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namedSheetViews/namedSheetView1.xml" ContentType="application/vnd.ms-excel.namedsheetviews+xml"/>
  <Override PartName="/xl/namedSheetViews/namedSheetView2.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tjpr.sharepoint.com/sites/ESEJE-ESEJE-Administrativo/Documentos Compartilhados/ESEJE - Administrativo/CRISTINA/"/>
    </mc:Choice>
  </mc:AlternateContent>
  <xr:revisionPtr revIDLastSave="4122" documentId="14_{C7021703-1CF2-401F-8602-2FCA1884D2FF}" xr6:coauthVersionLast="47" xr6:coauthVersionMax="47" xr10:uidLastSave="{AB14A01D-1BBD-419F-8EF4-28DAE036A161}"/>
  <bookViews>
    <workbookView xWindow="29370" yWindow="-3570" windowWidth="36840" windowHeight="10245" activeTab="3" xr2:uid="{75D48139-D2D8-47E0-BFFF-B9A44138089F}"/>
  </bookViews>
  <sheets>
    <sheet name="indice" sheetId="4" r:id="rId1"/>
    <sheet name="Cursos antigos" sheetId="5" state="hidden" r:id="rId2"/>
    <sheet name="controle de cursos" sheetId="1" state="hidden" r:id="rId3"/>
    <sheet name="controle_matriz" sheetId="9" r:id="rId4"/>
    <sheet name="autoistrucionais" sheetId="8" r:id="rId5"/>
    <sheet name="Sandro-informação simplificada" sheetId="11" r:id="rId6"/>
    <sheet name="plano de contratação" sheetId="10" state="hidden" r:id="rId7"/>
    <sheet name="libras" sheetId="2" r:id="rId8"/>
    <sheet name="diarias" sheetId="3" r:id="rId9"/>
    <sheet name="EMAP - PGTO PELO TJPR" sheetId="13" r:id="rId10"/>
    <sheet name="informação de magistrados" sheetId="12" state="hidden" r:id="rId11"/>
    <sheet name="0010491-19.2025.8.16.6000" sheetId="15" r:id="rId12"/>
  </sheets>
  <definedNames>
    <definedName name="_xlnm._FilterDatabase" localSheetId="4" hidden="1">autoistrucionais!$B$1:$I$69</definedName>
    <definedName name="_xlnm._FilterDatabase" localSheetId="2" hidden="1">'controle de cursos'!$A$1:$BY$1</definedName>
    <definedName name="_xlnm._FilterDatabase" localSheetId="3" hidden="1">controle_matriz!$A$1:$BT$1335</definedName>
    <definedName name="_xlnm._FilterDatabase" localSheetId="5" hidden="1">'Sandro-informação simplificada'!$A$1:$AC$1375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P1409" i="9" l="1"/>
  <c r="BP1410" i="9"/>
  <c r="BP1411" i="9"/>
  <c r="BP1412" i="9"/>
  <c r="BP1413" i="9"/>
  <c r="BP1414" i="9"/>
  <c r="BP1415" i="9"/>
  <c r="BP1416" i="9"/>
  <c r="BP1417" i="9"/>
  <c r="BP1418" i="9"/>
  <c r="BP1419" i="9"/>
  <c r="BP1420" i="9"/>
  <c r="BP1421" i="9"/>
  <c r="BP1422" i="9"/>
  <c r="BP1423" i="9"/>
  <c r="BP1424" i="9"/>
  <c r="BP1425" i="9"/>
  <c r="BP1426" i="9"/>
  <c r="BP1427" i="9"/>
  <c r="BP1428" i="9"/>
  <c r="BP1429" i="9"/>
  <c r="BP1430" i="9"/>
  <c r="BP1431" i="9"/>
  <c r="BP1432" i="9"/>
  <c r="BP1433" i="9"/>
  <c r="BP1408" i="9"/>
  <c r="BQ1196" i="9"/>
  <c r="BQ1195" i="9"/>
  <c r="BQ1194" i="9"/>
  <c r="BQ1193" i="9"/>
  <c r="BQ1192" i="9"/>
  <c r="BQ1191" i="9"/>
  <c r="BQ1190" i="9"/>
  <c r="BQ1181" i="9"/>
  <c r="BQ1028" i="9"/>
  <c r="BQ1334" i="9"/>
  <c r="BQ1056" i="9"/>
  <c r="BQ1058" i="9"/>
  <c r="BQ1134" i="9"/>
  <c r="BQ768" i="9"/>
  <c r="BQ987" i="9"/>
  <c r="BQ502" i="9"/>
  <c r="BP1437" i="9" l="1"/>
  <c r="BP1436" i="9" l="1"/>
  <c r="BP1435" i="9" l="1"/>
  <c r="BP1434" i="9"/>
  <c r="B3" i="8" l="1"/>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2" i="8"/>
  <c r="BP1407" i="9" l="1"/>
  <c r="BP1406" i="9"/>
  <c r="BP1405" i="9"/>
  <c r="BP1404" i="9"/>
  <c r="BP1403" i="9"/>
  <c r="BP1402" i="9"/>
  <c r="BP1400" i="9"/>
  <c r="BP1401" i="9"/>
  <c r="BP1398" i="9"/>
  <c r="BP1399" i="9"/>
  <c r="BP1396" i="9"/>
  <c r="BP1397" i="9"/>
  <c r="BP1394" i="9"/>
  <c r="BP1395" i="9"/>
  <c r="BP1392" i="9"/>
  <c r="BP1393" i="9"/>
  <c r="BP1391" i="9"/>
  <c r="BP1390" i="9"/>
  <c r="BP1389" i="9"/>
  <c r="BP1388" i="9"/>
  <c r="BP1387" i="9"/>
  <c r="BP1386" i="9"/>
  <c r="BP1385" i="9"/>
  <c r="BP1384" i="9"/>
  <c r="BP1383" i="9"/>
  <c r="BP1377" i="9"/>
  <c r="BP1378" i="9"/>
  <c r="BP1379" i="9"/>
  <c r="BP1380" i="9"/>
  <c r="BP1381" i="9"/>
  <c r="BP1382" i="9"/>
  <c r="BP1376" i="9"/>
  <c r="A15" i="8" a="1"/>
  <c r="A15" i="8" s="1"/>
  <c r="A16" i="8" a="1"/>
  <c r="A16" i="8" s="1"/>
  <c r="A17" i="8" a="1"/>
  <c r="A17" i="8" s="1"/>
  <c r="A18" i="8" a="1"/>
  <c r="A18" i="8" s="1"/>
  <c r="A19" i="8" a="1"/>
  <c r="A19" i="8" s="1"/>
  <c r="A20" i="8" a="1"/>
  <c r="A20" i="8" s="1"/>
  <c r="A21" i="8" a="1"/>
  <c r="A21" i="8" s="1"/>
  <c r="A22" i="8" a="1"/>
  <c r="A22" i="8" s="1"/>
  <c r="A23" i="8" a="1"/>
  <c r="A23" i="8" s="1"/>
  <c r="A24" i="8" a="1"/>
  <c r="A24" i="8" s="1"/>
  <c r="A25" i="8" a="1"/>
  <c r="A25" i="8" s="1"/>
  <c r="A26" i="8" a="1"/>
  <c r="A26" i="8" s="1"/>
  <c r="A27" i="8" a="1"/>
  <c r="A27" i="8" s="1"/>
  <c r="A28" i="8" a="1"/>
  <c r="A28" i="8" s="1"/>
  <c r="A29" i="8" a="1"/>
  <c r="A29" i="8" s="1"/>
  <c r="A30" i="8" a="1"/>
  <c r="A30" i="8" s="1"/>
  <c r="A31" i="8" a="1"/>
  <c r="A31" i="8" s="1"/>
  <c r="A32" i="8" a="1"/>
  <c r="A32" i="8" s="1"/>
  <c r="A33" i="8" a="1"/>
  <c r="A33" i="8" s="1"/>
  <c r="A34" i="8" a="1"/>
  <c r="A34" i="8" s="1"/>
  <c r="A35" i="8" a="1"/>
  <c r="A35" i="8" s="1"/>
  <c r="A36" i="8" a="1"/>
  <c r="A36" i="8" s="1"/>
  <c r="A37" i="8" a="1"/>
  <c r="A37" i="8" s="1"/>
  <c r="A38" i="8" a="1"/>
  <c r="A38" i="8" s="1"/>
  <c r="A39" i="8" a="1"/>
  <c r="A39" i="8" s="1"/>
  <c r="A40" i="8" a="1"/>
  <c r="A40" i="8" s="1"/>
  <c r="A41" i="8" a="1"/>
  <c r="A41" i="8" s="1"/>
  <c r="A42" i="8" a="1"/>
  <c r="A42" i="8" s="1"/>
  <c r="A43" i="8" a="1"/>
  <c r="A43" i="8" s="1"/>
  <c r="A44" i="8" a="1"/>
  <c r="A44" i="8" s="1"/>
  <c r="A45" i="8" a="1"/>
  <c r="A45" i="8" s="1"/>
  <c r="A46" i="8" a="1"/>
  <c r="A46" i="8" s="1"/>
  <c r="A47" i="8" a="1"/>
  <c r="A47" i="8" s="1"/>
  <c r="A48" i="8" a="1"/>
  <c r="A48" i="8" s="1"/>
  <c r="A49" i="8" a="1"/>
  <c r="A49" i="8" s="1"/>
  <c r="A50" i="8" a="1"/>
  <c r="A50" i="8" s="1"/>
  <c r="A51" i="8" a="1"/>
  <c r="A51" i="8" s="1"/>
  <c r="A52" i="8" a="1"/>
  <c r="A52" i="8" s="1"/>
  <c r="A53" i="8" a="1"/>
  <c r="A53" i="8" s="1"/>
  <c r="A54" i="8" a="1"/>
  <c r="A54" i="8" s="1"/>
  <c r="A55" i="8" a="1"/>
  <c r="A55" i="8" s="1"/>
  <c r="A56" i="8" a="1"/>
  <c r="A56" i="8" s="1"/>
  <c r="A57" i="8" a="1"/>
  <c r="A57" i="8" s="1"/>
  <c r="A58" i="8" a="1"/>
  <c r="A58" i="8" s="1"/>
  <c r="A59" i="8" a="1"/>
  <c r="A59" i="8" s="1"/>
  <c r="A60" i="8" a="1"/>
  <c r="A60" i="8" s="1"/>
  <c r="A61" i="8" a="1"/>
  <c r="A61" i="8" s="1"/>
  <c r="A62" i="8" a="1"/>
  <c r="A62" i="8" s="1"/>
  <c r="A63" i="8" a="1"/>
  <c r="A63" i="8" s="1"/>
  <c r="A64" i="8" a="1"/>
  <c r="A64" i="8" s="1"/>
  <c r="A65" i="8" a="1"/>
  <c r="A65" i="8" s="1"/>
  <c r="A66" i="8" a="1"/>
  <c r="A66" i="8" s="1"/>
  <c r="A67" i="8" a="1"/>
  <c r="A67" i="8" s="1"/>
  <c r="A68" i="8" a="1"/>
  <c r="A68" i="8" s="1"/>
  <c r="A69" i="8" a="1"/>
  <c r="A69" i="8" s="1"/>
  <c r="A4" i="8" a="1"/>
  <c r="A4" i="8" s="1"/>
  <c r="A5" i="8" a="1"/>
  <c r="A5" i="8" s="1"/>
  <c r="A6" i="8" a="1"/>
  <c r="A6" i="8" s="1"/>
  <c r="A7" i="8" a="1"/>
  <c r="A7" i="8" s="1"/>
  <c r="A8" i="8" a="1"/>
  <c r="A8" i="8" s="1"/>
  <c r="A9" i="8" a="1"/>
  <c r="A9" i="8" s="1"/>
  <c r="A10" i="8" a="1"/>
  <c r="A10" i="8" s="1"/>
  <c r="A11" i="8" a="1"/>
  <c r="A11" i="8" s="1"/>
  <c r="A12" i="8" a="1"/>
  <c r="A12" i="8" s="1"/>
  <c r="A13" i="8" a="1"/>
  <c r="A13" i="8" s="1"/>
  <c r="A14" i="8" a="1"/>
  <c r="A14" i="8" s="1"/>
  <c r="F3" i="11"/>
  <c r="F4" i="11"/>
  <c r="F5" i="11"/>
  <c r="F6" i="11"/>
  <c r="F7" i="11"/>
  <c r="F8" i="11"/>
  <c r="F9" i="11"/>
  <c r="F10" i="11"/>
  <c r="F11" i="11"/>
  <c r="F12" i="11"/>
  <c r="F13" i="11"/>
  <c r="F14" i="11"/>
  <c r="F15" i="11"/>
  <c r="F16" i="11"/>
  <c r="F17" i="11"/>
  <c r="F18" i="11"/>
  <c r="F19" i="11"/>
  <c r="F20" i="11"/>
  <c r="F21" i="11"/>
  <c r="F22" i="11"/>
  <c r="F23" i="11"/>
  <c r="F24" i="11"/>
  <c r="F25" i="11"/>
  <c r="F26" i="11"/>
  <c r="F27" i="11"/>
  <c r="F28" i="11"/>
  <c r="F29" i="11"/>
  <c r="F30" i="11"/>
  <c r="F31" i="11"/>
  <c r="F32" i="11"/>
  <c r="F33" i="11"/>
  <c r="F34" i="11"/>
  <c r="F35" i="11"/>
  <c r="F36" i="11"/>
  <c r="F37" i="11"/>
  <c r="F38" i="11"/>
  <c r="F39" i="11"/>
  <c r="F40" i="11"/>
  <c r="F41" i="11"/>
  <c r="F42" i="11"/>
  <c r="F43" i="11"/>
  <c r="F44" i="11"/>
  <c r="F45" i="11"/>
  <c r="F46" i="11"/>
  <c r="F47" i="11"/>
  <c r="F48" i="11"/>
  <c r="F49" i="11"/>
  <c r="F50" i="11"/>
  <c r="F51" i="11"/>
  <c r="F52" i="11"/>
  <c r="F53" i="11"/>
  <c r="F54" i="11"/>
  <c r="F55" i="11"/>
  <c r="F56" i="11"/>
  <c r="F57" i="11"/>
  <c r="F58" i="11"/>
  <c r="F59" i="11"/>
  <c r="F60" i="11"/>
  <c r="F61" i="11"/>
  <c r="F62" i="11"/>
  <c r="F63" i="11"/>
  <c r="F64" i="11"/>
  <c r="F65" i="11"/>
  <c r="F66" i="11"/>
  <c r="F67" i="11"/>
  <c r="F68" i="11"/>
  <c r="F69" i="11"/>
  <c r="F70" i="11"/>
  <c r="F71" i="11"/>
  <c r="F72" i="11"/>
  <c r="F73" i="11"/>
  <c r="F74" i="11"/>
  <c r="F75" i="11"/>
  <c r="F76" i="11"/>
  <c r="F77" i="11"/>
  <c r="F78" i="11"/>
  <c r="F79" i="11"/>
  <c r="F80" i="11"/>
  <c r="F81" i="11"/>
  <c r="F82" i="11"/>
  <c r="F83" i="11"/>
  <c r="F84" i="11"/>
  <c r="F85" i="11"/>
  <c r="F86" i="11"/>
  <c r="F87" i="11"/>
  <c r="F88" i="11"/>
  <c r="F89" i="11"/>
  <c r="F90" i="11"/>
  <c r="F91" i="11"/>
  <c r="F92" i="11"/>
  <c r="F93" i="11"/>
  <c r="F94" i="11"/>
  <c r="F95" i="11"/>
  <c r="F96" i="11"/>
  <c r="F97" i="11"/>
  <c r="F98" i="11"/>
  <c r="F99" i="11"/>
  <c r="F100" i="11"/>
  <c r="F101" i="11"/>
  <c r="F102" i="11"/>
  <c r="F103" i="11"/>
  <c r="F104" i="11"/>
  <c r="F105" i="11"/>
  <c r="F106" i="11"/>
  <c r="F107" i="11"/>
  <c r="F108" i="11"/>
  <c r="F109" i="11"/>
  <c r="F110" i="11"/>
  <c r="F111" i="11"/>
  <c r="F112" i="11"/>
  <c r="F113" i="11"/>
  <c r="F114" i="11"/>
  <c r="F115" i="11"/>
  <c r="F116" i="11"/>
  <c r="F117" i="11"/>
  <c r="F118" i="11"/>
  <c r="F119" i="11"/>
  <c r="F120" i="11"/>
  <c r="F121" i="11"/>
  <c r="F122" i="11"/>
  <c r="F123" i="11"/>
  <c r="F124" i="11"/>
  <c r="F125" i="11"/>
  <c r="F126" i="11"/>
  <c r="F127" i="11"/>
  <c r="F128" i="11"/>
  <c r="F129" i="11"/>
  <c r="F130" i="11"/>
  <c r="F131" i="11"/>
  <c r="F132" i="11"/>
  <c r="F133" i="11"/>
  <c r="F134" i="11"/>
  <c r="F135" i="11"/>
  <c r="F136" i="11"/>
  <c r="F137" i="11"/>
  <c r="F138" i="11"/>
  <c r="F139" i="11"/>
  <c r="F140" i="11"/>
  <c r="F141" i="11"/>
  <c r="F142" i="11"/>
  <c r="F143" i="11"/>
  <c r="F144" i="11"/>
  <c r="F145" i="11"/>
  <c r="F146" i="11"/>
  <c r="F147" i="11"/>
  <c r="F148" i="11"/>
  <c r="F149" i="11"/>
  <c r="F150" i="11"/>
  <c r="F151" i="11"/>
  <c r="F152" i="11"/>
  <c r="F153" i="11"/>
  <c r="F154" i="11"/>
  <c r="F155" i="11"/>
  <c r="F156" i="11"/>
  <c r="F157" i="11"/>
  <c r="F158" i="11"/>
  <c r="F159" i="11"/>
  <c r="F160" i="11"/>
  <c r="F161" i="11"/>
  <c r="F162" i="11"/>
  <c r="F163" i="11"/>
  <c r="F164" i="11"/>
  <c r="F165" i="11"/>
  <c r="F166" i="11"/>
  <c r="F167" i="11"/>
  <c r="F168" i="11"/>
  <c r="F169" i="11"/>
  <c r="F170" i="11"/>
  <c r="F171" i="11"/>
  <c r="F172" i="11"/>
  <c r="F173" i="11"/>
  <c r="F174" i="11"/>
  <c r="F175" i="11"/>
  <c r="F176" i="11"/>
  <c r="F177" i="11"/>
  <c r="F178" i="11"/>
  <c r="F179" i="11"/>
  <c r="F180" i="11"/>
  <c r="F181" i="11"/>
  <c r="F182" i="11"/>
  <c r="F183" i="11"/>
  <c r="F184" i="11"/>
  <c r="F185" i="11"/>
  <c r="F186" i="11"/>
  <c r="F187" i="11"/>
  <c r="F188" i="11"/>
  <c r="F189" i="11"/>
  <c r="F190" i="11"/>
  <c r="F191" i="11"/>
  <c r="F192" i="11"/>
  <c r="F193" i="11"/>
  <c r="F194" i="11"/>
  <c r="F195" i="11"/>
  <c r="F196" i="11"/>
  <c r="F197" i="11"/>
  <c r="F198" i="11"/>
  <c r="F199" i="11"/>
  <c r="F200" i="11"/>
  <c r="F201" i="11"/>
  <c r="F202" i="11"/>
  <c r="F203" i="11"/>
  <c r="F204" i="11"/>
  <c r="F205" i="11"/>
  <c r="F206" i="11"/>
  <c r="F207" i="11"/>
  <c r="F208" i="11"/>
  <c r="F209" i="11"/>
  <c r="F210" i="11"/>
  <c r="F211" i="11"/>
  <c r="F212" i="11"/>
  <c r="F213" i="11"/>
  <c r="F214" i="11"/>
  <c r="F215" i="11"/>
  <c r="F216" i="11"/>
  <c r="F217" i="11"/>
  <c r="F218" i="11"/>
  <c r="F219" i="11"/>
  <c r="F220" i="11"/>
  <c r="F221" i="11"/>
  <c r="F222" i="11"/>
  <c r="F223" i="11"/>
  <c r="F224" i="11"/>
  <c r="F225" i="11"/>
  <c r="F226" i="11"/>
  <c r="F227" i="11"/>
  <c r="F228" i="11"/>
  <c r="F229" i="11"/>
  <c r="F230" i="11"/>
  <c r="F231" i="11"/>
  <c r="F232" i="11"/>
  <c r="F233" i="11"/>
  <c r="F234" i="11"/>
  <c r="F235" i="11"/>
  <c r="F236" i="11"/>
  <c r="F237" i="11"/>
  <c r="F238" i="11"/>
  <c r="F239" i="11"/>
  <c r="F240" i="11"/>
  <c r="F241" i="11"/>
  <c r="F242" i="11"/>
  <c r="F243" i="11"/>
  <c r="F244" i="11"/>
  <c r="F245" i="11"/>
  <c r="F246" i="11"/>
  <c r="F247" i="11"/>
  <c r="F248" i="11"/>
  <c r="F249" i="11"/>
  <c r="F250" i="11"/>
  <c r="F251" i="11"/>
  <c r="F252" i="11"/>
  <c r="F253" i="11"/>
  <c r="F254" i="11"/>
  <c r="F255" i="11"/>
  <c r="F256" i="11"/>
  <c r="F257" i="11"/>
  <c r="F258" i="11"/>
  <c r="F259" i="11"/>
  <c r="F260" i="11"/>
  <c r="F261" i="11"/>
  <c r="F262" i="11"/>
  <c r="F263" i="11"/>
  <c r="F264" i="11"/>
  <c r="F265" i="11"/>
  <c r="F266" i="11"/>
  <c r="F267" i="11"/>
  <c r="F268" i="11"/>
  <c r="F269" i="11"/>
  <c r="F270" i="11"/>
  <c r="F271" i="11"/>
  <c r="F272" i="11"/>
  <c r="F273" i="11"/>
  <c r="F274" i="11"/>
  <c r="F275" i="11"/>
  <c r="F276" i="11"/>
  <c r="F277" i="11"/>
  <c r="F278" i="11"/>
  <c r="F279" i="11"/>
  <c r="F280" i="11"/>
  <c r="F281" i="11"/>
  <c r="F282" i="11"/>
  <c r="F283" i="11"/>
  <c r="F284" i="11"/>
  <c r="F285" i="11"/>
  <c r="F286" i="11"/>
  <c r="F287" i="11"/>
  <c r="F288" i="11"/>
  <c r="F289" i="11"/>
  <c r="F290" i="11"/>
  <c r="F291" i="11"/>
  <c r="F292" i="11"/>
  <c r="F293" i="11"/>
  <c r="F294" i="11"/>
  <c r="F295" i="11"/>
  <c r="F296" i="11"/>
  <c r="F297" i="11"/>
  <c r="F298" i="11"/>
  <c r="F299" i="11"/>
  <c r="F300" i="11"/>
  <c r="F301" i="11"/>
  <c r="F302" i="11"/>
  <c r="F303" i="11"/>
  <c r="F304" i="11"/>
  <c r="F305" i="11"/>
  <c r="F306" i="11"/>
  <c r="F307" i="11"/>
  <c r="F308" i="11"/>
  <c r="F309" i="11"/>
  <c r="F310" i="11"/>
  <c r="F311" i="11"/>
  <c r="F312" i="11"/>
  <c r="F313" i="11"/>
  <c r="F314" i="11"/>
  <c r="F315" i="11"/>
  <c r="F316" i="11"/>
  <c r="F317" i="11"/>
  <c r="F318" i="11"/>
  <c r="F319" i="11"/>
  <c r="F320" i="11"/>
  <c r="F321" i="11"/>
  <c r="F322" i="11"/>
  <c r="F323" i="11"/>
  <c r="F324" i="11"/>
  <c r="F325" i="11"/>
  <c r="F326" i="11"/>
  <c r="F327" i="11"/>
  <c r="F328" i="11"/>
  <c r="F329" i="11"/>
  <c r="F330" i="11"/>
  <c r="F331" i="11"/>
  <c r="F332" i="11"/>
  <c r="F333" i="11"/>
  <c r="F334" i="11"/>
  <c r="F335" i="11"/>
  <c r="F336" i="11"/>
  <c r="F337" i="11"/>
  <c r="F338" i="11"/>
  <c r="F339" i="11"/>
  <c r="F340" i="11"/>
  <c r="F341" i="11"/>
  <c r="F342" i="11"/>
  <c r="F343" i="11"/>
  <c r="F344" i="11"/>
  <c r="F345" i="11"/>
  <c r="F346" i="11"/>
  <c r="F347" i="11"/>
  <c r="F348" i="11"/>
  <c r="F349" i="11"/>
  <c r="F350" i="11"/>
  <c r="F351" i="11"/>
  <c r="F352" i="11"/>
  <c r="F353" i="11"/>
  <c r="F354" i="11"/>
  <c r="F355" i="11"/>
  <c r="F356" i="11"/>
  <c r="F357" i="11"/>
  <c r="F358" i="11"/>
  <c r="F359" i="11"/>
  <c r="F360" i="11"/>
  <c r="F361" i="11"/>
  <c r="F362" i="11"/>
  <c r="F363" i="11"/>
  <c r="F364" i="11"/>
  <c r="F365" i="11"/>
  <c r="F366" i="11"/>
  <c r="F367" i="11"/>
  <c r="F368" i="11"/>
  <c r="F369" i="11"/>
  <c r="F370" i="11"/>
  <c r="F371" i="11"/>
  <c r="F372" i="11"/>
  <c r="F373" i="11"/>
  <c r="F374" i="11"/>
  <c r="F375" i="11"/>
  <c r="F376" i="11"/>
  <c r="F377" i="11"/>
  <c r="F378" i="11"/>
  <c r="F379" i="11"/>
  <c r="F380" i="11"/>
  <c r="F381" i="11"/>
  <c r="F382" i="11"/>
  <c r="F383" i="11"/>
  <c r="F384" i="11"/>
  <c r="F385" i="11"/>
  <c r="F386" i="11"/>
  <c r="F387" i="11"/>
  <c r="F388" i="11"/>
  <c r="F389" i="11"/>
  <c r="F390" i="11"/>
  <c r="F391" i="11"/>
  <c r="F392" i="11"/>
  <c r="F393" i="11"/>
  <c r="F394" i="11"/>
  <c r="F395" i="11"/>
  <c r="F396" i="11"/>
  <c r="F397" i="11"/>
  <c r="F398" i="11"/>
  <c r="F399" i="11"/>
  <c r="F400" i="11"/>
  <c r="F401" i="11"/>
  <c r="F402" i="11"/>
  <c r="F403" i="11"/>
  <c r="F404" i="11"/>
  <c r="F405" i="11"/>
  <c r="F406" i="11"/>
  <c r="F407" i="11"/>
  <c r="F408" i="11"/>
  <c r="F409" i="11"/>
  <c r="F410" i="11"/>
  <c r="F411" i="11"/>
  <c r="F412" i="11"/>
  <c r="F413" i="11"/>
  <c r="F414" i="11"/>
  <c r="F415" i="11"/>
  <c r="F416" i="11"/>
  <c r="F417" i="11"/>
  <c r="F418" i="11"/>
  <c r="F419" i="11"/>
  <c r="F420" i="11"/>
  <c r="F421" i="11"/>
  <c r="F422" i="11"/>
  <c r="F423" i="11"/>
  <c r="F424" i="11"/>
  <c r="F425" i="11"/>
  <c r="F426" i="11"/>
  <c r="F427" i="11"/>
  <c r="F428" i="11"/>
  <c r="F429" i="11"/>
  <c r="F430" i="11"/>
  <c r="F431" i="11"/>
  <c r="F432" i="11"/>
  <c r="F433" i="11"/>
  <c r="F434" i="11"/>
  <c r="F435" i="11"/>
  <c r="F436" i="11"/>
  <c r="F437" i="11"/>
  <c r="F438" i="11"/>
  <c r="F439" i="11"/>
  <c r="F440" i="11"/>
  <c r="F441" i="11"/>
  <c r="F442" i="11"/>
  <c r="F443" i="11"/>
  <c r="F444" i="11"/>
  <c r="F445" i="11"/>
  <c r="F446" i="11"/>
  <c r="F447" i="11"/>
  <c r="F448" i="11"/>
  <c r="F449" i="11"/>
  <c r="F450" i="11"/>
  <c r="F451" i="11"/>
  <c r="F452" i="11"/>
  <c r="F453" i="11"/>
  <c r="F454" i="11"/>
  <c r="F455" i="11"/>
  <c r="F456" i="11"/>
  <c r="F457" i="11"/>
  <c r="F458" i="11"/>
  <c r="F459" i="11"/>
  <c r="F460" i="11"/>
  <c r="F461" i="11"/>
  <c r="F462" i="11"/>
  <c r="F463" i="11"/>
  <c r="F464" i="11"/>
  <c r="F465" i="11"/>
  <c r="F466" i="11"/>
  <c r="F467" i="11"/>
  <c r="F468" i="11"/>
  <c r="F469" i="11"/>
  <c r="F470" i="11"/>
  <c r="F471" i="11"/>
  <c r="F472" i="11"/>
  <c r="F473" i="11"/>
  <c r="F474" i="11"/>
  <c r="F475" i="11"/>
  <c r="F476" i="11"/>
  <c r="F477" i="11"/>
  <c r="F478" i="11"/>
  <c r="F479" i="11"/>
  <c r="F480" i="11"/>
  <c r="F481" i="11"/>
  <c r="F482" i="11"/>
  <c r="F483" i="11"/>
  <c r="F484" i="11"/>
  <c r="F485" i="11"/>
  <c r="F486" i="11"/>
  <c r="F487" i="11"/>
  <c r="F488" i="11"/>
  <c r="F489" i="11"/>
  <c r="F490" i="11"/>
  <c r="F491" i="11"/>
  <c r="F492" i="11"/>
  <c r="F493" i="11"/>
  <c r="F494" i="11"/>
  <c r="F495" i="11"/>
  <c r="F496" i="11"/>
  <c r="F497" i="11"/>
  <c r="F498" i="11"/>
  <c r="F499" i="11"/>
  <c r="F500" i="11"/>
  <c r="F501" i="11"/>
  <c r="F502" i="11"/>
  <c r="F503" i="11"/>
  <c r="F504" i="11"/>
  <c r="F505" i="11"/>
  <c r="F506" i="11"/>
  <c r="F507" i="11"/>
  <c r="F508" i="11"/>
  <c r="F509" i="11"/>
  <c r="F510" i="11"/>
  <c r="F511" i="11"/>
  <c r="F512" i="11"/>
  <c r="F513" i="11"/>
  <c r="F514" i="11"/>
  <c r="F515" i="11"/>
  <c r="F516" i="11"/>
  <c r="F517" i="11"/>
  <c r="F518" i="11"/>
  <c r="F519" i="11"/>
  <c r="F520" i="11"/>
  <c r="F521" i="11"/>
  <c r="F522" i="11"/>
  <c r="F523" i="11"/>
  <c r="F524" i="11"/>
  <c r="F525" i="11"/>
  <c r="F526" i="11"/>
  <c r="F527" i="11"/>
  <c r="F528" i="11"/>
  <c r="F529" i="11"/>
  <c r="F530" i="11"/>
  <c r="F531" i="11"/>
  <c r="F532" i="11"/>
  <c r="F533" i="11"/>
  <c r="F534" i="11"/>
  <c r="F535" i="11"/>
  <c r="F536" i="11"/>
  <c r="F537" i="11"/>
  <c r="F538" i="11"/>
  <c r="F539" i="11"/>
  <c r="F540" i="11"/>
  <c r="F541" i="11"/>
  <c r="F542" i="11"/>
  <c r="F543" i="11"/>
  <c r="F544" i="11"/>
  <c r="F545" i="11"/>
  <c r="F546" i="11"/>
  <c r="F547" i="11"/>
  <c r="F548" i="11"/>
  <c r="F549" i="11"/>
  <c r="F550" i="11"/>
  <c r="F551" i="11"/>
  <c r="F552" i="11"/>
  <c r="F553" i="11"/>
  <c r="F554" i="11"/>
  <c r="F555" i="11"/>
  <c r="F556" i="11"/>
  <c r="F557" i="11"/>
  <c r="F558" i="11"/>
  <c r="F559" i="11"/>
  <c r="F560" i="11"/>
  <c r="F561" i="11"/>
  <c r="F562" i="11"/>
  <c r="F563" i="11"/>
  <c r="F564" i="11"/>
  <c r="F565" i="11"/>
  <c r="F566" i="11"/>
  <c r="F567" i="11"/>
  <c r="F568" i="11"/>
  <c r="F569" i="11"/>
  <c r="F570" i="11"/>
  <c r="F571" i="11"/>
  <c r="F572" i="11"/>
  <c r="F573" i="11"/>
  <c r="F574" i="11"/>
  <c r="F575" i="11"/>
  <c r="F576" i="11"/>
  <c r="F577" i="11"/>
  <c r="F578" i="11"/>
  <c r="F579" i="11"/>
  <c r="F580" i="11"/>
  <c r="F581" i="11"/>
  <c r="F582" i="11"/>
  <c r="F583" i="11"/>
  <c r="F584" i="11"/>
  <c r="F585" i="11"/>
  <c r="F586" i="11"/>
  <c r="F587" i="11"/>
  <c r="F588" i="11"/>
  <c r="F589" i="11"/>
  <c r="F590" i="11"/>
  <c r="F591" i="11"/>
  <c r="F592" i="11"/>
  <c r="F593" i="11"/>
  <c r="F594" i="11"/>
  <c r="F595" i="11"/>
  <c r="F596" i="11"/>
  <c r="F597" i="11"/>
  <c r="F598" i="11"/>
  <c r="F599" i="11"/>
  <c r="F600" i="11"/>
  <c r="F601" i="11"/>
  <c r="F602" i="11"/>
  <c r="F603" i="11"/>
  <c r="F604" i="11"/>
  <c r="F605" i="11"/>
  <c r="F606" i="11"/>
  <c r="F607" i="11"/>
  <c r="F608" i="11"/>
  <c r="F609" i="11"/>
  <c r="F610" i="11"/>
  <c r="F611" i="11"/>
  <c r="F612" i="11"/>
  <c r="F613" i="11"/>
  <c r="F614" i="11"/>
  <c r="F615" i="11"/>
  <c r="F616" i="11"/>
  <c r="F617" i="11"/>
  <c r="F618" i="11"/>
  <c r="F619" i="11"/>
  <c r="F620" i="11"/>
  <c r="F621" i="11"/>
  <c r="F622" i="11"/>
  <c r="F623" i="11"/>
  <c r="F624" i="11"/>
  <c r="F625" i="11"/>
  <c r="F626" i="11"/>
  <c r="F627" i="11"/>
  <c r="F628" i="11"/>
  <c r="F629" i="11"/>
  <c r="F630" i="11"/>
  <c r="F631" i="11"/>
  <c r="F632" i="11"/>
  <c r="F633" i="11"/>
  <c r="F634" i="11"/>
  <c r="F635" i="11"/>
  <c r="F636" i="11"/>
  <c r="F637" i="11"/>
  <c r="F638" i="11"/>
  <c r="F639" i="11"/>
  <c r="F640" i="11"/>
  <c r="F641" i="11"/>
  <c r="F642" i="11"/>
  <c r="F643" i="11"/>
  <c r="F644" i="11"/>
  <c r="F645" i="11"/>
  <c r="F646" i="11"/>
  <c r="F647" i="11"/>
  <c r="F648" i="11"/>
  <c r="F649" i="11"/>
  <c r="F650" i="11"/>
  <c r="F651" i="11"/>
  <c r="F652" i="11"/>
  <c r="F653" i="11"/>
  <c r="F654" i="11"/>
  <c r="F655" i="11"/>
  <c r="F656" i="11"/>
  <c r="F657" i="11"/>
  <c r="F658" i="11"/>
  <c r="F659" i="11"/>
  <c r="F660" i="11"/>
  <c r="F661" i="11"/>
  <c r="F662" i="11"/>
  <c r="F663" i="11"/>
  <c r="F664" i="11"/>
  <c r="F665" i="11"/>
  <c r="F666" i="11"/>
  <c r="F667" i="11"/>
  <c r="F668" i="11"/>
  <c r="F669" i="11"/>
  <c r="F670" i="11"/>
  <c r="F671" i="11"/>
  <c r="F672" i="11"/>
  <c r="F673" i="11"/>
  <c r="F674" i="11"/>
  <c r="F675" i="11"/>
  <c r="F676" i="11"/>
  <c r="F677" i="11"/>
  <c r="F678" i="11"/>
  <c r="F679" i="11"/>
  <c r="F680" i="11"/>
  <c r="F681" i="11"/>
  <c r="F682" i="11"/>
  <c r="F683" i="11"/>
  <c r="F684" i="11"/>
  <c r="F685" i="11"/>
  <c r="F686" i="11"/>
  <c r="F687" i="11"/>
  <c r="F688" i="11"/>
  <c r="F689" i="11"/>
  <c r="F690" i="11"/>
  <c r="F691" i="11"/>
  <c r="F692" i="11"/>
  <c r="F693" i="11"/>
  <c r="F694" i="11"/>
  <c r="F695" i="11"/>
  <c r="F696" i="11"/>
  <c r="F697" i="11"/>
  <c r="F698" i="11"/>
  <c r="F699" i="11"/>
  <c r="F700" i="11"/>
  <c r="F701" i="11"/>
  <c r="F702" i="11"/>
  <c r="F703" i="11"/>
  <c r="F704" i="11"/>
  <c r="F705" i="11"/>
  <c r="F706" i="11"/>
  <c r="F707" i="11"/>
  <c r="F708" i="11"/>
  <c r="F709" i="11"/>
  <c r="F710" i="11"/>
  <c r="F711" i="11"/>
  <c r="F712" i="11"/>
  <c r="F713" i="11"/>
  <c r="F714" i="11"/>
  <c r="F715" i="11"/>
  <c r="F716" i="11"/>
  <c r="F717" i="11"/>
  <c r="F718" i="11"/>
  <c r="F719" i="11"/>
  <c r="F720" i="11"/>
  <c r="F721" i="11"/>
  <c r="F722" i="11"/>
  <c r="F723" i="11"/>
  <c r="F724" i="11"/>
  <c r="F725" i="11"/>
  <c r="F726" i="11"/>
  <c r="F727" i="11"/>
  <c r="F728" i="11"/>
  <c r="F729" i="11"/>
  <c r="F730" i="11"/>
  <c r="F731" i="11"/>
  <c r="F732" i="11"/>
  <c r="F733" i="11"/>
  <c r="F734" i="11"/>
  <c r="F735" i="11"/>
  <c r="F736" i="11"/>
  <c r="F737" i="11"/>
  <c r="F738" i="11"/>
  <c r="F739" i="11"/>
  <c r="F740" i="11"/>
  <c r="F741" i="11"/>
  <c r="F742" i="11"/>
  <c r="F743" i="11"/>
  <c r="F744" i="11"/>
  <c r="F745" i="11"/>
  <c r="F746" i="11"/>
  <c r="F747" i="11"/>
  <c r="F748" i="11"/>
  <c r="F749" i="11"/>
  <c r="F750" i="11"/>
  <c r="F751" i="11"/>
  <c r="F752" i="11"/>
  <c r="F753" i="11"/>
  <c r="F754" i="11"/>
  <c r="F755" i="11"/>
  <c r="F756" i="11"/>
  <c r="F757" i="11"/>
  <c r="F758" i="11"/>
  <c r="F759" i="11"/>
  <c r="F760" i="11"/>
  <c r="F761" i="11"/>
  <c r="F762" i="11"/>
  <c r="F763" i="11"/>
  <c r="F764" i="11"/>
  <c r="F765" i="11"/>
  <c r="F766" i="11"/>
  <c r="F767" i="11"/>
  <c r="F768" i="11"/>
  <c r="F769" i="11"/>
  <c r="F770" i="11"/>
  <c r="F771" i="11"/>
  <c r="F772" i="11"/>
  <c r="F773" i="11"/>
  <c r="F774" i="11"/>
  <c r="F775" i="11"/>
  <c r="F776" i="11"/>
  <c r="F777" i="11"/>
  <c r="F778" i="11"/>
  <c r="F779" i="11"/>
  <c r="F780" i="11"/>
  <c r="F781" i="11"/>
  <c r="F782" i="11"/>
  <c r="F783" i="11"/>
  <c r="F784" i="11"/>
  <c r="F785" i="11"/>
  <c r="F786" i="11"/>
  <c r="F787" i="11"/>
  <c r="F788" i="11"/>
  <c r="F789" i="11"/>
  <c r="F790" i="11"/>
  <c r="F791" i="11"/>
  <c r="F792" i="11"/>
  <c r="F793" i="11"/>
  <c r="F794" i="11"/>
  <c r="F795" i="11"/>
  <c r="F796" i="11"/>
  <c r="F797" i="11"/>
  <c r="F798" i="11"/>
  <c r="F799" i="11"/>
  <c r="F800" i="11"/>
  <c r="F801" i="11"/>
  <c r="F802" i="11"/>
  <c r="F803" i="11"/>
  <c r="F804" i="11"/>
  <c r="F805" i="11"/>
  <c r="F806" i="11"/>
  <c r="F807" i="11"/>
  <c r="F808" i="11"/>
  <c r="F809" i="11"/>
  <c r="F810" i="11"/>
  <c r="F811" i="11"/>
  <c r="F812" i="11"/>
  <c r="F813" i="11"/>
  <c r="F814" i="11"/>
  <c r="F815" i="11"/>
  <c r="F816" i="11"/>
  <c r="F817" i="11"/>
  <c r="F818" i="11"/>
  <c r="F819" i="11"/>
  <c r="F820" i="11"/>
  <c r="F821" i="11"/>
  <c r="F822" i="11"/>
  <c r="F823" i="11"/>
  <c r="F824" i="11"/>
  <c r="F825" i="11"/>
  <c r="F826" i="11"/>
  <c r="F827" i="11"/>
  <c r="F828" i="11"/>
  <c r="F829" i="11"/>
  <c r="F830" i="11"/>
  <c r="F831" i="11"/>
  <c r="F832" i="11"/>
  <c r="F833" i="11"/>
  <c r="F834" i="11"/>
  <c r="F835" i="11"/>
  <c r="F836" i="11"/>
  <c r="F837" i="11"/>
  <c r="F838" i="11"/>
  <c r="F839" i="11"/>
  <c r="F840" i="11"/>
  <c r="F841" i="11"/>
  <c r="F842" i="11"/>
  <c r="F843" i="11"/>
  <c r="F844" i="11"/>
  <c r="F845" i="11"/>
  <c r="F846" i="11"/>
  <c r="F847" i="11"/>
  <c r="F848" i="11"/>
  <c r="F849" i="11"/>
  <c r="F850" i="11"/>
  <c r="F851" i="11"/>
  <c r="F852" i="11"/>
  <c r="F853" i="11"/>
  <c r="F854" i="11"/>
  <c r="F855" i="11"/>
  <c r="F856" i="11"/>
  <c r="F857" i="11"/>
  <c r="F858" i="11"/>
  <c r="F859" i="11"/>
  <c r="F860" i="11"/>
  <c r="F861" i="11"/>
  <c r="F862" i="11"/>
  <c r="F863" i="11"/>
  <c r="F864" i="11"/>
  <c r="F865" i="11"/>
  <c r="F866" i="11"/>
  <c r="F867" i="11"/>
  <c r="F868" i="11"/>
  <c r="F869" i="11"/>
  <c r="F870" i="11"/>
  <c r="F871" i="11"/>
  <c r="F872" i="11"/>
  <c r="F873" i="11"/>
  <c r="F874" i="11"/>
  <c r="F875" i="11"/>
  <c r="F876" i="11"/>
  <c r="F877" i="11"/>
  <c r="F878" i="11"/>
  <c r="F879" i="11"/>
  <c r="F880" i="11"/>
  <c r="F881" i="11"/>
  <c r="F882" i="11"/>
  <c r="F883" i="11"/>
  <c r="F884" i="11"/>
  <c r="F885" i="11"/>
  <c r="F886" i="11"/>
  <c r="F887" i="11"/>
  <c r="F888" i="11"/>
  <c r="F889" i="11"/>
  <c r="F890" i="11"/>
  <c r="F891" i="11"/>
  <c r="F892" i="11"/>
  <c r="F893" i="11"/>
  <c r="F894" i="11"/>
  <c r="F895" i="11"/>
  <c r="F896" i="11"/>
  <c r="F897" i="11"/>
  <c r="F898" i="11"/>
  <c r="F899" i="11"/>
  <c r="F900" i="11"/>
  <c r="F901" i="11"/>
  <c r="F902" i="11"/>
  <c r="F903" i="11"/>
  <c r="F904" i="11"/>
  <c r="F905" i="11"/>
  <c r="F906" i="11"/>
  <c r="F907" i="11"/>
  <c r="F908" i="11"/>
  <c r="F909" i="11"/>
  <c r="F910" i="11"/>
  <c r="F911" i="11"/>
  <c r="F912" i="11"/>
  <c r="F913" i="11"/>
  <c r="F914" i="11"/>
  <c r="F915" i="11"/>
  <c r="F916" i="11"/>
  <c r="F917" i="11"/>
  <c r="F918" i="11"/>
  <c r="F919" i="11"/>
  <c r="F920" i="11"/>
  <c r="F921" i="11"/>
  <c r="F922" i="11"/>
  <c r="F923" i="11"/>
  <c r="F924" i="11"/>
  <c r="F925" i="11"/>
  <c r="F926" i="11"/>
  <c r="F927" i="11"/>
  <c r="F928" i="11"/>
  <c r="F929" i="11"/>
  <c r="F930" i="11"/>
  <c r="F931" i="11"/>
  <c r="F932" i="11"/>
  <c r="F933" i="11"/>
  <c r="F934" i="11"/>
  <c r="F935" i="11"/>
  <c r="F936" i="11"/>
  <c r="F937" i="11"/>
  <c r="F938" i="11"/>
  <c r="F939" i="11"/>
  <c r="F940" i="11"/>
  <c r="F941" i="11"/>
  <c r="F942" i="11"/>
  <c r="F943" i="11"/>
  <c r="F944" i="11"/>
  <c r="F945" i="11"/>
  <c r="F946" i="11"/>
  <c r="F947" i="11"/>
  <c r="F948" i="11"/>
  <c r="F949" i="11"/>
  <c r="F950" i="11"/>
  <c r="F951" i="11"/>
  <c r="F952" i="11"/>
  <c r="F953" i="11"/>
  <c r="F954" i="11"/>
  <c r="F955" i="11"/>
  <c r="F956" i="11"/>
  <c r="F957" i="11"/>
  <c r="F958" i="11"/>
  <c r="F959" i="11"/>
  <c r="F960" i="11"/>
  <c r="F961" i="11"/>
  <c r="F962" i="11"/>
  <c r="F963" i="11"/>
  <c r="F964" i="11"/>
  <c r="F965" i="11"/>
  <c r="F966" i="11"/>
  <c r="F967" i="11"/>
  <c r="F968" i="11"/>
  <c r="F969" i="11"/>
  <c r="F970" i="11"/>
  <c r="F971" i="11"/>
  <c r="F972" i="11"/>
  <c r="F973" i="11"/>
  <c r="F974" i="11"/>
  <c r="F975" i="11"/>
  <c r="F976" i="11"/>
  <c r="F977" i="11"/>
  <c r="F978" i="11"/>
  <c r="F979" i="11"/>
  <c r="F980" i="11"/>
  <c r="F981" i="11"/>
  <c r="F982" i="11"/>
  <c r="F983" i="11"/>
  <c r="F984" i="11"/>
  <c r="F985" i="11"/>
  <c r="F986" i="11"/>
  <c r="F987" i="11"/>
  <c r="F988" i="11"/>
  <c r="F989" i="11"/>
  <c r="F990" i="11"/>
  <c r="F991" i="11"/>
  <c r="F992" i="11"/>
  <c r="F993" i="11"/>
  <c r="F994" i="11"/>
  <c r="F995" i="11"/>
  <c r="F996" i="11"/>
  <c r="F997" i="11"/>
  <c r="F998" i="11"/>
  <c r="F999" i="11"/>
  <c r="F1000" i="11"/>
  <c r="F1001" i="11"/>
  <c r="F1002" i="11"/>
  <c r="F1003" i="11"/>
  <c r="F1004" i="11"/>
  <c r="F1005" i="11"/>
  <c r="F1006" i="11"/>
  <c r="F1007" i="11"/>
  <c r="F1008" i="11"/>
  <c r="F1009" i="11"/>
  <c r="F1010" i="11"/>
  <c r="F1011" i="11"/>
  <c r="F1012" i="11"/>
  <c r="F1013" i="11"/>
  <c r="F1014" i="11"/>
  <c r="F1015" i="11"/>
  <c r="F1016" i="11"/>
  <c r="F1017" i="11"/>
  <c r="F1018" i="11"/>
  <c r="F1019" i="11"/>
  <c r="F1020" i="11"/>
  <c r="F1021" i="11"/>
  <c r="F1022" i="11"/>
  <c r="F1023" i="11"/>
  <c r="F1024" i="11"/>
  <c r="F1025" i="11"/>
  <c r="F1026" i="11"/>
  <c r="F1027" i="11"/>
  <c r="F1028" i="11"/>
  <c r="F1029" i="11"/>
  <c r="F1030" i="11"/>
  <c r="F1031" i="11"/>
  <c r="F1032" i="11"/>
  <c r="F1033" i="11"/>
  <c r="F1034" i="11"/>
  <c r="F1035" i="11"/>
  <c r="F1036" i="11"/>
  <c r="F1037" i="11"/>
  <c r="F1038" i="11"/>
  <c r="F1039" i="11"/>
  <c r="F1040" i="11"/>
  <c r="F1041" i="11"/>
  <c r="F1042" i="11"/>
  <c r="F1043" i="11"/>
  <c r="F1044" i="11"/>
  <c r="F1045" i="11"/>
  <c r="F1046" i="11"/>
  <c r="F1047" i="11"/>
  <c r="F1048" i="11"/>
  <c r="F1049" i="11"/>
  <c r="F1050" i="11"/>
  <c r="F1051" i="11"/>
  <c r="F1052" i="11"/>
  <c r="F1053" i="11"/>
  <c r="F1054" i="11"/>
  <c r="F1055" i="11"/>
  <c r="F1056" i="11"/>
  <c r="F1057" i="11"/>
  <c r="F1058" i="11"/>
  <c r="F1059" i="11"/>
  <c r="F1060" i="11"/>
  <c r="F1061" i="11"/>
  <c r="F1062" i="11"/>
  <c r="F1063" i="11"/>
  <c r="F1064" i="11"/>
  <c r="F1065" i="11"/>
  <c r="F1066" i="11"/>
  <c r="F1067" i="11"/>
  <c r="F1068" i="11"/>
  <c r="F1069" i="11"/>
  <c r="F1070" i="11"/>
  <c r="F1071" i="11"/>
  <c r="F1072" i="11"/>
  <c r="F1073" i="11"/>
  <c r="F1074" i="11"/>
  <c r="F1075" i="11"/>
  <c r="F1076" i="11"/>
  <c r="F1077" i="11"/>
  <c r="F1078" i="11"/>
  <c r="F1079" i="11"/>
  <c r="F1080" i="11"/>
  <c r="F1081" i="11"/>
  <c r="F1082" i="11"/>
  <c r="F1083" i="11"/>
  <c r="F1084" i="11"/>
  <c r="F1085" i="11"/>
  <c r="F1086" i="11"/>
  <c r="F1087" i="11"/>
  <c r="F1088" i="11"/>
  <c r="F1089" i="11"/>
  <c r="F1090" i="11"/>
  <c r="F1091" i="11"/>
  <c r="F1092" i="11"/>
  <c r="F1093" i="11"/>
  <c r="F1094" i="11"/>
  <c r="F1095" i="11"/>
  <c r="F1096" i="11"/>
  <c r="F1097" i="11"/>
  <c r="F1098" i="11"/>
  <c r="F1099" i="11"/>
  <c r="F1100" i="11"/>
  <c r="F1101" i="11"/>
  <c r="F1102" i="11"/>
  <c r="F1103" i="11"/>
  <c r="F1104" i="11"/>
  <c r="F1105" i="11"/>
  <c r="F1106" i="11"/>
  <c r="F1107" i="11"/>
  <c r="F1108" i="11"/>
  <c r="F1109" i="11"/>
  <c r="F1110" i="11"/>
  <c r="F1111" i="11"/>
  <c r="F1112" i="11"/>
  <c r="F1113" i="11"/>
  <c r="F1114" i="11"/>
  <c r="F1115" i="11"/>
  <c r="F1116" i="11"/>
  <c r="F1117" i="11"/>
  <c r="F1118" i="11"/>
  <c r="F1119" i="11"/>
  <c r="F1120" i="11"/>
  <c r="F1121" i="11"/>
  <c r="F1122" i="11"/>
  <c r="F1123" i="11"/>
  <c r="F1124" i="11"/>
  <c r="F1125" i="11"/>
  <c r="F1126" i="11"/>
  <c r="F1127" i="11"/>
  <c r="F1128" i="11"/>
  <c r="F1129" i="11"/>
  <c r="F1130" i="11"/>
  <c r="F1131" i="11"/>
  <c r="F1132" i="11"/>
  <c r="F1133" i="11"/>
  <c r="F1134" i="11"/>
  <c r="F1135" i="11"/>
  <c r="F1136" i="11"/>
  <c r="F1137" i="11"/>
  <c r="F1138" i="11"/>
  <c r="F1139" i="11"/>
  <c r="F1140" i="11"/>
  <c r="F1141" i="11"/>
  <c r="F1142" i="11"/>
  <c r="F1143" i="11"/>
  <c r="F1144" i="11"/>
  <c r="F1145" i="11"/>
  <c r="F1146" i="11"/>
  <c r="F1147" i="11"/>
  <c r="F1148" i="11"/>
  <c r="F1149" i="11"/>
  <c r="F1150" i="11"/>
  <c r="F1151" i="11"/>
  <c r="F1152" i="11"/>
  <c r="F1153" i="11"/>
  <c r="F1154" i="11"/>
  <c r="F1155" i="11"/>
  <c r="F1156" i="11"/>
  <c r="F1157" i="11"/>
  <c r="F1158" i="11"/>
  <c r="F1159" i="11"/>
  <c r="F1160" i="11"/>
  <c r="F1161" i="11"/>
  <c r="F1162" i="11"/>
  <c r="F1163" i="11"/>
  <c r="F1164" i="11"/>
  <c r="F1165" i="11"/>
  <c r="F1166" i="11"/>
  <c r="F1167" i="11"/>
  <c r="F1168" i="11"/>
  <c r="F1169" i="11"/>
  <c r="F1170" i="11"/>
  <c r="F1171" i="11"/>
  <c r="F1172" i="11"/>
  <c r="F1173" i="11"/>
  <c r="F1174" i="11"/>
  <c r="F1175" i="11"/>
  <c r="F1176" i="11"/>
  <c r="F1177" i="11"/>
  <c r="F1178" i="11"/>
  <c r="F1179" i="11"/>
  <c r="F1180" i="11"/>
  <c r="F1181" i="11"/>
  <c r="F1182" i="11"/>
  <c r="F1183" i="11"/>
  <c r="F1184" i="11"/>
  <c r="F1185" i="11"/>
  <c r="F1186" i="11"/>
  <c r="F1187" i="11"/>
  <c r="F1188" i="11"/>
  <c r="F1189" i="11"/>
  <c r="F1190" i="11"/>
  <c r="F1191" i="11"/>
  <c r="F1192" i="11"/>
  <c r="F1193" i="11"/>
  <c r="F1194" i="11"/>
  <c r="F1195" i="11"/>
  <c r="F1196" i="11"/>
  <c r="F1197" i="11"/>
  <c r="F1198" i="11"/>
  <c r="F1199" i="11"/>
  <c r="F1200" i="11"/>
  <c r="F1201" i="11"/>
  <c r="F1202" i="11"/>
  <c r="F1203" i="11"/>
  <c r="F1204" i="11"/>
  <c r="F1205" i="11"/>
  <c r="F1206" i="11"/>
  <c r="F1207" i="11"/>
  <c r="F1208" i="11"/>
  <c r="F1209" i="11"/>
  <c r="F1210" i="11"/>
  <c r="F1211" i="11"/>
  <c r="F1212" i="11"/>
  <c r="F1213" i="11"/>
  <c r="F1214" i="11"/>
  <c r="F1215" i="11"/>
  <c r="F1216" i="11"/>
  <c r="F1217" i="11"/>
  <c r="F1218" i="11"/>
  <c r="F1219" i="11"/>
  <c r="F1220" i="11"/>
  <c r="F1221" i="11"/>
  <c r="F1222" i="11"/>
  <c r="F1223" i="11"/>
  <c r="F1224" i="11"/>
  <c r="F1225" i="11"/>
  <c r="F1226" i="11"/>
  <c r="F1227" i="11"/>
  <c r="F1228" i="11"/>
  <c r="F1229" i="11"/>
  <c r="F1230" i="11"/>
  <c r="F1231" i="11"/>
  <c r="F1232" i="11"/>
  <c r="F1233" i="11"/>
  <c r="F1234" i="11"/>
  <c r="F1235" i="11"/>
  <c r="F1236" i="11"/>
  <c r="F1237" i="11"/>
  <c r="F1238" i="11"/>
  <c r="F1239" i="11"/>
  <c r="F1240" i="11"/>
  <c r="F1241" i="11"/>
  <c r="F1242" i="11"/>
  <c r="F1243" i="11"/>
  <c r="F1244" i="11"/>
  <c r="F1245" i="11"/>
  <c r="F1246" i="11"/>
  <c r="F1247" i="11"/>
  <c r="F1248" i="11"/>
  <c r="F1249" i="11"/>
  <c r="F1250" i="11"/>
  <c r="F1251" i="11"/>
  <c r="F1252" i="11"/>
  <c r="F1253" i="11"/>
  <c r="F1254" i="11"/>
  <c r="F1255" i="11"/>
  <c r="F1256" i="11"/>
  <c r="F1257" i="11"/>
  <c r="F1258" i="11"/>
  <c r="F1259" i="11"/>
  <c r="F1260" i="11"/>
  <c r="F1261" i="11"/>
  <c r="F1262" i="11"/>
  <c r="F1263" i="11"/>
  <c r="F1264" i="11"/>
  <c r="F1265" i="11"/>
  <c r="F1266" i="11"/>
  <c r="F1267" i="11"/>
  <c r="F1268" i="11"/>
  <c r="F1269" i="11"/>
  <c r="F1270" i="11"/>
  <c r="F1271" i="11"/>
  <c r="F1272" i="11"/>
  <c r="F1273" i="11"/>
  <c r="F1274" i="11"/>
  <c r="F1275" i="11"/>
  <c r="F1276" i="11"/>
  <c r="F1277" i="11"/>
  <c r="F1278" i="11"/>
  <c r="F1279" i="11"/>
  <c r="F1280" i="11"/>
  <c r="F1281" i="11"/>
  <c r="F1282" i="11"/>
  <c r="F1283" i="11"/>
  <c r="F1284" i="11"/>
  <c r="F1285" i="11"/>
  <c r="F1286" i="11"/>
  <c r="F1287" i="11"/>
  <c r="F1288" i="11"/>
  <c r="F1289" i="11"/>
  <c r="F1290" i="11"/>
  <c r="F1291" i="11"/>
  <c r="F1292" i="11"/>
  <c r="F1293" i="11"/>
  <c r="F1294" i="11"/>
  <c r="F1295" i="11"/>
  <c r="F1296" i="11"/>
  <c r="F1297" i="11"/>
  <c r="F1298" i="11"/>
  <c r="F1299" i="11"/>
  <c r="F1300" i="11"/>
  <c r="F1301" i="11"/>
  <c r="F1302" i="11"/>
  <c r="F1303" i="11"/>
  <c r="F1304" i="11"/>
  <c r="F1305" i="11"/>
  <c r="F1306" i="11"/>
  <c r="F1307" i="11"/>
  <c r="F1308" i="11"/>
  <c r="F1309" i="11"/>
  <c r="F1310" i="11"/>
  <c r="F1311" i="11"/>
  <c r="F1312" i="11"/>
  <c r="F1313" i="11"/>
  <c r="F1314" i="11"/>
  <c r="F1315" i="11"/>
  <c r="F1316" i="11"/>
  <c r="F1317" i="11"/>
  <c r="F1318" i="11"/>
  <c r="F1319" i="11"/>
  <c r="F1320" i="11"/>
  <c r="F1321" i="11"/>
  <c r="F1322" i="11"/>
  <c r="F1323" i="11"/>
  <c r="F1324" i="11"/>
  <c r="F1325" i="11"/>
  <c r="F1326" i="11"/>
  <c r="F1327" i="11"/>
  <c r="F1328" i="11"/>
  <c r="F1329" i="11"/>
  <c r="F1330" i="11"/>
  <c r="F1331" i="11"/>
  <c r="F1332" i="11"/>
  <c r="F1333" i="11"/>
  <c r="F1334" i="11"/>
  <c r="F1335" i="11"/>
  <c r="F1336" i="11"/>
  <c r="F1337" i="11"/>
  <c r="F1338" i="11"/>
  <c r="F1339" i="11"/>
  <c r="F1340" i="11"/>
  <c r="F1341" i="11"/>
  <c r="F1342" i="11"/>
  <c r="F1343" i="11"/>
  <c r="F1344" i="11"/>
  <c r="F1345" i="11"/>
  <c r="F1346" i="11"/>
  <c r="F1347" i="11"/>
  <c r="F1348" i="11"/>
  <c r="F1349" i="11"/>
  <c r="F1350" i="11"/>
  <c r="F1351" i="11"/>
  <c r="F1352" i="11"/>
  <c r="F1353" i="11"/>
  <c r="F1354" i="11"/>
  <c r="F1355" i="11"/>
  <c r="F1356" i="11"/>
  <c r="F1357" i="11"/>
  <c r="F1358" i="11"/>
  <c r="F1359" i="11"/>
  <c r="F1360" i="11"/>
  <c r="F1361" i="11"/>
  <c r="F1362" i="11"/>
  <c r="F1363" i="11"/>
  <c r="F1364" i="11"/>
  <c r="F1365" i="11"/>
  <c r="F1366" i="11"/>
  <c r="F1367" i="11"/>
  <c r="F1368" i="11"/>
  <c r="F1369" i="11"/>
  <c r="F1370" i="11"/>
  <c r="F1371" i="11"/>
  <c r="F1372" i="11"/>
  <c r="F1373" i="11"/>
  <c r="F1374" i="11"/>
  <c r="F1375" i="11"/>
  <c r="F2" i="11"/>
  <c r="O3" i="11"/>
  <c r="P3" i="11"/>
  <c r="Q3" i="11"/>
  <c r="R3" i="11"/>
  <c r="S3" i="11"/>
  <c r="T3" i="11"/>
  <c r="U3" i="11"/>
  <c r="V3" i="11"/>
  <c r="W3" i="11"/>
  <c r="X3" i="11"/>
  <c r="Z3" i="11"/>
  <c r="AA3" i="11"/>
  <c r="AB3" i="11"/>
  <c r="AC3" i="11"/>
  <c r="O4" i="11"/>
  <c r="P4" i="11"/>
  <c r="Q4" i="11"/>
  <c r="R4" i="11"/>
  <c r="S4" i="11"/>
  <c r="T4" i="11"/>
  <c r="U4" i="11"/>
  <c r="V4" i="11"/>
  <c r="W4" i="11"/>
  <c r="X4" i="11"/>
  <c r="Z4" i="11"/>
  <c r="AA4" i="11"/>
  <c r="AB4" i="11"/>
  <c r="AC4" i="11"/>
  <c r="O5" i="11"/>
  <c r="P5" i="11"/>
  <c r="Q5" i="11"/>
  <c r="R5" i="11"/>
  <c r="S5" i="11"/>
  <c r="T5" i="11"/>
  <c r="U5" i="11"/>
  <c r="V5" i="11"/>
  <c r="W5" i="11"/>
  <c r="X5" i="11"/>
  <c r="Z5" i="11"/>
  <c r="AA5" i="11"/>
  <c r="AB5" i="11"/>
  <c r="AC5" i="11"/>
  <c r="O6" i="11"/>
  <c r="P6" i="11"/>
  <c r="Q6" i="11"/>
  <c r="R6" i="11"/>
  <c r="S6" i="11"/>
  <c r="T6" i="11"/>
  <c r="U6" i="11"/>
  <c r="V6" i="11"/>
  <c r="W6" i="11"/>
  <c r="X6" i="11"/>
  <c r="Z6" i="11"/>
  <c r="AA6" i="11"/>
  <c r="AB6" i="11"/>
  <c r="AC6" i="11"/>
  <c r="O7" i="11"/>
  <c r="P7" i="11"/>
  <c r="Q7" i="11"/>
  <c r="R7" i="11"/>
  <c r="S7" i="11"/>
  <c r="T7" i="11"/>
  <c r="U7" i="11"/>
  <c r="V7" i="11"/>
  <c r="W7" i="11"/>
  <c r="X7" i="11"/>
  <c r="Z7" i="11"/>
  <c r="AA7" i="11"/>
  <c r="AB7" i="11"/>
  <c r="AC7" i="11"/>
  <c r="O8" i="11"/>
  <c r="P8" i="11"/>
  <c r="Q8" i="11"/>
  <c r="R8" i="11"/>
  <c r="S8" i="11"/>
  <c r="T8" i="11"/>
  <c r="U8" i="11"/>
  <c r="V8" i="11"/>
  <c r="W8" i="11"/>
  <c r="X8" i="11"/>
  <c r="Z8" i="11"/>
  <c r="AA8" i="11"/>
  <c r="AB8" i="11"/>
  <c r="AC8" i="11"/>
  <c r="O9" i="11"/>
  <c r="P9" i="11"/>
  <c r="Q9" i="11"/>
  <c r="R9" i="11"/>
  <c r="S9" i="11"/>
  <c r="T9" i="11"/>
  <c r="U9" i="11"/>
  <c r="V9" i="11"/>
  <c r="W9" i="11"/>
  <c r="X9" i="11"/>
  <c r="Z9" i="11"/>
  <c r="AA9" i="11"/>
  <c r="AB9" i="11"/>
  <c r="AC9" i="11"/>
  <c r="O10" i="11"/>
  <c r="P10" i="11"/>
  <c r="Q10" i="11"/>
  <c r="R10" i="11"/>
  <c r="S10" i="11"/>
  <c r="T10" i="11"/>
  <c r="U10" i="11"/>
  <c r="V10" i="11"/>
  <c r="W10" i="11"/>
  <c r="X10" i="11"/>
  <c r="Z10" i="11"/>
  <c r="AA10" i="11"/>
  <c r="AB10" i="11"/>
  <c r="AC10" i="11"/>
  <c r="O11" i="11"/>
  <c r="P11" i="11"/>
  <c r="Q11" i="11"/>
  <c r="R11" i="11"/>
  <c r="S11" i="11"/>
  <c r="T11" i="11"/>
  <c r="U11" i="11"/>
  <c r="V11" i="11"/>
  <c r="W11" i="11"/>
  <c r="X11" i="11"/>
  <c r="Z11" i="11"/>
  <c r="AA11" i="11"/>
  <c r="AB11" i="11"/>
  <c r="AC11" i="11"/>
  <c r="O12" i="11"/>
  <c r="P12" i="11"/>
  <c r="Q12" i="11"/>
  <c r="R12" i="11"/>
  <c r="S12" i="11"/>
  <c r="T12" i="11"/>
  <c r="U12" i="11"/>
  <c r="V12" i="11"/>
  <c r="W12" i="11"/>
  <c r="X12" i="11"/>
  <c r="Z12" i="11"/>
  <c r="AA12" i="11"/>
  <c r="AB12" i="11"/>
  <c r="AC12" i="11"/>
  <c r="O13" i="11"/>
  <c r="P13" i="11"/>
  <c r="Q13" i="11"/>
  <c r="R13" i="11"/>
  <c r="S13" i="11"/>
  <c r="T13" i="11"/>
  <c r="U13" i="11"/>
  <c r="V13" i="11"/>
  <c r="W13" i="11"/>
  <c r="X13" i="11"/>
  <c r="Z13" i="11"/>
  <c r="AA13" i="11"/>
  <c r="AB13" i="11"/>
  <c r="AC13" i="11"/>
  <c r="O14" i="11"/>
  <c r="P14" i="11"/>
  <c r="Q14" i="11"/>
  <c r="R14" i="11"/>
  <c r="S14" i="11"/>
  <c r="T14" i="11"/>
  <c r="U14" i="11"/>
  <c r="V14" i="11"/>
  <c r="W14" i="11"/>
  <c r="X14" i="11"/>
  <c r="Z14" i="11"/>
  <c r="AA14" i="11"/>
  <c r="AB14" i="11"/>
  <c r="AC14" i="11"/>
  <c r="O15" i="11"/>
  <c r="P15" i="11"/>
  <c r="Q15" i="11"/>
  <c r="R15" i="11"/>
  <c r="S15" i="11"/>
  <c r="T15" i="11"/>
  <c r="U15" i="11"/>
  <c r="V15" i="11"/>
  <c r="W15" i="11"/>
  <c r="X15" i="11"/>
  <c r="Z15" i="11"/>
  <c r="AA15" i="11"/>
  <c r="AB15" i="11"/>
  <c r="AC15" i="11"/>
  <c r="O16" i="11"/>
  <c r="P16" i="11"/>
  <c r="Q16" i="11"/>
  <c r="R16" i="11"/>
  <c r="S16" i="11"/>
  <c r="T16" i="11"/>
  <c r="U16" i="11"/>
  <c r="V16" i="11"/>
  <c r="W16" i="11"/>
  <c r="X16" i="11"/>
  <c r="Z16" i="11"/>
  <c r="AA16" i="11"/>
  <c r="AB16" i="11"/>
  <c r="AC16" i="11"/>
  <c r="O17" i="11"/>
  <c r="P17" i="11"/>
  <c r="Q17" i="11"/>
  <c r="R17" i="11"/>
  <c r="S17" i="11"/>
  <c r="T17" i="11"/>
  <c r="U17" i="11"/>
  <c r="V17" i="11"/>
  <c r="W17" i="11"/>
  <c r="X17" i="11"/>
  <c r="Z17" i="11"/>
  <c r="AA17" i="11"/>
  <c r="AB17" i="11"/>
  <c r="AC17" i="11"/>
  <c r="O18" i="11"/>
  <c r="P18" i="11"/>
  <c r="Q18" i="11"/>
  <c r="R18" i="11"/>
  <c r="S18" i="11"/>
  <c r="T18" i="11"/>
  <c r="U18" i="11"/>
  <c r="V18" i="11"/>
  <c r="W18" i="11"/>
  <c r="X18" i="11"/>
  <c r="Z18" i="11"/>
  <c r="AA18" i="11"/>
  <c r="AB18" i="11"/>
  <c r="AC18" i="11"/>
  <c r="O19" i="11"/>
  <c r="P19" i="11"/>
  <c r="Q19" i="11"/>
  <c r="R19" i="11"/>
  <c r="S19" i="11"/>
  <c r="T19" i="11"/>
  <c r="U19" i="11"/>
  <c r="V19" i="11"/>
  <c r="W19" i="11"/>
  <c r="X19" i="11"/>
  <c r="Z19" i="11"/>
  <c r="AA19" i="11"/>
  <c r="AB19" i="11"/>
  <c r="AC19" i="11"/>
  <c r="O20" i="11"/>
  <c r="P20" i="11"/>
  <c r="Q20" i="11"/>
  <c r="R20" i="11"/>
  <c r="S20" i="11"/>
  <c r="T20" i="11"/>
  <c r="U20" i="11"/>
  <c r="V20" i="11"/>
  <c r="W20" i="11"/>
  <c r="X20" i="11"/>
  <c r="Z20" i="11"/>
  <c r="AA20" i="11"/>
  <c r="AB20" i="11"/>
  <c r="AC20" i="11"/>
  <c r="O21" i="11"/>
  <c r="P21" i="11"/>
  <c r="Q21" i="11"/>
  <c r="R21" i="11"/>
  <c r="S21" i="11"/>
  <c r="T21" i="11"/>
  <c r="U21" i="11"/>
  <c r="V21" i="11"/>
  <c r="W21" i="11"/>
  <c r="X21" i="11"/>
  <c r="Z21" i="11"/>
  <c r="AA21" i="11"/>
  <c r="AB21" i="11"/>
  <c r="AC21" i="11"/>
  <c r="O22" i="11"/>
  <c r="P22" i="11"/>
  <c r="Q22" i="11"/>
  <c r="R22" i="11"/>
  <c r="S22" i="11"/>
  <c r="T22" i="11"/>
  <c r="U22" i="11"/>
  <c r="V22" i="11"/>
  <c r="W22" i="11"/>
  <c r="X22" i="11"/>
  <c r="Z22" i="11"/>
  <c r="AA22" i="11"/>
  <c r="AB22" i="11"/>
  <c r="AC22" i="11"/>
  <c r="O23" i="11"/>
  <c r="P23" i="11"/>
  <c r="Q23" i="11"/>
  <c r="R23" i="11"/>
  <c r="S23" i="11"/>
  <c r="T23" i="11"/>
  <c r="U23" i="11"/>
  <c r="V23" i="11"/>
  <c r="W23" i="11"/>
  <c r="X23" i="11"/>
  <c r="Z23" i="11"/>
  <c r="AA23" i="11"/>
  <c r="AB23" i="11"/>
  <c r="AC23" i="11"/>
  <c r="O24" i="11"/>
  <c r="P24" i="11"/>
  <c r="Q24" i="11"/>
  <c r="R24" i="11"/>
  <c r="S24" i="11"/>
  <c r="T24" i="11"/>
  <c r="U24" i="11"/>
  <c r="V24" i="11"/>
  <c r="W24" i="11"/>
  <c r="X24" i="11"/>
  <c r="Z24" i="11"/>
  <c r="AA24" i="11"/>
  <c r="AB24" i="11"/>
  <c r="AC24" i="11"/>
  <c r="O25" i="11"/>
  <c r="P25" i="11"/>
  <c r="Q25" i="11"/>
  <c r="R25" i="11"/>
  <c r="S25" i="11"/>
  <c r="T25" i="11"/>
  <c r="U25" i="11"/>
  <c r="V25" i="11"/>
  <c r="W25" i="11"/>
  <c r="X25" i="11"/>
  <c r="Z25" i="11"/>
  <c r="AA25" i="11"/>
  <c r="AB25" i="11"/>
  <c r="AC25" i="11"/>
  <c r="O26" i="11"/>
  <c r="P26" i="11"/>
  <c r="Q26" i="11"/>
  <c r="R26" i="11"/>
  <c r="S26" i="11"/>
  <c r="T26" i="11"/>
  <c r="U26" i="11"/>
  <c r="V26" i="11"/>
  <c r="W26" i="11"/>
  <c r="X26" i="11"/>
  <c r="Z26" i="11"/>
  <c r="AA26" i="11"/>
  <c r="AB26" i="11"/>
  <c r="AC26" i="11"/>
  <c r="O27" i="11"/>
  <c r="P27" i="11"/>
  <c r="Q27" i="11"/>
  <c r="R27" i="11"/>
  <c r="S27" i="11"/>
  <c r="T27" i="11"/>
  <c r="U27" i="11"/>
  <c r="V27" i="11"/>
  <c r="W27" i="11"/>
  <c r="X27" i="11"/>
  <c r="Z27" i="11"/>
  <c r="AA27" i="11"/>
  <c r="AB27" i="11"/>
  <c r="AC27" i="11"/>
  <c r="O28" i="11"/>
  <c r="P28" i="11"/>
  <c r="Q28" i="11"/>
  <c r="R28" i="11"/>
  <c r="S28" i="11"/>
  <c r="T28" i="11"/>
  <c r="U28" i="11"/>
  <c r="V28" i="11"/>
  <c r="W28" i="11"/>
  <c r="X28" i="11"/>
  <c r="Z28" i="11"/>
  <c r="AA28" i="11"/>
  <c r="AB28" i="11"/>
  <c r="AC28" i="11"/>
  <c r="O29" i="11"/>
  <c r="P29" i="11"/>
  <c r="Q29" i="11"/>
  <c r="R29" i="11"/>
  <c r="S29" i="11"/>
  <c r="T29" i="11"/>
  <c r="U29" i="11"/>
  <c r="V29" i="11"/>
  <c r="W29" i="11"/>
  <c r="X29" i="11"/>
  <c r="Z29" i="11"/>
  <c r="AA29" i="11"/>
  <c r="AB29" i="11"/>
  <c r="AC29" i="11"/>
  <c r="O30" i="11"/>
  <c r="P30" i="11"/>
  <c r="Q30" i="11"/>
  <c r="R30" i="11"/>
  <c r="S30" i="11"/>
  <c r="T30" i="11"/>
  <c r="U30" i="11"/>
  <c r="V30" i="11"/>
  <c r="W30" i="11"/>
  <c r="X30" i="11"/>
  <c r="Z30" i="11"/>
  <c r="AA30" i="11"/>
  <c r="AB30" i="11"/>
  <c r="AC30" i="11"/>
  <c r="O31" i="11"/>
  <c r="P31" i="11"/>
  <c r="Q31" i="11"/>
  <c r="R31" i="11"/>
  <c r="S31" i="11"/>
  <c r="T31" i="11"/>
  <c r="U31" i="11"/>
  <c r="V31" i="11"/>
  <c r="W31" i="11"/>
  <c r="X31" i="11"/>
  <c r="Z31" i="11"/>
  <c r="AA31" i="11"/>
  <c r="AB31" i="11"/>
  <c r="AC31" i="11"/>
  <c r="O32" i="11"/>
  <c r="P32" i="11"/>
  <c r="Q32" i="11"/>
  <c r="R32" i="11"/>
  <c r="S32" i="11"/>
  <c r="T32" i="11"/>
  <c r="U32" i="11"/>
  <c r="V32" i="11"/>
  <c r="W32" i="11"/>
  <c r="X32" i="11"/>
  <c r="Z32" i="11"/>
  <c r="AA32" i="11"/>
  <c r="AB32" i="11"/>
  <c r="AC32" i="11"/>
  <c r="O33" i="11"/>
  <c r="P33" i="11"/>
  <c r="Q33" i="11"/>
  <c r="R33" i="11"/>
  <c r="S33" i="11"/>
  <c r="T33" i="11"/>
  <c r="U33" i="11"/>
  <c r="V33" i="11"/>
  <c r="W33" i="11"/>
  <c r="X33" i="11"/>
  <c r="Z33" i="11"/>
  <c r="AA33" i="11"/>
  <c r="AB33" i="11"/>
  <c r="AC33" i="11"/>
  <c r="O34" i="11"/>
  <c r="P34" i="11"/>
  <c r="Q34" i="11"/>
  <c r="R34" i="11"/>
  <c r="S34" i="11"/>
  <c r="T34" i="11"/>
  <c r="U34" i="11"/>
  <c r="V34" i="11"/>
  <c r="W34" i="11"/>
  <c r="X34" i="11"/>
  <c r="Z34" i="11"/>
  <c r="AA34" i="11"/>
  <c r="AB34" i="11"/>
  <c r="AC34" i="11"/>
  <c r="O35" i="11"/>
  <c r="P35" i="11"/>
  <c r="Q35" i="11"/>
  <c r="R35" i="11"/>
  <c r="S35" i="11"/>
  <c r="T35" i="11"/>
  <c r="U35" i="11"/>
  <c r="V35" i="11"/>
  <c r="W35" i="11"/>
  <c r="X35" i="11"/>
  <c r="Z35" i="11"/>
  <c r="AA35" i="11"/>
  <c r="AB35" i="11"/>
  <c r="AC35" i="11"/>
  <c r="O36" i="11"/>
  <c r="P36" i="11"/>
  <c r="Q36" i="11"/>
  <c r="R36" i="11"/>
  <c r="S36" i="11"/>
  <c r="T36" i="11"/>
  <c r="U36" i="11"/>
  <c r="V36" i="11"/>
  <c r="W36" i="11"/>
  <c r="X36" i="11"/>
  <c r="Z36" i="11"/>
  <c r="AA36" i="11"/>
  <c r="AB36" i="11"/>
  <c r="AC36" i="11"/>
  <c r="O37" i="11"/>
  <c r="P37" i="11"/>
  <c r="Q37" i="11"/>
  <c r="R37" i="11"/>
  <c r="S37" i="11"/>
  <c r="T37" i="11"/>
  <c r="U37" i="11"/>
  <c r="V37" i="11"/>
  <c r="W37" i="11"/>
  <c r="X37" i="11"/>
  <c r="Z37" i="11"/>
  <c r="AA37" i="11"/>
  <c r="AB37" i="11"/>
  <c r="AC37" i="11"/>
  <c r="O38" i="11"/>
  <c r="P38" i="11"/>
  <c r="Q38" i="11"/>
  <c r="R38" i="11"/>
  <c r="S38" i="11"/>
  <c r="T38" i="11"/>
  <c r="U38" i="11"/>
  <c r="V38" i="11"/>
  <c r="W38" i="11"/>
  <c r="X38" i="11"/>
  <c r="Z38" i="11"/>
  <c r="AA38" i="11"/>
  <c r="AB38" i="11"/>
  <c r="AC38" i="11"/>
  <c r="O39" i="11"/>
  <c r="P39" i="11"/>
  <c r="Q39" i="11"/>
  <c r="R39" i="11"/>
  <c r="S39" i="11"/>
  <c r="T39" i="11"/>
  <c r="U39" i="11"/>
  <c r="V39" i="11"/>
  <c r="W39" i="11"/>
  <c r="X39" i="11"/>
  <c r="Z39" i="11"/>
  <c r="AA39" i="11"/>
  <c r="AB39" i="11"/>
  <c r="AC39" i="11"/>
  <c r="O40" i="11"/>
  <c r="P40" i="11"/>
  <c r="Q40" i="11"/>
  <c r="R40" i="11"/>
  <c r="S40" i="11"/>
  <c r="T40" i="11"/>
  <c r="U40" i="11"/>
  <c r="V40" i="11"/>
  <c r="W40" i="11"/>
  <c r="X40" i="11"/>
  <c r="Z40" i="11"/>
  <c r="AA40" i="11"/>
  <c r="AB40" i="11"/>
  <c r="AC40" i="11"/>
  <c r="O41" i="11"/>
  <c r="P41" i="11"/>
  <c r="Q41" i="11"/>
  <c r="R41" i="11"/>
  <c r="S41" i="11"/>
  <c r="T41" i="11"/>
  <c r="U41" i="11"/>
  <c r="V41" i="11"/>
  <c r="W41" i="11"/>
  <c r="X41" i="11"/>
  <c r="Z41" i="11"/>
  <c r="AA41" i="11"/>
  <c r="AB41" i="11"/>
  <c r="AC41" i="11"/>
  <c r="O42" i="11"/>
  <c r="P42" i="11"/>
  <c r="Q42" i="11"/>
  <c r="R42" i="11"/>
  <c r="S42" i="11"/>
  <c r="T42" i="11"/>
  <c r="U42" i="11"/>
  <c r="V42" i="11"/>
  <c r="W42" i="11"/>
  <c r="X42" i="11"/>
  <c r="Z42" i="11"/>
  <c r="AA42" i="11"/>
  <c r="AB42" i="11"/>
  <c r="AC42" i="11"/>
  <c r="O43" i="11"/>
  <c r="P43" i="11"/>
  <c r="Q43" i="11"/>
  <c r="R43" i="11"/>
  <c r="S43" i="11"/>
  <c r="T43" i="11"/>
  <c r="U43" i="11"/>
  <c r="V43" i="11"/>
  <c r="W43" i="11"/>
  <c r="X43" i="11"/>
  <c r="Z43" i="11"/>
  <c r="AA43" i="11"/>
  <c r="AB43" i="11"/>
  <c r="AC43" i="11"/>
  <c r="O44" i="11"/>
  <c r="P44" i="11"/>
  <c r="Q44" i="11"/>
  <c r="R44" i="11"/>
  <c r="S44" i="11"/>
  <c r="T44" i="11"/>
  <c r="U44" i="11"/>
  <c r="V44" i="11"/>
  <c r="W44" i="11"/>
  <c r="X44" i="11"/>
  <c r="Z44" i="11"/>
  <c r="AA44" i="11"/>
  <c r="AB44" i="11"/>
  <c r="AC44" i="11"/>
  <c r="O45" i="11"/>
  <c r="P45" i="11"/>
  <c r="Q45" i="11"/>
  <c r="R45" i="11"/>
  <c r="S45" i="11"/>
  <c r="T45" i="11"/>
  <c r="U45" i="11"/>
  <c r="V45" i="11"/>
  <c r="W45" i="11"/>
  <c r="X45" i="11"/>
  <c r="Z45" i="11"/>
  <c r="AA45" i="11"/>
  <c r="AB45" i="11"/>
  <c r="AC45" i="11"/>
  <c r="O46" i="11"/>
  <c r="P46" i="11"/>
  <c r="Q46" i="11"/>
  <c r="R46" i="11"/>
  <c r="S46" i="11"/>
  <c r="T46" i="11"/>
  <c r="U46" i="11"/>
  <c r="V46" i="11"/>
  <c r="W46" i="11"/>
  <c r="X46" i="11"/>
  <c r="Z46" i="11"/>
  <c r="AA46" i="11"/>
  <c r="AB46" i="11"/>
  <c r="AC46" i="11"/>
  <c r="O47" i="11"/>
  <c r="P47" i="11"/>
  <c r="Q47" i="11"/>
  <c r="R47" i="11"/>
  <c r="S47" i="11"/>
  <c r="T47" i="11"/>
  <c r="U47" i="11"/>
  <c r="V47" i="11"/>
  <c r="W47" i="11"/>
  <c r="X47" i="11"/>
  <c r="Z47" i="11"/>
  <c r="AA47" i="11"/>
  <c r="AB47" i="11"/>
  <c r="AC47" i="11"/>
  <c r="O48" i="11"/>
  <c r="P48" i="11"/>
  <c r="Q48" i="11"/>
  <c r="R48" i="11"/>
  <c r="S48" i="11"/>
  <c r="T48" i="11"/>
  <c r="U48" i="11"/>
  <c r="V48" i="11"/>
  <c r="W48" i="11"/>
  <c r="X48" i="11"/>
  <c r="Z48" i="11"/>
  <c r="AA48" i="11"/>
  <c r="AB48" i="11"/>
  <c r="AC48" i="11"/>
  <c r="O49" i="11"/>
  <c r="P49" i="11"/>
  <c r="Q49" i="11"/>
  <c r="R49" i="11"/>
  <c r="S49" i="11"/>
  <c r="T49" i="11"/>
  <c r="U49" i="11"/>
  <c r="V49" i="11"/>
  <c r="W49" i="11"/>
  <c r="X49" i="11"/>
  <c r="Z49" i="11"/>
  <c r="AA49" i="11"/>
  <c r="AB49" i="11"/>
  <c r="AC49" i="11"/>
  <c r="O50" i="11"/>
  <c r="P50" i="11"/>
  <c r="Q50" i="11"/>
  <c r="R50" i="11"/>
  <c r="S50" i="11"/>
  <c r="T50" i="11"/>
  <c r="U50" i="11"/>
  <c r="V50" i="11"/>
  <c r="W50" i="11"/>
  <c r="X50" i="11"/>
  <c r="Z50" i="11"/>
  <c r="AA50" i="11"/>
  <c r="AB50" i="11"/>
  <c r="AC50" i="11"/>
  <c r="O51" i="11"/>
  <c r="P51" i="11"/>
  <c r="Q51" i="11"/>
  <c r="R51" i="11"/>
  <c r="S51" i="11"/>
  <c r="T51" i="11"/>
  <c r="U51" i="11"/>
  <c r="V51" i="11"/>
  <c r="W51" i="11"/>
  <c r="X51" i="11"/>
  <c r="Z51" i="11"/>
  <c r="AA51" i="11"/>
  <c r="AB51" i="11"/>
  <c r="AC51" i="11"/>
  <c r="O52" i="11"/>
  <c r="P52" i="11"/>
  <c r="Q52" i="11"/>
  <c r="R52" i="11"/>
  <c r="S52" i="11"/>
  <c r="T52" i="11"/>
  <c r="U52" i="11"/>
  <c r="V52" i="11"/>
  <c r="W52" i="11"/>
  <c r="X52" i="11"/>
  <c r="Z52" i="11"/>
  <c r="AA52" i="11"/>
  <c r="AB52" i="11"/>
  <c r="AC52" i="11"/>
  <c r="O53" i="11"/>
  <c r="P53" i="11"/>
  <c r="Q53" i="11"/>
  <c r="R53" i="11"/>
  <c r="S53" i="11"/>
  <c r="T53" i="11"/>
  <c r="U53" i="11"/>
  <c r="V53" i="11"/>
  <c r="W53" i="11"/>
  <c r="X53" i="11"/>
  <c r="Z53" i="11"/>
  <c r="AA53" i="11"/>
  <c r="AB53" i="11"/>
  <c r="AC53" i="11"/>
  <c r="O54" i="11"/>
  <c r="P54" i="11"/>
  <c r="Q54" i="11"/>
  <c r="R54" i="11"/>
  <c r="S54" i="11"/>
  <c r="T54" i="11"/>
  <c r="U54" i="11"/>
  <c r="V54" i="11"/>
  <c r="W54" i="11"/>
  <c r="X54" i="11"/>
  <c r="Z54" i="11"/>
  <c r="AA54" i="11"/>
  <c r="AB54" i="11"/>
  <c r="AC54" i="11"/>
  <c r="O55" i="11"/>
  <c r="P55" i="11"/>
  <c r="Q55" i="11"/>
  <c r="R55" i="11"/>
  <c r="S55" i="11"/>
  <c r="T55" i="11"/>
  <c r="U55" i="11"/>
  <c r="V55" i="11"/>
  <c r="W55" i="11"/>
  <c r="X55" i="11"/>
  <c r="Z55" i="11"/>
  <c r="AA55" i="11"/>
  <c r="AB55" i="11"/>
  <c r="AC55" i="11"/>
  <c r="O56" i="11"/>
  <c r="P56" i="11"/>
  <c r="Q56" i="11"/>
  <c r="R56" i="11"/>
  <c r="S56" i="11"/>
  <c r="T56" i="11"/>
  <c r="U56" i="11"/>
  <c r="V56" i="11"/>
  <c r="W56" i="11"/>
  <c r="X56" i="11"/>
  <c r="Z56" i="11"/>
  <c r="AA56" i="11"/>
  <c r="AB56" i="11"/>
  <c r="AC56" i="11"/>
  <c r="O57" i="11"/>
  <c r="P57" i="11"/>
  <c r="Q57" i="11"/>
  <c r="R57" i="11"/>
  <c r="S57" i="11"/>
  <c r="T57" i="11"/>
  <c r="U57" i="11"/>
  <c r="V57" i="11"/>
  <c r="W57" i="11"/>
  <c r="X57" i="11"/>
  <c r="Z57" i="11"/>
  <c r="AA57" i="11"/>
  <c r="AB57" i="11"/>
  <c r="AC57" i="11"/>
  <c r="O58" i="11"/>
  <c r="P58" i="11"/>
  <c r="Q58" i="11"/>
  <c r="R58" i="11"/>
  <c r="S58" i="11"/>
  <c r="T58" i="11"/>
  <c r="U58" i="11"/>
  <c r="V58" i="11"/>
  <c r="W58" i="11"/>
  <c r="X58" i="11"/>
  <c r="Z58" i="11"/>
  <c r="AA58" i="11"/>
  <c r="AB58" i="11"/>
  <c r="AC58" i="11"/>
  <c r="O59" i="11"/>
  <c r="P59" i="11"/>
  <c r="Q59" i="11"/>
  <c r="R59" i="11"/>
  <c r="S59" i="11"/>
  <c r="T59" i="11"/>
  <c r="U59" i="11"/>
  <c r="V59" i="11"/>
  <c r="W59" i="11"/>
  <c r="X59" i="11"/>
  <c r="Z59" i="11"/>
  <c r="AA59" i="11"/>
  <c r="AB59" i="11"/>
  <c r="AC59" i="11"/>
  <c r="O60" i="11"/>
  <c r="P60" i="11"/>
  <c r="Q60" i="11"/>
  <c r="R60" i="11"/>
  <c r="S60" i="11"/>
  <c r="T60" i="11"/>
  <c r="U60" i="11"/>
  <c r="V60" i="11"/>
  <c r="W60" i="11"/>
  <c r="X60" i="11"/>
  <c r="Z60" i="11"/>
  <c r="AA60" i="11"/>
  <c r="AB60" i="11"/>
  <c r="AC60" i="11"/>
  <c r="O61" i="11"/>
  <c r="P61" i="11"/>
  <c r="Q61" i="11"/>
  <c r="R61" i="11"/>
  <c r="S61" i="11"/>
  <c r="T61" i="11"/>
  <c r="U61" i="11"/>
  <c r="V61" i="11"/>
  <c r="W61" i="11"/>
  <c r="X61" i="11"/>
  <c r="Z61" i="11"/>
  <c r="AA61" i="11"/>
  <c r="AB61" i="11"/>
  <c r="AC61" i="11"/>
  <c r="O62" i="11"/>
  <c r="P62" i="11"/>
  <c r="Q62" i="11"/>
  <c r="R62" i="11"/>
  <c r="S62" i="11"/>
  <c r="T62" i="11"/>
  <c r="U62" i="11"/>
  <c r="V62" i="11"/>
  <c r="W62" i="11"/>
  <c r="X62" i="11"/>
  <c r="Z62" i="11"/>
  <c r="AA62" i="11"/>
  <c r="AB62" i="11"/>
  <c r="AC62" i="11"/>
  <c r="O63" i="11"/>
  <c r="P63" i="11"/>
  <c r="Q63" i="11"/>
  <c r="R63" i="11"/>
  <c r="S63" i="11"/>
  <c r="T63" i="11"/>
  <c r="U63" i="11"/>
  <c r="V63" i="11"/>
  <c r="W63" i="11"/>
  <c r="X63" i="11"/>
  <c r="Z63" i="11"/>
  <c r="AA63" i="11"/>
  <c r="AB63" i="11"/>
  <c r="AC63" i="11"/>
  <c r="O64" i="11"/>
  <c r="P64" i="11"/>
  <c r="Q64" i="11"/>
  <c r="R64" i="11"/>
  <c r="S64" i="11"/>
  <c r="T64" i="11"/>
  <c r="U64" i="11"/>
  <c r="V64" i="11"/>
  <c r="W64" i="11"/>
  <c r="X64" i="11"/>
  <c r="Z64" i="11"/>
  <c r="AA64" i="11"/>
  <c r="AB64" i="11"/>
  <c r="AC64" i="11"/>
  <c r="O65" i="11"/>
  <c r="P65" i="11"/>
  <c r="Q65" i="11"/>
  <c r="R65" i="11"/>
  <c r="S65" i="11"/>
  <c r="T65" i="11"/>
  <c r="U65" i="11"/>
  <c r="V65" i="11"/>
  <c r="W65" i="11"/>
  <c r="X65" i="11"/>
  <c r="Z65" i="11"/>
  <c r="AA65" i="11"/>
  <c r="AB65" i="11"/>
  <c r="AC65" i="11"/>
  <c r="O66" i="11"/>
  <c r="P66" i="11"/>
  <c r="Q66" i="11"/>
  <c r="R66" i="11"/>
  <c r="S66" i="11"/>
  <c r="T66" i="11"/>
  <c r="U66" i="11"/>
  <c r="V66" i="11"/>
  <c r="W66" i="11"/>
  <c r="X66" i="11"/>
  <c r="Z66" i="11"/>
  <c r="AA66" i="11"/>
  <c r="AB66" i="11"/>
  <c r="AC66" i="11"/>
  <c r="O67" i="11"/>
  <c r="P67" i="11"/>
  <c r="Q67" i="11"/>
  <c r="R67" i="11"/>
  <c r="S67" i="11"/>
  <c r="T67" i="11"/>
  <c r="U67" i="11"/>
  <c r="V67" i="11"/>
  <c r="W67" i="11"/>
  <c r="X67" i="11"/>
  <c r="Z67" i="11"/>
  <c r="AA67" i="11"/>
  <c r="AB67" i="11"/>
  <c r="AC67" i="11"/>
  <c r="O68" i="11"/>
  <c r="P68" i="11"/>
  <c r="Q68" i="11"/>
  <c r="R68" i="11"/>
  <c r="S68" i="11"/>
  <c r="T68" i="11"/>
  <c r="U68" i="11"/>
  <c r="V68" i="11"/>
  <c r="W68" i="11"/>
  <c r="X68" i="11"/>
  <c r="Z68" i="11"/>
  <c r="AA68" i="11"/>
  <c r="AB68" i="11"/>
  <c r="AC68" i="11"/>
  <c r="O69" i="11"/>
  <c r="P69" i="11"/>
  <c r="Q69" i="11"/>
  <c r="R69" i="11"/>
  <c r="S69" i="11"/>
  <c r="T69" i="11"/>
  <c r="U69" i="11"/>
  <c r="V69" i="11"/>
  <c r="W69" i="11"/>
  <c r="X69" i="11"/>
  <c r="Z69" i="11"/>
  <c r="AA69" i="11"/>
  <c r="AB69" i="11"/>
  <c r="AC69" i="11"/>
  <c r="O70" i="11"/>
  <c r="P70" i="11"/>
  <c r="Q70" i="11"/>
  <c r="R70" i="11"/>
  <c r="S70" i="11"/>
  <c r="T70" i="11"/>
  <c r="U70" i="11"/>
  <c r="V70" i="11"/>
  <c r="W70" i="11"/>
  <c r="X70" i="11"/>
  <c r="Z70" i="11"/>
  <c r="AA70" i="11"/>
  <c r="AB70" i="11"/>
  <c r="AC70" i="11"/>
  <c r="O71" i="11"/>
  <c r="P71" i="11"/>
  <c r="Q71" i="11"/>
  <c r="R71" i="11"/>
  <c r="S71" i="11"/>
  <c r="T71" i="11"/>
  <c r="U71" i="11"/>
  <c r="V71" i="11"/>
  <c r="W71" i="11"/>
  <c r="X71" i="11"/>
  <c r="Z71" i="11"/>
  <c r="AA71" i="11"/>
  <c r="AB71" i="11"/>
  <c r="AC71" i="11"/>
  <c r="O72" i="11"/>
  <c r="P72" i="11"/>
  <c r="Q72" i="11"/>
  <c r="R72" i="11"/>
  <c r="S72" i="11"/>
  <c r="T72" i="11"/>
  <c r="U72" i="11"/>
  <c r="V72" i="11"/>
  <c r="W72" i="11"/>
  <c r="X72" i="11"/>
  <c r="Z72" i="11"/>
  <c r="AA72" i="11"/>
  <c r="AB72" i="11"/>
  <c r="AC72" i="11"/>
  <c r="O73" i="11"/>
  <c r="P73" i="11"/>
  <c r="Q73" i="11"/>
  <c r="R73" i="11"/>
  <c r="S73" i="11"/>
  <c r="T73" i="11"/>
  <c r="U73" i="11"/>
  <c r="V73" i="11"/>
  <c r="W73" i="11"/>
  <c r="X73" i="11"/>
  <c r="Z73" i="11"/>
  <c r="AA73" i="11"/>
  <c r="AB73" i="11"/>
  <c r="AC73" i="11"/>
  <c r="O74" i="11"/>
  <c r="P74" i="11"/>
  <c r="Q74" i="11"/>
  <c r="R74" i="11"/>
  <c r="S74" i="11"/>
  <c r="T74" i="11"/>
  <c r="U74" i="11"/>
  <c r="V74" i="11"/>
  <c r="W74" i="11"/>
  <c r="X74" i="11"/>
  <c r="Z74" i="11"/>
  <c r="AA74" i="11"/>
  <c r="AB74" i="11"/>
  <c r="AC74" i="11"/>
  <c r="O75" i="11"/>
  <c r="P75" i="11"/>
  <c r="Q75" i="11"/>
  <c r="R75" i="11"/>
  <c r="S75" i="11"/>
  <c r="T75" i="11"/>
  <c r="U75" i="11"/>
  <c r="V75" i="11"/>
  <c r="W75" i="11"/>
  <c r="X75" i="11"/>
  <c r="Z75" i="11"/>
  <c r="AA75" i="11"/>
  <c r="AB75" i="11"/>
  <c r="AC75" i="11"/>
  <c r="O76" i="11"/>
  <c r="P76" i="11"/>
  <c r="Q76" i="11"/>
  <c r="R76" i="11"/>
  <c r="S76" i="11"/>
  <c r="T76" i="11"/>
  <c r="U76" i="11"/>
  <c r="V76" i="11"/>
  <c r="W76" i="11"/>
  <c r="X76" i="11"/>
  <c r="Z76" i="11"/>
  <c r="AA76" i="11"/>
  <c r="AB76" i="11"/>
  <c r="AC76" i="11"/>
  <c r="O77" i="11"/>
  <c r="P77" i="11"/>
  <c r="Q77" i="11"/>
  <c r="R77" i="11"/>
  <c r="S77" i="11"/>
  <c r="T77" i="11"/>
  <c r="U77" i="11"/>
  <c r="V77" i="11"/>
  <c r="W77" i="11"/>
  <c r="X77" i="11"/>
  <c r="Z77" i="11"/>
  <c r="AA77" i="11"/>
  <c r="AB77" i="11"/>
  <c r="AC77" i="11"/>
  <c r="O78" i="11"/>
  <c r="P78" i="11"/>
  <c r="Q78" i="11"/>
  <c r="R78" i="11"/>
  <c r="S78" i="11"/>
  <c r="T78" i="11"/>
  <c r="U78" i="11"/>
  <c r="V78" i="11"/>
  <c r="W78" i="11"/>
  <c r="X78" i="11"/>
  <c r="Z78" i="11"/>
  <c r="AA78" i="11"/>
  <c r="AB78" i="11"/>
  <c r="AC78" i="11"/>
  <c r="O79" i="11"/>
  <c r="P79" i="11"/>
  <c r="Q79" i="11"/>
  <c r="R79" i="11"/>
  <c r="S79" i="11"/>
  <c r="T79" i="11"/>
  <c r="U79" i="11"/>
  <c r="V79" i="11"/>
  <c r="W79" i="11"/>
  <c r="X79" i="11"/>
  <c r="Z79" i="11"/>
  <c r="AA79" i="11"/>
  <c r="AB79" i="11"/>
  <c r="AC79" i="11"/>
  <c r="O80" i="11"/>
  <c r="P80" i="11"/>
  <c r="Q80" i="11"/>
  <c r="R80" i="11"/>
  <c r="S80" i="11"/>
  <c r="T80" i="11"/>
  <c r="U80" i="11"/>
  <c r="V80" i="11"/>
  <c r="W80" i="11"/>
  <c r="X80" i="11"/>
  <c r="Z80" i="11"/>
  <c r="AA80" i="11"/>
  <c r="AB80" i="11"/>
  <c r="AC80" i="11"/>
  <c r="O81" i="11"/>
  <c r="P81" i="11"/>
  <c r="Q81" i="11"/>
  <c r="R81" i="11"/>
  <c r="S81" i="11"/>
  <c r="T81" i="11"/>
  <c r="U81" i="11"/>
  <c r="V81" i="11"/>
  <c r="W81" i="11"/>
  <c r="X81" i="11"/>
  <c r="Z81" i="11"/>
  <c r="AA81" i="11"/>
  <c r="AB81" i="11"/>
  <c r="AC81" i="11"/>
  <c r="O82" i="11"/>
  <c r="P82" i="11"/>
  <c r="Q82" i="11"/>
  <c r="R82" i="11"/>
  <c r="S82" i="11"/>
  <c r="T82" i="11"/>
  <c r="U82" i="11"/>
  <c r="V82" i="11"/>
  <c r="W82" i="11"/>
  <c r="X82" i="11"/>
  <c r="Z82" i="11"/>
  <c r="AA82" i="11"/>
  <c r="AB82" i="11"/>
  <c r="AC82" i="11"/>
  <c r="O83" i="11"/>
  <c r="P83" i="11"/>
  <c r="Q83" i="11"/>
  <c r="R83" i="11"/>
  <c r="S83" i="11"/>
  <c r="T83" i="11"/>
  <c r="U83" i="11"/>
  <c r="V83" i="11"/>
  <c r="W83" i="11"/>
  <c r="X83" i="11"/>
  <c r="Z83" i="11"/>
  <c r="AA83" i="11"/>
  <c r="AB83" i="11"/>
  <c r="AC83" i="11"/>
  <c r="O84" i="11"/>
  <c r="P84" i="11"/>
  <c r="Q84" i="11"/>
  <c r="R84" i="11"/>
  <c r="S84" i="11"/>
  <c r="T84" i="11"/>
  <c r="U84" i="11"/>
  <c r="V84" i="11"/>
  <c r="W84" i="11"/>
  <c r="X84" i="11"/>
  <c r="Z84" i="11"/>
  <c r="AA84" i="11"/>
  <c r="AB84" i="11"/>
  <c r="AC84" i="11"/>
  <c r="O85" i="11"/>
  <c r="P85" i="11"/>
  <c r="Q85" i="11"/>
  <c r="R85" i="11"/>
  <c r="S85" i="11"/>
  <c r="T85" i="11"/>
  <c r="U85" i="11"/>
  <c r="V85" i="11"/>
  <c r="W85" i="11"/>
  <c r="X85" i="11"/>
  <c r="Z85" i="11"/>
  <c r="AA85" i="11"/>
  <c r="AB85" i="11"/>
  <c r="AC85" i="11"/>
  <c r="O86" i="11"/>
  <c r="P86" i="11"/>
  <c r="Q86" i="11"/>
  <c r="R86" i="11"/>
  <c r="S86" i="11"/>
  <c r="T86" i="11"/>
  <c r="U86" i="11"/>
  <c r="V86" i="11"/>
  <c r="W86" i="11"/>
  <c r="X86" i="11"/>
  <c r="Z86" i="11"/>
  <c r="AA86" i="11"/>
  <c r="AB86" i="11"/>
  <c r="AC86" i="11"/>
  <c r="O87" i="11"/>
  <c r="P87" i="11"/>
  <c r="Q87" i="11"/>
  <c r="R87" i="11"/>
  <c r="S87" i="11"/>
  <c r="T87" i="11"/>
  <c r="U87" i="11"/>
  <c r="V87" i="11"/>
  <c r="W87" i="11"/>
  <c r="X87" i="11"/>
  <c r="Z87" i="11"/>
  <c r="AA87" i="11"/>
  <c r="AB87" i="11"/>
  <c r="AC87" i="11"/>
  <c r="O88" i="11"/>
  <c r="P88" i="11"/>
  <c r="Q88" i="11"/>
  <c r="R88" i="11"/>
  <c r="S88" i="11"/>
  <c r="T88" i="11"/>
  <c r="U88" i="11"/>
  <c r="V88" i="11"/>
  <c r="W88" i="11"/>
  <c r="X88" i="11"/>
  <c r="Z88" i="11"/>
  <c r="AA88" i="11"/>
  <c r="AB88" i="11"/>
  <c r="AC88" i="11"/>
  <c r="O89" i="11"/>
  <c r="P89" i="11"/>
  <c r="Q89" i="11"/>
  <c r="R89" i="11"/>
  <c r="S89" i="11"/>
  <c r="T89" i="11"/>
  <c r="U89" i="11"/>
  <c r="V89" i="11"/>
  <c r="W89" i="11"/>
  <c r="X89" i="11"/>
  <c r="Z89" i="11"/>
  <c r="AA89" i="11"/>
  <c r="AB89" i="11"/>
  <c r="AC89" i="11"/>
  <c r="O90" i="11"/>
  <c r="P90" i="11"/>
  <c r="Q90" i="11"/>
  <c r="R90" i="11"/>
  <c r="S90" i="11"/>
  <c r="T90" i="11"/>
  <c r="U90" i="11"/>
  <c r="V90" i="11"/>
  <c r="W90" i="11"/>
  <c r="X90" i="11"/>
  <c r="Z90" i="11"/>
  <c r="AA90" i="11"/>
  <c r="AB90" i="11"/>
  <c r="AC90" i="11"/>
  <c r="O91" i="11"/>
  <c r="P91" i="11"/>
  <c r="Q91" i="11"/>
  <c r="R91" i="11"/>
  <c r="S91" i="11"/>
  <c r="T91" i="11"/>
  <c r="U91" i="11"/>
  <c r="V91" i="11"/>
  <c r="W91" i="11"/>
  <c r="X91" i="11"/>
  <c r="Z91" i="11"/>
  <c r="AA91" i="11"/>
  <c r="AB91" i="11"/>
  <c r="AC91" i="11"/>
  <c r="O92" i="11"/>
  <c r="P92" i="11"/>
  <c r="Q92" i="11"/>
  <c r="R92" i="11"/>
  <c r="S92" i="11"/>
  <c r="T92" i="11"/>
  <c r="U92" i="11"/>
  <c r="V92" i="11"/>
  <c r="W92" i="11"/>
  <c r="X92" i="11"/>
  <c r="Z92" i="11"/>
  <c r="AA92" i="11"/>
  <c r="AB92" i="11"/>
  <c r="AC92" i="11"/>
  <c r="O93" i="11"/>
  <c r="P93" i="11"/>
  <c r="Q93" i="11"/>
  <c r="R93" i="11"/>
  <c r="S93" i="11"/>
  <c r="T93" i="11"/>
  <c r="U93" i="11"/>
  <c r="V93" i="11"/>
  <c r="W93" i="11"/>
  <c r="X93" i="11"/>
  <c r="Z93" i="11"/>
  <c r="AA93" i="11"/>
  <c r="AB93" i="11"/>
  <c r="AC93" i="11"/>
  <c r="O94" i="11"/>
  <c r="P94" i="11"/>
  <c r="Q94" i="11"/>
  <c r="R94" i="11"/>
  <c r="S94" i="11"/>
  <c r="T94" i="11"/>
  <c r="U94" i="11"/>
  <c r="V94" i="11"/>
  <c r="W94" i="11"/>
  <c r="X94" i="11"/>
  <c r="Z94" i="11"/>
  <c r="AA94" i="11"/>
  <c r="AB94" i="11"/>
  <c r="AC94" i="11"/>
  <c r="O95" i="11"/>
  <c r="P95" i="11"/>
  <c r="Q95" i="11"/>
  <c r="R95" i="11"/>
  <c r="S95" i="11"/>
  <c r="T95" i="11"/>
  <c r="U95" i="11"/>
  <c r="V95" i="11"/>
  <c r="W95" i="11"/>
  <c r="X95" i="11"/>
  <c r="Z95" i="11"/>
  <c r="AA95" i="11"/>
  <c r="AB95" i="11"/>
  <c r="AC95" i="11"/>
  <c r="O96" i="11"/>
  <c r="P96" i="11"/>
  <c r="Q96" i="11"/>
  <c r="R96" i="11"/>
  <c r="S96" i="11"/>
  <c r="T96" i="11"/>
  <c r="U96" i="11"/>
  <c r="V96" i="11"/>
  <c r="W96" i="11"/>
  <c r="X96" i="11"/>
  <c r="Z96" i="11"/>
  <c r="AA96" i="11"/>
  <c r="AB96" i="11"/>
  <c r="AC96" i="11"/>
  <c r="O97" i="11"/>
  <c r="P97" i="11"/>
  <c r="Q97" i="11"/>
  <c r="R97" i="11"/>
  <c r="S97" i="11"/>
  <c r="T97" i="11"/>
  <c r="U97" i="11"/>
  <c r="V97" i="11"/>
  <c r="W97" i="11"/>
  <c r="X97" i="11"/>
  <c r="Z97" i="11"/>
  <c r="AA97" i="11"/>
  <c r="AB97" i="11"/>
  <c r="AC97" i="11"/>
  <c r="O98" i="11"/>
  <c r="P98" i="11"/>
  <c r="Q98" i="11"/>
  <c r="R98" i="11"/>
  <c r="S98" i="11"/>
  <c r="T98" i="11"/>
  <c r="U98" i="11"/>
  <c r="V98" i="11"/>
  <c r="W98" i="11"/>
  <c r="X98" i="11"/>
  <c r="Z98" i="11"/>
  <c r="AA98" i="11"/>
  <c r="AB98" i="11"/>
  <c r="AC98" i="11"/>
  <c r="O99" i="11"/>
  <c r="P99" i="11"/>
  <c r="Q99" i="11"/>
  <c r="R99" i="11"/>
  <c r="S99" i="11"/>
  <c r="T99" i="11"/>
  <c r="U99" i="11"/>
  <c r="V99" i="11"/>
  <c r="W99" i="11"/>
  <c r="X99" i="11"/>
  <c r="Z99" i="11"/>
  <c r="AA99" i="11"/>
  <c r="AB99" i="11"/>
  <c r="AC99" i="11"/>
  <c r="O100" i="11"/>
  <c r="P100" i="11"/>
  <c r="Q100" i="11"/>
  <c r="R100" i="11"/>
  <c r="S100" i="11"/>
  <c r="T100" i="11"/>
  <c r="U100" i="11"/>
  <c r="V100" i="11"/>
  <c r="W100" i="11"/>
  <c r="X100" i="11"/>
  <c r="Z100" i="11"/>
  <c r="AA100" i="11"/>
  <c r="AB100" i="11"/>
  <c r="AC100" i="11"/>
  <c r="O101" i="11"/>
  <c r="P101" i="11"/>
  <c r="Q101" i="11"/>
  <c r="R101" i="11"/>
  <c r="S101" i="11"/>
  <c r="T101" i="11"/>
  <c r="U101" i="11"/>
  <c r="V101" i="11"/>
  <c r="W101" i="11"/>
  <c r="X101" i="11"/>
  <c r="Z101" i="11"/>
  <c r="AA101" i="11"/>
  <c r="AB101" i="11"/>
  <c r="AC101" i="11"/>
  <c r="O102" i="11"/>
  <c r="P102" i="11"/>
  <c r="Q102" i="11"/>
  <c r="R102" i="11"/>
  <c r="S102" i="11"/>
  <c r="T102" i="11"/>
  <c r="U102" i="11"/>
  <c r="V102" i="11"/>
  <c r="W102" i="11"/>
  <c r="X102" i="11"/>
  <c r="Z102" i="11"/>
  <c r="AA102" i="11"/>
  <c r="AB102" i="11"/>
  <c r="AC102" i="11"/>
  <c r="O103" i="11"/>
  <c r="P103" i="11"/>
  <c r="Q103" i="11"/>
  <c r="R103" i="11"/>
  <c r="S103" i="11"/>
  <c r="T103" i="11"/>
  <c r="U103" i="11"/>
  <c r="V103" i="11"/>
  <c r="W103" i="11"/>
  <c r="X103" i="11"/>
  <c r="Z103" i="11"/>
  <c r="AA103" i="11"/>
  <c r="AB103" i="11"/>
  <c r="AC103" i="11"/>
  <c r="O104" i="11"/>
  <c r="P104" i="11"/>
  <c r="Q104" i="11"/>
  <c r="R104" i="11"/>
  <c r="S104" i="11"/>
  <c r="T104" i="11"/>
  <c r="U104" i="11"/>
  <c r="V104" i="11"/>
  <c r="W104" i="11"/>
  <c r="X104" i="11"/>
  <c r="Z104" i="11"/>
  <c r="AA104" i="11"/>
  <c r="AB104" i="11"/>
  <c r="AC104" i="11"/>
  <c r="O105" i="11"/>
  <c r="P105" i="11"/>
  <c r="Q105" i="11"/>
  <c r="R105" i="11"/>
  <c r="S105" i="11"/>
  <c r="T105" i="11"/>
  <c r="U105" i="11"/>
  <c r="V105" i="11"/>
  <c r="W105" i="11"/>
  <c r="X105" i="11"/>
  <c r="Z105" i="11"/>
  <c r="AA105" i="11"/>
  <c r="AB105" i="11"/>
  <c r="AC105" i="11"/>
  <c r="O106" i="11"/>
  <c r="P106" i="11"/>
  <c r="Q106" i="11"/>
  <c r="R106" i="11"/>
  <c r="S106" i="11"/>
  <c r="T106" i="11"/>
  <c r="U106" i="11"/>
  <c r="V106" i="11"/>
  <c r="W106" i="11"/>
  <c r="X106" i="11"/>
  <c r="Z106" i="11"/>
  <c r="AA106" i="11"/>
  <c r="AB106" i="11"/>
  <c r="AC106" i="11"/>
  <c r="O107" i="11"/>
  <c r="P107" i="11"/>
  <c r="Q107" i="11"/>
  <c r="R107" i="11"/>
  <c r="S107" i="11"/>
  <c r="T107" i="11"/>
  <c r="U107" i="11"/>
  <c r="V107" i="11"/>
  <c r="W107" i="11"/>
  <c r="X107" i="11"/>
  <c r="Z107" i="11"/>
  <c r="AA107" i="11"/>
  <c r="AB107" i="11"/>
  <c r="AC107" i="11"/>
  <c r="O108" i="11"/>
  <c r="P108" i="11"/>
  <c r="Q108" i="11"/>
  <c r="R108" i="11"/>
  <c r="S108" i="11"/>
  <c r="T108" i="11"/>
  <c r="U108" i="11"/>
  <c r="V108" i="11"/>
  <c r="W108" i="11"/>
  <c r="X108" i="11"/>
  <c r="Z108" i="11"/>
  <c r="AA108" i="11"/>
  <c r="AB108" i="11"/>
  <c r="AC108" i="11"/>
  <c r="O109" i="11"/>
  <c r="P109" i="11"/>
  <c r="Q109" i="11"/>
  <c r="R109" i="11"/>
  <c r="S109" i="11"/>
  <c r="T109" i="11"/>
  <c r="U109" i="11"/>
  <c r="V109" i="11"/>
  <c r="W109" i="11"/>
  <c r="X109" i="11"/>
  <c r="Z109" i="11"/>
  <c r="AA109" i="11"/>
  <c r="AB109" i="11"/>
  <c r="AC109" i="11"/>
  <c r="O110" i="11"/>
  <c r="P110" i="11"/>
  <c r="Q110" i="11"/>
  <c r="R110" i="11"/>
  <c r="S110" i="11"/>
  <c r="T110" i="11"/>
  <c r="U110" i="11"/>
  <c r="V110" i="11"/>
  <c r="W110" i="11"/>
  <c r="X110" i="11"/>
  <c r="Z110" i="11"/>
  <c r="AA110" i="11"/>
  <c r="AB110" i="11"/>
  <c r="AC110" i="11"/>
  <c r="O111" i="11"/>
  <c r="P111" i="11"/>
  <c r="Q111" i="11"/>
  <c r="R111" i="11"/>
  <c r="S111" i="11"/>
  <c r="T111" i="11"/>
  <c r="U111" i="11"/>
  <c r="V111" i="11"/>
  <c r="W111" i="11"/>
  <c r="X111" i="11"/>
  <c r="Z111" i="11"/>
  <c r="AA111" i="11"/>
  <c r="AB111" i="11"/>
  <c r="AC111" i="11"/>
  <c r="O112" i="11"/>
  <c r="P112" i="11"/>
  <c r="Q112" i="11"/>
  <c r="R112" i="11"/>
  <c r="S112" i="11"/>
  <c r="T112" i="11"/>
  <c r="U112" i="11"/>
  <c r="V112" i="11"/>
  <c r="W112" i="11"/>
  <c r="X112" i="11"/>
  <c r="Z112" i="11"/>
  <c r="AA112" i="11"/>
  <c r="AB112" i="11"/>
  <c r="AC112" i="11"/>
  <c r="O113" i="11"/>
  <c r="P113" i="11"/>
  <c r="Q113" i="11"/>
  <c r="R113" i="11"/>
  <c r="S113" i="11"/>
  <c r="T113" i="11"/>
  <c r="U113" i="11"/>
  <c r="V113" i="11"/>
  <c r="W113" i="11"/>
  <c r="X113" i="11"/>
  <c r="Z113" i="11"/>
  <c r="AA113" i="11"/>
  <c r="AB113" i="11"/>
  <c r="AC113" i="11"/>
  <c r="O114" i="11"/>
  <c r="P114" i="11"/>
  <c r="Q114" i="11"/>
  <c r="R114" i="11"/>
  <c r="S114" i="11"/>
  <c r="T114" i="11"/>
  <c r="U114" i="11"/>
  <c r="V114" i="11"/>
  <c r="W114" i="11"/>
  <c r="X114" i="11"/>
  <c r="Z114" i="11"/>
  <c r="AA114" i="11"/>
  <c r="AB114" i="11"/>
  <c r="AC114" i="11"/>
  <c r="O115" i="11"/>
  <c r="P115" i="11"/>
  <c r="Q115" i="11"/>
  <c r="R115" i="11"/>
  <c r="S115" i="11"/>
  <c r="T115" i="11"/>
  <c r="U115" i="11"/>
  <c r="V115" i="11"/>
  <c r="W115" i="11"/>
  <c r="X115" i="11"/>
  <c r="Z115" i="11"/>
  <c r="AA115" i="11"/>
  <c r="AB115" i="11"/>
  <c r="AC115" i="11"/>
  <c r="O116" i="11"/>
  <c r="P116" i="11"/>
  <c r="Q116" i="11"/>
  <c r="R116" i="11"/>
  <c r="S116" i="11"/>
  <c r="T116" i="11"/>
  <c r="U116" i="11"/>
  <c r="V116" i="11"/>
  <c r="W116" i="11"/>
  <c r="X116" i="11"/>
  <c r="Z116" i="11"/>
  <c r="AA116" i="11"/>
  <c r="AB116" i="11"/>
  <c r="AC116" i="11"/>
  <c r="O117" i="11"/>
  <c r="P117" i="11"/>
  <c r="Q117" i="11"/>
  <c r="R117" i="11"/>
  <c r="S117" i="11"/>
  <c r="T117" i="11"/>
  <c r="U117" i="11"/>
  <c r="V117" i="11"/>
  <c r="W117" i="11"/>
  <c r="X117" i="11"/>
  <c r="Z117" i="11"/>
  <c r="AA117" i="11"/>
  <c r="AB117" i="11"/>
  <c r="AC117" i="11"/>
  <c r="O118" i="11"/>
  <c r="P118" i="11"/>
  <c r="Q118" i="11"/>
  <c r="R118" i="11"/>
  <c r="S118" i="11"/>
  <c r="T118" i="11"/>
  <c r="U118" i="11"/>
  <c r="V118" i="11"/>
  <c r="W118" i="11"/>
  <c r="X118" i="11"/>
  <c r="Z118" i="11"/>
  <c r="AA118" i="11"/>
  <c r="AB118" i="11"/>
  <c r="AC118" i="11"/>
  <c r="O119" i="11"/>
  <c r="P119" i="11"/>
  <c r="Q119" i="11"/>
  <c r="R119" i="11"/>
  <c r="S119" i="11"/>
  <c r="T119" i="11"/>
  <c r="U119" i="11"/>
  <c r="V119" i="11"/>
  <c r="W119" i="11"/>
  <c r="X119" i="11"/>
  <c r="Z119" i="11"/>
  <c r="AA119" i="11"/>
  <c r="AB119" i="11"/>
  <c r="AC119" i="11"/>
  <c r="O120" i="11"/>
  <c r="P120" i="11"/>
  <c r="Q120" i="11"/>
  <c r="R120" i="11"/>
  <c r="S120" i="11"/>
  <c r="T120" i="11"/>
  <c r="U120" i="11"/>
  <c r="V120" i="11"/>
  <c r="W120" i="11"/>
  <c r="X120" i="11"/>
  <c r="Z120" i="11"/>
  <c r="AA120" i="11"/>
  <c r="AB120" i="11"/>
  <c r="AC120" i="11"/>
  <c r="O121" i="11"/>
  <c r="P121" i="11"/>
  <c r="Q121" i="11"/>
  <c r="R121" i="11"/>
  <c r="S121" i="11"/>
  <c r="T121" i="11"/>
  <c r="U121" i="11"/>
  <c r="V121" i="11"/>
  <c r="W121" i="11"/>
  <c r="X121" i="11"/>
  <c r="Z121" i="11"/>
  <c r="AA121" i="11"/>
  <c r="AB121" i="11"/>
  <c r="AC121" i="11"/>
  <c r="O122" i="11"/>
  <c r="P122" i="11"/>
  <c r="Q122" i="11"/>
  <c r="R122" i="11"/>
  <c r="S122" i="11"/>
  <c r="T122" i="11"/>
  <c r="U122" i="11"/>
  <c r="V122" i="11"/>
  <c r="W122" i="11"/>
  <c r="X122" i="11"/>
  <c r="Z122" i="11"/>
  <c r="AA122" i="11"/>
  <c r="AB122" i="11"/>
  <c r="AC122" i="11"/>
  <c r="O123" i="11"/>
  <c r="P123" i="11"/>
  <c r="Q123" i="11"/>
  <c r="R123" i="11"/>
  <c r="S123" i="11"/>
  <c r="T123" i="11"/>
  <c r="U123" i="11"/>
  <c r="V123" i="11"/>
  <c r="W123" i="11"/>
  <c r="X123" i="11"/>
  <c r="Z123" i="11"/>
  <c r="AA123" i="11"/>
  <c r="AB123" i="11"/>
  <c r="AC123" i="11"/>
  <c r="O124" i="11"/>
  <c r="P124" i="11"/>
  <c r="Q124" i="11"/>
  <c r="R124" i="11"/>
  <c r="S124" i="11"/>
  <c r="T124" i="11"/>
  <c r="U124" i="11"/>
  <c r="V124" i="11"/>
  <c r="W124" i="11"/>
  <c r="X124" i="11"/>
  <c r="Z124" i="11"/>
  <c r="AA124" i="11"/>
  <c r="AB124" i="11"/>
  <c r="AC124" i="11"/>
  <c r="O125" i="11"/>
  <c r="P125" i="11"/>
  <c r="Q125" i="11"/>
  <c r="R125" i="11"/>
  <c r="S125" i="11"/>
  <c r="T125" i="11"/>
  <c r="U125" i="11"/>
  <c r="V125" i="11"/>
  <c r="W125" i="11"/>
  <c r="X125" i="11"/>
  <c r="Z125" i="11"/>
  <c r="AA125" i="11"/>
  <c r="AB125" i="11"/>
  <c r="AC125" i="11"/>
  <c r="O126" i="11"/>
  <c r="P126" i="11"/>
  <c r="Q126" i="11"/>
  <c r="R126" i="11"/>
  <c r="S126" i="11"/>
  <c r="T126" i="11"/>
  <c r="U126" i="11"/>
  <c r="V126" i="11"/>
  <c r="W126" i="11"/>
  <c r="X126" i="11"/>
  <c r="Z126" i="11"/>
  <c r="AA126" i="11"/>
  <c r="AB126" i="11"/>
  <c r="AC126" i="11"/>
  <c r="O127" i="11"/>
  <c r="P127" i="11"/>
  <c r="Q127" i="11"/>
  <c r="R127" i="11"/>
  <c r="S127" i="11"/>
  <c r="T127" i="11"/>
  <c r="U127" i="11"/>
  <c r="V127" i="11"/>
  <c r="W127" i="11"/>
  <c r="X127" i="11"/>
  <c r="Z127" i="11"/>
  <c r="AA127" i="11"/>
  <c r="AB127" i="11"/>
  <c r="AC127" i="11"/>
  <c r="O128" i="11"/>
  <c r="P128" i="11"/>
  <c r="Q128" i="11"/>
  <c r="R128" i="11"/>
  <c r="S128" i="11"/>
  <c r="T128" i="11"/>
  <c r="U128" i="11"/>
  <c r="V128" i="11"/>
  <c r="W128" i="11"/>
  <c r="X128" i="11"/>
  <c r="Z128" i="11"/>
  <c r="AA128" i="11"/>
  <c r="AB128" i="11"/>
  <c r="AC128" i="11"/>
  <c r="O129" i="11"/>
  <c r="P129" i="11"/>
  <c r="Q129" i="11"/>
  <c r="R129" i="11"/>
  <c r="S129" i="11"/>
  <c r="T129" i="11"/>
  <c r="U129" i="11"/>
  <c r="V129" i="11"/>
  <c r="W129" i="11"/>
  <c r="X129" i="11"/>
  <c r="Z129" i="11"/>
  <c r="AA129" i="11"/>
  <c r="AB129" i="11"/>
  <c r="AC129" i="11"/>
  <c r="O130" i="11"/>
  <c r="P130" i="11"/>
  <c r="Q130" i="11"/>
  <c r="R130" i="11"/>
  <c r="S130" i="11"/>
  <c r="T130" i="11"/>
  <c r="U130" i="11"/>
  <c r="V130" i="11"/>
  <c r="W130" i="11"/>
  <c r="X130" i="11"/>
  <c r="Z130" i="11"/>
  <c r="AA130" i="11"/>
  <c r="AB130" i="11"/>
  <c r="AC130" i="11"/>
  <c r="O131" i="11"/>
  <c r="P131" i="11"/>
  <c r="Q131" i="11"/>
  <c r="R131" i="11"/>
  <c r="S131" i="11"/>
  <c r="T131" i="11"/>
  <c r="U131" i="11"/>
  <c r="V131" i="11"/>
  <c r="W131" i="11"/>
  <c r="X131" i="11"/>
  <c r="Z131" i="11"/>
  <c r="AA131" i="11"/>
  <c r="AB131" i="11"/>
  <c r="AC131" i="11"/>
  <c r="O132" i="11"/>
  <c r="P132" i="11"/>
  <c r="Q132" i="11"/>
  <c r="R132" i="11"/>
  <c r="S132" i="11"/>
  <c r="T132" i="11"/>
  <c r="U132" i="11"/>
  <c r="V132" i="11"/>
  <c r="W132" i="11"/>
  <c r="X132" i="11"/>
  <c r="Z132" i="11"/>
  <c r="AA132" i="11"/>
  <c r="AB132" i="11"/>
  <c r="AC132" i="11"/>
  <c r="O133" i="11"/>
  <c r="P133" i="11"/>
  <c r="Q133" i="11"/>
  <c r="R133" i="11"/>
  <c r="S133" i="11"/>
  <c r="T133" i="11"/>
  <c r="U133" i="11"/>
  <c r="V133" i="11"/>
  <c r="W133" i="11"/>
  <c r="X133" i="11"/>
  <c r="Z133" i="11"/>
  <c r="AA133" i="11"/>
  <c r="AB133" i="11"/>
  <c r="AC133" i="11"/>
  <c r="O134" i="11"/>
  <c r="P134" i="11"/>
  <c r="Q134" i="11"/>
  <c r="R134" i="11"/>
  <c r="S134" i="11"/>
  <c r="T134" i="11"/>
  <c r="U134" i="11"/>
  <c r="V134" i="11"/>
  <c r="W134" i="11"/>
  <c r="X134" i="11"/>
  <c r="Z134" i="11"/>
  <c r="AA134" i="11"/>
  <c r="AB134" i="11"/>
  <c r="AC134" i="11"/>
  <c r="O135" i="11"/>
  <c r="P135" i="11"/>
  <c r="Q135" i="11"/>
  <c r="R135" i="11"/>
  <c r="S135" i="11"/>
  <c r="T135" i="11"/>
  <c r="U135" i="11"/>
  <c r="V135" i="11"/>
  <c r="W135" i="11"/>
  <c r="X135" i="11"/>
  <c r="Z135" i="11"/>
  <c r="AA135" i="11"/>
  <c r="AB135" i="11"/>
  <c r="AC135" i="11"/>
  <c r="O136" i="11"/>
  <c r="P136" i="11"/>
  <c r="Q136" i="11"/>
  <c r="R136" i="11"/>
  <c r="S136" i="11"/>
  <c r="T136" i="11"/>
  <c r="U136" i="11"/>
  <c r="V136" i="11"/>
  <c r="W136" i="11"/>
  <c r="X136" i="11"/>
  <c r="Z136" i="11"/>
  <c r="AA136" i="11"/>
  <c r="AB136" i="11"/>
  <c r="AC136" i="11"/>
  <c r="O137" i="11"/>
  <c r="P137" i="11"/>
  <c r="Q137" i="11"/>
  <c r="R137" i="11"/>
  <c r="S137" i="11"/>
  <c r="T137" i="11"/>
  <c r="U137" i="11"/>
  <c r="V137" i="11"/>
  <c r="W137" i="11"/>
  <c r="X137" i="11"/>
  <c r="Z137" i="11"/>
  <c r="AA137" i="11"/>
  <c r="AB137" i="11"/>
  <c r="AC137" i="11"/>
  <c r="O138" i="11"/>
  <c r="P138" i="11"/>
  <c r="Q138" i="11"/>
  <c r="R138" i="11"/>
  <c r="S138" i="11"/>
  <c r="T138" i="11"/>
  <c r="U138" i="11"/>
  <c r="V138" i="11"/>
  <c r="W138" i="11"/>
  <c r="X138" i="11"/>
  <c r="Z138" i="11"/>
  <c r="AA138" i="11"/>
  <c r="AB138" i="11"/>
  <c r="AC138" i="11"/>
  <c r="O139" i="11"/>
  <c r="P139" i="11"/>
  <c r="Q139" i="11"/>
  <c r="R139" i="11"/>
  <c r="S139" i="11"/>
  <c r="T139" i="11"/>
  <c r="U139" i="11"/>
  <c r="V139" i="11"/>
  <c r="W139" i="11"/>
  <c r="X139" i="11"/>
  <c r="Z139" i="11"/>
  <c r="AA139" i="11"/>
  <c r="AB139" i="11"/>
  <c r="AC139" i="11"/>
  <c r="O140" i="11"/>
  <c r="P140" i="11"/>
  <c r="Q140" i="11"/>
  <c r="R140" i="11"/>
  <c r="S140" i="11"/>
  <c r="T140" i="11"/>
  <c r="U140" i="11"/>
  <c r="V140" i="11"/>
  <c r="W140" i="11"/>
  <c r="X140" i="11"/>
  <c r="Z140" i="11"/>
  <c r="AA140" i="11"/>
  <c r="AB140" i="11"/>
  <c r="AC140" i="11"/>
  <c r="O141" i="11"/>
  <c r="P141" i="11"/>
  <c r="Q141" i="11"/>
  <c r="R141" i="11"/>
  <c r="S141" i="11"/>
  <c r="T141" i="11"/>
  <c r="U141" i="11"/>
  <c r="V141" i="11"/>
  <c r="W141" i="11"/>
  <c r="X141" i="11"/>
  <c r="Z141" i="11"/>
  <c r="AA141" i="11"/>
  <c r="AB141" i="11"/>
  <c r="AC141" i="11"/>
  <c r="O142" i="11"/>
  <c r="P142" i="11"/>
  <c r="Q142" i="11"/>
  <c r="R142" i="11"/>
  <c r="S142" i="11"/>
  <c r="T142" i="11"/>
  <c r="U142" i="11"/>
  <c r="V142" i="11"/>
  <c r="W142" i="11"/>
  <c r="X142" i="11"/>
  <c r="Z142" i="11"/>
  <c r="AA142" i="11"/>
  <c r="AB142" i="11"/>
  <c r="AC142" i="11"/>
  <c r="O143" i="11"/>
  <c r="P143" i="11"/>
  <c r="Q143" i="11"/>
  <c r="R143" i="11"/>
  <c r="S143" i="11"/>
  <c r="T143" i="11"/>
  <c r="U143" i="11"/>
  <c r="V143" i="11"/>
  <c r="W143" i="11"/>
  <c r="X143" i="11"/>
  <c r="Z143" i="11"/>
  <c r="AA143" i="11"/>
  <c r="AB143" i="11"/>
  <c r="AC143" i="11"/>
  <c r="O144" i="11"/>
  <c r="P144" i="11"/>
  <c r="Q144" i="11"/>
  <c r="R144" i="11"/>
  <c r="S144" i="11"/>
  <c r="T144" i="11"/>
  <c r="U144" i="11"/>
  <c r="V144" i="11"/>
  <c r="W144" i="11"/>
  <c r="X144" i="11"/>
  <c r="Z144" i="11"/>
  <c r="AA144" i="11"/>
  <c r="AB144" i="11"/>
  <c r="AC144" i="11"/>
  <c r="O145" i="11"/>
  <c r="P145" i="11"/>
  <c r="Q145" i="11"/>
  <c r="R145" i="11"/>
  <c r="S145" i="11"/>
  <c r="T145" i="11"/>
  <c r="U145" i="11"/>
  <c r="V145" i="11"/>
  <c r="W145" i="11"/>
  <c r="X145" i="11"/>
  <c r="Z145" i="11"/>
  <c r="AA145" i="11"/>
  <c r="AB145" i="11"/>
  <c r="AC145" i="11"/>
  <c r="O146" i="11"/>
  <c r="P146" i="11"/>
  <c r="Q146" i="11"/>
  <c r="R146" i="11"/>
  <c r="S146" i="11"/>
  <c r="T146" i="11"/>
  <c r="U146" i="11"/>
  <c r="V146" i="11"/>
  <c r="W146" i="11"/>
  <c r="X146" i="11"/>
  <c r="Z146" i="11"/>
  <c r="AA146" i="11"/>
  <c r="AB146" i="11"/>
  <c r="AC146" i="11"/>
  <c r="O147" i="11"/>
  <c r="P147" i="11"/>
  <c r="Q147" i="11"/>
  <c r="R147" i="11"/>
  <c r="S147" i="11"/>
  <c r="T147" i="11"/>
  <c r="U147" i="11"/>
  <c r="V147" i="11"/>
  <c r="W147" i="11"/>
  <c r="X147" i="11"/>
  <c r="Z147" i="11"/>
  <c r="AA147" i="11"/>
  <c r="AB147" i="11"/>
  <c r="AC147" i="11"/>
  <c r="O148" i="11"/>
  <c r="P148" i="11"/>
  <c r="Q148" i="11"/>
  <c r="R148" i="11"/>
  <c r="S148" i="11"/>
  <c r="T148" i="11"/>
  <c r="U148" i="11"/>
  <c r="V148" i="11"/>
  <c r="W148" i="11"/>
  <c r="X148" i="11"/>
  <c r="Z148" i="11"/>
  <c r="AA148" i="11"/>
  <c r="AB148" i="11"/>
  <c r="AC148" i="11"/>
  <c r="O149" i="11"/>
  <c r="P149" i="11"/>
  <c r="Q149" i="11"/>
  <c r="R149" i="11"/>
  <c r="S149" i="11"/>
  <c r="T149" i="11"/>
  <c r="U149" i="11"/>
  <c r="V149" i="11"/>
  <c r="W149" i="11"/>
  <c r="X149" i="11"/>
  <c r="Z149" i="11"/>
  <c r="AA149" i="11"/>
  <c r="AB149" i="11"/>
  <c r="AC149" i="11"/>
  <c r="O150" i="11"/>
  <c r="P150" i="11"/>
  <c r="Q150" i="11"/>
  <c r="R150" i="11"/>
  <c r="S150" i="11"/>
  <c r="T150" i="11"/>
  <c r="U150" i="11"/>
  <c r="V150" i="11"/>
  <c r="W150" i="11"/>
  <c r="X150" i="11"/>
  <c r="Z150" i="11"/>
  <c r="AA150" i="11"/>
  <c r="AB150" i="11"/>
  <c r="AC150" i="11"/>
  <c r="O151" i="11"/>
  <c r="P151" i="11"/>
  <c r="Q151" i="11"/>
  <c r="R151" i="11"/>
  <c r="S151" i="11"/>
  <c r="T151" i="11"/>
  <c r="U151" i="11"/>
  <c r="V151" i="11"/>
  <c r="W151" i="11"/>
  <c r="X151" i="11"/>
  <c r="Z151" i="11"/>
  <c r="AA151" i="11"/>
  <c r="AB151" i="11"/>
  <c r="AC151" i="11"/>
  <c r="O152" i="11"/>
  <c r="P152" i="11"/>
  <c r="Q152" i="11"/>
  <c r="R152" i="11"/>
  <c r="S152" i="11"/>
  <c r="T152" i="11"/>
  <c r="U152" i="11"/>
  <c r="V152" i="11"/>
  <c r="W152" i="11"/>
  <c r="X152" i="11"/>
  <c r="Z152" i="11"/>
  <c r="AA152" i="11"/>
  <c r="AB152" i="11"/>
  <c r="AC152" i="11"/>
  <c r="O153" i="11"/>
  <c r="P153" i="11"/>
  <c r="Q153" i="11"/>
  <c r="R153" i="11"/>
  <c r="S153" i="11"/>
  <c r="T153" i="11"/>
  <c r="U153" i="11"/>
  <c r="V153" i="11"/>
  <c r="W153" i="11"/>
  <c r="X153" i="11"/>
  <c r="Z153" i="11"/>
  <c r="AA153" i="11"/>
  <c r="AB153" i="11"/>
  <c r="AC153" i="11"/>
  <c r="O154" i="11"/>
  <c r="P154" i="11"/>
  <c r="Q154" i="11"/>
  <c r="R154" i="11"/>
  <c r="S154" i="11"/>
  <c r="T154" i="11"/>
  <c r="U154" i="11"/>
  <c r="V154" i="11"/>
  <c r="W154" i="11"/>
  <c r="X154" i="11"/>
  <c r="Z154" i="11"/>
  <c r="AA154" i="11"/>
  <c r="AB154" i="11"/>
  <c r="AC154" i="11"/>
  <c r="O155" i="11"/>
  <c r="P155" i="11"/>
  <c r="Q155" i="11"/>
  <c r="R155" i="11"/>
  <c r="S155" i="11"/>
  <c r="T155" i="11"/>
  <c r="U155" i="11"/>
  <c r="V155" i="11"/>
  <c r="W155" i="11"/>
  <c r="X155" i="11"/>
  <c r="Z155" i="11"/>
  <c r="AA155" i="11"/>
  <c r="AB155" i="11"/>
  <c r="AC155" i="11"/>
  <c r="O156" i="11"/>
  <c r="P156" i="11"/>
  <c r="Q156" i="11"/>
  <c r="R156" i="11"/>
  <c r="S156" i="11"/>
  <c r="T156" i="11"/>
  <c r="U156" i="11"/>
  <c r="V156" i="11"/>
  <c r="W156" i="11"/>
  <c r="X156" i="11"/>
  <c r="Z156" i="11"/>
  <c r="AA156" i="11"/>
  <c r="AB156" i="11"/>
  <c r="AC156" i="11"/>
  <c r="O157" i="11"/>
  <c r="P157" i="11"/>
  <c r="Q157" i="11"/>
  <c r="R157" i="11"/>
  <c r="S157" i="11"/>
  <c r="T157" i="11"/>
  <c r="U157" i="11"/>
  <c r="V157" i="11"/>
  <c r="W157" i="11"/>
  <c r="X157" i="11"/>
  <c r="Z157" i="11"/>
  <c r="AA157" i="11"/>
  <c r="AB157" i="11"/>
  <c r="AC157" i="11"/>
  <c r="O158" i="11"/>
  <c r="P158" i="11"/>
  <c r="Q158" i="11"/>
  <c r="R158" i="11"/>
  <c r="S158" i="11"/>
  <c r="T158" i="11"/>
  <c r="U158" i="11"/>
  <c r="V158" i="11"/>
  <c r="W158" i="11"/>
  <c r="X158" i="11"/>
  <c r="Z158" i="11"/>
  <c r="AA158" i="11"/>
  <c r="AB158" i="11"/>
  <c r="AC158" i="11"/>
  <c r="O159" i="11"/>
  <c r="P159" i="11"/>
  <c r="Q159" i="11"/>
  <c r="R159" i="11"/>
  <c r="S159" i="11"/>
  <c r="T159" i="11"/>
  <c r="U159" i="11"/>
  <c r="V159" i="11"/>
  <c r="W159" i="11"/>
  <c r="X159" i="11"/>
  <c r="Z159" i="11"/>
  <c r="AA159" i="11"/>
  <c r="AB159" i="11"/>
  <c r="AC159" i="11"/>
  <c r="O160" i="11"/>
  <c r="P160" i="11"/>
  <c r="Q160" i="11"/>
  <c r="R160" i="11"/>
  <c r="S160" i="11"/>
  <c r="T160" i="11"/>
  <c r="U160" i="11"/>
  <c r="V160" i="11"/>
  <c r="W160" i="11"/>
  <c r="X160" i="11"/>
  <c r="Z160" i="11"/>
  <c r="AA160" i="11"/>
  <c r="AB160" i="11"/>
  <c r="AC160" i="11"/>
  <c r="O161" i="11"/>
  <c r="P161" i="11"/>
  <c r="Q161" i="11"/>
  <c r="R161" i="11"/>
  <c r="S161" i="11"/>
  <c r="T161" i="11"/>
  <c r="U161" i="11"/>
  <c r="V161" i="11"/>
  <c r="W161" i="11"/>
  <c r="X161" i="11"/>
  <c r="Z161" i="11"/>
  <c r="AA161" i="11"/>
  <c r="AB161" i="11"/>
  <c r="AC161" i="11"/>
  <c r="O162" i="11"/>
  <c r="P162" i="11"/>
  <c r="Q162" i="11"/>
  <c r="R162" i="11"/>
  <c r="S162" i="11"/>
  <c r="T162" i="11"/>
  <c r="U162" i="11"/>
  <c r="V162" i="11"/>
  <c r="W162" i="11"/>
  <c r="X162" i="11"/>
  <c r="Z162" i="11"/>
  <c r="AA162" i="11"/>
  <c r="AB162" i="11"/>
  <c r="AC162" i="11"/>
  <c r="O163" i="11"/>
  <c r="P163" i="11"/>
  <c r="Q163" i="11"/>
  <c r="R163" i="11"/>
  <c r="S163" i="11"/>
  <c r="T163" i="11"/>
  <c r="U163" i="11"/>
  <c r="V163" i="11"/>
  <c r="W163" i="11"/>
  <c r="X163" i="11"/>
  <c r="Z163" i="11"/>
  <c r="AA163" i="11"/>
  <c r="AB163" i="11"/>
  <c r="AC163" i="11"/>
  <c r="O164" i="11"/>
  <c r="P164" i="11"/>
  <c r="Q164" i="11"/>
  <c r="R164" i="11"/>
  <c r="S164" i="11"/>
  <c r="T164" i="11"/>
  <c r="U164" i="11"/>
  <c r="V164" i="11"/>
  <c r="W164" i="11"/>
  <c r="X164" i="11"/>
  <c r="Z164" i="11"/>
  <c r="AA164" i="11"/>
  <c r="AB164" i="11"/>
  <c r="AC164" i="11"/>
  <c r="O165" i="11"/>
  <c r="P165" i="11"/>
  <c r="Q165" i="11"/>
  <c r="R165" i="11"/>
  <c r="S165" i="11"/>
  <c r="T165" i="11"/>
  <c r="U165" i="11"/>
  <c r="V165" i="11"/>
  <c r="W165" i="11"/>
  <c r="X165" i="11"/>
  <c r="Z165" i="11"/>
  <c r="AA165" i="11"/>
  <c r="AB165" i="11"/>
  <c r="AC165" i="11"/>
  <c r="O166" i="11"/>
  <c r="P166" i="11"/>
  <c r="Q166" i="11"/>
  <c r="R166" i="11"/>
  <c r="S166" i="11"/>
  <c r="T166" i="11"/>
  <c r="U166" i="11"/>
  <c r="V166" i="11"/>
  <c r="W166" i="11"/>
  <c r="X166" i="11"/>
  <c r="Z166" i="11"/>
  <c r="AA166" i="11"/>
  <c r="AB166" i="11"/>
  <c r="AC166" i="11"/>
  <c r="O167" i="11"/>
  <c r="P167" i="11"/>
  <c r="Q167" i="11"/>
  <c r="R167" i="11"/>
  <c r="S167" i="11"/>
  <c r="T167" i="11"/>
  <c r="U167" i="11"/>
  <c r="V167" i="11"/>
  <c r="W167" i="11"/>
  <c r="X167" i="11"/>
  <c r="Z167" i="11"/>
  <c r="AA167" i="11"/>
  <c r="AB167" i="11"/>
  <c r="AC167" i="11"/>
  <c r="O168" i="11"/>
  <c r="P168" i="11"/>
  <c r="Q168" i="11"/>
  <c r="R168" i="11"/>
  <c r="S168" i="11"/>
  <c r="T168" i="11"/>
  <c r="U168" i="11"/>
  <c r="V168" i="11"/>
  <c r="W168" i="11"/>
  <c r="X168" i="11"/>
  <c r="Z168" i="11"/>
  <c r="AA168" i="11"/>
  <c r="AB168" i="11"/>
  <c r="AC168" i="11"/>
  <c r="O169" i="11"/>
  <c r="P169" i="11"/>
  <c r="Q169" i="11"/>
  <c r="R169" i="11"/>
  <c r="S169" i="11"/>
  <c r="T169" i="11"/>
  <c r="U169" i="11"/>
  <c r="V169" i="11"/>
  <c r="W169" i="11"/>
  <c r="X169" i="11"/>
  <c r="Z169" i="11"/>
  <c r="AA169" i="11"/>
  <c r="AB169" i="11"/>
  <c r="AC169" i="11"/>
  <c r="O170" i="11"/>
  <c r="P170" i="11"/>
  <c r="Q170" i="11"/>
  <c r="R170" i="11"/>
  <c r="S170" i="11"/>
  <c r="T170" i="11"/>
  <c r="U170" i="11"/>
  <c r="V170" i="11"/>
  <c r="W170" i="11"/>
  <c r="X170" i="11"/>
  <c r="Z170" i="11"/>
  <c r="AA170" i="11"/>
  <c r="AB170" i="11"/>
  <c r="AC170" i="11"/>
  <c r="O171" i="11"/>
  <c r="P171" i="11"/>
  <c r="Q171" i="11"/>
  <c r="R171" i="11"/>
  <c r="S171" i="11"/>
  <c r="T171" i="11"/>
  <c r="U171" i="11"/>
  <c r="V171" i="11"/>
  <c r="W171" i="11"/>
  <c r="X171" i="11"/>
  <c r="Z171" i="11"/>
  <c r="AA171" i="11"/>
  <c r="AB171" i="11"/>
  <c r="AC171" i="11"/>
  <c r="O172" i="11"/>
  <c r="P172" i="11"/>
  <c r="Q172" i="11"/>
  <c r="R172" i="11"/>
  <c r="S172" i="11"/>
  <c r="T172" i="11"/>
  <c r="U172" i="11"/>
  <c r="V172" i="11"/>
  <c r="W172" i="11"/>
  <c r="X172" i="11"/>
  <c r="Z172" i="11"/>
  <c r="AA172" i="11"/>
  <c r="AB172" i="11"/>
  <c r="AC172" i="11"/>
  <c r="O173" i="11"/>
  <c r="P173" i="11"/>
  <c r="Q173" i="11"/>
  <c r="R173" i="11"/>
  <c r="S173" i="11"/>
  <c r="T173" i="11"/>
  <c r="U173" i="11"/>
  <c r="V173" i="11"/>
  <c r="W173" i="11"/>
  <c r="X173" i="11"/>
  <c r="Z173" i="11"/>
  <c r="AA173" i="11"/>
  <c r="AB173" i="11"/>
  <c r="AC173" i="11"/>
  <c r="O174" i="11"/>
  <c r="P174" i="11"/>
  <c r="Q174" i="11"/>
  <c r="R174" i="11"/>
  <c r="S174" i="11"/>
  <c r="T174" i="11"/>
  <c r="U174" i="11"/>
  <c r="V174" i="11"/>
  <c r="W174" i="11"/>
  <c r="X174" i="11"/>
  <c r="Z174" i="11"/>
  <c r="AA174" i="11"/>
  <c r="AB174" i="11"/>
  <c r="AC174" i="11"/>
  <c r="O175" i="11"/>
  <c r="P175" i="11"/>
  <c r="Q175" i="11"/>
  <c r="R175" i="11"/>
  <c r="S175" i="11"/>
  <c r="T175" i="11"/>
  <c r="U175" i="11"/>
  <c r="V175" i="11"/>
  <c r="W175" i="11"/>
  <c r="X175" i="11"/>
  <c r="Z175" i="11"/>
  <c r="AA175" i="11"/>
  <c r="AB175" i="11"/>
  <c r="AC175" i="11"/>
  <c r="O176" i="11"/>
  <c r="P176" i="11"/>
  <c r="Q176" i="11"/>
  <c r="R176" i="11"/>
  <c r="S176" i="11"/>
  <c r="T176" i="11"/>
  <c r="U176" i="11"/>
  <c r="V176" i="11"/>
  <c r="W176" i="11"/>
  <c r="X176" i="11"/>
  <c r="Z176" i="11"/>
  <c r="AA176" i="11"/>
  <c r="AB176" i="11"/>
  <c r="AC176" i="11"/>
  <c r="O177" i="11"/>
  <c r="P177" i="11"/>
  <c r="Q177" i="11"/>
  <c r="R177" i="11"/>
  <c r="S177" i="11"/>
  <c r="T177" i="11"/>
  <c r="U177" i="11"/>
  <c r="V177" i="11"/>
  <c r="W177" i="11"/>
  <c r="X177" i="11"/>
  <c r="Z177" i="11"/>
  <c r="AA177" i="11"/>
  <c r="AB177" i="11"/>
  <c r="AC177" i="11"/>
  <c r="O178" i="11"/>
  <c r="P178" i="11"/>
  <c r="Q178" i="11"/>
  <c r="R178" i="11"/>
  <c r="S178" i="11"/>
  <c r="T178" i="11"/>
  <c r="U178" i="11"/>
  <c r="V178" i="11"/>
  <c r="W178" i="11"/>
  <c r="X178" i="11"/>
  <c r="Z178" i="11"/>
  <c r="AA178" i="11"/>
  <c r="AB178" i="11"/>
  <c r="AC178" i="11"/>
  <c r="O179" i="11"/>
  <c r="P179" i="11"/>
  <c r="Q179" i="11"/>
  <c r="R179" i="11"/>
  <c r="S179" i="11"/>
  <c r="T179" i="11"/>
  <c r="U179" i="11"/>
  <c r="V179" i="11"/>
  <c r="W179" i="11"/>
  <c r="X179" i="11"/>
  <c r="Z179" i="11"/>
  <c r="AA179" i="11"/>
  <c r="AB179" i="11"/>
  <c r="AC179" i="11"/>
  <c r="O180" i="11"/>
  <c r="P180" i="11"/>
  <c r="Q180" i="11"/>
  <c r="R180" i="11"/>
  <c r="S180" i="11"/>
  <c r="T180" i="11"/>
  <c r="U180" i="11"/>
  <c r="V180" i="11"/>
  <c r="W180" i="11"/>
  <c r="X180" i="11"/>
  <c r="Z180" i="11"/>
  <c r="AA180" i="11"/>
  <c r="AB180" i="11"/>
  <c r="AC180" i="11"/>
  <c r="O181" i="11"/>
  <c r="P181" i="11"/>
  <c r="Q181" i="11"/>
  <c r="R181" i="11"/>
  <c r="S181" i="11"/>
  <c r="T181" i="11"/>
  <c r="U181" i="11"/>
  <c r="V181" i="11"/>
  <c r="W181" i="11"/>
  <c r="X181" i="11"/>
  <c r="Z181" i="11"/>
  <c r="AA181" i="11"/>
  <c r="AB181" i="11"/>
  <c r="AC181" i="11"/>
  <c r="O182" i="11"/>
  <c r="P182" i="11"/>
  <c r="Q182" i="11"/>
  <c r="R182" i="11"/>
  <c r="S182" i="11"/>
  <c r="T182" i="11"/>
  <c r="U182" i="11"/>
  <c r="V182" i="11"/>
  <c r="W182" i="11"/>
  <c r="X182" i="11"/>
  <c r="Z182" i="11"/>
  <c r="AA182" i="11"/>
  <c r="AB182" i="11"/>
  <c r="AC182" i="11"/>
  <c r="O183" i="11"/>
  <c r="P183" i="11"/>
  <c r="Q183" i="11"/>
  <c r="R183" i="11"/>
  <c r="S183" i="11"/>
  <c r="T183" i="11"/>
  <c r="U183" i="11"/>
  <c r="V183" i="11"/>
  <c r="W183" i="11"/>
  <c r="X183" i="11"/>
  <c r="Z183" i="11"/>
  <c r="AA183" i="11"/>
  <c r="AB183" i="11"/>
  <c r="AC183" i="11"/>
  <c r="O184" i="11"/>
  <c r="P184" i="11"/>
  <c r="Q184" i="11"/>
  <c r="R184" i="11"/>
  <c r="S184" i="11"/>
  <c r="T184" i="11"/>
  <c r="U184" i="11"/>
  <c r="V184" i="11"/>
  <c r="W184" i="11"/>
  <c r="X184" i="11"/>
  <c r="Z184" i="11"/>
  <c r="AA184" i="11"/>
  <c r="AB184" i="11"/>
  <c r="AC184" i="11"/>
  <c r="O185" i="11"/>
  <c r="P185" i="11"/>
  <c r="Q185" i="11"/>
  <c r="R185" i="11"/>
  <c r="S185" i="11"/>
  <c r="T185" i="11"/>
  <c r="U185" i="11"/>
  <c r="V185" i="11"/>
  <c r="W185" i="11"/>
  <c r="X185" i="11"/>
  <c r="Z185" i="11"/>
  <c r="AA185" i="11"/>
  <c r="AB185" i="11"/>
  <c r="AC185" i="11"/>
  <c r="O186" i="11"/>
  <c r="P186" i="11"/>
  <c r="Q186" i="11"/>
  <c r="R186" i="11"/>
  <c r="S186" i="11"/>
  <c r="T186" i="11"/>
  <c r="U186" i="11"/>
  <c r="V186" i="11"/>
  <c r="W186" i="11"/>
  <c r="X186" i="11"/>
  <c r="Z186" i="11"/>
  <c r="AA186" i="11"/>
  <c r="AB186" i="11"/>
  <c r="AC186" i="11"/>
  <c r="O187" i="11"/>
  <c r="P187" i="11"/>
  <c r="Q187" i="11"/>
  <c r="R187" i="11"/>
  <c r="S187" i="11"/>
  <c r="T187" i="11"/>
  <c r="U187" i="11"/>
  <c r="V187" i="11"/>
  <c r="W187" i="11"/>
  <c r="X187" i="11"/>
  <c r="Z187" i="11"/>
  <c r="AA187" i="11"/>
  <c r="AB187" i="11"/>
  <c r="AC187" i="11"/>
  <c r="O188" i="11"/>
  <c r="P188" i="11"/>
  <c r="Q188" i="11"/>
  <c r="R188" i="11"/>
  <c r="S188" i="11"/>
  <c r="T188" i="11"/>
  <c r="U188" i="11"/>
  <c r="V188" i="11"/>
  <c r="W188" i="11"/>
  <c r="X188" i="11"/>
  <c r="Z188" i="11"/>
  <c r="AA188" i="11"/>
  <c r="AB188" i="11"/>
  <c r="AC188" i="11"/>
  <c r="O189" i="11"/>
  <c r="P189" i="11"/>
  <c r="Q189" i="11"/>
  <c r="R189" i="11"/>
  <c r="S189" i="11"/>
  <c r="T189" i="11"/>
  <c r="U189" i="11"/>
  <c r="V189" i="11"/>
  <c r="W189" i="11"/>
  <c r="X189" i="11"/>
  <c r="Z189" i="11"/>
  <c r="AA189" i="11"/>
  <c r="AB189" i="11"/>
  <c r="AC189" i="11"/>
  <c r="O190" i="11"/>
  <c r="P190" i="11"/>
  <c r="Q190" i="11"/>
  <c r="R190" i="11"/>
  <c r="S190" i="11"/>
  <c r="T190" i="11"/>
  <c r="U190" i="11"/>
  <c r="V190" i="11"/>
  <c r="W190" i="11"/>
  <c r="X190" i="11"/>
  <c r="Z190" i="11"/>
  <c r="AA190" i="11"/>
  <c r="AB190" i="11"/>
  <c r="AC190" i="11"/>
  <c r="O191" i="11"/>
  <c r="P191" i="11"/>
  <c r="Q191" i="11"/>
  <c r="R191" i="11"/>
  <c r="S191" i="11"/>
  <c r="T191" i="11"/>
  <c r="U191" i="11"/>
  <c r="V191" i="11"/>
  <c r="W191" i="11"/>
  <c r="X191" i="11"/>
  <c r="Z191" i="11"/>
  <c r="AA191" i="11"/>
  <c r="AB191" i="11"/>
  <c r="AC191" i="11"/>
  <c r="O192" i="11"/>
  <c r="P192" i="11"/>
  <c r="Q192" i="11"/>
  <c r="R192" i="11"/>
  <c r="S192" i="11"/>
  <c r="T192" i="11"/>
  <c r="U192" i="11"/>
  <c r="V192" i="11"/>
  <c r="W192" i="11"/>
  <c r="X192" i="11"/>
  <c r="Z192" i="11"/>
  <c r="AA192" i="11"/>
  <c r="AB192" i="11"/>
  <c r="AC192" i="11"/>
  <c r="O193" i="11"/>
  <c r="P193" i="11"/>
  <c r="Q193" i="11"/>
  <c r="R193" i="11"/>
  <c r="S193" i="11"/>
  <c r="T193" i="11"/>
  <c r="U193" i="11"/>
  <c r="V193" i="11"/>
  <c r="W193" i="11"/>
  <c r="X193" i="11"/>
  <c r="Z193" i="11"/>
  <c r="AA193" i="11"/>
  <c r="AB193" i="11"/>
  <c r="AC193" i="11"/>
  <c r="O194" i="11"/>
  <c r="P194" i="11"/>
  <c r="Q194" i="11"/>
  <c r="R194" i="11"/>
  <c r="S194" i="11"/>
  <c r="T194" i="11"/>
  <c r="U194" i="11"/>
  <c r="V194" i="11"/>
  <c r="W194" i="11"/>
  <c r="X194" i="11"/>
  <c r="Z194" i="11"/>
  <c r="AA194" i="11"/>
  <c r="AB194" i="11"/>
  <c r="AC194" i="11"/>
  <c r="O195" i="11"/>
  <c r="P195" i="11"/>
  <c r="Q195" i="11"/>
  <c r="R195" i="11"/>
  <c r="S195" i="11"/>
  <c r="T195" i="11"/>
  <c r="U195" i="11"/>
  <c r="V195" i="11"/>
  <c r="W195" i="11"/>
  <c r="X195" i="11"/>
  <c r="Z195" i="11"/>
  <c r="AA195" i="11"/>
  <c r="AB195" i="11"/>
  <c r="AC195" i="11"/>
  <c r="O196" i="11"/>
  <c r="P196" i="11"/>
  <c r="Q196" i="11"/>
  <c r="R196" i="11"/>
  <c r="S196" i="11"/>
  <c r="T196" i="11"/>
  <c r="U196" i="11"/>
  <c r="V196" i="11"/>
  <c r="W196" i="11"/>
  <c r="X196" i="11"/>
  <c r="Z196" i="11"/>
  <c r="AA196" i="11"/>
  <c r="AB196" i="11"/>
  <c r="AC196" i="11"/>
  <c r="O197" i="11"/>
  <c r="P197" i="11"/>
  <c r="Q197" i="11"/>
  <c r="R197" i="11"/>
  <c r="S197" i="11"/>
  <c r="T197" i="11"/>
  <c r="U197" i="11"/>
  <c r="V197" i="11"/>
  <c r="W197" i="11"/>
  <c r="X197" i="11"/>
  <c r="Z197" i="11"/>
  <c r="AA197" i="11"/>
  <c r="AB197" i="11"/>
  <c r="AC197" i="11"/>
  <c r="O198" i="11"/>
  <c r="P198" i="11"/>
  <c r="Q198" i="11"/>
  <c r="R198" i="11"/>
  <c r="S198" i="11"/>
  <c r="T198" i="11"/>
  <c r="U198" i="11"/>
  <c r="V198" i="11"/>
  <c r="W198" i="11"/>
  <c r="X198" i="11"/>
  <c r="Z198" i="11"/>
  <c r="AA198" i="11"/>
  <c r="AB198" i="11"/>
  <c r="AC198" i="11"/>
  <c r="O199" i="11"/>
  <c r="P199" i="11"/>
  <c r="Q199" i="11"/>
  <c r="R199" i="11"/>
  <c r="S199" i="11"/>
  <c r="T199" i="11"/>
  <c r="U199" i="11"/>
  <c r="V199" i="11"/>
  <c r="W199" i="11"/>
  <c r="X199" i="11"/>
  <c r="Z199" i="11"/>
  <c r="AA199" i="11"/>
  <c r="AB199" i="11"/>
  <c r="AC199" i="11"/>
  <c r="O200" i="11"/>
  <c r="P200" i="11"/>
  <c r="Q200" i="11"/>
  <c r="R200" i="11"/>
  <c r="S200" i="11"/>
  <c r="T200" i="11"/>
  <c r="U200" i="11"/>
  <c r="V200" i="11"/>
  <c r="W200" i="11"/>
  <c r="X200" i="11"/>
  <c r="Z200" i="11"/>
  <c r="AA200" i="11"/>
  <c r="AB200" i="11"/>
  <c r="AC200" i="11"/>
  <c r="O201" i="11"/>
  <c r="P201" i="11"/>
  <c r="Q201" i="11"/>
  <c r="R201" i="11"/>
  <c r="S201" i="11"/>
  <c r="T201" i="11"/>
  <c r="U201" i="11"/>
  <c r="V201" i="11"/>
  <c r="W201" i="11"/>
  <c r="X201" i="11"/>
  <c r="Z201" i="11"/>
  <c r="AA201" i="11"/>
  <c r="AB201" i="11"/>
  <c r="AC201" i="11"/>
  <c r="O202" i="11"/>
  <c r="P202" i="11"/>
  <c r="Q202" i="11"/>
  <c r="R202" i="11"/>
  <c r="S202" i="11"/>
  <c r="T202" i="11"/>
  <c r="U202" i="11"/>
  <c r="V202" i="11"/>
  <c r="W202" i="11"/>
  <c r="X202" i="11"/>
  <c r="Z202" i="11"/>
  <c r="AA202" i="11"/>
  <c r="AB202" i="11"/>
  <c r="AC202" i="11"/>
  <c r="O203" i="11"/>
  <c r="P203" i="11"/>
  <c r="Q203" i="11"/>
  <c r="R203" i="11"/>
  <c r="S203" i="11"/>
  <c r="T203" i="11"/>
  <c r="U203" i="11"/>
  <c r="V203" i="11"/>
  <c r="W203" i="11"/>
  <c r="X203" i="11"/>
  <c r="Z203" i="11"/>
  <c r="AA203" i="11"/>
  <c r="AB203" i="11"/>
  <c r="AC203" i="11"/>
  <c r="O204" i="11"/>
  <c r="P204" i="11"/>
  <c r="Q204" i="11"/>
  <c r="R204" i="11"/>
  <c r="S204" i="11"/>
  <c r="T204" i="11"/>
  <c r="U204" i="11"/>
  <c r="V204" i="11"/>
  <c r="W204" i="11"/>
  <c r="X204" i="11"/>
  <c r="Z204" i="11"/>
  <c r="AA204" i="11"/>
  <c r="AB204" i="11"/>
  <c r="AC204" i="11"/>
  <c r="O205" i="11"/>
  <c r="P205" i="11"/>
  <c r="Q205" i="11"/>
  <c r="R205" i="11"/>
  <c r="S205" i="11"/>
  <c r="T205" i="11"/>
  <c r="U205" i="11"/>
  <c r="V205" i="11"/>
  <c r="W205" i="11"/>
  <c r="X205" i="11"/>
  <c r="Z205" i="11"/>
  <c r="AA205" i="11"/>
  <c r="AB205" i="11"/>
  <c r="AC205" i="11"/>
  <c r="O206" i="11"/>
  <c r="P206" i="11"/>
  <c r="Q206" i="11"/>
  <c r="R206" i="11"/>
  <c r="S206" i="11"/>
  <c r="T206" i="11"/>
  <c r="U206" i="11"/>
  <c r="V206" i="11"/>
  <c r="W206" i="11"/>
  <c r="X206" i="11"/>
  <c r="Z206" i="11"/>
  <c r="AA206" i="11"/>
  <c r="AB206" i="11"/>
  <c r="AC206" i="11"/>
  <c r="O207" i="11"/>
  <c r="P207" i="11"/>
  <c r="Q207" i="11"/>
  <c r="R207" i="11"/>
  <c r="S207" i="11"/>
  <c r="T207" i="11"/>
  <c r="U207" i="11"/>
  <c r="V207" i="11"/>
  <c r="W207" i="11"/>
  <c r="X207" i="11"/>
  <c r="Z207" i="11"/>
  <c r="AA207" i="11"/>
  <c r="AB207" i="11"/>
  <c r="AC207" i="11"/>
  <c r="O208" i="11"/>
  <c r="P208" i="11"/>
  <c r="Q208" i="11"/>
  <c r="R208" i="11"/>
  <c r="S208" i="11"/>
  <c r="T208" i="11"/>
  <c r="U208" i="11"/>
  <c r="V208" i="11"/>
  <c r="W208" i="11"/>
  <c r="X208" i="11"/>
  <c r="Z208" i="11"/>
  <c r="AA208" i="11"/>
  <c r="AB208" i="11"/>
  <c r="AC208" i="11"/>
  <c r="O209" i="11"/>
  <c r="P209" i="11"/>
  <c r="Q209" i="11"/>
  <c r="R209" i="11"/>
  <c r="S209" i="11"/>
  <c r="T209" i="11"/>
  <c r="U209" i="11"/>
  <c r="V209" i="11"/>
  <c r="W209" i="11"/>
  <c r="X209" i="11"/>
  <c r="Z209" i="11"/>
  <c r="AA209" i="11"/>
  <c r="AB209" i="11"/>
  <c r="AC209" i="11"/>
  <c r="O210" i="11"/>
  <c r="P210" i="11"/>
  <c r="Q210" i="11"/>
  <c r="R210" i="11"/>
  <c r="S210" i="11"/>
  <c r="T210" i="11"/>
  <c r="U210" i="11"/>
  <c r="V210" i="11"/>
  <c r="W210" i="11"/>
  <c r="X210" i="11"/>
  <c r="Z210" i="11"/>
  <c r="AA210" i="11"/>
  <c r="AB210" i="11"/>
  <c r="AC210" i="11"/>
  <c r="O211" i="11"/>
  <c r="P211" i="11"/>
  <c r="Q211" i="11"/>
  <c r="R211" i="11"/>
  <c r="S211" i="11"/>
  <c r="T211" i="11"/>
  <c r="U211" i="11"/>
  <c r="V211" i="11"/>
  <c r="W211" i="11"/>
  <c r="X211" i="11"/>
  <c r="Z211" i="11"/>
  <c r="AA211" i="11"/>
  <c r="AB211" i="11"/>
  <c r="AC211" i="11"/>
  <c r="O212" i="11"/>
  <c r="P212" i="11"/>
  <c r="Q212" i="11"/>
  <c r="R212" i="11"/>
  <c r="S212" i="11"/>
  <c r="T212" i="11"/>
  <c r="U212" i="11"/>
  <c r="V212" i="11"/>
  <c r="W212" i="11"/>
  <c r="X212" i="11"/>
  <c r="Z212" i="11"/>
  <c r="AA212" i="11"/>
  <c r="AB212" i="11"/>
  <c r="AC212" i="11"/>
  <c r="O213" i="11"/>
  <c r="P213" i="11"/>
  <c r="Q213" i="11"/>
  <c r="R213" i="11"/>
  <c r="S213" i="11"/>
  <c r="T213" i="11"/>
  <c r="U213" i="11"/>
  <c r="V213" i="11"/>
  <c r="W213" i="11"/>
  <c r="X213" i="11"/>
  <c r="Z213" i="11"/>
  <c r="AA213" i="11"/>
  <c r="AB213" i="11"/>
  <c r="AC213" i="11"/>
  <c r="O214" i="11"/>
  <c r="P214" i="11"/>
  <c r="Q214" i="11"/>
  <c r="R214" i="11"/>
  <c r="S214" i="11"/>
  <c r="T214" i="11"/>
  <c r="U214" i="11"/>
  <c r="V214" i="11"/>
  <c r="W214" i="11"/>
  <c r="X214" i="11"/>
  <c r="Z214" i="11"/>
  <c r="AA214" i="11"/>
  <c r="AB214" i="11"/>
  <c r="AC214" i="11"/>
  <c r="O215" i="11"/>
  <c r="P215" i="11"/>
  <c r="Q215" i="11"/>
  <c r="R215" i="11"/>
  <c r="S215" i="11"/>
  <c r="T215" i="11"/>
  <c r="U215" i="11"/>
  <c r="V215" i="11"/>
  <c r="W215" i="11"/>
  <c r="X215" i="11"/>
  <c r="Z215" i="11"/>
  <c r="AA215" i="11"/>
  <c r="AB215" i="11"/>
  <c r="AC215" i="11"/>
  <c r="O216" i="11"/>
  <c r="P216" i="11"/>
  <c r="Q216" i="11"/>
  <c r="R216" i="11"/>
  <c r="S216" i="11"/>
  <c r="T216" i="11"/>
  <c r="U216" i="11"/>
  <c r="V216" i="11"/>
  <c r="W216" i="11"/>
  <c r="X216" i="11"/>
  <c r="Z216" i="11"/>
  <c r="AA216" i="11"/>
  <c r="AB216" i="11"/>
  <c r="AC216" i="11"/>
  <c r="O217" i="11"/>
  <c r="P217" i="11"/>
  <c r="Q217" i="11"/>
  <c r="R217" i="11"/>
  <c r="S217" i="11"/>
  <c r="T217" i="11"/>
  <c r="U217" i="11"/>
  <c r="V217" i="11"/>
  <c r="W217" i="11"/>
  <c r="X217" i="11"/>
  <c r="Z217" i="11"/>
  <c r="AA217" i="11"/>
  <c r="AB217" i="11"/>
  <c r="AC217" i="11"/>
  <c r="O218" i="11"/>
  <c r="P218" i="11"/>
  <c r="Q218" i="11"/>
  <c r="R218" i="11"/>
  <c r="S218" i="11"/>
  <c r="T218" i="11"/>
  <c r="U218" i="11"/>
  <c r="V218" i="11"/>
  <c r="W218" i="11"/>
  <c r="X218" i="11"/>
  <c r="Z218" i="11"/>
  <c r="AA218" i="11"/>
  <c r="AB218" i="11"/>
  <c r="AC218" i="11"/>
  <c r="O219" i="11"/>
  <c r="P219" i="11"/>
  <c r="Q219" i="11"/>
  <c r="R219" i="11"/>
  <c r="S219" i="11"/>
  <c r="T219" i="11"/>
  <c r="U219" i="11"/>
  <c r="V219" i="11"/>
  <c r="W219" i="11"/>
  <c r="X219" i="11"/>
  <c r="Z219" i="11"/>
  <c r="AA219" i="11"/>
  <c r="AB219" i="11"/>
  <c r="AC219" i="11"/>
  <c r="O220" i="11"/>
  <c r="P220" i="11"/>
  <c r="Q220" i="11"/>
  <c r="R220" i="11"/>
  <c r="S220" i="11"/>
  <c r="T220" i="11"/>
  <c r="U220" i="11"/>
  <c r="V220" i="11"/>
  <c r="W220" i="11"/>
  <c r="X220" i="11"/>
  <c r="Z220" i="11"/>
  <c r="AA220" i="11"/>
  <c r="AB220" i="11"/>
  <c r="AC220" i="11"/>
  <c r="O221" i="11"/>
  <c r="P221" i="11"/>
  <c r="Q221" i="11"/>
  <c r="R221" i="11"/>
  <c r="S221" i="11"/>
  <c r="T221" i="11"/>
  <c r="U221" i="11"/>
  <c r="V221" i="11"/>
  <c r="W221" i="11"/>
  <c r="X221" i="11"/>
  <c r="Z221" i="11"/>
  <c r="AA221" i="11"/>
  <c r="AB221" i="11"/>
  <c r="AC221" i="11"/>
  <c r="O222" i="11"/>
  <c r="P222" i="11"/>
  <c r="Q222" i="11"/>
  <c r="R222" i="11"/>
  <c r="S222" i="11"/>
  <c r="T222" i="11"/>
  <c r="U222" i="11"/>
  <c r="V222" i="11"/>
  <c r="W222" i="11"/>
  <c r="X222" i="11"/>
  <c r="Z222" i="11"/>
  <c r="AA222" i="11"/>
  <c r="AB222" i="11"/>
  <c r="AC222" i="11"/>
  <c r="O223" i="11"/>
  <c r="P223" i="11"/>
  <c r="Q223" i="11"/>
  <c r="R223" i="11"/>
  <c r="S223" i="11"/>
  <c r="T223" i="11"/>
  <c r="U223" i="11"/>
  <c r="V223" i="11"/>
  <c r="W223" i="11"/>
  <c r="X223" i="11"/>
  <c r="Z223" i="11"/>
  <c r="AA223" i="11"/>
  <c r="AB223" i="11"/>
  <c r="AC223" i="11"/>
  <c r="O224" i="11"/>
  <c r="P224" i="11"/>
  <c r="Q224" i="11"/>
  <c r="R224" i="11"/>
  <c r="S224" i="11"/>
  <c r="T224" i="11"/>
  <c r="U224" i="11"/>
  <c r="V224" i="11"/>
  <c r="W224" i="11"/>
  <c r="X224" i="11"/>
  <c r="Z224" i="11"/>
  <c r="AA224" i="11"/>
  <c r="AB224" i="11"/>
  <c r="AC224" i="11"/>
  <c r="O225" i="11"/>
  <c r="P225" i="11"/>
  <c r="Q225" i="11"/>
  <c r="R225" i="11"/>
  <c r="S225" i="11"/>
  <c r="T225" i="11"/>
  <c r="U225" i="11"/>
  <c r="V225" i="11"/>
  <c r="W225" i="11"/>
  <c r="X225" i="11"/>
  <c r="Z225" i="11"/>
  <c r="AA225" i="11"/>
  <c r="AB225" i="11"/>
  <c r="AC225" i="11"/>
  <c r="O226" i="11"/>
  <c r="P226" i="11"/>
  <c r="Q226" i="11"/>
  <c r="R226" i="11"/>
  <c r="S226" i="11"/>
  <c r="T226" i="11"/>
  <c r="U226" i="11"/>
  <c r="V226" i="11"/>
  <c r="W226" i="11"/>
  <c r="X226" i="11"/>
  <c r="Z226" i="11"/>
  <c r="AA226" i="11"/>
  <c r="AB226" i="11"/>
  <c r="AC226" i="11"/>
  <c r="O227" i="11"/>
  <c r="P227" i="11"/>
  <c r="Q227" i="11"/>
  <c r="R227" i="11"/>
  <c r="S227" i="11"/>
  <c r="T227" i="11"/>
  <c r="U227" i="11"/>
  <c r="V227" i="11"/>
  <c r="W227" i="11"/>
  <c r="X227" i="11"/>
  <c r="Z227" i="11"/>
  <c r="AA227" i="11"/>
  <c r="AB227" i="11"/>
  <c r="AC227" i="11"/>
  <c r="O228" i="11"/>
  <c r="P228" i="11"/>
  <c r="Q228" i="11"/>
  <c r="R228" i="11"/>
  <c r="S228" i="11"/>
  <c r="T228" i="11"/>
  <c r="U228" i="11"/>
  <c r="V228" i="11"/>
  <c r="W228" i="11"/>
  <c r="X228" i="11"/>
  <c r="Z228" i="11"/>
  <c r="AA228" i="11"/>
  <c r="AB228" i="11"/>
  <c r="AC228" i="11"/>
  <c r="O229" i="11"/>
  <c r="P229" i="11"/>
  <c r="Q229" i="11"/>
  <c r="R229" i="11"/>
  <c r="S229" i="11"/>
  <c r="T229" i="11"/>
  <c r="U229" i="11"/>
  <c r="V229" i="11"/>
  <c r="W229" i="11"/>
  <c r="X229" i="11"/>
  <c r="Z229" i="11"/>
  <c r="AA229" i="11"/>
  <c r="AB229" i="11"/>
  <c r="AC229" i="11"/>
  <c r="O230" i="11"/>
  <c r="P230" i="11"/>
  <c r="Q230" i="11"/>
  <c r="R230" i="11"/>
  <c r="S230" i="11"/>
  <c r="T230" i="11"/>
  <c r="U230" i="11"/>
  <c r="V230" i="11"/>
  <c r="W230" i="11"/>
  <c r="X230" i="11"/>
  <c r="Z230" i="11"/>
  <c r="AA230" i="11"/>
  <c r="AB230" i="11"/>
  <c r="AC230" i="11"/>
  <c r="O231" i="11"/>
  <c r="P231" i="11"/>
  <c r="Q231" i="11"/>
  <c r="R231" i="11"/>
  <c r="S231" i="11"/>
  <c r="T231" i="11"/>
  <c r="U231" i="11"/>
  <c r="V231" i="11"/>
  <c r="W231" i="11"/>
  <c r="X231" i="11"/>
  <c r="Z231" i="11"/>
  <c r="AA231" i="11"/>
  <c r="AB231" i="11"/>
  <c r="AC231" i="11"/>
  <c r="O232" i="11"/>
  <c r="P232" i="11"/>
  <c r="Q232" i="11"/>
  <c r="R232" i="11"/>
  <c r="S232" i="11"/>
  <c r="T232" i="11"/>
  <c r="U232" i="11"/>
  <c r="V232" i="11"/>
  <c r="W232" i="11"/>
  <c r="X232" i="11"/>
  <c r="Z232" i="11"/>
  <c r="AA232" i="11"/>
  <c r="AB232" i="11"/>
  <c r="AC232" i="11"/>
  <c r="O233" i="11"/>
  <c r="P233" i="11"/>
  <c r="Q233" i="11"/>
  <c r="R233" i="11"/>
  <c r="S233" i="11"/>
  <c r="T233" i="11"/>
  <c r="U233" i="11"/>
  <c r="V233" i="11"/>
  <c r="W233" i="11"/>
  <c r="X233" i="11"/>
  <c r="Z233" i="11"/>
  <c r="AA233" i="11"/>
  <c r="AB233" i="11"/>
  <c r="AC233" i="11"/>
  <c r="O234" i="11"/>
  <c r="P234" i="11"/>
  <c r="Q234" i="11"/>
  <c r="R234" i="11"/>
  <c r="S234" i="11"/>
  <c r="T234" i="11"/>
  <c r="U234" i="11"/>
  <c r="V234" i="11"/>
  <c r="W234" i="11"/>
  <c r="X234" i="11"/>
  <c r="Z234" i="11"/>
  <c r="AA234" i="11"/>
  <c r="AB234" i="11"/>
  <c r="AC234" i="11"/>
  <c r="O235" i="11"/>
  <c r="P235" i="11"/>
  <c r="Q235" i="11"/>
  <c r="R235" i="11"/>
  <c r="S235" i="11"/>
  <c r="T235" i="11"/>
  <c r="U235" i="11"/>
  <c r="V235" i="11"/>
  <c r="W235" i="11"/>
  <c r="X235" i="11"/>
  <c r="Z235" i="11"/>
  <c r="AA235" i="11"/>
  <c r="AB235" i="11"/>
  <c r="AC235" i="11"/>
  <c r="O236" i="11"/>
  <c r="P236" i="11"/>
  <c r="Q236" i="11"/>
  <c r="R236" i="11"/>
  <c r="S236" i="11"/>
  <c r="T236" i="11"/>
  <c r="U236" i="11"/>
  <c r="V236" i="11"/>
  <c r="W236" i="11"/>
  <c r="X236" i="11"/>
  <c r="Z236" i="11"/>
  <c r="AA236" i="11"/>
  <c r="AB236" i="11"/>
  <c r="AC236" i="11"/>
  <c r="O237" i="11"/>
  <c r="P237" i="11"/>
  <c r="Q237" i="11"/>
  <c r="R237" i="11"/>
  <c r="S237" i="11"/>
  <c r="T237" i="11"/>
  <c r="U237" i="11"/>
  <c r="V237" i="11"/>
  <c r="W237" i="11"/>
  <c r="X237" i="11"/>
  <c r="Z237" i="11"/>
  <c r="AA237" i="11"/>
  <c r="AB237" i="11"/>
  <c r="AC237" i="11"/>
  <c r="O238" i="11"/>
  <c r="P238" i="11"/>
  <c r="Q238" i="11"/>
  <c r="R238" i="11"/>
  <c r="S238" i="11"/>
  <c r="T238" i="11"/>
  <c r="U238" i="11"/>
  <c r="V238" i="11"/>
  <c r="W238" i="11"/>
  <c r="X238" i="11"/>
  <c r="Z238" i="11"/>
  <c r="AA238" i="11"/>
  <c r="AB238" i="11"/>
  <c r="AC238" i="11"/>
  <c r="O239" i="11"/>
  <c r="P239" i="11"/>
  <c r="Q239" i="11"/>
  <c r="R239" i="11"/>
  <c r="S239" i="11"/>
  <c r="T239" i="11"/>
  <c r="U239" i="11"/>
  <c r="V239" i="11"/>
  <c r="W239" i="11"/>
  <c r="X239" i="11"/>
  <c r="Z239" i="11"/>
  <c r="AA239" i="11"/>
  <c r="AB239" i="11"/>
  <c r="AC239" i="11"/>
  <c r="O240" i="11"/>
  <c r="P240" i="11"/>
  <c r="Q240" i="11"/>
  <c r="R240" i="11"/>
  <c r="S240" i="11"/>
  <c r="T240" i="11"/>
  <c r="U240" i="11"/>
  <c r="V240" i="11"/>
  <c r="W240" i="11"/>
  <c r="X240" i="11"/>
  <c r="Z240" i="11"/>
  <c r="AA240" i="11"/>
  <c r="AB240" i="11"/>
  <c r="AC240" i="11"/>
  <c r="O241" i="11"/>
  <c r="P241" i="11"/>
  <c r="Q241" i="11"/>
  <c r="R241" i="11"/>
  <c r="S241" i="11"/>
  <c r="T241" i="11"/>
  <c r="U241" i="11"/>
  <c r="V241" i="11"/>
  <c r="W241" i="11"/>
  <c r="X241" i="11"/>
  <c r="Z241" i="11"/>
  <c r="AA241" i="11"/>
  <c r="AB241" i="11"/>
  <c r="AC241" i="11"/>
  <c r="O242" i="11"/>
  <c r="P242" i="11"/>
  <c r="Q242" i="11"/>
  <c r="R242" i="11"/>
  <c r="S242" i="11"/>
  <c r="T242" i="11"/>
  <c r="U242" i="11"/>
  <c r="V242" i="11"/>
  <c r="W242" i="11"/>
  <c r="X242" i="11"/>
  <c r="Z242" i="11"/>
  <c r="AA242" i="11"/>
  <c r="AB242" i="11"/>
  <c r="AC242" i="11"/>
  <c r="O243" i="11"/>
  <c r="P243" i="11"/>
  <c r="Q243" i="11"/>
  <c r="R243" i="11"/>
  <c r="S243" i="11"/>
  <c r="T243" i="11"/>
  <c r="U243" i="11"/>
  <c r="V243" i="11"/>
  <c r="W243" i="11"/>
  <c r="X243" i="11"/>
  <c r="Z243" i="11"/>
  <c r="AA243" i="11"/>
  <c r="AB243" i="11"/>
  <c r="AC243" i="11"/>
  <c r="O244" i="11"/>
  <c r="P244" i="11"/>
  <c r="Q244" i="11"/>
  <c r="R244" i="11"/>
  <c r="S244" i="11"/>
  <c r="T244" i="11"/>
  <c r="U244" i="11"/>
  <c r="V244" i="11"/>
  <c r="W244" i="11"/>
  <c r="X244" i="11"/>
  <c r="Z244" i="11"/>
  <c r="AA244" i="11"/>
  <c r="AB244" i="11"/>
  <c r="AC244" i="11"/>
  <c r="O245" i="11"/>
  <c r="P245" i="11"/>
  <c r="Q245" i="11"/>
  <c r="R245" i="11"/>
  <c r="S245" i="11"/>
  <c r="T245" i="11"/>
  <c r="U245" i="11"/>
  <c r="V245" i="11"/>
  <c r="W245" i="11"/>
  <c r="X245" i="11"/>
  <c r="Z245" i="11"/>
  <c r="AA245" i="11"/>
  <c r="AB245" i="11"/>
  <c r="AC245" i="11"/>
  <c r="O246" i="11"/>
  <c r="P246" i="11"/>
  <c r="Q246" i="11"/>
  <c r="R246" i="11"/>
  <c r="S246" i="11"/>
  <c r="T246" i="11"/>
  <c r="U246" i="11"/>
  <c r="V246" i="11"/>
  <c r="W246" i="11"/>
  <c r="X246" i="11"/>
  <c r="Z246" i="11"/>
  <c r="AA246" i="11"/>
  <c r="AB246" i="11"/>
  <c r="AC246" i="11"/>
  <c r="O247" i="11"/>
  <c r="P247" i="11"/>
  <c r="Q247" i="11"/>
  <c r="R247" i="11"/>
  <c r="S247" i="11"/>
  <c r="T247" i="11"/>
  <c r="U247" i="11"/>
  <c r="V247" i="11"/>
  <c r="W247" i="11"/>
  <c r="X247" i="11"/>
  <c r="Z247" i="11"/>
  <c r="AA247" i="11"/>
  <c r="AB247" i="11"/>
  <c r="AC247" i="11"/>
  <c r="O248" i="11"/>
  <c r="P248" i="11"/>
  <c r="Q248" i="11"/>
  <c r="R248" i="11"/>
  <c r="S248" i="11"/>
  <c r="T248" i="11"/>
  <c r="U248" i="11"/>
  <c r="V248" i="11"/>
  <c r="W248" i="11"/>
  <c r="X248" i="11"/>
  <c r="Z248" i="11"/>
  <c r="AA248" i="11"/>
  <c r="AB248" i="11"/>
  <c r="AC248" i="11"/>
  <c r="O249" i="11"/>
  <c r="P249" i="11"/>
  <c r="Q249" i="11"/>
  <c r="R249" i="11"/>
  <c r="S249" i="11"/>
  <c r="T249" i="11"/>
  <c r="U249" i="11"/>
  <c r="V249" i="11"/>
  <c r="W249" i="11"/>
  <c r="X249" i="11"/>
  <c r="Z249" i="11"/>
  <c r="AA249" i="11"/>
  <c r="AB249" i="11"/>
  <c r="AC249" i="11"/>
  <c r="O250" i="11"/>
  <c r="P250" i="11"/>
  <c r="Q250" i="11"/>
  <c r="R250" i="11"/>
  <c r="S250" i="11"/>
  <c r="T250" i="11"/>
  <c r="U250" i="11"/>
  <c r="V250" i="11"/>
  <c r="W250" i="11"/>
  <c r="X250" i="11"/>
  <c r="Z250" i="11"/>
  <c r="AA250" i="11"/>
  <c r="AB250" i="11"/>
  <c r="AC250" i="11"/>
  <c r="O251" i="11"/>
  <c r="P251" i="11"/>
  <c r="Q251" i="11"/>
  <c r="R251" i="11"/>
  <c r="S251" i="11"/>
  <c r="T251" i="11"/>
  <c r="U251" i="11"/>
  <c r="V251" i="11"/>
  <c r="W251" i="11"/>
  <c r="X251" i="11"/>
  <c r="Z251" i="11"/>
  <c r="AA251" i="11"/>
  <c r="AB251" i="11"/>
  <c r="AC251" i="11"/>
  <c r="O252" i="11"/>
  <c r="P252" i="11"/>
  <c r="Q252" i="11"/>
  <c r="R252" i="11"/>
  <c r="S252" i="11"/>
  <c r="T252" i="11"/>
  <c r="U252" i="11"/>
  <c r="V252" i="11"/>
  <c r="W252" i="11"/>
  <c r="X252" i="11"/>
  <c r="Z252" i="11"/>
  <c r="AA252" i="11"/>
  <c r="AB252" i="11"/>
  <c r="AC252" i="11"/>
  <c r="O253" i="11"/>
  <c r="P253" i="11"/>
  <c r="Q253" i="11"/>
  <c r="R253" i="11"/>
  <c r="S253" i="11"/>
  <c r="T253" i="11"/>
  <c r="U253" i="11"/>
  <c r="V253" i="11"/>
  <c r="W253" i="11"/>
  <c r="X253" i="11"/>
  <c r="Z253" i="11"/>
  <c r="AA253" i="11"/>
  <c r="AB253" i="11"/>
  <c r="AC253" i="11"/>
  <c r="O254" i="11"/>
  <c r="P254" i="11"/>
  <c r="Q254" i="11"/>
  <c r="R254" i="11"/>
  <c r="S254" i="11"/>
  <c r="T254" i="11"/>
  <c r="U254" i="11"/>
  <c r="V254" i="11"/>
  <c r="W254" i="11"/>
  <c r="X254" i="11"/>
  <c r="Z254" i="11"/>
  <c r="AA254" i="11"/>
  <c r="AB254" i="11"/>
  <c r="AC254" i="11"/>
  <c r="O255" i="11"/>
  <c r="P255" i="11"/>
  <c r="Q255" i="11"/>
  <c r="R255" i="11"/>
  <c r="S255" i="11"/>
  <c r="T255" i="11"/>
  <c r="U255" i="11"/>
  <c r="V255" i="11"/>
  <c r="W255" i="11"/>
  <c r="X255" i="11"/>
  <c r="Z255" i="11"/>
  <c r="AA255" i="11"/>
  <c r="AB255" i="11"/>
  <c r="AC255" i="11"/>
  <c r="O256" i="11"/>
  <c r="P256" i="11"/>
  <c r="Q256" i="11"/>
  <c r="R256" i="11"/>
  <c r="S256" i="11"/>
  <c r="T256" i="11"/>
  <c r="U256" i="11"/>
  <c r="V256" i="11"/>
  <c r="W256" i="11"/>
  <c r="X256" i="11"/>
  <c r="Z256" i="11"/>
  <c r="AA256" i="11"/>
  <c r="AB256" i="11"/>
  <c r="AC256" i="11"/>
  <c r="O257" i="11"/>
  <c r="P257" i="11"/>
  <c r="Q257" i="11"/>
  <c r="R257" i="11"/>
  <c r="S257" i="11"/>
  <c r="T257" i="11"/>
  <c r="U257" i="11"/>
  <c r="V257" i="11"/>
  <c r="W257" i="11"/>
  <c r="X257" i="11"/>
  <c r="Z257" i="11"/>
  <c r="AA257" i="11"/>
  <c r="AB257" i="11"/>
  <c r="AC257" i="11"/>
  <c r="O258" i="11"/>
  <c r="P258" i="11"/>
  <c r="Q258" i="11"/>
  <c r="R258" i="11"/>
  <c r="S258" i="11"/>
  <c r="T258" i="11"/>
  <c r="U258" i="11"/>
  <c r="V258" i="11"/>
  <c r="W258" i="11"/>
  <c r="X258" i="11"/>
  <c r="Z258" i="11"/>
  <c r="AA258" i="11"/>
  <c r="AB258" i="11"/>
  <c r="AC258" i="11"/>
  <c r="O259" i="11"/>
  <c r="P259" i="11"/>
  <c r="Q259" i="11"/>
  <c r="R259" i="11"/>
  <c r="S259" i="11"/>
  <c r="T259" i="11"/>
  <c r="U259" i="11"/>
  <c r="V259" i="11"/>
  <c r="W259" i="11"/>
  <c r="X259" i="11"/>
  <c r="Z259" i="11"/>
  <c r="AA259" i="11"/>
  <c r="AB259" i="11"/>
  <c r="AC259" i="11"/>
  <c r="O260" i="11"/>
  <c r="P260" i="11"/>
  <c r="Q260" i="11"/>
  <c r="R260" i="11"/>
  <c r="S260" i="11"/>
  <c r="T260" i="11"/>
  <c r="U260" i="11"/>
  <c r="V260" i="11"/>
  <c r="W260" i="11"/>
  <c r="X260" i="11"/>
  <c r="Z260" i="11"/>
  <c r="AA260" i="11"/>
  <c r="AB260" i="11"/>
  <c r="AC260" i="11"/>
  <c r="O261" i="11"/>
  <c r="P261" i="11"/>
  <c r="Q261" i="11"/>
  <c r="R261" i="11"/>
  <c r="S261" i="11"/>
  <c r="T261" i="11"/>
  <c r="U261" i="11"/>
  <c r="V261" i="11"/>
  <c r="W261" i="11"/>
  <c r="X261" i="11"/>
  <c r="Z261" i="11"/>
  <c r="AA261" i="11"/>
  <c r="AB261" i="11"/>
  <c r="AC261" i="11"/>
  <c r="O262" i="11"/>
  <c r="P262" i="11"/>
  <c r="Q262" i="11"/>
  <c r="R262" i="11"/>
  <c r="S262" i="11"/>
  <c r="T262" i="11"/>
  <c r="U262" i="11"/>
  <c r="V262" i="11"/>
  <c r="W262" i="11"/>
  <c r="X262" i="11"/>
  <c r="Z262" i="11"/>
  <c r="AA262" i="11"/>
  <c r="AB262" i="11"/>
  <c r="AC262" i="11"/>
  <c r="O263" i="11"/>
  <c r="P263" i="11"/>
  <c r="Q263" i="11"/>
  <c r="R263" i="11"/>
  <c r="S263" i="11"/>
  <c r="T263" i="11"/>
  <c r="U263" i="11"/>
  <c r="V263" i="11"/>
  <c r="W263" i="11"/>
  <c r="X263" i="11"/>
  <c r="Z263" i="11"/>
  <c r="AA263" i="11"/>
  <c r="AB263" i="11"/>
  <c r="AC263" i="11"/>
  <c r="O264" i="11"/>
  <c r="P264" i="11"/>
  <c r="Q264" i="11"/>
  <c r="R264" i="11"/>
  <c r="S264" i="11"/>
  <c r="T264" i="11"/>
  <c r="U264" i="11"/>
  <c r="V264" i="11"/>
  <c r="W264" i="11"/>
  <c r="X264" i="11"/>
  <c r="Z264" i="11"/>
  <c r="AA264" i="11"/>
  <c r="AB264" i="11"/>
  <c r="AC264" i="11"/>
  <c r="O265" i="11"/>
  <c r="P265" i="11"/>
  <c r="Q265" i="11"/>
  <c r="R265" i="11"/>
  <c r="S265" i="11"/>
  <c r="T265" i="11"/>
  <c r="U265" i="11"/>
  <c r="V265" i="11"/>
  <c r="W265" i="11"/>
  <c r="X265" i="11"/>
  <c r="Z265" i="11"/>
  <c r="AA265" i="11"/>
  <c r="AB265" i="11"/>
  <c r="AC265" i="11"/>
  <c r="O266" i="11"/>
  <c r="P266" i="11"/>
  <c r="Q266" i="11"/>
  <c r="R266" i="11"/>
  <c r="S266" i="11"/>
  <c r="T266" i="11"/>
  <c r="U266" i="11"/>
  <c r="V266" i="11"/>
  <c r="W266" i="11"/>
  <c r="X266" i="11"/>
  <c r="Z266" i="11"/>
  <c r="AA266" i="11"/>
  <c r="AB266" i="11"/>
  <c r="AC266" i="11"/>
  <c r="O267" i="11"/>
  <c r="P267" i="11"/>
  <c r="Q267" i="11"/>
  <c r="R267" i="11"/>
  <c r="S267" i="11"/>
  <c r="T267" i="11"/>
  <c r="U267" i="11"/>
  <c r="V267" i="11"/>
  <c r="W267" i="11"/>
  <c r="X267" i="11"/>
  <c r="Z267" i="11"/>
  <c r="AA267" i="11"/>
  <c r="AB267" i="11"/>
  <c r="AC267" i="11"/>
  <c r="O268" i="11"/>
  <c r="P268" i="11"/>
  <c r="Q268" i="11"/>
  <c r="R268" i="11"/>
  <c r="S268" i="11"/>
  <c r="T268" i="11"/>
  <c r="U268" i="11"/>
  <c r="V268" i="11"/>
  <c r="W268" i="11"/>
  <c r="X268" i="11"/>
  <c r="Z268" i="11"/>
  <c r="AA268" i="11"/>
  <c r="AB268" i="11"/>
  <c r="AC268" i="11"/>
  <c r="O269" i="11"/>
  <c r="P269" i="11"/>
  <c r="Q269" i="11"/>
  <c r="R269" i="11"/>
  <c r="S269" i="11"/>
  <c r="T269" i="11"/>
  <c r="U269" i="11"/>
  <c r="V269" i="11"/>
  <c r="W269" i="11"/>
  <c r="X269" i="11"/>
  <c r="Z269" i="11"/>
  <c r="AA269" i="11"/>
  <c r="AB269" i="11"/>
  <c r="AC269" i="11"/>
  <c r="O270" i="11"/>
  <c r="P270" i="11"/>
  <c r="Q270" i="11"/>
  <c r="R270" i="11"/>
  <c r="S270" i="11"/>
  <c r="T270" i="11"/>
  <c r="U270" i="11"/>
  <c r="V270" i="11"/>
  <c r="W270" i="11"/>
  <c r="X270" i="11"/>
  <c r="Z270" i="11"/>
  <c r="AA270" i="11"/>
  <c r="AB270" i="11"/>
  <c r="AC270" i="11"/>
  <c r="O271" i="11"/>
  <c r="P271" i="11"/>
  <c r="Q271" i="11"/>
  <c r="R271" i="11"/>
  <c r="S271" i="11"/>
  <c r="T271" i="11"/>
  <c r="U271" i="11"/>
  <c r="V271" i="11"/>
  <c r="W271" i="11"/>
  <c r="X271" i="11"/>
  <c r="Z271" i="11"/>
  <c r="AA271" i="11"/>
  <c r="AB271" i="11"/>
  <c r="AC271" i="11"/>
  <c r="O272" i="11"/>
  <c r="P272" i="11"/>
  <c r="Q272" i="11"/>
  <c r="R272" i="11"/>
  <c r="S272" i="11"/>
  <c r="T272" i="11"/>
  <c r="U272" i="11"/>
  <c r="V272" i="11"/>
  <c r="W272" i="11"/>
  <c r="X272" i="11"/>
  <c r="Z272" i="11"/>
  <c r="AA272" i="11"/>
  <c r="AB272" i="11"/>
  <c r="AC272" i="11"/>
  <c r="O273" i="11"/>
  <c r="P273" i="11"/>
  <c r="Q273" i="11"/>
  <c r="R273" i="11"/>
  <c r="S273" i="11"/>
  <c r="T273" i="11"/>
  <c r="U273" i="11"/>
  <c r="V273" i="11"/>
  <c r="W273" i="11"/>
  <c r="X273" i="11"/>
  <c r="Z273" i="11"/>
  <c r="AA273" i="11"/>
  <c r="AB273" i="11"/>
  <c r="AC273" i="11"/>
  <c r="O274" i="11"/>
  <c r="P274" i="11"/>
  <c r="Q274" i="11"/>
  <c r="R274" i="11"/>
  <c r="S274" i="11"/>
  <c r="T274" i="11"/>
  <c r="U274" i="11"/>
  <c r="V274" i="11"/>
  <c r="W274" i="11"/>
  <c r="X274" i="11"/>
  <c r="Z274" i="11"/>
  <c r="AA274" i="11"/>
  <c r="AB274" i="11"/>
  <c r="AC274" i="11"/>
  <c r="O275" i="11"/>
  <c r="P275" i="11"/>
  <c r="Q275" i="11"/>
  <c r="R275" i="11"/>
  <c r="S275" i="11"/>
  <c r="T275" i="11"/>
  <c r="U275" i="11"/>
  <c r="V275" i="11"/>
  <c r="W275" i="11"/>
  <c r="X275" i="11"/>
  <c r="Z275" i="11"/>
  <c r="AA275" i="11"/>
  <c r="AB275" i="11"/>
  <c r="AC275" i="11"/>
  <c r="O276" i="11"/>
  <c r="P276" i="11"/>
  <c r="Q276" i="11"/>
  <c r="R276" i="11"/>
  <c r="S276" i="11"/>
  <c r="T276" i="11"/>
  <c r="U276" i="11"/>
  <c r="V276" i="11"/>
  <c r="W276" i="11"/>
  <c r="X276" i="11"/>
  <c r="Z276" i="11"/>
  <c r="AA276" i="11"/>
  <c r="AB276" i="11"/>
  <c r="AC276" i="11"/>
  <c r="O277" i="11"/>
  <c r="P277" i="11"/>
  <c r="Q277" i="11"/>
  <c r="R277" i="11"/>
  <c r="S277" i="11"/>
  <c r="T277" i="11"/>
  <c r="U277" i="11"/>
  <c r="V277" i="11"/>
  <c r="W277" i="11"/>
  <c r="X277" i="11"/>
  <c r="Z277" i="11"/>
  <c r="AA277" i="11"/>
  <c r="AB277" i="11"/>
  <c r="AC277" i="11"/>
  <c r="O278" i="11"/>
  <c r="P278" i="11"/>
  <c r="Q278" i="11"/>
  <c r="R278" i="11"/>
  <c r="S278" i="11"/>
  <c r="T278" i="11"/>
  <c r="U278" i="11"/>
  <c r="V278" i="11"/>
  <c r="W278" i="11"/>
  <c r="X278" i="11"/>
  <c r="Z278" i="11"/>
  <c r="AA278" i="11"/>
  <c r="AB278" i="11"/>
  <c r="AC278" i="11"/>
  <c r="O279" i="11"/>
  <c r="P279" i="11"/>
  <c r="Q279" i="11"/>
  <c r="R279" i="11"/>
  <c r="S279" i="11"/>
  <c r="T279" i="11"/>
  <c r="U279" i="11"/>
  <c r="V279" i="11"/>
  <c r="W279" i="11"/>
  <c r="X279" i="11"/>
  <c r="Z279" i="11"/>
  <c r="AA279" i="11"/>
  <c r="AB279" i="11"/>
  <c r="AC279" i="11"/>
  <c r="O280" i="11"/>
  <c r="P280" i="11"/>
  <c r="Q280" i="11"/>
  <c r="R280" i="11"/>
  <c r="S280" i="11"/>
  <c r="T280" i="11"/>
  <c r="U280" i="11"/>
  <c r="V280" i="11"/>
  <c r="W280" i="11"/>
  <c r="X280" i="11"/>
  <c r="Z280" i="11"/>
  <c r="AA280" i="11"/>
  <c r="AB280" i="11"/>
  <c r="AC280" i="11"/>
  <c r="O281" i="11"/>
  <c r="P281" i="11"/>
  <c r="Q281" i="11"/>
  <c r="R281" i="11"/>
  <c r="S281" i="11"/>
  <c r="T281" i="11"/>
  <c r="U281" i="11"/>
  <c r="V281" i="11"/>
  <c r="W281" i="11"/>
  <c r="X281" i="11"/>
  <c r="Z281" i="11"/>
  <c r="AA281" i="11"/>
  <c r="AB281" i="11"/>
  <c r="AC281" i="11"/>
  <c r="O282" i="11"/>
  <c r="P282" i="11"/>
  <c r="Q282" i="11"/>
  <c r="R282" i="11"/>
  <c r="S282" i="11"/>
  <c r="T282" i="11"/>
  <c r="U282" i="11"/>
  <c r="V282" i="11"/>
  <c r="W282" i="11"/>
  <c r="X282" i="11"/>
  <c r="Z282" i="11"/>
  <c r="AA282" i="11"/>
  <c r="AB282" i="11"/>
  <c r="AC282" i="11"/>
  <c r="O283" i="11"/>
  <c r="P283" i="11"/>
  <c r="Q283" i="11"/>
  <c r="R283" i="11"/>
  <c r="S283" i="11"/>
  <c r="T283" i="11"/>
  <c r="U283" i="11"/>
  <c r="V283" i="11"/>
  <c r="W283" i="11"/>
  <c r="X283" i="11"/>
  <c r="Z283" i="11"/>
  <c r="AA283" i="11"/>
  <c r="AB283" i="11"/>
  <c r="AC283" i="11"/>
  <c r="O284" i="11"/>
  <c r="P284" i="11"/>
  <c r="Q284" i="11"/>
  <c r="R284" i="11"/>
  <c r="S284" i="11"/>
  <c r="T284" i="11"/>
  <c r="U284" i="11"/>
  <c r="V284" i="11"/>
  <c r="W284" i="11"/>
  <c r="X284" i="11"/>
  <c r="Z284" i="11"/>
  <c r="AA284" i="11"/>
  <c r="AB284" i="11"/>
  <c r="AC284" i="11"/>
  <c r="O285" i="11"/>
  <c r="P285" i="11"/>
  <c r="Q285" i="11"/>
  <c r="R285" i="11"/>
  <c r="S285" i="11"/>
  <c r="T285" i="11"/>
  <c r="U285" i="11"/>
  <c r="V285" i="11"/>
  <c r="W285" i="11"/>
  <c r="X285" i="11"/>
  <c r="Z285" i="11"/>
  <c r="AA285" i="11"/>
  <c r="AB285" i="11"/>
  <c r="AC285" i="11"/>
  <c r="O286" i="11"/>
  <c r="P286" i="11"/>
  <c r="Q286" i="11"/>
  <c r="R286" i="11"/>
  <c r="S286" i="11"/>
  <c r="T286" i="11"/>
  <c r="U286" i="11"/>
  <c r="V286" i="11"/>
  <c r="W286" i="11"/>
  <c r="X286" i="11"/>
  <c r="Z286" i="11"/>
  <c r="AA286" i="11"/>
  <c r="AB286" i="11"/>
  <c r="AC286" i="11"/>
  <c r="O287" i="11"/>
  <c r="P287" i="11"/>
  <c r="Q287" i="11"/>
  <c r="R287" i="11"/>
  <c r="S287" i="11"/>
  <c r="T287" i="11"/>
  <c r="U287" i="11"/>
  <c r="V287" i="11"/>
  <c r="W287" i="11"/>
  <c r="X287" i="11"/>
  <c r="Z287" i="11"/>
  <c r="AA287" i="11"/>
  <c r="AB287" i="11"/>
  <c r="AC287" i="11"/>
  <c r="O288" i="11"/>
  <c r="P288" i="11"/>
  <c r="Q288" i="11"/>
  <c r="R288" i="11"/>
  <c r="S288" i="11"/>
  <c r="T288" i="11"/>
  <c r="U288" i="11"/>
  <c r="V288" i="11"/>
  <c r="W288" i="11"/>
  <c r="X288" i="11"/>
  <c r="Z288" i="11"/>
  <c r="AA288" i="11"/>
  <c r="AB288" i="11"/>
  <c r="AC288" i="11"/>
  <c r="O289" i="11"/>
  <c r="P289" i="11"/>
  <c r="Q289" i="11"/>
  <c r="R289" i="11"/>
  <c r="S289" i="11"/>
  <c r="T289" i="11"/>
  <c r="U289" i="11"/>
  <c r="V289" i="11"/>
  <c r="W289" i="11"/>
  <c r="X289" i="11"/>
  <c r="Z289" i="11"/>
  <c r="AA289" i="11"/>
  <c r="AB289" i="11"/>
  <c r="AC289" i="11"/>
  <c r="O290" i="11"/>
  <c r="P290" i="11"/>
  <c r="Q290" i="11"/>
  <c r="R290" i="11"/>
  <c r="S290" i="11"/>
  <c r="T290" i="11"/>
  <c r="U290" i="11"/>
  <c r="V290" i="11"/>
  <c r="W290" i="11"/>
  <c r="X290" i="11"/>
  <c r="Z290" i="11"/>
  <c r="AA290" i="11"/>
  <c r="AB290" i="11"/>
  <c r="AC290" i="11"/>
  <c r="O291" i="11"/>
  <c r="P291" i="11"/>
  <c r="Q291" i="11"/>
  <c r="R291" i="11"/>
  <c r="S291" i="11"/>
  <c r="T291" i="11"/>
  <c r="U291" i="11"/>
  <c r="V291" i="11"/>
  <c r="W291" i="11"/>
  <c r="X291" i="11"/>
  <c r="Z291" i="11"/>
  <c r="AA291" i="11"/>
  <c r="AB291" i="11"/>
  <c r="AC291" i="11"/>
  <c r="O292" i="11"/>
  <c r="P292" i="11"/>
  <c r="Q292" i="11"/>
  <c r="R292" i="11"/>
  <c r="S292" i="11"/>
  <c r="T292" i="11"/>
  <c r="U292" i="11"/>
  <c r="V292" i="11"/>
  <c r="W292" i="11"/>
  <c r="X292" i="11"/>
  <c r="Z292" i="11"/>
  <c r="AA292" i="11"/>
  <c r="AB292" i="11"/>
  <c r="AC292" i="11"/>
  <c r="O293" i="11"/>
  <c r="P293" i="11"/>
  <c r="Q293" i="11"/>
  <c r="R293" i="11"/>
  <c r="S293" i="11"/>
  <c r="T293" i="11"/>
  <c r="U293" i="11"/>
  <c r="V293" i="11"/>
  <c r="W293" i="11"/>
  <c r="X293" i="11"/>
  <c r="Z293" i="11"/>
  <c r="AA293" i="11"/>
  <c r="AB293" i="11"/>
  <c r="AC293" i="11"/>
  <c r="O294" i="11"/>
  <c r="P294" i="11"/>
  <c r="Q294" i="11"/>
  <c r="R294" i="11"/>
  <c r="S294" i="11"/>
  <c r="T294" i="11"/>
  <c r="U294" i="11"/>
  <c r="V294" i="11"/>
  <c r="W294" i="11"/>
  <c r="X294" i="11"/>
  <c r="Z294" i="11"/>
  <c r="AA294" i="11"/>
  <c r="AB294" i="11"/>
  <c r="AC294" i="11"/>
  <c r="O295" i="11"/>
  <c r="P295" i="11"/>
  <c r="Q295" i="11"/>
  <c r="R295" i="11"/>
  <c r="S295" i="11"/>
  <c r="T295" i="11"/>
  <c r="U295" i="11"/>
  <c r="V295" i="11"/>
  <c r="W295" i="11"/>
  <c r="X295" i="11"/>
  <c r="Z295" i="11"/>
  <c r="AA295" i="11"/>
  <c r="AB295" i="11"/>
  <c r="AC295" i="11"/>
  <c r="O296" i="11"/>
  <c r="P296" i="11"/>
  <c r="Q296" i="11"/>
  <c r="R296" i="11"/>
  <c r="S296" i="11"/>
  <c r="T296" i="11"/>
  <c r="U296" i="11"/>
  <c r="V296" i="11"/>
  <c r="W296" i="11"/>
  <c r="X296" i="11"/>
  <c r="Z296" i="11"/>
  <c r="AA296" i="11"/>
  <c r="AB296" i="11"/>
  <c r="AC296" i="11"/>
  <c r="O297" i="11"/>
  <c r="P297" i="11"/>
  <c r="Q297" i="11"/>
  <c r="R297" i="11"/>
  <c r="S297" i="11"/>
  <c r="T297" i="11"/>
  <c r="U297" i="11"/>
  <c r="V297" i="11"/>
  <c r="W297" i="11"/>
  <c r="X297" i="11"/>
  <c r="Z297" i="11"/>
  <c r="AA297" i="11"/>
  <c r="AB297" i="11"/>
  <c r="AC297" i="11"/>
  <c r="O298" i="11"/>
  <c r="P298" i="11"/>
  <c r="Q298" i="11"/>
  <c r="R298" i="11"/>
  <c r="S298" i="11"/>
  <c r="T298" i="11"/>
  <c r="U298" i="11"/>
  <c r="V298" i="11"/>
  <c r="W298" i="11"/>
  <c r="X298" i="11"/>
  <c r="Z298" i="11"/>
  <c r="AA298" i="11"/>
  <c r="AB298" i="11"/>
  <c r="AC298" i="11"/>
  <c r="O299" i="11"/>
  <c r="P299" i="11"/>
  <c r="Q299" i="11"/>
  <c r="R299" i="11"/>
  <c r="S299" i="11"/>
  <c r="T299" i="11"/>
  <c r="U299" i="11"/>
  <c r="V299" i="11"/>
  <c r="W299" i="11"/>
  <c r="X299" i="11"/>
  <c r="Z299" i="11"/>
  <c r="AA299" i="11"/>
  <c r="AB299" i="11"/>
  <c r="AC299" i="11"/>
  <c r="O300" i="11"/>
  <c r="P300" i="11"/>
  <c r="Q300" i="11"/>
  <c r="R300" i="11"/>
  <c r="S300" i="11"/>
  <c r="T300" i="11"/>
  <c r="U300" i="11"/>
  <c r="V300" i="11"/>
  <c r="W300" i="11"/>
  <c r="X300" i="11"/>
  <c r="Z300" i="11"/>
  <c r="AA300" i="11"/>
  <c r="AB300" i="11"/>
  <c r="AC300" i="11"/>
  <c r="O301" i="11"/>
  <c r="P301" i="11"/>
  <c r="Q301" i="11"/>
  <c r="R301" i="11"/>
  <c r="S301" i="11"/>
  <c r="T301" i="11"/>
  <c r="U301" i="11"/>
  <c r="V301" i="11"/>
  <c r="W301" i="11"/>
  <c r="X301" i="11"/>
  <c r="Z301" i="11"/>
  <c r="AA301" i="11"/>
  <c r="AB301" i="11"/>
  <c r="AC301" i="11"/>
  <c r="O302" i="11"/>
  <c r="P302" i="11"/>
  <c r="Q302" i="11"/>
  <c r="R302" i="11"/>
  <c r="S302" i="11"/>
  <c r="T302" i="11"/>
  <c r="U302" i="11"/>
  <c r="V302" i="11"/>
  <c r="W302" i="11"/>
  <c r="X302" i="11"/>
  <c r="Z302" i="11"/>
  <c r="AA302" i="11"/>
  <c r="AB302" i="11"/>
  <c r="AC302" i="11"/>
  <c r="O303" i="11"/>
  <c r="P303" i="11"/>
  <c r="Q303" i="11"/>
  <c r="R303" i="11"/>
  <c r="S303" i="11"/>
  <c r="T303" i="11"/>
  <c r="U303" i="11"/>
  <c r="V303" i="11"/>
  <c r="W303" i="11"/>
  <c r="X303" i="11"/>
  <c r="Z303" i="11"/>
  <c r="AA303" i="11"/>
  <c r="AB303" i="11"/>
  <c r="AC303" i="11"/>
  <c r="O304" i="11"/>
  <c r="P304" i="11"/>
  <c r="Q304" i="11"/>
  <c r="R304" i="11"/>
  <c r="S304" i="11"/>
  <c r="T304" i="11"/>
  <c r="U304" i="11"/>
  <c r="V304" i="11"/>
  <c r="W304" i="11"/>
  <c r="X304" i="11"/>
  <c r="Z304" i="11"/>
  <c r="AA304" i="11"/>
  <c r="AB304" i="11"/>
  <c r="AC304" i="11"/>
  <c r="O305" i="11"/>
  <c r="P305" i="11"/>
  <c r="Q305" i="11"/>
  <c r="R305" i="11"/>
  <c r="S305" i="11"/>
  <c r="T305" i="11"/>
  <c r="U305" i="11"/>
  <c r="V305" i="11"/>
  <c r="W305" i="11"/>
  <c r="X305" i="11"/>
  <c r="Z305" i="11"/>
  <c r="AA305" i="11"/>
  <c r="AB305" i="11"/>
  <c r="AC305" i="11"/>
  <c r="O306" i="11"/>
  <c r="P306" i="11"/>
  <c r="Q306" i="11"/>
  <c r="R306" i="11"/>
  <c r="S306" i="11"/>
  <c r="T306" i="11"/>
  <c r="U306" i="11"/>
  <c r="V306" i="11"/>
  <c r="W306" i="11"/>
  <c r="X306" i="11"/>
  <c r="Z306" i="11"/>
  <c r="AA306" i="11"/>
  <c r="AB306" i="11"/>
  <c r="AC306" i="11"/>
  <c r="O307" i="11"/>
  <c r="P307" i="11"/>
  <c r="Q307" i="11"/>
  <c r="R307" i="11"/>
  <c r="S307" i="11"/>
  <c r="T307" i="11"/>
  <c r="U307" i="11"/>
  <c r="V307" i="11"/>
  <c r="W307" i="11"/>
  <c r="X307" i="11"/>
  <c r="Z307" i="11"/>
  <c r="AA307" i="11"/>
  <c r="AB307" i="11"/>
  <c r="AC307" i="11"/>
  <c r="O308" i="11"/>
  <c r="P308" i="11"/>
  <c r="Q308" i="11"/>
  <c r="R308" i="11"/>
  <c r="S308" i="11"/>
  <c r="T308" i="11"/>
  <c r="U308" i="11"/>
  <c r="V308" i="11"/>
  <c r="W308" i="11"/>
  <c r="X308" i="11"/>
  <c r="Z308" i="11"/>
  <c r="AA308" i="11"/>
  <c r="AB308" i="11"/>
  <c r="AC308" i="11"/>
  <c r="O309" i="11"/>
  <c r="P309" i="11"/>
  <c r="Q309" i="11"/>
  <c r="R309" i="11"/>
  <c r="S309" i="11"/>
  <c r="T309" i="11"/>
  <c r="U309" i="11"/>
  <c r="V309" i="11"/>
  <c r="W309" i="11"/>
  <c r="X309" i="11"/>
  <c r="Z309" i="11"/>
  <c r="AA309" i="11"/>
  <c r="AB309" i="11"/>
  <c r="AC309" i="11"/>
  <c r="O310" i="11"/>
  <c r="P310" i="11"/>
  <c r="Q310" i="11"/>
  <c r="R310" i="11"/>
  <c r="S310" i="11"/>
  <c r="T310" i="11"/>
  <c r="U310" i="11"/>
  <c r="V310" i="11"/>
  <c r="W310" i="11"/>
  <c r="X310" i="11"/>
  <c r="Z310" i="11"/>
  <c r="AA310" i="11"/>
  <c r="AB310" i="11"/>
  <c r="AC310" i="11"/>
  <c r="O311" i="11"/>
  <c r="P311" i="11"/>
  <c r="Q311" i="11"/>
  <c r="R311" i="11"/>
  <c r="S311" i="11"/>
  <c r="T311" i="11"/>
  <c r="U311" i="11"/>
  <c r="V311" i="11"/>
  <c r="W311" i="11"/>
  <c r="X311" i="11"/>
  <c r="Z311" i="11"/>
  <c r="AA311" i="11"/>
  <c r="AB311" i="11"/>
  <c r="AC311" i="11"/>
  <c r="O312" i="11"/>
  <c r="P312" i="11"/>
  <c r="Q312" i="11"/>
  <c r="R312" i="11"/>
  <c r="S312" i="11"/>
  <c r="T312" i="11"/>
  <c r="U312" i="11"/>
  <c r="V312" i="11"/>
  <c r="W312" i="11"/>
  <c r="X312" i="11"/>
  <c r="Z312" i="11"/>
  <c r="AA312" i="11"/>
  <c r="AB312" i="11"/>
  <c r="AC312" i="11"/>
  <c r="O313" i="11"/>
  <c r="P313" i="11"/>
  <c r="Q313" i="11"/>
  <c r="R313" i="11"/>
  <c r="S313" i="11"/>
  <c r="T313" i="11"/>
  <c r="U313" i="11"/>
  <c r="V313" i="11"/>
  <c r="W313" i="11"/>
  <c r="X313" i="11"/>
  <c r="Z313" i="11"/>
  <c r="AA313" i="11"/>
  <c r="AB313" i="11"/>
  <c r="AC313" i="11"/>
  <c r="O314" i="11"/>
  <c r="P314" i="11"/>
  <c r="Q314" i="11"/>
  <c r="R314" i="11"/>
  <c r="S314" i="11"/>
  <c r="T314" i="11"/>
  <c r="U314" i="11"/>
  <c r="V314" i="11"/>
  <c r="W314" i="11"/>
  <c r="X314" i="11"/>
  <c r="Z314" i="11"/>
  <c r="AA314" i="11"/>
  <c r="AB314" i="11"/>
  <c r="AC314" i="11"/>
  <c r="O315" i="11"/>
  <c r="P315" i="11"/>
  <c r="Q315" i="11"/>
  <c r="R315" i="11"/>
  <c r="S315" i="11"/>
  <c r="T315" i="11"/>
  <c r="U315" i="11"/>
  <c r="V315" i="11"/>
  <c r="W315" i="11"/>
  <c r="X315" i="11"/>
  <c r="Z315" i="11"/>
  <c r="AA315" i="11"/>
  <c r="AB315" i="11"/>
  <c r="AC315" i="11"/>
  <c r="O316" i="11"/>
  <c r="P316" i="11"/>
  <c r="Q316" i="11"/>
  <c r="R316" i="11"/>
  <c r="S316" i="11"/>
  <c r="T316" i="11"/>
  <c r="U316" i="11"/>
  <c r="V316" i="11"/>
  <c r="W316" i="11"/>
  <c r="X316" i="11"/>
  <c r="Z316" i="11"/>
  <c r="AA316" i="11"/>
  <c r="AB316" i="11"/>
  <c r="AC316" i="11"/>
  <c r="O317" i="11"/>
  <c r="P317" i="11"/>
  <c r="Q317" i="11"/>
  <c r="R317" i="11"/>
  <c r="S317" i="11"/>
  <c r="T317" i="11"/>
  <c r="U317" i="11"/>
  <c r="V317" i="11"/>
  <c r="W317" i="11"/>
  <c r="X317" i="11"/>
  <c r="Z317" i="11"/>
  <c r="AA317" i="11"/>
  <c r="AB317" i="11"/>
  <c r="AC317" i="11"/>
  <c r="O318" i="11"/>
  <c r="P318" i="11"/>
  <c r="Q318" i="11"/>
  <c r="R318" i="11"/>
  <c r="S318" i="11"/>
  <c r="T318" i="11"/>
  <c r="U318" i="11"/>
  <c r="V318" i="11"/>
  <c r="W318" i="11"/>
  <c r="X318" i="11"/>
  <c r="Z318" i="11"/>
  <c r="AA318" i="11"/>
  <c r="AB318" i="11"/>
  <c r="AC318" i="11"/>
  <c r="O319" i="11"/>
  <c r="P319" i="11"/>
  <c r="Q319" i="11"/>
  <c r="R319" i="11"/>
  <c r="S319" i="11"/>
  <c r="T319" i="11"/>
  <c r="U319" i="11"/>
  <c r="V319" i="11"/>
  <c r="W319" i="11"/>
  <c r="X319" i="11"/>
  <c r="Z319" i="11"/>
  <c r="AA319" i="11"/>
  <c r="AB319" i="11"/>
  <c r="AC319" i="11"/>
  <c r="O320" i="11"/>
  <c r="P320" i="11"/>
  <c r="Q320" i="11"/>
  <c r="R320" i="11"/>
  <c r="S320" i="11"/>
  <c r="T320" i="11"/>
  <c r="U320" i="11"/>
  <c r="V320" i="11"/>
  <c r="W320" i="11"/>
  <c r="X320" i="11"/>
  <c r="Z320" i="11"/>
  <c r="AA320" i="11"/>
  <c r="AB320" i="11"/>
  <c r="AC320" i="11"/>
  <c r="O321" i="11"/>
  <c r="P321" i="11"/>
  <c r="Q321" i="11"/>
  <c r="R321" i="11"/>
  <c r="S321" i="11"/>
  <c r="T321" i="11"/>
  <c r="U321" i="11"/>
  <c r="V321" i="11"/>
  <c r="W321" i="11"/>
  <c r="X321" i="11"/>
  <c r="Z321" i="11"/>
  <c r="AA321" i="11"/>
  <c r="AB321" i="11"/>
  <c r="AC321" i="11"/>
  <c r="O322" i="11"/>
  <c r="P322" i="11"/>
  <c r="Q322" i="11"/>
  <c r="R322" i="11"/>
  <c r="S322" i="11"/>
  <c r="T322" i="11"/>
  <c r="U322" i="11"/>
  <c r="V322" i="11"/>
  <c r="W322" i="11"/>
  <c r="X322" i="11"/>
  <c r="Z322" i="11"/>
  <c r="AA322" i="11"/>
  <c r="AB322" i="11"/>
  <c r="AC322" i="11"/>
  <c r="O323" i="11"/>
  <c r="P323" i="11"/>
  <c r="Q323" i="11"/>
  <c r="R323" i="11"/>
  <c r="S323" i="11"/>
  <c r="T323" i="11"/>
  <c r="U323" i="11"/>
  <c r="V323" i="11"/>
  <c r="W323" i="11"/>
  <c r="X323" i="11"/>
  <c r="Z323" i="11"/>
  <c r="AA323" i="11"/>
  <c r="AB323" i="11"/>
  <c r="AC323" i="11"/>
  <c r="O324" i="11"/>
  <c r="P324" i="11"/>
  <c r="Q324" i="11"/>
  <c r="R324" i="11"/>
  <c r="S324" i="11"/>
  <c r="T324" i="11"/>
  <c r="U324" i="11"/>
  <c r="V324" i="11"/>
  <c r="W324" i="11"/>
  <c r="X324" i="11"/>
  <c r="Z324" i="11"/>
  <c r="AA324" i="11"/>
  <c r="AB324" i="11"/>
  <c r="AC324" i="11"/>
  <c r="O325" i="11"/>
  <c r="P325" i="11"/>
  <c r="Q325" i="11"/>
  <c r="R325" i="11"/>
  <c r="S325" i="11"/>
  <c r="T325" i="11"/>
  <c r="U325" i="11"/>
  <c r="V325" i="11"/>
  <c r="W325" i="11"/>
  <c r="X325" i="11"/>
  <c r="Z325" i="11"/>
  <c r="AA325" i="11"/>
  <c r="AB325" i="11"/>
  <c r="AC325" i="11"/>
  <c r="O326" i="11"/>
  <c r="P326" i="11"/>
  <c r="Q326" i="11"/>
  <c r="R326" i="11"/>
  <c r="S326" i="11"/>
  <c r="T326" i="11"/>
  <c r="U326" i="11"/>
  <c r="V326" i="11"/>
  <c r="W326" i="11"/>
  <c r="X326" i="11"/>
  <c r="Z326" i="11"/>
  <c r="AA326" i="11"/>
  <c r="AB326" i="11"/>
  <c r="AC326" i="11"/>
  <c r="O327" i="11"/>
  <c r="P327" i="11"/>
  <c r="Q327" i="11"/>
  <c r="R327" i="11"/>
  <c r="S327" i="11"/>
  <c r="T327" i="11"/>
  <c r="U327" i="11"/>
  <c r="V327" i="11"/>
  <c r="W327" i="11"/>
  <c r="X327" i="11"/>
  <c r="Z327" i="11"/>
  <c r="AA327" i="11"/>
  <c r="AB327" i="11"/>
  <c r="AC327" i="11"/>
  <c r="O328" i="11"/>
  <c r="P328" i="11"/>
  <c r="Q328" i="11"/>
  <c r="R328" i="11"/>
  <c r="S328" i="11"/>
  <c r="T328" i="11"/>
  <c r="U328" i="11"/>
  <c r="V328" i="11"/>
  <c r="W328" i="11"/>
  <c r="X328" i="11"/>
  <c r="Z328" i="11"/>
  <c r="AA328" i="11"/>
  <c r="AB328" i="11"/>
  <c r="AC328" i="11"/>
  <c r="O329" i="11"/>
  <c r="P329" i="11"/>
  <c r="Q329" i="11"/>
  <c r="R329" i="11"/>
  <c r="S329" i="11"/>
  <c r="T329" i="11"/>
  <c r="U329" i="11"/>
  <c r="V329" i="11"/>
  <c r="W329" i="11"/>
  <c r="X329" i="11"/>
  <c r="Z329" i="11"/>
  <c r="AA329" i="11"/>
  <c r="AB329" i="11"/>
  <c r="AC329" i="11"/>
  <c r="O330" i="11"/>
  <c r="P330" i="11"/>
  <c r="Q330" i="11"/>
  <c r="R330" i="11"/>
  <c r="S330" i="11"/>
  <c r="T330" i="11"/>
  <c r="U330" i="11"/>
  <c r="V330" i="11"/>
  <c r="W330" i="11"/>
  <c r="X330" i="11"/>
  <c r="Z330" i="11"/>
  <c r="AA330" i="11"/>
  <c r="AB330" i="11"/>
  <c r="AC330" i="11"/>
  <c r="O331" i="11"/>
  <c r="P331" i="11"/>
  <c r="Q331" i="11"/>
  <c r="R331" i="11"/>
  <c r="S331" i="11"/>
  <c r="T331" i="11"/>
  <c r="U331" i="11"/>
  <c r="V331" i="11"/>
  <c r="W331" i="11"/>
  <c r="X331" i="11"/>
  <c r="Z331" i="11"/>
  <c r="AA331" i="11"/>
  <c r="AB331" i="11"/>
  <c r="AC331" i="11"/>
  <c r="O332" i="11"/>
  <c r="P332" i="11"/>
  <c r="Q332" i="11"/>
  <c r="R332" i="11"/>
  <c r="S332" i="11"/>
  <c r="T332" i="11"/>
  <c r="U332" i="11"/>
  <c r="V332" i="11"/>
  <c r="W332" i="11"/>
  <c r="X332" i="11"/>
  <c r="Z332" i="11"/>
  <c r="AA332" i="11"/>
  <c r="AB332" i="11"/>
  <c r="AC332" i="11"/>
  <c r="O333" i="11"/>
  <c r="P333" i="11"/>
  <c r="Q333" i="11"/>
  <c r="R333" i="11"/>
  <c r="S333" i="11"/>
  <c r="T333" i="11"/>
  <c r="U333" i="11"/>
  <c r="V333" i="11"/>
  <c r="W333" i="11"/>
  <c r="X333" i="11"/>
  <c r="Z333" i="11"/>
  <c r="AA333" i="11"/>
  <c r="AB333" i="11"/>
  <c r="AC333" i="11"/>
  <c r="O334" i="11"/>
  <c r="P334" i="11"/>
  <c r="Q334" i="11"/>
  <c r="R334" i="11"/>
  <c r="S334" i="11"/>
  <c r="T334" i="11"/>
  <c r="U334" i="11"/>
  <c r="V334" i="11"/>
  <c r="W334" i="11"/>
  <c r="X334" i="11"/>
  <c r="Z334" i="11"/>
  <c r="AA334" i="11"/>
  <c r="AB334" i="11"/>
  <c r="AC334" i="11"/>
  <c r="O335" i="11"/>
  <c r="P335" i="11"/>
  <c r="Q335" i="11"/>
  <c r="R335" i="11"/>
  <c r="S335" i="11"/>
  <c r="T335" i="11"/>
  <c r="U335" i="11"/>
  <c r="V335" i="11"/>
  <c r="W335" i="11"/>
  <c r="X335" i="11"/>
  <c r="Z335" i="11"/>
  <c r="AA335" i="11"/>
  <c r="AB335" i="11"/>
  <c r="AC335" i="11"/>
  <c r="O336" i="11"/>
  <c r="P336" i="11"/>
  <c r="Q336" i="11"/>
  <c r="R336" i="11"/>
  <c r="S336" i="11"/>
  <c r="T336" i="11"/>
  <c r="U336" i="11"/>
  <c r="V336" i="11"/>
  <c r="W336" i="11"/>
  <c r="X336" i="11"/>
  <c r="Z336" i="11"/>
  <c r="AA336" i="11"/>
  <c r="AB336" i="11"/>
  <c r="AC336" i="11"/>
  <c r="O337" i="11"/>
  <c r="P337" i="11"/>
  <c r="Q337" i="11"/>
  <c r="R337" i="11"/>
  <c r="S337" i="11"/>
  <c r="T337" i="11"/>
  <c r="U337" i="11"/>
  <c r="V337" i="11"/>
  <c r="W337" i="11"/>
  <c r="X337" i="11"/>
  <c r="Z337" i="11"/>
  <c r="AA337" i="11"/>
  <c r="AB337" i="11"/>
  <c r="AC337" i="11"/>
  <c r="O338" i="11"/>
  <c r="P338" i="11"/>
  <c r="Q338" i="11"/>
  <c r="R338" i="11"/>
  <c r="S338" i="11"/>
  <c r="T338" i="11"/>
  <c r="U338" i="11"/>
  <c r="V338" i="11"/>
  <c r="W338" i="11"/>
  <c r="X338" i="11"/>
  <c r="Z338" i="11"/>
  <c r="AA338" i="11"/>
  <c r="AB338" i="11"/>
  <c r="AC338" i="11"/>
  <c r="O339" i="11"/>
  <c r="P339" i="11"/>
  <c r="Q339" i="11"/>
  <c r="R339" i="11"/>
  <c r="S339" i="11"/>
  <c r="T339" i="11"/>
  <c r="U339" i="11"/>
  <c r="V339" i="11"/>
  <c r="W339" i="11"/>
  <c r="X339" i="11"/>
  <c r="Z339" i="11"/>
  <c r="AA339" i="11"/>
  <c r="AB339" i="11"/>
  <c r="AC339" i="11"/>
  <c r="O340" i="11"/>
  <c r="P340" i="11"/>
  <c r="Q340" i="11"/>
  <c r="R340" i="11"/>
  <c r="S340" i="11"/>
  <c r="T340" i="11"/>
  <c r="U340" i="11"/>
  <c r="V340" i="11"/>
  <c r="W340" i="11"/>
  <c r="X340" i="11"/>
  <c r="Z340" i="11"/>
  <c r="AA340" i="11"/>
  <c r="AB340" i="11"/>
  <c r="AC340" i="11"/>
  <c r="O341" i="11"/>
  <c r="P341" i="11"/>
  <c r="Q341" i="11"/>
  <c r="R341" i="11"/>
  <c r="S341" i="11"/>
  <c r="T341" i="11"/>
  <c r="U341" i="11"/>
  <c r="V341" i="11"/>
  <c r="W341" i="11"/>
  <c r="X341" i="11"/>
  <c r="Z341" i="11"/>
  <c r="AA341" i="11"/>
  <c r="AB341" i="11"/>
  <c r="AC341" i="11"/>
  <c r="O342" i="11"/>
  <c r="P342" i="11"/>
  <c r="Q342" i="11"/>
  <c r="R342" i="11"/>
  <c r="S342" i="11"/>
  <c r="T342" i="11"/>
  <c r="U342" i="11"/>
  <c r="V342" i="11"/>
  <c r="W342" i="11"/>
  <c r="X342" i="11"/>
  <c r="Z342" i="11"/>
  <c r="AA342" i="11"/>
  <c r="AB342" i="11"/>
  <c r="AC342" i="11"/>
  <c r="O343" i="11"/>
  <c r="P343" i="11"/>
  <c r="Q343" i="11"/>
  <c r="R343" i="11"/>
  <c r="S343" i="11"/>
  <c r="T343" i="11"/>
  <c r="U343" i="11"/>
  <c r="V343" i="11"/>
  <c r="W343" i="11"/>
  <c r="X343" i="11"/>
  <c r="Z343" i="11"/>
  <c r="AA343" i="11"/>
  <c r="AB343" i="11"/>
  <c r="AC343" i="11"/>
  <c r="O344" i="11"/>
  <c r="P344" i="11"/>
  <c r="Q344" i="11"/>
  <c r="R344" i="11"/>
  <c r="S344" i="11"/>
  <c r="T344" i="11"/>
  <c r="U344" i="11"/>
  <c r="V344" i="11"/>
  <c r="W344" i="11"/>
  <c r="X344" i="11"/>
  <c r="Z344" i="11"/>
  <c r="AA344" i="11"/>
  <c r="AB344" i="11"/>
  <c r="AC344" i="11"/>
  <c r="O345" i="11"/>
  <c r="P345" i="11"/>
  <c r="Q345" i="11"/>
  <c r="R345" i="11"/>
  <c r="S345" i="11"/>
  <c r="T345" i="11"/>
  <c r="U345" i="11"/>
  <c r="V345" i="11"/>
  <c r="W345" i="11"/>
  <c r="X345" i="11"/>
  <c r="Z345" i="11"/>
  <c r="AA345" i="11"/>
  <c r="AB345" i="11"/>
  <c r="AC345" i="11"/>
  <c r="O346" i="11"/>
  <c r="P346" i="11"/>
  <c r="Q346" i="11"/>
  <c r="R346" i="11"/>
  <c r="S346" i="11"/>
  <c r="T346" i="11"/>
  <c r="U346" i="11"/>
  <c r="V346" i="11"/>
  <c r="W346" i="11"/>
  <c r="X346" i="11"/>
  <c r="Z346" i="11"/>
  <c r="AA346" i="11"/>
  <c r="AB346" i="11"/>
  <c r="AC346" i="11"/>
  <c r="O347" i="11"/>
  <c r="P347" i="11"/>
  <c r="Q347" i="11"/>
  <c r="R347" i="11"/>
  <c r="S347" i="11"/>
  <c r="T347" i="11"/>
  <c r="U347" i="11"/>
  <c r="V347" i="11"/>
  <c r="W347" i="11"/>
  <c r="X347" i="11"/>
  <c r="Z347" i="11"/>
  <c r="AA347" i="11"/>
  <c r="AB347" i="11"/>
  <c r="AC347" i="11"/>
  <c r="O348" i="11"/>
  <c r="P348" i="11"/>
  <c r="Q348" i="11"/>
  <c r="R348" i="11"/>
  <c r="S348" i="11"/>
  <c r="T348" i="11"/>
  <c r="U348" i="11"/>
  <c r="V348" i="11"/>
  <c r="W348" i="11"/>
  <c r="X348" i="11"/>
  <c r="Z348" i="11"/>
  <c r="AA348" i="11"/>
  <c r="AB348" i="11"/>
  <c r="AC348" i="11"/>
  <c r="O349" i="11"/>
  <c r="P349" i="11"/>
  <c r="Q349" i="11"/>
  <c r="R349" i="11"/>
  <c r="S349" i="11"/>
  <c r="T349" i="11"/>
  <c r="U349" i="11"/>
  <c r="V349" i="11"/>
  <c r="W349" i="11"/>
  <c r="X349" i="11"/>
  <c r="Z349" i="11"/>
  <c r="AA349" i="11"/>
  <c r="AB349" i="11"/>
  <c r="AC349" i="11"/>
  <c r="O350" i="11"/>
  <c r="P350" i="11"/>
  <c r="Q350" i="11"/>
  <c r="R350" i="11"/>
  <c r="S350" i="11"/>
  <c r="T350" i="11"/>
  <c r="U350" i="11"/>
  <c r="V350" i="11"/>
  <c r="W350" i="11"/>
  <c r="X350" i="11"/>
  <c r="Z350" i="11"/>
  <c r="AA350" i="11"/>
  <c r="AB350" i="11"/>
  <c r="AC350" i="11"/>
  <c r="O351" i="11"/>
  <c r="P351" i="11"/>
  <c r="Q351" i="11"/>
  <c r="R351" i="11"/>
  <c r="S351" i="11"/>
  <c r="T351" i="11"/>
  <c r="U351" i="11"/>
  <c r="V351" i="11"/>
  <c r="W351" i="11"/>
  <c r="X351" i="11"/>
  <c r="Z351" i="11"/>
  <c r="AA351" i="11"/>
  <c r="AB351" i="11"/>
  <c r="AC351" i="11"/>
  <c r="O352" i="11"/>
  <c r="P352" i="11"/>
  <c r="Q352" i="11"/>
  <c r="R352" i="11"/>
  <c r="S352" i="11"/>
  <c r="T352" i="11"/>
  <c r="U352" i="11"/>
  <c r="V352" i="11"/>
  <c r="W352" i="11"/>
  <c r="X352" i="11"/>
  <c r="Z352" i="11"/>
  <c r="AA352" i="11"/>
  <c r="AB352" i="11"/>
  <c r="AC352" i="11"/>
  <c r="O353" i="11"/>
  <c r="P353" i="11"/>
  <c r="Q353" i="11"/>
  <c r="R353" i="11"/>
  <c r="S353" i="11"/>
  <c r="T353" i="11"/>
  <c r="U353" i="11"/>
  <c r="V353" i="11"/>
  <c r="W353" i="11"/>
  <c r="X353" i="11"/>
  <c r="Z353" i="11"/>
  <c r="AA353" i="11"/>
  <c r="AB353" i="11"/>
  <c r="AC353" i="11"/>
  <c r="O354" i="11"/>
  <c r="P354" i="11"/>
  <c r="Q354" i="11"/>
  <c r="R354" i="11"/>
  <c r="S354" i="11"/>
  <c r="T354" i="11"/>
  <c r="U354" i="11"/>
  <c r="V354" i="11"/>
  <c r="W354" i="11"/>
  <c r="X354" i="11"/>
  <c r="Z354" i="11"/>
  <c r="AA354" i="11"/>
  <c r="AB354" i="11"/>
  <c r="AC354" i="11"/>
  <c r="O355" i="11"/>
  <c r="P355" i="11"/>
  <c r="Q355" i="11"/>
  <c r="R355" i="11"/>
  <c r="S355" i="11"/>
  <c r="T355" i="11"/>
  <c r="U355" i="11"/>
  <c r="V355" i="11"/>
  <c r="W355" i="11"/>
  <c r="X355" i="11"/>
  <c r="Z355" i="11"/>
  <c r="AA355" i="11"/>
  <c r="AB355" i="11"/>
  <c r="AC355" i="11"/>
  <c r="O356" i="11"/>
  <c r="P356" i="11"/>
  <c r="Q356" i="11"/>
  <c r="R356" i="11"/>
  <c r="S356" i="11"/>
  <c r="T356" i="11"/>
  <c r="U356" i="11"/>
  <c r="V356" i="11"/>
  <c r="W356" i="11"/>
  <c r="X356" i="11"/>
  <c r="Z356" i="11"/>
  <c r="AA356" i="11"/>
  <c r="AB356" i="11"/>
  <c r="AC356" i="11"/>
  <c r="O357" i="11"/>
  <c r="P357" i="11"/>
  <c r="Q357" i="11"/>
  <c r="R357" i="11"/>
  <c r="S357" i="11"/>
  <c r="T357" i="11"/>
  <c r="U357" i="11"/>
  <c r="V357" i="11"/>
  <c r="W357" i="11"/>
  <c r="X357" i="11"/>
  <c r="Z357" i="11"/>
  <c r="AA357" i="11"/>
  <c r="AB357" i="11"/>
  <c r="AC357" i="11"/>
  <c r="O358" i="11"/>
  <c r="P358" i="11"/>
  <c r="Q358" i="11"/>
  <c r="R358" i="11"/>
  <c r="S358" i="11"/>
  <c r="T358" i="11"/>
  <c r="U358" i="11"/>
  <c r="V358" i="11"/>
  <c r="W358" i="11"/>
  <c r="X358" i="11"/>
  <c r="Z358" i="11"/>
  <c r="AA358" i="11"/>
  <c r="AB358" i="11"/>
  <c r="AC358" i="11"/>
  <c r="O359" i="11"/>
  <c r="P359" i="11"/>
  <c r="Q359" i="11"/>
  <c r="R359" i="11"/>
  <c r="S359" i="11"/>
  <c r="T359" i="11"/>
  <c r="U359" i="11"/>
  <c r="V359" i="11"/>
  <c r="W359" i="11"/>
  <c r="X359" i="11"/>
  <c r="Z359" i="11"/>
  <c r="AA359" i="11"/>
  <c r="AB359" i="11"/>
  <c r="AC359" i="11"/>
  <c r="O360" i="11"/>
  <c r="P360" i="11"/>
  <c r="Q360" i="11"/>
  <c r="R360" i="11"/>
  <c r="S360" i="11"/>
  <c r="T360" i="11"/>
  <c r="U360" i="11"/>
  <c r="V360" i="11"/>
  <c r="W360" i="11"/>
  <c r="X360" i="11"/>
  <c r="Z360" i="11"/>
  <c r="AA360" i="11"/>
  <c r="AB360" i="11"/>
  <c r="AC360" i="11"/>
  <c r="O361" i="11"/>
  <c r="P361" i="11"/>
  <c r="Q361" i="11"/>
  <c r="R361" i="11"/>
  <c r="S361" i="11"/>
  <c r="T361" i="11"/>
  <c r="U361" i="11"/>
  <c r="V361" i="11"/>
  <c r="W361" i="11"/>
  <c r="X361" i="11"/>
  <c r="Z361" i="11"/>
  <c r="AA361" i="11"/>
  <c r="AB361" i="11"/>
  <c r="AC361" i="11"/>
  <c r="O362" i="11"/>
  <c r="P362" i="11"/>
  <c r="Q362" i="11"/>
  <c r="R362" i="11"/>
  <c r="S362" i="11"/>
  <c r="T362" i="11"/>
  <c r="U362" i="11"/>
  <c r="V362" i="11"/>
  <c r="W362" i="11"/>
  <c r="X362" i="11"/>
  <c r="Z362" i="11"/>
  <c r="AA362" i="11"/>
  <c r="AB362" i="11"/>
  <c r="AC362" i="11"/>
  <c r="O363" i="11"/>
  <c r="P363" i="11"/>
  <c r="Q363" i="11"/>
  <c r="R363" i="11"/>
  <c r="S363" i="11"/>
  <c r="T363" i="11"/>
  <c r="U363" i="11"/>
  <c r="V363" i="11"/>
  <c r="W363" i="11"/>
  <c r="X363" i="11"/>
  <c r="Z363" i="11"/>
  <c r="AA363" i="11"/>
  <c r="AB363" i="11"/>
  <c r="AC363" i="11"/>
  <c r="O364" i="11"/>
  <c r="P364" i="11"/>
  <c r="Q364" i="11"/>
  <c r="R364" i="11"/>
  <c r="S364" i="11"/>
  <c r="T364" i="11"/>
  <c r="U364" i="11"/>
  <c r="V364" i="11"/>
  <c r="W364" i="11"/>
  <c r="X364" i="11"/>
  <c r="Z364" i="11"/>
  <c r="AA364" i="11"/>
  <c r="AB364" i="11"/>
  <c r="AC364" i="11"/>
  <c r="O365" i="11"/>
  <c r="P365" i="11"/>
  <c r="Q365" i="11"/>
  <c r="R365" i="11"/>
  <c r="S365" i="11"/>
  <c r="T365" i="11"/>
  <c r="U365" i="11"/>
  <c r="V365" i="11"/>
  <c r="W365" i="11"/>
  <c r="X365" i="11"/>
  <c r="Z365" i="11"/>
  <c r="AA365" i="11"/>
  <c r="AB365" i="11"/>
  <c r="AC365" i="11"/>
  <c r="O366" i="11"/>
  <c r="P366" i="11"/>
  <c r="Q366" i="11"/>
  <c r="R366" i="11"/>
  <c r="S366" i="11"/>
  <c r="T366" i="11"/>
  <c r="U366" i="11"/>
  <c r="V366" i="11"/>
  <c r="W366" i="11"/>
  <c r="X366" i="11"/>
  <c r="Z366" i="11"/>
  <c r="AA366" i="11"/>
  <c r="AB366" i="11"/>
  <c r="AC366" i="11"/>
  <c r="O367" i="11"/>
  <c r="P367" i="11"/>
  <c r="Q367" i="11"/>
  <c r="R367" i="11"/>
  <c r="S367" i="11"/>
  <c r="T367" i="11"/>
  <c r="U367" i="11"/>
  <c r="V367" i="11"/>
  <c r="W367" i="11"/>
  <c r="X367" i="11"/>
  <c r="Z367" i="11"/>
  <c r="AA367" i="11"/>
  <c r="AB367" i="11"/>
  <c r="AC367" i="11"/>
  <c r="O368" i="11"/>
  <c r="P368" i="11"/>
  <c r="Q368" i="11"/>
  <c r="R368" i="11"/>
  <c r="S368" i="11"/>
  <c r="T368" i="11"/>
  <c r="U368" i="11"/>
  <c r="V368" i="11"/>
  <c r="W368" i="11"/>
  <c r="X368" i="11"/>
  <c r="Z368" i="11"/>
  <c r="AA368" i="11"/>
  <c r="AB368" i="11"/>
  <c r="AC368" i="11"/>
  <c r="O369" i="11"/>
  <c r="P369" i="11"/>
  <c r="Q369" i="11"/>
  <c r="R369" i="11"/>
  <c r="S369" i="11"/>
  <c r="T369" i="11"/>
  <c r="U369" i="11"/>
  <c r="V369" i="11"/>
  <c r="W369" i="11"/>
  <c r="X369" i="11"/>
  <c r="Z369" i="11"/>
  <c r="AA369" i="11"/>
  <c r="AB369" i="11"/>
  <c r="AC369" i="11"/>
  <c r="O370" i="11"/>
  <c r="P370" i="11"/>
  <c r="Q370" i="11"/>
  <c r="R370" i="11"/>
  <c r="S370" i="11"/>
  <c r="T370" i="11"/>
  <c r="U370" i="11"/>
  <c r="V370" i="11"/>
  <c r="W370" i="11"/>
  <c r="X370" i="11"/>
  <c r="Z370" i="11"/>
  <c r="AA370" i="11"/>
  <c r="AB370" i="11"/>
  <c r="AC370" i="11"/>
  <c r="O371" i="11"/>
  <c r="P371" i="11"/>
  <c r="Q371" i="11"/>
  <c r="R371" i="11"/>
  <c r="S371" i="11"/>
  <c r="T371" i="11"/>
  <c r="U371" i="11"/>
  <c r="V371" i="11"/>
  <c r="W371" i="11"/>
  <c r="X371" i="11"/>
  <c r="Z371" i="11"/>
  <c r="AA371" i="11"/>
  <c r="AB371" i="11"/>
  <c r="AC371" i="11"/>
  <c r="O372" i="11"/>
  <c r="P372" i="11"/>
  <c r="Q372" i="11"/>
  <c r="R372" i="11"/>
  <c r="S372" i="11"/>
  <c r="T372" i="11"/>
  <c r="U372" i="11"/>
  <c r="V372" i="11"/>
  <c r="W372" i="11"/>
  <c r="X372" i="11"/>
  <c r="Z372" i="11"/>
  <c r="AA372" i="11"/>
  <c r="AB372" i="11"/>
  <c r="AC372" i="11"/>
  <c r="O373" i="11"/>
  <c r="P373" i="11"/>
  <c r="Q373" i="11"/>
  <c r="R373" i="11"/>
  <c r="S373" i="11"/>
  <c r="T373" i="11"/>
  <c r="U373" i="11"/>
  <c r="V373" i="11"/>
  <c r="W373" i="11"/>
  <c r="X373" i="11"/>
  <c r="Z373" i="11"/>
  <c r="AA373" i="11"/>
  <c r="AB373" i="11"/>
  <c r="AC373" i="11"/>
  <c r="O374" i="11"/>
  <c r="P374" i="11"/>
  <c r="Q374" i="11"/>
  <c r="R374" i="11"/>
  <c r="S374" i="11"/>
  <c r="T374" i="11"/>
  <c r="U374" i="11"/>
  <c r="V374" i="11"/>
  <c r="W374" i="11"/>
  <c r="X374" i="11"/>
  <c r="Z374" i="11"/>
  <c r="AA374" i="11"/>
  <c r="AB374" i="11"/>
  <c r="AC374" i="11"/>
  <c r="O375" i="11"/>
  <c r="P375" i="11"/>
  <c r="Q375" i="11"/>
  <c r="R375" i="11"/>
  <c r="S375" i="11"/>
  <c r="T375" i="11"/>
  <c r="U375" i="11"/>
  <c r="V375" i="11"/>
  <c r="W375" i="11"/>
  <c r="X375" i="11"/>
  <c r="Z375" i="11"/>
  <c r="AA375" i="11"/>
  <c r="AB375" i="11"/>
  <c r="AC375" i="11"/>
  <c r="O376" i="11"/>
  <c r="P376" i="11"/>
  <c r="Q376" i="11"/>
  <c r="R376" i="11"/>
  <c r="S376" i="11"/>
  <c r="T376" i="11"/>
  <c r="U376" i="11"/>
  <c r="V376" i="11"/>
  <c r="W376" i="11"/>
  <c r="X376" i="11"/>
  <c r="Z376" i="11"/>
  <c r="AA376" i="11"/>
  <c r="AB376" i="11"/>
  <c r="AC376" i="11"/>
  <c r="O377" i="11"/>
  <c r="P377" i="11"/>
  <c r="Q377" i="11"/>
  <c r="R377" i="11"/>
  <c r="S377" i="11"/>
  <c r="T377" i="11"/>
  <c r="U377" i="11"/>
  <c r="V377" i="11"/>
  <c r="W377" i="11"/>
  <c r="X377" i="11"/>
  <c r="Z377" i="11"/>
  <c r="AA377" i="11"/>
  <c r="AB377" i="11"/>
  <c r="AC377" i="11"/>
  <c r="O378" i="11"/>
  <c r="P378" i="11"/>
  <c r="Q378" i="11"/>
  <c r="R378" i="11"/>
  <c r="S378" i="11"/>
  <c r="T378" i="11"/>
  <c r="U378" i="11"/>
  <c r="V378" i="11"/>
  <c r="W378" i="11"/>
  <c r="X378" i="11"/>
  <c r="Z378" i="11"/>
  <c r="AA378" i="11"/>
  <c r="AB378" i="11"/>
  <c r="AC378" i="11"/>
  <c r="O379" i="11"/>
  <c r="P379" i="11"/>
  <c r="Q379" i="11"/>
  <c r="R379" i="11"/>
  <c r="S379" i="11"/>
  <c r="T379" i="11"/>
  <c r="U379" i="11"/>
  <c r="V379" i="11"/>
  <c r="W379" i="11"/>
  <c r="X379" i="11"/>
  <c r="Z379" i="11"/>
  <c r="AA379" i="11"/>
  <c r="AB379" i="11"/>
  <c r="AC379" i="11"/>
  <c r="O380" i="11"/>
  <c r="P380" i="11"/>
  <c r="Q380" i="11"/>
  <c r="R380" i="11"/>
  <c r="S380" i="11"/>
  <c r="T380" i="11"/>
  <c r="U380" i="11"/>
  <c r="V380" i="11"/>
  <c r="W380" i="11"/>
  <c r="X380" i="11"/>
  <c r="Z380" i="11"/>
  <c r="AA380" i="11"/>
  <c r="AB380" i="11"/>
  <c r="AC380" i="11"/>
  <c r="O381" i="11"/>
  <c r="P381" i="11"/>
  <c r="Q381" i="11"/>
  <c r="R381" i="11"/>
  <c r="S381" i="11"/>
  <c r="T381" i="11"/>
  <c r="U381" i="11"/>
  <c r="V381" i="11"/>
  <c r="W381" i="11"/>
  <c r="X381" i="11"/>
  <c r="Z381" i="11"/>
  <c r="AA381" i="11"/>
  <c r="AB381" i="11"/>
  <c r="AC381" i="11"/>
  <c r="O382" i="11"/>
  <c r="P382" i="11"/>
  <c r="Q382" i="11"/>
  <c r="R382" i="11"/>
  <c r="S382" i="11"/>
  <c r="T382" i="11"/>
  <c r="U382" i="11"/>
  <c r="V382" i="11"/>
  <c r="W382" i="11"/>
  <c r="X382" i="11"/>
  <c r="Z382" i="11"/>
  <c r="AA382" i="11"/>
  <c r="AB382" i="11"/>
  <c r="AC382" i="11"/>
  <c r="O383" i="11"/>
  <c r="P383" i="11"/>
  <c r="Q383" i="11"/>
  <c r="R383" i="11"/>
  <c r="S383" i="11"/>
  <c r="T383" i="11"/>
  <c r="U383" i="11"/>
  <c r="V383" i="11"/>
  <c r="W383" i="11"/>
  <c r="X383" i="11"/>
  <c r="Z383" i="11"/>
  <c r="AA383" i="11"/>
  <c r="AB383" i="11"/>
  <c r="AC383" i="11"/>
  <c r="O384" i="11"/>
  <c r="P384" i="11"/>
  <c r="Q384" i="11"/>
  <c r="R384" i="11"/>
  <c r="S384" i="11"/>
  <c r="T384" i="11"/>
  <c r="U384" i="11"/>
  <c r="V384" i="11"/>
  <c r="W384" i="11"/>
  <c r="X384" i="11"/>
  <c r="Z384" i="11"/>
  <c r="AA384" i="11"/>
  <c r="AB384" i="11"/>
  <c r="AC384" i="11"/>
  <c r="O385" i="11"/>
  <c r="P385" i="11"/>
  <c r="Q385" i="11"/>
  <c r="R385" i="11"/>
  <c r="S385" i="11"/>
  <c r="T385" i="11"/>
  <c r="U385" i="11"/>
  <c r="V385" i="11"/>
  <c r="W385" i="11"/>
  <c r="X385" i="11"/>
  <c r="Z385" i="11"/>
  <c r="AA385" i="11"/>
  <c r="AB385" i="11"/>
  <c r="AC385" i="11"/>
  <c r="O386" i="11"/>
  <c r="P386" i="11"/>
  <c r="Q386" i="11"/>
  <c r="R386" i="11"/>
  <c r="S386" i="11"/>
  <c r="T386" i="11"/>
  <c r="U386" i="11"/>
  <c r="V386" i="11"/>
  <c r="W386" i="11"/>
  <c r="X386" i="11"/>
  <c r="Z386" i="11"/>
  <c r="AA386" i="11"/>
  <c r="AB386" i="11"/>
  <c r="AC386" i="11"/>
  <c r="O387" i="11"/>
  <c r="P387" i="11"/>
  <c r="Q387" i="11"/>
  <c r="R387" i="11"/>
  <c r="S387" i="11"/>
  <c r="T387" i="11"/>
  <c r="U387" i="11"/>
  <c r="V387" i="11"/>
  <c r="W387" i="11"/>
  <c r="X387" i="11"/>
  <c r="Z387" i="11"/>
  <c r="AA387" i="11"/>
  <c r="AB387" i="11"/>
  <c r="AC387" i="11"/>
  <c r="O388" i="11"/>
  <c r="P388" i="11"/>
  <c r="Q388" i="11"/>
  <c r="R388" i="11"/>
  <c r="S388" i="11"/>
  <c r="T388" i="11"/>
  <c r="U388" i="11"/>
  <c r="V388" i="11"/>
  <c r="W388" i="11"/>
  <c r="X388" i="11"/>
  <c r="Z388" i="11"/>
  <c r="AA388" i="11"/>
  <c r="AB388" i="11"/>
  <c r="AC388" i="11"/>
  <c r="O389" i="11"/>
  <c r="P389" i="11"/>
  <c r="Q389" i="11"/>
  <c r="R389" i="11"/>
  <c r="S389" i="11"/>
  <c r="T389" i="11"/>
  <c r="U389" i="11"/>
  <c r="V389" i="11"/>
  <c r="W389" i="11"/>
  <c r="X389" i="11"/>
  <c r="Z389" i="11"/>
  <c r="AA389" i="11"/>
  <c r="AB389" i="11"/>
  <c r="AC389" i="11"/>
  <c r="O390" i="11"/>
  <c r="P390" i="11"/>
  <c r="Q390" i="11"/>
  <c r="R390" i="11"/>
  <c r="S390" i="11"/>
  <c r="T390" i="11"/>
  <c r="U390" i="11"/>
  <c r="V390" i="11"/>
  <c r="W390" i="11"/>
  <c r="X390" i="11"/>
  <c r="Z390" i="11"/>
  <c r="AA390" i="11"/>
  <c r="AB390" i="11"/>
  <c r="AC390" i="11"/>
  <c r="O391" i="11"/>
  <c r="P391" i="11"/>
  <c r="Q391" i="11"/>
  <c r="R391" i="11"/>
  <c r="S391" i="11"/>
  <c r="T391" i="11"/>
  <c r="U391" i="11"/>
  <c r="V391" i="11"/>
  <c r="W391" i="11"/>
  <c r="X391" i="11"/>
  <c r="Z391" i="11"/>
  <c r="AA391" i="11"/>
  <c r="AB391" i="11"/>
  <c r="AC391" i="11"/>
  <c r="O392" i="11"/>
  <c r="P392" i="11"/>
  <c r="Q392" i="11"/>
  <c r="R392" i="11"/>
  <c r="S392" i="11"/>
  <c r="T392" i="11"/>
  <c r="U392" i="11"/>
  <c r="V392" i="11"/>
  <c r="W392" i="11"/>
  <c r="X392" i="11"/>
  <c r="Z392" i="11"/>
  <c r="AA392" i="11"/>
  <c r="AB392" i="11"/>
  <c r="AC392" i="11"/>
  <c r="O393" i="11"/>
  <c r="P393" i="11"/>
  <c r="Q393" i="11"/>
  <c r="R393" i="11"/>
  <c r="S393" i="11"/>
  <c r="T393" i="11"/>
  <c r="U393" i="11"/>
  <c r="V393" i="11"/>
  <c r="W393" i="11"/>
  <c r="X393" i="11"/>
  <c r="Z393" i="11"/>
  <c r="AA393" i="11"/>
  <c r="AB393" i="11"/>
  <c r="AC393" i="11"/>
  <c r="O394" i="11"/>
  <c r="P394" i="11"/>
  <c r="Q394" i="11"/>
  <c r="R394" i="11"/>
  <c r="S394" i="11"/>
  <c r="T394" i="11"/>
  <c r="U394" i="11"/>
  <c r="V394" i="11"/>
  <c r="W394" i="11"/>
  <c r="X394" i="11"/>
  <c r="Z394" i="11"/>
  <c r="AA394" i="11"/>
  <c r="AB394" i="11"/>
  <c r="AC394" i="11"/>
  <c r="O395" i="11"/>
  <c r="P395" i="11"/>
  <c r="Q395" i="11"/>
  <c r="R395" i="11"/>
  <c r="S395" i="11"/>
  <c r="T395" i="11"/>
  <c r="U395" i="11"/>
  <c r="V395" i="11"/>
  <c r="W395" i="11"/>
  <c r="X395" i="11"/>
  <c r="Z395" i="11"/>
  <c r="AA395" i="11"/>
  <c r="AB395" i="11"/>
  <c r="AC395" i="11"/>
  <c r="O396" i="11"/>
  <c r="P396" i="11"/>
  <c r="Q396" i="11"/>
  <c r="R396" i="11"/>
  <c r="S396" i="11"/>
  <c r="T396" i="11"/>
  <c r="U396" i="11"/>
  <c r="V396" i="11"/>
  <c r="W396" i="11"/>
  <c r="X396" i="11"/>
  <c r="Z396" i="11"/>
  <c r="AA396" i="11"/>
  <c r="AB396" i="11"/>
  <c r="AC396" i="11"/>
  <c r="O397" i="11"/>
  <c r="P397" i="11"/>
  <c r="Q397" i="11"/>
  <c r="R397" i="11"/>
  <c r="S397" i="11"/>
  <c r="T397" i="11"/>
  <c r="U397" i="11"/>
  <c r="V397" i="11"/>
  <c r="W397" i="11"/>
  <c r="X397" i="11"/>
  <c r="Z397" i="11"/>
  <c r="AA397" i="11"/>
  <c r="AB397" i="11"/>
  <c r="AC397" i="11"/>
  <c r="O398" i="11"/>
  <c r="P398" i="11"/>
  <c r="Q398" i="11"/>
  <c r="R398" i="11"/>
  <c r="S398" i="11"/>
  <c r="T398" i="11"/>
  <c r="U398" i="11"/>
  <c r="V398" i="11"/>
  <c r="W398" i="11"/>
  <c r="X398" i="11"/>
  <c r="Z398" i="11"/>
  <c r="AA398" i="11"/>
  <c r="AB398" i="11"/>
  <c r="AC398" i="11"/>
  <c r="O399" i="11"/>
  <c r="P399" i="11"/>
  <c r="Q399" i="11"/>
  <c r="R399" i="11"/>
  <c r="S399" i="11"/>
  <c r="T399" i="11"/>
  <c r="U399" i="11"/>
  <c r="V399" i="11"/>
  <c r="W399" i="11"/>
  <c r="X399" i="11"/>
  <c r="Z399" i="11"/>
  <c r="AA399" i="11"/>
  <c r="AB399" i="11"/>
  <c r="AC399" i="11"/>
  <c r="O400" i="11"/>
  <c r="P400" i="11"/>
  <c r="Q400" i="11"/>
  <c r="R400" i="11"/>
  <c r="S400" i="11"/>
  <c r="T400" i="11"/>
  <c r="U400" i="11"/>
  <c r="V400" i="11"/>
  <c r="W400" i="11"/>
  <c r="X400" i="11"/>
  <c r="Z400" i="11"/>
  <c r="AA400" i="11"/>
  <c r="AB400" i="11"/>
  <c r="AC400" i="11"/>
  <c r="O401" i="11"/>
  <c r="P401" i="11"/>
  <c r="Q401" i="11"/>
  <c r="R401" i="11"/>
  <c r="S401" i="11"/>
  <c r="T401" i="11"/>
  <c r="U401" i="11"/>
  <c r="V401" i="11"/>
  <c r="W401" i="11"/>
  <c r="X401" i="11"/>
  <c r="Z401" i="11"/>
  <c r="AA401" i="11"/>
  <c r="AB401" i="11"/>
  <c r="AC401" i="11"/>
  <c r="O402" i="11"/>
  <c r="P402" i="11"/>
  <c r="Q402" i="11"/>
  <c r="R402" i="11"/>
  <c r="S402" i="11"/>
  <c r="T402" i="11"/>
  <c r="U402" i="11"/>
  <c r="V402" i="11"/>
  <c r="W402" i="11"/>
  <c r="X402" i="11"/>
  <c r="Z402" i="11"/>
  <c r="AA402" i="11"/>
  <c r="AB402" i="11"/>
  <c r="AC402" i="11"/>
  <c r="O403" i="11"/>
  <c r="P403" i="11"/>
  <c r="Q403" i="11"/>
  <c r="R403" i="11"/>
  <c r="S403" i="11"/>
  <c r="T403" i="11"/>
  <c r="U403" i="11"/>
  <c r="V403" i="11"/>
  <c r="W403" i="11"/>
  <c r="X403" i="11"/>
  <c r="Z403" i="11"/>
  <c r="AA403" i="11"/>
  <c r="AB403" i="11"/>
  <c r="AC403" i="11"/>
  <c r="O404" i="11"/>
  <c r="P404" i="11"/>
  <c r="Q404" i="11"/>
  <c r="R404" i="11"/>
  <c r="S404" i="11"/>
  <c r="T404" i="11"/>
  <c r="U404" i="11"/>
  <c r="V404" i="11"/>
  <c r="W404" i="11"/>
  <c r="X404" i="11"/>
  <c r="Z404" i="11"/>
  <c r="AA404" i="11"/>
  <c r="AB404" i="11"/>
  <c r="AC404" i="11"/>
  <c r="O405" i="11"/>
  <c r="P405" i="11"/>
  <c r="Q405" i="11"/>
  <c r="R405" i="11"/>
  <c r="S405" i="11"/>
  <c r="T405" i="11"/>
  <c r="U405" i="11"/>
  <c r="V405" i="11"/>
  <c r="W405" i="11"/>
  <c r="X405" i="11"/>
  <c r="Z405" i="11"/>
  <c r="AA405" i="11"/>
  <c r="AB405" i="11"/>
  <c r="AC405" i="11"/>
  <c r="O406" i="11"/>
  <c r="P406" i="11"/>
  <c r="Q406" i="11"/>
  <c r="R406" i="11"/>
  <c r="S406" i="11"/>
  <c r="T406" i="11"/>
  <c r="U406" i="11"/>
  <c r="V406" i="11"/>
  <c r="W406" i="11"/>
  <c r="X406" i="11"/>
  <c r="Z406" i="11"/>
  <c r="AA406" i="11"/>
  <c r="AB406" i="11"/>
  <c r="AC406" i="11"/>
  <c r="O407" i="11"/>
  <c r="P407" i="11"/>
  <c r="Q407" i="11"/>
  <c r="R407" i="11"/>
  <c r="S407" i="11"/>
  <c r="T407" i="11"/>
  <c r="U407" i="11"/>
  <c r="V407" i="11"/>
  <c r="W407" i="11"/>
  <c r="X407" i="11"/>
  <c r="Z407" i="11"/>
  <c r="AA407" i="11"/>
  <c r="AB407" i="11"/>
  <c r="AC407" i="11"/>
  <c r="O408" i="11"/>
  <c r="P408" i="11"/>
  <c r="Q408" i="11"/>
  <c r="R408" i="11"/>
  <c r="S408" i="11"/>
  <c r="T408" i="11"/>
  <c r="U408" i="11"/>
  <c r="V408" i="11"/>
  <c r="W408" i="11"/>
  <c r="X408" i="11"/>
  <c r="Z408" i="11"/>
  <c r="AA408" i="11"/>
  <c r="AB408" i="11"/>
  <c r="AC408" i="11"/>
  <c r="O409" i="11"/>
  <c r="P409" i="11"/>
  <c r="Q409" i="11"/>
  <c r="R409" i="11"/>
  <c r="S409" i="11"/>
  <c r="T409" i="11"/>
  <c r="U409" i="11"/>
  <c r="V409" i="11"/>
  <c r="W409" i="11"/>
  <c r="X409" i="11"/>
  <c r="Z409" i="11"/>
  <c r="AA409" i="11"/>
  <c r="AB409" i="11"/>
  <c r="AC409" i="11"/>
  <c r="O410" i="11"/>
  <c r="P410" i="11"/>
  <c r="Q410" i="11"/>
  <c r="R410" i="11"/>
  <c r="S410" i="11"/>
  <c r="T410" i="11"/>
  <c r="U410" i="11"/>
  <c r="V410" i="11"/>
  <c r="W410" i="11"/>
  <c r="X410" i="11"/>
  <c r="Z410" i="11"/>
  <c r="AA410" i="11"/>
  <c r="AB410" i="11"/>
  <c r="AC410" i="11"/>
  <c r="O411" i="11"/>
  <c r="P411" i="11"/>
  <c r="Q411" i="11"/>
  <c r="R411" i="11"/>
  <c r="S411" i="11"/>
  <c r="T411" i="11"/>
  <c r="U411" i="11"/>
  <c r="V411" i="11"/>
  <c r="W411" i="11"/>
  <c r="X411" i="11"/>
  <c r="Z411" i="11"/>
  <c r="AA411" i="11"/>
  <c r="AB411" i="11"/>
  <c r="AC411" i="11"/>
  <c r="O412" i="11"/>
  <c r="P412" i="11"/>
  <c r="Q412" i="11"/>
  <c r="R412" i="11"/>
  <c r="S412" i="11"/>
  <c r="T412" i="11"/>
  <c r="U412" i="11"/>
  <c r="V412" i="11"/>
  <c r="W412" i="11"/>
  <c r="X412" i="11"/>
  <c r="Z412" i="11"/>
  <c r="AA412" i="11"/>
  <c r="AB412" i="11"/>
  <c r="AC412" i="11"/>
  <c r="O413" i="11"/>
  <c r="P413" i="11"/>
  <c r="Q413" i="11"/>
  <c r="R413" i="11"/>
  <c r="S413" i="11"/>
  <c r="T413" i="11"/>
  <c r="U413" i="11"/>
  <c r="V413" i="11"/>
  <c r="W413" i="11"/>
  <c r="X413" i="11"/>
  <c r="Z413" i="11"/>
  <c r="AA413" i="11"/>
  <c r="AB413" i="11"/>
  <c r="AC413" i="11"/>
  <c r="O414" i="11"/>
  <c r="P414" i="11"/>
  <c r="Q414" i="11"/>
  <c r="R414" i="11"/>
  <c r="S414" i="11"/>
  <c r="T414" i="11"/>
  <c r="U414" i="11"/>
  <c r="V414" i="11"/>
  <c r="W414" i="11"/>
  <c r="X414" i="11"/>
  <c r="Z414" i="11"/>
  <c r="AA414" i="11"/>
  <c r="AB414" i="11"/>
  <c r="AC414" i="11"/>
  <c r="O415" i="11"/>
  <c r="P415" i="11"/>
  <c r="Q415" i="11"/>
  <c r="R415" i="11"/>
  <c r="S415" i="11"/>
  <c r="T415" i="11"/>
  <c r="U415" i="11"/>
  <c r="V415" i="11"/>
  <c r="W415" i="11"/>
  <c r="X415" i="11"/>
  <c r="Z415" i="11"/>
  <c r="AA415" i="11"/>
  <c r="AB415" i="11"/>
  <c r="AC415" i="11"/>
  <c r="O416" i="11"/>
  <c r="P416" i="11"/>
  <c r="Q416" i="11"/>
  <c r="R416" i="11"/>
  <c r="S416" i="11"/>
  <c r="T416" i="11"/>
  <c r="U416" i="11"/>
  <c r="V416" i="11"/>
  <c r="W416" i="11"/>
  <c r="X416" i="11"/>
  <c r="Z416" i="11"/>
  <c r="AA416" i="11"/>
  <c r="AB416" i="11"/>
  <c r="AC416" i="11"/>
  <c r="O417" i="11"/>
  <c r="P417" i="11"/>
  <c r="Q417" i="11"/>
  <c r="R417" i="11"/>
  <c r="S417" i="11"/>
  <c r="T417" i="11"/>
  <c r="U417" i="11"/>
  <c r="V417" i="11"/>
  <c r="W417" i="11"/>
  <c r="X417" i="11"/>
  <c r="Z417" i="11"/>
  <c r="AA417" i="11"/>
  <c r="AB417" i="11"/>
  <c r="AC417" i="11"/>
  <c r="O418" i="11"/>
  <c r="P418" i="11"/>
  <c r="Q418" i="11"/>
  <c r="R418" i="11"/>
  <c r="S418" i="11"/>
  <c r="T418" i="11"/>
  <c r="U418" i="11"/>
  <c r="V418" i="11"/>
  <c r="W418" i="11"/>
  <c r="X418" i="11"/>
  <c r="Z418" i="11"/>
  <c r="AA418" i="11"/>
  <c r="AB418" i="11"/>
  <c r="AC418" i="11"/>
  <c r="O419" i="11"/>
  <c r="P419" i="11"/>
  <c r="Q419" i="11"/>
  <c r="R419" i="11"/>
  <c r="S419" i="11"/>
  <c r="T419" i="11"/>
  <c r="U419" i="11"/>
  <c r="V419" i="11"/>
  <c r="W419" i="11"/>
  <c r="X419" i="11"/>
  <c r="Z419" i="11"/>
  <c r="AA419" i="11"/>
  <c r="AB419" i="11"/>
  <c r="AC419" i="11"/>
  <c r="O420" i="11"/>
  <c r="P420" i="11"/>
  <c r="Q420" i="11"/>
  <c r="R420" i="11"/>
  <c r="S420" i="11"/>
  <c r="T420" i="11"/>
  <c r="U420" i="11"/>
  <c r="V420" i="11"/>
  <c r="W420" i="11"/>
  <c r="X420" i="11"/>
  <c r="Z420" i="11"/>
  <c r="AA420" i="11"/>
  <c r="AB420" i="11"/>
  <c r="AC420" i="11"/>
  <c r="O421" i="11"/>
  <c r="P421" i="11"/>
  <c r="Q421" i="11"/>
  <c r="R421" i="11"/>
  <c r="S421" i="11"/>
  <c r="T421" i="11"/>
  <c r="U421" i="11"/>
  <c r="V421" i="11"/>
  <c r="W421" i="11"/>
  <c r="X421" i="11"/>
  <c r="Z421" i="11"/>
  <c r="AA421" i="11"/>
  <c r="AB421" i="11"/>
  <c r="AC421" i="11"/>
  <c r="O422" i="11"/>
  <c r="P422" i="11"/>
  <c r="Q422" i="11"/>
  <c r="R422" i="11"/>
  <c r="S422" i="11"/>
  <c r="T422" i="11"/>
  <c r="U422" i="11"/>
  <c r="V422" i="11"/>
  <c r="W422" i="11"/>
  <c r="X422" i="11"/>
  <c r="Z422" i="11"/>
  <c r="AA422" i="11"/>
  <c r="AB422" i="11"/>
  <c r="AC422" i="11"/>
  <c r="O423" i="11"/>
  <c r="P423" i="11"/>
  <c r="Q423" i="11"/>
  <c r="R423" i="11"/>
  <c r="S423" i="11"/>
  <c r="T423" i="11"/>
  <c r="U423" i="11"/>
  <c r="V423" i="11"/>
  <c r="W423" i="11"/>
  <c r="X423" i="11"/>
  <c r="Z423" i="11"/>
  <c r="AA423" i="11"/>
  <c r="AB423" i="11"/>
  <c r="AC423" i="11"/>
  <c r="O424" i="11"/>
  <c r="P424" i="11"/>
  <c r="Q424" i="11"/>
  <c r="R424" i="11"/>
  <c r="S424" i="11"/>
  <c r="T424" i="11"/>
  <c r="U424" i="11"/>
  <c r="V424" i="11"/>
  <c r="W424" i="11"/>
  <c r="X424" i="11"/>
  <c r="Z424" i="11"/>
  <c r="AA424" i="11"/>
  <c r="AB424" i="11"/>
  <c r="AC424" i="11"/>
  <c r="O425" i="11"/>
  <c r="P425" i="11"/>
  <c r="Q425" i="11"/>
  <c r="R425" i="11"/>
  <c r="S425" i="11"/>
  <c r="T425" i="11"/>
  <c r="U425" i="11"/>
  <c r="V425" i="11"/>
  <c r="W425" i="11"/>
  <c r="X425" i="11"/>
  <c r="Z425" i="11"/>
  <c r="AA425" i="11"/>
  <c r="AB425" i="11"/>
  <c r="AC425" i="11"/>
  <c r="O426" i="11"/>
  <c r="P426" i="11"/>
  <c r="Q426" i="11"/>
  <c r="R426" i="11"/>
  <c r="S426" i="11"/>
  <c r="T426" i="11"/>
  <c r="U426" i="11"/>
  <c r="V426" i="11"/>
  <c r="W426" i="11"/>
  <c r="X426" i="11"/>
  <c r="Z426" i="11"/>
  <c r="AA426" i="11"/>
  <c r="AB426" i="11"/>
  <c r="AC426" i="11"/>
  <c r="O427" i="11"/>
  <c r="P427" i="11"/>
  <c r="Q427" i="11"/>
  <c r="R427" i="11"/>
  <c r="S427" i="11"/>
  <c r="T427" i="11"/>
  <c r="U427" i="11"/>
  <c r="V427" i="11"/>
  <c r="W427" i="11"/>
  <c r="X427" i="11"/>
  <c r="Z427" i="11"/>
  <c r="AA427" i="11"/>
  <c r="AB427" i="11"/>
  <c r="AC427" i="11"/>
  <c r="O428" i="11"/>
  <c r="P428" i="11"/>
  <c r="Q428" i="11"/>
  <c r="R428" i="11"/>
  <c r="S428" i="11"/>
  <c r="T428" i="11"/>
  <c r="U428" i="11"/>
  <c r="V428" i="11"/>
  <c r="W428" i="11"/>
  <c r="X428" i="11"/>
  <c r="Z428" i="11"/>
  <c r="AA428" i="11"/>
  <c r="AB428" i="11"/>
  <c r="AC428" i="11"/>
  <c r="O429" i="11"/>
  <c r="P429" i="11"/>
  <c r="Q429" i="11"/>
  <c r="R429" i="11"/>
  <c r="S429" i="11"/>
  <c r="T429" i="11"/>
  <c r="U429" i="11"/>
  <c r="V429" i="11"/>
  <c r="W429" i="11"/>
  <c r="X429" i="11"/>
  <c r="Z429" i="11"/>
  <c r="AA429" i="11"/>
  <c r="AB429" i="11"/>
  <c r="AC429" i="11"/>
  <c r="O430" i="11"/>
  <c r="P430" i="11"/>
  <c r="Q430" i="11"/>
  <c r="R430" i="11"/>
  <c r="S430" i="11"/>
  <c r="T430" i="11"/>
  <c r="U430" i="11"/>
  <c r="V430" i="11"/>
  <c r="W430" i="11"/>
  <c r="X430" i="11"/>
  <c r="Z430" i="11"/>
  <c r="AA430" i="11"/>
  <c r="AB430" i="11"/>
  <c r="AC430" i="11"/>
  <c r="O431" i="11"/>
  <c r="P431" i="11"/>
  <c r="Q431" i="11"/>
  <c r="R431" i="11"/>
  <c r="S431" i="11"/>
  <c r="T431" i="11"/>
  <c r="U431" i="11"/>
  <c r="V431" i="11"/>
  <c r="W431" i="11"/>
  <c r="X431" i="11"/>
  <c r="Z431" i="11"/>
  <c r="AA431" i="11"/>
  <c r="AB431" i="11"/>
  <c r="AC431" i="11"/>
  <c r="O432" i="11"/>
  <c r="P432" i="11"/>
  <c r="Q432" i="11"/>
  <c r="R432" i="11"/>
  <c r="S432" i="11"/>
  <c r="T432" i="11"/>
  <c r="U432" i="11"/>
  <c r="V432" i="11"/>
  <c r="W432" i="11"/>
  <c r="X432" i="11"/>
  <c r="Z432" i="11"/>
  <c r="AA432" i="11"/>
  <c r="AB432" i="11"/>
  <c r="AC432" i="11"/>
  <c r="O433" i="11"/>
  <c r="P433" i="11"/>
  <c r="Q433" i="11"/>
  <c r="R433" i="11"/>
  <c r="S433" i="11"/>
  <c r="T433" i="11"/>
  <c r="U433" i="11"/>
  <c r="V433" i="11"/>
  <c r="W433" i="11"/>
  <c r="X433" i="11"/>
  <c r="Z433" i="11"/>
  <c r="AA433" i="11"/>
  <c r="AB433" i="11"/>
  <c r="AC433" i="11"/>
  <c r="O434" i="11"/>
  <c r="P434" i="11"/>
  <c r="Q434" i="11"/>
  <c r="R434" i="11"/>
  <c r="S434" i="11"/>
  <c r="T434" i="11"/>
  <c r="U434" i="11"/>
  <c r="V434" i="11"/>
  <c r="W434" i="11"/>
  <c r="X434" i="11"/>
  <c r="Z434" i="11"/>
  <c r="AA434" i="11"/>
  <c r="AB434" i="11"/>
  <c r="AC434" i="11"/>
  <c r="O435" i="11"/>
  <c r="P435" i="11"/>
  <c r="Q435" i="11"/>
  <c r="R435" i="11"/>
  <c r="S435" i="11"/>
  <c r="T435" i="11"/>
  <c r="U435" i="11"/>
  <c r="V435" i="11"/>
  <c r="W435" i="11"/>
  <c r="X435" i="11"/>
  <c r="Z435" i="11"/>
  <c r="AA435" i="11"/>
  <c r="AB435" i="11"/>
  <c r="AC435" i="11"/>
  <c r="O436" i="11"/>
  <c r="P436" i="11"/>
  <c r="Q436" i="11"/>
  <c r="R436" i="11"/>
  <c r="S436" i="11"/>
  <c r="T436" i="11"/>
  <c r="U436" i="11"/>
  <c r="V436" i="11"/>
  <c r="W436" i="11"/>
  <c r="X436" i="11"/>
  <c r="Z436" i="11"/>
  <c r="AA436" i="11"/>
  <c r="AB436" i="11"/>
  <c r="AC436" i="11"/>
  <c r="O437" i="11"/>
  <c r="P437" i="11"/>
  <c r="Q437" i="11"/>
  <c r="R437" i="11"/>
  <c r="S437" i="11"/>
  <c r="T437" i="11"/>
  <c r="U437" i="11"/>
  <c r="V437" i="11"/>
  <c r="W437" i="11"/>
  <c r="X437" i="11"/>
  <c r="Z437" i="11"/>
  <c r="AA437" i="11"/>
  <c r="AB437" i="11"/>
  <c r="AC437" i="11"/>
  <c r="O438" i="11"/>
  <c r="P438" i="11"/>
  <c r="Q438" i="11"/>
  <c r="R438" i="11"/>
  <c r="S438" i="11"/>
  <c r="T438" i="11"/>
  <c r="U438" i="11"/>
  <c r="V438" i="11"/>
  <c r="W438" i="11"/>
  <c r="X438" i="11"/>
  <c r="Z438" i="11"/>
  <c r="AA438" i="11"/>
  <c r="AB438" i="11"/>
  <c r="AC438" i="11"/>
  <c r="O439" i="11"/>
  <c r="P439" i="11"/>
  <c r="Q439" i="11"/>
  <c r="R439" i="11"/>
  <c r="S439" i="11"/>
  <c r="T439" i="11"/>
  <c r="U439" i="11"/>
  <c r="V439" i="11"/>
  <c r="W439" i="11"/>
  <c r="X439" i="11"/>
  <c r="Z439" i="11"/>
  <c r="AA439" i="11"/>
  <c r="AB439" i="11"/>
  <c r="AC439" i="11"/>
  <c r="O440" i="11"/>
  <c r="P440" i="11"/>
  <c r="Q440" i="11"/>
  <c r="R440" i="11"/>
  <c r="S440" i="11"/>
  <c r="T440" i="11"/>
  <c r="U440" i="11"/>
  <c r="V440" i="11"/>
  <c r="W440" i="11"/>
  <c r="X440" i="11"/>
  <c r="Z440" i="11"/>
  <c r="AA440" i="11"/>
  <c r="AB440" i="11"/>
  <c r="AC440" i="11"/>
  <c r="O441" i="11"/>
  <c r="P441" i="11"/>
  <c r="Q441" i="11"/>
  <c r="R441" i="11"/>
  <c r="S441" i="11"/>
  <c r="T441" i="11"/>
  <c r="U441" i="11"/>
  <c r="V441" i="11"/>
  <c r="W441" i="11"/>
  <c r="X441" i="11"/>
  <c r="Z441" i="11"/>
  <c r="AA441" i="11"/>
  <c r="AB441" i="11"/>
  <c r="AC441" i="11"/>
  <c r="O442" i="11"/>
  <c r="P442" i="11"/>
  <c r="Q442" i="11"/>
  <c r="R442" i="11"/>
  <c r="S442" i="11"/>
  <c r="T442" i="11"/>
  <c r="U442" i="11"/>
  <c r="V442" i="11"/>
  <c r="W442" i="11"/>
  <c r="X442" i="11"/>
  <c r="Z442" i="11"/>
  <c r="AA442" i="11"/>
  <c r="AB442" i="11"/>
  <c r="AC442" i="11"/>
  <c r="O443" i="11"/>
  <c r="P443" i="11"/>
  <c r="Q443" i="11"/>
  <c r="R443" i="11"/>
  <c r="S443" i="11"/>
  <c r="T443" i="11"/>
  <c r="U443" i="11"/>
  <c r="V443" i="11"/>
  <c r="W443" i="11"/>
  <c r="X443" i="11"/>
  <c r="Z443" i="11"/>
  <c r="AA443" i="11"/>
  <c r="AB443" i="11"/>
  <c r="AC443" i="11"/>
  <c r="O444" i="11"/>
  <c r="P444" i="11"/>
  <c r="Q444" i="11"/>
  <c r="R444" i="11"/>
  <c r="S444" i="11"/>
  <c r="T444" i="11"/>
  <c r="U444" i="11"/>
  <c r="V444" i="11"/>
  <c r="W444" i="11"/>
  <c r="X444" i="11"/>
  <c r="Z444" i="11"/>
  <c r="AA444" i="11"/>
  <c r="AB444" i="11"/>
  <c r="AC444" i="11"/>
  <c r="O445" i="11"/>
  <c r="P445" i="11"/>
  <c r="Q445" i="11"/>
  <c r="R445" i="11"/>
  <c r="S445" i="11"/>
  <c r="T445" i="11"/>
  <c r="U445" i="11"/>
  <c r="V445" i="11"/>
  <c r="W445" i="11"/>
  <c r="X445" i="11"/>
  <c r="Z445" i="11"/>
  <c r="AA445" i="11"/>
  <c r="AB445" i="11"/>
  <c r="AC445" i="11"/>
  <c r="O446" i="11"/>
  <c r="P446" i="11"/>
  <c r="Q446" i="11"/>
  <c r="R446" i="11"/>
  <c r="S446" i="11"/>
  <c r="T446" i="11"/>
  <c r="U446" i="11"/>
  <c r="V446" i="11"/>
  <c r="W446" i="11"/>
  <c r="X446" i="11"/>
  <c r="Z446" i="11"/>
  <c r="AA446" i="11"/>
  <c r="AB446" i="11"/>
  <c r="AC446" i="11"/>
  <c r="O447" i="11"/>
  <c r="P447" i="11"/>
  <c r="Q447" i="11"/>
  <c r="R447" i="11"/>
  <c r="S447" i="11"/>
  <c r="T447" i="11"/>
  <c r="U447" i="11"/>
  <c r="V447" i="11"/>
  <c r="W447" i="11"/>
  <c r="X447" i="11"/>
  <c r="Z447" i="11"/>
  <c r="AA447" i="11"/>
  <c r="AB447" i="11"/>
  <c r="AC447" i="11"/>
  <c r="O448" i="11"/>
  <c r="P448" i="11"/>
  <c r="Q448" i="11"/>
  <c r="R448" i="11"/>
  <c r="S448" i="11"/>
  <c r="T448" i="11"/>
  <c r="U448" i="11"/>
  <c r="V448" i="11"/>
  <c r="W448" i="11"/>
  <c r="X448" i="11"/>
  <c r="Z448" i="11"/>
  <c r="AA448" i="11"/>
  <c r="AB448" i="11"/>
  <c r="AC448" i="11"/>
  <c r="O449" i="11"/>
  <c r="P449" i="11"/>
  <c r="Q449" i="11"/>
  <c r="R449" i="11"/>
  <c r="S449" i="11"/>
  <c r="T449" i="11"/>
  <c r="U449" i="11"/>
  <c r="V449" i="11"/>
  <c r="W449" i="11"/>
  <c r="X449" i="11"/>
  <c r="Z449" i="11"/>
  <c r="AA449" i="11"/>
  <c r="AB449" i="11"/>
  <c r="AC449" i="11"/>
  <c r="O450" i="11"/>
  <c r="P450" i="11"/>
  <c r="Q450" i="11"/>
  <c r="R450" i="11"/>
  <c r="S450" i="11"/>
  <c r="T450" i="11"/>
  <c r="U450" i="11"/>
  <c r="V450" i="11"/>
  <c r="W450" i="11"/>
  <c r="X450" i="11"/>
  <c r="Z450" i="11"/>
  <c r="AA450" i="11"/>
  <c r="AB450" i="11"/>
  <c r="AC450" i="11"/>
  <c r="O451" i="11"/>
  <c r="P451" i="11"/>
  <c r="Q451" i="11"/>
  <c r="R451" i="11"/>
  <c r="S451" i="11"/>
  <c r="T451" i="11"/>
  <c r="U451" i="11"/>
  <c r="V451" i="11"/>
  <c r="W451" i="11"/>
  <c r="X451" i="11"/>
  <c r="Z451" i="11"/>
  <c r="AA451" i="11"/>
  <c r="AB451" i="11"/>
  <c r="AC451" i="11"/>
  <c r="O452" i="11"/>
  <c r="P452" i="11"/>
  <c r="Q452" i="11"/>
  <c r="R452" i="11"/>
  <c r="S452" i="11"/>
  <c r="T452" i="11"/>
  <c r="U452" i="11"/>
  <c r="V452" i="11"/>
  <c r="W452" i="11"/>
  <c r="X452" i="11"/>
  <c r="Z452" i="11"/>
  <c r="AA452" i="11"/>
  <c r="AB452" i="11"/>
  <c r="AC452" i="11"/>
  <c r="O453" i="11"/>
  <c r="P453" i="11"/>
  <c r="Q453" i="11"/>
  <c r="R453" i="11"/>
  <c r="S453" i="11"/>
  <c r="T453" i="11"/>
  <c r="U453" i="11"/>
  <c r="V453" i="11"/>
  <c r="W453" i="11"/>
  <c r="X453" i="11"/>
  <c r="Z453" i="11"/>
  <c r="AA453" i="11"/>
  <c r="AB453" i="11"/>
  <c r="AC453" i="11"/>
  <c r="O454" i="11"/>
  <c r="P454" i="11"/>
  <c r="Q454" i="11"/>
  <c r="R454" i="11"/>
  <c r="S454" i="11"/>
  <c r="T454" i="11"/>
  <c r="U454" i="11"/>
  <c r="V454" i="11"/>
  <c r="W454" i="11"/>
  <c r="X454" i="11"/>
  <c r="Z454" i="11"/>
  <c r="AA454" i="11"/>
  <c r="AB454" i="11"/>
  <c r="AC454" i="11"/>
  <c r="O455" i="11"/>
  <c r="P455" i="11"/>
  <c r="Q455" i="11"/>
  <c r="R455" i="11"/>
  <c r="S455" i="11"/>
  <c r="T455" i="11"/>
  <c r="U455" i="11"/>
  <c r="V455" i="11"/>
  <c r="W455" i="11"/>
  <c r="X455" i="11"/>
  <c r="Z455" i="11"/>
  <c r="AA455" i="11"/>
  <c r="AB455" i="11"/>
  <c r="AC455" i="11"/>
  <c r="O456" i="11"/>
  <c r="P456" i="11"/>
  <c r="Q456" i="11"/>
  <c r="R456" i="11"/>
  <c r="S456" i="11"/>
  <c r="T456" i="11"/>
  <c r="U456" i="11"/>
  <c r="V456" i="11"/>
  <c r="W456" i="11"/>
  <c r="X456" i="11"/>
  <c r="Z456" i="11"/>
  <c r="AA456" i="11"/>
  <c r="AB456" i="11"/>
  <c r="AC456" i="11"/>
  <c r="O457" i="11"/>
  <c r="P457" i="11"/>
  <c r="Q457" i="11"/>
  <c r="R457" i="11"/>
  <c r="S457" i="11"/>
  <c r="T457" i="11"/>
  <c r="U457" i="11"/>
  <c r="V457" i="11"/>
  <c r="W457" i="11"/>
  <c r="X457" i="11"/>
  <c r="Z457" i="11"/>
  <c r="AA457" i="11"/>
  <c r="AB457" i="11"/>
  <c r="AC457" i="11"/>
  <c r="O458" i="11"/>
  <c r="P458" i="11"/>
  <c r="Q458" i="11"/>
  <c r="R458" i="11"/>
  <c r="S458" i="11"/>
  <c r="T458" i="11"/>
  <c r="U458" i="11"/>
  <c r="V458" i="11"/>
  <c r="W458" i="11"/>
  <c r="X458" i="11"/>
  <c r="Z458" i="11"/>
  <c r="AA458" i="11"/>
  <c r="AB458" i="11"/>
  <c r="AC458" i="11"/>
  <c r="O459" i="11"/>
  <c r="P459" i="11"/>
  <c r="Q459" i="11"/>
  <c r="R459" i="11"/>
  <c r="S459" i="11"/>
  <c r="T459" i="11"/>
  <c r="U459" i="11"/>
  <c r="V459" i="11"/>
  <c r="W459" i="11"/>
  <c r="X459" i="11"/>
  <c r="Z459" i="11"/>
  <c r="AA459" i="11"/>
  <c r="AB459" i="11"/>
  <c r="AC459" i="11"/>
  <c r="O460" i="11"/>
  <c r="P460" i="11"/>
  <c r="Q460" i="11"/>
  <c r="R460" i="11"/>
  <c r="S460" i="11"/>
  <c r="T460" i="11"/>
  <c r="U460" i="11"/>
  <c r="V460" i="11"/>
  <c r="W460" i="11"/>
  <c r="X460" i="11"/>
  <c r="Z460" i="11"/>
  <c r="AA460" i="11"/>
  <c r="AB460" i="11"/>
  <c r="AC460" i="11"/>
  <c r="O461" i="11"/>
  <c r="P461" i="11"/>
  <c r="Q461" i="11"/>
  <c r="R461" i="11"/>
  <c r="S461" i="11"/>
  <c r="T461" i="11"/>
  <c r="U461" i="11"/>
  <c r="V461" i="11"/>
  <c r="W461" i="11"/>
  <c r="X461" i="11"/>
  <c r="Z461" i="11"/>
  <c r="AA461" i="11"/>
  <c r="AB461" i="11"/>
  <c r="AC461" i="11"/>
  <c r="O462" i="11"/>
  <c r="P462" i="11"/>
  <c r="Q462" i="11"/>
  <c r="R462" i="11"/>
  <c r="S462" i="11"/>
  <c r="T462" i="11"/>
  <c r="U462" i="11"/>
  <c r="V462" i="11"/>
  <c r="W462" i="11"/>
  <c r="X462" i="11"/>
  <c r="Z462" i="11"/>
  <c r="AA462" i="11"/>
  <c r="AB462" i="11"/>
  <c r="AC462" i="11"/>
  <c r="O463" i="11"/>
  <c r="P463" i="11"/>
  <c r="Q463" i="11"/>
  <c r="R463" i="11"/>
  <c r="S463" i="11"/>
  <c r="T463" i="11"/>
  <c r="U463" i="11"/>
  <c r="V463" i="11"/>
  <c r="W463" i="11"/>
  <c r="X463" i="11"/>
  <c r="Z463" i="11"/>
  <c r="AA463" i="11"/>
  <c r="AB463" i="11"/>
  <c r="AC463" i="11"/>
  <c r="O464" i="11"/>
  <c r="P464" i="11"/>
  <c r="Q464" i="11"/>
  <c r="R464" i="11"/>
  <c r="S464" i="11"/>
  <c r="T464" i="11"/>
  <c r="U464" i="11"/>
  <c r="V464" i="11"/>
  <c r="W464" i="11"/>
  <c r="X464" i="11"/>
  <c r="Z464" i="11"/>
  <c r="AA464" i="11"/>
  <c r="AB464" i="11"/>
  <c r="AC464" i="11"/>
  <c r="O465" i="11"/>
  <c r="P465" i="11"/>
  <c r="Q465" i="11"/>
  <c r="R465" i="11"/>
  <c r="S465" i="11"/>
  <c r="T465" i="11"/>
  <c r="U465" i="11"/>
  <c r="V465" i="11"/>
  <c r="W465" i="11"/>
  <c r="X465" i="11"/>
  <c r="Z465" i="11"/>
  <c r="AA465" i="11"/>
  <c r="AB465" i="11"/>
  <c r="AC465" i="11"/>
  <c r="O466" i="11"/>
  <c r="P466" i="11"/>
  <c r="Q466" i="11"/>
  <c r="R466" i="11"/>
  <c r="S466" i="11"/>
  <c r="T466" i="11"/>
  <c r="U466" i="11"/>
  <c r="V466" i="11"/>
  <c r="W466" i="11"/>
  <c r="X466" i="11"/>
  <c r="Z466" i="11"/>
  <c r="AA466" i="11"/>
  <c r="AB466" i="11"/>
  <c r="AC466" i="11"/>
  <c r="O467" i="11"/>
  <c r="P467" i="11"/>
  <c r="Q467" i="11"/>
  <c r="R467" i="11"/>
  <c r="S467" i="11"/>
  <c r="T467" i="11"/>
  <c r="U467" i="11"/>
  <c r="V467" i="11"/>
  <c r="W467" i="11"/>
  <c r="X467" i="11"/>
  <c r="Z467" i="11"/>
  <c r="AA467" i="11"/>
  <c r="AB467" i="11"/>
  <c r="AC467" i="11"/>
  <c r="O468" i="11"/>
  <c r="P468" i="11"/>
  <c r="Q468" i="11"/>
  <c r="R468" i="11"/>
  <c r="S468" i="11"/>
  <c r="T468" i="11"/>
  <c r="U468" i="11"/>
  <c r="V468" i="11"/>
  <c r="W468" i="11"/>
  <c r="X468" i="11"/>
  <c r="Z468" i="11"/>
  <c r="AA468" i="11"/>
  <c r="AB468" i="11"/>
  <c r="AC468" i="11"/>
  <c r="O469" i="11"/>
  <c r="P469" i="11"/>
  <c r="Q469" i="11"/>
  <c r="R469" i="11"/>
  <c r="S469" i="11"/>
  <c r="T469" i="11"/>
  <c r="U469" i="11"/>
  <c r="V469" i="11"/>
  <c r="W469" i="11"/>
  <c r="X469" i="11"/>
  <c r="Z469" i="11"/>
  <c r="AA469" i="11"/>
  <c r="AB469" i="11"/>
  <c r="AC469" i="11"/>
  <c r="O470" i="11"/>
  <c r="P470" i="11"/>
  <c r="Q470" i="11"/>
  <c r="R470" i="11"/>
  <c r="S470" i="11"/>
  <c r="T470" i="11"/>
  <c r="U470" i="11"/>
  <c r="V470" i="11"/>
  <c r="W470" i="11"/>
  <c r="X470" i="11"/>
  <c r="Z470" i="11"/>
  <c r="AA470" i="11"/>
  <c r="AB470" i="11"/>
  <c r="AC470" i="11"/>
  <c r="O471" i="11"/>
  <c r="P471" i="11"/>
  <c r="Q471" i="11"/>
  <c r="R471" i="11"/>
  <c r="S471" i="11"/>
  <c r="T471" i="11"/>
  <c r="U471" i="11"/>
  <c r="V471" i="11"/>
  <c r="W471" i="11"/>
  <c r="X471" i="11"/>
  <c r="Z471" i="11"/>
  <c r="AA471" i="11"/>
  <c r="AB471" i="11"/>
  <c r="AC471" i="11"/>
  <c r="O472" i="11"/>
  <c r="P472" i="11"/>
  <c r="Q472" i="11"/>
  <c r="R472" i="11"/>
  <c r="S472" i="11"/>
  <c r="T472" i="11"/>
  <c r="U472" i="11"/>
  <c r="V472" i="11"/>
  <c r="W472" i="11"/>
  <c r="X472" i="11"/>
  <c r="Z472" i="11"/>
  <c r="AA472" i="11"/>
  <c r="AB472" i="11"/>
  <c r="AC472" i="11"/>
  <c r="O473" i="11"/>
  <c r="P473" i="11"/>
  <c r="Q473" i="11"/>
  <c r="R473" i="11"/>
  <c r="S473" i="11"/>
  <c r="T473" i="11"/>
  <c r="U473" i="11"/>
  <c r="V473" i="11"/>
  <c r="W473" i="11"/>
  <c r="X473" i="11"/>
  <c r="Z473" i="11"/>
  <c r="AA473" i="11"/>
  <c r="AB473" i="11"/>
  <c r="AC473" i="11"/>
  <c r="O474" i="11"/>
  <c r="P474" i="11"/>
  <c r="Q474" i="11"/>
  <c r="R474" i="11"/>
  <c r="S474" i="11"/>
  <c r="T474" i="11"/>
  <c r="U474" i="11"/>
  <c r="V474" i="11"/>
  <c r="W474" i="11"/>
  <c r="X474" i="11"/>
  <c r="Z474" i="11"/>
  <c r="AA474" i="11"/>
  <c r="AB474" i="11"/>
  <c r="AC474" i="11"/>
  <c r="O475" i="11"/>
  <c r="P475" i="11"/>
  <c r="Q475" i="11"/>
  <c r="R475" i="11"/>
  <c r="S475" i="11"/>
  <c r="T475" i="11"/>
  <c r="U475" i="11"/>
  <c r="V475" i="11"/>
  <c r="W475" i="11"/>
  <c r="X475" i="11"/>
  <c r="Z475" i="11"/>
  <c r="AA475" i="11"/>
  <c r="AB475" i="11"/>
  <c r="AC475" i="11"/>
  <c r="O476" i="11"/>
  <c r="P476" i="11"/>
  <c r="Q476" i="11"/>
  <c r="R476" i="11"/>
  <c r="S476" i="11"/>
  <c r="T476" i="11"/>
  <c r="U476" i="11"/>
  <c r="V476" i="11"/>
  <c r="W476" i="11"/>
  <c r="X476" i="11"/>
  <c r="Z476" i="11"/>
  <c r="AA476" i="11"/>
  <c r="AB476" i="11"/>
  <c r="AC476" i="11"/>
  <c r="O477" i="11"/>
  <c r="P477" i="11"/>
  <c r="Q477" i="11"/>
  <c r="R477" i="11"/>
  <c r="S477" i="11"/>
  <c r="T477" i="11"/>
  <c r="U477" i="11"/>
  <c r="V477" i="11"/>
  <c r="W477" i="11"/>
  <c r="X477" i="11"/>
  <c r="Z477" i="11"/>
  <c r="AA477" i="11"/>
  <c r="AB477" i="11"/>
  <c r="AC477" i="11"/>
  <c r="O478" i="11"/>
  <c r="P478" i="11"/>
  <c r="Q478" i="11"/>
  <c r="R478" i="11"/>
  <c r="S478" i="11"/>
  <c r="T478" i="11"/>
  <c r="U478" i="11"/>
  <c r="V478" i="11"/>
  <c r="W478" i="11"/>
  <c r="X478" i="11"/>
  <c r="Z478" i="11"/>
  <c r="AA478" i="11"/>
  <c r="AB478" i="11"/>
  <c r="AC478" i="11"/>
  <c r="O479" i="11"/>
  <c r="P479" i="11"/>
  <c r="Q479" i="11"/>
  <c r="R479" i="11"/>
  <c r="S479" i="11"/>
  <c r="T479" i="11"/>
  <c r="U479" i="11"/>
  <c r="V479" i="11"/>
  <c r="W479" i="11"/>
  <c r="X479" i="11"/>
  <c r="Z479" i="11"/>
  <c r="AA479" i="11"/>
  <c r="AB479" i="11"/>
  <c r="AC479" i="11"/>
  <c r="O480" i="11"/>
  <c r="P480" i="11"/>
  <c r="Q480" i="11"/>
  <c r="R480" i="11"/>
  <c r="S480" i="11"/>
  <c r="T480" i="11"/>
  <c r="U480" i="11"/>
  <c r="V480" i="11"/>
  <c r="W480" i="11"/>
  <c r="X480" i="11"/>
  <c r="Z480" i="11"/>
  <c r="AA480" i="11"/>
  <c r="AB480" i="11"/>
  <c r="AC480" i="11"/>
  <c r="O481" i="11"/>
  <c r="P481" i="11"/>
  <c r="Q481" i="11"/>
  <c r="R481" i="11"/>
  <c r="S481" i="11"/>
  <c r="T481" i="11"/>
  <c r="U481" i="11"/>
  <c r="V481" i="11"/>
  <c r="W481" i="11"/>
  <c r="X481" i="11"/>
  <c r="Z481" i="11"/>
  <c r="AA481" i="11"/>
  <c r="AB481" i="11"/>
  <c r="AC481" i="11"/>
  <c r="O482" i="11"/>
  <c r="P482" i="11"/>
  <c r="Q482" i="11"/>
  <c r="R482" i="11"/>
  <c r="S482" i="11"/>
  <c r="T482" i="11"/>
  <c r="U482" i="11"/>
  <c r="V482" i="11"/>
  <c r="W482" i="11"/>
  <c r="X482" i="11"/>
  <c r="Z482" i="11"/>
  <c r="AA482" i="11"/>
  <c r="AB482" i="11"/>
  <c r="AC482" i="11"/>
  <c r="O483" i="11"/>
  <c r="P483" i="11"/>
  <c r="Q483" i="11"/>
  <c r="R483" i="11"/>
  <c r="S483" i="11"/>
  <c r="T483" i="11"/>
  <c r="U483" i="11"/>
  <c r="V483" i="11"/>
  <c r="W483" i="11"/>
  <c r="X483" i="11"/>
  <c r="Z483" i="11"/>
  <c r="AA483" i="11"/>
  <c r="AB483" i="11"/>
  <c r="AC483" i="11"/>
  <c r="O484" i="11"/>
  <c r="P484" i="11"/>
  <c r="Q484" i="11"/>
  <c r="R484" i="11"/>
  <c r="S484" i="11"/>
  <c r="T484" i="11"/>
  <c r="U484" i="11"/>
  <c r="V484" i="11"/>
  <c r="W484" i="11"/>
  <c r="X484" i="11"/>
  <c r="Z484" i="11"/>
  <c r="AA484" i="11"/>
  <c r="AB484" i="11"/>
  <c r="AC484" i="11"/>
  <c r="O485" i="11"/>
  <c r="P485" i="11"/>
  <c r="Q485" i="11"/>
  <c r="R485" i="11"/>
  <c r="S485" i="11"/>
  <c r="T485" i="11"/>
  <c r="U485" i="11"/>
  <c r="V485" i="11"/>
  <c r="W485" i="11"/>
  <c r="X485" i="11"/>
  <c r="Z485" i="11"/>
  <c r="AA485" i="11"/>
  <c r="AB485" i="11"/>
  <c r="AC485" i="11"/>
  <c r="O486" i="11"/>
  <c r="P486" i="11"/>
  <c r="Q486" i="11"/>
  <c r="R486" i="11"/>
  <c r="S486" i="11"/>
  <c r="T486" i="11"/>
  <c r="U486" i="11"/>
  <c r="V486" i="11"/>
  <c r="W486" i="11"/>
  <c r="X486" i="11"/>
  <c r="Z486" i="11"/>
  <c r="AA486" i="11"/>
  <c r="AB486" i="11"/>
  <c r="AC486" i="11"/>
  <c r="O487" i="11"/>
  <c r="P487" i="11"/>
  <c r="Q487" i="11"/>
  <c r="R487" i="11"/>
  <c r="S487" i="11"/>
  <c r="T487" i="11"/>
  <c r="U487" i="11"/>
  <c r="V487" i="11"/>
  <c r="W487" i="11"/>
  <c r="X487" i="11"/>
  <c r="Z487" i="11"/>
  <c r="AA487" i="11"/>
  <c r="AB487" i="11"/>
  <c r="AC487" i="11"/>
  <c r="O488" i="11"/>
  <c r="P488" i="11"/>
  <c r="Q488" i="11"/>
  <c r="R488" i="11"/>
  <c r="S488" i="11"/>
  <c r="T488" i="11"/>
  <c r="U488" i="11"/>
  <c r="V488" i="11"/>
  <c r="W488" i="11"/>
  <c r="X488" i="11"/>
  <c r="Z488" i="11"/>
  <c r="AA488" i="11"/>
  <c r="AB488" i="11"/>
  <c r="AC488" i="11"/>
  <c r="O489" i="11"/>
  <c r="P489" i="11"/>
  <c r="Q489" i="11"/>
  <c r="R489" i="11"/>
  <c r="S489" i="11"/>
  <c r="T489" i="11"/>
  <c r="U489" i="11"/>
  <c r="V489" i="11"/>
  <c r="W489" i="11"/>
  <c r="X489" i="11"/>
  <c r="Z489" i="11"/>
  <c r="AA489" i="11"/>
  <c r="AB489" i="11"/>
  <c r="AC489" i="11"/>
  <c r="O490" i="11"/>
  <c r="P490" i="11"/>
  <c r="Q490" i="11"/>
  <c r="R490" i="11"/>
  <c r="S490" i="11"/>
  <c r="T490" i="11"/>
  <c r="U490" i="11"/>
  <c r="V490" i="11"/>
  <c r="W490" i="11"/>
  <c r="X490" i="11"/>
  <c r="Z490" i="11"/>
  <c r="AA490" i="11"/>
  <c r="AB490" i="11"/>
  <c r="AC490" i="11"/>
  <c r="O491" i="11"/>
  <c r="P491" i="11"/>
  <c r="Q491" i="11"/>
  <c r="R491" i="11"/>
  <c r="S491" i="11"/>
  <c r="T491" i="11"/>
  <c r="U491" i="11"/>
  <c r="V491" i="11"/>
  <c r="W491" i="11"/>
  <c r="X491" i="11"/>
  <c r="Z491" i="11"/>
  <c r="AA491" i="11"/>
  <c r="AB491" i="11"/>
  <c r="AC491" i="11"/>
  <c r="O492" i="11"/>
  <c r="P492" i="11"/>
  <c r="Q492" i="11"/>
  <c r="R492" i="11"/>
  <c r="S492" i="11"/>
  <c r="T492" i="11"/>
  <c r="U492" i="11"/>
  <c r="V492" i="11"/>
  <c r="W492" i="11"/>
  <c r="X492" i="11"/>
  <c r="Z492" i="11"/>
  <c r="AA492" i="11"/>
  <c r="AB492" i="11"/>
  <c r="AC492" i="11"/>
  <c r="O493" i="11"/>
  <c r="P493" i="11"/>
  <c r="Q493" i="11"/>
  <c r="R493" i="11"/>
  <c r="S493" i="11"/>
  <c r="T493" i="11"/>
  <c r="U493" i="11"/>
  <c r="V493" i="11"/>
  <c r="W493" i="11"/>
  <c r="X493" i="11"/>
  <c r="Z493" i="11"/>
  <c r="AA493" i="11"/>
  <c r="AB493" i="11"/>
  <c r="AC493" i="11"/>
  <c r="O494" i="11"/>
  <c r="P494" i="11"/>
  <c r="Q494" i="11"/>
  <c r="R494" i="11"/>
  <c r="S494" i="11"/>
  <c r="T494" i="11"/>
  <c r="U494" i="11"/>
  <c r="V494" i="11"/>
  <c r="W494" i="11"/>
  <c r="X494" i="11"/>
  <c r="Z494" i="11"/>
  <c r="AA494" i="11"/>
  <c r="AB494" i="11"/>
  <c r="AC494" i="11"/>
  <c r="O495" i="11"/>
  <c r="P495" i="11"/>
  <c r="Q495" i="11"/>
  <c r="R495" i="11"/>
  <c r="S495" i="11"/>
  <c r="T495" i="11"/>
  <c r="U495" i="11"/>
  <c r="V495" i="11"/>
  <c r="W495" i="11"/>
  <c r="X495" i="11"/>
  <c r="Z495" i="11"/>
  <c r="AA495" i="11"/>
  <c r="AB495" i="11"/>
  <c r="AC495" i="11"/>
  <c r="O496" i="11"/>
  <c r="P496" i="11"/>
  <c r="Q496" i="11"/>
  <c r="R496" i="11"/>
  <c r="S496" i="11"/>
  <c r="T496" i="11"/>
  <c r="U496" i="11"/>
  <c r="V496" i="11"/>
  <c r="W496" i="11"/>
  <c r="X496" i="11"/>
  <c r="Z496" i="11"/>
  <c r="AA496" i="11"/>
  <c r="AB496" i="11"/>
  <c r="AC496" i="11"/>
  <c r="O497" i="11"/>
  <c r="P497" i="11"/>
  <c r="Q497" i="11"/>
  <c r="R497" i="11"/>
  <c r="S497" i="11"/>
  <c r="T497" i="11"/>
  <c r="U497" i="11"/>
  <c r="V497" i="11"/>
  <c r="W497" i="11"/>
  <c r="X497" i="11"/>
  <c r="Z497" i="11"/>
  <c r="AA497" i="11"/>
  <c r="AB497" i="11"/>
  <c r="AC497" i="11"/>
  <c r="O498" i="11"/>
  <c r="P498" i="11"/>
  <c r="Q498" i="11"/>
  <c r="R498" i="11"/>
  <c r="S498" i="11"/>
  <c r="T498" i="11"/>
  <c r="U498" i="11"/>
  <c r="V498" i="11"/>
  <c r="W498" i="11"/>
  <c r="X498" i="11"/>
  <c r="Z498" i="11"/>
  <c r="AA498" i="11"/>
  <c r="AB498" i="11"/>
  <c r="AC498" i="11"/>
  <c r="O499" i="11"/>
  <c r="P499" i="11"/>
  <c r="Q499" i="11"/>
  <c r="R499" i="11"/>
  <c r="S499" i="11"/>
  <c r="T499" i="11"/>
  <c r="U499" i="11"/>
  <c r="V499" i="11"/>
  <c r="W499" i="11"/>
  <c r="X499" i="11"/>
  <c r="Z499" i="11"/>
  <c r="AA499" i="11"/>
  <c r="AB499" i="11"/>
  <c r="AC499" i="11"/>
  <c r="O500" i="11"/>
  <c r="P500" i="11"/>
  <c r="Q500" i="11"/>
  <c r="R500" i="11"/>
  <c r="S500" i="11"/>
  <c r="T500" i="11"/>
  <c r="U500" i="11"/>
  <c r="V500" i="11"/>
  <c r="W500" i="11"/>
  <c r="X500" i="11"/>
  <c r="Z500" i="11"/>
  <c r="AA500" i="11"/>
  <c r="AB500" i="11"/>
  <c r="AC500" i="11"/>
  <c r="O501" i="11"/>
  <c r="P501" i="11"/>
  <c r="Q501" i="11"/>
  <c r="R501" i="11"/>
  <c r="S501" i="11"/>
  <c r="T501" i="11"/>
  <c r="U501" i="11"/>
  <c r="V501" i="11"/>
  <c r="W501" i="11"/>
  <c r="X501" i="11"/>
  <c r="Z501" i="11"/>
  <c r="AA501" i="11"/>
  <c r="AB501" i="11"/>
  <c r="AC501" i="11"/>
  <c r="O502" i="11"/>
  <c r="P502" i="11"/>
  <c r="Q502" i="11"/>
  <c r="R502" i="11"/>
  <c r="S502" i="11"/>
  <c r="T502" i="11"/>
  <c r="U502" i="11"/>
  <c r="V502" i="11"/>
  <c r="W502" i="11"/>
  <c r="X502" i="11"/>
  <c r="AA502" i="11"/>
  <c r="AB502" i="11"/>
  <c r="AC502" i="11"/>
  <c r="O503" i="11"/>
  <c r="P503" i="11"/>
  <c r="Q503" i="11"/>
  <c r="R503" i="11"/>
  <c r="S503" i="11"/>
  <c r="T503" i="11"/>
  <c r="U503" i="11"/>
  <c r="V503" i="11"/>
  <c r="W503" i="11"/>
  <c r="X503" i="11"/>
  <c r="Z503" i="11"/>
  <c r="AA503" i="11"/>
  <c r="AB503" i="11"/>
  <c r="AC503" i="11"/>
  <c r="O504" i="11"/>
  <c r="P504" i="11"/>
  <c r="Q504" i="11"/>
  <c r="R504" i="11"/>
  <c r="S504" i="11"/>
  <c r="T504" i="11"/>
  <c r="U504" i="11"/>
  <c r="V504" i="11"/>
  <c r="W504" i="11"/>
  <c r="X504" i="11"/>
  <c r="Z504" i="11"/>
  <c r="AA504" i="11"/>
  <c r="AB504" i="11"/>
  <c r="AC504" i="11"/>
  <c r="O505" i="11"/>
  <c r="P505" i="11"/>
  <c r="Q505" i="11"/>
  <c r="R505" i="11"/>
  <c r="S505" i="11"/>
  <c r="T505" i="11"/>
  <c r="U505" i="11"/>
  <c r="V505" i="11"/>
  <c r="W505" i="11"/>
  <c r="X505" i="11"/>
  <c r="Z505" i="11"/>
  <c r="AA505" i="11"/>
  <c r="AB505" i="11"/>
  <c r="AC505" i="11"/>
  <c r="O506" i="11"/>
  <c r="P506" i="11"/>
  <c r="Q506" i="11"/>
  <c r="R506" i="11"/>
  <c r="S506" i="11"/>
  <c r="T506" i="11"/>
  <c r="U506" i="11"/>
  <c r="V506" i="11"/>
  <c r="W506" i="11"/>
  <c r="X506" i="11"/>
  <c r="Z506" i="11"/>
  <c r="AA506" i="11"/>
  <c r="AB506" i="11"/>
  <c r="AC506" i="11"/>
  <c r="O507" i="11"/>
  <c r="P507" i="11"/>
  <c r="Q507" i="11"/>
  <c r="R507" i="11"/>
  <c r="S507" i="11"/>
  <c r="T507" i="11"/>
  <c r="U507" i="11"/>
  <c r="V507" i="11"/>
  <c r="W507" i="11"/>
  <c r="X507" i="11"/>
  <c r="Z507" i="11"/>
  <c r="AA507" i="11"/>
  <c r="AB507" i="11"/>
  <c r="AC507" i="11"/>
  <c r="O508" i="11"/>
  <c r="P508" i="11"/>
  <c r="Q508" i="11"/>
  <c r="R508" i="11"/>
  <c r="S508" i="11"/>
  <c r="T508" i="11"/>
  <c r="U508" i="11"/>
  <c r="V508" i="11"/>
  <c r="W508" i="11"/>
  <c r="X508" i="11"/>
  <c r="Z508" i="11"/>
  <c r="AA508" i="11"/>
  <c r="AB508" i="11"/>
  <c r="AC508" i="11"/>
  <c r="O509" i="11"/>
  <c r="P509" i="11"/>
  <c r="Q509" i="11"/>
  <c r="R509" i="11"/>
  <c r="S509" i="11"/>
  <c r="T509" i="11"/>
  <c r="U509" i="11"/>
  <c r="V509" i="11"/>
  <c r="W509" i="11"/>
  <c r="X509" i="11"/>
  <c r="Z509" i="11"/>
  <c r="AA509" i="11"/>
  <c r="AB509" i="11"/>
  <c r="AC509" i="11"/>
  <c r="O510" i="11"/>
  <c r="P510" i="11"/>
  <c r="Q510" i="11"/>
  <c r="R510" i="11"/>
  <c r="S510" i="11"/>
  <c r="T510" i="11"/>
  <c r="U510" i="11"/>
  <c r="V510" i="11"/>
  <c r="W510" i="11"/>
  <c r="X510" i="11"/>
  <c r="Z510" i="11"/>
  <c r="AA510" i="11"/>
  <c r="AB510" i="11"/>
  <c r="AC510" i="11"/>
  <c r="O511" i="11"/>
  <c r="P511" i="11"/>
  <c r="Q511" i="11"/>
  <c r="R511" i="11"/>
  <c r="S511" i="11"/>
  <c r="T511" i="11"/>
  <c r="U511" i="11"/>
  <c r="V511" i="11"/>
  <c r="W511" i="11"/>
  <c r="X511" i="11"/>
  <c r="Z511" i="11"/>
  <c r="AA511" i="11"/>
  <c r="AB511" i="11"/>
  <c r="AC511" i="11"/>
  <c r="O512" i="11"/>
  <c r="P512" i="11"/>
  <c r="Q512" i="11"/>
  <c r="R512" i="11"/>
  <c r="S512" i="11"/>
  <c r="T512" i="11"/>
  <c r="U512" i="11"/>
  <c r="V512" i="11"/>
  <c r="W512" i="11"/>
  <c r="X512" i="11"/>
  <c r="Z512" i="11"/>
  <c r="AA512" i="11"/>
  <c r="AB512" i="11"/>
  <c r="AC512" i="11"/>
  <c r="O513" i="11"/>
  <c r="P513" i="11"/>
  <c r="Q513" i="11"/>
  <c r="R513" i="11"/>
  <c r="S513" i="11"/>
  <c r="T513" i="11"/>
  <c r="U513" i="11"/>
  <c r="V513" i="11"/>
  <c r="W513" i="11"/>
  <c r="X513" i="11"/>
  <c r="Z513" i="11"/>
  <c r="AA513" i="11"/>
  <c r="AB513" i="11"/>
  <c r="AC513" i="11"/>
  <c r="O514" i="11"/>
  <c r="P514" i="11"/>
  <c r="Q514" i="11"/>
  <c r="R514" i="11"/>
  <c r="S514" i="11"/>
  <c r="T514" i="11"/>
  <c r="U514" i="11"/>
  <c r="V514" i="11"/>
  <c r="W514" i="11"/>
  <c r="X514" i="11"/>
  <c r="Z514" i="11"/>
  <c r="AA514" i="11"/>
  <c r="AB514" i="11"/>
  <c r="AC514" i="11"/>
  <c r="O515" i="11"/>
  <c r="P515" i="11"/>
  <c r="Q515" i="11"/>
  <c r="R515" i="11"/>
  <c r="S515" i="11"/>
  <c r="T515" i="11"/>
  <c r="U515" i="11"/>
  <c r="V515" i="11"/>
  <c r="W515" i="11"/>
  <c r="X515" i="11"/>
  <c r="Z515" i="11"/>
  <c r="AA515" i="11"/>
  <c r="AB515" i="11"/>
  <c r="AC515" i="11"/>
  <c r="O516" i="11"/>
  <c r="P516" i="11"/>
  <c r="Q516" i="11"/>
  <c r="R516" i="11"/>
  <c r="S516" i="11"/>
  <c r="T516" i="11"/>
  <c r="U516" i="11"/>
  <c r="V516" i="11"/>
  <c r="W516" i="11"/>
  <c r="X516" i="11"/>
  <c r="Z516" i="11"/>
  <c r="AA516" i="11"/>
  <c r="AB516" i="11"/>
  <c r="AC516" i="11"/>
  <c r="O517" i="11"/>
  <c r="P517" i="11"/>
  <c r="Q517" i="11"/>
  <c r="R517" i="11"/>
  <c r="S517" i="11"/>
  <c r="T517" i="11"/>
  <c r="U517" i="11"/>
  <c r="V517" i="11"/>
  <c r="W517" i="11"/>
  <c r="X517" i="11"/>
  <c r="Z517" i="11"/>
  <c r="AA517" i="11"/>
  <c r="AB517" i="11"/>
  <c r="AC517" i="11"/>
  <c r="O518" i="11"/>
  <c r="P518" i="11"/>
  <c r="Q518" i="11"/>
  <c r="R518" i="11"/>
  <c r="S518" i="11"/>
  <c r="T518" i="11"/>
  <c r="U518" i="11"/>
  <c r="V518" i="11"/>
  <c r="W518" i="11"/>
  <c r="X518" i="11"/>
  <c r="Z518" i="11"/>
  <c r="AA518" i="11"/>
  <c r="AB518" i="11"/>
  <c r="AC518" i="11"/>
  <c r="O519" i="11"/>
  <c r="P519" i="11"/>
  <c r="Q519" i="11"/>
  <c r="R519" i="11"/>
  <c r="S519" i="11"/>
  <c r="T519" i="11"/>
  <c r="U519" i="11"/>
  <c r="V519" i="11"/>
  <c r="W519" i="11"/>
  <c r="X519" i="11"/>
  <c r="Z519" i="11"/>
  <c r="AA519" i="11"/>
  <c r="AB519" i="11"/>
  <c r="AC519" i="11"/>
  <c r="O520" i="11"/>
  <c r="P520" i="11"/>
  <c r="Q520" i="11"/>
  <c r="R520" i="11"/>
  <c r="S520" i="11"/>
  <c r="T520" i="11"/>
  <c r="U520" i="11"/>
  <c r="V520" i="11"/>
  <c r="W520" i="11"/>
  <c r="X520" i="11"/>
  <c r="Z520" i="11"/>
  <c r="AA520" i="11"/>
  <c r="AB520" i="11"/>
  <c r="AC520" i="11"/>
  <c r="O521" i="11"/>
  <c r="P521" i="11"/>
  <c r="Q521" i="11"/>
  <c r="R521" i="11"/>
  <c r="S521" i="11"/>
  <c r="T521" i="11"/>
  <c r="U521" i="11"/>
  <c r="V521" i="11"/>
  <c r="W521" i="11"/>
  <c r="X521" i="11"/>
  <c r="Z521" i="11"/>
  <c r="AA521" i="11"/>
  <c r="AB521" i="11"/>
  <c r="AC521" i="11"/>
  <c r="O522" i="11"/>
  <c r="P522" i="11"/>
  <c r="Q522" i="11"/>
  <c r="R522" i="11"/>
  <c r="S522" i="11"/>
  <c r="T522" i="11"/>
  <c r="U522" i="11"/>
  <c r="V522" i="11"/>
  <c r="W522" i="11"/>
  <c r="X522" i="11"/>
  <c r="Z522" i="11"/>
  <c r="AA522" i="11"/>
  <c r="AB522" i="11"/>
  <c r="AC522" i="11"/>
  <c r="O523" i="11"/>
  <c r="P523" i="11"/>
  <c r="Q523" i="11"/>
  <c r="R523" i="11"/>
  <c r="S523" i="11"/>
  <c r="T523" i="11"/>
  <c r="U523" i="11"/>
  <c r="V523" i="11"/>
  <c r="W523" i="11"/>
  <c r="X523" i="11"/>
  <c r="Z523" i="11"/>
  <c r="AA523" i="11"/>
  <c r="AB523" i="11"/>
  <c r="AC523" i="11"/>
  <c r="O524" i="11"/>
  <c r="P524" i="11"/>
  <c r="Q524" i="11"/>
  <c r="R524" i="11"/>
  <c r="S524" i="11"/>
  <c r="T524" i="11"/>
  <c r="U524" i="11"/>
  <c r="V524" i="11"/>
  <c r="W524" i="11"/>
  <c r="X524" i="11"/>
  <c r="Z524" i="11"/>
  <c r="AA524" i="11"/>
  <c r="AB524" i="11"/>
  <c r="AC524" i="11"/>
  <c r="O525" i="11"/>
  <c r="P525" i="11"/>
  <c r="Q525" i="11"/>
  <c r="R525" i="11"/>
  <c r="S525" i="11"/>
  <c r="T525" i="11"/>
  <c r="U525" i="11"/>
  <c r="V525" i="11"/>
  <c r="W525" i="11"/>
  <c r="X525" i="11"/>
  <c r="Z525" i="11"/>
  <c r="AA525" i="11"/>
  <c r="AB525" i="11"/>
  <c r="AC525" i="11"/>
  <c r="O526" i="11"/>
  <c r="P526" i="11"/>
  <c r="Q526" i="11"/>
  <c r="R526" i="11"/>
  <c r="S526" i="11"/>
  <c r="T526" i="11"/>
  <c r="U526" i="11"/>
  <c r="V526" i="11"/>
  <c r="W526" i="11"/>
  <c r="X526" i="11"/>
  <c r="Z526" i="11"/>
  <c r="AA526" i="11"/>
  <c r="AB526" i="11"/>
  <c r="AC526" i="11"/>
  <c r="O527" i="11"/>
  <c r="P527" i="11"/>
  <c r="Q527" i="11"/>
  <c r="R527" i="11"/>
  <c r="S527" i="11"/>
  <c r="T527" i="11"/>
  <c r="U527" i="11"/>
  <c r="V527" i="11"/>
  <c r="W527" i="11"/>
  <c r="X527" i="11"/>
  <c r="Z527" i="11"/>
  <c r="AA527" i="11"/>
  <c r="AB527" i="11"/>
  <c r="AC527" i="11"/>
  <c r="O528" i="11"/>
  <c r="P528" i="11"/>
  <c r="Q528" i="11"/>
  <c r="R528" i="11"/>
  <c r="S528" i="11"/>
  <c r="T528" i="11"/>
  <c r="U528" i="11"/>
  <c r="V528" i="11"/>
  <c r="W528" i="11"/>
  <c r="X528" i="11"/>
  <c r="Z528" i="11"/>
  <c r="AA528" i="11"/>
  <c r="AB528" i="11"/>
  <c r="AC528" i="11"/>
  <c r="O529" i="11"/>
  <c r="P529" i="11"/>
  <c r="Q529" i="11"/>
  <c r="R529" i="11"/>
  <c r="S529" i="11"/>
  <c r="T529" i="11"/>
  <c r="U529" i="11"/>
  <c r="V529" i="11"/>
  <c r="W529" i="11"/>
  <c r="X529" i="11"/>
  <c r="Z529" i="11"/>
  <c r="AA529" i="11"/>
  <c r="AB529" i="11"/>
  <c r="AC529" i="11"/>
  <c r="O530" i="11"/>
  <c r="P530" i="11"/>
  <c r="Q530" i="11"/>
  <c r="R530" i="11"/>
  <c r="S530" i="11"/>
  <c r="T530" i="11"/>
  <c r="U530" i="11"/>
  <c r="V530" i="11"/>
  <c r="W530" i="11"/>
  <c r="X530" i="11"/>
  <c r="Z530" i="11"/>
  <c r="AA530" i="11"/>
  <c r="AB530" i="11"/>
  <c r="AC530" i="11"/>
  <c r="O531" i="11"/>
  <c r="P531" i="11"/>
  <c r="Q531" i="11"/>
  <c r="R531" i="11"/>
  <c r="S531" i="11"/>
  <c r="T531" i="11"/>
  <c r="U531" i="11"/>
  <c r="V531" i="11"/>
  <c r="W531" i="11"/>
  <c r="X531" i="11"/>
  <c r="Z531" i="11"/>
  <c r="AA531" i="11"/>
  <c r="AB531" i="11"/>
  <c r="AC531" i="11"/>
  <c r="O532" i="11"/>
  <c r="P532" i="11"/>
  <c r="Q532" i="11"/>
  <c r="R532" i="11"/>
  <c r="S532" i="11"/>
  <c r="T532" i="11"/>
  <c r="U532" i="11"/>
  <c r="V532" i="11"/>
  <c r="W532" i="11"/>
  <c r="X532" i="11"/>
  <c r="Z532" i="11"/>
  <c r="AA532" i="11"/>
  <c r="AB532" i="11"/>
  <c r="AC532" i="11"/>
  <c r="O533" i="11"/>
  <c r="P533" i="11"/>
  <c r="Q533" i="11"/>
  <c r="R533" i="11"/>
  <c r="S533" i="11"/>
  <c r="T533" i="11"/>
  <c r="U533" i="11"/>
  <c r="V533" i="11"/>
  <c r="W533" i="11"/>
  <c r="X533" i="11"/>
  <c r="Z533" i="11"/>
  <c r="AA533" i="11"/>
  <c r="AB533" i="11"/>
  <c r="AC533" i="11"/>
  <c r="O534" i="11"/>
  <c r="P534" i="11"/>
  <c r="Q534" i="11"/>
  <c r="R534" i="11"/>
  <c r="S534" i="11"/>
  <c r="T534" i="11"/>
  <c r="U534" i="11"/>
  <c r="V534" i="11"/>
  <c r="W534" i="11"/>
  <c r="X534" i="11"/>
  <c r="Z534" i="11"/>
  <c r="AA534" i="11"/>
  <c r="AB534" i="11"/>
  <c r="AC534" i="11"/>
  <c r="O535" i="11"/>
  <c r="P535" i="11"/>
  <c r="Q535" i="11"/>
  <c r="R535" i="11"/>
  <c r="S535" i="11"/>
  <c r="T535" i="11"/>
  <c r="U535" i="11"/>
  <c r="V535" i="11"/>
  <c r="W535" i="11"/>
  <c r="X535" i="11"/>
  <c r="Z535" i="11"/>
  <c r="AA535" i="11"/>
  <c r="AB535" i="11"/>
  <c r="AC535" i="11"/>
  <c r="O536" i="11"/>
  <c r="P536" i="11"/>
  <c r="Q536" i="11"/>
  <c r="R536" i="11"/>
  <c r="S536" i="11"/>
  <c r="T536" i="11"/>
  <c r="U536" i="11"/>
  <c r="V536" i="11"/>
  <c r="W536" i="11"/>
  <c r="X536" i="11"/>
  <c r="Z536" i="11"/>
  <c r="AA536" i="11"/>
  <c r="AB536" i="11"/>
  <c r="AC536" i="11"/>
  <c r="O537" i="11"/>
  <c r="P537" i="11"/>
  <c r="Q537" i="11"/>
  <c r="R537" i="11"/>
  <c r="S537" i="11"/>
  <c r="T537" i="11"/>
  <c r="U537" i="11"/>
  <c r="V537" i="11"/>
  <c r="W537" i="11"/>
  <c r="X537" i="11"/>
  <c r="Z537" i="11"/>
  <c r="AA537" i="11"/>
  <c r="AB537" i="11"/>
  <c r="AC537" i="11"/>
  <c r="O538" i="11"/>
  <c r="P538" i="11"/>
  <c r="Q538" i="11"/>
  <c r="R538" i="11"/>
  <c r="S538" i="11"/>
  <c r="T538" i="11"/>
  <c r="U538" i="11"/>
  <c r="V538" i="11"/>
  <c r="W538" i="11"/>
  <c r="X538" i="11"/>
  <c r="Z538" i="11"/>
  <c r="AA538" i="11"/>
  <c r="AB538" i="11"/>
  <c r="AC538" i="11"/>
  <c r="O539" i="11"/>
  <c r="P539" i="11"/>
  <c r="Q539" i="11"/>
  <c r="R539" i="11"/>
  <c r="S539" i="11"/>
  <c r="T539" i="11"/>
  <c r="U539" i="11"/>
  <c r="V539" i="11"/>
  <c r="W539" i="11"/>
  <c r="X539" i="11"/>
  <c r="Z539" i="11"/>
  <c r="AA539" i="11"/>
  <c r="AB539" i="11"/>
  <c r="AC539" i="11"/>
  <c r="O540" i="11"/>
  <c r="P540" i="11"/>
  <c r="Q540" i="11"/>
  <c r="R540" i="11"/>
  <c r="S540" i="11"/>
  <c r="T540" i="11"/>
  <c r="U540" i="11"/>
  <c r="V540" i="11"/>
  <c r="W540" i="11"/>
  <c r="X540" i="11"/>
  <c r="Z540" i="11"/>
  <c r="AA540" i="11"/>
  <c r="AB540" i="11"/>
  <c r="AC540" i="11"/>
  <c r="O541" i="11"/>
  <c r="P541" i="11"/>
  <c r="Q541" i="11"/>
  <c r="R541" i="11"/>
  <c r="S541" i="11"/>
  <c r="T541" i="11"/>
  <c r="U541" i="11"/>
  <c r="V541" i="11"/>
  <c r="W541" i="11"/>
  <c r="X541" i="11"/>
  <c r="Z541" i="11"/>
  <c r="AA541" i="11"/>
  <c r="AB541" i="11"/>
  <c r="AC541" i="11"/>
  <c r="O542" i="11"/>
  <c r="P542" i="11"/>
  <c r="Q542" i="11"/>
  <c r="R542" i="11"/>
  <c r="S542" i="11"/>
  <c r="T542" i="11"/>
  <c r="U542" i="11"/>
  <c r="V542" i="11"/>
  <c r="W542" i="11"/>
  <c r="X542" i="11"/>
  <c r="Z542" i="11"/>
  <c r="AA542" i="11"/>
  <c r="AB542" i="11"/>
  <c r="AC542" i="11"/>
  <c r="O543" i="11"/>
  <c r="P543" i="11"/>
  <c r="Q543" i="11"/>
  <c r="R543" i="11"/>
  <c r="S543" i="11"/>
  <c r="T543" i="11"/>
  <c r="U543" i="11"/>
  <c r="V543" i="11"/>
  <c r="W543" i="11"/>
  <c r="X543" i="11"/>
  <c r="Z543" i="11"/>
  <c r="AA543" i="11"/>
  <c r="AB543" i="11"/>
  <c r="AC543" i="11"/>
  <c r="O544" i="11"/>
  <c r="P544" i="11"/>
  <c r="Q544" i="11"/>
  <c r="R544" i="11"/>
  <c r="S544" i="11"/>
  <c r="T544" i="11"/>
  <c r="U544" i="11"/>
  <c r="V544" i="11"/>
  <c r="W544" i="11"/>
  <c r="X544" i="11"/>
  <c r="Z544" i="11"/>
  <c r="AA544" i="11"/>
  <c r="AB544" i="11"/>
  <c r="AC544" i="11"/>
  <c r="O545" i="11"/>
  <c r="P545" i="11"/>
  <c r="Q545" i="11"/>
  <c r="R545" i="11"/>
  <c r="S545" i="11"/>
  <c r="T545" i="11"/>
  <c r="U545" i="11"/>
  <c r="V545" i="11"/>
  <c r="W545" i="11"/>
  <c r="X545" i="11"/>
  <c r="Z545" i="11"/>
  <c r="AA545" i="11"/>
  <c r="AB545" i="11"/>
  <c r="AC545" i="11"/>
  <c r="O546" i="11"/>
  <c r="P546" i="11"/>
  <c r="Q546" i="11"/>
  <c r="R546" i="11"/>
  <c r="S546" i="11"/>
  <c r="T546" i="11"/>
  <c r="U546" i="11"/>
  <c r="V546" i="11"/>
  <c r="W546" i="11"/>
  <c r="X546" i="11"/>
  <c r="Z546" i="11"/>
  <c r="AA546" i="11"/>
  <c r="AB546" i="11"/>
  <c r="AC546" i="11"/>
  <c r="O547" i="11"/>
  <c r="P547" i="11"/>
  <c r="Q547" i="11"/>
  <c r="R547" i="11"/>
  <c r="S547" i="11"/>
  <c r="T547" i="11"/>
  <c r="U547" i="11"/>
  <c r="V547" i="11"/>
  <c r="W547" i="11"/>
  <c r="X547" i="11"/>
  <c r="Z547" i="11"/>
  <c r="AA547" i="11"/>
  <c r="AB547" i="11"/>
  <c r="AC547" i="11"/>
  <c r="O548" i="11"/>
  <c r="P548" i="11"/>
  <c r="Q548" i="11"/>
  <c r="R548" i="11"/>
  <c r="S548" i="11"/>
  <c r="T548" i="11"/>
  <c r="U548" i="11"/>
  <c r="V548" i="11"/>
  <c r="W548" i="11"/>
  <c r="X548" i="11"/>
  <c r="Z548" i="11"/>
  <c r="AA548" i="11"/>
  <c r="AB548" i="11"/>
  <c r="AC548" i="11"/>
  <c r="O549" i="11"/>
  <c r="P549" i="11"/>
  <c r="Q549" i="11"/>
  <c r="R549" i="11"/>
  <c r="S549" i="11"/>
  <c r="T549" i="11"/>
  <c r="U549" i="11"/>
  <c r="V549" i="11"/>
  <c r="W549" i="11"/>
  <c r="X549" i="11"/>
  <c r="Z549" i="11"/>
  <c r="AA549" i="11"/>
  <c r="AB549" i="11"/>
  <c r="AC549" i="11"/>
  <c r="O550" i="11"/>
  <c r="P550" i="11"/>
  <c r="Q550" i="11"/>
  <c r="R550" i="11"/>
  <c r="S550" i="11"/>
  <c r="T550" i="11"/>
  <c r="U550" i="11"/>
  <c r="V550" i="11"/>
  <c r="W550" i="11"/>
  <c r="X550" i="11"/>
  <c r="Z550" i="11"/>
  <c r="AA550" i="11"/>
  <c r="AB550" i="11"/>
  <c r="AC550" i="11"/>
  <c r="O551" i="11"/>
  <c r="P551" i="11"/>
  <c r="Q551" i="11"/>
  <c r="R551" i="11"/>
  <c r="S551" i="11"/>
  <c r="T551" i="11"/>
  <c r="U551" i="11"/>
  <c r="V551" i="11"/>
  <c r="W551" i="11"/>
  <c r="X551" i="11"/>
  <c r="Z551" i="11"/>
  <c r="AA551" i="11"/>
  <c r="AB551" i="11"/>
  <c r="AC551" i="11"/>
  <c r="O552" i="11"/>
  <c r="P552" i="11"/>
  <c r="Q552" i="11"/>
  <c r="R552" i="11"/>
  <c r="S552" i="11"/>
  <c r="T552" i="11"/>
  <c r="U552" i="11"/>
  <c r="V552" i="11"/>
  <c r="W552" i="11"/>
  <c r="X552" i="11"/>
  <c r="Z552" i="11"/>
  <c r="AA552" i="11"/>
  <c r="AB552" i="11"/>
  <c r="AC552" i="11"/>
  <c r="O553" i="11"/>
  <c r="P553" i="11"/>
  <c r="Q553" i="11"/>
  <c r="R553" i="11"/>
  <c r="S553" i="11"/>
  <c r="T553" i="11"/>
  <c r="V553" i="11"/>
  <c r="W553" i="11"/>
  <c r="X553" i="11"/>
  <c r="AA553" i="11"/>
  <c r="AB553" i="11"/>
  <c r="AC553" i="11"/>
  <c r="O554" i="11"/>
  <c r="P554" i="11"/>
  <c r="Q554" i="11"/>
  <c r="R554" i="11"/>
  <c r="S554" i="11"/>
  <c r="T554" i="11"/>
  <c r="U554" i="11"/>
  <c r="V554" i="11"/>
  <c r="W554" i="11"/>
  <c r="X554" i="11"/>
  <c r="Z554" i="11"/>
  <c r="AA554" i="11"/>
  <c r="AB554" i="11"/>
  <c r="AC554" i="11"/>
  <c r="O555" i="11"/>
  <c r="P555" i="11"/>
  <c r="Q555" i="11"/>
  <c r="R555" i="11"/>
  <c r="S555" i="11"/>
  <c r="T555" i="11"/>
  <c r="U555" i="11"/>
  <c r="V555" i="11"/>
  <c r="W555" i="11"/>
  <c r="X555" i="11"/>
  <c r="Z555" i="11"/>
  <c r="AA555" i="11"/>
  <c r="AB555" i="11"/>
  <c r="AC555" i="11"/>
  <c r="O556" i="11"/>
  <c r="P556" i="11"/>
  <c r="Q556" i="11"/>
  <c r="R556" i="11"/>
  <c r="S556" i="11"/>
  <c r="T556" i="11"/>
  <c r="U556" i="11"/>
  <c r="V556" i="11"/>
  <c r="W556" i="11"/>
  <c r="X556" i="11"/>
  <c r="Z556" i="11"/>
  <c r="AA556" i="11"/>
  <c r="AB556" i="11"/>
  <c r="AC556" i="11"/>
  <c r="O557" i="11"/>
  <c r="P557" i="11"/>
  <c r="Q557" i="11"/>
  <c r="R557" i="11"/>
  <c r="S557" i="11"/>
  <c r="T557" i="11"/>
  <c r="U557" i="11"/>
  <c r="V557" i="11"/>
  <c r="W557" i="11"/>
  <c r="X557" i="11"/>
  <c r="Z557" i="11"/>
  <c r="AA557" i="11"/>
  <c r="AB557" i="11"/>
  <c r="AC557" i="11"/>
  <c r="O558" i="11"/>
  <c r="P558" i="11"/>
  <c r="Q558" i="11"/>
  <c r="R558" i="11"/>
  <c r="S558" i="11"/>
  <c r="T558" i="11"/>
  <c r="U558" i="11"/>
  <c r="V558" i="11"/>
  <c r="W558" i="11"/>
  <c r="X558" i="11"/>
  <c r="Z558" i="11"/>
  <c r="AA558" i="11"/>
  <c r="AB558" i="11"/>
  <c r="AC558" i="11"/>
  <c r="O559" i="11"/>
  <c r="P559" i="11"/>
  <c r="Q559" i="11"/>
  <c r="R559" i="11"/>
  <c r="S559" i="11"/>
  <c r="T559" i="11"/>
  <c r="U559" i="11"/>
  <c r="V559" i="11"/>
  <c r="W559" i="11"/>
  <c r="X559" i="11"/>
  <c r="Z559" i="11"/>
  <c r="AA559" i="11"/>
  <c r="AB559" i="11"/>
  <c r="AC559" i="11"/>
  <c r="O560" i="11"/>
  <c r="P560" i="11"/>
  <c r="Q560" i="11"/>
  <c r="R560" i="11"/>
  <c r="S560" i="11"/>
  <c r="T560" i="11"/>
  <c r="U560" i="11"/>
  <c r="V560" i="11"/>
  <c r="W560" i="11"/>
  <c r="X560" i="11"/>
  <c r="Z560" i="11"/>
  <c r="AA560" i="11"/>
  <c r="AB560" i="11"/>
  <c r="AC560" i="11"/>
  <c r="O561" i="11"/>
  <c r="P561" i="11"/>
  <c r="Q561" i="11"/>
  <c r="R561" i="11"/>
  <c r="S561" i="11"/>
  <c r="T561" i="11"/>
  <c r="U561" i="11"/>
  <c r="V561" i="11"/>
  <c r="W561" i="11"/>
  <c r="X561" i="11"/>
  <c r="Z561" i="11"/>
  <c r="AA561" i="11"/>
  <c r="AB561" i="11"/>
  <c r="AC561" i="11"/>
  <c r="O562" i="11"/>
  <c r="P562" i="11"/>
  <c r="Q562" i="11"/>
  <c r="R562" i="11"/>
  <c r="S562" i="11"/>
  <c r="T562" i="11"/>
  <c r="U562" i="11"/>
  <c r="V562" i="11"/>
  <c r="W562" i="11"/>
  <c r="X562" i="11"/>
  <c r="Z562" i="11"/>
  <c r="AA562" i="11"/>
  <c r="AB562" i="11"/>
  <c r="AC562" i="11"/>
  <c r="O563" i="11"/>
  <c r="P563" i="11"/>
  <c r="Q563" i="11"/>
  <c r="R563" i="11"/>
  <c r="S563" i="11"/>
  <c r="T563" i="11"/>
  <c r="U563" i="11"/>
  <c r="V563" i="11"/>
  <c r="W563" i="11"/>
  <c r="X563" i="11"/>
  <c r="Z563" i="11"/>
  <c r="AA563" i="11"/>
  <c r="AB563" i="11"/>
  <c r="AC563" i="11"/>
  <c r="O564" i="11"/>
  <c r="P564" i="11"/>
  <c r="Q564" i="11"/>
  <c r="R564" i="11"/>
  <c r="S564" i="11"/>
  <c r="T564" i="11"/>
  <c r="U564" i="11"/>
  <c r="V564" i="11"/>
  <c r="W564" i="11"/>
  <c r="X564" i="11"/>
  <c r="Z564" i="11"/>
  <c r="AA564" i="11"/>
  <c r="AB564" i="11"/>
  <c r="AC564" i="11"/>
  <c r="O565" i="11"/>
  <c r="P565" i="11"/>
  <c r="Q565" i="11"/>
  <c r="R565" i="11"/>
  <c r="S565" i="11"/>
  <c r="T565" i="11"/>
  <c r="U565" i="11"/>
  <c r="V565" i="11"/>
  <c r="W565" i="11"/>
  <c r="X565" i="11"/>
  <c r="Z565" i="11"/>
  <c r="AA565" i="11"/>
  <c r="AB565" i="11"/>
  <c r="AC565" i="11"/>
  <c r="O566" i="11"/>
  <c r="P566" i="11"/>
  <c r="Q566" i="11"/>
  <c r="R566" i="11"/>
  <c r="S566" i="11"/>
  <c r="T566" i="11"/>
  <c r="U566" i="11"/>
  <c r="V566" i="11"/>
  <c r="W566" i="11"/>
  <c r="X566" i="11"/>
  <c r="Z566" i="11"/>
  <c r="AA566" i="11"/>
  <c r="AB566" i="11"/>
  <c r="AC566" i="11"/>
  <c r="O567" i="11"/>
  <c r="P567" i="11"/>
  <c r="Q567" i="11"/>
  <c r="R567" i="11"/>
  <c r="S567" i="11"/>
  <c r="T567" i="11"/>
  <c r="U567" i="11"/>
  <c r="V567" i="11"/>
  <c r="W567" i="11"/>
  <c r="X567" i="11"/>
  <c r="Z567" i="11"/>
  <c r="AA567" i="11"/>
  <c r="AB567" i="11"/>
  <c r="AC567" i="11"/>
  <c r="O568" i="11"/>
  <c r="P568" i="11"/>
  <c r="Q568" i="11"/>
  <c r="R568" i="11"/>
  <c r="S568" i="11"/>
  <c r="T568" i="11"/>
  <c r="U568" i="11"/>
  <c r="V568" i="11"/>
  <c r="W568" i="11"/>
  <c r="X568" i="11"/>
  <c r="Z568" i="11"/>
  <c r="AA568" i="11"/>
  <c r="AB568" i="11"/>
  <c r="AC568" i="11"/>
  <c r="O569" i="11"/>
  <c r="P569" i="11"/>
  <c r="Q569" i="11"/>
  <c r="R569" i="11"/>
  <c r="S569" i="11"/>
  <c r="T569" i="11"/>
  <c r="U569" i="11"/>
  <c r="V569" i="11"/>
  <c r="W569" i="11"/>
  <c r="X569" i="11"/>
  <c r="Z569" i="11"/>
  <c r="AA569" i="11"/>
  <c r="AB569" i="11"/>
  <c r="AC569" i="11"/>
  <c r="O570" i="11"/>
  <c r="P570" i="11"/>
  <c r="Q570" i="11"/>
  <c r="R570" i="11"/>
  <c r="S570" i="11"/>
  <c r="T570" i="11"/>
  <c r="U570" i="11"/>
  <c r="V570" i="11"/>
  <c r="W570" i="11"/>
  <c r="X570" i="11"/>
  <c r="Z570" i="11"/>
  <c r="AA570" i="11"/>
  <c r="AB570" i="11"/>
  <c r="AC570" i="11"/>
  <c r="O571" i="11"/>
  <c r="P571" i="11"/>
  <c r="Q571" i="11"/>
  <c r="R571" i="11"/>
  <c r="S571" i="11"/>
  <c r="T571" i="11"/>
  <c r="U571" i="11"/>
  <c r="V571" i="11"/>
  <c r="W571" i="11"/>
  <c r="X571" i="11"/>
  <c r="Z571" i="11"/>
  <c r="AA571" i="11"/>
  <c r="AB571" i="11"/>
  <c r="AC571" i="11"/>
  <c r="O572" i="11"/>
  <c r="P572" i="11"/>
  <c r="Q572" i="11"/>
  <c r="R572" i="11"/>
  <c r="S572" i="11"/>
  <c r="T572" i="11"/>
  <c r="U572" i="11"/>
  <c r="V572" i="11"/>
  <c r="W572" i="11"/>
  <c r="X572" i="11"/>
  <c r="Z572" i="11"/>
  <c r="AA572" i="11"/>
  <c r="AB572" i="11"/>
  <c r="AC572" i="11"/>
  <c r="O573" i="11"/>
  <c r="P573" i="11"/>
  <c r="Q573" i="11"/>
  <c r="R573" i="11"/>
  <c r="S573" i="11"/>
  <c r="T573" i="11"/>
  <c r="U573" i="11"/>
  <c r="V573" i="11"/>
  <c r="W573" i="11"/>
  <c r="X573" i="11"/>
  <c r="Z573" i="11"/>
  <c r="AA573" i="11"/>
  <c r="AB573" i="11"/>
  <c r="AC573" i="11"/>
  <c r="O574" i="11"/>
  <c r="P574" i="11"/>
  <c r="Q574" i="11"/>
  <c r="R574" i="11"/>
  <c r="S574" i="11"/>
  <c r="T574" i="11"/>
  <c r="U574" i="11"/>
  <c r="V574" i="11"/>
  <c r="W574" i="11"/>
  <c r="X574" i="11"/>
  <c r="Z574" i="11"/>
  <c r="AA574" i="11"/>
  <c r="AB574" i="11"/>
  <c r="AC574" i="11"/>
  <c r="O575" i="11"/>
  <c r="P575" i="11"/>
  <c r="Q575" i="11"/>
  <c r="R575" i="11"/>
  <c r="S575" i="11"/>
  <c r="T575" i="11"/>
  <c r="U575" i="11"/>
  <c r="V575" i="11"/>
  <c r="W575" i="11"/>
  <c r="X575" i="11"/>
  <c r="Z575" i="11"/>
  <c r="AA575" i="11"/>
  <c r="AB575" i="11"/>
  <c r="AC575" i="11"/>
  <c r="O576" i="11"/>
  <c r="P576" i="11"/>
  <c r="Q576" i="11"/>
  <c r="R576" i="11"/>
  <c r="S576" i="11"/>
  <c r="T576" i="11"/>
  <c r="U576" i="11"/>
  <c r="V576" i="11"/>
  <c r="W576" i="11"/>
  <c r="X576" i="11"/>
  <c r="Z576" i="11"/>
  <c r="AA576" i="11"/>
  <c r="AB576" i="11"/>
  <c r="AC576" i="11"/>
  <c r="O577" i="11"/>
  <c r="P577" i="11"/>
  <c r="Q577" i="11"/>
  <c r="R577" i="11"/>
  <c r="S577" i="11"/>
  <c r="T577" i="11"/>
  <c r="U577" i="11"/>
  <c r="V577" i="11"/>
  <c r="W577" i="11"/>
  <c r="X577" i="11"/>
  <c r="Z577" i="11"/>
  <c r="AA577" i="11"/>
  <c r="AB577" i="11"/>
  <c r="AC577" i="11"/>
  <c r="O578" i="11"/>
  <c r="P578" i="11"/>
  <c r="Q578" i="11"/>
  <c r="R578" i="11"/>
  <c r="S578" i="11"/>
  <c r="T578" i="11"/>
  <c r="U578" i="11"/>
  <c r="V578" i="11"/>
  <c r="W578" i="11"/>
  <c r="X578" i="11"/>
  <c r="Z578" i="11"/>
  <c r="AA578" i="11"/>
  <c r="AB578" i="11"/>
  <c r="AC578" i="11"/>
  <c r="O579" i="11"/>
  <c r="P579" i="11"/>
  <c r="Q579" i="11"/>
  <c r="R579" i="11"/>
  <c r="S579" i="11"/>
  <c r="T579" i="11"/>
  <c r="V579" i="11"/>
  <c r="W579" i="11"/>
  <c r="X579" i="11"/>
  <c r="Z579" i="11"/>
  <c r="AA579" i="11"/>
  <c r="AB579" i="11"/>
  <c r="AC579" i="11"/>
  <c r="O580" i="11"/>
  <c r="P580" i="11"/>
  <c r="Q580" i="11"/>
  <c r="R580" i="11"/>
  <c r="S580" i="11"/>
  <c r="T580" i="11"/>
  <c r="U580" i="11"/>
  <c r="V580" i="11"/>
  <c r="W580" i="11"/>
  <c r="X580" i="11"/>
  <c r="Z580" i="11"/>
  <c r="AA580" i="11"/>
  <c r="AB580" i="11"/>
  <c r="AC580" i="11"/>
  <c r="O581" i="11"/>
  <c r="P581" i="11"/>
  <c r="Q581" i="11"/>
  <c r="R581" i="11"/>
  <c r="S581" i="11"/>
  <c r="T581" i="11"/>
  <c r="U581" i="11"/>
  <c r="V581" i="11"/>
  <c r="W581" i="11"/>
  <c r="X581" i="11"/>
  <c r="Z581" i="11"/>
  <c r="AA581" i="11"/>
  <c r="AB581" i="11"/>
  <c r="AC581" i="11"/>
  <c r="O582" i="11"/>
  <c r="P582" i="11"/>
  <c r="Q582" i="11"/>
  <c r="R582" i="11"/>
  <c r="S582" i="11"/>
  <c r="T582" i="11"/>
  <c r="U582" i="11"/>
  <c r="V582" i="11"/>
  <c r="W582" i="11"/>
  <c r="X582" i="11"/>
  <c r="Z582" i="11"/>
  <c r="AA582" i="11"/>
  <c r="AB582" i="11"/>
  <c r="AC582" i="11"/>
  <c r="O583" i="11"/>
  <c r="P583" i="11"/>
  <c r="Q583" i="11"/>
  <c r="R583" i="11"/>
  <c r="S583" i="11"/>
  <c r="T583" i="11"/>
  <c r="U583" i="11"/>
  <c r="V583" i="11"/>
  <c r="W583" i="11"/>
  <c r="X583" i="11"/>
  <c r="Z583" i="11"/>
  <c r="AA583" i="11"/>
  <c r="AB583" i="11"/>
  <c r="AC583" i="11"/>
  <c r="O584" i="11"/>
  <c r="P584" i="11"/>
  <c r="Q584" i="11"/>
  <c r="R584" i="11"/>
  <c r="S584" i="11"/>
  <c r="T584" i="11"/>
  <c r="U584" i="11"/>
  <c r="V584" i="11"/>
  <c r="W584" i="11"/>
  <c r="X584" i="11"/>
  <c r="Z584" i="11"/>
  <c r="AA584" i="11"/>
  <c r="AB584" i="11"/>
  <c r="AC584" i="11"/>
  <c r="O585" i="11"/>
  <c r="P585" i="11"/>
  <c r="Q585" i="11"/>
  <c r="R585" i="11"/>
  <c r="S585" i="11"/>
  <c r="T585" i="11"/>
  <c r="U585" i="11"/>
  <c r="V585" i="11"/>
  <c r="W585" i="11"/>
  <c r="X585" i="11"/>
  <c r="Z585" i="11"/>
  <c r="AA585" i="11"/>
  <c r="AB585" i="11"/>
  <c r="AC585" i="11"/>
  <c r="O586" i="11"/>
  <c r="P586" i="11"/>
  <c r="Q586" i="11"/>
  <c r="R586" i="11"/>
  <c r="S586" i="11"/>
  <c r="T586" i="11"/>
  <c r="U586" i="11"/>
  <c r="V586" i="11"/>
  <c r="W586" i="11"/>
  <c r="X586" i="11"/>
  <c r="Z586" i="11"/>
  <c r="AA586" i="11"/>
  <c r="AB586" i="11"/>
  <c r="AC586" i="11"/>
  <c r="O587" i="11"/>
  <c r="P587" i="11"/>
  <c r="Q587" i="11"/>
  <c r="R587" i="11"/>
  <c r="S587" i="11"/>
  <c r="T587" i="11"/>
  <c r="U587" i="11"/>
  <c r="V587" i="11"/>
  <c r="W587" i="11"/>
  <c r="X587" i="11"/>
  <c r="Z587" i="11"/>
  <c r="AA587" i="11"/>
  <c r="AB587" i="11"/>
  <c r="AC587" i="11"/>
  <c r="O588" i="11"/>
  <c r="P588" i="11"/>
  <c r="Q588" i="11"/>
  <c r="R588" i="11"/>
  <c r="S588" i="11"/>
  <c r="T588" i="11"/>
  <c r="U588" i="11"/>
  <c r="V588" i="11"/>
  <c r="W588" i="11"/>
  <c r="X588" i="11"/>
  <c r="Z588" i="11"/>
  <c r="AA588" i="11"/>
  <c r="AB588" i="11"/>
  <c r="AC588" i="11"/>
  <c r="O589" i="11"/>
  <c r="P589" i="11"/>
  <c r="Q589" i="11"/>
  <c r="R589" i="11"/>
  <c r="S589" i="11"/>
  <c r="T589" i="11"/>
  <c r="U589" i="11"/>
  <c r="V589" i="11"/>
  <c r="W589" i="11"/>
  <c r="X589" i="11"/>
  <c r="Z589" i="11"/>
  <c r="AA589" i="11"/>
  <c r="AB589" i="11"/>
  <c r="AC589" i="11"/>
  <c r="O590" i="11"/>
  <c r="P590" i="11"/>
  <c r="Q590" i="11"/>
  <c r="R590" i="11"/>
  <c r="S590" i="11"/>
  <c r="T590" i="11"/>
  <c r="U590" i="11"/>
  <c r="V590" i="11"/>
  <c r="W590" i="11"/>
  <c r="X590" i="11"/>
  <c r="Z590" i="11"/>
  <c r="AA590" i="11"/>
  <c r="AB590" i="11"/>
  <c r="AC590" i="11"/>
  <c r="O591" i="11"/>
  <c r="P591" i="11"/>
  <c r="Q591" i="11"/>
  <c r="R591" i="11"/>
  <c r="S591" i="11"/>
  <c r="T591" i="11"/>
  <c r="U591" i="11"/>
  <c r="V591" i="11"/>
  <c r="W591" i="11"/>
  <c r="X591" i="11"/>
  <c r="Z591" i="11"/>
  <c r="AA591" i="11"/>
  <c r="AB591" i="11"/>
  <c r="AC591" i="11"/>
  <c r="O592" i="11"/>
  <c r="P592" i="11"/>
  <c r="Q592" i="11"/>
  <c r="R592" i="11"/>
  <c r="S592" i="11"/>
  <c r="T592" i="11"/>
  <c r="U592" i="11"/>
  <c r="V592" i="11"/>
  <c r="W592" i="11"/>
  <c r="X592" i="11"/>
  <c r="Z592" i="11"/>
  <c r="AA592" i="11"/>
  <c r="AB592" i="11"/>
  <c r="AC592" i="11"/>
  <c r="O593" i="11"/>
  <c r="P593" i="11"/>
  <c r="Q593" i="11"/>
  <c r="R593" i="11"/>
  <c r="S593" i="11"/>
  <c r="T593" i="11"/>
  <c r="U593" i="11"/>
  <c r="V593" i="11"/>
  <c r="W593" i="11"/>
  <c r="X593" i="11"/>
  <c r="Z593" i="11"/>
  <c r="AA593" i="11"/>
  <c r="AB593" i="11"/>
  <c r="AC593" i="11"/>
  <c r="O594" i="11"/>
  <c r="P594" i="11"/>
  <c r="Q594" i="11"/>
  <c r="R594" i="11"/>
  <c r="S594" i="11"/>
  <c r="T594" i="11"/>
  <c r="U594" i="11"/>
  <c r="V594" i="11"/>
  <c r="W594" i="11"/>
  <c r="X594" i="11"/>
  <c r="Z594" i="11"/>
  <c r="AA594" i="11"/>
  <c r="AB594" i="11"/>
  <c r="AC594" i="11"/>
  <c r="O595" i="11"/>
  <c r="P595" i="11"/>
  <c r="Q595" i="11"/>
  <c r="R595" i="11"/>
  <c r="S595" i="11"/>
  <c r="T595" i="11"/>
  <c r="U595" i="11"/>
  <c r="V595" i="11"/>
  <c r="W595" i="11"/>
  <c r="X595" i="11"/>
  <c r="Z595" i="11"/>
  <c r="AA595" i="11"/>
  <c r="AB595" i="11"/>
  <c r="AC595" i="11"/>
  <c r="O596" i="11"/>
  <c r="P596" i="11"/>
  <c r="Q596" i="11"/>
  <c r="R596" i="11"/>
  <c r="S596" i="11"/>
  <c r="T596" i="11"/>
  <c r="U596" i="11"/>
  <c r="V596" i="11"/>
  <c r="W596" i="11"/>
  <c r="X596" i="11"/>
  <c r="Z596" i="11"/>
  <c r="AA596" i="11"/>
  <c r="AB596" i="11"/>
  <c r="AC596" i="11"/>
  <c r="O597" i="11"/>
  <c r="P597" i="11"/>
  <c r="Q597" i="11"/>
  <c r="R597" i="11"/>
  <c r="S597" i="11"/>
  <c r="T597" i="11"/>
  <c r="U597" i="11"/>
  <c r="V597" i="11"/>
  <c r="W597" i="11"/>
  <c r="X597" i="11"/>
  <c r="Z597" i="11"/>
  <c r="AA597" i="11"/>
  <c r="AB597" i="11"/>
  <c r="AC597" i="11"/>
  <c r="O598" i="11"/>
  <c r="P598" i="11"/>
  <c r="Q598" i="11"/>
  <c r="R598" i="11"/>
  <c r="S598" i="11"/>
  <c r="T598" i="11"/>
  <c r="U598" i="11"/>
  <c r="V598" i="11"/>
  <c r="W598" i="11"/>
  <c r="X598" i="11"/>
  <c r="Z598" i="11"/>
  <c r="AA598" i="11"/>
  <c r="AB598" i="11"/>
  <c r="AC598" i="11"/>
  <c r="O599" i="11"/>
  <c r="P599" i="11"/>
  <c r="Q599" i="11"/>
  <c r="R599" i="11"/>
  <c r="S599" i="11"/>
  <c r="T599" i="11"/>
  <c r="U599" i="11"/>
  <c r="V599" i="11"/>
  <c r="W599" i="11"/>
  <c r="X599" i="11"/>
  <c r="Z599" i="11"/>
  <c r="AA599" i="11"/>
  <c r="AB599" i="11"/>
  <c r="AC599" i="11"/>
  <c r="O600" i="11"/>
  <c r="P600" i="11"/>
  <c r="Q600" i="11"/>
  <c r="R600" i="11"/>
  <c r="S600" i="11"/>
  <c r="T600" i="11"/>
  <c r="U600" i="11"/>
  <c r="V600" i="11"/>
  <c r="W600" i="11"/>
  <c r="X600" i="11"/>
  <c r="Z600" i="11"/>
  <c r="AA600" i="11"/>
  <c r="AB600" i="11"/>
  <c r="AC600" i="11"/>
  <c r="O601" i="11"/>
  <c r="P601" i="11"/>
  <c r="Q601" i="11"/>
  <c r="R601" i="11"/>
  <c r="S601" i="11"/>
  <c r="T601" i="11"/>
  <c r="U601" i="11"/>
  <c r="V601" i="11"/>
  <c r="W601" i="11"/>
  <c r="X601" i="11"/>
  <c r="Z601" i="11"/>
  <c r="AA601" i="11"/>
  <c r="AB601" i="11"/>
  <c r="AC601" i="11"/>
  <c r="O602" i="11"/>
  <c r="P602" i="11"/>
  <c r="Q602" i="11"/>
  <c r="R602" i="11"/>
  <c r="S602" i="11"/>
  <c r="T602" i="11"/>
  <c r="U602" i="11"/>
  <c r="V602" i="11"/>
  <c r="W602" i="11"/>
  <c r="X602" i="11"/>
  <c r="Z602" i="11"/>
  <c r="AA602" i="11"/>
  <c r="AB602" i="11"/>
  <c r="AC602" i="11"/>
  <c r="O603" i="11"/>
  <c r="P603" i="11"/>
  <c r="Q603" i="11"/>
  <c r="R603" i="11"/>
  <c r="S603" i="11"/>
  <c r="T603" i="11"/>
  <c r="U603" i="11"/>
  <c r="V603" i="11"/>
  <c r="W603" i="11"/>
  <c r="X603" i="11"/>
  <c r="Z603" i="11"/>
  <c r="AA603" i="11"/>
  <c r="AB603" i="11"/>
  <c r="AC603" i="11"/>
  <c r="O604" i="11"/>
  <c r="P604" i="11"/>
  <c r="Q604" i="11"/>
  <c r="R604" i="11"/>
  <c r="S604" i="11"/>
  <c r="T604" i="11"/>
  <c r="U604" i="11"/>
  <c r="V604" i="11"/>
  <c r="W604" i="11"/>
  <c r="X604" i="11"/>
  <c r="Z604" i="11"/>
  <c r="AA604" i="11"/>
  <c r="AB604" i="11"/>
  <c r="AC604" i="11"/>
  <c r="O605" i="11"/>
  <c r="P605" i="11"/>
  <c r="Q605" i="11"/>
  <c r="R605" i="11"/>
  <c r="S605" i="11"/>
  <c r="T605" i="11"/>
  <c r="U605" i="11"/>
  <c r="V605" i="11"/>
  <c r="W605" i="11"/>
  <c r="X605" i="11"/>
  <c r="Z605" i="11"/>
  <c r="AA605" i="11"/>
  <c r="AB605" i="11"/>
  <c r="AC605" i="11"/>
  <c r="O606" i="11"/>
  <c r="P606" i="11"/>
  <c r="Q606" i="11"/>
  <c r="R606" i="11"/>
  <c r="S606" i="11"/>
  <c r="T606" i="11"/>
  <c r="U606" i="11"/>
  <c r="V606" i="11"/>
  <c r="W606" i="11"/>
  <c r="X606" i="11"/>
  <c r="Z606" i="11"/>
  <c r="AA606" i="11"/>
  <c r="AB606" i="11"/>
  <c r="AC606" i="11"/>
  <c r="O607" i="11"/>
  <c r="P607" i="11"/>
  <c r="Q607" i="11"/>
  <c r="R607" i="11"/>
  <c r="S607" i="11"/>
  <c r="T607" i="11"/>
  <c r="U607" i="11"/>
  <c r="V607" i="11"/>
  <c r="W607" i="11"/>
  <c r="X607" i="11"/>
  <c r="Z607" i="11"/>
  <c r="AA607" i="11"/>
  <c r="AB607" i="11"/>
  <c r="AC607" i="11"/>
  <c r="O608" i="11"/>
  <c r="P608" i="11"/>
  <c r="Q608" i="11"/>
  <c r="R608" i="11"/>
  <c r="S608" i="11"/>
  <c r="T608" i="11"/>
  <c r="U608" i="11"/>
  <c r="V608" i="11"/>
  <c r="W608" i="11"/>
  <c r="X608" i="11"/>
  <c r="Z608" i="11"/>
  <c r="AA608" i="11"/>
  <c r="AB608" i="11"/>
  <c r="AC608" i="11"/>
  <c r="O609" i="11"/>
  <c r="P609" i="11"/>
  <c r="Q609" i="11"/>
  <c r="R609" i="11"/>
  <c r="S609" i="11"/>
  <c r="T609" i="11"/>
  <c r="U609" i="11"/>
  <c r="V609" i="11"/>
  <c r="W609" i="11"/>
  <c r="X609" i="11"/>
  <c r="Z609" i="11"/>
  <c r="AA609" i="11"/>
  <c r="AB609" i="11"/>
  <c r="AC609" i="11"/>
  <c r="O610" i="11"/>
  <c r="P610" i="11"/>
  <c r="Q610" i="11"/>
  <c r="R610" i="11"/>
  <c r="S610" i="11"/>
  <c r="T610" i="11"/>
  <c r="U610" i="11"/>
  <c r="V610" i="11"/>
  <c r="W610" i="11"/>
  <c r="X610" i="11"/>
  <c r="Z610" i="11"/>
  <c r="AA610" i="11"/>
  <c r="AB610" i="11"/>
  <c r="AC610" i="11"/>
  <c r="O611" i="11"/>
  <c r="P611" i="11"/>
  <c r="Q611" i="11"/>
  <c r="R611" i="11"/>
  <c r="S611" i="11"/>
  <c r="T611" i="11"/>
  <c r="U611" i="11"/>
  <c r="V611" i="11"/>
  <c r="W611" i="11"/>
  <c r="X611" i="11"/>
  <c r="Z611" i="11"/>
  <c r="AA611" i="11"/>
  <c r="AB611" i="11"/>
  <c r="AC611" i="11"/>
  <c r="O612" i="11"/>
  <c r="P612" i="11"/>
  <c r="Q612" i="11"/>
  <c r="R612" i="11"/>
  <c r="S612" i="11"/>
  <c r="T612" i="11"/>
  <c r="U612" i="11"/>
  <c r="V612" i="11"/>
  <c r="W612" i="11"/>
  <c r="X612" i="11"/>
  <c r="Z612" i="11"/>
  <c r="AA612" i="11"/>
  <c r="AB612" i="11"/>
  <c r="AC612" i="11"/>
  <c r="O613" i="11"/>
  <c r="P613" i="11"/>
  <c r="Q613" i="11"/>
  <c r="R613" i="11"/>
  <c r="S613" i="11"/>
  <c r="T613" i="11"/>
  <c r="U613" i="11"/>
  <c r="V613" i="11"/>
  <c r="W613" i="11"/>
  <c r="X613" i="11"/>
  <c r="Z613" i="11"/>
  <c r="AA613" i="11"/>
  <c r="AB613" i="11"/>
  <c r="AC613" i="11"/>
  <c r="O614" i="11"/>
  <c r="P614" i="11"/>
  <c r="Q614" i="11"/>
  <c r="R614" i="11"/>
  <c r="S614" i="11"/>
  <c r="T614" i="11"/>
  <c r="U614" i="11"/>
  <c r="V614" i="11"/>
  <c r="W614" i="11"/>
  <c r="X614" i="11"/>
  <c r="Z614" i="11"/>
  <c r="AA614" i="11"/>
  <c r="AB614" i="11"/>
  <c r="AC614" i="11"/>
  <c r="O615" i="11"/>
  <c r="P615" i="11"/>
  <c r="Q615" i="11"/>
  <c r="R615" i="11"/>
  <c r="S615" i="11"/>
  <c r="T615" i="11"/>
  <c r="U615" i="11"/>
  <c r="V615" i="11"/>
  <c r="W615" i="11"/>
  <c r="X615" i="11"/>
  <c r="Z615" i="11"/>
  <c r="AA615" i="11"/>
  <c r="AB615" i="11"/>
  <c r="AC615" i="11"/>
  <c r="O616" i="11"/>
  <c r="P616" i="11"/>
  <c r="Q616" i="11"/>
  <c r="R616" i="11"/>
  <c r="S616" i="11"/>
  <c r="T616" i="11"/>
  <c r="U616" i="11"/>
  <c r="V616" i="11"/>
  <c r="W616" i="11"/>
  <c r="X616" i="11"/>
  <c r="Z616" i="11"/>
  <c r="AA616" i="11"/>
  <c r="AB616" i="11"/>
  <c r="AC616" i="11"/>
  <c r="O617" i="11"/>
  <c r="P617" i="11"/>
  <c r="Q617" i="11"/>
  <c r="R617" i="11"/>
  <c r="S617" i="11"/>
  <c r="T617" i="11"/>
  <c r="U617" i="11"/>
  <c r="V617" i="11"/>
  <c r="W617" i="11"/>
  <c r="X617" i="11"/>
  <c r="Z617" i="11"/>
  <c r="AA617" i="11"/>
  <c r="AB617" i="11"/>
  <c r="AC617" i="11"/>
  <c r="O618" i="11"/>
  <c r="P618" i="11"/>
  <c r="Q618" i="11"/>
  <c r="R618" i="11"/>
  <c r="S618" i="11"/>
  <c r="T618" i="11"/>
  <c r="U618" i="11"/>
  <c r="V618" i="11"/>
  <c r="W618" i="11"/>
  <c r="X618" i="11"/>
  <c r="Z618" i="11"/>
  <c r="AA618" i="11"/>
  <c r="AB618" i="11"/>
  <c r="AC618" i="11"/>
  <c r="O619" i="11"/>
  <c r="P619" i="11"/>
  <c r="Q619" i="11"/>
  <c r="R619" i="11"/>
  <c r="S619" i="11"/>
  <c r="T619" i="11"/>
  <c r="U619" i="11"/>
  <c r="V619" i="11"/>
  <c r="W619" i="11"/>
  <c r="X619" i="11"/>
  <c r="Z619" i="11"/>
  <c r="AA619" i="11"/>
  <c r="AB619" i="11"/>
  <c r="AC619" i="11"/>
  <c r="O620" i="11"/>
  <c r="P620" i="11"/>
  <c r="Q620" i="11"/>
  <c r="R620" i="11"/>
  <c r="S620" i="11"/>
  <c r="T620" i="11"/>
  <c r="U620" i="11"/>
  <c r="V620" i="11"/>
  <c r="W620" i="11"/>
  <c r="X620" i="11"/>
  <c r="Z620" i="11"/>
  <c r="AA620" i="11"/>
  <c r="AB620" i="11"/>
  <c r="AC620" i="11"/>
  <c r="O621" i="11"/>
  <c r="P621" i="11"/>
  <c r="Q621" i="11"/>
  <c r="R621" i="11"/>
  <c r="S621" i="11"/>
  <c r="T621" i="11"/>
  <c r="U621" i="11"/>
  <c r="V621" i="11"/>
  <c r="W621" i="11"/>
  <c r="X621" i="11"/>
  <c r="Z621" i="11"/>
  <c r="AA621" i="11"/>
  <c r="AB621" i="11"/>
  <c r="AC621" i="11"/>
  <c r="O622" i="11"/>
  <c r="P622" i="11"/>
  <c r="Q622" i="11"/>
  <c r="R622" i="11"/>
  <c r="S622" i="11"/>
  <c r="T622" i="11"/>
  <c r="U622" i="11"/>
  <c r="V622" i="11"/>
  <c r="W622" i="11"/>
  <c r="X622" i="11"/>
  <c r="Z622" i="11"/>
  <c r="AA622" i="11"/>
  <c r="AB622" i="11"/>
  <c r="AC622" i="11"/>
  <c r="O623" i="11"/>
  <c r="P623" i="11"/>
  <c r="Q623" i="11"/>
  <c r="R623" i="11"/>
  <c r="S623" i="11"/>
  <c r="T623" i="11"/>
  <c r="U623" i="11"/>
  <c r="V623" i="11"/>
  <c r="W623" i="11"/>
  <c r="X623" i="11"/>
  <c r="Z623" i="11"/>
  <c r="AA623" i="11"/>
  <c r="AB623" i="11"/>
  <c r="AC623" i="11"/>
  <c r="O624" i="11"/>
  <c r="P624" i="11"/>
  <c r="Q624" i="11"/>
  <c r="R624" i="11"/>
  <c r="S624" i="11"/>
  <c r="T624" i="11"/>
  <c r="U624" i="11"/>
  <c r="V624" i="11"/>
  <c r="W624" i="11"/>
  <c r="X624" i="11"/>
  <c r="Z624" i="11"/>
  <c r="AA624" i="11"/>
  <c r="AB624" i="11"/>
  <c r="AC624" i="11"/>
  <c r="O625" i="11"/>
  <c r="P625" i="11"/>
  <c r="Q625" i="11"/>
  <c r="R625" i="11"/>
  <c r="S625" i="11"/>
  <c r="T625" i="11"/>
  <c r="U625" i="11"/>
  <c r="V625" i="11"/>
  <c r="W625" i="11"/>
  <c r="X625" i="11"/>
  <c r="Z625" i="11"/>
  <c r="AA625" i="11"/>
  <c r="AB625" i="11"/>
  <c r="AC625" i="11"/>
  <c r="O626" i="11"/>
  <c r="P626" i="11"/>
  <c r="Q626" i="11"/>
  <c r="R626" i="11"/>
  <c r="S626" i="11"/>
  <c r="T626" i="11"/>
  <c r="U626" i="11"/>
  <c r="V626" i="11"/>
  <c r="W626" i="11"/>
  <c r="X626" i="11"/>
  <c r="Z626" i="11"/>
  <c r="AA626" i="11"/>
  <c r="AB626" i="11"/>
  <c r="AC626" i="11"/>
  <c r="O627" i="11"/>
  <c r="P627" i="11"/>
  <c r="Q627" i="11"/>
  <c r="R627" i="11"/>
  <c r="S627" i="11"/>
  <c r="T627" i="11"/>
  <c r="U627" i="11"/>
  <c r="V627" i="11"/>
  <c r="W627" i="11"/>
  <c r="X627" i="11"/>
  <c r="Z627" i="11"/>
  <c r="AA627" i="11"/>
  <c r="AB627" i="11"/>
  <c r="AC627" i="11"/>
  <c r="O628" i="11"/>
  <c r="P628" i="11"/>
  <c r="Q628" i="11"/>
  <c r="R628" i="11"/>
  <c r="S628" i="11"/>
  <c r="T628" i="11"/>
  <c r="U628" i="11"/>
  <c r="V628" i="11"/>
  <c r="W628" i="11"/>
  <c r="X628" i="11"/>
  <c r="Z628" i="11"/>
  <c r="AA628" i="11"/>
  <c r="AB628" i="11"/>
  <c r="AC628" i="11"/>
  <c r="O629" i="11"/>
  <c r="P629" i="11"/>
  <c r="Q629" i="11"/>
  <c r="R629" i="11"/>
  <c r="S629" i="11"/>
  <c r="T629" i="11"/>
  <c r="U629" i="11"/>
  <c r="V629" i="11"/>
  <c r="W629" i="11"/>
  <c r="X629" i="11"/>
  <c r="Z629" i="11"/>
  <c r="AA629" i="11"/>
  <c r="AB629" i="11"/>
  <c r="AC629" i="11"/>
  <c r="O630" i="11"/>
  <c r="P630" i="11"/>
  <c r="Q630" i="11"/>
  <c r="R630" i="11"/>
  <c r="S630" i="11"/>
  <c r="T630" i="11"/>
  <c r="U630" i="11"/>
  <c r="V630" i="11"/>
  <c r="W630" i="11"/>
  <c r="X630" i="11"/>
  <c r="Z630" i="11"/>
  <c r="AA630" i="11"/>
  <c r="AB630" i="11"/>
  <c r="AC630" i="11"/>
  <c r="O631" i="11"/>
  <c r="P631" i="11"/>
  <c r="Q631" i="11"/>
  <c r="R631" i="11"/>
  <c r="S631" i="11"/>
  <c r="T631" i="11"/>
  <c r="U631" i="11"/>
  <c r="V631" i="11"/>
  <c r="W631" i="11"/>
  <c r="X631" i="11"/>
  <c r="Z631" i="11"/>
  <c r="AA631" i="11"/>
  <c r="AB631" i="11"/>
  <c r="AC631" i="11"/>
  <c r="O632" i="11"/>
  <c r="P632" i="11"/>
  <c r="Q632" i="11"/>
  <c r="R632" i="11"/>
  <c r="S632" i="11"/>
  <c r="T632" i="11"/>
  <c r="U632" i="11"/>
  <c r="V632" i="11"/>
  <c r="W632" i="11"/>
  <c r="X632" i="11"/>
  <c r="Z632" i="11"/>
  <c r="AA632" i="11"/>
  <c r="AB632" i="11"/>
  <c r="AC632" i="11"/>
  <c r="O633" i="11"/>
  <c r="P633" i="11"/>
  <c r="Q633" i="11"/>
  <c r="R633" i="11"/>
  <c r="S633" i="11"/>
  <c r="T633" i="11"/>
  <c r="U633" i="11"/>
  <c r="V633" i="11"/>
  <c r="W633" i="11"/>
  <c r="X633" i="11"/>
  <c r="Z633" i="11"/>
  <c r="AA633" i="11"/>
  <c r="AB633" i="11"/>
  <c r="AC633" i="11"/>
  <c r="O634" i="11"/>
  <c r="P634" i="11"/>
  <c r="Q634" i="11"/>
  <c r="R634" i="11"/>
  <c r="S634" i="11"/>
  <c r="T634" i="11"/>
  <c r="U634" i="11"/>
  <c r="V634" i="11"/>
  <c r="W634" i="11"/>
  <c r="X634" i="11"/>
  <c r="Z634" i="11"/>
  <c r="AA634" i="11"/>
  <c r="AB634" i="11"/>
  <c r="AC634" i="11"/>
  <c r="O635" i="11"/>
  <c r="P635" i="11"/>
  <c r="Q635" i="11"/>
  <c r="R635" i="11"/>
  <c r="S635" i="11"/>
  <c r="T635" i="11"/>
  <c r="U635" i="11"/>
  <c r="V635" i="11"/>
  <c r="W635" i="11"/>
  <c r="X635" i="11"/>
  <c r="Z635" i="11"/>
  <c r="AA635" i="11"/>
  <c r="AB635" i="11"/>
  <c r="AC635" i="11"/>
  <c r="O636" i="11"/>
  <c r="P636" i="11"/>
  <c r="Q636" i="11"/>
  <c r="R636" i="11"/>
  <c r="S636" i="11"/>
  <c r="T636" i="11"/>
  <c r="U636" i="11"/>
  <c r="V636" i="11"/>
  <c r="W636" i="11"/>
  <c r="X636" i="11"/>
  <c r="Z636" i="11"/>
  <c r="AA636" i="11"/>
  <c r="AB636" i="11"/>
  <c r="AC636" i="11"/>
  <c r="O637" i="11"/>
  <c r="P637" i="11"/>
  <c r="Q637" i="11"/>
  <c r="R637" i="11"/>
  <c r="S637" i="11"/>
  <c r="T637" i="11"/>
  <c r="U637" i="11"/>
  <c r="V637" i="11"/>
  <c r="W637" i="11"/>
  <c r="X637" i="11"/>
  <c r="Z637" i="11"/>
  <c r="AA637" i="11"/>
  <c r="AB637" i="11"/>
  <c r="AC637" i="11"/>
  <c r="O638" i="11"/>
  <c r="P638" i="11"/>
  <c r="Q638" i="11"/>
  <c r="R638" i="11"/>
  <c r="S638" i="11"/>
  <c r="T638" i="11"/>
  <c r="U638" i="11"/>
  <c r="V638" i="11"/>
  <c r="W638" i="11"/>
  <c r="X638" i="11"/>
  <c r="Z638" i="11"/>
  <c r="AA638" i="11"/>
  <c r="AB638" i="11"/>
  <c r="AC638" i="11"/>
  <c r="O639" i="11"/>
  <c r="P639" i="11"/>
  <c r="Q639" i="11"/>
  <c r="R639" i="11"/>
  <c r="S639" i="11"/>
  <c r="T639" i="11"/>
  <c r="U639" i="11"/>
  <c r="V639" i="11"/>
  <c r="W639" i="11"/>
  <c r="X639" i="11"/>
  <c r="Z639" i="11"/>
  <c r="AA639" i="11"/>
  <c r="AB639" i="11"/>
  <c r="AC639" i="11"/>
  <c r="O640" i="11"/>
  <c r="P640" i="11"/>
  <c r="Q640" i="11"/>
  <c r="R640" i="11"/>
  <c r="S640" i="11"/>
  <c r="T640" i="11"/>
  <c r="U640" i="11"/>
  <c r="V640" i="11"/>
  <c r="W640" i="11"/>
  <c r="X640" i="11"/>
  <c r="Z640" i="11"/>
  <c r="AA640" i="11"/>
  <c r="AB640" i="11"/>
  <c r="AC640" i="11"/>
  <c r="O641" i="11"/>
  <c r="P641" i="11"/>
  <c r="Q641" i="11"/>
  <c r="R641" i="11"/>
  <c r="S641" i="11"/>
  <c r="T641" i="11"/>
  <c r="U641" i="11"/>
  <c r="V641" i="11"/>
  <c r="W641" i="11"/>
  <c r="X641" i="11"/>
  <c r="Z641" i="11"/>
  <c r="AA641" i="11"/>
  <c r="AB641" i="11"/>
  <c r="AC641" i="11"/>
  <c r="O642" i="11"/>
  <c r="P642" i="11"/>
  <c r="Q642" i="11"/>
  <c r="R642" i="11"/>
  <c r="S642" i="11"/>
  <c r="T642" i="11"/>
  <c r="U642" i="11"/>
  <c r="V642" i="11"/>
  <c r="W642" i="11"/>
  <c r="X642" i="11"/>
  <c r="Z642" i="11"/>
  <c r="AA642" i="11"/>
  <c r="AB642" i="11"/>
  <c r="AC642" i="11"/>
  <c r="O643" i="11"/>
  <c r="P643" i="11"/>
  <c r="Q643" i="11"/>
  <c r="R643" i="11"/>
  <c r="S643" i="11"/>
  <c r="T643" i="11"/>
  <c r="U643" i="11"/>
  <c r="V643" i="11"/>
  <c r="W643" i="11"/>
  <c r="X643" i="11"/>
  <c r="Z643" i="11"/>
  <c r="AA643" i="11"/>
  <c r="AB643" i="11"/>
  <c r="AC643" i="11"/>
  <c r="O644" i="11"/>
  <c r="P644" i="11"/>
  <c r="Q644" i="11"/>
  <c r="R644" i="11"/>
  <c r="S644" i="11"/>
  <c r="T644" i="11"/>
  <c r="U644" i="11"/>
  <c r="V644" i="11"/>
  <c r="W644" i="11"/>
  <c r="X644" i="11"/>
  <c r="Z644" i="11"/>
  <c r="AA644" i="11"/>
  <c r="AB644" i="11"/>
  <c r="AC644" i="11"/>
  <c r="O645" i="11"/>
  <c r="P645" i="11"/>
  <c r="Q645" i="11"/>
  <c r="R645" i="11"/>
  <c r="S645" i="11"/>
  <c r="T645" i="11"/>
  <c r="U645" i="11"/>
  <c r="V645" i="11"/>
  <c r="W645" i="11"/>
  <c r="X645" i="11"/>
  <c r="Z645" i="11"/>
  <c r="AA645" i="11"/>
  <c r="AB645" i="11"/>
  <c r="AC645" i="11"/>
  <c r="O646" i="11"/>
  <c r="P646" i="11"/>
  <c r="Q646" i="11"/>
  <c r="R646" i="11"/>
  <c r="S646" i="11"/>
  <c r="T646" i="11"/>
  <c r="U646" i="11"/>
  <c r="V646" i="11"/>
  <c r="W646" i="11"/>
  <c r="X646" i="11"/>
  <c r="Z646" i="11"/>
  <c r="AA646" i="11"/>
  <c r="AB646" i="11"/>
  <c r="AC646" i="11"/>
  <c r="O647" i="11"/>
  <c r="P647" i="11"/>
  <c r="Q647" i="11"/>
  <c r="R647" i="11"/>
  <c r="S647" i="11"/>
  <c r="T647" i="11"/>
  <c r="U647" i="11"/>
  <c r="V647" i="11"/>
  <c r="W647" i="11"/>
  <c r="X647" i="11"/>
  <c r="Z647" i="11"/>
  <c r="AA647" i="11"/>
  <c r="AB647" i="11"/>
  <c r="AC647" i="11"/>
  <c r="O648" i="11"/>
  <c r="P648" i="11"/>
  <c r="Q648" i="11"/>
  <c r="R648" i="11"/>
  <c r="S648" i="11"/>
  <c r="T648" i="11"/>
  <c r="U648" i="11"/>
  <c r="V648" i="11"/>
  <c r="W648" i="11"/>
  <c r="X648" i="11"/>
  <c r="Z648" i="11"/>
  <c r="AA648" i="11"/>
  <c r="AB648" i="11"/>
  <c r="AC648" i="11"/>
  <c r="O649" i="11"/>
  <c r="P649" i="11"/>
  <c r="Q649" i="11"/>
  <c r="R649" i="11"/>
  <c r="S649" i="11"/>
  <c r="T649" i="11"/>
  <c r="U649" i="11"/>
  <c r="V649" i="11"/>
  <c r="W649" i="11"/>
  <c r="X649" i="11"/>
  <c r="Z649" i="11"/>
  <c r="AA649" i="11"/>
  <c r="AB649" i="11"/>
  <c r="AC649" i="11"/>
  <c r="O650" i="11"/>
  <c r="P650" i="11"/>
  <c r="Q650" i="11"/>
  <c r="R650" i="11"/>
  <c r="S650" i="11"/>
  <c r="T650" i="11"/>
  <c r="U650" i="11"/>
  <c r="V650" i="11"/>
  <c r="W650" i="11"/>
  <c r="X650" i="11"/>
  <c r="Z650" i="11"/>
  <c r="AA650" i="11"/>
  <c r="AB650" i="11"/>
  <c r="AC650" i="11"/>
  <c r="O651" i="11"/>
  <c r="P651" i="11"/>
  <c r="Q651" i="11"/>
  <c r="R651" i="11"/>
  <c r="S651" i="11"/>
  <c r="T651" i="11"/>
  <c r="U651" i="11"/>
  <c r="V651" i="11"/>
  <c r="W651" i="11"/>
  <c r="X651" i="11"/>
  <c r="Z651" i="11"/>
  <c r="AA651" i="11"/>
  <c r="AB651" i="11"/>
  <c r="AC651" i="11"/>
  <c r="O652" i="11"/>
  <c r="P652" i="11"/>
  <c r="Q652" i="11"/>
  <c r="R652" i="11"/>
  <c r="S652" i="11"/>
  <c r="T652" i="11"/>
  <c r="U652" i="11"/>
  <c r="V652" i="11"/>
  <c r="W652" i="11"/>
  <c r="X652" i="11"/>
  <c r="Z652" i="11"/>
  <c r="AA652" i="11"/>
  <c r="AB652" i="11"/>
  <c r="AC652" i="11"/>
  <c r="O653" i="11"/>
  <c r="P653" i="11"/>
  <c r="Q653" i="11"/>
  <c r="R653" i="11"/>
  <c r="S653" i="11"/>
  <c r="T653" i="11"/>
  <c r="U653" i="11"/>
  <c r="V653" i="11"/>
  <c r="W653" i="11"/>
  <c r="X653" i="11"/>
  <c r="Z653" i="11"/>
  <c r="AA653" i="11"/>
  <c r="AB653" i="11"/>
  <c r="AC653" i="11"/>
  <c r="O654" i="11"/>
  <c r="P654" i="11"/>
  <c r="Q654" i="11"/>
  <c r="R654" i="11"/>
  <c r="S654" i="11"/>
  <c r="T654" i="11"/>
  <c r="U654" i="11"/>
  <c r="V654" i="11"/>
  <c r="W654" i="11"/>
  <c r="X654" i="11"/>
  <c r="Z654" i="11"/>
  <c r="AA654" i="11"/>
  <c r="AB654" i="11"/>
  <c r="AC654" i="11"/>
  <c r="O655" i="11"/>
  <c r="P655" i="11"/>
  <c r="Q655" i="11"/>
  <c r="R655" i="11"/>
  <c r="S655" i="11"/>
  <c r="T655" i="11"/>
  <c r="U655" i="11"/>
  <c r="V655" i="11"/>
  <c r="W655" i="11"/>
  <c r="X655" i="11"/>
  <c r="Z655" i="11"/>
  <c r="AA655" i="11"/>
  <c r="AB655" i="11"/>
  <c r="AC655" i="11"/>
  <c r="O656" i="11"/>
  <c r="P656" i="11"/>
  <c r="Q656" i="11"/>
  <c r="R656" i="11"/>
  <c r="S656" i="11"/>
  <c r="T656" i="11"/>
  <c r="U656" i="11"/>
  <c r="V656" i="11"/>
  <c r="W656" i="11"/>
  <c r="X656" i="11"/>
  <c r="Z656" i="11"/>
  <c r="AA656" i="11"/>
  <c r="AB656" i="11"/>
  <c r="AC656" i="11"/>
  <c r="O657" i="11"/>
  <c r="P657" i="11"/>
  <c r="Q657" i="11"/>
  <c r="R657" i="11"/>
  <c r="S657" i="11"/>
  <c r="T657" i="11"/>
  <c r="U657" i="11"/>
  <c r="V657" i="11"/>
  <c r="W657" i="11"/>
  <c r="X657" i="11"/>
  <c r="Z657" i="11"/>
  <c r="AA657" i="11"/>
  <c r="AB657" i="11"/>
  <c r="AC657" i="11"/>
  <c r="O658" i="11"/>
  <c r="P658" i="11"/>
  <c r="Q658" i="11"/>
  <c r="R658" i="11"/>
  <c r="S658" i="11"/>
  <c r="T658" i="11"/>
  <c r="U658" i="11"/>
  <c r="V658" i="11"/>
  <c r="W658" i="11"/>
  <c r="X658" i="11"/>
  <c r="Z658" i="11"/>
  <c r="AA658" i="11"/>
  <c r="AB658" i="11"/>
  <c r="AC658" i="11"/>
  <c r="O659" i="11"/>
  <c r="P659" i="11"/>
  <c r="Q659" i="11"/>
  <c r="R659" i="11"/>
  <c r="S659" i="11"/>
  <c r="T659" i="11"/>
  <c r="U659" i="11"/>
  <c r="V659" i="11"/>
  <c r="W659" i="11"/>
  <c r="X659" i="11"/>
  <c r="Z659" i="11"/>
  <c r="AA659" i="11"/>
  <c r="AB659" i="11"/>
  <c r="AC659" i="11"/>
  <c r="O660" i="11"/>
  <c r="P660" i="11"/>
  <c r="Q660" i="11"/>
  <c r="R660" i="11"/>
  <c r="S660" i="11"/>
  <c r="T660" i="11"/>
  <c r="U660" i="11"/>
  <c r="V660" i="11"/>
  <c r="W660" i="11"/>
  <c r="X660" i="11"/>
  <c r="Z660" i="11"/>
  <c r="AA660" i="11"/>
  <c r="AB660" i="11"/>
  <c r="AC660" i="11"/>
  <c r="O661" i="11"/>
  <c r="P661" i="11"/>
  <c r="Q661" i="11"/>
  <c r="R661" i="11"/>
  <c r="S661" i="11"/>
  <c r="T661" i="11"/>
  <c r="U661" i="11"/>
  <c r="V661" i="11"/>
  <c r="W661" i="11"/>
  <c r="X661" i="11"/>
  <c r="Z661" i="11"/>
  <c r="AA661" i="11"/>
  <c r="AB661" i="11"/>
  <c r="AC661" i="11"/>
  <c r="O662" i="11"/>
  <c r="P662" i="11"/>
  <c r="Q662" i="11"/>
  <c r="R662" i="11"/>
  <c r="S662" i="11"/>
  <c r="T662" i="11"/>
  <c r="U662" i="11"/>
  <c r="V662" i="11"/>
  <c r="W662" i="11"/>
  <c r="X662" i="11"/>
  <c r="Z662" i="11"/>
  <c r="AA662" i="11"/>
  <c r="AB662" i="11"/>
  <c r="AC662" i="11"/>
  <c r="O663" i="11"/>
  <c r="P663" i="11"/>
  <c r="Q663" i="11"/>
  <c r="R663" i="11"/>
  <c r="S663" i="11"/>
  <c r="T663" i="11"/>
  <c r="U663" i="11"/>
  <c r="V663" i="11"/>
  <c r="W663" i="11"/>
  <c r="X663" i="11"/>
  <c r="Z663" i="11"/>
  <c r="AA663" i="11"/>
  <c r="AB663" i="11"/>
  <c r="AC663" i="11"/>
  <c r="O664" i="11"/>
  <c r="P664" i="11"/>
  <c r="Q664" i="11"/>
  <c r="R664" i="11"/>
  <c r="S664" i="11"/>
  <c r="T664" i="11"/>
  <c r="U664" i="11"/>
  <c r="V664" i="11"/>
  <c r="W664" i="11"/>
  <c r="X664" i="11"/>
  <c r="Z664" i="11"/>
  <c r="AA664" i="11"/>
  <c r="AB664" i="11"/>
  <c r="AC664" i="11"/>
  <c r="O665" i="11"/>
  <c r="P665" i="11"/>
  <c r="Q665" i="11"/>
  <c r="R665" i="11"/>
  <c r="S665" i="11"/>
  <c r="T665" i="11"/>
  <c r="U665" i="11"/>
  <c r="V665" i="11"/>
  <c r="W665" i="11"/>
  <c r="X665" i="11"/>
  <c r="Z665" i="11"/>
  <c r="AA665" i="11"/>
  <c r="AB665" i="11"/>
  <c r="AC665" i="11"/>
  <c r="O666" i="11"/>
  <c r="P666" i="11"/>
  <c r="Q666" i="11"/>
  <c r="R666" i="11"/>
  <c r="S666" i="11"/>
  <c r="T666" i="11"/>
  <c r="U666" i="11"/>
  <c r="V666" i="11"/>
  <c r="W666" i="11"/>
  <c r="X666" i="11"/>
  <c r="Z666" i="11"/>
  <c r="AA666" i="11"/>
  <c r="AB666" i="11"/>
  <c r="AC666" i="11"/>
  <c r="O667" i="11"/>
  <c r="P667" i="11"/>
  <c r="Q667" i="11"/>
  <c r="R667" i="11"/>
  <c r="S667" i="11"/>
  <c r="T667" i="11"/>
  <c r="U667" i="11"/>
  <c r="V667" i="11"/>
  <c r="W667" i="11"/>
  <c r="X667" i="11"/>
  <c r="Z667" i="11"/>
  <c r="AA667" i="11"/>
  <c r="AB667" i="11"/>
  <c r="AC667" i="11"/>
  <c r="O668" i="11"/>
  <c r="P668" i="11"/>
  <c r="Q668" i="11"/>
  <c r="R668" i="11"/>
  <c r="S668" i="11"/>
  <c r="T668" i="11"/>
  <c r="U668" i="11"/>
  <c r="V668" i="11"/>
  <c r="W668" i="11"/>
  <c r="X668" i="11"/>
  <c r="Z668" i="11"/>
  <c r="AA668" i="11"/>
  <c r="AB668" i="11"/>
  <c r="AC668" i="11"/>
  <c r="O669" i="11"/>
  <c r="P669" i="11"/>
  <c r="Q669" i="11"/>
  <c r="R669" i="11"/>
  <c r="S669" i="11"/>
  <c r="T669" i="11"/>
  <c r="U669" i="11"/>
  <c r="V669" i="11"/>
  <c r="W669" i="11"/>
  <c r="X669" i="11"/>
  <c r="Z669" i="11"/>
  <c r="AA669" i="11"/>
  <c r="AB669" i="11"/>
  <c r="AC669" i="11"/>
  <c r="O670" i="11"/>
  <c r="P670" i="11"/>
  <c r="Q670" i="11"/>
  <c r="R670" i="11"/>
  <c r="S670" i="11"/>
  <c r="T670" i="11"/>
  <c r="U670" i="11"/>
  <c r="V670" i="11"/>
  <c r="W670" i="11"/>
  <c r="X670" i="11"/>
  <c r="Z670" i="11"/>
  <c r="AA670" i="11"/>
  <c r="AB670" i="11"/>
  <c r="AC670" i="11"/>
  <c r="O671" i="11"/>
  <c r="P671" i="11"/>
  <c r="Q671" i="11"/>
  <c r="R671" i="11"/>
  <c r="S671" i="11"/>
  <c r="T671" i="11"/>
  <c r="U671" i="11"/>
  <c r="V671" i="11"/>
  <c r="W671" i="11"/>
  <c r="X671" i="11"/>
  <c r="Z671" i="11"/>
  <c r="AA671" i="11"/>
  <c r="AB671" i="11"/>
  <c r="AC671" i="11"/>
  <c r="O672" i="11"/>
  <c r="P672" i="11"/>
  <c r="Q672" i="11"/>
  <c r="R672" i="11"/>
  <c r="S672" i="11"/>
  <c r="T672" i="11"/>
  <c r="U672" i="11"/>
  <c r="V672" i="11"/>
  <c r="W672" i="11"/>
  <c r="X672" i="11"/>
  <c r="Z672" i="11"/>
  <c r="AA672" i="11"/>
  <c r="AB672" i="11"/>
  <c r="AC672" i="11"/>
  <c r="O673" i="11"/>
  <c r="P673" i="11"/>
  <c r="Q673" i="11"/>
  <c r="R673" i="11"/>
  <c r="S673" i="11"/>
  <c r="T673" i="11"/>
  <c r="U673" i="11"/>
  <c r="V673" i="11"/>
  <c r="W673" i="11"/>
  <c r="X673" i="11"/>
  <c r="Z673" i="11"/>
  <c r="AA673" i="11"/>
  <c r="AB673" i="11"/>
  <c r="AC673" i="11"/>
  <c r="O674" i="11"/>
  <c r="P674" i="11"/>
  <c r="Q674" i="11"/>
  <c r="R674" i="11"/>
  <c r="S674" i="11"/>
  <c r="T674" i="11"/>
  <c r="U674" i="11"/>
  <c r="V674" i="11"/>
  <c r="W674" i="11"/>
  <c r="X674" i="11"/>
  <c r="Z674" i="11"/>
  <c r="AA674" i="11"/>
  <c r="AB674" i="11"/>
  <c r="AC674" i="11"/>
  <c r="O675" i="11"/>
  <c r="P675" i="11"/>
  <c r="Q675" i="11"/>
  <c r="R675" i="11"/>
  <c r="S675" i="11"/>
  <c r="T675" i="11"/>
  <c r="U675" i="11"/>
  <c r="V675" i="11"/>
  <c r="W675" i="11"/>
  <c r="X675" i="11"/>
  <c r="Z675" i="11"/>
  <c r="AA675" i="11"/>
  <c r="AB675" i="11"/>
  <c r="AC675" i="11"/>
  <c r="O676" i="11"/>
  <c r="P676" i="11"/>
  <c r="Q676" i="11"/>
  <c r="R676" i="11"/>
  <c r="S676" i="11"/>
  <c r="T676" i="11"/>
  <c r="U676" i="11"/>
  <c r="V676" i="11"/>
  <c r="W676" i="11"/>
  <c r="X676" i="11"/>
  <c r="Z676" i="11"/>
  <c r="AA676" i="11"/>
  <c r="AB676" i="11"/>
  <c r="AC676" i="11"/>
  <c r="O677" i="11"/>
  <c r="P677" i="11"/>
  <c r="Q677" i="11"/>
  <c r="R677" i="11"/>
  <c r="S677" i="11"/>
  <c r="T677" i="11"/>
  <c r="U677" i="11"/>
  <c r="V677" i="11"/>
  <c r="W677" i="11"/>
  <c r="X677" i="11"/>
  <c r="Z677" i="11"/>
  <c r="AA677" i="11"/>
  <c r="AB677" i="11"/>
  <c r="AC677" i="11"/>
  <c r="O678" i="11"/>
  <c r="P678" i="11"/>
  <c r="Q678" i="11"/>
  <c r="R678" i="11"/>
  <c r="S678" i="11"/>
  <c r="T678" i="11"/>
  <c r="U678" i="11"/>
  <c r="V678" i="11"/>
  <c r="W678" i="11"/>
  <c r="X678" i="11"/>
  <c r="Z678" i="11"/>
  <c r="AA678" i="11"/>
  <c r="AB678" i="11"/>
  <c r="AC678" i="11"/>
  <c r="O679" i="11"/>
  <c r="P679" i="11"/>
  <c r="Q679" i="11"/>
  <c r="R679" i="11"/>
  <c r="S679" i="11"/>
  <c r="T679" i="11"/>
  <c r="U679" i="11"/>
  <c r="V679" i="11"/>
  <c r="W679" i="11"/>
  <c r="X679" i="11"/>
  <c r="Z679" i="11"/>
  <c r="AA679" i="11"/>
  <c r="AB679" i="11"/>
  <c r="AC679" i="11"/>
  <c r="O680" i="11"/>
  <c r="P680" i="11"/>
  <c r="Q680" i="11"/>
  <c r="R680" i="11"/>
  <c r="S680" i="11"/>
  <c r="T680" i="11"/>
  <c r="U680" i="11"/>
  <c r="V680" i="11"/>
  <c r="W680" i="11"/>
  <c r="X680" i="11"/>
  <c r="Z680" i="11"/>
  <c r="AA680" i="11"/>
  <c r="AB680" i="11"/>
  <c r="AC680" i="11"/>
  <c r="O681" i="11"/>
  <c r="P681" i="11"/>
  <c r="Q681" i="11"/>
  <c r="R681" i="11"/>
  <c r="S681" i="11"/>
  <c r="T681" i="11"/>
  <c r="U681" i="11"/>
  <c r="V681" i="11"/>
  <c r="W681" i="11"/>
  <c r="X681" i="11"/>
  <c r="Z681" i="11"/>
  <c r="AA681" i="11"/>
  <c r="AB681" i="11"/>
  <c r="AC681" i="11"/>
  <c r="O682" i="11"/>
  <c r="P682" i="11"/>
  <c r="Q682" i="11"/>
  <c r="R682" i="11"/>
  <c r="S682" i="11"/>
  <c r="T682" i="11"/>
  <c r="U682" i="11"/>
  <c r="V682" i="11"/>
  <c r="W682" i="11"/>
  <c r="X682" i="11"/>
  <c r="Z682" i="11"/>
  <c r="AA682" i="11"/>
  <c r="AB682" i="11"/>
  <c r="AC682" i="11"/>
  <c r="O683" i="11"/>
  <c r="P683" i="11"/>
  <c r="Q683" i="11"/>
  <c r="R683" i="11"/>
  <c r="S683" i="11"/>
  <c r="T683" i="11"/>
  <c r="U683" i="11"/>
  <c r="V683" i="11"/>
  <c r="W683" i="11"/>
  <c r="X683" i="11"/>
  <c r="Z683" i="11"/>
  <c r="AA683" i="11"/>
  <c r="AB683" i="11"/>
  <c r="AC683" i="11"/>
  <c r="O684" i="11"/>
  <c r="P684" i="11"/>
  <c r="Q684" i="11"/>
  <c r="R684" i="11"/>
  <c r="S684" i="11"/>
  <c r="T684" i="11"/>
  <c r="U684" i="11"/>
  <c r="V684" i="11"/>
  <c r="W684" i="11"/>
  <c r="X684" i="11"/>
  <c r="Z684" i="11"/>
  <c r="AA684" i="11"/>
  <c r="AB684" i="11"/>
  <c r="AC684" i="11"/>
  <c r="O685" i="11"/>
  <c r="P685" i="11"/>
  <c r="Q685" i="11"/>
  <c r="R685" i="11"/>
  <c r="S685" i="11"/>
  <c r="T685" i="11"/>
  <c r="U685" i="11"/>
  <c r="V685" i="11"/>
  <c r="W685" i="11"/>
  <c r="X685" i="11"/>
  <c r="Z685" i="11"/>
  <c r="AA685" i="11"/>
  <c r="AB685" i="11"/>
  <c r="AC685" i="11"/>
  <c r="O686" i="11"/>
  <c r="P686" i="11"/>
  <c r="Q686" i="11"/>
  <c r="R686" i="11"/>
  <c r="S686" i="11"/>
  <c r="T686" i="11"/>
  <c r="U686" i="11"/>
  <c r="V686" i="11"/>
  <c r="W686" i="11"/>
  <c r="X686" i="11"/>
  <c r="Z686" i="11"/>
  <c r="AA686" i="11"/>
  <c r="AB686" i="11"/>
  <c r="AC686" i="11"/>
  <c r="O687" i="11"/>
  <c r="P687" i="11"/>
  <c r="Q687" i="11"/>
  <c r="R687" i="11"/>
  <c r="S687" i="11"/>
  <c r="T687" i="11"/>
  <c r="U687" i="11"/>
  <c r="V687" i="11"/>
  <c r="W687" i="11"/>
  <c r="X687" i="11"/>
  <c r="Z687" i="11"/>
  <c r="AA687" i="11"/>
  <c r="AB687" i="11"/>
  <c r="AC687" i="11"/>
  <c r="O688" i="11"/>
  <c r="P688" i="11"/>
  <c r="Q688" i="11"/>
  <c r="R688" i="11"/>
  <c r="S688" i="11"/>
  <c r="T688" i="11"/>
  <c r="U688" i="11"/>
  <c r="V688" i="11"/>
  <c r="W688" i="11"/>
  <c r="X688" i="11"/>
  <c r="Z688" i="11"/>
  <c r="AA688" i="11"/>
  <c r="AB688" i="11"/>
  <c r="AC688" i="11"/>
  <c r="O689" i="11"/>
  <c r="P689" i="11"/>
  <c r="Q689" i="11"/>
  <c r="R689" i="11"/>
  <c r="S689" i="11"/>
  <c r="T689" i="11"/>
  <c r="U689" i="11"/>
  <c r="V689" i="11"/>
  <c r="W689" i="11"/>
  <c r="X689" i="11"/>
  <c r="Z689" i="11"/>
  <c r="AA689" i="11"/>
  <c r="AB689" i="11"/>
  <c r="AC689" i="11"/>
  <c r="O690" i="11"/>
  <c r="P690" i="11"/>
  <c r="Q690" i="11"/>
  <c r="R690" i="11"/>
  <c r="S690" i="11"/>
  <c r="T690" i="11"/>
  <c r="U690" i="11"/>
  <c r="V690" i="11"/>
  <c r="W690" i="11"/>
  <c r="X690" i="11"/>
  <c r="Z690" i="11"/>
  <c r="AA690" i="11"/>
  <c r="AB690" i="11"/>
  <c r="AC690" i="11"/>
  <c r="O691" i="11"/>
  <c r="P691" i="11"/>
  <c r="Q691" i="11"/>
  <c r="R691" i="11"/>
  <c r="S691" i="11"/>
  <c r="T691" i="11"/>
  <c r="U691" i="11"/>
  <c r="V691" i="11"/>
  <c r="W691" i="11"/>
  <c r="X691" i="11"/>
  <c r="Z691" i="11"/>
  <c r="AA691" i="11"/>
  <c r="AB691" i="11"/>
  <c r="AC691" i="11"/>
  <c r="O692" i="11"/>
  <c r="P692" i="11"/>
  <c r="Q692" i="11"/>
  <c r="R692" i="11"/>
  <c r="S692" i="11"/>
  <c r="T692" i="11"/>
  <c r="U692" i="11"/>
  <c r="V692" i="11"/>
  <c r="W692" i="11"/>
  <c r="X692" i="11"/>
  <c r="Z692" i="11"/>
  <c r="AA692" i="11"/>
  <c r="AB692" i="11"/>
  <c r="AC692" i="11"/>
  <c r="O693" i="11"/>
  <c r="P693" i="11"/>
  <c r="Q693" i="11"/>
  <c r="R693" i="11"/>
  <c r="S693" i="11"/>
  <c r="T693" i="11"/>
  <c r="U693" i="11"/>
  <c r="V693" i="11"/>
  <c r="W693" i="11"/>
  <c r="X693" i="11"/>
  <c r="Z693" i="11"/>
  <c r="AA693" i="11"/>
  <c r="AB693" i="11"/>
  <c r="AC693" i="11"/>
  <c r="O694" i="11"/>
  <c r="P694" i="11"/>
  <c r="Q694" i="11"/>
  <c r="R694" i="11"/>
  <c r="S694" i="11"/>
  <c r="T694" i="11"/>
  <c r="U694" i="11"/>
  <c r="V694" i="11"/>
  <c r="W694" i="11"/>
  <c r="X694" i="11"/>
  <c r="Z694" i="11"/>
  <c r="AA694" i="11"/>
  <c r="AB694" i="11"/>
  <c r="AC694" i="11"/>
  <c r="O695" i="11"/>
  <c r="P695" i="11"/>
  <c r="Q695" i="11"/>
  <c r="R695" i="11"/>
  <c r="S695" i="11"/>
  <c r="T695" i="11"/>
  <c r="U695" i="11"/>
  <c r="V695" i="11"/>
  <c r="W695" i="11"/>
  <c r="X695" i="11"/>
  <c r="Z695" i="11"/>
  <c r="AA695" i="11"/>
  <c r="AB695" i="11"/>
  <c r="AC695" i="11"/>
  <c r="O696" i="11"/>
  <c r="P696" i="11"/>
  <c r="Q696" i="11"/>
  <c r="R696" i="11"/>
  <c r="S696" i="11"/>
  <c r="T696" i="11"/>
  <c r="U696" i="11"/>
  <c r="V696" i="11"/>
  <c r="W696" i="11"/>
  <c r="X696" i="11"/>
  <c r="Z696" i="11"/>
  <c r="AA696" i="11"/>
  <c r="AB696" i="11"/>
  <c r="AC696" i="11"/>
  <c r="O697" i="11"/>
  <c r="P697" i="11"/>
  <c r="Q697" i="11"/>
  <c r="R697" i="11"/>
  <c r="S697" i="11"/>
  <c r="T697" i="11"/>
  <c r="U697" i="11"/>
  <c r="V697" i="11"/>
  <c r="W697" i="11"/>
  <c r="X697" i="11"/>
  <c r="Z697" i="11"/>
  <c r="AA697" i="11"/>
  <c r="AB697" i="11"/>
  <c r="AC697" i="11"/>
  <c r="O698" i="11"/>
  <c r="P698" i="11"/>
  <c r="Q698" i="11"/>
  <c r="R698" i="11"/>
  <c r="S698" i="11"/>
  <c r="T698" i="11"/>
  <c r="U698" i="11"/>
  <c r="V698" i="11"/>
  <c r="W698" i="11"/>
  <c r="X698" i="11"/>
  <c r="Z698" i="11"/>
  <c r="AA698" i="11"/>
  <c r="AB698" i="11"/>
  <c r="AC698" i="11"/>
  <c r="O699" i="11"/>
  <c r="P699" i="11"/>
  <c r="Q699" i="11"/>
  <c r="R699" i="11"/>
  <c r="S699" i="11"/>
  <c r="T699" i="11"/>
  <c r="U699" i="11"/>
  <c r="V699" i="11"/>
  <c r="W699" i="11"/>
  <c r="X699" i="11"/>
  <c r="Z699" i="11"/>
  <c r="AA699" i="11"/>
  <c r="AB699" i="11"/>
  <c r="AC699" i="11"/>
  <c r="O700" i="11"/>
  <c r="P700" i="11"/>
  <c r="Q700" i="11"/>
  <c r="R700" i="11"/>
  <c r="S700" i="11"/>
  <c r="T700" i="11"/>
  <c r="U700" i="11"/>
  <c r="V700" i="11"/>
  <c r="W700" i="11"/>
  <c r="X700" i="11"/>
  <c r="Z700" i="11"/>
  <c r="AA700" i="11"/>
  <c r="AB700" i="11"/>
  <c r="AC700" i="11"/>
  <c r="O701" i="11"/>
  <c r="P701" i="11"/>
  <c r="Q701" i="11"/>
  <c r="R701" i="11"/>
  <c r="S701" i="11"/>
  <c r="T701" i="11"/>
  <c r="U701" i="11"/>
  <c r="V701" i="11"/>
  <c r="W701" i="11"/>
  <c r="X701" i="11"/>
  <c r="Z701" i="11"/>
  <c r="AA701" i="11"/>
  <c r="AB701" i="11"/>
  <c r="AC701" i="11"/>
  <c r="O702" i="11"/>
  <c r="P702" i="11"/>
  <c r="Q702" i="11"/>
  <c r="R702" i="11"/>
  <c r="S702" i="11"/>
  <c r="T702" i="11"/>
  <c r="U702" i="11"/>
  <c r="V702" i="11"/>
  <c r="W702" i="11"/>
  <c r="X702" i="11"/>
  <c r="Z702" i="11"/>
  <c r="AA702" i="11"/>
  <c r="AB702" i="11"/>
  <c r="AC702" i="11"/>
  <c r="O703" i="11"/>
  <c r="P703" i="11"/>
  <c r="Q703" i="11"/>
  <c r="R703" i="11"/>
  <c r="S703" i="11"/>
  <c r="T703" i="11"/>
  <c r="U703" i="11"/>
  <c r="V703" i="11"/>
  <c r="W703" i="11"/>
  <c r="X703" i="11"/>
  <c r="Z703" i="11"/>
  <c r="AA703" i="11"/>
  <c r="AB703" i="11"/>
  <c r="AC703" i="11"/>
  <c r="O704" i="11"/>
  <c r="P704" i="11"/>
  <c r="Q704" i="11"/>
  <c r="R704" i="11"/>
  <c r="S704" i="11"/>
  <c r="T704" i="11"/>
  <c r="U704" i="11"/>
  <c r="V704" i="11"/>
  <c r="W704" i="11"/>
  <c r="X704" i="11"/>
  <c r="Z704" i="11"/>
  <c r="AA704" i="11"/>
  <c r="AB704" i="11"/>
  <c r="AC704" i="11"/>
  <c r="O705" i="11"/>
  <c r="P705" i="11"/>
  <c r="Q705" i="11"/>
  <c r="R705" i="11"/>
  <c r="S705" i="11"/>
  <c r="T705" i="11"/>
  <c r="U705" i="11"/>
  <c r="V705" i="11"/>
  <c r="W705" i="11"/>
  <c r="X705" i="11"/>
  <c r="Z705" i="11"/>
  <c r="AA705" i="11"/>
  <c r="AB705" i="11"/>
  <c r="AC705" i="11"/>
  <c r="O706" i="11"/>
  <c r="P706" i="11"/>
  <c r="Q706" i="11"/>
  <c r="R706" i="11"/>
  <c r="S706" i="11"/>
  <c r="T706" i="11"/>
  <c r="U706" i="11"/>
  <c r="V706" i="11"/>
  <c r="W706" i="11"/>
  <c r="X706" i="11"/>
  <c r="Z706" i="11"/>
  <c r="AA706" i="11"/>
  <c r="AB706" i="11"/>
  <c r="AC706" i="11"/>
  <c r="O707" i="11"/>
  <c r="P707" i="11"/>
  <c r="Q707" i="11"/>
  <c r="R707" i="11"/>
  <c r="S707" i="11"/>
  <c r="T707" i="11"/>
  <c r="U707" i="11"/>
  <c r="V707" i="11"/>
  <c r="W707" i="11"/>
  <c r="X707" i="11"/>
  <c r="Z707" i="11"/>
  <c r="AA707" i="11"/>
  <c r="AB707" i="11"/>
  <c r="AC707" i="11"/>
  <c r="O708" i="11"/>
  <c r="P708" i="11"/>
  <c r="Q708" i="11"/>
  <c r="R708" i="11"/>
  <c r="S708" i="11"/>
  <c r="T708" i="11"/>
  <c r="U708" i="11"/>
  <c r="V708" i="11"/>
  <c r="W708" i="11"/>
  <c r="X708" i="11"/>
  <c r="Z708" i="11"/>
  <c r="AA708" i="11"/>
  <c r="AB708" i="11"/>
  <c r="AC708" i="11"/>
  <c r="O709" i="11"/>
  <c r="P709" i="11"/>
  <c r="Q709" i="11"/>
  <c r="R709" i="11"/>
  <c r="S709" i="11"/>
  <c r="T709" i="11"/>
  <c r="U709" i="11"/>
  <c r="V709" i="11"/>
  <c r="W709" i="11"/>
  <c r="X709" i="11"/>
  <c r="Z709" i="11"/>
  <c r="AA709" i="11"/>
  <c r="AB709" i="11"/>
  <c r="AC709" i="11"/>
  <c r="O710" i="11"/>
  <c r="P710" i="11"/>
  <c r="Q710" i="11"/>
  <c r="R710" i="11"/>
  <c r="S710" i="11"/>
  <c r="T710" i="11"/>
  <c r="U710" i="11"/>
  <c r="V710" i="11"/>
  <c r="W710" i="11"/>
  <c r="X710" i="11"/>
  <c r="Z710" i="11"/>
  <c r="AA710" i="11"/>
  <c r="AB710" i="11"/>
  <c r="AC710" i="11"/>
  <c r="O711" i="11"/>
  <c r="P711" i="11"/>
  <c r="Q711" i="11"/>
  <c r="R711" i="11"/>
  <c r="S711" i="11"/>
  <c r="T711" i="11"/>
  <c r="U711" i="11"/>
  <c r="V711" i="11"/>
  <c r="W711" i="11"/>
  <c r="X711" i="11"/>
  <c r="Z711" i="11"/>
  <c r="AA711" i="11"/>
  <c r="AB711" i="11"/>
  <c r="AC711" i="11"/>
  <c r="O712" i="11"/>
  <c r="P712" i="11"/>
  <c r="Q712" i="11"/>
  <c r="R712" i="11"/>
  <c r="S712" i="11"/>
  <c r="T712" i="11"/>
  <c r="U712" i="11"/>
  <c r="V712" i="11"/>
  <c r="W712" i="11"/>
  <c r="X712" i="11"/>
  <c r="Z712" i="11"/>
  <c r="AA712" i="11"/>
  <c r="AB712" i="11"/>
  <c r="AC712" i="11"/>
  <c r="O713" i="11"/>
  <c r="P713" i="11"/>
  <c r="Q713" i="11"/>
  <c r="R713" i="11"/>
  <c r="S713" i="11"/>
  <c r="T713" i="11"/>
  <c r="U713" i="11"/>
  <c r="V713" i="11"/>
  <c r="W713" i="11"/>
  <c r="X713" i="11"/>
  <c r="Z713" i="11"/>
  <c r="AA713" i="11"/>
  <c r="AB713" i="11"/>
  <c r="AC713" i="11"/>
  <c r="O714" i="11"/>
  <c r="P714" i="11"/>
  <c r="Q714" i="11"/>
  <c r="R714" i="11"/>
  <c r="S714" i="11"/>
  <c r="T714" i="11"/>
  <c r="U714" i="11"/>
  <c r="V714" i="11"/>
  <c r="W714" i="11"/>
  <c r="X714" i="11"/>
  <c r="Z714" i="11"/>
  <c r="AA714" i="11"/>
  <c r="AB714" i="11"/>
  <c r="AC714" i="11"/>
  <c r="O715" i="11"/>
  <c r="P715" i="11"/>
  <c r="Q715" i="11"/>
  <c r="R715" i="11"/>
  <c r="S715" i="11"/>
  <c r="T715" i="11"/>
  <c r="U715" i="11"/>
  <c r="V715" i="11"/>
  <c r="W715" i="11"/>
  <c r="X715" i="11"/>
  <c r="Z715" i="11"/>
  <c r="AA715" i="11"/>
  <c r="AB715" i="11"/>
  <c r="AC715" i="11"/>
  <c r="O716" i="11"/>
  <c r="P716" i="11"/>
  <c r="Q716" i="11"/>
  <c r="R716" i="11"/>
  <c r="S716" i="11"/>
  <c r="T716" i="11"/>
  <c r="U716" i="11"/>
  <c r="V716" i="11"/>
  <c r="W716" i="11"/>
  <c r="X716" i="11"/>
  <c r="Z716" i="11"/>
  <c r="AA716" i="11"/>
  <c r="AB716" i="11"/>
  <c r="AC716" i="11"/>
  <c r="O717" i="11"/>
  <c r="P717" i="11"/>
  <c r="Q717" i="11"/>
  <c r="R717" i="11"/>
  <c r="S717" i="11"/>
  <c r="T717" i="11"/>
  <c r="U717" i="11"/>
  <c r="V717" i="11"/>
  <c r="W717" i="11"/>
  <c r="X717" i="11"/>
  <c r="Z717" i="11"/>
  <c r="AA717" i="11"/>
  <c r="AB717" i="11"/>
  <c r="AC717" i="11"/>
  <c r="O718" i="11"/>
  <c r="P718" i="11"/>
  <c r="Q718" i="11"/>
  <c r="R718" i="11"/>
  <c r="S718" i="11"/>
  <c r="T718" i="11"/>
  <c r="U718" i="11"/>
  <c r="V718" i="11"/>
  <c r="W718" i="11"/>
  <c r="X718" i="11"/>
  <c r="Z718" i="11"/>
  <c r="AA718" i="11"/>
  <c r="AB718" i="11"/>
  <c r="AC718" i="11"/>
  <c r="O719" i="11"/>
  <c r="P719" i="11"/>
  <c r="Q719" i="11"/>
  <c r="R719" i="11"/>
  <c r="S719" i="11"/>
  <c r="T719" i="11"/>
  <c r="U719" i="11"/>
  <c r="V719" i="11"/>
  <c r="W719" i="11"/>
  <c r="X719" i="11"/>
  <c r="Z719" i="11"/>
  <c r="AA719" i="11"/>
  <c r="AB719" i="11"/>
  <c r="AC719" i="11"/>
  <c r="O720" i="11"/>
  <c r="P720" i="11"/>
  <c r="Q720" i="11"/>
  <c r="R720" i="11"/>
  <c r="S720" i="11"/>
  <c r="T720" i="11"/>
  <c r="U720" i="11"/>
  <c r="V720" i="11"/>
  <c r="W720" i="11"/>
  <c r="X720" i="11"/>
  <c r="Z720" i="11"/>
  <c r="AA720" i="11"/>
  <c r="AB720" i="11"/>
  <c r="AC720" i="11"/>
  <c r="O721" i="11"/>
  <c r="P721" i="11"/>
  <c r="Q721" i="11"/>
  <c r="R721" i="11"/>
  <c r="S721" i="11"/>
  <c r="T721" i="11"/>
  <c r="U721" i="11"/>
  <c r="V721" i="11"/>
  <c r="W721" i="11"/>
  <c r="X721" i="11"/>
  <c r="Z721" i="11"/>
  <c r="AA721" i="11"/>
  <c r="AB721" i="11"/>
  <c r="AC721" i="11"/>
  <c r="O722" i="11"/>
  <c r="P722" i="11"/>
  <c r="Q722" i="11"/>
  <c r="R722" i="11"/>
  <c r="S722" i="11"/>
  <c r="T722" i="11"/>
  <c r="U722" i="11"/>
  <c r="V722" i="11"/>
  <c r="W722" i="11"/>
  <c r="X722" i="11"/>
  <c r="Z722" i="11"/>
  <c r="AA722" i="11"/>
  <c r="AB722" i="11"/>
  <c r="AC722" i="11"/>
  <c r="O723" i="11"/>
  <c r="P723" i="11"/>
  <c r="Q723" i="11"/>
  <c r="R723" i="11"/>
  <c r="S723" i="11"/>
  <c r="T723" i="11"/>
  <c r="U723" i="11"/>
  <c r="V723" i="11"/>
  <c r="W723" i="11"/>
  <c r="X723" i="11"/>
  <c r="Z723" i="11"/>
  <c r="AA723" i="11"/>
  <c r="AB723" i="11"/>
  <c r="AC723" i="11"/>
  <c r="O724" i="11"/>
  <c r="P724" i="11"/>
  <c r="Q724" i="11"/>
  <c r="R724" i="11"/>
  <c r="S724" i="11"/>
  <c r="T724" i="11"/>
  <c r="U724" i="11"/>
  <c r="V724" i="11"/>
  <c r="W724" i="11"/>
  <c r="X724" i="11"/>
  <c r="Z724" i="11"/>
  <c r="AA724" i="11"/>
  <c r="AB724" i="11"/>
  <c r="AC724" i="11"/>
  <c r="O725" i="11"/>
  <c r="P725" i="11"/>
  <c r="Q725" i="11"/>
  <c r="R725" i="11"/>
  <c r="S725" i="11"/>
  <c r="T725" i="11"/>
  <c r="U725" i="11"/>
  <c r="V725" i="11"/>
  <c r="W725" i="11"/>
  <c r="X725" i="11"/>
  <c r="Z725" i="11"/>
  <c r="AA725" i="11"/>
  <c r="AB725" i="11"/>
  <c r="AC725" i="11"/>
  <c r="O726" i="11"/>
  <c r="P726" i="11"/>
  <c r="Q726" i="11"/>
  <c r="R726" i="11"/>
  <c r="S726" i="11"/>
  <c r="T726" i="11"/>
  <c r="U726" i="11"/>
  <c r="V726" i="11"/>
  <c r="W726" i="11"/>
  <c r="X726" i="11"/>
  <c r="Z726" i="11"/>
  <c r="AA726" i="11"/>
  <c r="AB726" i="11"/>
  <c r="AC726" i="11"/>
  <c r="O727" i="11"/>
  <c r="P727" i="11"/>
  <c r="Q727" i="11"/>
  <c r="R727" i="11"/>
  <c r="S727" i="11"/>
  <c r="T727" i="11"/>
  <c r="U727" i="11"/>
  <c r="V727" i="11"/>
  <c r="W727" i="11"/>
  <c r="X727" i="11"/>
  <c r="Z727" i="11"/>
  <c r="AA727" i="11"/>
  <c r="AB727" i="11"/>
  <c r="AC727" i="11"/>
  <c r="O728" i="11"/>
  <c r="P728" i="11"/>
  <c r="Q728" i="11"/>
  <c r="R728" i="11"/>
  <c r="S728" i="11"/>
  <c r="T728" i="11"/>
  <c r="U728" i="11"/>
  <c r="V728" i="11"/>
  <c r="W728" i="11"/>
  <c r="X728" i="11"/>
  <c r="Z728" i="11"/>
  <c r="AA728" i="11"/>
  <c r="AB728" i="11"/>
  <c r="AC728" i="11"/>
  <c r="O729" i="11"/>
  <c r="P729" i="11"/>
  <c r="Q729" i="11"/>
  <c r="R729" i="11"/>
  <c r="S729" i="11"/>
  <c r="T729" i="11"/>
  <c r="U729" i="11"/>
  <c r="V729" i="11"/>
  <c r="W729" i="11"/>
  <c r="X729" i="11"/>
  <c r="Z729" i="11"/>
  <c r="AA729" i="11"/>
  <c r="AB729" i="11"/>
  <c r="AC729" i="11"/>
  <c r="O730" i="11"/>
  <c r="P730" i="11"/>
  <c r="Q730" i="11"/>
  <c r="R730" i="11"/>
  <c r="S730" i="11"/>
  <c r="T730" i="11"/>
  <c r="U730" i="11"/>
  <c r="V730" i="11"/>
  <c r="W730" i="11"/>
  <c r="X730" i="11"/>
  <c r="Z730" i="11"/>
  <c r="AA730" i="11"/>
  <c r="AB730" i="11"/>
  <c r="AC730" i="11"/>
  <c r="O731" i="11"/>
  <c r="P731" i="11"/>
  <c r="Q731" i="11"/>
  <c r="R731" i="11"/>
  <c r="S731" i="11"/>
  <c r="T731" i="11"/>
  <c r="U731" i="11"/>
  <c r="V731" i="11"/>
  <c r="W731" i="11"/>
  <c r="X731" i="11"/>
  <c r="Z731" i="11"/>
  <c r="AA731" i="11"/>
  <c r="AB731" i="11"/>
  <c r="AC731" i="11"/>
  <c r="O732" i="11"/>
  <c r="P732" i="11"/>
  <c r="Q732" i="11"/>
  <c r="R732" i="11"/>
  <c r="S732" i="11"/>
  <c r="T732" i="11"/>
  <c r="U732" i="11"/>
  <c r="V732" i="11"/>
  <c r="W732" i="11"/>
  <c r="X732" i="11"/>
  <c r="Z732" i="11"/>
  <c r="AA732" i="11"/>
  <c r="AB732" i="11"/>
  <c r="AC732" i="11"/>
  <c r="O733" i="11"/>
  <c r="P733" i="11"/>
  <c r="Q733" i="11"/>
  <c r="R733" i="11"/>
  <c r="S733" i="11"/>
  <c r="T733" i="11"/>
  <c r="U733" i="11"/>
  <c r="V733" i="11"/>
  <c r="W733" i="11"/>
  <c r="X733" i="11"/>
  <c r="Z733" i="11"/>
  <c r="AA733" i="11"/>
  <c r="AB733" i="11"/>
  <c r="AC733" i="11"/>
  <c r="O734" i="11"/>
  <c r="P734" i="11"/>
  <c r="Q734" i="11"/>
  <c r="R734" i="11"/>
  <c r="S734" i="11"/>
  <c r="T734" i="11"/>
  <c r="U734" i="11"/>
  <c r="V734" i="11"/>
  <c r="W734" i="11"/>
  <c r="X734" i="11"/>
  <c r="Z734" i="11"/>
  <c r="AA734" i="11"/>
  <c r="AB734" i="11"/>
  <c r="AC734" i="11"/>
  <c r="O735" i="11"/>
  <c r="P735" i="11"/>
  <c r="Q735" i="11"/>
  <c r="R735" i="11"/>
  <c r="S735" i="11"/>
  <c r="T735" i="11"/>
  <c r="U735" i="11"/>
  <c r="V735" i="11"/>
  <c r="W735" i="11"/>
  <c r="X735" i="11"/>
  <c r="Z735" i="11"/>
  <c r="AA735" i="11"/>
  <c r="AB735" i="11"/>
  <c r="AC735" i="11"/>
  <c r="O736" i="11"/>
  <c r="P736" i="11"/>
  <c r="Q736" i="11"/>
  <c r="R736" i="11"/>
  <c r="S736" i="11"/>
  <c r="T736" i="11"/>
  <c r="U736" i="11"/>
  <c r="V736" i="11"/>
  <c r="W736" i="11"/>
  <c r="X736" i="11"/>
  <c r="Z736" i="11"/>
  <c r="AA736" i="11"/>
  <c r="AB736" i="11"/>
  <c r="AC736" i="11"/>
  <c r="O737" i="11"/>
  <c r="P737" i="11"/>
  <c r="Q737" i="11"/>
  <c r="R737" i="11"/>
  <c r="S737" i="11"/>
  <c r="T737" i="11"/>
  <c r="U737" i="11"/>
  <c r="V737" i="11"/>
  <c r="W737" i="11"/>
  <c r="X737" i="11"/>
  <c r="Z737" i="11"/>
  <c r="AA737" i="11"/>
  <c r="AB737" i="11"/>
  <c r="AC737" i="11"/>
  <c r="O738" i="11"/>
  <c r="P738" i="11"/>
  <c r="Q738" i="11"/>
  <c r="R738" i="11"/>
  <c r="S738" i="11"/>
  <c r="T738" i="11"/>
  <c r="U738" i="11"/>
  <c r="V738" i="11"/>
  <c r="W738" i="11"/>
  <c r="X738" i="11"/>
  <c r="Z738" i="11"/>
  <c r="AA738" i="11"/>
  <c r="AB738" i="11"/>
  <c r="AC738" i="11"/>
  <c r="O739" i="11"/>
  <c r="P739" i="11"/>
  <c r="Q739" i="11"/>
  <c r="R739" i="11"/>
  <c r="S739" i="11"/>
  <c r="T739" i="11"/>
  <c r="U739" i="11"/>
  <c r="V739" i="11"/>
  <c r="W739" i="11"/>
  <c r="X739" i="11"/>
  <c r="Z739" i="11"/>
  <c r="AA739" i="11"/>
  <c r="AB739" i="11"/>
  <c r="AC739" i="11"/>
  <c r="O740" i="11"/>
  <c r="P740" i="11"/>
  <c r="Q740" i="11"/>
  <c r="R740" i="11"/>
  <c r="S740" i="11"/>
  <c r="T740" i="11"/>
  <c r="U740" i="11"/>
  <c r="V740" i="11"/>
  <c r="W740" i="11"/>
  <c r="X740" i="11"/>
  <c r="Z740" i="11"/>
  <c r="AA740" i="11"/>
  <c r="AB740" i="11"/>
  <c r="AC740" i="11"/>
  <c r="O741" i="11"/>
  <c r="P741" i="11"/>
  <c r="Q741" i="11"/>
  <c r="R741" i="11"/>
  <c r="S741" i="11"/>
  <c r="T741" i="11"/>
  <c r="U741" i="11"/>
  <c r="V741" i="11"/>
  <c r="W741" i="11"/>
  <c r="X741" i="11"/>
  <c r="Z741" i="11"/>
  <c r="AA741" i="11"/>
  <c r="AB741" i="11"/>
  <c r="AC741" i="11"/>
  <c r="O742" i="11"/>
  <c r="P742" i="11"/>
  <c r="Q742" i="11"/>
  <c r="R742" i="11"/>
  <c r="S742" i="11"/>
  <c r="T742" i="11"/>
  <c r="U742" i="11"/>
  <c r="V742" i="11"/>
  <c r="W742" i="11"/>
  <c r="X742" i="11"/>
  <c r="Z742" i="11"/>
  <c r="AA742" i="11"/>
  <c r="AB742" i="11"/>
  <c r="AC742" i="11"/>
  <c r="O743" i="11"/>
  <c r="P743" i="11"/>
  <c r="Q743" i="11"/>
  <c r="R743" i="11"/>
  <c r="S743" i="11"/>
  <c r="T743" i="11"/>
  <c r="U743" i="11"/>
  <c r="V743" i="11"/>
  <c r="W743" i="11"/>
  <c r="X743" i="11"/>
  <c r="Z743" i="11"/>
  <c r="AA743" i="11"/>
  <c r="AB743" i="11"/>
  <c r="AC743" i="11"/>
  <c r="O744" i="11"/>
  <c r="P744" i="11"/>
  <c r="Q744" i="11"/>
  <c r="R744" i="11"/>
  <c r="S744" i="11"/>
  <c r="T744" i="11"/>
  <c r="U744" i="11"/>
  <c r="V744" i="11"/>
  <c r="W744" i="11"/>
  <c r="X744" i="11"/>
  <c r="Z744" i="11"/>
  <c r="AA744" i="11"/>
  <c r="AB744" i="11"/>
  <c r="AC744" i="11"/>
  <c r="O745" i="11"/>
  <c r="P745" i="11"/>
  <c r="Q745" i="11"/>
  <c r="R745" i="11"/>
  <c r="S745" i="11"/>
  <c r="T745" i="11"/>
  <c r="U745" i="11"/>
  <c r="V745" i="11"/>
  <c r="W745" i="11"/>
  <c r="X745" i="11"/>
  <c r="Z745" i="11"/>
  <c r="AA745" i="11"/>
  <c r="AB745" i="11"/>
  <c r="AC745" i="11"/>
  <c r="O746" i="11"/>
  <c r="P746" i="11"/>
  <c r="Q746" i="11"/>
  <c r="R746" i="11"/>
  <c r="S746" i="11"/>
  <c r="T746" i="11"/>
  <c r="U746" i="11"/>
  <c r="V746" i="11"/>
  <c r="W746" i="11"/>
  <c r="X746" i="11"/>
  <c r="Z746" i="11"/>
  <c r="AA746" i="11"/>
  <c r="AB746" i="11"/>
  <c r="AC746" i="11"/>
  <c r="O747" i="11"/>
  <c r="P747" i="11"/>
  <c r="Q747" i="11"/>
  <c r="R747" i="11"/>
  <c r="S747" i="11"/>
  <c r="T747" i="11"/>
  <c r="U747" i="11"/>
  <c r="V747" i="11"/>
  <c r="W747" i="11"/>
  <c r="X747" i="11"/>
  <c r="Z747" i="11"/>
  <c r="AA747" i="11"/>
  <c r="AB747" i="11"/>
  <c r="AC747" i="11"/>
  <c r="O748" i="11"/>
  <c r="P748" i="11"/>
  <c r="Q748" i="11"/>
  <c r="R748" i="11"/>
  <c r="S748" i="11"/>
  <c r="T748" i="11"/>
  <c r="U748" i="11"/>
  <c r="V748" i="11"/>
  <c r="W748" i="11"/>
  <c r="X748" i="11"/>
  <c r="Z748" i="11"/>
  <c r="AA748" i="11"/>
  <c r="AB748" i="11"/>
  <c r="AC748" i="11"/>
  <c r="O749" i="11"/>
  <c r="P749" i="11"/>
  <c r="Q749" i="11"/>
  <c r="R749" i="11"/>
  <c r="S749" i="11"/>
  <c r="T749" i="11"/>
  <c r="U749" i="11"/>
  <c r="V749" i="11"/>
  <c r="W749" i="11"/>
  <c r="X749" i="11"/>
  <c r="Z749" i="11"/>
  <c r="AA749" i="11"/>
  <c r="AB749" i="11"/>
  <c r="AC749" i="11"/>
  <c r="O750" i="11"/>
  <c r="P750" i="11"/>
  <c r="Q750" i="11"/>
  <c r="R750" i="11"/>
  <c r="S750" i="11"/>
  <c r="T750" i="11"/>
  <c r="U750" i="11"/>
  <c r="V750" i="11"/>
  <c r="W750" i="11"/>
  <c r="X750" i="11"/>
  <c r="Z750" i="11"/>
  <c r="AA750" i="11"/>
  <c r="AB750" i="11"/>
  <c r="AC750" i="11"/>
  <c r="O751" i="11"/>
  <c r="P751" i="11"/>
  <c r="Q751" i="11"/>
  <c r="R751" i="11"/>
  <c r="S751" i="11"/>
  <c r="T751" i="11"/>
  <c r="U751" i="11"/>
  <c r="V751" i="11"/>
  <c r="W751" i="11"/>
  <c r="X751" i="11"/>
  <c r="Z751" i="11"/>
  <c r="AA751" i="11"/>
  <c r="AB751" i="11"/>
  <c r="AC751" i="11"/>
  <c r="O752" i="11"/>
  <c r="P752" i="11"/>
  <c r="Q752" i="11"/>
  <c r="R752" i="11"/>
  <c r="S752" i="11"/>
  <c r="T752" i="11"/>
  <c r="U752" i="11"/>
  <c r="V752" i="11"/>
  <c r="W752" i="11"/>
  <c r="X752" i="11"/>
  <c r="Z752" i="11"/>
  <c r="AA752" i="11"/>
  <c r="AB752" i="11"/>
  <c r="AC752" i="11"/>
  <c r="O753" i="11"/>
  <c r="P753" i="11"/>
  <c r="Q753" i="11"/>
  <c r="R753" i="11"/>
  <c r="S753" i="11"/>
  <c r="T753" i="11"/>
  <c r="U753" i="11"/>
  <c r="V753" i="11"/>
  <c r="W753" i="11"/>
  <c r="X753" i="11"/>
  <c r="Z753" i="11"/>
  <c r="AA753" i="11"/>
  <c r="AB753" i="11"/>
  <c r="AC753" i="11"/>
  <c r="O754" i="11"/>
  <c r="P754" i="11"/>
  <c r="Q754" i="11"/>
  <c r="R754" i="11"/>
  <c r="S754" i="11"/>
  <c r="T754" i="11"/>
  <c r="U754" i="11"/>
  <c r="V754" i="11"/>
  <c r="W754" i="11"/>
  <c r="X754" i="11"/>
  <c r="Z754" i="11"/>
  <c r="AA754" i="11"/>
  <c r="AB754" i="11"/>
  <c r="AC754" i="11"/>
  <c r="O755" i="11"/>
  <c r="P755" i="11"/>
  <c r="Q755" i="11"/>
  <c r="R755" i="11"/>
  <c r="S755" i="11"/>
  <c r="T755" i="11"/>
  <c r="U755" i="11"/>
  <c r="V755" i="11"/>
  <c r="W755" i="11"/>
  <c r="X755" i="11"/>
  <c r="Z755" i="11"/>
  <c r="AA755" i="11"/>
  <c r="AB755" i="11"/>
  <c r="AC755" i="11"/>
  <c r="O756" i="11"/>
  <c r="P756" i="11"/>
  <c r="Q756" i="11"/>
  <c r="R756" i="11"/>
  <c r="S756" i="11"/>
  <c r="T756" i="11"/>
  <c r="U756" i="11"/>
  <c r="V756" i="11"/>
  <c r="W756" i="11"/>
  <c r="X756" i="11"/>
  <c r="Z756" i="11"/>
  <c r="AA756" i="11"/>
  <c r="AB756" i="11"/>
  <c r="AC756" i="11"/>
  <c r="O757" i="11"/>
  <c r="P757" i="11"/>
  <c r="Q757" i="11"/>
  <c r="R757" i="11"/>
  <c r="S757" i="11"/>
  <c r="T757" i="11"/>
  <c r="U757" i="11"/>
  <c r="V757" i="11"/>
  <c r="W757" i="11"/>
  <c r="X757" i="11"/>
  <c r="Z757" i="11"/>
  <c r="AA757" i="11"/>
  <c r="AB757" i="11"/>
  <c r="AC757" i="11"/>
  <c r="O758" i="11"/>
  <c r="P758" i="11"/>
  <c r="Q758" i="11"/>
  <c r="R758" i="11"/>
  <c r="S758" i="11"/>
  <c r="T758" i="11"/>
  <c r="U758" i="11"/>
  <c r="V758" i="11"/>
  <c r="W758" i="11"/>
  <c r="X758" i="11"/>
  <c r="Z758" i="11"/>
  <c r="AA758" i="11"/>
  <c r="AB758" i="11"/>
  <c r="AC758" i="11"/>
  <c r="O759" i="11"/>
  <c r="P759" i="11"/>
  <c r="Q759" i="11"/>
  <c r="R759" i="11"/>
  <c r="S759" i="11"/>
  <c r="T759" i="11"/>
  <c r="U759" i="11"/>
  <c r="V759" i="11"/>
  <c r="W759" i="11"/>
  <c r="X759" i="11"/>
  <c r="Z759" i="11"/>
  <c r="AA759" i="11"/>
  <c r="AB759" i="11"/>
  <c r="AC759" i="11"/>
  <c r="O760" i="11"/>
  <c r="P760" i="11"/>
  <c r="Q760" i="11"/>
  <c r="R760" i="11"/>
  <c r="S760" i="11"/>
  <c r="T760" i="11"/>
  <c r="U760" i="11"/>
  <c r="V760" i="11"/>
  <c r="W760" i="11"/>
  <c r="X760" i="11"/>
  <c r="Z760" i="11"/>
  <c r="AA760" i="11"/>
  <c r="AB760" i="11"/>
  <c r="AC760" i="11"/>
  <c r="O761" i="11"/>
  <c r="P761" i="11"/>
  <c r="Q761" i="11"/>
  <c r="R761" i="11"/>
  <c r="S761" i="11"/>
  <c r="T761" i="11"/>
  <c r="U761" i="11"/>
  <c r="V761" i="11"/>
  <c r="W761" i="11"/>
  <c r="X761" i="11"/>
  <c r="Z761" i="11"/>
  <c r="AA761" i="11"/>
  <c r="AB761" i="11"/>
  <c r="AC761" i="11"/>
  <c r="O762" i="11"/>
  <c r="P762" i="11"/>
  <c r="Q762" i="11"/>
  <c r="R762" i="11"/>
  <c r="S762" i="11"/>
  <c r="T762" i="11"/>
  <c r="U762" i="11"/>
  <c r="V762" i="11"/>
  <c r="W762" i="11"/>
  <c r="X762" i="11"/>
  <c r="Z762" i="11"/>
  <c r="AA762" i="11"/>
  <c r="AB762" i="11"/>
  <c r="AC762" i="11"/>
  <c r="O763" i="11"/>
  <c r="P763" i="11"/>
  <c r="Q763" i="11"/>
  <c r="R763" i="11"/>
  <c r="S763" i="11"/>
  <c r="T763" i="11"/>
  <c r="U763" i="11"/>
  <c r="V763" i="11"/>
  <c r="W763" i="11"/>
  <c r="X763" i="11"/>
  <c r="Z763" i="11"/>
  <c r="AA763" i="11"/>
  <c r="AB763" i="11"/>
  <c r="AC763" i="11"/>
  <c r="O764" i="11"/>
  <c r="P764" i="11"/>
  <c r="Q764" i="11"/>
  <c r="R764" i="11"/>
  <c r="S764" i="11"/>
  <c r="T764" i="11"/>
  <c r="U764" i="11"/>
  <c r="V764" i="11"/>
  <c r="W764" i="11"/>
  <c r="X764" i="11"/>
  <c r="Z764" i="11"/>
  <c r="AA764" i="11"/>
  <c r="AB764" i="11"/>
  <c r="AC764" i="11"/>
  <c r="O765" i="11"/>
  <c r="P765" i="11"/>
  <c r="Q765" i="11"/>
  <c r="R765" i="11"/>
  <c r="S765" i="11"/>
  <c r="T765" i="11"/>
  <c r="U765" i="11"/>
  <c r="V765" i="11"/>
  <c r="W765" i="11"/>
  <c r="X765" i="11"/>
  <c r="Z765" i="11"/>
  <c r="AA765" i="11"/>
  <c r="AB765" i="11"/>
  <c r="AC765" i="11"/>
  <c r="O766" i="11"/>
  <c r="P766" i="11"/>
  <c r="Q766" i="11"/>
  <c r="R766" i="11"/>
  <c r="S766" i="11"/>
  <c r="T766" i="11"/>
  <c r="U766" i="11"/>
  <c r="V766" i="11"/>
  <c r="W766" i="11"/>
  <c r="X766" i="11"/>
  <c r="Z766" i="11"/>
  <c r="AA766" i="11"/>
  <c r="AB766" i="11"/>
  <c r="AC766" i="11"/>
  <c r="O767" i="11"/>
  <c r="P767" i="11"/>
  <c r="Q767" i="11"/>
  <c r="R767" i="11"/>
  <c r="S767" i="11"/>
  <c r="T767" i="11"/>
  <c r="U767" i="11"/>
  <c r="V767" i="11"/>
  <c r="W767" i="11"/>
  <c r="X767" i="11"/>
  <c r="Z767" i="11"/>
  <c r="AA767" i="11"/>
  <c r="AB767" i="11"/>
  <c r="AC767" i="11"/>
  <c r="O768" i="11"/>
  <c r="P768" i="11"/>
  <c r="Q768" i="11"/>
  <c r="R768" i="11"/>
  <c r="S768" i="11"/>
  <c r="T768" i="11"/>
  <c r="U768" i="11"/>
  <c r="V768" i="11"/>
  <c r="W768" i="11"/>
  <c r="X768" i="11"/>
  <c r="AA768" i="11"/>
  <c r="AB768" i="11"/>
  <c r="AC768" i="11"/>
  <c r="O769" i="11"/>
  <c r="P769" i="11"/>
  <c r="Q769" i="11"/>
  <c r="R769" i="11"/>
  <c r="S769" i="11"/>
  <c r="T769" i="11"/>
  <c r="U769" i="11"/>
  <c r="V769" i="11"/>
  <c r="W769" i="11"/>
  <c r="X769" i="11"/>
  <c r="Z769" i="11"/>
  <c r="AA769" i="11"/>
  <c r="AB769" i="11"/>
  <c r="AC769" i="11"/>
  <c r="O770" i="11"/>
  <c r="P770" i="11"/>
  <c r="Q770" i="11"/>
  <c r="R770" i="11"/>
  <c r="S770" i="11"/>
  <c r="T770" i="11"/>
  <c r="U770" i="11"/>
  <c r="V770" i="11"/>
  <c r="W770" i="11"/>
  <c r="X770" i="11"/>
  <c r="Z770" i="11"/>
  <c r="AA770" i="11"/>
  <c r="AB770" i="11"/>
  <c r="AC770" i="11"/>
  <c r="O771" i="11"/>
  <c r="P771" i="11"/>
  <c r="Q771" i="11"/>
  <c r="R771" i="11"/>
  <c r="S771" i="11"/>
  <c r="T771" i="11"/>
  <c r="U771" i="11"/>
  <c r="V771" i="11"/>
  <c r="W771" i="11"/>
  <c r="X771" i="11"/>
  <c r="Z771" i="11"/>
  <c r="AA771" i="11"/>
  <c r="AB771" i="11"/>
  <c r="AC771" i="11"/>
  <c r="O772" i="11"/>
  <c r="P772" i="11"/>
  <c r="Q772" i="11"/>
  <c r="R772" i="11"/>
  <c r="S772" i="11"/>
  <c r="T772" i="11"/>
  <c r="U772" i="11"/>
  <c r="V772" i="11"/>
  <c r="W772" i="11"/>
  <c r="X772" i="11"/>
  <c r="Z772" i="11"/>
  <c r="AA772" i="11"/>
  <c r="AB772" i="11"/>
  <c r="AC772" i="11"/>
  <c r="O773" i="11"/>
  <c r="P773" i="11"/>
  <c r="Q773" i="11"/>
  <c r="R773" i="11"/>
  <c r="S773" i="11"/>
  <c r="T773" i="11"/>
  <c r="U773" i="11"/>
  <c r="V773" i="11"/>
  <c r="W773" i="11"/>
  <c r="X773" i="11"/>
  <c r="Z773" i="11"/>
  <c r="AA773" i="11"/>
  <c r="AB773" i="11"/>
  <c r="AC773" i="11"/>
  <c r="O774" i="11"/>
  <c r="P774" i="11"/>
  <c r="Q774" i="11"/>
  <c r="R774" i="11"/>
  <c r="S774" i="11"/>
  <c r="T774" i="11"/>
  <c r="U774" i="11"/>
  <c r="V774" i="11"/>
  <c r="W774" i="11"/>
  <c r="X774" i="11"/>
  <c r="Z774" i="11"/>
  <c r="AA774" i="11"/>
  <c r="AB774" i="11"/>
  <c r="AC774" i="11"/>
  <c r="O775" i="11"/>
  <c r="P775" i="11"/>
  <c r="Q775" i="11"/>
  <c r="R775" i="11"/>
  <c r="S775" i="11"/>
  <c r="T775" i="11"/>
  <c r="U775" i="11"/>
  <c r="V775" i="11"/>
  <c r="W775" i="11"/>
  <c r="X775" i="11"/>
  <c r="Z775" i="11"/>
  <c r="AA775" i="11"/>
  <c r="AB775" i="11"/>
  <c r="AC775" i="11"/>
  <c r="O776" i="11"/>
  <c r="P776" i="11"/>
  <c r="Q776" i="11"/>
  <c r="R776" i="11"/>
  <c r="S776" i="11"/>
  <c r="T776" i="11"/>
  <c r="U776" i="11"/>
  <c r="V776" i="11"/>
  <c r="W776" i="11"/>
  <c r="X776" i="11"/>
  <c r="Z776" i="11"/>
  <c r="AA776" i="11"/>
  <c r="AB776" i="11"/>
  <c r="AC776" i="11"/>
  <c r="O777" i="11"/>
  <c r="P777" i="11"/>
  <c r="Q777" i="11"/>
  <c r="R777" i="11"/>
  <c r="S777" i="11"/>
  <c r="T777" i="11"/>
  <c r="U777" i="11"/>
  <c r="V777" i="11"/>
  <c r="W777" i="11"/>
  <c r="X777" i="11"/>
  <c r="AA777" i="11"/>
  <c r="AB777" i="11"/>
  <c r="AC777" i="11"/>
  <c r="O778" i="11"/>
  <c r="P778" i="11"/>
  <c r="Q778" i="11"/>
  <c r="R778" i="11"/>
  <c r="S778" i="11"/>
  <c r="T778" i="11"/>
  <c r="U778" i="11"/>
  <c r="V778" i="11"/>
  <c r="W778" i="11"/>
  <c r="X778" i="11"/>
  <c r="Z778" i="11"/>
  <c r="AA778" i="11"/>
  <c r="AB778" i="11"/>
  <c r="AC778" i="11"/>
  <c r="O779" i="11"/>
  <c r="P779" i="11"/>
  <c r="Q779" i="11"/>
  <c r="R779" i="11"/>
  <c r="S779" i="11"/>
  <c r="T779" i="11"/>
  <c r="U779" i="11"/>
  <c r="V779" i="11"/>
  <c r="W779" i="11"/>
  <c r="X779" i="11"/>
  <c r="Z779" i="11"/>
  <c r="AA779" i="11"/>
  <c r="AB779" i="11"/>
  <c r="AC779" i="11"/>
  <c r="O780" i="11"/>
  <c r="P780" i="11"/>
  <c r="Q780" i="11"/>
  <c r="R780" i="11"/>
  <c r="S780" i="11"/>
  <c r="T780" i="11"/>
  <c r="U780" i="11"/>
  <c r="V780" i="11"/>
  <c r="W780" i="11"/>
  <c r="X780" i="11"/>
  <c r="Z780" i="11"/>
  <c r="AA780" i="11"/>
  <c r="AB780" i="11"/>
  <c r="AC780" i="11"/>
  <c r="O781" i="11"/>
  <c r="P781" i="11"/>
  <c r="Q781" i="11"/>
  <c r="R781" i="11"/>
  <c r="S781" i="11"/>
  <c r="T781" i="11"/>
  <c r="U781" i="11"/>
  <c r="V781" i="11"/>
  <c r="W781" i="11"/>
  <c r="X781" i="11"/>
  <c r="Z781" i="11"/>
  <c r="AA781" i="11"/>
  <c r="AB781" i="11"/>
  <c r="AC781" i="11"/>
  <c r="O782" i="11"/>
  <c r="P782" i="11"/>
  <c r="Q782" i="11"/>
  <c r="R782" i="11"/>
  <c r="S782" i="11"/>
  <c r="T782" i="11"/>
  <c r="U782" i="11"/>
  <c r="V782" i="11"/>
  <c r="W782" i="11"/>
  <c r="X782" i="11"/>
  <c r="Z782" i="11"/>
  <c r="AA782" i="11"/>
  <c r="AB782" i="11"/>
  <c r="AC782" i="11"/>
  <c r="O783" i="11"/>
  <c r="P783" i="11"/>
  <c r="Q783" i="11"/>
  <c r="R783" i="11"/>
  <c r="S783" i="11"/>
  <c r="T783" i="11"/>
  <c r="U783" i="11"/>
  <c r="V783" i="11"/>
  <c r="W783" i="11"/>
  <c r="X783" i="11"/>
  <c r="Z783" i="11"/>
  <c r="AA783" i="11"/>
  <c r="AB783" i="11"/>
  <c r="AC783" i="11"/>
  <c r="O784" i="11"/>
  <c r="P784" i="11"/>
  <c r="Q784" i="11"/>
  <c r="R784" i="11"/>
  <c r="S784" i="11"/>
  <c r="T784" i="11"/>
  <c r="U784" i="11"/>
  <c r="V784" i="11"/>
  <c r="W784" i="11"/>
  <c r="X784" i="11"/>
  <c r="Z784" i="11"/>
  <c r="AA784" i="11"/>
  <c r="AB784" i="11"/>
  <c r="AC784" i="11"/>
  <c r="O785" i="11"/>
  <c r="P785" i="11"/>
  <c r="Q785" i="11"/>
  <c r="R785" i="11"/>
  <c r="S785" i="11"/>
  <c r="T785" i="11"/>
  <c r="U785" i="11"/>
  <c r="V785" i="11"/>
  <c r="W785" i="11"/>
  <c r="X785" i="11"/>
  <c r="Z785" i="11"/>
  <c r="AA785" i="11"/>
  <c r="AB785" i="11"/>
  <c r="AC785" i="11"/>
  <c r="O786" i="11"/>
  <c r="P786" i="11"/>
  <c r="Q786" i="11"/>
  <c r="R786" i="11"/>
  <c r="S786" i="11"/>
  <c r="T786" i="11"/>
  <c r="U786" i="11"/>
  <c r="V786" i="11"/>
  <c r="W786" i="11"/>
  <c r="X786" i="11"/>
  <c r="Z786" i="11"/>
  <c r="AA786" i="11"/>
  <c r="AB786" i="11"/>
  <c r="AC786" i="11"/>
  <c r="O787" i="11"/>
  <c r="P787" i="11"/>
  <c r="Q787" i="11"/>
  <c r="R787" i="11"/>
  <c r="S787" i="11"/>
  <c r="T787" i="11"/>
  <c r="U787" i="11"/>
  <c r="V787" i="11"/>
  <c r="W787" i="11"/>
  <c r="X787" i="11"/>
  <c r="Z787" i="11"/>
  <c r="AA787" i="11"/>
  <c r="AB787" i="11"/>
  <c r="AC787" i="11"/>
  <c r="O788" i="11"/>
  <c r="P788" i="11"/>
  <c r="Q788" i="11"/>
  <c r="R788" i="11"/>
  <c r="S788" i="11"/>
  <c r="T788" i="11"/>
  <c r="U788" i="11"/>
  <c r="V788" i="11"/>
  <c r="W788" i="11"/>
  <c r="X788" i="11"/>
  <c r="Z788" i="11"/>
  <c r="AA788" i="11"/>
  <c r="AB788" i="11"/>
  <c r="AC788" i="11"/>
  <c r="O789" i="11"/>
  <c r="P789" i="11"/>
  <c r="Q789" i="11"/>
  <c r="R789" i="11"/>
  <c r="S789" i="11"/>
  <c r="T789" i="11"/>
  <c r="U789" i="11"/>
  <c r="V789" i="11"/>
  <c r="W789" i="11"/>
  <c r="X789" i="11"/>
  <c r="Z789" i="11"/>
  <c r="AA789" i="11"/>
  <c r="AB789" i="11"/>
  <c r="AC789" i="11"/>
  <c r="O790" i="11"/>
  <c r="P790" i="11"/>
  <c r="Q790" i="11"/>
  <c r="R790" i="11"/>
  <c r="S790" i="11"/>
  <c r="T790" i="11"/>
  <c r="U790" i="11"/>
  <c r="V790" i="11"/>
  <c r="W790" i="11"/>
  <c r="X790" i="11"/>
  <c r="Z790" i="11"/>
  <c r="AA790" i="11"/>
  <c r="AB790" i="11"/>
  <c r="AC790" i="11"/>
  <c r="O791" i="11"/>
  <c r="P791" i="11"/>
  <c r="Q791" i="11"/>
  <c r="R791" i="11"/>
  <c r="S791" i="11"/>
  <c r="T791" i="11"/>
  <c r="U791" i="11"/>
  <c r="V791" i="11"/>
  <c r="W791" i="11"/>
  <c r="X791" i="11"/>
  <c r="Z791" i="11"/>
  <c r="AA791" i="11"/>
  <c r="AB791" i="11"/>
  <c r="AC791" i="11"/>
  <c r="O792" i="11"/>
  <c r="P792" i="11"/>
  <c r="Q792" i="11"/>
  <c r="R792" i="11"/>
  <c r="S792" i="11"/>
  <c r="T792" i="11"/>
  <c r="U792" i="11"/>
  <c r="V792" i="11"/>
  <c r="W792" i="11"/>
  <c r="X792" i="11"/>
  <c r="Z792" i="11"/>
  <c r="AA792" i="11"/>
  <c r="AB792" i="11"/>
  <c r="AC792" i="11"/>
  <c r="O793" i="11"/>
  <c r="P793" i="11"/>
  <c r="Q793" i="11"/>
  <c r="R793" i="11"/>
  <c r="S793" i="11"/>
  <c r="T793" i="11"/>
  <c r="U793" i="11"/>
  <c r="V793" i="11"/>
  <c r="W793" i="11"/>
  <c r="X793" i="11"/>
  <c r="Z793" i="11"/>
  <c r="AA793" i="11"/>
  <c r="AB793" i="11"/>
  <c r="AC793" i="11"/>
  <c r="O794" i="11"/>
  <c r="P794" i="11"/>
  <c r="Q794" i="11"/>
  <c r="R794" i="11"/>
  <c r="S794" i="11"/>
  <c r="T794" i="11"/>
  <c r="U794" i="11"/>
  <c r="V794" i="11"/>
  <c r="W794" i="11"/>
  <c r="X794" i="11"/>
  <c r="Z794" i="11"/>
  <c r="AA794" i="11"/>
  <c r="AB794" i="11"/>
  <c r="AC794" i="11"/>
  <c r="O795" i="11"/>
  <c r="P795" i="11"/>
  <c r="Q795" i="11"/>
  <c r="R795" i="11"/>
  <c r="S795" i="11"/>
  <c r="T795" i="11"/>
  <c r="U795" i="11"/>
  <c r="V795" i="11"/>
  <c r="W795" i="11"/>
  <c r="X795" i="11"/>
  <c r="Z795" i="11"/>
  <c r="AA795" i="11"/>
  <c r="AB795" i="11"/>
  <c r="AC795" i="11"/>
  <c r="O796" i="11"/>
  <c r="P796" i="11"/>
  <c r="Q796" i="11"/>
  <c r="R796" i="11"/>
  <c r="S796" i="11"/>
  <c r="T796" i="11"/>
  <c r="U796" i="11"/>
  <c r="V796" i="11"/>
  <c r="W796" i="11"/>
  <c r="X796" i="11"/>
  <c r="Z796" i="11"/>
  <c r="AA796" i="11"/>
  <c r="AB796" i="11"/>
  <c r="AC796" i="11"/>
  <c r="O797" i="11"/>
  <c r="P797" i="11"/>
  <c r="Q797" i="11"/>
  <c r="R797" i="11"/>
  <c r="S797" i="11"/>
  <c r="T797" i="11"/>
  <c r="U797" i="11"/>
  <c r="V797" i="11"/>
  <c r="W797" i="11"/>
  <c r="X797" i="11"/>
  <c r="Z797" i="11"/>
  <c r="AA797" i="11"/>
  <c r="AB797" i="11"/>
  <c r="AC797" i="11"/>
  <c r="O798" i="11"/>
  <c r="P798" i="11"/>
  <c r="Q798" i="11"/>
  <c r="R798" i="11"/>
  <c r="S798" i="11"/>
  <c r="T798" i="11"/>
  <c r="U798" i="11"/>
  <c r="V798" i="11"/>
  <c r="W798" i="11"/>
  <c r="X798" i="11"/>
  <c r="Z798" i="11"/>
  <c r="AA798" i="11"/>
  <c r="AB798" i="11"/>
  <c r="AC798" i="11"/>
  <c r="O799" i="11"/>
  <c r="P799" i="11"/>
  <c r="Q799" i="11"/>
  <c r="R799" i="11"/>
  <c r="S799" i="11"/>
  <c r="T799" i="11"/>
  <c r="U799" i="11"/>
  <c r="V799" i="11"/>
  <c r="W799" i="11"/>
  <c r="X799" i="11"/>
  <c r="Z799" i="11"/>
  <c r="AA799" i="11"/>
  <c r="AB799" i="11"/>
  <c r="AC799" i="11"/>
  <c r="O800" i="11"/>
  <c r="P800" i="11"/>
  <c r="Q800" i="11"/>
  <c r="R800" i="11"/>
  <c r="S800" i="11"/>
  <c r="T800" i="11"/>
  <c r="U800" i="11"/>
  <c r="V800" i="11"/>
  <c r="W800" i="11"/>
  <c r="X800" i="11"/>
  <c r="Z800" i="11"/>
  <c r="AA800" i="11"/>
  <c r="AB800" i="11"/>
  <c r="AC800" i="11"/>
  <c r="O801" i="11"/>
  <c r="P801" i="11"/>
  <c r="Q801" i="11"/>
  <c r="R801" i="11"/>
  <c r="S801" i="11"/>
  <c r="T801" i="11"/>
  <c r="U801" i="11"/>
  <c r="V801" i="11"/>
  <c r="W801" i="11"/>
  <c r="X801" i="11"/>
  <c r="Z801" i="11"/>
  <c r="AA801" i="11"/>
  <c r="AB801" i="11"/>
  <c r="AC801" i="11"/>
  <c r="O802" i="11"/>
  <c r="P802" i="11"/>
  <c r="Q802" i="11"/>
  <c r="R802" i="11"/>
  <c r="S802" i="11"/>
  <c r="T802" i="11"/>
  <c r="U802" i="11"/>
  <c r="V802" i="11"/>
  <c r="W802" i="11"/>
  <c r="X802" i="11"/>
  <c r="Z802" i="11"/>
  <c r="AA802" i="11"/>
  <c r="AB802" i="11"/>
  <c r="AC802" i="11"/>
  <c r="O803" i="11"/>
  <c r="P803" i="11"/>
  <c r="Q803" i="11"/>
  <c r="R803" i="11"/>
  <c r="S803" i="11"/>
  <c r="T803" i="11"/>
  <c r="U803" i="11"/>
  <c r="V803" i="11"/>
  <c r="W803" i="11"/>
  <c r="X803" i="11"/>
  <c r="Z803" i="11"/>
  <c r="AA803" i="11"/>
  <c r="AB803" i="11"/>
  <c r="AC803" i="11"/>
  <c r="O804" i="11"/>
  <c r="P804" i="11"/>
  <c r="Q804" i="11"/>
  <c r="R804" i="11"/>
  <c r="S804" i="11"/>
  <c r="T804" i="11"/>
  <c r="U804" i="11"/>
  <c r="V804" i="11"/>
  <c r="W804" i="11"/>
  <c r="X804" i="11"/>
  <c r="Z804" i="11"/>
  <c r="AA804" i="11"/>
  <c r="AB804" i="11"/>
  <c r="AC804" i="11"/>
  <c r="O805" i="11"/>
  <c r="P805" i="11"/>
  <c r="Q805" i="11"/>
  <c r="R805" i="11"/>
  <c r="S805" i="11"/>
  <c r="T805" i="11"/>
  <c r="U805" i="11"/>
  <c r="V805" i="11"/>
  <c r="W805" i="11"/>
  <c r="X805" i="11"/>
  <c r="Z805" i="11"/>
  <c r="AA805" i="11"/>
  <c r="AB805" i="11"/>
  <c r="AC805" i="11"/>
  <c r="O806" i="11"/>
  <c r="P806" i="11"/>
  <c r="Q806" i="11"/>
  <c r="R806" i="11"/>
  <c r="S806" i="11"/>
  <c r="T806" i="11"/>
  <c r="U806" i="11"/>
  <c r="V806" i="11"/>
  <c r="W806" i="11"/>
  <c r="X806" i="11"/>
  <c r="Z806" i="11"/>
  <c r="AA806" i="11"/>
  <c r="AB806" i="11"/>
  <c r="AC806" i="11"/>
  <c r="O807" i="11"/>
  <c r="P807" i="11"/>
  <c r="Q807" i="11"/>
  <c r="R807" i="11"/>
  <c r="S807" i="11"/>
  <c r="T807" i="11"/>
  <c r="U807" i="11"/>
  <c r="V807" i="11"/>
  <c r="W807" i="11"/>
  <c r="X807" i="11"/>
  <c r="Z807" i="11"/>
  <c r="AA807" i="11"/>
  <c r="AB807" i="11"/>
  <c r="AC807" i="11"/>
  <c r="O808" i="11"/>
  <c r="P808" i="11"/>
  <c r="Q808" i="11"/>
  <c r="R808" i="11"/>
  <c r="S808" i="11"/>
  <c r="T808" i="11"/>
  <c r="U808" i="11"/>
  <c r="V808" i="11"/>
  <c r="W808" i="11"/>
  <c r="X808" i="11"/>
  <c r="Z808" i="11"/>
  <c r="AA808" i="11"/>
  <c r="AB808" i="11"/>
  <c r="AC808" i="11"/>
  <c r="O809" i="11"/>
  <c r="P809" i="11"/>
  <c r="Q809" i="11"/>
  <c r="R809" i="11"/>
  <c r="S809" i="11"/>
  <c r="T809" i="11"/>
  <c r="U809" i="11"/>
  <c r="V809" i="11"/>
  <c r="W809" i="11"/>
  <c r="X809" i="11"/>
  <c r="Z809" i="11"/>
  <c r="AA809" i="11"/>
  <c r="AB809" i="11"/>
  <c r="AC809" i="11"/>
  <c r="O810" i="11"/>
  <c r="P810" i="11"/>
  <c r="Q810" i="11"/>
  <c r="R810" i="11"/>
  <c r="S810" i="11"/>
  <c r="T810" i="11"/>
  <c r="U810" i="11"/>
  <c r="V810" i="11"/>
  <c r="W810" i="11"/>
  <c r="X810" i="11"/>
  <c r="Z810" i="11"/>
  <c r="AA810" i="11"/>
  <c r="AB810" i="11"/>
  <c r="AC810" i="11"/>
  <c r="O811" i="11"/>
  <c r="P811" i="11"/>
  <c r="Q811" i="11"/>
  <c r="R811" i="11"/>
  <c r="S811" i="11"/>
  <c r="T811" i="11"/>
  <c r="U811" i="11"/>
  <c r="V811" i="11"/>
  <c r="W811" i="11"/>
  <c r="X811" i="11"/>
  <c r="Z811" i="11"/>
  <c r="AA811" i="11"/>
  <c r="AB811" i="11"/>
  <c r="AC811" i="11"/>
  <c r="O812" i="11"/>
  <c r="P812" i="11"/>
  <c r="Q812" i="11"/>
  <c r="R812" i="11"/>
  <c r="S812" i="11"/>
  <c r="T812" i="11"/>
  <c r="U812" i="11"/>
  <c r="V812" i="11"/>
  <c r="W812" i="11"/>
  <c r="X812" i="11"/>
  <c r="Z812" i="11"/>
  <c r="AA812" i="11"/>
  <c r="AB812" i="11"/>
  <c r="AC812" i="11"/>
  <c r="O813" i="11"/>
  <c r="P813" i="11"/>
  <c r="Q813" i="11"/>
  <c r="R813" i="11"/>
  <c r="S813" i="11"/>
  <c r="T813" i="11"/>
  <c r="U813" i="11"/>
  <c r="V813" i="11"/>
  <c r="W813" i="11"/>
  <c r="X813" i="11"/>
  <c r="Z813" i="11"/>
  <c r="AA813" i="11"/>
  <c r="AB813" i="11"/>
  <c r="AC813" i="11"/>
  <c r="O814" i="11"/>
  <c r="P814" i="11"/>
  <c r="Q814" i="11"/>
  <c r="R814" i="11"/>
  <c r="S814" i="11"/>
  <c r="T814" i="11"/>
  <c r="U814" i="11"/>
  <c r="V814" i="11"/>
  <c r="W814" i="11"/>
  <c r="X814" i="11"/>
  <c r="Z814" i="11"/>
  <c r="AA814" i="11"/>
  <c r="AB814" i="11"/>
  <c r="AC814" i="11"/>
  <c r="O815" i="11"/>
  <c r="P815" i="11"/>
  <c r="Q815" i="11"/>
  <c r="R815" i="11"/>
  <c r="S815" i="11"/>
  <c r="T815" i="11"/>
  <c r="U815" i="11"/>
  <c r="V815" i="11"/>
  <c r="W815" i="11"/>
  <c r="X815" i="11"/>
  <c r="Z815" i="11"/>
  <c r="AA815" i="11"/>
  <c r="AB815" i="11"/>
  <c r="AC815" i="11"/>
  <c r="O816" i="11"/>
  <c r="P816" i="11"/>
  <c r="Q816" i="11"/>
  <c r="R816" i="11"/>
  <c r="S816" i="11"/>
  <c r="T816" i="11"/>
  <c r="U816" i="11"/>
  <c r="V816" i="11"/>
  <c r="W816" i="11"/>
  <c r="X816" i="11"/>
  <c r="Z816" i="11"/>
  <c r="AA816" i="11"/>
  <c r="AB816" i="11"/>
  <c r="AC816" i="11"/>
  <c r="O817" i="11"/>
  <c r="P817" i="11"/>
  <c r="Q817" i="11"/>
  <c r="R817" i="11"/>
  <c r="S817" i="11"/>
  <c r="T817" i="11"/>
  <c r="U817" i="11"/>
  <c r="V817" i="11"/>
  <c r="W817" i="11"/>
  <c r="X817" i="11"/>
  <c r="Z817" i="11"/>
  <c r="AA817" i="11"/>
  <c r="AB817" i="11"/>
  <c r="AC817" i="11"/>
  <c r="O818" i="11"/>
  <c r="P818" i="11"/>
  <c r="Q818" i="11"/>
  <c r="R818" i="11"/>
  <c r="S818" i="11"/>
  <c r="T818" i="11"/>
  <c r="U818" i="11"/>
  <c r="V818" i="11"/>
  <c r="W818" i="11"/>
  <c r="X818" i="11"/>
  <c r="Z818" i="11"/>
  <c r="AA818" i="11"/>
  <c r="AB818" i="11"/>
  <c r="AC818" i="11"/>
  <c r="O819" i="11"/>
  <c r="P819" i="11"/>
  <c r="Q819" i="11"/>
  <c r="R819" i="11"/>
  <c r="S819" i="11"/>
  <c r="T819" i="11"/>
  <c r="U819" i="11"/>
  <c r="V819" i="11"/>
  <c r="W819" i="11"/>
  <c r="X819" i="11"/>
  <c r="Z819" i="11"/>
  <c r="AA819" i="11"/>
  <c r="AB819" i="11"/>
  <c r="AC819" i="11"/>
  <c r="O820" i="11"/>
  <c r="P820" i="11"/>
  <c r="Q820" i="11"/>
  <c r="R820" i="11"/>
  <c r="S820" i="11"/>
  <c r="T820" i="11"/>
  <c r="U820" i="11"/>
  <c r="V820" i="11"/>
  <c r="W820" i="11"/>
  <c r="X820" i="11"/>
  <c r="Z820" i="11"/>
  <c r="AA820" i="11"/>
  <c r="AB820" i="11"/>
  <c r="AC820" i="11"/>
  <c r="O821" i="11"/>
  <c r="P821" i="11"/>
  <c r="Q821" i="11"/>
  <c r="R821" i="11"/>
  <c r="S821" i="11"/>
  <c r="T821" i="11"/>
  <c r="U821" i="11"/>
  <c r="V821" i="11"/>
  <c r="W821" i="11"/>
  <c r="X821" i="11"/>
  <c r="Z821" i="11"/>
  <c r="AA821" i="11"/>
  <c r="AB821" i="11"/>
  <c r="AC821" i="11"/>
  <c r="O822" i="11"/>
  <c r="P822" i="11"/>
  <c r="Q822" i="11"/>
  <c r="R822" i="11"/>
  <c r="S822" i="11"/>
  <c r="T822" i="11"/>
  <c r="U822" i="11"/>
  <c r="V822" i="11"/>
  <c r="W822" i="11"/>
  <c r="X822" i="11"/>
  <c r="Z822" i="11"/>
  <c r="AA822" i="11"/>
  <c r="AB822" i="11"/>
  <c r="AC822" i="11"/>
  <c r="O823" i="11"/>
  <c r="P823" i="11"/>
  <c r="Q823" i="11"/>
  <c r="R823" i="11"/>
  <c r="S823" i="11"/>
  <c r="T823" i="11"/>
  <c r="U823" i="11"/>
  <c r="V823" i="11"/>
  <c r="W823" i="11"/>
  <c r="X823" i="11"/>
  <c r="Z823" i="11"/>
  <c r="AA823" i="11"/>
  <c r="AB823" i="11"/>
  <c r="AC823" i="11"/>
  <c r="O824" i="11"/>
  <c r="P824" i="11"/>
  <c r="Q824" i="11"/>
  <c r="R824" i="11"/>
  <c r="S824" i="11"/>
  <c r="T824" i="11"/>
  <c r="U824" i="11"/>
  <c r="V824" i="11"/>
  <c r="W824" i="11"/>
  <c r="X824" i="11"/>
  <c r="Z824" i="11"/>
  <c r="AA824" i="11"/>
  <c r="AB824" i="11"/>
  <c r="AC824" i="11"/>
  <c r="O825" i="11"/>
  <c r="P825" i="11"/>
  <c r="Q825" i="11"/>
  <c r="R825" i="11"/>
  <c r="S825" i="11"/>
  <c r="T825" i="11"/>
  <c r="U825" i="11"/>
  <c r="V825" i="11"/>
  <c r="W825" i="11"/>
  <c r="X825" i="11"/>
  <c r="Z825" i="11"/>
  <c r="AA825" i="11"/>
  <c r="AB825" i="11"/>
  <c r="AC825" i="11"/>
  <c r="O826" i="11"/>
  <c r="P826" i="11"/>
  <c r="Q826" i="11"/>
  <c r="R826" i="11"/>
  <c r="S826" i="11"/>
  <c r="T826" i="11"/>
  <c r="U826" i="11"/>
  <c r="V826" i="11"/>
  <c r="W826" i="11"/>
  <c r="X826" i="11"/>
  <c r="Z826" i="11"/>
  <c r="AA826" i="11"/>
  <c r="AB826" i="11"/>
  <c r="AC826" i="11"/>
  <c r="O827" i="11"/>
  <c r="P827" i="11"/>
  <c r="Q827" i="11"/>
  <c r="R827" i="11"/>
  <c r="S827" i="11"/>
  <c r="T827" i="11"/>
  <c r="U827" i="11"/>
  <c r="V827" i="11"/>
  <c r="W827" i="11"/>
  <c r="X827" i="11"/>
  <c r="Z827" i="11"/>
  <c r="AA827" i="11"/>
  <c r="AB827" i="11"/>
  <c r="AC827" i="11"/>
  <c r="O828" i="11"/>
  <c r="P828" i="11"/>
  <c r="Q828" i="11"/>
  <c r="R828" i="11"/>
  <c r="S828" i="11"/>
  <c r="T828" i="11"/>
  <c r="U828" i="11"/>
  <c r="V828" i="11"/>
  <c r="W828" i="11"/>
  <c r="X828" i="11"/>
  <c r="Z828" i="11"/>
  <c r="AA828" i="11"/>
  <c r="AB828" i="11"/>
  <c r="AC828" i="11"/>
  <c r="O829" i="11"/>
  <c r="P829" i="11"/>
  <c r="Q829" i="11"/>
  <c r="R829" i="11"/>
  <c r="S829" i="11"/>
  <c r="T829" i="11"/>
  <c r="U829" i="11"/>
  <c r="V829" i="11"/>
  <c r="W829" i="11"/>
  <c r="X829" i="11"/>
  <c r="Z829" i="11"/>
  <c r="AA829" i="11"/>
  <c r="AB829" i="11"/>
  <c r="AC829" i="11"/>
  <c r="O830" i="11"/>
  <c r="P830" i="11"/>
  <c r="Q830" i="11"/>
  <c r="R830" i="11"/>
  <c r="S830" i="11"/>
  <c r="T830" i="11"/>
  <c r="U830" i="11"/>
  <c r="V830" i="11"/>
  <c r="W830" i="11"/>
  <c r="X830" i="11"/>
  <c r="Z830" i="11"/>
  <c r="AA830" i="11"/>
  <c r="AB830" i="11"/>
  <c r="AC830" i="11"/>
  <c r="O831" i="11"/>
  <c r="P831" i="11"/>
  <c r="Q831" i="11"/>
  <c r="R831" i="11"/>
  <c r="S831" i="11"/>
  <c r="T831" i="11"/>
  <c r="U831" i="11"/>
  <c r="V831" i="11"/>
  <c r="W831" i="11"/>
  <c r="X831" i="11"/>
  <c r="Z831" i="11"/>
  <c r="AA831" i="11"/>
  <c r="AB831" i="11"/>
  <c r="AC831" i="11"/>
  <c r="O832" i="11"/>
  <c r="P832" i="11"/>
  <c r="Q832" i="11"/>
  <c r="R832" i="11"/>
  <c r="S832" i="11"/>
  <c r="T832" i="11"/>
  <c r="U832" i="11"/>
  <c r="V832" i="11"/>
  <c r="W832" i="11"/>
  <c r="X832" i="11"/>
  <c r="Z832" i="11"/>
  <c r="AA832" i="11"/>
  <c r="AB832" i="11"/>
  <c r="AC832" i="11"/>
  <c r="O833" i="11"/>
  <c r="P833" i="11"/>
  <c r="Q833" i="11"/>
  <c r="R833" i="11"/>
  <c r="S833" i="11"/>
  <c r="T833" i="11"/>
  <c r="U833" i="11"/>
  <c r="V833" i="11"/>
  <c r="W833" i="11"/>
  <c r="X833" i="11"/>
  <c r="Z833" i="11"/>
  <c r="AA833" i="11"/>
  <c r="AB833" i="11"/>
  <c r="AC833" i="11"/>
  <c r="O834" i="11"/>
  <c r="P834" i="11"/>
  <c r="Q834" i="11"/>
  <c r="R834" i="11"/>
  <c r="S834" i="11"/>
  <c r="T834" i="11"/>
  <c r="U834" i="11"/>
  <c r="V834" i="11"/>
  <c r="W834" i="11"/>
  <c r="X834" i="11"/>
  <c r="Z834" i="11"/>
  <c r="AA834" i="11"/>
  <c r="AB834" i="11"/>
  <c r="AC834" i="11"/>
  <c r="O835" i="11"/>
  <c r="P835" i="11"/>
  <c r="Q835" i="11"/>
  <c r="R835" i="11"/>
  <c r="S835" i="11"/>
  <c r="T835" i="11"/>
  <c r="U835" i="11"/>
  <c r="V835" i="11"/>
  <c r="W835" i="11"/>
  <c r="X835" i="11"/>
  <c r="Z835" i="11"/>
  <c r="AA835" i="11"/>
  <c r="AB835" i="11"/>
  <c r="AC835" i="11"/>
  <c r="O836" i="11"/>
  <c r="P836" i="11"/>
  <c r="Q836" i="11"/>
  <c r="R836" i="11"/>
  <c r="S836" i="11"/>
  <c r="T836" i="11"/>
  <c r="U836" i="11"/>
  <c r="V836" i="11"/>
  <c r="W836" i="11"/>
  <c r="X836" i="11"/>
  <c r="Z836" i="11"/>
  <c r="AA836" i="11"/>
  <c r="AB836" i="11"/>
  <c r="AC836" i="11"/>
  <c r="O837" i="11"/>
  <c r="P837" i="11"/>
  <c r="Q837" i="11"/>
  <c r="R837" i="11"/>
  <c r="S837" i="11"/>
  <c r="T837" i="11"/>
  <c r="U837" i="11"/>
  <c r="V837" i="11"/>
  <c r="W837" i="11"/>
  <c r="X837" i="11"/>
  <c r="Z837" i="11"/>
  <c r="AA837" i="11"/>
  <c r="AB837" i="11"/>
  <c r="AC837" i="11"/>
  <c r="O838" i="11"/>
  <c r="P838" i="11"/>
  <c r="Q838" i="11"/>
  <c r="R838" i="11"/>
  <c r="S838" i="11"/>
  <c r="T838" i="11"/>
  <c r="U838" i="11"/>
  <c r="V838" i="11"/>
  <c r="W838" i="11"/>
  <c r="X838" i="11"/>
  <c r="Z838" i="11"/>
  <c r="AA838" i="11"/>
  <c r="AB838" i="11"/>
  <c r="AC838" i="11"/>
  <c r="O839" i="11"/>
  <c r="P839" i="11"/>
  <c r="Q839" i="11"/>
  <c r="R839" i="11"/>
  <c r="S839" i="11"/>
  <c r="T839" i="11"/>
  <c r="U839" i="11"/>
  <c r="V839" i="11"/>
  <c r="W839" i="11"/>
  <c r="X839" i="11"/>
  <c r="Z839" i="11"/>
  <c r="AA839" i="11"/>
  <c r="AB839" i="11"/>
  <c r="AC839" i="11"/>
  <c r="O840" i="11"/>
  <c r="P840" i="11"/>
  <c r="Q840" i="11"/>
  <c r="R840" i="11"/>
  <c r="S840" i="11"/>
  <c r="T840" i="11"/>
  <c r="U840" i="11"/>
  <c r="V840" i="11"/>
  <c r="W840" i="11"/>
  <c r="X840" i="11"/>
  <c r="Z840" i="11"/>
  <c r="AA840" i="11"/>
  <c r="AB840" i="11"/>
  <c r="AC840" i="11"/>
  <c r="O841" i="11"/>
  <c r="P841" i="11"/>
  <c r="Q841" i="11"/>
  <c r="R841" i="11"/>
  <c r="S841" i="11"/>
  <c r="T841" i="11"/>
  <c r="U841" i="11"/>
  <c r="V841" i="11"/>
  <c r="W841" i="11"/>
  <c r="X841" i="11"/>
  <c r="Z841" i="11"/>
  <c r="AA841" i="11"/>
  <c r="AB841" i="11"/>
  <c r="AC841" i="11"/>
  <c r="O842" i="11"/>
  <c r="P842" i="11"/>
  <c r="Q842" i="11"/>
  <c r="R842" i="11"/>
  <c r="S842" i="11"/>
  <c r="T842" i="11"/>
  <c r="U842" i="11"/>
  <c r="V842" i="11"/>
  <c r="W842" i="11"/>
  <c r="X842" i="11"/>
  <c r="Z842" i="11"/>
  <c r="AA842" i="11"/>
  <c r="AB842" i="11"/>
  <c r="AC842" i="11"/>
  <c r="O843" i="11"/>
  <c r="P843" i="11"/>
  <c r="Q843" i="11"/>
  <c r="R843" i="11"/>
  <c r="S843" i="11"/>
  <c r="T843" i="11"/>
  <c r="U843" i="11"/>
  <c r="V843" i="11"/>
  <c r="W843" i="11"/>
  <c r="X843" i="11"/>
  <c r="Z843" i="11"/>
  <c r="AA843" i="11"/>
  <c r="AB843" i="11"/>
  <c r="AC843" i="11"/>
  <c r="O844" i="11"/>
  <c r="P844" i="11"/>
  <c r="Q844" i="11"/>
  <c r="R844" i="11"/>
  <c r="S844" i="11"/>
  <c r="T844" i="11"/>
  <c r="U844" i="11"/>
  <c r="V844" i="11"/>
  <c r="W844" i="11"/>
  <c r="X844" i="11"/>
  <c r="Z844" i="11"/>
  <c r="AA844" i="11"/>
  <c r="AB844" i="11"/>
  <c r="AC844" i="11"/>
  <c r="O845" i="11"/>
  <c r="P845" i="11"/>
  <c r="Q845" i="11"/>
  <c r="R845" i="11"/>
  <c r="S845" i="11"/>
  <c r="T845" i="11"/>
  <c r="U845" i="11"/>
  <c r="V845" i="11"/>
  <c r="W845" i="11"/>
  <c r="X845" i="11"/>
  <c r="Z845" i="11"/>
  <c r="AA845" i="11"/>
  <c r="AB845" i="11"/>
  <c r="AC845" i="11"/>
  <c r="O846" i="11"/>
  <c r="P846" i="11"/>
  <c r="Q846" i="11"/>
  <c r="R846" i="11"/>
  <c r="S846" i="11"/>
  <c r="T846" i="11"/>
  <c r="U846" i="11"/>
  <c r="V846" i="11"/>
  <c r="W846" i="11"/>
  <c r="X846" i="11"/>
  <c r="Z846" i="11"/>
  <c r="AA846" i="11"/>
  <c r="AB846" i="11"/>
  <c r="AC846" i="11"/>
  <c r="O847" i="11"/>
  <c r="P847" i="11"/>
  <c r="Q847" i="11"/>
  <c r="R847" i="11"/>
  <c r="S847" i="11"/>
  <c r="T847" i="11"/>
  <c r="U847" i="11"/>
  <c r="V847" i="11"/>
  <c r="W847" i="11"/>
  <c r="X847" i="11"/>
  <c r="Z847" i="11"/>
  <c r="AA847" i="11"/>
  <c r="AB847" i="11"/>
  <c r="AC847" i="11"/>
  <c r="O848" i="11"/>
  <c r="P848" i="11"/>
  <c r="Q848" i="11"/>
  <c r="R848" i="11"/>
  <c r="S848" i="11"/>
  <c r="T848" i="11"/>
  <c r="U848" i="11"/>
  <c r="V848" i="11"/>
  <c r="W848" i="11"/>
  <c r="X848" i="11"/>
  <c r="Z848" i="11"/>
  <c r="AA848" i="11"/>
  <c r="AB848" i="11"/>
  <c r="AC848" i="11"/>
  <c r="O849" i="11"/>
  <c r="P849" i="11"/>
  <c r="Q849" i="11"/>
  <c r="R849" i="11"/>
  <c r="S849" i="11"/>
  <c r="T849" i="11"/>
  <c r="U849" i="11"/>
  <c r="V849" i="11"/>
  <c r="W849" i="11"/>
  <c r="X849" i="11"/>
  <c r="Z849" i="11"/>
  <c r="AA849" i="11"/>
  <c r="AB849" i="11"/>
  <c r="AC849" i="11"/>
  <c r="O850" i="11"/>
  <c r="P850" i="11"/>
  <c r="Q850" i="11"/>
  <c r="R850" i="11"/>
  <c r="S850" i="11"/>
  <c r="T850" i="11"/>
  <c r="U850" i="11"/>
  <c r="V850" i="11"/>
  <c r="W850" i="11"/>
  <c r="X850" i="11"/>
  <c r="Z850" i="11"/>
  <c r="AA850" i="11"/>
  <c r="AB850" i="11"/>
  <c r="AC850" i="11"/>
  <c r="O851" i="11"/>
  <c r="P851" i="11"/>
  <c r="Q851" i="11"/>
  <c r="R851" i="11"/>
  <c r="S851" i="11"/>
  <c r="T851" i="11"/>
  <c r="U851" i="11"/>
  <c r="V851" i="11"/>
  <c r="W851" i="11"/>
  <c r="X851" i="11"/>
  <c r="Z851" i="11"/>
  <c r="AA851" i="11"/>
  <c r="AB851" i="11"/>
  <c r="AC851" i="11"/>
  <c r="O852" i="11"/>
  <c r="P852" i="11"/>
  <c r="Q852" i="11"/>
  <c r="R852" i="11"/>
  <c r="S852" i="11"/>
  <c r="T852" i="11"/>
  <c r="U852" i="11"/>
  <c r="V852" i="11"/>
  <c r="W852" i="11"/>
  <c r="X852" i="11"/>
  <c r="Z852" i="11"/>
  <c r="AA852" i="11"/>
  <c r="AB852" i="11"/>
  <c r="AC852" i="11"/>
  <c r="O853" i="11"/>
  <c r="P853" i="11"/>
  <c r="Q853" i="11"/>
  <c r="R853" i="11"/>
  <c r="S853" i="11"/>
  <c r="T853" i="11"/>
  <c r="U853" i="11"/>
  <c r="V853" i="11"/>
  <c r="W853" i="11"/>
  <c r="X853" i="11"/>
  <c r="Z853" i="11"/>
  <c r="AA853" i="11"/>
  <c r="AB853" i="11"/>
  <c r="AC853" i="11"/>
  <c r="O854" i="11"/>
  <c r="P854" i="11"/>
  <c r="Q854" i="11"/>
  <c r="R854" i="11"/>
  <c r="S854" i="11"/>
  <c r="T854" i="11"/>
  <c r="U854" i="11"/>
  <c r="V854" i="11"/>
  <c r="W854" i="11"/>
  <c r="X854" i="11"/>
  <c r="Z854" i="11"/>
  <c r="AA854" i="11"/>
  <c r="AB854" i="11"/>
  <c r="AC854" i="11"/>
  <c r="O855" i="11"/>
  <c r="P855" i="11"/>
  <c r="Q855" i="11"/>
  <c r="R855" i="11"/>
  <c r="S855" i="11"/>
  <c r="T855" i="11"/>
  <c r="U855" i="11"/>
  <c r="V855" i="11"/>
  <c r="W855" i="11"/>
  <c r="X855" i="11"/>
  <c r="Z855" i="11"/>
  <c r="AA855" i="11"/>
  <c r="AB855" i="11"/>
  <c r="AC855" i="11"/>
  <c r="O856" i="11"/>
  <c r="P856" i="11"/>
  <c r="Q856" i="11"/>
  <c r="R856" i="11"/>
  <c r="S856" i="11"/>
  <c r="T856" i="11"/>
  <c r="U856" i="11"/>
  <c r="V856" i="11"/>
  <c r="W856" i="11"/>
  <c r="X856" i="11"/>
  <c r="Z856" i="11"/>
  <c r="AA856" i="11"/>
  <c r="AB856" i="11"/>
  <c r="AC856" i="11"/>
  <c r="O857" i="11"/>
  <c r="P857" i="11"/>
  <c r="Q857" i="11"/>
  <c r="R857" i="11"/>
  <c r="S857" i="11"/>
  <c r="T857" i="11"/>
  <c r="U857" i="11"/>
  <c r="V857" i="11"/>
  <c r="W857" i="11"/>
  <c r="X857" i="11"/>
  <c r="Z857" i="11"/>
  <c r="AA857" i="11"/>
  <c r="AB857" i="11"/>
  <c r="AC857" i="11"/>
  <c r="O858" i="11"/>
  <c r="P858" i="11"/>
  <c r="Q858" i="11"/>
  <c r="R858" i="11"/>
  <c r="S858" i="11"/>
  <c r="T858" i="11"/>
  <c r="U858" i="11"/>
  <c r="V858" i="11"/>
  <c r="W858" i="11"/>
  <c r="X858" i="11"/>
  <c r="Z858" i="11"/>
  <c r="AA858" i="11"/>
  <c r="AB858" i="11"/>
  <c r="AC858" i="11"/>
  <c r="O859" i="11"/>
  <c r="P859" i="11"/>
  <c r="Q859" i="11"/>
  <c r="R859" i="11"/>
  <c r="S859" i="11"/>
  <c r="T859" i="11"/>
  <c r="U859" i="11"/>
  <c r="V859" i="11"/>
  <c r="W859" i="11"/>
  <c r="X859" i="11"/>
  <c r="Z859" i="11"/>
  <c r="AA859" i="11"/>
  <c r="AB859" i="11"/>
  <c r="AC859" i="11"/>
  <c r="O860" i="11"/>
  <c r="P860" i="11"/>
  <c r="Q860" i="11"/>
  <c r="R860" i="11"/>
  <c r="S860" i="11"/>
  <c r="T860" i="11"/>
  <c r="U860" i="11"/>
  <c r="V860" i="11"/>
  <c r="W860" i="11"/>
  <c r="X860" i="11"/>
  <c r="Z860" i="11"/>
  <c r="AA860" i="11"/>
  <c r="AB860" i="11"/>
  <c r="AC860" i="11"/>
  <c r="O861" i="11"/>
  <c r="P861" i="11"/>
  <c r="Q861" i="11"/>
  <c r="R861" i="11"/>
  <c r="S861" i="11"/>
  <c r="T861" i="11"/>
  <c r="U861" i="11"/>
  <c r="V861" i="11"/>
  <c r="W861" i="11"/>
  <c r="X861" i="11"/>
  <c r="Z861" i="11"/>
  <c r="AA861" i="11"/>
  <c r="AB861" i="11"/>
  <c r="AC861" i="11"/>
  <c r="O862" i="11"/>
  <c r="P862" i="11"/>
  <c r="Q862" i="11"/>
  <c r="R862" i="11"/>
  <c r="S862" i="11"/>
  <c r="T862" i="11"/>
  <c r="U862" i="11"/>
  <c r="V862" i="11"/>
  <c r="W862" i="11"/>
  <c r="X862" i="11"/>
  <c r="Z862" i="11"/>
  <c r="AA862" i="11"/>
  <c r="AB862" i="11"/>
  <c r="AC862" i="11"/>
  <c r="O863" i="11"/>
  <c r="P863" i="11"/>
  <c r="Q863" i="11"/>
  <c r="R863" i="11"/>
  <c r="S863" i="11"/>
  <c r="T863" i="11"/>
  <c r="U863" i="11"/>
  <c r="V863" i="11"/>
  <c r="W863" i="11"/>
  <c r="X863" i="11"/>
  <c r="Z863" i="11"/>
  <c r="AA863" i="11"/>
  <c r="AB863" i="11"/>
  <c r="AC863" i="11"/>
  <c r="O864" i="11"/>
  <c r="P864" i="11"/>
  <c r="Q864" i="11"/>
  <c r="R864" i="11"/>
  <c r="S864" i="11"/>
  <c r="T864" i="11"/>
  <c r="U864" i="11"/>
  <c r="V864" i="11"/>
  <c r="W864" i="11"/>
  <c r="X864" i="11"/>
  <c r="Z864" i="11"/>
  <c r="AA864" i="11"/>
  <c r="AB864" i="11"/>
  <c r="AC864" i="11"/>
  <c r="O865" i="11"/>
  <c r="P865" i="11"/>
  <c r="Q865" i="11"/>
  <c r="R865" i="11"/>
  <c r="S865" i="11"/>
  <c r="T865" i="11"/>
  <c r="U865" i="11"/>
  <c r="V865" i="11"/>
  <c r="W865" i="11"/>
  <c r="X865" i="11"/>
  <c r="Z865" i="11"/>
  <c r="AA865" i="11"/>
  <c r="AB865" i="11"/>
  <c r="AC865" i="11"/>
  <c r="O866" i="11"/>
  <c r="P866" i="11"/>
  <c r="Q866" i="11"/>
  <c r="R866" i="11"/>
  <c r="S866" i="11"/>
  <c r="T866" i="11"/>
  <c r="U866" i="11"/>
  <c r="V866" i="11"/>
  <c r="W866" i="11"/>
  <c r="X866" i="11"/>
  <c r="Z866" i="11"/>
  <c r="AA866" i="11"/>
  <c r="AB866" i="11"/>
  <c r="AC866" i="11"/>
  <c r="O867" i="11"/>
  <c r="P867" i="11"/>
  <c r="Q867" i="11"/>
  <c r="R867" i="11"/>
  <c r="S867" i="11"/>
  <c r="T867" i="11"/>
  <c r="U867" i="11"/>
  <c r="V867" i="11"/>
  <c r="W867" i="11"/>
  <c r="X867" i="11"/>
  <c r="Z867" i="11"/>
  <c r="AA867" i="11"/>
  <c r="AB867" i="11"/>
  <c r="AC867" i="11"/>
  <c r="O868" i="11"/>
  <c r="P868" i="11"/>
  <c r="Q868" i="11"/>
  <c r="R868" i="11"/>
  <c r="S868" i="11"/>
  <c r="T868" i="11"/>
  <c r="U868" i="11"/>
  <c r="V868" i="11"/>
  <c r="W868" i="11"/>
  <c r="X868" i="11"/>
  <c r="Z868" i="11"/>
  <c r="AA868" i="11"/>
  <c r="AB868" i="11"/>
  <c r="AC868" i="11"/>
  <c r="O869" i="11"/>
  <c r="P869" i="11"/>
  <c r="Q869" i="11"/>
  <c r="R869" i="11"/>
  <c r="S869" i="11"/>
  <c r="T869" i="11"/>
  <c r="U869" i="11"/>
  <c r="V869" i="11"/>
  <c r="W869" i="11"/>
  <c r="X869" i="11"/>
  <c r="Z869" i="11"/>
  <c r="AA869" i="11"/>
  <c r="AB869" i="11"/>
  <c r="AC869" i="11"/>
  <c r="O870" i="11"/>
  <c r="P870" i="11"/>
  <c r="Q870" i="11"/>
  <c r="R870" i="11"/>
  <c r="S870" i="11"/>
  <c r="T870" i="11"/>
  <c r="U870" i="11"/>
  <c r="V870" i="11"/>
  <c r="W870" i="11"/>
  <c r="X870" i="11"/>
  <c r="Z870" i="11"/>
  <c r="AA870" i="11"/>
  <c r="AB870" i="11"/>
  <c r="AC870" i="11"/>
  <c r="O871" i="11"/>
  <c r="P871" i="11"/>
  <c r="Q871" i="11"/>
  <c r="R871" i="11"/>
  <c r="S871" i="11"/>
  <c r="T871" i="11"/>
  <c r="U871" i="11"/>
  <c r="V871" i="11"/>
  <c r="W871" i="11"/>
  <c r="X871" i="11"/>
  <c r="Z871" i="11"/>
  <c r="AA871" i="11"/>
  <c r="AB871" i="11"/>
  <c r="AC871" i="11"/>
  <c r="O872" i="11"/>
  <c r="P872" i="11"/>
  <c r="Q872" i="11"/>
  <c r="R872" i="11"/>
  <c r="S872" i="11"/>
  <c r="T872" i="11"/>
  <c r="U872" i="11"/>
  <c r="V872" i="11"/>
  <c r="W872" i="11"/>
  <c r="X872" i="11"/>
  <c r="Z872" i="11"/>
  <c r="AA872" i="11"/>
  <c r="AB872" i="11"/>
  <c r="AC872" i="11"/>
  <c r="O873" i="11"/>
  <c r="P873" i="11"/>
  <c r="Q873" i="11"/>
  <c r="R873" i="11"/>
  <c r="S873" i="11"/>
  <c r="T873" i="11"/>
  <c r="U873" i="11"/>
  <c r="V873" i="11"/>
  <c r="W873" i="11"/>
  <c r="X873" i="11"/>
  <c r="Z873" i="11"/>
  <c r="AA873" i="11"/>
  <c r="AB873" i="11"/>
  <c r="AC873" i="11"/>
  <c r="O874" i="11"/>
  <c r="P874" i="11"/>
  <c r="Q874" i="11"/>
  <c r="R874" i="11"/>
  <c r="S874" i="11"/>
  <c r="T874" i="11"/>
  <c r="U874" i="11"/>
  <c r="V874" i="11"/>
  <c r="W874" i="11"/>
  <c r="X874" i="11"/>
  <c r="Z874" i="11"/>
  <c r="AA874" i="11"/>
  <c r="AB874" i="11"/>
  <c r="AC874" i="11"/>
  <c r="O875" i="11"/>
  <c r="P875" i="11"/>
  <c r="Q875" i="11"/>
  <c r="R875" i="11"/>
  <c r="S875" i="11"/>
  <c r="T875" i="11"/>
  <c r="U875" i="11"/>
  <c r="V875" i="11"/>
  <c r="W875" i="11"/>
  <c r="X875" i="11"/>
  <c r="Z875" i="11"/>
  <c r="AA875" i="11"/>
  <c r="AB875" i="11"/>
  <c r="AC875" i="11"/>
  <c r="O876" i="11"/>
  <c r="P876" i="11"/>
  <c r="Q876" i="11"/>
  <c r="R876" i="11"/>
  <c r="S876" i="11"/>
  <c r="T876" i="11"/>
  <c r="U876" i="11"/>
  <c r="V876" i="11"/>
  <c r="W876" i="11"/>
  <c r="X876" i="11"/>
  <c r="Z876" i="11"/>
  <c r="AA876" i="11"/>
  <c r="AB876" i="11"/>
  <c r="AC876" i="11"/>
  <c r="O877" i="11"/>
  <c r="P877" i="11"/>
  <c r="Q877" i="11"/>
  <c r="R877" i="11"/>
  <c r="S877" i="11"/>
  <c r="T877" i="11"/>
  <c r="U877" i="11"/>
  <c r="V877" i="11"/>
  <c r="W877" i="11"/>
  <c r="X877" i="11"/>
  <c r="Z877" i="11"/>
  <c r="AA877" i="11"/>
  <c r="AB877" i="11"/>
  <c r="AC877" i="11"/>
  <c r="O878" i="11"/>
  <c r="P878" i="11"/>
  <c r="Q878" i="11"/>
  <c r="R878" i="11"/>
  <c r="S878" i="11"/>
  <c r="T878" i="11"/>
  <c r="U878" i="11"/>
  <c r="V878" i="11"/>
  <c r="W878" i="11"/>
  <c r="X878" i="11"/>
  <c r="AA878" i="11"/>
  <c r="AB878" i="11"/>
  <c r="AC878" i="11"/>
  <c r="O879" i="11"/>
  <c r="P879" i="11"/>
  <c r="Q879" i="11"/>
  <c r="R879" i="11"/>
  <c r="S879" i="11"/>
  <c r="T879" i="11"/>
  <c r="U879" i="11"/>
  <c r="V879" i="11"/>
  <c r="W879" i="11"/>
  <c r="X879" i="11"/>
  <c r="Z879" i="11"/>
  <c r="AA879" i="11"/>
  <c r="AB879" i="11"/>
  <c r="AC879" i="11"/>
  <c r="O880" i="11"/>
  <c r="P880" i="11"/>
  <c r="Q880" i="11"/>
  <c r="R880" i="11"/>
  <c r="S880" i="11"/>
  <c r="T880" i="11"/>
  <c r="U880" i="11"/>
  <c r="V880" i="11"/>
  <c r="W880" i="11"/>
  <c r="X880" i="11"/>
  <c r="Z880" i="11"/>
  <c r="AA880" i="11"/>
  <c r="AB880" i="11"/>
  <c r="AC880" i="11"/>
  <c r="O881" i="11"/>
  <c r="P881" i="11"/>
  <c r="Q881" i="11"/>
  <c r="R881" i="11"/>
  <c r="S881" i="11"/>
  <c r="T881" i="11"/>
  <c r="U881" i="11"/>
  <c r="V881" i="11"/>
  <c r="W881" i="11"/>
  <c r="X881" i="11"/>
  <c r="Z881" i="11"/>
  <c r="AA881" i="11"/>
  <c r="AB881" i="11"/>
  <c r="AC881" i="11"/>
  <c r="O882" i="11"/>
  <c r="P882" i="11"/>
  <c r="Q882" i="11"/>
  <c r="R882" i="11"/>
  <c r="S882" i="11"/>
  <c r="T882" i="11"/>
  <c r="U882" i="11"/>
  <c r="V882" i="11"/>
  <c r="W882" i="11"/>
  <c r="X882" i="11"/>
  <c r="Z882" i="11"/>
  <c r="AA882" i="11"/>
  <c r="AB882" i="11"/>
  <c r="AC882" i="11"/>
  <c r="O883" i="11"/>
  <c r="P883" i="11"/>
  <c r="Q883" i="11"/>
  <c r="R883" i="11"/>
  <c r="S883" i="11"/>
  <c r="T883" i="11"/>
  <c r="U883" i="11"/>
  <c r="V883" i="11"/>
  <c r="W883" i="11"/>
  <c r="X883" i="11"/>
  <c r="Z883" i="11"/>
  <c r="AA883" i="11"/>
  <c r="AB883" i="11"/>
  <c r="AC883" i="11"/>
  <c r="O884" i="11"/>
  <c r="P884" i="11"/>
  <c r="Q884" i="11"/>
  <c r="R884" i="11"/>
  <c r="S884" i="11"/>
  <c r="T884" i="11"/>
  <c r="U884" i="11"/>
  <c r="V884" i="11"/>
  <c r="W884" i="11"/>
  <c r="X884" i="11"/>
  <c r="Z884" i="11"/>
  <c r="AA884" i="11"/>
  <c r="AB884" i="11"/>
  <c r="AC884" i="11"/>
  <c r="O885" i="11"/>
  <c r="P885" i="11"/>
  <c r="Q885" i="11"/>
  <c r="R885" i="11"/>
  <c r="S885" i="11"/>
  <c r="T885" i="11"/>
  <c r="U885" i="11"/>
  <c r="V885" i="11"/>
  <c r="W885" i="11"/>
  <c r="X885" i="11"/>
  <c r="Z885" i="11"/>
  <c r="AA885" i="11"/>
  <c r="AB885" i="11"/>
  <c r="AC885" i="11"/>
  <c r="O886" i="11"/>
  <c r="P886" i="11"/>
  <c r="Q886" i="11"/>
  <c r="R886" i="11"/>
  <c r="S886" i="11"/>
  <c r="T886" i="11"/>
  <c r="U886" i="11"/>
  <c r="V886" i="11"/>
  <c r="W886" i="11"/>
  <c r="X886" i="11"/>
  <c r="Z886" i="11"/>
  <c r="AA886" i="11"/>
  <c r="AB886" i="11"/>
  <c r="AC886" i="11"/>
  <c r="O887" i="11"/>
  <c r="P887" i="11"/>
  <c r="Q887" i="11"/>
  <c r="R887" i="11"/>
  <c r="S887" i="11"/>
  <c r="T887" i="11"/>
  <c r="U887" i="11"/>
  <c r="V887" i="11"/>
  <c r="W887" i="11"/>
  <c r="X887" i="11"/>
  <c r="Z887" i="11"/>
  <c r="AA887" i="11"/>
  <c r="AB887" i="11"/>
  <c r="AC887" i="11"/>
  <c r="O888" i="11"/>
  <c r="P888" i="11"/>
  <c r="Q888" i="11"/>
  <c r="R888" i="11"/>
  <c r="S888" i="11"/>
  <c r="T888" i="11"/>
  <c r="U888" i="11"/>
  <c r="V888" i="11"/>
  <c r="W888" i="11"/>
  <c r="X888" i="11"/>
  <c r="Z888" i="11"/>
  <c r="AA888" i="11"/>
  <c r="AB888" i="11"/>
  <c r="AC888" i="11"/>
  <c r="O889" i="11"/>
  <c r="P889" i="11"/>
  <c r="Q889" i="11"/>
  <c r="R889" i="11"/>
  <c r="S889" i="11"/>
  <c r="T889" i="11"/>
  <c r="U889" i="11"/>
  <c r="V889" i="11"/>
  <c r="W889" i="11"/>
  <c r="X889" i="11"/>
  <c r="Z889" i="11"/>
  <c r="AA889" i="11"/>
  <c r="AB889" i="11"/>
  <c r="AC889" i="11"/>
  <c r="O890" i="11"/>
  <c r="P890" i="11"/>
  <c r="Q890" i="11"/>
  <c r="R890" i="11"/>
  <c r="S890" i="11"/>
  <c r="T890" i="11"/>
  <c r="U890" i="11"/>
  <c r="V890" i="11"/>
  <c r="W890" i="11"/>
  <c r="X890" i="11"/>
  <c r="Z890" i="11"/>
  <c r="AA890" i="11"/>
  <c r="AB890" i="11"/>
  <c r="AC890" i="11"/>
  <c r="O891" i="11"/>
  <c r="P891" i="11"/>
  <c r="Q891" i="11"/>
  <c r="R891" i="11"/>
  <c r="S891" i="11"/>
  <c r="T891" i="11"/>
  <c r="U891" i="11"/>
  <c r="V891" i="11"/>
  <c r="W891" i="11"/>
  <c r="X891" i="11"/>
  <c r="Z891" i="11"/>
  <c r="AA891" i="11"/>
  <c r="AB891" i="11"/>
  <c r="AC891" i="11"/>
  <c r="O892" i="11"/>
  <c r="P892" i="11"/>
  <c r="Q892" i="11"/>
  <c r="R892" i="11"/>
  <c r="S892" i="11"/>
  <c r="T892" i="11"/>
  <c r="U892" i="11"/>
  <c r="V892" i="11"/>
  <c r="W892" i="11"/>
  <c r="X892" i="11"/>
  <c r="Z892" i="11"/>
  <c r="AA892" i="11"/>
  <c r="AB892" i="11"/>
  <c r="AC892" i="11"/>
  <c r="O893" i="11"/>
  <c r="P893" i="11"/>
  <c r="Q893" i="11"/>
  <c r="R893" i="11"/>
  <c r="S893" i="11"/>
  <c r="T893" i="11"/>
  <c r="U893" i="11"/>
  <c r="V893" i="11"/>
  <c r="W893" i="11"/>
  <c r="X893" i="11"/>
  <c r="Z893" i="11"/>
  <c r="AA893" i="11"/>
  <c r="AB893" i="11"/>
  <c r="AC893" i="11"/>
  <c r="O894" i="11"/>
  <c r="P894" i="11"/>
  <c r="Q894" i="11"/>
  <c r="R894" i="11"/>
  <c r="S894" i="11"/>
  <c r="T894" i="11"/>
  <c r="U894" i="11"/>
  <c r="V894" i="11"/>
  <c r="W894" i="11"/>
  <c r="X894" i="11"/>
  <c r="Z894" i="11"/>
  <c r="AA894" i="11"/>
  <c r="AB894" i="11"/>
  <c r="AC894" i="11"/>
  <c r="O895" i="11"/>
  <c r="P895" i="11"/>
  <c r="Q895" i="11"/>
  <c r="R895" i="11"/>
  <c r="S895" i="11"/>
  <c r="T895" i="11"/>
  <c r="U895" i="11"/>
  <c r="V895" i="11"/>
  <c r="W895" i="11"/>
  <c r="X895" i="11"/>
  <c r="Z895" i="11"/>
  <c r="AA895" i="11"/>
  <c r="AB895" i="11"/>
  <c r="AC895" i="11"/>
  <c r="O896" i="11"/>
  <c r="P896" i="11"/>
  <c r="Q896" i="11"/>
  <c r="R896" i="11"/>
  <c r="S896" i="11"/>
  <c r="T896" i="11"/>
  <c r="U896" i="11"/>
  <c r="V896" i="11"/>
  <c r="W896" i="11"/>
  <c r="X896" i="11"/>
  <c r="Z896" i="11"/>
  <c r="AA896" i="11"/>
  <c r="AB896" i="11"/>
  <c r="AC896" i="11"/>
  <c r="O897" i="11"/>
  <c r="P897" i="11"/>
  <c r="Q897" i="11"/>
  <c r="R897" i="11"/>
  <c r="S897" i="11"/>
  <c r="T897" i="11"/>
  <c r="U897" i="11"/>
  <c r="V897" i="11"/>
  <c r="W897" i="11"/>
  <c r="X897" i="11"/>
  <c r="Z897" i="11"/>
  <c r="AA897" i="11"/>
  <c r="AB897" i="11"/>
  <c r="AC897" i="11"/>
  <c r="O898" i="11"/>
  <c r="P898" i="11"/>
  <c r="Q898" i="11"/>
  <c r="R898" i="11"/>
  <c r="S898" i="11"/>
  <c r="T898" i="11"/>
  <c r="U898" i="11"/>
  <c r="V898" i="11"/>
  <c r="W898" i="11"/>
  <c r="X898" i="11"/>
  <c r="Z898" i="11"/>
  <c r="AA898" i="11"/>
  <c r="AB898" i="11"/>
  <c r="AC898" i="11"/>
  <c r="O899" i="11"/>
  <c r="P899" i="11"/>
  <c r="Q899" i="11"/>
  <c r="R899" i="11"/>
  <c r="S899" i="11"/>
  <c r="T899" i="11"/>
  <c r="U899" i="11"/>
  <c r="V899" i="11"/>
  <c r="W899" i="11"/>
  <c r="X899" i="11"/>
  <c r="Z899" i="11"/>
  <c r="AA899" i="11"/>
  <c r="AB899" i="11"/>
  <c r="AC899" i="11"/>
  <c r="O900" i="11"/>
  <c r="P900" i="11"/>
  <c r="Q900" i="11"/>
  <c r="R900" i="11"/>
  <c r="S900" i="11"/>
  <c r="T900" i="11"/>
  <c r="U900" i="11"/>
  <c r="V900" i="11"/>
  <c r="W900" i="11"/>
  <c r="X900" i="11"/>
  <c r="Z900" i="11"/>
  <c r="AA900" i="11"/>
  <c r="AB900" i="11"/>
  <c r="AC900" i="11"/>
  <c r="O901" i="11"/>
  <c r="P901" i="11"/>
  <c r="Q901" i="11"/>
  <c r="R901" i="11"/>
  <c r="S901" i="11"/>
  <c r="T901" i="11"/>
  <c r="U901" i="11"/>
  <c r="V901" i="11"/>
  <c r="W901" i="11"/>
  <c r="X901" i="11"/>
  <c r="Z901" i="11"/>
  <c r="AA901" i="11"/>
  <c r="AB901" i="11"/>
  <c r="AC901" i="11"/>
  <c r="O902" i="11"/>
  <c r="P902" i="11"/>
  <c r="Q902" i="11"/>
  <c r="R902" i="11"/>
  <c r="S902" i="11"/>
  <c r="T902" i="11"/>
  <c r="U902" i="11"/>
  <c r="V902" i="11"/>
  <c r="W902" i="11"/>
  <c r="X902" i="11"/>
  <c r="Z902" i="11"/>
  <c r="AA902" i="11"/>
  <c r="AB902" i="11"/>
  <c r="AC902" i="11"/>
  <c r="O903" i="11"/>
  <c r="P903" i="11"/>
  <c r="Q903" i="11"/>
  <c r="R903" i="11"/>
  <c r="S903" i="11"/>
  <c r="T903" i="11"/>
  <c r="U903" i="11"/>
  <c r="V903" i="11"/>
  <c r="W903" i="11"/>
  <c r="X903" i="11"/>
  <c r="Z903" i="11"/>
  <c r="AA903" i="11"/>
  <c r="AB903" i="11"/>
  <c r="AC903" i="11"/>
  <c r="O904" i="11"/>
  <c r="P904" i="11"/>
  <c r="Q904" i="11"/>
  <c r="R904" i="11"/>
  <c r="S904" i="11"/>
  <c r="T904" i="11"/>
  <c r="U904" i="11"/>
  <c r="V904" i="11"/>
  <c r="W904" i="11"/>
  <c r="X904" i="11"/>
  <c r="Z904" i="11"/>
  <c r="AA904" i="11"/>
  <c r="AB904" i="11"/>
  <c r="AC904" i="11"/>
  <c r="O905" i="11"/>
  <c r="P905" i="11"/>
  <c r="Q905" i="11"/>
  <c r="R905" i="11"/>
  <c r="S905" i="11"/>
  <c r="T905" i="11"/>
  <c r="U905" i="11"/>
  <c r="V905" i="11"/>
  <c r="W905" i="11"/>
  <c r="X905" i="11"/>
  <c r="Z905" i="11"/>
  <c r="AA905" i="11"/>
  <c r="AB905" i="11"/>
  <c r="AC905" i="11"/>
  <c r="O906" i="11"/>
  <c r="P906" i="11"/>
  <c r="Q906" i="11"/>
  <c r="R906" i="11"/>
  <c r="S906" i="11"/>
  <c r="T906" i="11"/>
  <c r="U906" i="11"/>
  <c r="V906" i="11"/>
  <c r="W906" i="11"/>
  <c r="X906" i="11"/>
  <c r="Z906" i="11"/>
  <c r="AA906" i="11"/>
  <c r="AB906" i="11"/>
  <c r="AC906" i="11"/>
  <c r="O907" i="11"/>
  <c r="P907" i="11"/>
  <c r="Q907" i="11"/>
  <c r="R907" i="11"/>
  <c r="S907" i="11"/>
  <c r="T907" i="11"/>
  <c r="U907" i="11"/>
  <c r="V907" i="11"/>
  <c r="W907" i="11"/>
  <c r="X907" i="11"/>
  <c r="Z907" i="11"/>
  <c r="AA907" i="11"/>
  <c r="AB907" i="11"/>
  <c r="AC907" i="11"/>
  <c r="O908" i="11"/>
  <c r="P908" i="11"/>
  <c r="Q908" i="11"/>
  <c r="R908" i="11"/>
  <c r="S908" i="11"/>
  <c r="T908" i="11"/>
  <c r="U908" i="11"/>
  <c r="V908" i="11"/>
  <c r="W908" i="11"/>
  <c r="X908" i="11"/>
  <c r="Z908" i="11"/>
  <c r="AA908" i="11"/>
  <c r="AB908" i="11"/>
  <c r="AC908" i="11"/>
  <c r="O909" i="11"/>
  <c r="P909" i="11"/>
  <c r="Q909" i="11"/>
  <c r="R909" i="11"/>
  <c r="S909" i="11"/>
  <c r="T909" i="11"/>
  <c r="U909" i="11"/>
  <c r="V909" i="11"/>
  <c r="W909" i="11"/>
  <c r="X909" i="11"/>
  <c r="Z909" i="11"/>
  <c r="AA909" i="11"/>
  <c r="AB909" i="11"/>
  <c r="AC909" i="11"/>
  <c r="O910" i="11"/>
  <c r="P910" i="11"/>
  <c r="Q910" i="11"/>
  <c r="R910" i="11"/>
  <c r="S910" i="11"/>
  <c r="T910" i="11"/>
  <c r="U910" i="11"/>
  <c r="V910" i="11"/>
  <c r="W910" i="11"/>
  <c r="X910" i="11"/>
  <c r="Z910" i="11"/>
  <c r="AA910" i="11"/>
  <c r="AB910" i="11"/>
  <c r="AC910" i="11"/>
  <c r="O911" i="11"/>
  <c r="P911" i="11"/>
  <c r="Q911" i="11"/>
  <c r="R911" i="11"/>
  <c r="S911" i="11"/>
  <c r="T911" i="11"/>
  <c r="U911" i="11"/>
  <c r="V911" i="11"/>
  <c r="W911" i="11"/>
  <c r="X911" i="11"/>
  <c r="Z911" i="11"/>
  <c r="AA911" i="11"/>
  <c r="AB911" i="11"/>
  <c r="AC911" i="11"/>
  <c r="O912" i="11"/>
  <c r="P912" i="11"/>
  <c r="Q912" i="11"/>
  <c r="R912" i="11"/>
  <c r="S912" i="11"/>
  <c r="T912" i="11"/>
  <c r="U912" i="11"/>
  <c r="V912" i="11"/>
  <c r="W912" i="11"/>
  <c r="X912" i="11"/>
  <c r="Z912" i="11"/>
  <c r="AA912" i="11"/>
  <c r="AB912" i="11"/>
  <c r="AC912" i="11"/>
  <c r="O913" i="11"/>
  <c r="P913" i="11"/>
  <c r="Q913" i="11"/>
  <c r="R913" i="11"/>
  <c r="S913" i="11"/>
  <c r="T913" i="11"/>
  <c r="U913" i="11"/>
  <c r="V913" i="11"/>
  <c r="W913" i="11"/>
  <c r="X913" i="11"/>
  <c r="Z913" i="11"/>
  <c r="AA913" i="11"/>
  <c r="AB913" i="11"/>
  <c r="AC913" i="11"/>
  <c r="O914" i="11"/>
  <c r="P914" i="11"/>
  <c r="Q914" i="11"/>
  <c r="R914" i="11"/>
  <c r="S914" i="11"/>
  <c r="T914" i="11"/>
  <c r="U914" i="11"/>
  <c r="V914" i="11"/>
  <c r="W914" i="11"/>
  <c r="X914" i="11"/>
  <c r="Z914" i="11"/>
  <c r="AA914" i="11"/>
  <c r="AB914" i="11"/>
  <c r="AC914" i="11"/>
  <c r="O915" i="11"/>
  <c r="P915" i="11"/>
  <c r="Q915" i="11"/>
  <c r="R915" i="11"/>
  <c r="S915" i="11"/>
  <c r="T915" i="11"/>
  <c r="U915" i="11"/>
  <c r="V915" i="11"/>
  <c r="W915" i="11"/>
  <c r="X915" i="11"/>
  <c r="Z915" i="11"/>
  <c r="AA915" i="11"/>
  <c r="AB915" i="11"/>
  <c r="AC915" i="11"/>
  <c r="O916" i="11"/>
  <c r="P916" i="11"/>
  <c r="Q916" i="11"/>
  <c r="R916" i="11"/>
  <c r="S916" i="11"/>
  <c r="T916" i="11"/>
  <c r="U916" i="11"/>
  <c r="V916" i="11"/>
  <c r="W916" i="11"/>
  <c r="X916" i="11"/>
  <c r="Z916" i="11"/>
  <c r="AA916" i="11"/>
  <c r="AB916" i="11"/>
  <c r="AC916" i="11"/>
  <c r="O917" i="11"/>
  <c r="P917" i="11"/>
  <c r="Q917" i="11"/>
  <c r="R917" i="11"/>
  <c r="S917" i="11"/>
  <c r="T917" i="11"/>
  <c r="U917" i="11"/>
  <c r="V917" i="11"/>
  <c r="W917" i="11"/>
  <c r="X917" i="11"/>
  <c r="Z917" i="11"/>
  <c r="AA917" i="11"/>
  <c r="AB917" i="11"/>
  <c r="AC917" i="11"/>
  <c r="O918" i="11"/>
  <c r="P918" i="11"/>
  <c r="Q918" i="11"/>
  <c r="R918" i="11"/>
  <c r="S918" i="11"/>
  <c r="T918" i="11"/>
  <c r="U918" i="11"/>
  <c r="V918" i="11"/>
  <c r="W918" i="11"/>
  <c r="X918" i="11"/>
  <c r="Z918" i="11"/>
  <c r="AA918" i="11"/>
  <c r="AB918" i="11"/>
  <c r="AC918" i="11"/>
  <c r="O919" i="11"/>
  <c r="P919" i="11"/>
  <c r="Q919" i="11"/>
  <c r="R919" i="11"/>
  <c r="S919" i="11"/>
  <c r="T919" i="11"/>
  <c r="U919" i="11"/>
  <c r="V919" i="11"/>
  <c r="W919" i="11"/>
  <c r="X919" i="11"/>
  <c r="Z919" i="11"/>
  <c r="AA919" i="11"/>
  <c r="AB919" i="11"/>
  <c r="AC919" i="11"/>
  <c r="O920" i="11"/>
  <c r="P920" i="11"/>
  <c r="Q920" i="11"/>
  <c r="R920" i="11"/>
  <c r="S920" i="11"/>
  <c r="T920" i="11"/>
  <c r="U920" i="11"/>
  <c r="V920" i="11"/>
  <c r="W920" i="11"/>
  <c r="X920" i="11"/>
  <c r="Z920" i="11"/>
  <c r="AA920" i="11"/>
  <c r="AB920" i="11"/>
  <c r="AC920" i="11"/>
  <c r="O921" i="11"/>
  <c r="P921" i="11"/>
  <c r="Q921" i="11"/>
  <c r="R921" i="11"/>
  <c r="S921" i="11"/>
  <c r="T921" i="11"/>
  <c r="U921" i="11"/>
  <c r="V921" i="11"/>
  <c r="W921" i="11"/>
  <c r="X921" i="11"/>
  <c r="Z921" i="11"/>
  <c r="AA921" i="11"/>
  <c r="AB921" i="11"/>
  <c r="AC921" i="11"/>
  <c r="O922" i="11"/>
  <c r="P922" i="11"/>
  <c r="Q922" i="11"/>
  <c r="R922" i="11"/>
  <c r="S922" i="11"/>
  <c r="T922" i="11"/>
  <c r="U922" i="11"/>
  <c r="V922" i="11"/>
  <c r="W922" i="11"/>
  <c r="X922" i="11"/>
  <c r="Z922" i="11"/>
  <c r="AA922" i="11"/>
  <c r="AB922" i="11"/>
  <c r="AC922" i="11"/>
  <c r="O923" i="11"/>
  <c r="P923" i="11"/>
  <c r="Q923" i="11"/>
  <c r="R923" i="11"/>
  <c r="S923" i="11"/>
  <c r="T923" i="11"/>
  <c r="U923" i="11"/>
  <c r="V923" i="11"/>
  <c r="W923" i="11"/>
  <c r="X923" i="11"/>
  <c r="Z923" i="11"/>
  <c r="AA923" i="11"/>
  <c r="AB923" i="11"/>
  <c r="AC923" i="11"/>
  <c r="O924" i="11"/>
  <c r="P924" i="11"/>
  <c r="Q924" i="11"/>
  <c r="R924" i="11"/>
  <c r="S924" i="11"/>
  <c r="T924" i="11"/>
  <c r="U924" i="11"/>
  <c r="V924" i="11"/>
  <c r="W924" i="11"/>
  <c r="X924" i="11"/>
  <c r="Z924" i="11"/>
  <c r="AA924" i="11"/>
  <c r="AB924" i="11"/>
  <c r="AC924" i="11"/>
  <c r="O925" i="11"/>
  <c r="P925" i="11"/>
  <c r="Q925" i="11"/>
  <c r="R925" i="11"/>
  <c r="S925" i="11"/>
  <c r="T925" i="11"/>
  <c r="U925" i="11"/>
  <c r="V925" i="11"/>
  <c r="W925" i="11"/>
  <c r="X925" i="11"/>
  <c r="Z925" i="11"/>
  <c r="AA925" i="11"/>
  <c r="AB925" i="11"/>
  <c r="AC925" i="11"/>
  <c r="O926" i="11"/>
  <c r="P926" i="11"/>
  <c r="Q926" i="11"/>
  <c r="R926" i="11"/>
  <c r="S926" i="11"/>
  <c r="T926" i="11"/>
  <c r="U926" i="11"/>
  <c r="V926" i="11"/>
  <c r="W926" i="11"/>
  <c r="X926" i="11"/>
  <c r="Z926" i="11"/>
  <c r="AA926" i="11"/>
  <c r="AB926" i="11"/>
  <c r="AC926" i="11"/>
  <c r="O927" i="11"/>
  <c r="P927" i="11"/>
  <c r="Q927" i="11"/>
  <c r="R927" i="11"/>
  <c r="S927" i="11"/>
  <c r="T927" i="11"/>
  <c r="U927" i="11"/>
  <c r="V927" i="11"/>
  <c r="W927" i="11"/>
  <c r="X927" i="11"/>
  <c r="Z927" i="11"/>
  <c r="AA927" i="11"/>
  <c r="AB927" i="11"/>
  <c r="AC927" i="11"/>
  <c r="O928" i="11"/>
  <c r="P928" i="11"/>
  <c r="Q928" i="11"/>
  <c r="R928" i="11"/>
  <c r="S928" i="11"/>
  <c r="T928" i="11"/>
  <c r="U928" i="11"/>
  <c r="V928" i="11"/>
  <c r="W928" i="11"/>
  <c r="X928" i="11"/>
  <c r="Z928" i="11"/>
  <c r="AA928" i="11"/>
  <c r="AB928" i="11"/>
  <c r="AC928" i="11"/>
  <c r="O929" i="11"/>
  <c r="P929" i="11"/>
  <c r="Q929" i="11"/>
  <c r="R929" i="11"/>
  <c r="S929" i="11"/>
  <c r="T929" i="11"/>
  <c r="U929" i="11"/>
  <c r="V929" i="11"/>
  <c r="W929" i="11"/>
  <c r="X929" i="11"/>
  <c r="Z929" i="11"/>
  <c r="AA929" i="11"/>
  <c r="AB929" i="11"/>
  <c r="AC929" i="11"/>
  <c r="O930" i="11"/>
  <c r="P930" i="11"/>
  <c r="Q930" i="11"/>
  <c r="R930" i="11"/>
  <c r="S930" i="11"/>
  <c r="T930" i="11"/>
  <c r="U930" i="11"/>
  <c r="V930" i="11"/>
  <c r="W930" i="11"/>
  <c r="X930" i="11"/>
  <c r="Z930" i="11"/>
  <c r="AA930" i="11"/>
  <c r="AB930" i="11"/>
  <c r="AC930" i="11"/>
  <c r="O931" i="11"/>
  <c r="P931" i="11"/>
  <c r="Q931" i="11"/>
  <c r="R931" i="11"/>
  <c r="S931" i="11"/>
  <c r="T931" i="11"/>
  <c r="U931" i="11"/>
  <c r="V931" i="11"/>
  <c r="W931" i="11"/>
  <c r="X931" i="11"/>
  <c r="Z931" i="11"/>
  <c r="AA931" i="11"/>
  <c r="AB931" i="11"/>
  <c r="AC931" i="11"/>
  <c r="O932" i="11"/>
  <c r="P932" i="11"/>
  <c r="Q932" i="11"/>
  <c r="R932" i="11"/>
  <c r="S932" i="11"/>
  <c r="T932" i="11"/>
  <c r="U932" i="11"/>
  <c r="V932" i="11"/>
  <c r="W932" i="11"/>
  <c r="X932" i="11"/>
  <c r="Z932" i="11"/>
  <c r="AA932" i="11"/>
  <c r="AB932" i="11"/>
  <c r="AC932" i="11"/>
  <c r="O933" i="11"/>
  <c r="P933" i="11"/>
  <c r="Q933" i="11"/>
  <c r="R933" i="11"/>
  <c r="S933" i="11"/>
  <c r="T933" i="11"/>
  <c r="U933" i="11"/>
  <c r="V933" i="11"/>
  <c r="W933" i="11"/>
  <c r="X933" i="11"/>
  <c r="Z933" i="11"/>
  <c r="AA933" i="11"/>
  <c r="AB933" i="11"/>
  <c r="AC933" i="11"/>
  <c r="O934" i="11"/>
  <c r="P934" i="11"/>
  <c r="Q934" i="11"/>
  <c r="R934" i="11"/>
  <c r="S934" i="11"/>
  <c r="T934" i="11"/>
  <c r="U934" i="11"/>
  <c r="V934" i="11"/>
  <c r="W934" i="11"/>
  <c r="X934" i="11"/>
  <c r="Z934" i="11"/>
  <c r="AA934" i="11"/>
  <c r="AB934" i="11"/>
  <c r="AC934" i="11"/>
  <c r="O935" i="11"/>
  <c r="P935" i="11"/>
  <c r="Q935" i="11"/>
  <c r="R935" i="11"/>
  <c r="S935" i="11"/>
  <c r="T935" i="11"/>
  <c r="U935" i="11"/>
  <c r="V935" i="11"/>
  <c r="W935" i="11"/>
  <c r="X935" i="11"/>
  <c r="Z935" i="11"/>
  <c r="AA935" i="11"/>
  <c r="AB935" i="11"/>
  <c r="AC935" i="11"/>
  <c r="O936" i="11"/>
  <c r="P936" i="11"/>
  <c r="Q936" i="11"/>
  <c r="R936" i="11"/>
  <c r="S936" i="11"/>
  <c r="T936" i="11"/>
  <c r="U936" i="11"/>
  <c r="V936" i="11"/>
  <c r="W936" i="11"/>
  <c r="X936" i="11"/>
  <c r="Z936" i="11"/>
  <c r="AA936" i="11"/>
  <c r="AB936" i="11"/>
  <c r="AC936" i="11"/>
  <c r="O937" i="11"/>
  <c r="P937" i="11"/>
  <c r="Q937" i="11"/>
  <c r="R937" i="11"/>
  <c r="S937" i="11"/>
  <c r="T937" i="11"/>
  <c r="U937" i="11"/>
  <c r="V937" i="11"/>
  <c r="W937" i="11"/>
  <c r="X937" i="11"/>
  <c r="Z937" i="11"/>
  <c r="AA937" i="11"/>
  <c r="AB937" i="11"/>
  <c r="AC937" i="11"/>
  <c r="O938" i="11"/>
  <c r="P938" i="11"/>
  <c r="Q938" i="11"/>
  <c r="R938" i="11"/>
  <c r="S938" i="11"/>
  <c r="T938" i="11"/>
  <c r="U938" i="11"/>
  <c r="V938" i="11"/>
  <c r="W938" i="11"/>
  <c r="X938" i="11"/>
  <c r="Z938" i="11"/>
  <c r="AA938" i="11"/>
  <c r="AB938" i="11"/>
  <c r="AC938" i="11"/>
  <c r="O939" i="11"/>
  <c r="P939" i="11"/>
  <c r="Q939" i="11"/>
  <c r="R939" i="11"/>
  <c r="S939" i="11"/>
  <c r="T939" i="11"/>
  <c r="U939" i="11"/>
  <c r="V939" i="11"/>
  <c r="W939" i="11"/>
  <c r="X939" i="11"/>
  <c r="Z939" i="11"/>
  <c r="AA939" i="11"/>
  <c r="AB939" i="11"/>
  <c r="AC939" i="11"/>
  <c r="O940" i="11"/>
  <c r="P940" i="11"/>
  <c r="Q940" i="11"/>
  <c r="R940" i="11"/>
  <c r="S940" i="11"/>
  <c r="T940" i="11"/>
  <c r="U940" i="11"/>
  <c r="V940" i="11"/>
  <c r="W940" i="11"/>
  <c r="X940" i="11"/>
  <c r="Z940" i="11"/>
  <c r="AA940" i="11"/>
  <c r="AB940" i="11"/>
  <c r="AC940" i="11"/>
  <c r="O941" i="11"/>
  <c r="P941" i="11"/>
  <c r="Q941" i="11"/>
  <c r="R941" i="11"/>
  <c r="S941" i="11"/>
  <c r="T941" i="11"/>
  <c r="U941" i="11"/>
  <c r="V941" i="11"/>
  <c r="W941" i="11"/>
  <c r="X941" i="11"/>
  <c r="Z941" i="11"/>
  <c r="AA941" i="11"/>
  <c r="AB941" i="11"/>
  <c r="AC941" i="11"/>
  <c r="O942" i="11"/>
  <c r="P942" i="11"/>
  <c r="Q942" i="11"/>
  <c r="R942" i="11"/>
  <c r="S942" i="11"/>
  <c r="T942" i="11"/>
  <c r="U942" i="11"/>
  <c r="V942" i="11"/>
  <c r="W942" i="11"/>
  <c r="X942" i="11"/>
  <c r="Z942" i="11"/>
  <c r="AA942" i="11"/>
  <c r="AB942" i="11"/>
  <c r="AC942" i="11"/>
  <c r="O943" i="11"/>
  <c r="P943" i="11"/>
  <c r="Q943" i="11"/>
  <c r="R943" i="11"/>
  <c r="S943" i="11"/>
  <c r="T943" i="11"/>
  <c r="U943" i="11"/>
  <c r="V943" i="11"/>
  <c r="W943" i="11"/>
  <c r="X943" i="11"/>
  <c r="Z943" i="11"/>
  <c r="AA943" i="11"/>
  <c r="AB943" i="11"/>
  <c r="AC943" i="11"/>
  <c r="O944" i="11"/>
  <c r="P944" i="11"/>
  <c r="Q944" i="11"/>
  <c r="R944" i="11"/>
  <c r="S944" i="11"/>
  <c r="T944" i="11"/>
  <c r="U944" i="11"/>
  <c r="V944" i="11"/>
  <c r="W944" i="11"/>
  <c r="X944" i="11"/>
  <c r="Z944" i="11"/>
  <c r="AA944" i="11"/>
  <c r="AB944" i="11"/>
  <c r="AC944" i="11"/>
  <c r="O945" i="11"/>
  <c r="P945" i="11"/>
  <c r="Q945" i="11"/>
  <c r="R945" i="11"/>
  <c r="S945" i="11"/>
  <c r="T945" i="11"/>
  <c r="U945" i="11"/>
  <c r="V945" i="11"/>
  <c r="W945" i="11"/>
  <c r="X945" i="11"/>
  <c r="Z945" i="11"/>
  <c r="AA945" i="11"/>
  <c r="AB945" i="11"/>
  <c r="AC945" i="11"/>
  <c r="O946" i="11"/>
  <c r="P946" i="11"/>
  <c r="Q946" i="11"/>
  <c r="R946" i="11"/>
  <c r="S946" i="11"/>
  <c r="T946" i="11"/>
  <c r="U946" i="11"/>
  <c r="V946" i="11"/>
  <c r="W946" i="11"/>
  <c r="X946" i="11"/>
  <c r="Z946" i="11"/>
  <c r="AA946" i="11"/>
  <c r="AB946" i="11"/>
  <c r="AC946" i="11"/>
  <c r="O947" i="11"/>
  <c r="P947" i="11"/>
  <c r="Q947" i="11"/>
  <c r="R947" i="11"/>
  <c r="S947" i="11"/>
  <c r="T947" i="11"/>
  <c r="U947" i="11"/>
  <c r="V947" i="11"/>
  <c r="W947" i="11"/>
  <c r="X947" i="11"/>
  <c r="Z947" i="11"/>
  <c r="AA947" i="11"/>
  <c r="AB947" i="11"/>
  <c r="AC947" i="11"/>
  <c r="O948" i="11"/>
  <c r="P948" i="11"/>
  <c r="Q948" i="11"/>
  <c r="R948" i="11"/>
  <c r="S948" i="11"/>
  <c r="T948" i="11"/>
  <c r="U948" i="11"/>
  <c r="V948" i="11"/>
  <c r="W948" i="11"/>
  <c r="X948" i="11"/>
  <c r="Z948" i="11"/>
  <c r="AA948" i="11"/>
  <c r="AB948" i="11"/>
  <c r="AC948" i="11"/>
  <c r="O949" i="11"/>
  <c r="P949" i="11"/>
  <c r="Q949" i="11"/>
  <c r="R949" i="11"/>
  <c r="S949" i="11"/>
  <c r="T949" i="11"/>
  <c r="U949" i="11"/>
  <c r="V949" i="11"/>
  <c r="W949" i="11"/>
  <c r="X949" i="11"/>
  <c r="Z949" i="11"/>
  <c r="AA949" i="11"/>
  <c r="AB949" i="11"/>
  <c r="AC949" i="11"/>
  <c r="O950" i="11"/>
  <c r="P950" i="11"/>
  <c r="Q950" i="11"/>
  <c r="R950" i="11"/>
  <c r="S950" i="11"/>
  <c r="T950" i="11"/>
  <c r="U950" i="11"/>
  <c r="V950" i="11"/>
  <c r="W950" i="11"/>
  <c r="X950" i="11"/>
  <c r="Z950" i="11"/>
  <c r="AA950" i="11"/>
  <c r="AB950" i="11"/>
  <c r="AC950" i="11"/>
  <c r="O951" i="11"/>
  <c r="P951" i="11"/>
  <c r="Q951" i="11"/>
  <c r="R951" i="11"/>
  <c r="S951" i="11"/>
  <c r="T951" i="11"/>
  <c r="U951" i="11"/>
  <c r="V951" i="11"/>
  <c r="W951" i="11"/>
  <c r="X951" i="11"/>
  <c r="Z951" i="11"/>
  <c r="AA951" i="11"/>
  <c r="AB951" i="11"/>
  <c r="AC951" i="11"/>
  <c r="O952" i="11"/>
  <c r="P952" i="11"/>
  <c r="Q952" i="11"/>
  <c r="R952" i="11"/>
  <c r="S952" i="11"/>
  <c r="T952" i="11"/>
  <c r="U952" i="11"/>
  <c r="V952" i="11"/>
  <c r="W952" i="11"/>
  <c r="X952" i="11"/>
  <c r="Z952" i="11"/>
  <c r="AA952" i="11"/>
  <c r="AB952" i="11"/>
  <c r="AC952" i="11"/>
  <c r="O953" i="11"/>
  <c r="P953" i="11"/>
  <c r="Q953" i="11"/>
  <c r="R953" i="11"/>
  <c r="S953" i="11"/>
  <c r="T953" i="11"/>
  <c r="U953" i="11"/>
  <c r="V953" i="11"/>
  <c r="W953" i="11"/>
  <c r="X953" i="11"/>
  <c r="Z953" i="11"/>
  <c r="AA953" i="11"/>
  <c r="AB953" i="11"/>
  <c r="AC953" i="11"/>
  <c r="O954" i="11"/>
  <c r="P954" i="11"/>
  <c r="Q954" i="11"/>
  <c r="R954" i="11"/>
  <c r="S954" i="11"/>
  <c r="T954" i="11"/>
  <c r="U954" i="11"/>
  <c r="V954" i="11"/>
  <c r="W954" i="11"/>
  <c r="X954" i="11"/>
  <c r="Z954" i="11"/>
  <c r="AA954" i="11"/>
  <c r="AB954" i="11"/>
  <c r="AC954" i="11"/>
  <c r="O955" i="11"/>
  <c r="P955" i="11"/>
  <c r="Q955" i="11"/>
  <c r="R955" i="11"/>
  <c r="S955" i="11"/>
  <c r="T955" i="11"/>
  <c r="U955" i="11"/>
  <c r="V955" i="11"/>
  <c r="W955" i="11"/>
  <c r="X955" i="11"/>
  <c r="Z955" i="11"/>
  <c r="AA955" i="11"/>
  <c r="AB955" i="11"/>
  <c r="AC955" i="11"/>
  <c r="O956" i="11"/>
  <c r="P956" i="11"/>
  <c r="Q956" i="11"/>
  <c r="R956" i="11"/>
  <c r="S956" i="11"/>
  <c r="T956" i="11"/>
  <c r="U956" i="11"/>
  <c r="V956" i="11"/>
  <c r="W956" i="11"/>
  <c r="X956" i="11"/>
  <c r="Z956" i="11"/>
  <c r="AA956" i="11"/>
  <c r="AB956" i="11"/>
  <c r="AC956" i="11"/>
  <c r="O957" i="11"/>
  <c r="P957" i="11"/>
  <c r="Q957" i="11"/>
  <c r="R957" i="11"/>
  <c r="S957" i="11"/>
  <c r="T957" i="11"/>
  <c r="U957" i="11"/>
  <c r="V957" i="11"/>
  <c r="W957" i="11"/>
  <c r="X957" i="11"/>
  <c r="Z957" i="11"/>
  <c r="AA957" i="11"/>
  <c r="AB957" i="11"/>
  <c r="AC957" i="11"/>
  <c r="O958" i="11"/>
  <c r="P958" i="11"/>
  <c r="Q958" i="11"/>
  <c r="R958" i="11"/>
  <c r="S958" i="11"/>
  <c r="T958" i="11"/>
  <c r="U958" i="11"/>
  <c r="V958" i="11"/>
  <c r="W958" i="11"/>
  <c r="X958" i="11"/>
  <c r="Z958" i="11"/>
  <c r="AA958" i="11"/>
  <c r="AB958" i="11"/>
  <c r="AC958" i="11"/>
  <c r="O959" i="11"/>
  <c r="P959" i="11"/>
  <c r="Q959" i="11"/>
  <c r="R959" i="11"/>
  <c r="S959" i="11"/>
  <c r="T959" i="11"/>
  <c r="U959" i="11"/>
  <c r="V959" i="11"/>
  <c r="W959" i="11"/>
  <c r="X959" i="11"/>
  <c r="Z959" i="11"/>
  <c r="AA959" i="11"/>
  <c r="AB959" i="11"/>
  <c r="AC959" i="11"/>
  <c r="O960" i="11"/>
  <c r="P960" i="11"/>
  <c r="Q960" i="11"/>
  <c r="R960" i="11"/>
  <c r="S960" i="11"/>
  <c r="T960" i="11"/>
  <c r="U960" i="11"/>
  <c r="V960" i="11"/>
  <c r="W960" i="11"/>
  <c r="X960" i="11"/>
  <c r="Z960" i="11"/>
  <c r="AA960" i="11"/>
  <c r="AB960" i="11"/>
  <c r="AC960" i="11"/>
  <c r="O961" i="11"/>
  <c r="P961" i="11"/>
  <c r="Q961" i="11"/>
  <c r="R961" i="11"/>
  <c r="S961" i="11"/>
  <c r="T961" i="11"/>
  <c r="U961" i="11"/>
  <c r="V961" i="11"/>
  <c r="W961" i="11"/>
  <c r="X961" i="11"/>
  <c r="Z961" i="11"/>
  <c r="AA961" i="11"/>
  <c r="AB961" i="11"/>
  <c r="AC961" i="11"/>
  <c r="O962" i="11"/>
  <c r="P962" i="11"/>
  <c r="Q962" i="11"/>
  <c r="R962" i="11"/>
  <c r="S962" i="11"/>
  <c r="T962" i="11"/>
  <c r="U962" i="11"/>
  <c r="V962" i="11"/>
  <c r="W962" i="11"/>
  <c r="X962" i="11"/>
  <c r="Z962" i="11"/>
  <c r="AA962" i="11"/>
  <c r="AB962" i="11"/>
  <c r="AC962" i="11"/>
  <c r="O963" i="11"/>
  <c r="P963" i="11"/>
  <c r="Q963" i="11"/>
  <c r="R963" i="11"/>
  <c r="S963" i="11"/>
  <c r="T963" i="11"/>
  <c r="U963" i="11"/>
  <c r="V963" i="11"/>
  <c r="W963" i="11"/>
  <c r="X963" i="11"/>
  <c r="Z963" i="11"/>
  <c r="AA963" i="11"/>
  <c r="AB963" i="11"/>
  <c r="AC963" i="11"/>
  <c r="O964" i="11"/>
  <c r="P964" i="11"/>
  <c r="Q964" i="11"/>
  <c r="R964" i="11"/>
  <c r="S964" i="11"/>
  <c r="T964" i="11"/>
  <c r="U964" i="11"/>
  <c r="V964" i="11"/>
  <c r="W964" i="11"/>
  <c r="X964" i="11"/>
  <c r="Z964" i="11"/>
  <c r="AA964" i="11"/>
  <c r="AB964" i="11"/>
  <c r="AC964" i="11"/>
  <c r="O965" i="11"/>
  <c r="P965" i="11"/>
  <c r="Q965" i="11"/>
  <c r="R965" i="11"/>
  <c r="S965" i="11"/>
  <c r="T965" i="11"/>
  <c r="U965" i="11"/>
  <c r="V965" i="11"/>
  <c r="W965" i="11"/>
  <c r="X965" i="11"/>
  <c r="Z965" i="11"/>
  <c r="AA965" i="11"/>
  <c r="AB965" i="11"/>
  <c r="AC965" i="11"/>
  <c r="O966" i="11"/>
  <c r="P966" i="11"/>
  <c r="Q966" i="11"/>
  <c r="R966" i="11"/>
  <c r="S966" i="11"/>
  <c r="T966" i="11"/>
  <c r="U966" i="11"/>
  <c r="V966" i="11"/>
  <c r="W966" i="11"/>
  <c r="X966" i="11"/>
  <c r="Z966" i="11"/>
  <c r="AA966" i="11"/>
  <c r="AB966" i="11"/>
  <c r="AC966" i="11"/>
  <c r="O967" i="11"/>
  <c r="P967" i="11"/>
  <c r="Q967" i="11"/>
  <c r="R967" i="11"/>
  <c r="S967" i="11"/>
  <c r="T967" i="11"/>
  <c r="U967" i="11"/>
  <c r="V967" i="11"/>
  <c r="W967" i="11"/>
  <c r="X967" i="11"/>
  <c r="Z967" i="11"/>
  <c r="AA967" i="11"/>
  <c r="AB967" i="11"/>
  <c r="AC967" i="11"/>
  <c r="O968" i="11"/>
  <c r="P968" i="11"/>
  <c r="Q968" i="11"/>
  <c r="R968" i="11"/>
  <c r="S968" i="11"/>
  <c r="T968" i="11"/>
  <c r="U968" i="11"/>
  <c r="V968" i="11"/>
  <c r="W968" i="11"/>
  <c r="X968" i="11"/>
  <c r="Z968" i="11"/>
  <c r="AA968" i="11"/>
  <c r="AB968" i="11"/>
  <c r="AC968" i="11"/>
  <c r="O969" i="11"/>
  <c r="P969" i="11"/>
  <c r="Q969" i="11"/>
  <c r="R969" i="11"/>
  <c r="S969" i="11"/>
  <c r="T969" i="11"/>
  <c r="U969" i="11"/>
  <c r="V969" i="11"/>
  <c r="W969" i="11"/>
  <c r="X969" i="11"/>
  <c r="Z969" i="11"/>
  <c r="AA969" i="11"/>
  <c r="AB969" i="11"/>
  <c r="AC969" i="11"/>
  <c r="O970" i="11"/>
  <c r="P970" i="11"/>
  <c r="Q970" i="11"/>
  <c r="R970" i="11"/>
  <c r="S970" i="11"/>
  <c r="T970" i="11"/>
  <c r="U970" i="11"/>
  <c r="V970" i="11"/>
  <c r="W970" i="11"/>
  <c r="X970" i="11"/>
  <c r="Z970" i="11"/>
  <c r="AA970" i="11"/>
  <c r="AB970" i="11"/>
  <c r="AC970" i="11"/>
  <c r="O971" i="11"/>
  <c r="P971" i="11"/>
  <c r="Q971" i="11"/>
  <c r="R971" i="11"/>
  <c r="S971" i="11"/>
  <c r="T971" i="11"/>
  <c r="U971" i="11"/>
  <c r="V971" i="11"/>
  <c r="W971" i="11"/>
  <c r="X971" i="11"/>
  <c r="Z971" i="11"/>
  <c r="AA971" i="11"/>
  <c r="AB971" i="11"/>
  <c r="AC971" i="11"/>
  <c r="O972" i="11"/>
  <c r="P972" i="11"/>
  <c r="Q972" i="11"/>
  <c r="R972" i="11"/>
  <c r="S972" i="11"/>
  <c r="T972" i="11"/>
  <c r="U972" i="11"/>
  <c r="V972" i="11"/>
  <c r="W972" i="11"/>
  <c r="X972" i="11"/>
  <c r="Z972" i="11"/>
  <c r="AA972" i="11"/>
  <c r="AB972" i="11"/>
  <c r="AC972" i="11"/>
  <c r="O973" i="11"/>
  <c r="P973" i="11"/>
  <c r="Q973" i="11"/>
  <c r="R973" i="11"/>
  <c r="S973" i="11"/>
  <c r="T973" i="11"/>
  <c r="U973" i="11"/>
  <c r="V973" i="11"/>
  <c r="W973" i="11"/>
  <c r="X973" i="11"/>
  <c r="Z973" i="11"/>
  <c r="AA973" i="11"/>
  <c r="AB973" i="11"/>
  <c r="AC973" i="11"/>
  <c r="O974" i="11"/>
  <c r="P974" i="11"/>
  <c r="Q974" i="11"/>
  <c r="R974" i="11"/>
  <c r="S974" i="11"/>
  <c r="T974" i="11"/>
  <c r="U974" i="11"/>
  <c r="V974" i="11"/>
  <c r="W974" i="11"/>
  <c r="X974" i="11"/>
  <c r="Z974" i="11"/>
  <c r="AA974" i="11"/>
  <c r="AB974" i="11"/>
  <c r="AC974" i="11"/>
  <c r="O975" i="11"/>
  <c r="P975" i="11"/>
  <c r="Q975" i="11"/>
  <c r="R975" i="11"/>
  <c r="S975" i="11"/>
  <c r="T975" i="11"/>
  <c r="U975" i="11"/>
  <c r="V975" i="11"/>
  <c r="W975" i="11"/>
  <c r="X975" i="11"/>
  <c r="Z975" i="11"/>
  <c r="AA975" i="11"/>
  <c r="AB975" i="11"/>
  <c r="AC975" i="11"/>
  <c r="O976" i="11"/>
  <c r="P976" i="11"/>
  <c r="Q976" i="11"/>
  <c r="R976" i="11"/>
  <c r="S976" i="11"/>
  <c r="T976" i="11"/>
  <c r="U976" i="11"/>
  <c r="V976" i="11"/>
  <c r="W976" i="11"/>
  <c r="X976" i="11"/>
  <c r="Z976" i="11"/>
  <c r="AA976" i="11"/>
  <c r="AB976" i="11"/>
  <c r="AC976" i="11"/>
  <c r="O977" i="11"/>
  <c r="P977" i="11"/>
  <c r="Q977" i="11"/>
  <c r="R977" i="11"/>
  <c r="S977" i="11"/>
  <c r="T977" i="11"/>
  <c r="U977" i="11"/>
  <c r="V977" i="11"/>
  <c r="W977" i="11"/>
  <c r="X977" i="11"/>
  <c r="Z977" i="11"/>
  <c r="AA977" i="11"/>
  <c r="AB977" i="11"/>
  <c r="AC977" i="11"/>
  <c r="O978" i="11"/>
  <c r="P978" i="11"/>
  <c r="Q978" i="11"/>
  <c r="R978" i="11"/>
  <c r="S978" i="11"/>
  <c r="T978" i="11"/>
  <c r="U978" i="11"/>
  <c r="V978" i="11"/>
  <c r="W978" i="11"/>
  <c r="X978" i="11"/>
  <c r="Z978" i="11"/>
  <c r="AA978" i="11"/>
  <c r="AB978" i="11"/>
  <c r="AC978" i="11"/>
  <c r="O979" i="11"/>
  <c r="P979" i="11"/>
  <c r="Q979" i="11"/>
  <c r="R979" i="11"/>
  <c r="S979" i="11"/>
  <c r="T979" i="11"/>
  <c r="U979" i="11"/>
  <c r="V979" i="11"/>
  <c r="W979" i="11"/>
  <c r="X979" i="11"/>
  <c r="Z979" i="11"/>
  <c r="AA979" i="11"/>
  <c r="AB979" i="11"/>
  <c r="AC979" i="11"/>
  <c r="O980" i="11"/>
  <c r="P980" i="11"/>
  <c r="Q980" i="11"/>
  <c r="R980" i="11"/>
  <c r="S980" i="11"/>
  <c r="T980" i="11"/>
  <c r="U980" i="11"/>
  <c r="V980" i="11"/>
  <c r="W980" i="11"/>
  <c r="X980" i="11"/>
  <c r="Z980" i="11"/>
  <c r="AA980" i="11"/>
  <c r="AB980" i="11"/>
  <c r="AC980" i="11"/>
  <c r="O981" i="11"/>
  <c r="P981" i="11"/>
  <c r="Q981" i="11"/>
  <c r="R981" i="11"/>
  <c r="S981" i="11"/>
  <c r="T981" i="11"/>
  <c r="U981" i="11"/>
  <c r="V981" i="11"/>
  <c r="W981" i="11"/>
  <c r="X981" i="11"/>
  <c r="Z981" i="11"/>
  <c r="AA981" i="11"/>
  <c r="AB981" i="11"/>
  <c r="AC981" i="11"/>
  <c r="O982" i="11"/>
  <c r="P982" i="11"/>
  <c r="Q982" i="11"/>
  <c r="R982" i="11"/>
  <c r="S982" i="11"/>
  <c r="T982" i="11"/>
  <c r="U982" i="11"/>
  <c r="V982" i="11"/>
  <c r="W982" i="11"/>
  <c r="X982" i="11"/>
  <c r="Z982" i="11"/>
  <c r="AA982" i="11"/>
  <c r="AB982" i="11"/>
  <c r="AC982" i="11"/>
  <c r="O983" i="11"/>
  <c r="P983" i="11"/>
  <c r="Q983" i="11"/>
  <c r="R983" i="11"/>
  <c r="S983" i="11"/>
  <c r="T983" i="11"/>
  <c r="U983" i="11"/>
  <c r="V983" i="11"/>
  <c r="W983" i="11"/>
  <c r="X983" i="11"/>
  <c r="Z983" i="11"/>
  <c r="AA983" i="11"/>
  <c r="AB983" i="11"/>
  <c r="AC983" i="11"/>
  <c r="O984" i="11"/>
  <c r="P984" i="11"/>
  <c r="Q984" i="11"/>
  <c r="R984" i="11"/>
  <c r="S984" i="11"/>
  <c r="T984" i="11"/>
  <c r="U984" i="11"/>
  <c r="V984" i="11"/>
  <c r="W984" i="11"/>
  <c r="X984" i="11"/>
  <c r="Z984" i="11"/>
  <c r="AA984" i="11"/>
  <c r="AB984" i="11"/>
  <c r="AC984" i="11"/>
  <c r="O985" i="11"/>
  <c r="P985" i="11"/>
  <c r="Q985" i="11"/>
  <c r="R985" i="11"/>
  <c r="S985" i="11"/>
  <c r="T985" i="11"/>
  <c r="U985" i="11"/>
  <c r="V985" i="11"/>
  <c r="W985" i="11"/>
  <c r="X985" i="11"/>
  <c r="Z985" i="11"/>
  <c r="AA985" i="11"/>
  <c r="AB985" i="11"/>
  <c r="AC985" i="11"/>
  <c r="O986" i="11"/>
  <c r="P986" i="11"/>
  <c r="Q986" i="11"/>
  <c r="R986" i="11"/>
  <c r="S986" i="11"/>
  <c r="T986" i="11"/>
  <c r="U986" i="11"/>
  <c r="V986" i="11"/>
  <c r="W986" i="11"/>
  <c r="X986" i="11"/>
  <c r="Z986" i="11"/>
  <c r="AA986" i="11"/>
  <c r="AB986" i="11"/>
  <c r="AC986" i="11"/>
  <c r="O987" i="11"/>
  <c r="P987" i="11"/>
  <c r="Q987" i="11"/>
  <c r="R987" i="11"/>
  <c r="S987" i="11"/>
  <c r="T987" i="11"/>
  <c r="U987" i="11"/>
  <c r="V987" i="11"/>
  <c r="W987" i="11"/>
  <c r="X987" i="11"/>
  <c r="AA987" i="11"/>
  <c r="AB987" i="11"/>
  <c r="AC987" i="11"/>
  <c r="O988" i="11"/>
  <c r="P988" i="11"/>
  <c r="Q988" i="11"/>
  <c r="R988" i="11"/>
  <c r="S988" i="11"/>
  <c r="T988" i="11"/>
  <c r="U988" i="11"/>
  <c r="V988" i="11"/>
  <c r="W988" i="11"/>
  <c r="X988" i="11"/>
  <c r="Z988" i="11"/>
  <c r="AA988" i="11"/>
  <c r="AB988" i="11"/>
  <c r="AC988" i="11"/>
  <c r="O989" i="11"/>
  <c r="P989" i="11"/>
  <c r="Q989" i="11"/>
  <c r="R989" i="11"/>
  <c r="S989" i="11"/>
  <c r="T989" i="11"/>
  <c r="U989" i="11"/>
  <c r="V989" i="11"/>
  <c r="W989" i="11"/>
  <c r="X989" i="11"/>
  <c r="Z989" i="11"/>
  <c r="AA989" i="11"/>
  <c r="AB989" i="11"/>
  <c r="AC989" i="11"/>
  <c r="O990" i="11"/>
  <c r="P990" i="11"/>
  <c r="Q990" i="11"/>
  <c r="R990" i="11"/>
  <c r="S990" i="11"/>
  <c r="T990" i="11"/>
  <c r="U990" i="11"/>
  <c r="V990" i="11"/>
  <c r="W990" i="11"/>
  <c r="X990" i="11"/>
  <c r="Z990" i="11"/>
  <c r="AA990" i="11"/>
  <c r="AB990" i="11"/>
  <c r="AC990" i="11"/>
  <c r="O991" i="11"/>
  <c r="P991" i="11"/>
  <c r="Q991" i="11"/>
  <c r="R991" i="11"/>
  <c r="S991" i="11"/>
  <c r="T991" i="11"/>
  <c r="U991" i="11"/>
  <c r="V991" i="11"/>
  <c r="W991" i="11"/>
  <c r="X991" i="11"/>
  <c r="Z991" i="11"/>
  <c r="AA991" i="11"/>
  <c r="AB991" i="11"/>
  <c r="AC991" i="11"/>
  <c r="O992" i="11"/>
  <c r="P992" i="11"/>
  <c r="Q992" i="11"/>
  <c r="R992" i="11"/>
  <c r="S992" i="11"/>
  <c r="T992" i="11"/>
  <c r="U992" i="11"/>
  <c r="V992" i="11"/>
  <c r="W992" i="11"/>
  <c r="X992" i="11"/>
  <c r="Z992" i="11"/>
  <c r="AA992" i="11"/>
  <c r="AB992" i="11"/>
  <c r="AC992" i="11"/>
  <c r="O993" i="11"/>
  <c r="P993" i="11"/>
  <c r="Q993" i="11"/>
  <c r="R993" i="11"/>
  <c r="S993" i="11"/>
  <c r="T993" i="11"/>
  <c r="U993" i="11"/>
  <c r="V993" i="11"/>
  <c r="W993" i="11"/>
  <c r="X993" i="11"/>
  <c r="Z993" i="11"/>
  <c r="AA993" i="11"/>
  <c r="AB993" i="11"/>
  <c r="AC993" i="11"/>
  <c r="O994" i="11"/>
  <c r="P994" i="11"/>
  <c r="Q994" i="11"/>
  <c r="R994" i="11"/>
  <c r="S994" i="11"/>
  <c r="T994" i="11"/>
  <c r="U994" i="11"/>
  <c r="V994" i="11"/>
  <c r="W994" i="11"/>
  <c r="X994" i="11"/>
  <c r="Z994" i="11"/>
  <c r="AA994" i="11"/>
  <c r="AB994" i="11"/>
  <c r="AC994" i="11"/>
  <c r="O995" i="11"/>
  <c r="P995" i="11"/>
  <c r="Q995" i="11"/>
  <c r="R995" i="11"/>
  <c r="S995" i="11"/>
  <c r="T995" i="11"/>
  <c r="U995" i="11"/>
  <c r="V995" i="11"/>
  <c r="W995" i="11"/>
  <c r="X995" i="11"/>
  <c r="Z995" i="11"/>
  <c r="AA995" i="11"/>
  <c r="AB995" i="11"/>
  <c r="AC995" i="11"/>
  <c r="O996" i="11"/>
  <c r="P996" i="11"/>
  <c r="Q996" i="11"/>
  <c r="R996" i="11"/>
  <c r="S996" i="11"/>
  <c r="T996" i="11"/>
  <c r="U996" i="11"/>
  <c r="V996" i="11"/>
  <c r="W996" i="11"/>
  <c r="X996" i="11"/>
  <c r="Z996" i="11"/>
  <c r="AA996" i="11"/>
  <c r="AB996" i="11"/>
  <c r="AC996" i="11"/>
  <c r="O997" i="11"/>
  <c r="P997" i="11"/>
  <c r="Q997" i="11"/>
  <c r="R997" i="11"/>
  <c r="S997" i="11"/>
  <c r="T997" i="11"/>
  <c r="U997" i="11"/>
  <c r="V997" i="11"/>
  <c r="W997" i="11"/>
  <c r="X997" i="11"/>
  <c r="Z997" i="11"/>
  <c r="AA997" i="11"/>
  <c r="AB997" i="11"/>
  <c r="AC997" i="11"/>
  <c r="O998" i="11"/>
  <c r="P998" i="11"/>
  <c r="Q998" i="11"/>
  <c r="R998" i="11"/>
  <c r="S998" i="11"/>
  <c r="T998" i="11"/>
  <c r="U998" i="11"/>
  <c r="V998" i="11"/>
  <c r="W998" i="11"/>
  <c r="X998" i="11"/>
  <c r="Z998" i="11"/>
  <c r="AA998" i="11"/>
  <c r="AB998" i="11"/>
  <c r="AC998" i="11"/>
  <c r="O999" i="11"/>
  <c r="P999" i="11"/>
  <c r="Q999" i="11"/>
  <c r="R999" i="11"/>
  <c r="S999" i="11"/>
  <c r="T999" i="11"/>
  <c r="U999" i="11"/>
  <c r="V999" i="11"/>
  <c r="W999" i="11"/>
  <c r="X999" i="11"/>
  <c r="Z999" i="11"/>
  <c r="AA999" i="11"/>
  <c r="AB999" i="11"/>
  <c r="AC999" i="11"/>
  <c r="O1000" i="11"/>
  <c r="P1000" i="11"/>
  <c r="Q1000" i="11"/>
  <c r="R1000" i="11"/>
  <c r="S1000" i="11"/>
  <c r="T1000" i="11"/>
  <c r="U1000" i="11"/>
  <c r="V1000" i="11"/>
  <c r="W1000" i="11"/>
  <c r="X1000" i="11"/>
  <c r="Z1000" i="11"/>
  <c r="AA1000" i="11"/>
  <c r="AB1000" i="11"/>
  <c r="AC1000" i="11"/>
  <c r="O1001" i="11"/>
  <c r="P1001" i="11"/>
  <c r="Q1001" i="11"/>
  <c r="R1001" i="11"/>
  <c r="S1001" i="11"/>
  <c r="T1001" i="11"/>
  <c r="U1001" i="11"/>
  <c r="V1001" i="11"/>
  <c r="W1001" i="11"/>
  <c r="X1001" i="11"/>
  <c r="Z1001" i="11"/>
  <c r="AA1001" i="11"/>
  <c r="AB1001" i="11"/>
  <c r="AC1001" i="11"/>
  <c r="O1002" i="11"/>
  <c r="P1002" i="11"/>
  <c r="Q1002" i="11"/>
  <c r="R1002" i="11"/>
  <c r="S1002" i="11"/>
  <c r="T1002" i="11"/>
  <c r="U1002" i="11"/>
  <c r="V1002" i="11"/>
  <c r="W1002" i="11"/>
  <c r="X1002" i="11"/>
  <c r="Z1002" i="11"/>
  <c r="AA1002" i="11"/>
  <c r="AB1002" i="11"/>
  <c r="AC1002" i="11"/>
  <c r="O1003" i="11"/>
  <c r="P1003" i="11"/>
  <c r="Q1003" i="11"/>
  <c r="R1003" i="11"/>
  <c r="S1003" i="11"/>
  <c r="T1003" i="11"/>
  <c r="U1003" i="11"/>
  <c r="V1003" i="11"/>
  <c r="W1003" i="11"/>
  <c r="X1003" i="11"/>
  <c r="Z1003" i="11"/>
  <c r="AA1003" i="11"/>
  <c r="AB1003" i="11"/>
  <c r="AC1003" i="11"/>
  <c r="O1004" i="11"/>
  <c r="P1004" i="11"/>
  <c r="Q1004" i="11"/>
  <c r="R1004" i="11"/>
  <c r="S1004" i="11"/>
  <c r="T1004" i="11"/>
  <c r="U1004" i="11"/>
  <c r="V1004" i="11"/>
  <c r="W1004" i="11"/>
  <c r="X1004" i="11"/>
  <c r="Z1004" i="11"/>
  <c r="AA1004" i="11"/>
  <c r="AB1004" i="11"/>
  <c r="AC1004" i="11"/>
  <c r="O1005" i="11"/>
  <c r="P1005" i="11"/>
  <c r="Q1005" i="11"/>
  <c r="R1005" i="11"/>
  <c r="S1005" i="11"/>
  <c r="T1005" i="11"/>
  <c r="U1005" i="11"/>
  <c r="V1005" i="11"/>
  <c r="W1005" i="11"/>
  <c r="X1005" i="11"/>
  <c r="Z1005" i="11"/>
  <c r="AA1005" i="11"/>
  <c r="AB1005" i="11"/>
  <c r="AC1005" i="11"/>
  <c r="O1006" i="11"/>
  <c r="P1006" i="11"/>
  <c r="Q1006" i="11"/>
  <c r="R1006" i="11"/>
  <c r="S1006" i="11"/>
  <c r="T1006" i="11"/>
  <c r="U1006" i="11"/>
  <c r="V1006" i="11"/>
  <c r="W1006" i="11"/>
  <c r="X1006" i="11"/>
  <c r="Z1006" i="11"/>
  <c r="AA1006" i="11"/>
  <c r="AB1006" i="11"/>
  <c r="AC1006" i="11"/>
  <c r="O1007" i="11"/>
  <c r="P1007" i="11"/>
  <c r="Q1007" i="11"/>
  <c r="R1007" i="11"/>
  <c r="S1007" i="11"/>
  <c r="T1007" i="11"/>
  <c r="U1007" i="11"/>
  <c r="V1007" i="11"/>
  <c r="W1007" i="11"/>
  <c r="X1007" i="11"/>
  <c r="Z1007" i="11"/>
  <c r="AA1007" i="11"/>
  <c r="AB1007" i="11"/>
  <c r="AC1007" i="11"/>
  <c r="O1008" i="11"/>
  <c r="P1008" i="11"/>
  <c r="Q1008" i="11"/>
  <c r="R1008" i="11"/>
  <c r="S1008" i="11"/>
  <c r="T1008" i="11"/>
  <c r="U1008" i="11"/>
  <c r="V1008" i="11"/>
  <c r="W1008" i="11"/>
  <c r="X1008" i="11"/>
  <c r="Z1008" i="11"/>
  <c r="AA1008" i="11"/>
  <c r="AB1008" i="11"/>
  <c r="AC1008" i="11"/>
  <c r="O1009" i="11"/>
  <c r="P1009" i="11"/>
  <c r="Q1009" i="11"/>
  <c r="R1009" i="11"/>
  <c r="S1009" i="11"/>
  <c r="T1009" i="11"/>
  <c r="U1009" i="11"/>
  <c r="V1009" i="11"/>
  <c r="W1009" i="11"/>
  <c r="X1009" i="11"/>
  <c r="Z1009" i="11"/>
  <c r="AA1009" i="11"/>
  <c r="AB1009" i="11"/>
  <c r="AC1009" i="11"/>
  <c r="O1010" i="11"/>
  <c r="P1010" i="11"/>
  <c r="Q1010" i="11"/>
  <c r="R1010" i="11"/>
  <c r="S1010" i="11"/>
  <c r="T1010" i="11"/>
  <c r="U1010" i="11"/>
  <c r="V1010" i="11"/>
  <c r="W1010" i="11"/>
  <c r="X1010" i="11"/>
  <c r="Z1010" i="11"/>
  <c r="AA1010" i="11"/>
  <c r="AB1010" i="11"/>
  <c r="AC1010" i="11"/>
  <c r="O1011" i="11"/>
  <c r="P1011" i="11"/>
  <c r="Q1011" i="11"/>
  <c r="R1011" i="11"/>
  <c r="S1011" i="11"/>
  <c r="T1011" i="11"/>
  <c r="U1011" i="11"/>
  <c r="V1011" i="11"/>
  <c r="W1011" i="11"/>
  <c r="X1011" i="11"/>
  <c r="Z1011" i="11"/>
  <c r="AA1011" i="11"/>
  <c r="AB1011" i="11"/>
  <c r="AC1011" i="11"/>
  <c r="O1012" i="11"/>
  <c r="P1012" i="11"/>
  <c r="Q1012" i="11"/>
  <c r="R1012" i="11"/>
  <c r="S1012" i="11"/>
  <c r="T1012" i="11"/>
  <c r="U1012" i="11"/>
  <c r="V1012" i="11"/>
  <c r="W1012" i="11"/>
  <c r="X1012" i="11"/>
  <c r="Z1012" i="11"/>
  <c r="AA1012" i="11"/>
  <c r="AB1012" i="11"/>
  <c r="AC1012" i="11"/>
  <c r="O1013" i="11"/>
  <c r="P1013" i="11"/>
  <c r="Q1013" i="11"/>
  <c r="R1013" i="11"/>
  <c r="S1013" i="11"/>
  <c r="T1013" i="11"/>
  <c r="U1013" i="11"/>
  <c r="V1013" i="11"/>
  <c r="W1013" i="11"/>
  <c r="X1013" i="11"/>
  <c r="Z1013" i="11"/>
  <c r="AA1013" i="11"/>
  <c r="AB1013" i="11"/>
  <c r="AC1013" i="11"/>
  <c r="O1014" i="11"/>
  <c r="P1014" i="11"/>
  <c r="Q1014" i="11"/>
  <c r="R1014" i="11"/>
  <c r="S1014" i="11"/>
  <c r="T1014" i="11"/>
  <c r="U1014" i="11"/>
  <c r="V1014" i="11"/>
  <c r="W1014" i="11"/>
  <c r="X1014" i="11"/>
  <c r="Z1014" i="11"/>
  <c r="AA1014" i="11"/>
  <c r="AB1014" i="11"/>
  <c r="AC1014" i="11"/>
  <c r="O1015" i="11"/>
  <c r="P1015" i="11"/>
  <c r="Q1015" i="11"/>
  <c r="R1015" i="11"/>
  <c r="S1015" i="11"/>
  <c r="T1015" i="11"/>
  <c r="U1015" i="11"/>
  <c r="V1015" i="11"/>
  <c r="W1015" i="11"/>
  <c r="X1015" i="11"/>
  <c r="Z1015" i="11"/>
  <c r="AA1015" i="11"/>
  <c r="AB1015" i="11"/>
  <c r="AC1015" i="11"/>
  <c r="O1016" i="11"/>
  <c r="P1016" i="11"/>
  <c r="Q1016" i="11"/>
  <c r="R1016" i="11"/>
  <c r="S1016" i="11"/>
  <c r="T1016" i="11"/>
  <c r="U1016" i="11"/>
  <c r="V1016" i="11"/>
  <c r="W1016" i="11"/>
  <c r="X1016" i="11"/>
  <c r="Z1016" i="11"/>
  <c r="AA1016" i="11"/>
  <c r="AB1016" i="11"/>
  <c r="AC1016" i="11"/>
  <c r="O1017" i="11"/>
  <c r="P1017" i="11"/>
  <c r="Q1017" i="11"/>
  <c r="R1017" i="11"/>
  <c r="S1017" i="11"/>
  <c r="T1017" i="11"/>
  <c r="U1017" i="11"/>
  <c r="V1017" i="11"/>
  <c r="W1017" i="11"/>
  <c r="X1017" i="11"/>
  <c r="Z1017" i="11"/>
  <c r="AA1017" i="11"/>
  <c r="AB1017" i="11"/>
  <c r="AC1017" i="11"/>
  <c r="O1018" i="11"/>
  <c r="P1018" i="11"/>
  <c r="Q1018" i="11"/>
  <c r="R1018" i="11"/>
  <c r="S1018" i="11"/>
  <c r="T1018" i="11"/>
  <c r="U1018" i="11"/>
  <c r="V1018" i="11"/>
  <c r="W1018" i="11"/>
  <c r="X1018" i="11"/>
  <c r="Z1018" i="11"/>
  <c r="AA1018" i="11"/>
  <c r="AB1018" i="11"/>
  <c r="AC1018" i="11"/>
  <c r="O1019" i="11"/>
  <c r="P1019" i="11"/>
  <c r="Q1019" i="11"/>
  <c r="R1019" i="11"/>
  <c r="S1019" i="11"/>
  <c r="T1019" i="11"/>
  <c r="U1019" i="11"/>
  <c r="V1019" i="11"/>
  <c r="W1019" i="11"/>
  <c r="X1019" i="11"/>
  <c r="Z1019" i="11"/>
  <c r="AA1019" i="11"/>
  <c r="AB1019" i="11"/>
  <c r="AC1019" i="11"/>
  <c r="O1020" i="11"/>
  <c r="P1020" i="11"/>
  <c r="Q1020" i="11"/>
  <c r="R1020" i="11"/>
  <c r="S1020" i="11"/>
  <c r="T1020" i="11"/>
  <c r="U1020" i="11"/>
  <c r="V1020" i="11"/>
  <c r="W1020" i="11"/>
  <c r="X1020" i="11"/>
  <c r="Z1020" i="11"/>
  <c r="AA1020" i="11"/>
  <c r="AB1020" i="11"/>
  <c r="AC1020" i="11"/>
  <c r="O1021" i="11"/>
  <c r="P1021" i="11"/>
  <c r="Q1021" i="11"/>
  <c r="R1021" i="11"/>
  <c r="S1021" i="11"/>
  <c r="T1021" i="11"/>
  <c r="U1021" i="11"/>
  <c r="V1021" i="11"/>
  <c r="W1021" i="11"/>
  <c r="X1021" i="11"/>
  <c r="Z1021" i="11"/>
  <c r="AA1021" i="11"/>
  <c r="AB1021" i="11"/>
  <c r="AC1021" i="11"/>
  <c r="O1022" i="11"/>
  <c r="P1022" i="11"/>
  <c r="Q1022" i="11"/>
  <c r="R1022" i="11"/>
  <c r="S1022" i="11"/>
  <c r="T1022" i="11"/>
  <c r="U1022" i="11"/>
  <c r="V1022" i="11"/>
  <c r="W1022" i="11"/>
  <c r="X1022" i="11"/>
  <c r="Z1022" i="11"/>
  <c r="AA1022" i="11"/>
  <c r="AB1022" i="11"/>
  <c r="AC1022" i="11"/>
  <c r="O1023" i="11"/>
  <c r="P1023" i="11"/>
  <c r="Q1023" i="11"/>
  <c r="R1023" i="11"/>
  <c r="S1023" i="11"/>
  <c r="T1023" i="11"/>
  <c r="U1023" i="11"/>
  <c r="V1023" i="11"/>
  <c r="W1023" i="11"/>
  <c r="X1023" i="11"/>
  <c r="Z1023" i="11"/>
  <c r="AA1023" i="11"/>
  <c r="AB1023" i="11"/>
  <c r="AC1023" i="11"/>
  <c r="O1024" i="11"/>
  <c r="P1024" i="11"/>
  <c r="Q1024" i="11"/>
  <c r="R1024" i="11"/>
  <c r="S1024" i="11"/>
  <c r="T1024" i="11"/>
  <c r="U1024" i="11"/>
  <c r="V1024" i="11"/>
  <c r="W1024" i="11"/>
  <c r="X1024" i="11"/>
  <c r="Z1024" i="11"/>
  <c r="AA1024" i="11"/>
  <c r="AB1024" i="11"/>
  <c r="AC1024" i="11"/>
  <c r="O1025" i="11"/>
  <c r="P1025" i="11"/>
  <c r="Q1025" i="11"/>
  <c r="R1025" i="11"/>
  <c r="S1025" i="11"/>
  <c r="T1025" i="11"/>
  <c r="U1025" i="11"/>
  <c r="V1025" i="11"/>
  <c r="W1025" i="11"/>
  <c r="X1025" i="11"/>
  <c r="Z1025" i="11"/>
  <c r="AA1025" i="11"/>
  <c r="AB1025" i="11"/>
  <c r="AC1025" i="11"/>
  <c r="O1026" i="11"/>
  <c r="P1026" i="11"/>
  <c r="Q1026" i="11"/>
  <c r="R1026" i="11"/>
  <c r="S1026" i="11"/>
  <c r="T1026" i="11"/>
  <c r="U1026" i="11"/>
  <c r="V1026" i="11"/>
  <c r="W1026" i="11"/>
  <c r="X1026" i="11"/>
  <c r="Z1026" i="11"/>
  <c r="AA1026" i="11"/>
  <c r="AB1026" i="11"/>
  <c r="AC1026" i="11"/>
  <c r="O1027" i="11"/>
  <c r="P1027" i="11"/>
  <c r="Q1027" i="11"/>
  <c r="R1027" i="11"/>
  <c r="S1027" i="11"/>
  <c r="T1027" i="11"/>
  <c r="U1027" i="11"/>
  <c r="V1027" i="11"/>
  <c r="W1027" i="11"/>
  <c r="X1027" i="11"/>
  <c r="Z1027" i="11"/>
  <c r="AA1027" i="11"/>
  <c r="AB1027" i="11"/>
  <c r="AC1027" i="11"/>
  <c r="O1028" i="11"/>
  <c r="P1028" i="11"/>
  <c r="Q1028" i="11"/>
  <c r="R1028" i="11"/>
  <c r="S1028" i="11"/>
  <c r="T1028" i="11"/>
  <c r="U1028" i="11"/>
  <c r="V1028" i="11"/>
  <c r="W1028" i="11"/>
  <c r="X1028" i="11"/>
  <c r="Z1028" i="11"/>
  <c r="AA1028" i="11"/>
  <c r="AB1028" i="11"/>
  <c r="AC1028" i="11"/>
  <c r="O1029" i="11"/>
  <c r="P1029" i="11"/>
  <c r="Q1029" i="11"/>
  <c r="R1029" i="11"/>
  <c r="S1029" i="11"/>
  <c r="T1029" i="11"/>
  <c r="U1029" i="11"/>
  <c r="V1029" i="11"/>
  <c r="W1029" i="11"/>
  <c r="X1029" i="11"/>
  <c r="Z1029" i="11"/>
  <c r="AA1029" i="11"/>
  <c r="AB1029" i="11"/>
  <c r="AC1029" i="11"/>
  <c r="O1030" i="11"/>
  <c r="P1030" i="11"/>
  <c r="Q1030" i="11"/>
  <c r="R1030" i="11"/>
  <c r="S1030" i="11"/>
  <c r="T1030" i="11"/>
  <c r="U1030" i="11"/>
  <c r="V1030" i="11"/>
  <c r="W1030" i="11"/>
  <c r="X1030" i="11"/>
  <c r="Z1030" i="11"/>
  <c r="AA1030" i="11"/>
  <c r="AB1030" i="11"/>
  <c r="AC1030" i="11"/>
  <c r="O1031" i="11"/>
  <c r="P1031" i="11"/>
  <c r="Q1031" i="11"/>
  <c r="R1031" i="11"/>
  <c r="S1031" i="11"/>
  <c r="T1031" i="11"/>
  <c r="U1031" i="11"/>
  <c r="V1031" i="11"/>
  <c r="W1031" i="11"/>
  <c r="X1031" i="11"/>
  <c r="Z1031" i="11"/>
  <c r="AA1031" i="11"/>
  <c r="AB1031" i="11"/>
  <c r="AC1031" i="11"/>
  <c r="O1032" i="11"/>
  <c r="P1032" i="11"/>
  <c r="Q1032" i="11"/>
  <c r="R1032" i="11"/>
  <c r="S1032" i="11"/>
  <c r="T1032" i="11"/>
  <c r="U1032" i="11"/>
  <c r="V1032" i="11"/>
  <c r="W1032" i="11"/>
  <c r="X1032" i="11"/>
  <c r="Z1032" i="11"/>
  <c r="AA1032" i="11"/>
  <c r="AB1032" i="11"/>
  <c r="AC1032" i="11"/>
  <c r="O1033" i="11"/>
  <c r="P1033" i="11"/>
  <c r="Q1033" i="11"/>
  <c r="R1033" i="11"/>
  <c r="S1033" i="11"/>
  <c r="T1033" i="11"/>
  <c r="U1033" i="11"/>
  <c r="V1033" i="11"/>
  <c r="W1033" i="11"/>
  <c r="X1033" i="11"/>
  <c r="Z1033" i="11"/>
  <c r="AA1033" i="11"/>
  <c r="AB1033" i="11"/>
  <c r="AC1033" i="11"/>
  <c r="O1034" i="11"/>
  <c r="P1034" i="11"/>
  <c r="Q1034" i="11"/>
  <c r="R1034" i="11"/>
  <c r="S1034" i="11"/>
  <c r="T1034" i="11"/>
  <c r="U1034" i="11"/>
  <c r="V1034" i="11"/>
  <c r="W1034" i="11"/>
  <c r="X1034" i="11"/>
  <c r="Z1034" i="11"/>
  <c r="AA1034" i="11"/>
  <c r="AB1034" i="11"/>
  <c r="AC1034" i="11"/>
  <c r="O1035" i="11"/>
  <c r="P1035" i="11"/>
  <c r="Q1035" i="11"/>
  <c r="R1035" i="11"/>
  <c r="S1035" i="11"/>
  <c r="T1035" i="11"/>
  <c r="U1035" i="11"/>
  <c r="V1035" i="11"/>
  <c r="W1035" i="11"/>
  <c r="X1035" i="11"/>
  <c r="Z1035" i="11"/>
  <c r="AA1035" i="11"/>
  <c r="AB1035" i="11"/>
  <c r="AC1035" i="11"/>
  <c r="O1036" i="11"/>
  <c r="P1036" i="11"/>
  <c r="Q1036" i="11"/>
  <c r="R1036" i="11"/>
  <c r="S1036" i="11"/>
  <c r="T1036" i="11"/>
  <c r="U1036" i="11"/>
  <c r="V1036" i="11"/>
  <c r="W1036" i="11"/>
  <c r="X1036" i="11"/>
  <c r="Z1036" i="11"/>
  <c r="AA1036" i="11"/>
  <c r="AB1036" i="11"/>
  <c r="AC1036" i="11"/>
  <c r="O1037" i="11"/>
  <c r="P1037" i="11"/>
  <c r="Q1037" i="11"/>
  <c r="R1037" i="11"/>
  <c r="S1037" i="11"/>
  <c r="T1037" i="11"/>
  <c r="U1037" i="11"/>
  <c r="V1037" i="11"/>
  <c r="W1037" i="11"/>
  <c r="X1037" i="11"/>
  <c r="Z1037" i="11"/>
  <c r="AA1037" i="11"/>
  <c r="AB1037" i="11"/>
  <c r="AC1037" i="11"/>
  <c r="O1038" i="11"/>
  <c r="P1038" i="11"/>
  <c r="Q1038" i="11"/>
  <c r="R1038" i="11"/>
  <c r="S1038" i="11"/>
  <c r="T1038" i="11"/>
  <c r="U1038" i="11"/>
  <c r="V1038" i="11"/>
  <c r="W1038" i="11"/>
  <c r="X1038" i="11"/>
  <c r="Z1038" i="11"/>
  <c r="AA1038" i="11"/>
  <c r="AB1038" i="11"/>
  <c r="AC1038" i="11"/>
  <c r="O1039" i="11"/>
  <c r="P1039" i="11"/>
  <c r="Q1039" i="11"/>
  <c r="R1039" i="11"/>
  <c r="S1039" i="11"/>
  <c r="T1039" i="11"/>
  <c r="U1039" i="11"/>
  <c r="V1039" i="11"/>
  <c r="W1039" i="11"/>
  <c r="X1039" i="11"/>
  <c r="Z1039" i="11"/>
  <c r="AA1039" i="11"/>
  <c r="AB1039" i="11"/>
  <c r="AC1039" i="11"/>
  <c r="O1040" i="11"/>
  <c r="P1040" i="11"/>
  <c r="Q1040" i="11"/>
  <c r="R1040" i="11"/>
  <c r="S1040" i="11"/>
  <c r="T1040" i="11"/>
  <c r="U1040" i="11"/>
  <c r="V1040" i="11"/>
  <c r="W1040" i="11"/>
  <c r="X1040" i="11"/>
  <c r="Z1040" i="11"/>
  <c r="AA1040" i="11"/>
  <c r="AB1040" i="11"/>
  <c r="AC1040" i="11"/>
  <c r="O1041" i="11"/>
  <c r="P1041" i="11"/>
  <c r="Q1041" i="11"/>
  <c r="R1041" i="11"/>
  <c r="S1041" i="11"/>
  <c r="T1041" i="11"/>
  <c r="U1041" i="11"/>
  <c r="V1041" i="11"/>
  <c r="W1041" i="11"/>
  <c r="X1041" i="11"/>
  <c r="Z1041" i="11"/>
  <c r="AA1041" i="11"/>
  <c r="AB1041" i="11"/>
  <c r="AC1041" i="11"/>
  <c r="O1042" i="11"/>
  <c r="P1042" i="11"/>
  <c r="Q1042" i="11"/>
  <c r="R1042" i="11"/>
  <c r="S1042" i="11"/>
  <c r="T1042" i="11"/>
  <c r="U1042" i="11"/>
  <c r="V1042" i="11"/>
  <c r="W1042" i="11"/>
  <c r="X1042" i="11"/>
  <c r="Z1042" i="11"/>
  <c r="AA1042" i="11"/>
  <c r="AB1042" i="11"/>
  <c r="AC1042" i="11"/>
  <c r="O1043" i="11"/>
  <c r="P1043" i="11"/>
  <c r="Q1043" i="11"/>
  <c r="R1043" i="11"/>
  <c r="S1043" i="11"/>
  <c r="T1043" i="11"/>
  <c r="U1043" i="11"/>
  <c r="V1043" i="11"/>
  <c r="W1043" i="11"/>
  <c r="X1043" i="11"/>
  <c r="Z1043" i="11"/>
  <c r="AA1043" i="11"/>
  <c r="AB1043" i="11"/>
  <c r="AC1043" i="11"/>
  <c r="O1044" i="11"/>
  <c r="P1044" i="11"/>
  <c r="Q1044" i="11"/>
  <c r="R1044" i="11"/>
  <c r="S1044" i="11"/>
  <c r="T1044" i="11"/>
  <c r="U1044" i="11"/>
  <c r="V1044" i="11"/>
  <c r="W1044" i="11"/>
  <c r="X1044" i="11"/>
  <c r="Z1044" i="11"/>
  <c r="AA1044" i="11"/>
  <c r="AB1044" i="11"/>
  <c r="AC1044" i="11"/>
  <c r="O1045" i="11"/>
  <c r="P1045" i="11"/>
  <c r="Q1045" i="11"/>
  <c r="R1045" i="11"/>
  <c r="S1045" i="11"/>
  <c r="T1045" i="11"/>
  <c r="U1045" i="11"/>
  <c r="V1045" i="11"/>
  <c r="W1045" i="11"/>
  <c r="X1045" i="11"/>
  <c r="Z1045" i="11"/>
  <c r="AA1045" i="11"/>
  <c r="AB1045" i="11"/>
  <c r="AC1045" i="11"/>
  <c r="O1046" i="11"/>
  <c r="P1046" i="11"/>
  <c r="Q1046" i="11"/>
  <c r="R1046" i="11"/>
  <c r="S1046" i="11"/>
  <c r="T1046" i="11"/>
  <c r="U1046" i="11"/>
  <c r="V1046" i="11"/>
  <c r="W1046" i="11"/>
  <c r="X1046" i="11"/>
  <c r="Z1046" i="11"/>
  <c r="AA1046" i="11"/>
  <c r="AB1046" i="11"/>
  <c r="AC1046" i="11"/>
  <c r="O1047" i="11"/>
  <c r="P1047" i="11"/>
  <c r="Q1047" i="11"/>
  <c r="R1047" i="11"/>
  <c r="S1047" i="11"/>
  <c r="T1047" i="11"/>
  <c r="U1047" i="11"/>
  <c r="V1047" i="11"/>
  <c r="W1047" i="11"/>
  <c r="X1047" i="11"/>
  <c r="Z1047" i="11"/>
  <c r="AA1047" i="11"/>
  <c r="AB1047" i="11"/>
  <c r="AC1047" i="11"/>
  <c r="O1048" i="11"/>
  <c r="P1048" i="11"/>
  <c r="Q1048" i="11"/>
  <c r="R1048" i="11"/>
  <c r="S1048" i="11"/>
  <c r="T1048" i="11"/>
  <c r="U1048" i="11"/>
  <c r="V1048" i="11"/>
  <c r="W1048" i="11"/>
  <c r="X1048" i="11"/>
  <c r="Z1048" i="11"/>
  <c r="AA1048" i="11"/>
  <c r="AB1048" i="11"/>
  <c r="AC1048" i="11"/>
  <c r="O1049" i="11"/>
  <c r="P1049" i="11"/>
  <c r="Q1049" i="11"/>
  <c r="R1049" i="11"/>
  <c r="S1049" i="11"/>
  <c r="T1049" i="11"/>
  <c r="U1049" i="11"/>
  <c r="V1049" i="11"/>
  <c r="W1049" i="11"/>
  <c r="X1049" i="11"/>
  <c r="Z1049" i="11"/>
  <c r="AA1049" i="11"/>
  <c r="AB1049" i="11"/>
  <c r="AC1049" i="11"/>
  <c r="O1050" i="11"/>
  <c r="P1050" i="11"/>
  <c r="Q1050" i="11"/>
  <c r="R1050" i="11"/>
  <c r="S1050" i="11"/>
  <c r="T1050" i="11"/>
  <c r="U1050" i="11"/>
  <c r="V1050" i="11"/>
  <c r="W1050" i="11"/>
  <c r="X1050" i="11"/>
  <c r="Z1050" i="11"/>
  <c r="AA1050" i="11"/>
  <c r="AB1050" i="11"/>
  <c r="AC1050" i="11"/>
  <c r="O1051" i="11"/>
  <c r="P1051" i="11"/>
  <c r="Q1051" i="11"/>
  <c r="R1051" i="11"/>
  <c r="S1051" i="11"/>
  <c r="T1051" i="11"/>
  <c r="U1051" i="11"/>
  <c r="V1051" i="11"/>
  <c r="W1051" i="11"/>
  <c r="X1051" i="11"/>
  <c r="Z1051" i="11"/>
  <c r="AA1051" i="11"/>
  <c r="AB1051" i="11"/>
  <c r="AC1051" i="11"/>
  <c r="O1052" i="11"/>
  <c r="P1052" i="11"/>
  <c r="Q1052" i="11"/>
  <c r="R1052" i="11"/>
  <c r="S1052" i="11"/>
  <c r="T1052" i="11"/>
  <c r="U1052" i="11"/>
  <c r="V1052" i="11"/>
  <c r="W1052" i="11"/>
  <c r="X1052" i="11"/>
  <c r="Z1052" i="11"/>
  <c r="AA1052" i="11"/>
  <c r="AB1052" i="11"/>
  <c r="AC1052" i="11"/>
  <c r="O1053" i="11"/>
  <c r="P1053" i="11"/>
  <c r="Q1053" i="11"/>
  <c r="R1053" i="11"/>
  <c r="S1053" i="11"/>
  <c r="T1053" i="11"/>
  <c r="U1053" i="11"/>
  <c r="V1053" i="11"/>
  <c r="W1053" i="11"/>
  <c r="X1053" i="11"/>
  <c r="Z1053" i="11"/>
  <c r="AA1053" i="11"/>
  <c r="AB1053" i="11"/>
  <c r="AC1053" i="11"/>
  <c r="O1054" i="11"/>
  <c r="P1054" i="11"/>
  <c r="Q1054" i="11"/>
  <c r="R1054" i="11"/>
  <c r="S1054" i="11"/>
  <c r="T1054" i="11"/>
  <c r="U1054" i="11"/>
  <c r="V1054" i="11"/>
  <c r="W1054" i="11"/>
  <c r="X1054" i="11"/>
  <c r="Z1054" i="11"/>
  <c r="AA1054" i="11"/>
  <c r="AB1054" i="11"/>
  <c r="AC1054" i="11"/>
  <c r="O1055" i="11"/>
  <c r="P1055" i="11"/>
  <c r="Q1055" i="11"/>
  <c r="R1055" i="11"/>
  <c r="S1055" i="11"/>
  <c r="T1055" i="11"/>
  <c r="U1055" i="11"/>
  <c r="V1055" i="11"/>
  <c r="W1055" i="11"/>
  <c r="X1055" i="11"/>
  <c r="Z1055" i="11"/>
  <c r="AA1055" i="11"/>
  <c r="AB1055" i="11"/>
  <c r="AC1055" i="11"/>
  <c r="O1056" i="11"/>
  <c r="P1056" i="11"/>
  <c r="Q1056" i="11"/>
  <c r="R1056" i="11"/>
  <c r="S1056" i="11"/>
  <c r="T1056" i="11"/>
  <c r="U1056" i="11"/>
  <c r="V1056" i="11"/>
  <c r="W1056" i="11"/>
  <c r="X1056" i="11"/>
  <c r="Z1056" i="11"/>
  <c r="AA1056" i="11"/>
  <c r="AB1056" i="11"/>
  <c r="AC1056" i="11"/>
  <c r="O1057" i="11"/>
  <c r="P1057" i="11"/>
  <c r="Q1057" i="11"/>
  <c r="R1057" i="11"/>
  <c r="S1057" i="11"/>
  <c r="T1057" i="11"/>
  <c r="U1057" i="11"/>
  <c r="V1057" i="11"/>
  <c r="W1057" i="11"/>
  <c r="X1057" i="11"/>
  <c r="Z1057" i="11"/>
  <c r="AA1057" i="11"/>
  <c r="AB1057" i="11"/>
  <c r="AC1057" i="11"/>
  <c r="O1058" i="11"/>
  <c r="P1058" i="11"/>
  <c r="Q1058" i="11"/>
  <c r="R1058" i="11"/>
  <c r="S1058" i="11"/>
  <c r="T1058" i="11"/>
  <c r="U1058" i="11"/>
  <c r="V1058" i="11"/>
  <c r="W1058" i="11"/>
  <c r="X1058" i="11"/>
  <c r="Z1058" i="11"/>
  <c r="AA1058" i="11"/>
  <c r="AB1058" i="11"/>
  <c r="AC1058" i="11"/>
  <c r="O1059" i="11"/>
  <c r="P1059" i="11"/>
  <c r="Q1059" i="11"/>
  <c r="R1059" i="11"/>
  <c r="S1059" i="11"/>
  <c r="T1059" i="11"/>
  <c r="U1059" i="11"/>
  <c r="V1059" i="11"/>
  <c r="W1059" i="11"/>
  <c r="X1059" i="11"/>
  <c r="Z1059" i="11"/>
  <c r="AA1059" i="11"/>
  <c r="AB1059" i="11"/>
  <c r="AC1059" i="11"/>
  <c r="O1060" i="11"/>
  <c r="P1060" i="11"/>
  <c r="Q1060" i="11"/>
  <c r="R1060" i="11"/>
  <c r="S1060" i="11"/>
  <c r="T1060" i="11"/>
  <c r="U1060" i="11"/>
  <c r="V1060" i="11"/>
  <c r="W1060" i="11"/>
  <c r="X1060" i="11"/>
  <c r="Z1060" i="11"/>
  <c r="AA1060" i="11"/>
  <c r="AB1060" i="11"/>
  <c r="AC1060" i="11"/>
  <c r="O1061" i="11"/>
  <c r="P1061" i="11"/>
  <c r="Q1061" i="11"/>
  <c r="R1061" i="11"/>
  <c r="S1061" i="11"/>
  <c r="T1061" i="11"/>
  <c r="U1061" i="11"/>
  <c r="V1061" i="11"/>
  <c r="W1061" i="11"/>
  <c r="X1061" i="11"/>
  <c r="Z1061" i="11"/>
  <c r="AA1061" i="11"/>
  <c r="AB1061" i="11"/>
  <c r="AC1061" i="11"/>
  <c r="O1062" i="11"/>
  <c r="P1062" i="11"/>
  <c r="Q1062" i="11"/>
  <c r="R1062" i="11"/>
  <c r="S1062" i="11"/>
  <c r="T1062" i="11"/>
  <c r="U1062" i="11"/>
  <c r="V1062" i="11"/>
  <c r="W1062" i="11"/>
  <c r="X1062" i="11"/>
  <c r="Z1062" i="11"/>
  <c r="AA1062" i="11"/>
  <c r="AB1062" i="11"/>
  <c r="AC1062" i="11"/>
  <c r="O1063" i="11"/>
  <c r="P1063" i="11"/>
  <c r="Q1063" i="11"/>
  <c r="R1063" i="11"/>
  <c r="S1063" i="11"/>
  <c r="T1063" i="11"/>
  <c r="U1063" i="11"/>
  <c r="V1063" i="11"/>
  <c r="W1063" i="11"/>
  <c r="X1063" i="11"/>
  <c r="Z1063" i="11"/>
  <c r="AA1063" i="11"/>
  <c r="AB1063" i="11"/>
  <c r="AC1063" i="11"/>
  <c r="O1064" i="11"/>
  <c r="P1064" i="11"/>
  <c r="Q1064" i="11"/>
  <c r="R1064" i="11"/>
  <c r="S1064" i="11"/>
  <c r="T1064" i="11"/>
  <c r="U1064" i="11"/>
  <c r="V1064" i="11"/>
  <c r="W1064" i="11"/>
  <c r="X1064" i="11"/>
  <c r="Z1064" i="11"/>
  <c r="AA1064" i="11"/>
  <c r="AB1064" i="11"/>
  <c r="AC1064" i="11"/>
  <c r="O1065" i="11"/>
  <c r="P1065" i="11"/>
  <c r="Q1065" i="11"/>
  <c r="R1065" i="11"/>
  <c r="S1065" i="11"/>
  <c r="T1065" i="11"/>
  <c r="U1065" i="11"/>
  <c r="V1065" i="11"/>
  <c r="W1065" i="11"/>
  <c r="X1065" i="11"/>
  <c r="Z1065" i="11"/>
  <c r="AA1065" i="11"/>
  <c r="AB1065" i="11"/>
  <c r="AC1065" i="11"/>
  <c r="O1066" i="11"/>
  <c r="P1066" i="11"/>
  <c r="Q1066" i="11"/>
  <c r="R1066" i="11"/>
  <c r="S1066" i="11"/>
  <c r="T1066" i="11"/>
  <c r="U1066" i="11"/>
  <c r="V1066" i="11"/>
  <c r="W1066" i="11"/>
  <c r="X1066" i="11"/>
  <c r="Z1066" i="11"/>
  <c r="AA1066" i="11"/>
  <c r="AB1066" i="11"/>
  <c r="AC1066" i="11"/>
  <c r="O1067" i="11"/>
  <c r="P1067" i="11"/>
  <c r="Q1067" i="11"/>
  <c r="R1067" i="11"/>
  <c r="S1067" i="11"/>
  <c r="T1067" i="11"/>
  <c r="U1067" i="11"/>
  <c r="V1067" i="11"/>
  <c r="W1067" i="11"/>
  <c r="X1067" i="11"/>
  <c r="Z1067" i="11"/>
  <c r="AA1067" i="11"/>
  <c r="AB1067" i="11"/>
  <c r="AC1067" i="11"/>
  <c r="O1068" i="11"/>
  <c r="P1068" i="11"/>
  <c r="Q1068" i="11"/>
  <c r="R1068" i="11"/>
  <c r="S1068" i="11"/>
  <c r="T1068" i="11"/>
  <c r="U1068" i="11"/>
  <c r="V1068" i="11"/>
  <c r="W1068" i="11"/>
  <c r="X1068" i="11"/>
  <c r="Z1068" i="11"/>
  <c r="AA1068" i="11"/>
  <c r="AB1068" i="11"/>
  <c r="AC1068" i="11"/>
  <c r="O1069" i="11"/>
  <c r="P1069" i="11"/>
  <c r="Q1069" i="11"/>
  <c r="R1069" i="11"/>
  <c r="S1069" i="11"/>
  <c r="T1069" i="11"/>
  <c r="U1069" i="11"/>
  <c r="V1069" i="11"/>
  <c r="W1069" i="11"/>
  <c r="X1069" i="11"/>
  <c r="Z1069" i="11"/>
  <c r="AA1069" i="11"/>
  <c r="AB1069" i="11"/>
  <c r="AC1069" i="11"/>
  <c r="O1070" i="11"/>
  <c r="P1070" i="11"/>
  <c r="Q1070" i="11"/>
  <c r="R1070" i="11"/>
  <c r="S1070" i="11"/>
  <c r="T1070" i="11"/>
  <c r="U1070" i="11"/>
  <c r="V1070" i="11"/>
  <c r="W1070" i="11"/>
  <c r="X1070" i="11"/>
  <c r="Z1070" i="11"/>
  <c r="AA1070" i="11"/>
  <c r="AB1070" i="11"/>
  <c r="AC1070" i="11"/>
  <c r="O1071" i="11"/>
  <c r="P1071" i="11"/>
  <c r="Q1071" i="11"/>
  <c r="R1071" i="11"/>
  <c r="S1071" i="11"/>
  <c r="T1071" i="11"/>
  <c r="U1071" i="11"/>
  <c r="V1071" i="11"/>
  <c r="W1071" i="11"/>
  <c r="X1071" i="11"/>
  <c r="Z1071" i="11"/>
  <c r="AA1071" i="11"/>
  <c r="AB1071" i="11"/>
  <c r="AC1071" i="11"/>
  <c r="O1072" i="11"/>
  <c r="P1072" i="11"/>
  <c r="Q1072" i="11"/>
  <c r="R1072" i="11"/>
  <c r="S1072" i="11"/>
  <c r="T1072" i="11"/>
  <c r="U1072" i="11"/>
  <c r="V1072" i="11"/>
  <c r="W1072" i="11"/>
  <c r="X1072" i="11"/>
  <c r="Z1072" i="11"/>
  <c r="AA1072" i="11"/>
  <c r="AB1072" i="11"/>
  <c r="AC1072" i="11"/>
  <c r="O1073" i="11"/>
  <c r="P1073" i="11"/>
  <c r="Q1073" i="11"/>
  <c r="R1073" i="11"/>
  <c r="S1073" i="11"/>
  <c r="T1073" i="11"/>
  <c r="U1073" i="11"/>
  <c r="V1073" i="11"/>
  <c r="W1073" i="11"/>
  <c r="X1073" i="11"/>
  <c r="Z1073" i="11"/>
  <c r="AA1073" i="11"/>
  <c r="AB1073" i="11"/>
  <c r="AC1073" i="11"/>
  <c r="O1074" i="11"/>
  <c r="P1074" i="11"/>
  <c r="Q1074" i="11"/>
  <c r="R1074" i="11"/>
  <c r="S1074" i="11"/>
  <c r="T1074" i="11"/>
  <c r="U1074" i="11"/>
  <c r="V1074" i="11"/>
  <c r="W1074" i="11"/>
  <c r="X1074" i="11"/>
  <c r="Z1074" i="11"/>
  <c r="AA1074" i="11"/>
  <c r="AB1074" i="11"/>
  <c r="AC1074" i="11"/>
  <c r="O1075" i="11"/>
  <c r="P1075" i="11"/>
  <c r="Q1075" i="11"/>
  <c r="R1075" i="11"/>
  <c r="S1075" i="11"/>
  <c r="T1075" i="11"/>
  <c r="U1075" i="11"/>
  <c r="V1075" i="11"/>
  <c r="W1075" i="11"/>
  <c r="X1075" i="11"/>
  <c r="Z1075" i="11"/>
  <c r="AA1075" i="11"/>
  <c r="AB1075" i="11"/>
  <c r="AC1075" i="11"/>
  <c r="O1076" i="11"/>
  <c r="P1076" i="11"/>
  <c r="Q1076" i="11"/>
  <c r="R1076" i="11"/>
  <c r="S1076" i="11"/>
  <c r="T1076" i="11"/>
  <c r="U1076" i="11"/>
  <c r="V1076" i="11"/>
  <c r="W1076" i="11"/>
  <c r="X1076" i="11"/>
  <c r="Z1076" i="11"/>
  <c r="AA1076" i="11"/>
  <c r="AB1076" i="11"/>
  <c r="AC1076" i="11"/>
  <c r="O1077" i="11"/>
  <c r="P1077" i="11"/>
  <c r="Q1077" i="11"/>
  <c r="R1077" i="11"/>
  <c r="S1077" i="11"/>
  <c r="T1077" i="11"/>
  <c r="U1077" i="11"/>
  <c r="V1077" i="11"/>
  <c r="W1077" i="11"/>
  <c r="X1077" i="11"/>
  <c r="Z1077" i="11"/>
  <c r="AA1077" i="11"/>
  <c r="AB1077" i="11"/>
  <c r="AC1077" i="11"/>
  <c r="O1078" i="11"/>
  <c r="P1078" i="11"/>
  <c r="Q1078" i="11"/>
  <c r="R1078" i="11"/>
  <c r="S1078" i="11"/>
  <c r="T1078" i="11"/>
  <c r="U1078" i="11"/>
  <c r="V1078" i="11"/>
  <c r="W1078" i="11"/>
  <c r="X1078" i="11"/>
  <c r="Z1078" i="11"/>
  <c r="AA1078" i="11"/>
  <c r="AB1078" i="11"/>
  <c r="AC1078" i="11"/>
  <c r="O1079" i="11"/>
  <c r="P1079" i="11"/>
  <c r="Q1079" i="11"/>
  <c r="R1079" i="11"/>
  <c r="S1079" i="11"/>
  <c r="T1079" i="11"/>
  <c r="U1079" i="11"/>
  <c r="V1079" i="11"/>
  <c r="W1079" i="11"/>
  <c r="X1079" i="11"/>
  <c r="Z1079" i="11"/>
  <c r="AA1079" i="11"/>
  <c r="AB1079" i="11"/>
  <c r="AC1079" i="11"/>
  <c r="O1080" i="11"/>
  <c r="P1080" i="11"/>
  <c r="Q1080" i="11"/>
  <c r="R1080" i="11"/>
  <c r="S1080" i="11"/>
  <c r="T1080" i="11"/>
  <c r="U1080" i="11"/>
  <c r="V1080" i="11"/>
  <c r="W1080" i="11"/>
  <c r="X1080" i="11"/>
  <c r="Z1080" i="11"/>
  <c r="AA1080" i="11"/>
  <c r="AB1080" i="11"/>
  <c r="AC1080" i="11"/>
  <c r="O1081" i="11"/>
  <c r="P1081" i="11"/>
  <c r="Q1081" i="11"/>
  <c r="R1081" i="11"/>
  <c r="S1081" i="11"/>
  <c r="T1081" i="11"/>
  <c r="U1081" i="11"/>
  <c r="V1081" i="11"/>
  <c r="W1081" i="11"/>
  <c r="X1081" i="11"/>
  <c r="Z1081" i="11"/>
  <c r="AA1081" i="11"/>
  <c r="AB1081" i="11"/>
  <c r="AC1081" i="11"/>
  <c r="O1082" i="11"/>
  <c r="P1082" i="11"/>
  <c r="Q1082" i="11"/>
  <c r="R1082" i="11"/>
  <c r="S1082" i="11"/>
  <c r="T1082" i="11"/>
  <c r="U1082" i="11"/>
  <c r="V1082" i="11"/>
  <c r="W1082" i="11"/>
  <c r="X1082" i="11"/>
  <c r="Z1082" i="11"/>
  <c r="AA1082" i="11"/>
  <c r="AB1082" i="11"/>
  <c r="AC1082" i="11"/>
  <c r="O1083" i="11"/>
  <c r="P1083" i="11"/>
  <c r="Q1083" i="11"/>
  <c r="R1083" i="11"/>
  <c r="S1083" i="11"/>
  <c r="T1083" i="11"/>
  <c r="U1083" i="11"/>
  <c r="V1083" i="11"/>
  <c r="W1083" i="11"/>
  <c r="X1083" i="11"/>
  <c r="Z1083" i="11"/>
  <c r="AA1083" i="11"/>
  <c r="AB1083" i="11"/>
  <c r="AC1083" i="11"/>
  <c r="O1084" i="11"/>
  <c r="P1084" i="11"/>
  <c r="Q1084" i="11"/>
  <c r="R1084" i="11"/>
  <c r="S1084" i="11"/>
  <c r="T1084" i="11"/>
  <c r="U1084" i="11"/>
  <c r="V1084" i="11"/>
  <c r="W1084" i="11"/>
  <c r="X1084" i="11"/>
  <c r="Z1084" i="11"/>
  <c r="AA1084" i="11"/>
  <c r="AB1084" i="11"/>
  <c r="AC1084" i="11"/>
  <c r="O1085" i="11"/>
  <c r="P1085" i="11"/>
  <c r="Q1085" i="11"/>
  <c r="R1085" i="11"/>
  <c r="S1085" i="11"/>
  <c r="T1085" i="11"/>
  <c r="U1085" i="11"/>
  <c r="V1085" i="11"/>
  <c r="W1085" i="11"/>
  <c r="X1085" i="11"/>
  <c r="Z1085" i="11"/>
  <c r="AA1085" i="11"/>
  <c r="AB1085" i="11"/>
  <c r="AC1085" i="11"/>
  <c r="O1086" i="11"/>
  <c r="P1086" i="11"/>
  <c r="Q1086" i="11"/>
  <c r="R1086" i="11"/>
  <c r="S1086" i="11"/>
  <c r="T1086" i="11"/>
  <c r="U1086" i="11"/>
  <c r="V1086" i="11"/>
  <c r="W1086" i="11"/>
  <c r="X1086" i="11"/>
  <c r="Z1086" i="11"/>
  <c r="AA1086" i="11"/>
  <c r="AB1086" i="11"/>
  <c r="AC1086" i="11"/>
  <c r="O1087" i="11"/>
  <c r="P1087" i="11"/>
  <c r="Q1087" i="11"/>
  <c r="R1087" i="11"/>
  <c r="S1087" i="11"/>
  <c r="T1087" i="11"/>
  <c r="U1087" i="11"/>
  <c r="V1087" i="11"/>
  <c r="W1087" i="11"/>
  <c r="X1087" i="11"/>
  <c r="Z1087" i="11"/>
  <c r="AA1087" i="11"/>
  <c r="AB1087" i="11"/>
  <c r="AC1087" i="11"/>
  <c r="O1088" i="11"/>
  <c r="P1088" i="11"/>
  <c r="Q1088" i="11"/>
  <c r="R1088" i="11"/>
  <c r="S1088" i="11"/>
  <c r="T1088" i="11"/>
  <c r="U1088" i="11"/>
  <c r="V1088" i="11"/>
  <c r="W1088" i="11"/>
  <c r="X1088" i="11"/>
  <c r="Z1088" i="11"/>
  <c r="AA1088" i="11"/>
  <c r="AB1088" i="11"/>
  <c r="AC1088" i="11"/>
  <c r="O1089" i="11"/>
  <c r="P1089" i="11"/>
  <c r="Q1089" i="11"/>
  <c r="R1089" i="11"/>
  <c r="S1089" i="11"/>
  <c r="T1089" i="11"/>
  <c r="U1089" i="11"/>
  <c r="V1089" i="11"/>
  <c r="W1089" i="11"/>
  <c r="X1089" i="11"/>
  <c r="Z1089" i="11"/>
  <c r="AA1089" i="11"/>
  <c r="AB1089" i="11"/>
  <c r="AC1089" i="11"/>
  <c r="O1090" i="11"/>
  <c r="P1090" i="11"/>
  <c r="Q1090" i="11"/>
  <c r="R1090" i="11"/>
  <c r="S1090" i="11"/>
  <c r="T1090" i="11"/>
  <c r="U1090" i="11"/>
  <c r="V1090" i="11"/>
  <c r="W1090" i="11"/>
  <c r="X1090" i="11"/>
  <c r="Z1090" i="11"/>
  <c r="AA1090" i="11"/>
  <c r="AB1090" i="11"/>
  <c r="AC1090" i="11"/>
  <c r="O1091" i="11"/>
  <c r="P1091" i="11"/>
  <c r="Q1091" i="11"/>
  <c r="R1091" i="11"/>
  <c r="S1091" i="11"/>
  <c r="T1091" i="11"/>
  <c r="U1091" i="11"/>
  <c r="V1091" i="11"/>
  <c r="W1091" i="11"/>
  <c r="X1091" i="11"/>
  <c r="Z1091" i="11"/>
  <c r="AA1091" i="11"/>
  <c r="AB1091" i="11"/>
  <c r="AC1091" i="11"/>
  <c r="O1092" i="11"/>
  <c r="P1092" i="11"/>
  <c r="Q1092" i="11"/>
  <c r="R1092" i="11"/>
  <c r="S1092" i="11"/>
  <c r="T1092" i="11"/>
  <c r="U1092" i="11"/>
  <c r="V1092" i="11"/>
  <c r="W1092" i="11"/>
  <c r="X1092" i="11"/>
  <c r="Z1092" i="11"/>
  <c r="AA1092" i="11"/>
  <c r="AB1092" i="11"/>
  <c r="AC1092" i="11"/>
  <c r="O1093" i="11"/>
  <c r="P1093" i="11"/>
  <c r="Q1093" i="11"/>
  <c r="R1093" i="11"/>
  <c r="S1093" i="11"/>
  <c r="T1093" i="11"/>
  <c r="U1093" i="11"/>
  <c r="V1093" i="11"/>
  <c r="W1093" i="11"/>
  <c r="X1093" i="11"/>
  <c r="Z1093" i="11"/>
  <c r="AA1093" i="11"/>
  <c r="AB1093" i="11"/>
  <c r="AC1093" i="11"/>
  <c r="O1094" i="11"/>
  <c r="P1094" i="11"/>
  <c r="Q1094" i="11"/>
  <c r="R1094" i="11"/>
  <c r="S1094" i="11"/>
  <c r="T1094" i="11"/>
  <c r="U1094" i="11"/>
  <c r="V1094" i="11"/>
  <c r="W1094" i="11"/>
  <c r="X1094" i="11"/>
  <c r="Z1094" i="11"/>
  <c r="AA1094" i="11"/>
  <c r="AB1094" i="11"/>
  <c r="AC1094" i="11"/>
  <c r="O1095" i="11"/>
  <c r="P1095" i="11"/>
  <c r="Q1095" i="11"/>
  <c r="R1095" i="11"/>
  <c r="S1095" i="11"/>
  <c r="T1095" i="11"/>
  <c r="U1095" i="11"/>
  <c r="V1095" i="11"/>
  <c r="W1095" i="11"/>
  <c r="X1095" i="11"/>
  <c r="Z1095" i="11"/>
  <c r="AA1095" i="11"/>
  <c r="AB1095" i="11"/>
  <c r="AC1095" i="11"/>
  <c r="O1096" i="11"/>
  <c r="P1096" i="11"/>
  <c r="Q1096" i="11"/>
  <c r="R1096" i="11"/>
  <c r="S1096" i="11"/>
  <c r="T1096" i="11"/>
  <c r="U1096" i="11"/>
  <c r="V1096" i="11"/>
  <c r="W1096" i="11"/>
  <c r="X1096" i="11"/>
  <c r="Z1096" i="11"/>
  <c r="AA1096" i="11"/>
  <c r="AB1096" i="11"/>
  <c r="AC1096" i="11"/>
  <c r="O1097" i="11"/>
  <c r="P1097" i="11"/>
  <c r="Q1097" i="11"/>
  <c r="R1097" i="11"/>
  <c r="S1097" i="11"/>
  <c r="T1097" i="11"/>
  <c r="U1097" i="11"/>
  <c r="V1097" i="11"/>
  <c r="W1097" i="11"/>
  <c r="X1097" i="11"/>
  <c r="Z1097" i="11"/>
  <c r="AA1097" i="11"/>
  <c r="AB1097" i="11"/>
  <c r="AC1097" i="11"/>
  <c r="O1098" i="11"/>
  <c r="P1098" i="11"/>
  <c r="Q1098" i="11"/>
  <c r="R1098" i="11"/>
  <c r="S1098" i="11"/>
  <c r="T1098" i="11"/>
  <c r="U1098" i="11"/>
  <c r="V1098" i="11"/>
  <c r="W1098" i="11"/>
  <c r="X1098" i="11"/>
  <c r="Z1098" i="11"/>
  <c r="AA1098" i="11"/>
  <c r="AB1098" i="11"/>
  <c r="AC1098" i="11"/>
  <c r="O1099" i="11"/>
  <c r="P1099" i="11"/>
  <c r="Q1099" i="11"/>
  <c r="R1099" i="11"/>
  <c r="S1099" i="11"/>
  <c r="T1099" i="11"/>
  <c r="U1099" i="11"/>
  <c r="V1099" i="11"/>
  <c r="W1099" i="11"/>
  <c r="X1099" i="11"/>
  <c r="Z1099" i="11"/>
  <c r="AA1099" i="11"/>
  <c r="AB1099" i="11"/>
  <c r="AC1099" i="11"/>
  <c r="O1100" i="11"/>
  <c r="P1100" i="11"/>
  <c r="Q1100" i="11"/>
  <c r="R1100" i="11"/>
  <c r="S1100" i="11"/>
  <c r="T1100" i="11"/>
  <c r="U1100" i="11"/>
  <c r="V1100" i="11"/>
  <c r="W1100" i="11"/>
  <c r="X1100" i="11"/>
  <c r="Z1100" i="11"/>
  <c r="AA1100" i="11"/>
  <c r="AB1100" i="11"/>
  <c r="AC1100" i="11"/>
  <c r="O1101" i="11"/>
  <c r="P1101" i="11"/>
  <c r="Q1101" i="11"/>
  <c r="R1101" i="11"/>
  <c r="S1101" i="11"/>
  <c r="T1101" i="11"/>
  <c r="U1101" i="11"/>
  <c r="V1101" i="11"/>
  <c r="W1101" i="11"/>
  <c r="X1101" i="11"/>
  <c r="Z1101" i="11"/>
  <c r="AA1101" i="11"/>
  <c r="AB1101" i="11"/>
  <c r="AC1101" i="11"/>
  <c r="O1102" i="11"/>
  <c r="P1102" i="11"/>
  <c r="Q1102" i="11"/>
  <c r="R1102" i="11"/>
  <c r="S1102" i="11"/>
  <c r="T1102" i="11"/>
  <c r="U1102" i="11"/>
  <c r="V1102" i="11"/>
  <c r="W1102" i="11"/>
  <c r="X1102" i="11"/>
  <c r="Z1102" i="11"/>
  <c r="AA1102" i="11"/>
  <c r="AB1102" i="11"/>
  <c r="AC1102" i="11"/>
  <c r="O1103" i="11"/>
  <c r="P1103" i="11"/>
  <c r="Q1103" i="11"/>
  <c r="R1103" i="11"/>
  <c r="S1103" i="11"/>
  <c r="T1103" i="11"/>
  <c r="U1103" i="11"/>
  <c r="V1103" i="11"/>
  <c r="W1103" i="11"/>
  <c r="X1103" i="11"/>
  <c r="Z1103" i="11"/>
  <c r="AA1103" i="11"/>
  <c r="AB1103" i="11"/>
  <c r="AC1103" i="11"/>
  <c r="O1104" i="11"/>
  <c r="P1104" i="11"/>
  <c r="Q1104" i="11"/>
  <c r="R1104" i="11"/>
  <c r="S1104" i="11"/>
  <c r="T1104" i="11"/>
  <c r="U1104" i="11"/>
  <c r="V1104" i="11"/>
  <c r="W1104" i="11"/>
  <c r="X1104" i="11"/>
  <c r="Z1104" i="11"/>
  <c r="AA1104" i="11"/>
  <c r="AB1104" i="11"/>
  <c r="AC1104" i="11"/>
  <c r="O1105" i="11"/>
  <c r="P1105" i="11"/>
  <c r="Q1105" i="11"/>
  <c r="R1105" i="11"/>
  <c r="S1105" i="11"/>
  <c r="T1105" i="11"/>
  <c r="U1105" i="11"/>
  <c r="V1105" i="11"/>
  <c r="W1105" i="11"/>
  <c r="X1105" i="11"/>
  <c r="Z1105" i="11"/>
  <c r="AA1105" i="11"/>
  <c r="AB1105" i="11"/>
  <c r="AC1105" i="11"/>
  <c r="O1106" i="11"/>
  <c r="P1106" i="11"/>
  <c r="Q1106" i="11"/>
  <c r="R1106" i="11"/>
  <c r="S1106" i="11"/>
  <c r="T1106" i="11"/>
  <c r="U1106" i="11"/>
  <c r="V1106" i="11"/>
  <c r="W1106" i="11"/>
  <c r="X1106" i="11"/>
  <c r="Z1106" i="11"/>
  <c r="AA1106" i="11"/>
  <c r="AB1106" i="11"/>
  <c r="AC1106" i="11"/>
  <c r="O1107" i="11"/>
  <c r="P1107" i="11"/>
  <c r="Q1107" i="11"/>
  <c r="R1107" i="11"/>
  <c r="S1107" i="11"/>
  <c r="T1107" i="11"/>
  <c r="U1107" i="11"/>
  <c r="V1107" i="11"/>
  <c r="W1107" i="11"/>
  <c r="X1107" i="11"/>
  <c r="Z1107" i="11"/>
  <c r="AA1107" i="11"/>
  <c r="AB1107" i="11"/>
  <c r="AC1107" i="11"/>
  <c r="O1108" i="11"/>
  <c r="P1108" i="11"/>
  <c r="Q1108" i="11"/>
  <c r="R1108" i="11"/>
  <c r="S1108" i="11"/>
  <c r="T1108" i="11"/>
  <c r="U1108" i="11"/>
  <c r="V1108" i="11"/>
  <c r="W1108" i="11"/>
  <c r="X1108" i="11"/>
  <c r="Z1108" i="11"/>
  <c r="AA1108" i="11"/>
  <c r="AB1108" i="11"/>
  <c r="AC1108" i="11"/>
  <c r="O1109" i="11"/>
  <c r="P1109" i="11"/>
  <c r="Q1109" i="11"/>
  <c r="R1109" i="11"/>
  <c r="S1109" i="11"/>
  <c r="T1109" i="11"/>
  <c r="U1109" i="11"/>
  <c r="V1109" i="11"/>
  <c r="W1109" i="11"/>
  <c r="X1109" i="11"/>
  <c r="Z1109" i="11"/>
  <c r="AA1109" i="11"/>
  <c r="AB1109" i="11"/>
  <c r="AC1109" i="11"/>
  <c r="O1110" i="11"/>
  <c r="P1110" i="11"/>
  <c r="Q1110" i="11"/>
  <c r="R1110" i="11"/>
  <c r="S1110" i="11"/>
  <c r="T1110" i="11"/>
  <c r="U1110" i="11"/>
  <c r="V1110" i="11"/>
  <c r="W1110" i="11"/>
  <c r="X1110" i="11"/>
  <c r="Z1110" i="11"/>
  <c r="AA1110" i="11"/>
  <c r="AB1110" i="11"/>
  <c r="AC1110" i="11"/>
  <c r="O1111" i="11"/>
  <c r="P1111" i="11"/>
  <c r="Q1111" i="11"/>
  <c r="R1111" i="11"/>
  <c r="S1111" i="11"/>
  <c r="T1111" i="11"/>
  <c r="U1111" i="11"/>
  <c r="V1111" i="11"/>
  <c r="W1111" i="11"/>
  <c r="X1111" i="11"/>
  <c r="Z1111" i="11"/>
  <c r="AA1111" i="11"/>
  <c r="AB1111" i="11"/>
  <c r="AC1111" i="11"/>
  <c r="O1112" i="11"/>
  <c r="P1112" i="11"/>
  <c r="Q1112" i="11"/>
  <c r="R1112" i="11"/>
  <c r="S1112" i="11"/>
  <c r="T1112" i="11"/>
  <c r="U1112" i="11"/>
  <c r="V1112" i="11"/>
  <c r="W1112" i="11"/>
  <c r="X1112" i="11"/>
  <c r="Z1112" i="11"/>
  <c r="AA1112" i="11"/>
  <c r="AB1112" i="11"/>
  <c r="AC1112" i="11"/>
  <c r="O1113" i="11"/>
  <c r="P1113" i="11"/>
  <c r="Q1113" i="11"/>
  <c r="R1113" i="11"/>
  <c r="S1113" i="11"/>
  <c r="T1113" i="11"/>
  <c r="U1113" i="11"/>
  <c r="V1113" i="11"/>
  <c r="W1113" i="11"/>
  <c r="X1113" i="11"/>
  <c r="Z1113" i="11"/>
  <c r="AA1113" i="11"/>
  <c r="AB1113" i="11"/>
  <c r="AC1113" i="11"/>
  <c r="O1114" i="11"/>
  <c r="P1114" i="11"/>
  <c r="Q1114" i="11"/>
  <c r="R1114" i="11"/>
  <c r="S1114" i="11"/>
  <c r="T1114" i="11"/>
  <c r="U1114" i="11"/>
  <c r="V1114" i="11"/>
  <c r="W1114" i="11"/>
  <c r="X1114" i="11"/>
  <c r="Z1114" i="11"/>
  <c r="AA1114" i="11"/>
  <c r="AB1114" i="11"/>
  <c r="AC1114" i="11"/>
  <c r="O1115" i="11"/>
  <c r="P1115" i="11"/>
  <c r="Q1115" i="11"/>
  <c r="R1115" i="11"/>
  <c r="S1115" i="11"/>
  <c r="T1115" i="11"/>
  <c r="U1115" i="11"/>
  <c r="V1115" i="11"/>
  <c r="W1115" i="11"/>
  <c r="X1115" i="11"/>
  <c r="Z1115" i="11"/>
  <c r="AA1115" i="11"/>
  <c r="AB1115" i="11"/>
  <c r="AC1115" i="11"/>
  <c r="O1116" i="11"/>
  <c r="P1116" i="11"/>
  <c r="Q1116" i="11"/>
  <c r="R1116" i="11"/>
  <c r="S1116" i="11"/>
  <c r="T1116" i="11"/>
  <c r="U1116" i="11"/>
  <c r="V1116" i="11"/>
  <c r="W1116" i="11"/>
  <c r="X1116" i="11"/>
  <c r="Z1116" i="11"/>
  <c r="AA1116" i="11"/>
  <c r="AB1116" i="11"/>
  <c r="AC1116" i="11"/>
  <c r="O1117" i="11"/>
  <c r="P1117" i="11"/>
  <c r="Q1117" i="11"/>
  <c r="R1117" i="11"/>
  <c r="S1117" i="11"/>
  <c r="T1117" i="11"/>
  <c r="U1117" i="11"/>
  <c r="V1117" i="11"/>
  <c r="W1117" i="11"/>
  <c r="X1117" i="11"/>
  <c r="Z1117" i="11"/>
  <c r="AA1117" i="11"/>
  <c r="AB1117" i="11"/>
  <c r="AC1117" i="11"/>
  <c r="O1118" i="11"/>
  <c r="P1118" i="11"/>
  <c r="Q1118" i="11"/>
  <c r="R1118" i="11"/>
  <c r="S1118" i="11"/>
  <c r="T1118" i="11"/>
  <c r="U1118" i="11"/>
  <c r="V1118" i="11"/>
  <c r="W1118" i="11"/>
  <c r="X1118" i="11"/>
  <c r="Z1118" i="11"/>
  <c r="AA1118" i="11"/>
  <c r="AB1118" i="11"/>
  <c r="AC1118" i="11"/>
  <c r="O1119" i="11"/>
  <c r="P1119" i="11"/>
  <c r="Q1119" i="11"/>
  <c r="R1119" i="11"/>
  <c r="S1119" i="11"/>
  <c r="T1119" i="11"/>
  <c r="U1119" i="11"/>
  <c r="V1119" i="11"/>
  <c r="W1119" i="11"/>
  <c r="X1119" i="11"/>
  <c r="Z1119" i="11"/>
  <c r="AA1119" i="11"/>
  <c r="AB1119" i="11"/>
  <c r="AC1119" i="11"/>
  <c r="O1120" i="11"/>
  <c r="P1120" i="11"/>
  <c r="Q1120" i="11"/>
  <c r="R1120" i="11"/>
  <c r="S1120" i="11"/>
  <c r="T1120" i="11"/>
  <c r="U1120" i="11"/>
  <c r="V1120" i="11"/>
  <c r="W1120" i="11"/>
  <c r="X1120" i="11"/>
  <c r="Z1120" i="11"/>
  <c r="AA1120" i="11"/>
  <c r="AB1120" i="11"/>
  <c r="AC1120" i="11"/>
  <c r="O1121" i="11"/>
  <c r="P1121" i="11"/>
  <c r="Q1121" i="11"/>
  <c r="R1121" i="11"/>
  <c r="S1121" i="11"/>
  <c r="T1121" i="11"/>
  <c r="U1121" i="11"/>
  <c r="V1121" i="11"/>
  <c r="W1121" i="11"/>
  <c r="X1121" i="11"/>
  <c r="Z1121" i="11"/>
  <c r="AA1121" i="11"/>
  <c r="AB1121" i="11"/>
  <c r="AC1121" i="11"/>
  <c r="O1122" i="11"/>
  <c r="P1122" i="11"/>
  <c r="Q1122" i="11"/>
  <c r="R1122" i="11"/>
  <c r="S1122" i="11"/>
  <c r="T1122" i="11"/>
  <c r="U1122" i="11"/>
  <c r="V1122" i="11"/>
  <c r="W1122" i="11"/>
  <c r="X1122" i="11"/>
  <c r="Z1122" i="11"/>
  <c r="AA1122" i="11"/>
  <c r="AB1122" i="11"/>
  <c r="AC1122" i="11"/>
  <c r="O1123" i="11"/>
  <c r="P1123" i="11"/>
  <c r="Q1123" i="11"/>
  <c r="R1123" i="11"/>
  <c r="S1123" i="11"/>
  <c r="T1123" i="11"/>
  <c r="U1123" i="11"/>
  <c r="V1123" i="11"/>
  <c r="W1123" i="11"/>
  <c r="X1123" i="11"/>
  <c r="Z1123" i="11"/>
  <c r="AA1123" i="11"/>
  <c r="AB1123" i="11"/>
  <c r="AC1123" i="11"/>
  <c r="O1124" i="11"/>
  <c r="P1124" i="11"/>
  <c r="Q1124" i="11"/>
  <c r="R1124" i="11"/>
  <c r="S1124" i="11"/>
  <c r="T1124" i="11"/>
  <c r="U1124" i="11"/>
  <c r="V1124" i="11"/>
  <c r="W1124" i="11"/>
  <c r="X1124" i="11"/>
  <c r="Z1124" i="11"/>
  <c r="AA1124" i="11"/>
  <c r="AB1124" i="11"/>
  <c r="AC1124" i="11"/>
  <c r="O1125" i="11"/>
  <c r="P1125" i="11"/>
  <c r="Q1125" i="11"/>
  <c r="R1125" i="11"/>
  <c r="S1125" i="11"/>
  <c r="T1125" i="11"/>
  <c r="U1125" i="11"/>
  <c r="V1125" i="11"/>
  <c r="W1125" i="11"/>
  <c r="X1125" i="11"/>
  <c r="Z1125" i="11"/>
  <c r="AA1125" i="11"/>
  <c r="AB1125" i="11"/>
  <c r="AC1125" i="11"/>
  <c r="O1126" i="11"/>
  <c r="P1126" i="11"/>
  <c r="Q1126" i="11"/>
  <c r="R1126" i="11"/>
  <c r="S1126" i="11"/>
  <c r="T1126" i="11"/>
  <c r="U1126" i="11"/>
  <c r="V1126" i="11"/>
  <c r="W1126" i="11"/>
  <c r="X1126" i="11"/>
  <c r="Z1126" i="11"/>
  <c r="AA1126" i="11"/>
  <c r="AB1126" i="11"/>
  <c r="AC1126" i="11"/>
  <c r="O1127" i="11"/>
  <c r="P1127" i="11"/>
  <c r="Q1127" i="11"/>
  <c r="R1127" i="11"/>
  <c r="S1127" i="11"/>
  <c r="T1127" i="11"/>
  <c r="U1127" i="11"/>
  <c r="V1127" i="11"/>
  <c r="W1127" i="11"/>
  <c r="X1127" i="11"/>
  <c r="Z1127" i="11"/>
  <c r="AA1127" i="11"/>
  <c r="AB1127" i="11"/>
  <c r="AC1127" i="11"/>
  <c r="O1128" i="11"/>
  <c r="P1128" i="11"/>
  <c r="Q1128" i="11"/>
  <c r="R1128" i="11"/>
  <c r="S1128" i="11"/>
  <c r="T1128" i="11"/>
  <c r="U1128" i="11"/>
  <c r="V1128" i="11"/>
  <c r="W1128" i="11"/>
  <c r="X1128" i="11"/>
  <c r="Z1128" i="11"/>
  <c r="AA1128" i="11"/>
  <c r="AB1128" i="11"/>
  <c r="AC1128" i="11"/>
  <c r="O1129" i="11"/>
  <c r="P1129" i="11"/>
  <c r="Q1129" i="11"/>
  <c r="R1129" i="11"/>
  <c r="S1129" i="11"/>
  <c r="T1129" i="11"/>
  <c r="U1129" i="11"/>
  <c r="V1129" i="11"/>
  <c r="W1129" i="11"/>
  <c r="X1129" i="11"/>
  <c r="Z1129" i="11"/>
  <c r="AA1129" i="11"/>
  <c r="AB1129" i="11"/>
  <c r="AC1129" i="11"/>
  <c r="O1130" i="11"/>
  <c r="P1130" i="11"/>
  <c r="Q1130" i="11"/>
  <c r="R1130" i="11"/>
  <c r="S1130" i="11"/>
  <c r="T1130" i="11"/>
  <c r="U1130" i="11"/>
  <c r="V1130" i="11"/>
  <c r="W1130" i="11"/>
  <c r="X1130" i="11"/>
  <c r="Z1130" i="11"/>
  <c r="AA1130" i="11"/>
  <c r="AB1130" i="11"/>
  <c r="AC1130" i="11"/>
  <c r="O1131" i="11"/>
  <c r="P1131" i="11"/>
  <c r="Q1131" i="11"/>
  <c r="R1131" i="11"/>
  <c r="S1131" i="11"/>
  <c r="T1131" i="11"/>
  <c r="U1131" i="11"/>
  <c r="V1131" i="11"/>
  <c r="W1131" i="11"/>
  <c r="X1131" i="11"/>
  <c r="Z1131" i="11"/>
  <c r="AA1131" i="11"/>
  <c r="AB1131" i="11"/>
  <c r="AC1131" i="11"/>
  <c r="O1132" i="11"/>
  <c r="P1132" i="11"/>
  <c r="Q1132" i="11"/>
  <c r="R1132" i="11"/>
  <c r="S1132" i="11"/>
  <c r="T1132" i="11"/>
  <c r="U1132" i="11"/>
  <c r="V1132" i="11"/>
  <c r="W1132" i="11"/>
  <c r="X1132" i="11"/>
  <c r="Z1132" i="11"/>
  <c r="AA1132" i="11"/>
  <c r="AB1132" i="11"/>
  <c r="AC1132" i="11"/>
  <c r="O1133" i="11"/>
  <c r="P1133" i="11"/>
  <c r="Q1133" i="11"/>
  <c r="R1133" i="11"/>
  <c r="S1133" i="11"/>
  <c r="T1133" i="11"/>
  <c r="U1133" i="11"/>
  <c r="V1133" i="11"/>
  <c r="W1133" i="11"/>
  <c r="X1133" i="11"/>
  <c r="Z1133" i="11"/>
  <c r="AA1133" i="11"/>
  <c r="AB1133" i="11"/>
  <c r="AC1133" i="11"/>
  <c r="O1134" i="11"/>
  <c r="P1134" i="11"/>
  <c r="Q1134" i="11"/>
  <c r="R1134" i="11"/>
  <c r="S1134" i="11"/>
  <c r="T1134" i="11"/>
  <c r="U1134" i="11"/>
  <c r="V1134" i="11"/>
  <c r="W1134" i="11"/>
  <c r="X1134" i="11"/>
  <c r="Z1134" i="11"/>
  <c r="AA1134" i="11"/>
  <c r="AB1134" i="11"/>
  <c r="AC1134" i="11"/>
  <c r="O1135" i="11"/>
  <c r="P1135" i="11"/>
  <c r="Q1135" i="11"/>
  <c r="R1135" i="11"/>
  <c r="S1135" i="11"/>
  <c r="T1135" i="11"/>
  <c r="U1135" i="11"/>
  <c r="V1135" i="11"/>
  <c r="W1135" i="11"/>
  <c r="X1135" i="11"/>
  <c r="Z1135" i="11"/>
  <c r="AA1135" i="11"/>
  <c r="AB1135" i="11"/>
  <c r="AC1135" i="11"/>
  <c r="O1136" i="11"/>
  <c r="P1136" i="11"/>
  <c r="Q1136" i="11"/>
  <c r="R1136" i="11"/>
  <c r="S1136" i="11"/>
  <c r="T1136" i="11"/>
  <c r="U1136" i="11"/>
  <c r="V1136" i="11"/>
  <c r="W1136" i="11"/>
  <c r="X1136" i="11"/>
  <c r="Z1136" i="11"/>
  <c r="AA1136" i="11"/>
  <c r="AB1136" i="11"/>
  <c r="AC1136" i="11"/>
  <c r="O1137" i="11"/>
  <c r="P1137" i="11"/>
  <c r="Q1137" i="11"/>
  <c r="R1137" i="11"/>
  <c r="S1137" i="11"/>
  <c r="T1137" i="11"/>
  <c r="U1137" i="11"/>
  <c r="V1137" i="11"/>
  <c r="W1137" i="11"/>
  <c r="X1137" i="11"/>
  <c r="Z1137" i="11"/>
  <c r="AA1137" i="11"/>
  <c r="AB1137" i="11"/>
  <c r="AC1137" i="11"/>
  <c r="O1138" i="11"/>
  <c r="P1138" i="11"/>
  <c r="Q1138" i="11"/>
  <c r="R1138" i="11"/>
  <c r="S1138" i="11"/>
  <c r="T1138" i="11"/>
  <c r="U1138" i="11"/>
  <c r="V1138" i="11"/>
  <c r="W1138" i="11"/>
  <c r="X1138" i="11"/>
  <c r="Z1138" i="11"/>
  <c r="AA1138" i="11"/>
  <c r="AB1138" i="11"/>
  <c r="AC1138" i="11"/>
  <c r="O1139" i="11"/>
  <c r="P1139" i="11"/>
  <c r="Q1139" i="11"/>
  <c r="R1139" i="11"/>
  <c r="S1139" i="11"/>
  <c r="T1139" i="11"/>
  <c r="U1139" i="11"/>
  <c r="V1139" i="11"/>
  <c r="W1139" i="11"/>
  <c r="X1139" i="11"/>
  <c r="Z1139" i="11"/>
  <c r="AA1139" i="11"/>
  <c r="AB1139" i="11"/>
  <c r="AC1139" i="11"/>
  <c r="O1140" i="11"/>
  <c r="P1140" i="11"/>
  <c r="Q1140" i="11"/>
  <c r="R1140" i="11"/>
  <c r="S1140" i="11"/>
  <c r="T1140" i="11"/>
  <c r="U1140" i="11"/>
  <c r="V1140" i="11"/>
  <c r="W1140" i="11"/>
  <c r="X1140" i="11"/>
  <c r="Z1140" i="11"/>
  <c r="AA1140" i="11"/>
  <c r="AB1140" i="11"/>
  <c r="AC1140" i="11"/>
  <c r="O1141" i="11"/>
  <c r="P1141" i="11"/>
  <c r="Q1141" i="11"/>
  <c r="R1141" i="11"/>
  <c r="S1141" i="11"/>
  <c r="T1141" i="11"/>
  <c r="U1141" i="11"/>
  <c r="V1141" i="11"/>
  <c r="W1141" i="11"/>
  <c r="X1141" i="11"/>
  <c r="Z1141" i="11"/>
  <c r="AA1141" i="11"/>
  <c r="AB1141" i="11"/>
  <c r="AC1141" i="11"/>
  <c r="O1142" i="11"/>
  <c r="P1142" i="11"/>
  <c r="Q1142" i="11"/>
  <c r="R1142" i="11"/>
  <c r="S1142" i="11"/>
  <c r="T1142" i="11"/>
  <c r="U1142" i="11"/>
  <c r="V1142" i="11"/>
  <c r="W1142" i="11"/>
  <c r="X1142" i="11"/>
  <c r="Z1142" i="11"/>
  <c r="AA1142" i="11"/>
  <c r="AB1142" i="11"/>
  <c r="AC1142" i="11"/>
  <c r="O1143" i="11"/>
  <c r="P1143" i="11"/>
  <c r="Q1143" i="11"/>
  <c r="R1143" i="11"/>
  <c r="S1143" i="11"/>
  <c r="T1143" i="11"/>
  <c r="U1143" i="11"/>
  <c r="V1143" i="11"/>
  <c r="W1143" i="11"/>
  <c r="X1143" i="11"/>
  <c r="Z1143" i="11"/>
  <c r="AA1143" i="11"/>
  <c r="AB1143" i="11"/>
  <c r="AC1143" i="11"/>
  <c r="O1144" i="11"/>
  <c r="P1144" i="11"/>
  <c r="Q1144" i="11"/>
  <c r="R1144" i="11"/>
  <c r="S1144" i="11"/>
  <c r="T1144" i="11"/>
  <c r="U1144" i="11"/>
  <c r="V1144" i="11"/>
  <c r="W1144" i="11"/>
  <c r="X1144" i="11"/>
  <c r="Z1144" i="11"/>
  <c r="AA1144" i="11"/>
  <c r="AB1144" i="11"/>
  <c r="AC1144" i="11"/>
  <c r="O1145" i="11"/>
  <c r="P1145" i="11"/>
  <c r="Q1145" i="11"/>
  <c r="R1145" i="11"/>
  <c r="S1145" i="11"/>
  <c r="T1145" i="11"/>
  <c r="U1145" i="11"/>
  <c r="V1145" i="11"/>
  <c r="W1145" i="11"/>
  <c r="X1145" i="11"/>
  <c r="Z1145" i="11"/>
  <c r="AA1145" i="11"/>
  <c r="AB1145" i="11"/>
  <c r="AC1145" i="11"/>
  <c r="O1146" i="11"/>
  <c r="P1146" i="11"/>
  <c r="Q1146" i="11"/>
  <c r="R1146" i="11"/>
  <c r="S1146" i="11"/>
  <c r="T1146" i="11"/>
  <c r="U1146" i="11"/>
  <c r="V1146" i="11"/>
  <c r="W1146" i="11"/>
  <c r="X1146" i="11"/>
  <c r="Z1146" i="11"/>
  <c r="AA1146" i="11"/>
  <c r="AB1146" i="11"/>
  <c r="AC1146" i="11"/>
  <c r="O1147" i="11"/>
  <c r="P1147" i="11"/>
  <c r="Q1147" i="11"/>
  <c r="R1147" i="11"/>
  <c r="S1147" i="11"/>
  <c r="T1147" i="11"/>
  <c r="U1147" i="11"/>
  <c r="V1147" i="11"/>
  <c r="W1147" i="11"/>
  <c r="X1147" i="11"/>
  <c r="Z1147" i="11"/>
  <c r="AA1147" i="11"/>
  <c r="AB1147" i="11"/>
  <c r="AC1147" i="11"/>
  <c r="O1148" i="11"/>
  <c r="P1148" i="11"/>
  <c r="Q1148" i="11"/>
  <c r="R1148" i="11"/>
  <c r="S1148" i="11"/>
  <c r="T1148" i="11"/>
  <c r="U1148" i="11"/>
  <c r="V1148" i="11"/>
  <c r="W1148" i="11"/>
  <c r="X1148" i="11"/>
  <c r="Z1148" i="11"/>
  <c r="AA1148" i="11"/>
  <c r="AB1148" i="11"/>
  <c r="AC1148" i="11"/>
  <c r="O1149" i="11"/>
  <c r="P1149" i="11"/>
  <c r="Q1149" i="11"/>
  <c r="R1149" i="11"/>
  <c r="S1149" i="11"/>
  <c r="T1149" i="11"/>
  <c r="U1149" i="11"/>
  <c r="V1149" i="11"/>
  <c r="W1149" i="11"/>
  <c r="X1149" i="11"/>
  <c r="Z1149" i="11"/>
  <c r="AA1149" i="11"/>
  <c r="AB1149" i="11"/>
  <c r="AC1149" i="11"/>
  <c r="O1150" i="11"/>
  <c r="P1150" i="11"/>
  <c r="Q1150" i="11"/>
  <c r="R1150" i="11"/>
  <c r="S1150" i="11"/>
  <c r="T1150" i="11"/>
  <c r="U1150" i="11"/>
  <c r="V1150" i="11"/>
  <c r="W1150" i="11"/>
  <c r="X1150" i="11"/>
  <c r="Z1150" i="11"/>
  <c r="AA1150" i="11"/>
  <c r="AB1150" i="11"/>
  <c r="AC1150" i="11"/>
  <c r="O1151" i="11"/>
  <c r="P1151" i="11"/>
  <c r="Q1151" i="11"/>
  <c r="R1151" i="11"/>
  <c r="S1151" i="11"/>
  <c r="T1151" i="11"/>
  <c r="U1151" i="11"/>
  <c r="V1151" i="11"/>
  <c r="W1151" i="11"/>
  <c r="X1151" i="11"/>
  <c r="Z1151" i="11"/>
  <c r="AA1151" i="11"/>
  <c r="AB1151" i="11"/>
  <c r="AC1151" i="11"/>
  <c r="O1152" i="11"/>
  <c r="P1152" i="11"/>
  <c r="Q1152" i="11"/>
  <c r="R1152" i="11"/>
  <c r="S1152" i="11"/>
  <c r="T1152" i="11"/>
  <c r="U1152" i="11"/>
  <c r="V1152" i="11"/>
  <c r="W1152" i="11"/>
  <c r="X1152" i="11"/>
  <c r="Z1152" i="11"/>
  <c r="AA1152" i="11"/>
  <c r="AB1152" i="11"/>
  <c r="AC1152" i="11"/>
  <c r="O1153" i="11"/>
  <c r="P1153" i="11"/>
  <c r="Q1153" i="11"/>
  <c r="R1153" i="11"/>
  <c r="S1153" i="11"/>
  <c r="T1153" i="11"/>
  <c r="U1153" i="11"/>
  <c r="V1153" i="11"/>
  <c r="W1153" i="11"/>
  <c r="X1153" i="11"/>
  <c r="Z1153" i="11"/>
  <c r="AA1153" i="11"/>
  <c r="AB1153" i="11"/>
  <c r="AC1153" i="11"/>
  <c r="O1154" i="11"/>
  <c r="P1154" i="11"/>
  <c r="Q1154" i="11"/>
  <c r="R1154" i="11"/>
  <c r="S1154" i="11"/>
  <c r="T1154" i="11"/>
  <c r="U1154" i="11"/>
  <c r="V1154" i="11"/>
  <c r="W1154" i="11"/>
  <c r="X1154" i="11"/>
  <c r="Z1154" i="11"/>
  <c r="AA1154" i="11"/>
  <c r="AB1154" i="11"/>
  <c r="AC1154" i="11"/>
  <c r="O1155" i="11"/>
  <c r="P1155" i="11"/>
  <c r="Q1155" i="11"/>
  <c r="R1155" i="11"/>
  <c r="S1155" i="11"/>
  <c r="T1155" i="11"/>
  <c r="U1155" i="11"/>
  <c r="V1155" i="11"/>
  <c r="W1155" i="11"/>
  <c r="X1155" i="11"/>
  <c r="Z1155" i="11"/>
  <c r="AA1155" i="11"/>
  <c r="AB1155" i="11"/>
  <c r="AC1155" i="11"/>
  <c r="O1156" i="11"/>
  <c r="P1156" i="11"/>
  <c r="Q1156" i="11"/>
  <c r="R1156" i="11"/>
  <c r="S1156" i="11"/>
  <c r="T1156" i="11"/>
  <c r="U1156" i="11"/>
  <c r="V1156" i="11"/>
  <c r="W1156" i="11"/>
  <c r="X1156" i="11"/>
  <c r="Z1156" i="11"/>
  <c r="AA1156" i="11"/>
  <c r="AB1156" i="11"/>
  <c r="AC1156" i="11"/>
  <c r="O1157" i="11"/>
  <c r="P1157" i="11"/>
  <c r="Q1157" i="11"/>
  <c r="R1157" i="11"/>
  <c r="S1157" i="11"/>
  <c r="T1157" i="11"/>
  <c r="U1157" i="11"/>
  <c r="V1157" i="11"/>
  <c r="W1157" i="11"/>
  <c r="X1157" i="11"/>
  <c r="Z1157" i="11"/>
  <c r="AA1157" i="11"/>
  <c r="AB1157" i="11"/>
  <c r="AC1157" i="11"/>
  <c r="O1158" i="11"/>
  <c r="P1158" i="11"/>
  <c r="Q1158" i="11"/>
  <c r="R1158" i="11"/>
  <c r="S1158" i="11"/>
  <c r="T1158" i="11"/>
  <c r="U1158" i="11"/>
  <c r="V1158" i="11"/>
  <c r="W1158" i="11"/>
  <c r="X1158" i="11"/>
  <c r="Z1158" i="11"/>
  <c r="AA1158" i="11"/>
  <c r="AB1158" i="11"/>
  <c r="AC1158" i="11"/>
  <c r="O1159" i="11"/>
  <c r="P1159" i="11"/>
  <c r="Q1159" i="11"/>
  <c r="R1159" i="11"/>
  <c r="S1159" i="11"/>
  <c r="T1159" i="11"/>
  <c r="U1159" i="11"/>
  <c r="V1159" i="11"/>
  <c r="W1159" i="11"/>
  <c r="X1159" i="11"/>
  <c r="Z1159" i="11"/>
  <c r="AA1159" i="11"/>
  <c r="AB1159" i="11"/>
  <c r="AC1159" i="11"/>
  <c r="O1160" i="11"/>
  <c r="P1160" i="11"/>
  <c r="Q1160" i="11"/>
  <c r="R1160" i="11"/>
  <c r="S1160" i="11"/>
  <c r="T1160" i="11"/>
  <c r="U1160" i="11"/>
  <c r="V1160" i="11"/>
  <c r="W1160" i="11"/>
  <c r="X1160" i="11"/>
  <c r="Z1160" i="11"/>
  <c r="AA1160" i="11"/>
  <c r="AB1160" i="11"/>
  <c r="AC1160" i="11"/>
  <c r="O1161" i="11"/>
  <c r="P1161" i="11"/>
  <c r="Q1161" i="11"/>
  <c r="R1161" i="11"/>
  <c r="S1161" i="11"/>
  <c r="T1161" i="11"/>
  <c r="U1161" i="11"/>
  <c r="V1161" i="11"/>
  <c r="W1161" i="11"/>
  <c r="X1161" i="11"/>
  <c r="Z1161" i="11"/>
  <c r="AA1161" i="11"/>
  <c r="AB1161" i="11"/>
  <c r="AC1161" i="11"/>
  <c r="O1162" i="11"/>
  <c r="P1162" i="11"/>
  <c r="Q1162" i="11"/>
  <c r="R1162" i="11"/>
  <c r="S1162" i="11"/>
  <c r="T1162" i="11"/>
  <c r="U1162" i="11"/>
  <c r="V1162" i="11"/>
  <c r="W1162" i="11"/>
  <c r="X1162" i="11"/>
  <c r="Z1162" i="11"/>
  <c r="AA1162" i="11"/>
  <c r="AB1162" i="11"/>
  <c r="AC1162" i="11"/>
  <c r="O1163" i="11"/>
  <c r="P1163" i="11"/>
  <c r="Q1163" i="11"/>
  <c r="R1163" i="11"/>
  <c r="S1163" i="11"/>
  <c r="T1163" i="11"/>
  <c r="U1163" i="11"/>
  <c r="V1163" i="11"/>
  <c r="W1163" i="11"/>
  <c r="X1163" i="11"/>
  <c r="Z1163" i="11"/>
  <c r="AA1163" i="11"/>
  <c r="AB1163" i="11"/>
  <c r="AC1163" i="11"/>
  <c r="O1164" i="11"/>
  <c r="P1164" i="11"/>
  <c r="Q1164" i="11"/>
  <c r="R1164" i="11"/>
  <c r="S1164" i="11"/>
  <c r="T1164" i="11"/>
  <c r="U1164" i="11"/>
  <c r="V1164" i="11"/>
  <c r="W1164" i="11"/>
  <c r="X1164" i="11"/>
  <c r="Z1164" i="11"/>
  <c r="AA1164" i="11"/>
  <c r="AB1164" i="11"/>
  <c r="AC1164" i="11"/>
  <c r="O1165" i="11"/>
  <c r="P1165" i="11"/>
  <c r="Q1165" i="11"/>
  <c r="R1165" i="11"/>
  <c r="S1165" i="11"/>
  <c r="T1165" i="11"/>
  <c r="U1165" i="11"/>
  <c r="V1165" i="11"/>
  <c r="W1165" i="11"/>
  <c r="X1165" i="11"/>
  <c r="Z1165" i="11"/>
  <c r="AA1165" i="11"/>
  <c r="AB1165" i="11"/>
  <c r="AC1165" i="11"/>
  <c r="O1166" i="11"/>
  <c r="P1166" i="11"/>
  <c r="Q1166" i="11"/>
  <c r="R1166" i="11"/>
  <c r="S1166" i="11"/>
  <c r="T1166" i="11"/>
  <c r="U1166" i="11"/>
  <c r="V1166" i="11"/>
  <c r="W1166" i="11"/>
  <c r="X1166" i="11"/>
  <c r="Z1166" i="11"/>
  <c r="AA1166" i="11"/>
  <c r="AB1166" i="11"/>
  <c r="AC1166" i="11"/>
  <c r="O1167" i="11"/>
  <c r="P1167" i="11"/>
  <c r="Q1167" i="11"/>
  <c r="R1167" i="11"/>
  <c r="S1167" i="11"/>
  <c r="T1167" i="11"/>
  <c r="U1167" i="11"/>
  <c r="V1167" i="11"/>
  <c r="W1167" i="11"/>
  <c r="X1167" i="11"/>
  <c r="Z1167" i="11"/>
  <c r="AA1167" i="11"/>
  <c r="AB1167" i="11"/>
  <c r="AC1167" i="11"/>
  <c r="O1168" i="11"/>
  <c r="P1168" i="11"/>
  <c r="Q1168" i="11"/>
  <c r="R1168" i="11"/>
  <c r="S1168" i="11"/>
  <c r="T1168" i="11"/>
  <c r="U1168" i="11"/>
  <c r="V1168" i="11"/>
  <c r="W1168" i="11"/>
  <c r="X1168" i="11"/>
  <c r="Z1168" i="11"/>
  <c r="AA1168" i="11"/>
  <c r="AB1168" i="11"/>
  <c r="AC1168" i="11"/>
  <c r="O1169" i="11"/>
  <c r="P1169" i="11"/>
  <c r="Q1169" i="11"/>
  <c r="R1169" i="11"/>
  <c r="S1169" i="11"/>
  <c r="T1169" i="11"/>
  <c r="U1169" i="11"/>
  <c r="V1169" i="11"/>
  <c r="W1169" i="11"/>
  <c r="X1169" i="11"/>
  <c r="Z1169" i="11"/>
  <c r="AA1169" i="11"/>
  <c r="AB1169" i="11"/>
  <c r="AC1169" i="11"/>
  <c r="O1170" i="11"/>
  <c r="P1170" i="11"/>
  <c r="Q1170" i="11"/>
  <c r="R1170" i="11"/>
  <c r="S1170" i="11"/>
  <c r="T1170" i="11"/>
  <c r="U1170" i="11"/>
  <c r="V1170" i="11"/>
  <c r="W1170" i="11"/>
  <c r="X1170" i="11"/>
  <c r="Z1170" i="11"/>
  <c r="AA1170" i="11"/>
  <c r="AB1170" i="11"/>
  <c r="AC1170" i="11"/>
  <c r="O1171" i="11"/>
  <c r="P1171" i="11"/>
  <c r="Q1171" i="11"/>
  <c r="R1171" i="11"/>
  <c r="S1171" i="11"/>
  <c r="T1171" i="11"/>
  <c r="U1171" i="11"/>
  <c r="V1171" i="11"/>
  <c r="W1171" i="11"/>
  <c r="X1171" i="11"/>
  <c r="Z1171" i="11"/>
  <c r="AA1171" i="11"/>
  <c r="AB1171" i="11"/>
  <c r="AC1171" i="11"/>
  <c r="O1172" i="11"/>
  <c r="P1172" i="11"/>
  <c r="Q1172" i="11"/>
  <c r="R1172" i="11"/>
  <c r="S1172" i="11"/>
  <c r="T1172" i="11"/>
  <c r="U1172" i="11"/>
  <c r="V1172" i="11"/>
  <c r="W1172" i="11"/>
  <c r="X1172" i="11"/>
  <c r="Z1172" i="11"/>
  <c r="AA1172" i="11"/>
  <c r="AB1172" i="11"/>
  <c r="AC1172" i="11"/>
  <c r="O1173" i="11"/>
  <c r="P1173" i="11"/>
  <c r="Q1173" i="11"/>
  <c r="R1173" i="11"/>
  <c r="S1173" i="11"/>
  <c r="T1173" i="11"/>
  <c r="U1173" i="11"/>
  <c r="V1173" i="11"/>
  <c r="W1173" i="11"/>
  <c r="X1173" i="11"/>
  <c r="Z1173" i="11"/>
  <c r="AA1173" i="11"/>
  <c r="AB1173" i="11"/>
  <c r="AC1173" i="11"/>
  <c r="O1174" i="11"/>
  <c r="P1174" i="11"/>
  <c r="Q1174" i="11"/>
  <c r="R1174" i="11"/>
  <c r="S1174" i="11"/>
  <c r="T1174" i="11"/>
  <c r="U1174" i="11"/>
  <c r="V1174" i="11"/>
  <c r="W1174" i="11"/>
  <c r="X1174" i="11"/>
  <c r="Z1174" i="11"/>
  <c r="AA1174" i="11"/>
  <c r="AB1174" i="11"/>
  <c r="AC1174" i="11"/>
  <c r="O1175" i="11"/>
  <c r="P1175" i="11"/>
  <c r="Q1175" i="11"/>
  <c r="R1175" i="11"/>
  <c r="S1175" i="11"/>
  <c r="T1175" i="11"/>
  <c r="U1175" i="11"/>
  <c r="V1175" i="11"/>
  <c r="W1175" i="11"/>
  <c r="X1175" i="11"/>
  <c r="Z1175" i="11"/>
  <c r="AA1175" i="11"/>
  <c r="AB1175" i="11"/>
  <c r="AC1175" i="11"/>
  <c r="O1176" i="11"/>
  <c r="P1176" i="11"/>
  <c r="Q1176" i="11"/>
  <c r="R1176" i="11"/>
  <c r="S1176" i="11"/>
  <c r="T1176" i="11"/>
  <c r="U1176" i="11"/>
  <c r="V1176" i="11"/>
  <c r="W1176" i="11"/>
  <c r="X1176" i="11"/>
  <c r="Z1176" i="11"/>
  <c r="AA1176" i="11"/>
  <c r="AB1176" i="11"/>
  <c r="AC1176" i="11"/>
  <c r="O1177" i="11"/>
  <c r="P1177" i="11"/>
  <c r="Q1177" i="11"/>
  <c r="R1177" i="11"/>
  <c r="S1177" i="11"/>
  <c r="T1177" i="11"/>
  <c r="U1177" i="11"/>
  <c r="V1177" i="11"/>
  <c r="W1177" i="11"/>
  <c r="X1177" i="11"/>
  <c r="Z1177" i="11"/>
  <c r="AA1177" i="11"/>
  <c r="AB1177" i="11"/>
  <c r="AC1177" i="11"/>
  <c r="O1178" i="11"/>
  <c r="P1178" i="11"/>
  <c r="Q1178" i="11"/>
  <c r="R1178" i="11"/>
  <c r="S1178" i="11"/>
  <c r="T1178" i="11"/>
  <c r="U1178" i="11"/>
  <c r="V1178" i="11"/>
  <c r="W1178" i="11"/>
  <c r="X1178" i="11"/>
  <c r="Z1178" i="11"/>
  <c r="AA1178" i="11"/>
  <c r="AB1178" i="11"/>
  <c r="AC1178" i="11"/>
  <c r="O1179" i="11"/>
  <c r="P1179" i="11"/>
  <c r="Q1179" i="11"/>
  <c r="R1179" i="11"/>
  <c r="S1179" i="11"/>
  <c r="T1179" i="11"/>
  <c r="U1179" i="11"/>
  <c r="V1179" i="11"/>
  <c r="W1179" i="11"/>
  <c r="X1179" i="11"/>
  <c r="Z1179" i="11"/>
  <c r="AA1179" i="11"/>
  <c r="AB1179" i="11"/>
  <c r="AC1179" i="11"/>
  <c r="O1180" i="11"/>
  <c r="P1180" i="11"/>
  <c r="Q1180" i="11"/>
  <c r="R1180" i="11"/>
  <c r="S1180" i="11"/>
  <c r="T1180" i="11"/>
  <c r="U1180" i="11"/>
  <c r="V1180" i="11"/>
  <c r="W1180" i="11"/>
  <c r="X1180" i="11"/>
  <c r="Z1180" i="11"/>
  <c r="AA1180" i="11"/>
  <c r="AB1180" i="11"/>
  <c r="AC1180" i="11"/>
  <c r="O1181" i="11"/>
  <c r="P1181" i="11"/>
  <c r="Q1181" i="11"/>
  <c r="R1181" i="11"/>
  <c r="S1181" i="11"/>
  <c r="T1181" i="11"/>
  <c r="U1181" i="11"/>
  <c r="V1181" i="11"/>
  <c r="W1181" i="11"/>
  <c r="X1181" i="11"/>
  <c r="Z1181" i="11"/>
  <c r="AA1181" i="11"/>
  <c r="AB1181" i="11"/>
  <c r="AC1181" i="11"/>
  <c r="O1182" i="11"/>
  <c r="P1182" i="11"/>
  <c r="Q1182" i="11"/>
  <c r="R1182" i="11"/>
  <c r="S1182" i="11"/>
  <c r="T1182" i="11"/>
  <c r="U1182" i="11"/>
  <c r="V1182" i="11"/>
  <c r="W1182" i="11"/>
  <c r="X1182" i="11"/>
  <c r="Z1182" i="11"/>
  <c r="AA1182" i="11"/>
  <c r="AB1182" i="11"/>
  <c r="AC1182" i="11"/>
  <c r="O1183" i="11"/>
  <c r="P1183" i="11"/>
  <c r="Q1183" i="11"/>
  <c r="R1183" i="11"/>
  <c r="S1183" i="11"/>
  <c r="T1183" i="11"/>
  <c r="U1183" i="11"/>
  <c r="V1183" i="11"/>
  <c r="W1183" i="11"/>
  <c r="X1183" i="11"/>
  <c r="Z1183" i="11"/>
  <c r="AA1183" i="11"/>
  <c r="AB1183" i="11"/>
  <c r="AC1183" i="11"/>
  <c r="O1184" i="11"/>
  <c r="P1184" i="11"/>
  <c r="Q1184" i="11"/>
  <c r="R1184" i="11"/>
  <c r="S1184" i="11"/>
  <c r="T1184" i="11"/>
  <c r="U1184" i="11"/>
  <c r="V1184" i="11"/>
  <c r="W1184" i="11"/>
  <c r="X1184" i="11"/>
  <c r="Z1184" i="11"/>
  <c r="AA1184" i="11"/>
  <c r="AB1184" i="11"/>
  <c r="AC1184" i="11"/>
  <c r="O1185" i="11"/>
  <c r="P1185" i="11"/>
  <c r="Q1185" i="11"/>
  <c r="R1185" i="11"/>
  <c r="S1185" i="11"/>
  <c r="T1185" i="11"/>
  <c r="U1185" i="11"/>
  <c r="V1185" i="11"/>
  <c r="W1185" i="11"/>
  <c r="X1185" i="11"/>
  <c r="Z1185" i="11"/>
  <c r="AA1185" i="11"/>
  <c r="AB1185" i="11"/>
  <c r="AC1185" i="11"/>
  <c r="O1186" i="11"/>
  <c r="P1186" i="11"/>
  <c r="Q1186" i="11"/>
  <c r="R1186" i="11"/>
  <c r="S1186" i="11"/>
  <c r="T1186" i="11"/>
  <c r="U1186" i="11"/>
  <c r="V1186" i="11"/>
  <c r="W1186" i="11"/>
  <c r="X1186" i="11"/>
  <c r="Z1186" i="11"/>
  <c r="AA1186" i="11"/>
  <c r="AB1186" i="11"/>
  <c r="AC1186" i="11"/>
  <c r="O1187" i="11"/>
  <c r="P1187" i="11"/>
  <c r="Q1187" i="11"/>
  <c r="R1187" i="11"/>
  <c r="S1187" i="11"/>
  <c r="T1187" i="11"/>
  <c r="U1187" i="11"/>
  <c r="V1187" i="11"/>
  <c r="W1187" i="11"/>
  <c r="X1187" i="11"/>
  <c r="Z1187" i="11"/>
  <c r="AA1187" i="11"/>
  <c r="AB1187" i="11"/>
  <c r="AC1187" i="11"/>
  <c r="O1188" i="11"/>
  <c r="P1188" i="11"/>
  <c r="Q1188" i="11"/>
  <c r="R1188" i="11"/>
  <c r="S1188" i="11"/>
  <c r="T1188" i="11"/>
  <c r="U1188" i="11"/>
  <c r="V1188" i="11"/>
  <c r="W1188" i="11"/>
  <c r="X1188" i="11"/>
  <c r="Z1188" i="11"/>
  <c r="AA1188" i="11"/>
  <c r="AB1188" i="11"/>
  <c r="AC1188" i="11"/>
  <c r="O1189" i="11"/>
  <c r="P1189" i="11"/>
  <c r="Q1189" i="11"/>
  <c r="R1189" i="11"/>
  <c r="S1189" i="11"/>
  <c r="T1189" i="11"/>
  <c r="U1189" i="11"/>
  <c r="V1189" i="11"/>
  <c r="W1189" i="11"/>
  <c r="X1189" i="11"/>
  <c r="Z1189" i="11"/>
  <c r="AA1189" i="11"/>
  <c r="AB1189" i="11"/>
  <c r="AC1189" i="11"/>
  <c r="O1190" i="11"/>
  <c r="P1190" i="11"/>
  <c r="Q1190" i="11"/>
  <c r="R1190" i="11"/>
  <c r="S1190" i="11"/>
  <c r="T1190" i="11"/>
  <c r="U1190" i="11"/>
  <c r="V1190" i="11"/>
  <c r="W1190" i="11"/>
  <c r="X1190" i="11"/>
  <c r="Z1190" i="11"/>
  <c r="AA1190" i="11"/>
  <c r="AB1190" i="11"/>
  <c r="AC1190" i="11"/>
  <c r="O1191" i="11"/>
  <c r="P1191" i="11"/>
  <c r="Q1191" i="11"/>
  <c r="R1191" i="11"/>
  <c r="S1191" i="11"/>
  <c r="T1191" i="11"/>
  <c r="U1191" i="11"/>
  <c r="V1191" i="11"/>
  <c r="W1191" i="11"/>
  <c r="X1191" i="11"/>
  <c r="Z1191" i="11"/>
  <c r="AA1191" i="11"/>
  <c r="AB1191" i="11"/>
  <c r="AC1191" i="11"/>
  <c r="O1192" i="11"/>
  <c r="P1192" i="11"/>
  <c r="Q1192" i="11"/>
  <c r="R1192" i="11"/>
  <c r="S1192" i="11"/>
  <c r="T1192" i="11"/>
  <c r="U1192" i="11"/>
  <c r="V1192" i="11"/>
  <c r="W1192" i="11"/>
  <c r="X1192" i="11"/>
  <c r="Z1192" i="11"/>
  <c r="AA1192" i="11"/>
  <c r="AB1192" i="11"/>
  <c r="AC1192" i="11"/>
  <c r="O1193" i="11"/>
  <c r="P1193" i="11"/>
  <c r="Q1193" i="11"/>
  <c r="R1193" i="11"/>
  <c r="S1193" i="11"/>
  <c r="T1193" i="11"/>
  <c r="U1193" i="11"/>
  <c r="V1193" i="11"/>
  <c r="W1193" i="11"/>
  <c r="X1193" i="11"/>
  <c r="Z1193" i="11"/>
  <c r="AA1193" i="11"/>
  <c r="AB1193" i="11"/>
  <c r="AC1193" i="11"/>
  <c r="O1194" i="11"/>
  <c r="P1194" i="11"/>
  <c r="Q1194" i="11"/>
  <c r="R1194" i="11"/>
  <c r="S1194" i="11"/>
  <c r="T1194" i="11"/>
  <c r="U1194" i="11"/>
  <c r="V1194" i="11"/>
  <c r="W1194" i="11"/>
  <c r="X1194" i="11"/>
  <c r="Z1194" i="11"/>
  <c r="AA1194" i="11"/>
  <c r="AB1194" i="11"/>
  <c r="AC1194" i="11"/>
  <c r="O1195" i="11"/>
  <c r="P1195" i="11"/>
  <c r="Q1195" i="11"/>
  <c r="R1195" i="11"/>
  <c r="S1195" i="11"/>
  <c r="T1195" i="11"/>
  <c r="U1195" i="11"/>
  <c r="V1195" i="11"/>
  <c r="W1195" i="11"/>
  <c r="X1195" i="11"/>
  <c r="Z1195" i="11"/>
  <c r="AA1195" i="11"/>
  <c r="AB1195" i="11"/>
  <c r="AC1195" i="11"/>
  <c r="O1196" i="11"/>
  <c r="P1196" i="11"/>
  <c r="Q1196" i="11"/>
  <c r="R1196" i="11"/>
  <c r="S1196" i="11"/>
  <c r="T1196" i="11"/>
  <c r="U1196" i="11"/>
  <c r="V1196" i="11"/>
  <c r="W1196" i="11"/>
  <c r="X1196" i="11"/>
  <c r="Z1196" i="11"/>
  <c r="AA1196" i="11"/>
  <c r="AB1196" i="11"/>
  <c r="AC1196" i="11"/>
  <c r="O1197" i="11"/>
  <c r="P1197" i="11"/>
  <c r="Q1197" i="11"/>
  <c r="R1197" i="11"/>
  <c r="S1197" i="11"/>
  <c r="T1197" i="11"/>
  <c r="U1197" i="11"/>
  <c r="V1197" i="11"/>
  <c r="W1197" i="11"/>
  <c r="X1197" i="11"/>
  <c r="Z1197" i="11"/>
  <c r="AA1197" i="11"/>
  <c r="AB1197" i="11"/>
  <c r="AC1197" i="11"/>
  <c r="O1198" i="11"/>
  <c r="P1198" i="11"/>
  <c r="Q1198" i="11"/>
  <c r="R1198" i="11"/>
  <c r="S1198" i="11"/>
  <c r="T1198" i="11"/>
  <c r="U1198" i="11"/>
  <c r="V1198" i="11"/>
  <c r="W1198" i="11"/>
  <c r="X1198" i="11"/>
  <c r="Z1198" i="11"/>
  <c r="AA1198" i="11"/>
  <c r="AB1198" i="11"/>
  <c r="AC1198" i="11"/>
  <c r="O1199" i="11"/>
  <c r="P1199" i="11"/>
  <c r="Q1199" i="11"/>
  <c r="R1199" i="11"/>
  <c r="S1199" i="11"/>
  <c r="T1199" i="11"/>
  <c r="U1199" i="11"/>
  <c r="V1199" i="11"/>
  <c r="W1199" i="11"/>
  <c r="X1199" i="11"/>
  <c r="Z1199" i="11"/>
  <c r="AA1199" i="11"/>
  <c r="AB1199" i="11"/>
  <c r="AC1199" i="11"/>
  <c r="O1200" i="11"/>
  <c r="P1200" i="11"/>
  <c r="Q1200" i="11"/>
  <c r="R1200" i="11"/>
  <c r="S1200" i="11"/>
  <c r="T1200" i="11"/>
  <c r="U1200" i="11"/>
  <c r="V1200" i="11"/>
  <c r="W1200" i="11"/>
  <c r="X1200" i="11"/>
  <c r="Z1200" i="11"/>
  <c r="AA1200" i="11"/>
  <c r="AB1200" i="11"/>
  <c r="AC1200" i="11"/>
  <c r="O1201" i="11"/>
  <c r="P1201" i="11"/>
  <c r="Q1201" i="11"/>
  <c r="R1201" i="11"/>
  <c r="S1201" i="11"/>
  <c r="T1201" i="11"/>
  <c r="U1201" i="11"/>
  <c r="V1201" i="11"/>
  <c r="W1201" i="11"/>
  <c r="X1201" i="11"/>
  <c r="Z1201" i="11"/>
  <c r="AA1201" i="11"/>
  <c r="AB1201" i="11"/>
  <c r="AC1201" i="11"/>
  <c r="O1202" i="11"/>
  <c r="P1202" i="11"/>
  <c r="Q1202" i="11"/>
  <c r="R1202" i="11"/>
  <c r="S1202" i="11"/>
  <c r="T1202" i="11"/>
  <c r="U1202" i="11"/>
  <c r="V1202" i="11"/>
  <c r="W1202" i="11"/>
  <c r="X1202" i="11"/>
  <c r="Z1202" i="11"/>
  <c r="AA1202" i="11"/>
  <c r="AB1202" i="11"/>
  <c r="AC1202" i="11"/>
  <c r="O1203" i="11"/>
  <c r="P1203" i="11"/>
  <c r="Q1203" i="11"/>
  <c r="R1203" i="11"/>
  <c r="S1203" i="11"/>
  <c r="T1203" i="11"/>
  <c r="U1203" i="11"/>
  <c r="V1203" i="11"/>
  <c r="W1203" i="11"/>
  <c r="X1203" i="11"/>
  <c r="Z1203" i="11"/>
  <c r="AA1203" i="11"/>
  <c r="AB1203" i="11"/>
  <c r="AC1203" i="11"/>
  <c r="O1204" i="11"/>
  <c r="P1204" i="11"/>
  <c r="Q1204" i="11"/>
  <c r="R1204" i="11"/>
  <c r="S1204" i="11"/>
  <c r="T1204" i="11"/>
  <c r="U1204" i="11"/>
  <c r="V1204" i="11"/>
  <c r="W1204" i="11"/>
  <c r="X1204" i="11"/>
  <c r="Z1204" i="11"/>
  <c r="AA1204" i="11"/>
  <c r="AB1204" i="11"/>
  <c r="AC1204" i="11"/>
  <c r="O1205" i="11"/>
  <c r="P1205" i="11"/>
  <c r="Q1205" i="11"/>
  <c r="R1205" i="11"/>
  <c r="S1205" i="11"/>
  <c r="T1205" i="11"/>
  <c r="U1205" i="11"/>
  <c r="V1205" i="11"/>
  <c r="W1205" i="11"/>
  <c r="X1205" i="11"/>
  <c r="Z1205" i="11"/>
  <c r="AA1205" i="11"/>
  <c r="AB1205" i="11"/>
  <c r="AC1205" i="11"/>
  <c r="O1206" i="11"/>
  <c r="P1206" i="11"/>
  <c r="Q1206" i="11"/>
  <c r="R1206" i="11"/>
  <c r="S1206" i="11"/>
  <c r="T1206" i="11"/>
  <c r="U1206" i="11"/>
  <c r="V1206" i="11"/>
  <c r="W1206" i="11"/>
  <c r="X1206" i="11"/>
  <c r="Z1206" i="11"/>
  <c r="AA1206" i="11"/>
  <c r="AB1206" i="11"/>
  <c r="AC1206" i="11"/>
  <c r="O1207" i="11"/>
  <c r="P1207" i="11"/>
  <c r="Q1207" i="11"/>
  <c r="R1207" i="11"/>
  <c r="S1207" i="11"/>
  <c r="T1207" i="11"/>
  <c r="U1207" i="11"/>
  <c r="V1207" i="11"/>
  <c r="W1207" i="11"/>
  <c r="X1207" i="11"/>
  <c r="Z1207" i="11"/>
  <c r="AA1207" i="11"/>
  <c r="AB1207" i="11"/>
  <c r="AC1207" i="11"/>
  <c r="O1208" i="11"/>
  <c r="P1208" i="11"/>
  <c r="Q1208" i="11"/>
  <c r="R1208" i="11"/>
  <c r="S1208" i="11"/>
  <c r="T1208" i="11"/>
  <c r="U1208" i="11"/>
  <c r="V1208" i="11"/>
  <c r="W1208" i="11"/>
  <c r="X1208" i="11"/>
  <c r="Z1208" i="11"/>
  <c r="AA1208" i="11"/>
  <c r="AB1208" i="11"/>
  <c r="AC1208" i="11"/>
  <c r="O1209" i="11"/>
  <c r="P1209" i="11"/>
  <c r="Q1209" i="11"/>
  <c r="R1209" i="11"/>
  <c r="S1209" i="11"/>
  <c r="T1209" i="11"/>
  <c r="U1209" i="11"/>
  <c r="V1209" i="11"/>
  <c r="W1209" i="11"/>
  <c r="X1209" i="11"/>
  <c r="Z1209" i="11"/>
  <c r="AA1209" i="11"/>
  <c r="AB1209" i="11"/>
  <c r="AC1209" i="11"/>
  <c r="O1210" i="11"/>
  <c r="P1210" i="11"/>
  <c r="Q1210" i="11"/>
  <c r="R1210" i="11"/>
  <c r="S1210" i="11"/>
  <c r="T1210" i="11"/>
  <c r="U1210" i="11"/>
  <c r="V1210" i="11"/>
  <c r="W1210" i="11"/>
  <c r="X1210" i="11"/>
  <c r="Z1210" i="11"/>
  <c r="AA1210" i="11"/>
  <c r="AB1210" i="11"/>
  <c r="AC1210" i="11"/>
  <c r="O1211" i="11"/>
  <c r="P1211" i="11"/>
  <c r="Q1211" i="11"/>
  <c r="R1211" i="11"/>
  <c r="S1211" i="11"/>
  <c r="T1211" i="11"/>
  <c r="U1211" i="11"/>
  <c r="V1211" i="11"/>
  <c r="W1211" i="11"/>
  <c r="X1211" i="11"/>
  <c r="Z1211" i="11"/>
  <c r="AA1211" i="11"/>
  <c r="AB1211" i="11"/>
  <c r="AC1211" i="11"/>
  <c r="O1212" i="11"/>
  <c r="P1212" i="11"/>
  <c r="Q1212" i="11"/>
  <c r="R1212" i="11"/>
  <c r="S1212" i="11"/>
  <c r="T1212" i="11"/>
  <c r="U1212" i="11"/>
  <c r="V1212" i="11"/>
  <c r="W1212" i="11"/>
  <c r="X1212" i="11"/>
  <c r="Z1212" i="11"/>
  <c r="AA1212" i="11"/>
  <c r="AB1212" i="11"/>
  <c r="AC1212" i="11"/>
  <c r="O1213" i="11"/>
  <c r="P1213" i="11"/>
  <c r="Q1213" i="11"/>
  <c r="R1213" i="11"/>
  <c r="S1213" i="11"/>
  <c r="T1213" i="11"/>
  <c r="U1213" i="11"/>
  <c r="V1213" i="11"/>
  <c r="W1213" i="11"/>
  <c r="X1213" i="11"/>
  <c r="Z1213" i="11"/>
  <c r="AA1213" i="11"/>
  <c r="AB1213" i="11"/>
  <c r="AC1213" i="11"/>
  <c r="O1214" i="11"/>
  <c r="P1214" i="11"/>
  <c r="Q1214" i="11"/>
  <c r="R1214" i="11"/>
  <c r="S1214" i="11"/>
  <c r="T1214" i="11"/>
  <c r="U1214" i="11"/>
  <c r="V1214" i="11"/>
  <c r="W1214" i="11"/>
  <c r="X1214" i="11"/>
  <c r="Z1214" i="11"/>
  <c r="AA1214" i="11"/>
  <c r="AB1214" i="11"/>
  <c r="AC1214" i="11"/>
  <c r="O1215" i="11"/>
  <c r="P1215" i="11"/>
  <c r="Q1215" i="11"/>
  <c r="R1215" i="11"/>
  <c r="S1215" i="11"/>
  <c r="T1215" i="11"/>
  <c r="U1215" i="11"/>
  <c r="V1215" i="11"/>
  <c r="W1215" i="11"/>
  <c r="X1215" i="11"/>
  <c r="Z1215" i="11"/>
  <c r="AA1215" i="11"/>
  <c r="AB1215" i="11"/>
  <c r="AC1215" i="11"/>
  <c r="O1216" i="11"/>
  <c r="P1216" i="11"/>
  <c r="Q1216" i="11"/>
  <c r="R1216" i="11"/>
  <c r="S1216" i="11"/>
  <c r="T1216" i="11"/>
  <c r="U1216" i="11"/>
  <c r="V1216" i="11"/>
  <c r="W1216" i="11"/>
  <c r="X1216" i="11"/>
  <c r="Z1216" i="11"/>
  <c r="AA1216" i="11"/>
  <c r="AB1216" i="11"/>
  <c r="AC1216" i="11"/>
  <c r="O1217" i="11"/>
  <c r="P1217" i="11"/>
  <c r="Q1217" i="11"/>
  <c r="R1217" i="11"/>
  <c r="S1217" i="11"/>
  <c r="T1217" i="11"/>
  <c r="U1217" i="11"/>
  <c r="V1217" i="11"/>
  <c r="W1217" i="11"/>
  <c r="X1217" i="11"/>
  <c r="AA1217" i="11"/>
  <c r="AB1217" i="11"/>
  <c r="AC1217" i="11"/>
  <c r="O1218" i="11"/>
  <c r="P1218" i="11"/>
  <c r="Q1218" i="11"/>
  <c r="R1218" i="11"/>
  <c r="S1218" i="11"/>
  <c r="T1218" i="11"/>
  <c r="U1218" i="11"/>
  <c r="V1218" i="11"/>
  <c r="W1218" i="11"/>
  <c r="X1218" i="11"/>
  <c r="Z1218" i="11"/>
  <c r="AA1218" i="11"/>
  <c r="AB1218" i="11"/>
  <c r="AC1218" i="11"/>
  <c r="O1219" i="11"/>
  <c r="P1219" i="11"/>
  <c r="Q1219" i="11"/>
  <c r="R1219" i="11"/>
  <c r="S1219" i="11"/>
  <c r="T1219" i="11"/>
  <c r="U1219" i="11"/>
  <c r="V1219" i="11"/>
  <c r="W1219" i="11"/>
  <c r="X1219" i="11"/>
  <c r="Z1219" i="11"/>
  <c r="AA1219" i="11"/>
  <c r="AB1219" i="11"/>
  <c r="AC1219" i="11"/>
  <c r="O1220" i="11"/>
  <c r="P1220" i="11"/>
  <c r="Q1220" i="11"/>
  <c r="R1220" i="11"/>
  <c r="S1220" i="11"/>
  <c r="T1220" i="11"/>
  <c r="U1220" i="11"/>
  <c r="V1220" i="11"/>
  <c r="W1220" i="11"/>
  <c r="X1220" i="11"/>
  <c r="Z1220" i="11"/>
  <c r="AA1220" i="11"/>
  <c r="AB1220" i="11"/>
  <c r="AC1220" i="11"/>
  <c r="O1221" i="11"/>
  <c r="P1221" i="11"/>
  <c r="Q1221" i="11"/>
  <c r="R1221" i="11"/>
  <c r="S1221" i="11"/>
  <c r="T1221" i="11"/>
  <c r="U1221" i="11"/>
  <c r="V1221" i="11"/>
  <c r="W1221" i="11"/>
  <c r="X1221" i="11"/>
  <c r="Z1221" i="11"/>
  <c r="AA1221" i="11"/>
  <c r="AB1221" i="11"/>
  <c r="AC1221" i="11"/>
  <c r="O1222" i="11"/>
  <c r="P1222" i="11"/>
  <c r="Q1222" i="11"/>
  <c r="R1222" i="11"/>
  <c r="S1222" i="11"/>
  <c r="T1222" i="11"/>
  <c r="U1222" i="11"/>
  <c r="V1222" i="11"/>
  <c r="W1222" i="11"/>
  <c r="X1222" i="11"/>
  <c r="Z1222" i="11"/>
  <c r="AA1222" i="11"/>
  <c r="AB1222" i="11"/>
  <c r="AC1222" i="11"/>
  <c r="O1223" i="11"/>
  <c r="P1223" i="11"/>
  <c r="Q1223" i="11"/>
  <c r="R1223" i="11"/>
  <c r="S1223" i="11"/>
  <c r="T1223" i="11"/>
  <c r="U1223" i="11"/>
  <c r="V1223" i="11"/>
  <c r="W1223" i="11"/>
  <c r="X1223" i="11"/>
  <c r="Z1223" i="11"/>
  <c r="AA1223" i="11"/>
  <c r="AB1223" i="11"/>
  <c r="AC1223" i="11"/>
  <c r="O1224" i="11"/>
  <c r="P1224" i="11"/>
  <c r="Q1224" i="11"/>
  <c r="R1224" i="11"/>
  <c r="S1224" i="11"/>
  <c r="T1224" i="11"/>
  <c r="U1224" i="11"/>
  <c r="V1224" i="11"/>
  <c r="W1224" i="11"/>
  <c r="X1224" i="11"/>
  <c r="Z1224" i="11"/>
  <c r="AA1224" i="11"/>
  <c r="AB1224" i="11"/>
  <c r="AC1224" i="11"/>
  <c r="O1225" i="11"/>
  <c r="P1225" i="11"/>
  <c r="Q1225" i="11"/>
  <c r="R1225" i="11"/>
  <c r="S1225" i="11"/>
  <c r="T1225" i="11"/>
  <c r="U1225" i="11"/>
  <c r="V1225" i="11"/>
  <c r="W1225" i="11"/>
  <c r="X1225" i="11"/>
  <c r="Z1225" i="11"/>
  <c r="AA1225" i="11"/>
  <c r="AB1225" i="11"/>
  <c r="AC1225" i="11"/>
  <c r="O1226" i="11"/>
  <c r="P1226" i="11"/>
  <c r="Q1226" i="11"/>
  <c r="R1226" i="11"/>
  <c r="S1226" i="11"/>
  <c r="T1226" i="11"/>
  <c r="U1226" i="11"/>
  <c r="V1226" i="11"/>
  <c r="W1226" i="11"/>
  <c r="X1226" i="11"/>
  <c r="Z1226" i="11"/>
  <c r="AA1226" i="11"/>
  <c r="AB1226" i="11"/>
  <c r="AC1226" i="11"/>
  <c r="O1227" i="11"/>
  <c r="P1227" i="11"/>
  <c r="Q1227" i="11"/>
  <c r="R1227" i="11"/>
  <c r="S1227" i="11"/>
  <c r="T1227" i="11"/>
  <c r="U1227" i="11"/>
  <c r="V1227" i="11"/>
  <c r="W1227" i="11"/>
  <c r="X1227" i="11"/>
  <c r="Z1227" i="11"/>
  <c r="AA1227" i="11"/>
  <c r="AB1227" i="11"/>
  <c r="AC1227" i="11"/>
  <c r="O1228" i="11"/>
  <c r="P1228" i="11"/>
  <c r="Q1228" i="11"/>
  <c r="R1228" i="11"/>
  <c r="S1228" i="11"/>
  <c r="T1228" i="11"/>
  <c r="U1228" i="11"/>
  <c r="V1228" i="11"/>
  <c r="W1228" i="11"/>
  <c r="X1228" i="11"/>
  <c r="Z1228" i="11"/>
  <c r="AA1228" i="11"/>
  <c r="AB1228" i="11"/>
  <c r="AC1228" i="11"/>
  <c r="O1229" i="11"/>
  <c r="P1229" i="11"/>
  <c r="Q1229" i="11"/>
  <c r="R1229" i="11"/>
  <c r="S1229" i="11"/>
  <c r="T1229" i="11"/>
  <c r="U1229" i="11"/>
  <c r="V1229" i="11"/>
  <c r="W1229" i="11"/>
  <c r="X1229" i="11"/>
  <c r="Z1229" i="11"/>
  <c r="AA1229" i="11"/>
  <c r="AB1229" i="11"/>
  <c r="AC1229" i="11"/>
  <c r="O1230" i="11"/>
  <c r="P1230" i="11"/>
  <c r="Q1230" i="11"/>
  <c r="R1230" i="11"/>
  <c r="S1230" i="11"/>
  <c r="T1230" i="11"/>
  <c r="U1230" i="11"/>
  <c r="V1230" i="11"/>
  <c r="W1230" i="11"/>
  <c r="X1230" i="11"/>
  <c r="Z1230" i="11"/>
  <c r="AA1230" i="11"/>
  <c r="AB1230" i="11"/>
  <c r="AC1230" i="11"/>
  <c r="O1231" i="11"/>
  <c r="P1231" i="11"/>
  <c r="Q1231" i="11"/>
  <c r="R1231" i="11"/>
  <c r="S1231" i="11"/>
  <c r="T1231" i="11"/>
  <c r="U1231" i="11"/>
  <c r="V1231" i="11"/>
  <c r="W1231" i="11"/>
  <c r="X1231" i="11"/>
  <c r="Z1231" i="11"/>
  <c r="AA1231" i="11"/>
  <c r="AB1231" i="11"/>
  <c r="AC1231" i="11"/>
  <c r="O1232" i="11"/>
  <c r="P1232" i="11"/>
  <c r="Q1232" i="11"/>
  <c r="R1232" i="11"/>
  <c r="S1232" i="11"/>
  <c r="T1232" i="11"/>
  <c r="U1232" i="11"/>
  <c r="V1232" i="11"/>
  <c r="W1232" i="11"/>
  <c r="X1232" i="11"/>
  <c r="Z1232" i="11"/>
  <c r="AA1232" i="11"/>
  <c r="AB1232" i="11"/>
  <c r="AC1232" i="11"/>
  <c r="O1233" i="11"/>
  <c r="P1233" i="11"/>
  <c r="Q1233" i="11"/>
  <c r="R1233" i="11"/>
  <c r="S1233" i="11"/>
  <c r="T1233" i="11"/>
  <c r="U1233" i="11"/>
  <c r="V1233" i="11"/>
  <c r="W1233" i="11"/>
  <c r="X1233" i="11"/>
  <c r="Z1233" i="11"/>
  <c r="AA1233" i="11"/>
  <c r="AB1233" i="11"/>
  <c r="AC1233" i="11"/>
  <c r="O1234" i="11"/>
  <c r="P1234" i="11"/>
  <c r="Q1234" i="11"/>
  <c r="R1234" i="11"/>
  <c r="S1234" i="11"/>
  <c r="T1234" i="11"/>
  <c r="U1234" i="11"/>
  <c r="V1234" i="11"/>
  <c r="W1234" i="11"/>
  <c r="X1234" i="11"/>
  <c r="Z1234" i="11"/>
  <c r="AA1234" i="11"/>
  <c r="AB1234" i="11"/>
  <c r="AC1234" i="11"/>
  <c r="O1235" i="11"/>
  <c r="P1235" i="11"/>
  <c r="Q1235" i="11"/>
  <c r="R1235" i="11"/>
  <c r="S1235" i="11"/>
  <c r="T1235" i="11"/>
  <c r="U1235" i="11"/>
  <c r="V1235" i="11"/>
  <c r="W1235" i="11"/>
  <c r="X1235" i="11"/>
  <c r="Z1235" i="11"/>
  <c r="AA1235" i="11"/>
  <c r="AB1235" i="11"/>
  <c r="AC1235" i="11"/>
  <c r="O1236" i="11"/>
  <c r="P1236" i="11"/>
  <c r="Q1236" i="11"/>
  <c r="R1236" i="11"/>
  <c r="S1236" i="11"/>
  <c r="T1236" i="11"/>
  <c r="U1236" i="11"/>
  <c r="V1236" i="11"/>
  <c r="W1236" i="11"/>
  <c r="X1236" i="11"/>
  <c r="Z1236" i="11"/>
  <c r="AA1236" i="11"/>
  <c r="AB1236" i="11"/>
  <c r="AC1236" i="11"/>
  <c r="O1237" i="11"/>
  <c r="P1237" i="11"/>
  <c r="Q1237" i="11"/>
  <c r="R1237" i="11"/>
  <c r="S1237" i="11"/>
  <c r="T1237" i="11"/>
  <c r="U1237" i="11"/>
  <c r="V1237" i="11"/>
  <c r="W1237" i="11"/>
  <c r="X1237" i="11"/>
  <c r="Z1237" i="11"/>
  <c r="AA1237" i="11"/>
  <c r="AB1237" i="11"/>
  <c r="AC1237" i="11"/>
  <c r="O1238" i="11"/>
  <c r="P1238" i="11"/>
  <c r="Q1238" i="11"/>
  <c r="R1238" i="11"/>
  <c r="S1238" i="11"/>
  <c r="T1238" i="11"/>
  <c r="U1238" i="11"/>
  <c r="V1238" i="11"/>
  <c r="W1238" i="11"/>
  <c r="X1238" i="11"/>
  <c r="Z1238" i="11"/>
  <c r="AA1238" i="11"/>
  <c r="AB1238" i="11"/>
  <c r="AC1238" i="11"/>
  <c r="O1239" i="11"/>
  <c r="P1239" i="11"/>
  <c r="Q1239" i="11"/>
  <c r="R1239" i="11"/>
  <c r="S1239" i="11"/>
  <c r="T1239" i="11"/>
  <c r="U1239" i="11"/>
  <c r="V1239" i="11"/>
  <c r="W1239" i="11"/>
  <c r="X1239" i="11"/>
  <c r="Z1239" i="11"/>
  <c r="AA1239" i="11"/>
  <c r="AB1239" i="11"/>
  <c r="AC1239" i="11"/>
  <c r="O1240" i="11"/>
  <c r="P1240" i="11"/>
  <c r="Q1240" i="11"/>
  <c r="R1240" i="11"/>
  <c r="S1240" i="11"/>
  <c r="T1240" i="11"/>
  <c r="U1240" i="11"/>
  <c r="V1240" i="11"/>
  <c r="W1240" i="11"/>
  <c r="X1240" i="11"/>
  <c r="Z1240" i="11"/>
  <c r="AA1240" i="11"/>
  <c r="AB1240" i="11"/>
  <c r="AC1240" i="11"/>
  <c r="O1241" i="11"/>
  <c r="P1241" i="11"/>
  <c r="Q1241" i="11"/>
  <c r="R1241" i="11"/>
  <c r="S1241" i="11"/>
  <c r="T1241" i="11"/>
  <c r="U1241" i="11"/>
  <c r="V1241" i="11"/>
  <c r="W1241" i="11"/>
  <c r="X1241" i="11"/>
  <c r="Z1241" i="11"/>
  <c r="AA1241" i="11"/>
  <c r="AB1241" i="11"/>
  <c r="AC1241" i="11"/>
  <c r="O1242" i="11"/>
  <c r="P1242" i="11"/>
  <c r="Q1242" i="11"/>
  <c r="R1242" i="11"/>
  <c r="S1242" i="11"/>
  <c r="T1242" i="11"/>
  <c r="U1242" i="11"/>
  <c r="V1242" i="11"/>
  <c r="W1242" i="11"/>
  <c r="X1242" i="11"/>
  <c r="Z1242" i="11"/>
  <c r="AA1242" i="11"/>
  <c r="AB1242" i="11"/>
  <c r="AC1242" i="11"/>
  <c r="O1243" i="11"/>
  <c r="P1243" i="11"/>
  <c r="Q1243" i="11"/>
  <c r="R1243" i="11"/>
  <c r="S1243" i="11"/>
  <c r="T1243" i="11"/>
  <c r="U1243" i="11"/>
  <c r="V1243" i="11"/>
  <c r="W1243" i="11"/>
  <c r="X1243" i="11"/>
  <c r="Z1243" i="11"/>
  <c r="AA1243" i="11"/>
  <c r="AB1243" i="11"/>
  <c r="AC1243" i="11"/>
  <c r="O1244" i="11"/>
  <c r="P1244" i="11"/>
  <c r="Q1244" i="11"/>
  <c r="R1244" i="11"/>
  <c r="S1244" i="11"/>
  <c r="T1244" i="11"/>
  <c r="U1244" i="11"/>
  <c r="V1244" i="11"/>
  <c r="W1244" i="11"/>
  <c r="X1244" i="11"/>
  <c r="Z1244" i="11"/>
  <c r="AA1244" i="11"/>
  <c r="AB1244" i="11"/>
  <c r="AC1244" i="11"/>
  <c r="O1245" i="11"/>
  <c r="P1245" i="11"/>
  <c r="Q1245" i="11"/>
  <c r="R1245" i="11"/>
  <c r="S1245" i="11"/>
  <c r="T1245" i="11"/>
  <c r="U1245" i="11"/>
  <c r="V1245" i="11"/>
  <c r="W1245" i="11"/>
  <c r="X1245" i="11"/>
  <c r="Z1245" i="11"/>
  <c r="AA1245" i="11"/>
  <c r="AB1245" i="11"/>
  <c r="AC1245" i="11"/>
  <c r="O1246" i="11"/>
  <c r="P1246" i="11"/>
  <c r="Q1246" i="11"/>
  <c r="R1246" i="11"/>
  <c r="S1246" i="11"/>
  <c r="T1246" i="11"/>
  <c r="U1246" i="11"/>
  <c r="V1246" i="11"/>
  <c r="W1246" i="11"/>
  <c r="X1246" i="11"/>
  <c r="Z1246" i="11"/>
  <c r="AA1246" i="11"/>
  <c r="AB1246" i="11"/>
  <c r="AC1246" i="11"/>
  <c r="O1247" i="11"/>
  <c r="P1247" i="11"/>
  <c r="Q1247" i="11"/>
  <c r="R1247" i="11"/>
  <c r="S1247" i="11"/>
  <c r="T1247" i="11"/>
  <c r="U1247" i="11"/>
  <c r="V1247" i="11"/>
  <c r="W1247" i="11"/>
  <c r="X1247" i="11"/>
  <c r="Z1247" i="11"/>
  <c r="AA1247" i="11"/>
  <c r="AB1247" i="11"/>
  <c r="AC1247" i="11"/>
  <c r="O1248" i="11"/>
  <c r="P1248" i="11"/>
  <c r="Q1248" i="11"/>
  <c r="R1248" i="11"/>
  <c r="S1248" i="11"/>
  <c r="T1248" i="11"/>
  <c r="U1248" i="11"/>
  <c r="V1248" i="11"/>
  <c r="W1248" i="11"/>
  <c r="X1248" i="11"/>
  <c r="Z1248" i="11"/>
  <c r="AA1248" i="11"/>
  <c r="AB1248" i="11"/>
  <c r="AC1248" i="11"/>
  <c r="O1249" i="11"/>
  <c r="P1249" i="11"/>
  <c r="Q1249" i="11"/>
  <c r="R1249" i="11"/>
  <c r="S1249" i="11"/>
  <c r="T1249" i="11"/>
  <c r="U1249" i="11"/>
  <c r="V1249" i="11"/>
  <c r="W1249" i="11"/>
  <c r="X1249" i="11"/>
  <c r="Z1249" i="11"/>
  <c r="AA1249" i="11"/>
  <c r="AB1249" i="11"/>
  <c r="AC1249" i="11"/>
  <c r="O1250" i="11"/>
  <c r="P1250" i="11"/>
  <c r="Q1250" i="11"/>
  <c r="R1250" i="11"/>
  <c r="S1250" i="11"/>
  <c r="T1250" i="11"/>
  <c r="U1250" i="11"/>
  <c r="V1250" i="11"/>
  <c r="W1250" i="11"/>
  <c r="X1250" i="11"/>
  <c r="Z1250" i="11"/>
  <c r="AA1250" i="11"/>
  <c r="AB1250" i="11"/>
  <c r="AC1250" i="11"/>
  <c r="O1251" i="11"/>
  <c r="P1251" i="11"/>
  <c r="Q1251" i="11"/>
  <c r="R1251" i="11"/>
  <c r="S1251" i="11"/>
  <c r="T1251" i="11"/>
  <c r="U1251" i="11"/>
  <c r="V1251" i="11"/>
  <c r="W1251" i="11"/>
  <c r="X1251" i="11"/>
  <c r="Z1251" i="11"/>
  <c r="AA1251" i="11"/>
  <c r="AB1251" i="11"/>
  <c r="AC1251" i="11"/>
  <c r="O1252" i="11"/>
  <c r="P1252" i="11"/>
  <c r="Q1252" i="11"/>
  <c r="R1252" i="11"/>
  <c r="S1252" i="11"/>
  <c r="T1252" i="11"/>
  <c r="U1252" i="11"/>
  <c r="V1252" i="11"/>
  <c r="W1252" i="11"/>
  <c r="X1252" i="11"/>
  <c r="Z1252" i="11"/>
  <c r="AA1252" i="11"/>
  <c r="AB1252" i="11"/>
  <c r="AC1252" i="11"/>
  <c r="O1253" i="11"/>
  <c r="P1253" i="11"/>
  <c r="Q1253" i="11"/>
  <c r="R1253" i="11"/>
  <c r="S1253" i="11"/>
  <c r="T1253" i="11"/>
  <c r="U1253" i="11"/>
  <c r="V1253" i="11"/>
  <c r="W1253" i="11"/>
  <c r="X1253" i="11"/>
  <c r="Z1253" i="11"/>
  <c r="AA1253" i="11"/>
  <c r="AB1253" i="11"/>
  <c r="AC1253" i="11"/>
  <c r="O1254" i="11"/>
  <c r="P1254" i="11"/>
  <c r="Q1254" i="11"/>
  <c r="R1254" i="11"/>
  <c r="S1254" i="11"/>
  <c r="T1254" i="11"/>
  <c r="U1254" i="11"/>
  <c r="V1254" i="11"/>
  <c r="W1254" i="11"/>
  <c r="X1254" i="11"/>
  <c r="Z1254" i="11"/>
  <c r="AA1254" i="11"/>
  <c r="AB1254" i="11"/>
  <c r="AC1254" i="11"/>
  <c r="O1255" i="11"/>
  <c r="P1255" i="11"/>
  <c r="Q1255" i="11"/>
  <c r="R1255" i="11"/>
  <c r="S1255" i="11"/>
  <c r="T1255" i="11"/>
  <c r="U1255" i="11"/>
  <c r="V1255" i="11"/>
  <c r="W1255" i="11"/>
  <c r="X1255" i="11"/>
  <c r="Z1255" i="11"/>
  <c r="AA1255" i="11"/>
  <c r="AB1255" i="11"/>
  <c r="AC1255" i="11"/>
  <c r="O1256" i="11"/>
  <c r="P1256" i="11"/>
  <c r="Q1256" i="11"/>
  <c r="R1256" i="11"/>
  <c r="S1256" i="11"/>
  <c r="T1256" i="11"/>
  <c r="U1256" i="11"/>
  <c r="V1256" i="11"/>
  <c r="W1256" i="11"/>
  <c r="X1256" i="11"/>
  <c r="Z1256" i="11"/>
  <c r="AA1256" i="11"/>
  <c r="AB1256" i="11"/>
  <c r="AC1256" i="11"/>
  <c r="O1257" i="11"/>
  <c r="P1257" i="11"/>
  <c r="Q1257" i="11"/>
  <c r="R1257" i="11"/>
  <c r="S1257" i="11"/>
  <c r="T1257" i="11"/>
  <c r="U1257" i="11"/>
  <c r="V1257" i="11"/>
  <c r="W1257" i="11"/>
  <c r="X1257" i="11"/>
  <c r="Z1257" i="11"/>
  <c r="AA1257" i="11"/>
  <c r="AB1257" i="11"/>
  <c r="AC1257" i="11"/>
  <c r="O1258" i="11"/>
  <c r="P1258" i="11"/>
  <c r="Q1258" i="11"/>
  <c r="R1258" i="11"/>
  <c r="S1258" i="11"/>
  <c r="T1258" i="11"/>
  <c r="U1258" i="11"/>
  <c r="V1258" i="11"/>
  <c r="W1258" i="11"/>
  <c r="X1258" i="11"/>
  <c r="Z1258" i="11"/>
  <c r="AA1258" i="11"/>
  <c r="AB1258" i="11"/>
  <c r="AC1258" i="11"/>
  <c r="O1259" i="11"/>
  <c r="P1259" i="11"/>
  <c r="Q1259" i="11"/>
  <c r="R1259" i="11"/>
  <c r="S1259" i="11"/>
  <c r="T1259" i="11"/>
  <c r="U1259" i="11"/>
  <c r="V1259" i="11"/>
  <c r="W1259" i="11"/>
  <c r="X1259" i="11"/>
  <c r="Z1259" i="11"/>
  <c r="AA1259" i="11"/>
  <c r="AB1259" i="11"/>
  <c r="AC1259" i="11"/>
  <c r="O1260" i="11"/>
  <c r="P1260" i="11"/>
  <c r="Q1260" i="11"/>
  <c r="R1260" i="11"/>
  <c r="S1260" i="11"/>
  <c r="T1260" i="11"/>
  <c r="U1260" i="11"/>
  <c r="V1260" i="11"/>
  <c r="W1260" i="11"/>
  <c r="X1260" i="11"/>
  <c r="Z1260" i="11"/>
  <c r="AA1260" i="11"/>
  <c r="AB1260" i="11"/>
  <c r="AC1260" i="11"/>
  <c r="O1261" i="11"/>
  <c r="P1261" i="11"/>
  <c r="Q1261" i="11"/>
  <c r="R1261" i="11"/>
  <c r="S1261" i="11"/>
  <c r="T1261" i="11"/>
  <c r="U1261" i="11"/>
  <c r="V1261" i="11"/>
  <c r="W1261" i="11"/>
  <c r="X1261" i="11"/>
  <c r="Z1261" i="11"/>
  <c r="AA1261" i="11"/>
  <c r="AB1261" i="11"/>
  <c r="AC1261" i="11"/>
  <c r="O1262" i="11"/>
  <c r="P1262" i="11"/>
  <c r="Q1262" i="11"/>
  <c r="R1262" i="11"/>
  <c r="S1262" i="11"/>
  <c r="T1262" i="11"/>
  <c r="U1262" i="11"/>
  <c r="V1262" i="11"/>
  <c r="W1262" i="11"/>
  <c r="X1262" i="11"/>
  <c r="Z1262" i="11"/>
  <c r="AA1262" i="11"/>
  <c r="AB1262" i="11"/>
  <c r="AC1262" i="11"/>
  <c r="O1263" i="11"/>
  <c r="P1263" i="11"/>
  <c r="Q1263" i="11"/>
  <c r="R1263" i="11"/>
  <c r="S1263" i="11"/>
  <c r="T1263" i="11"/>
  <c r="U1263" i="11"/>
  <c r="V1263" i="11"/>
  <c r="W1263" i="11"/>
  <c r="X1263" i="11"/>
  <c r="Z1263" i="11"/>
  <c r="AA1263" i="11"/>
  <c r="AB1263" i="11"/>
  <c r="AC1263" i="11"/>
  <c r="O1264" i="11"/>
  <c r="P1264" i="11"/>
  <c r="Q1264" i="11"/>
  <c r="R1264" i="11"/>
  <c r="S1264" i="11"/>
  <c r="T1264" i="11"/>
  <c r="U1264" i="11"/>
  <c r="V1264" i="11"/>
  <c r="W1264" i="11"/>
  <c r="X1264" i="11"/>
  <c r="Z1264" i="11"/>
  <c r="AA1264" i="11"/>
  <c r="AB1264" i="11"/>
  <c r="AC1264" i="11"/>
  <c r="O1265" i="11"/>
  <c r="P1265" i="11"/>
  <c r="Q1265" i="11"/>
  <c r="R1265" i="11"/>
  <c r="S1265" i="11"/>
  <c r="T1265" i="11"/>
  <c r="U1265" i="11"/>
  <c r="V1265" i="11"/>
  <c r="W1265" i="11"/>
  <c r="X1265" i="11"/>
  <c r="Z1265" i="11"/>
  <c r="AA1265" i="11"/>
  <c r="AB1265" i="11"/>
  <c r="AC1265" i="11"/>
  <c r="O1266" i="11"/>
  <c r="P1266" i="11"/>
  <c r="Q1266" i="11"/>
  <c r="R1266" i="11"/>
  <c r="S1266" i="11"/>
  <c r="T1266" i="11"/>
  <c r="U1266" i="11"/>
  <c r="V1266" i="11"/>
  <c r="W1266" i="11"/>
  <c r="X1266" i="11"/>
  <c r="Z1266" i="11"/>
  <c r="AA1266" i="11"/>
  <c r="AB1266" i="11"/>
  <c r="AC1266" i="11"/>
  <c r="O1267" i="11"/>
  <c r="P1267" i="11"/>
  <c r="Q1267" i="11"/>
  <c r="R1267" i="11"/>
  <c r="S1267" i="11"/>
  <c r="T1267" i="11"/>
  <c r="U1267" i="11"/>
  <c r="V1267" i="11"/>
  <c r="W1267" i="11"/>
  <c r="X1267" i="11"/>
  <c r="Z1267" i="11"/>
  <c r="AA1267" i="11"/>
  <c r="AB1267" i="11"/>
  <c r="AC1267" i="11"/>
  <c r="O1268" i="11"/>
  <c r="P1268" i="11"/>
  <c r="Q1268" i="11"/>
  <c r="R1268" i="11"/>
  <c r="S1268" i="11"/>
  <c r="T1268" i="11"/>
  <c r="U1268" i="11"/>
  <c r="V1268" i="11"/>
  <c r="W1268" i="11"/>
  <c r="X1268" i="11"/>
  <c r="Z1268" i="11"/>
  <c r="AA1268" i="11"/>
  <c r="AB1268" i="11"/>
  <c r="AC1268" i="11"/>
  <c r="O1269" i="11"/>
  <c r="P1269" i="11"/>
  <c r="Q1269" i="11"/>
  <c r="R1269" i="11"/>
  <c r="S1269" i="11"/>
  <c r="T1269" i="11"/>
  <c r="U1269" i="11"/>
  <c r="V1269" i="11"/>
  <c r="W1269" i="11"/>
  <c r="X1269" i="11"/>
  <c r="Z1269" i="11"/>
  <c r="AA1269" i="11"/>
  <c r="AB1269" i="11"/>
  <c r="AC1269" i="11"/>
  <c r="O1270" i="11"/>
  <c r="P1270" i="11"/>
  <c r="Q1270" i="11"/>
  <c r="R1270" i="11"/>
  <c r="S1270" i="11"/>
  <c r="T1270" i="11"/>
  <c r="U1270" i="11"/>
  <c r="V1270" i="11"/>
  <c r="W1270" i="11"/>
  <c r="X1270" i="11"/>
  <c r="Z1270" i="11"/>
  <c r="AA1270" i="11"/>
  <c r="AB1270" i="11"/>
  <c r="AC1270" i="11"/>
  <c r="O1271" i="11"/>
  <c r="P1271" i="11"/>
  <c r="Q1271" i="11"/>
  <c r="R1271" i="11"/>
  <c r="S1271" i="11"/>
  <c r="T1271" i="11"/>
  <c r="U1271" i="11"/>
  <c r="V1271" i="11"/>
  <c r="W1271" i="11"/>
  <c r="X1271" i="11"/>
  <c r="Z1271" i="11"/>
  <c r="AA1271" i="11"/>
  <c r="AB1271" i="11"/>
  <c r="AC1271" i="11"/>
  <c r="O1272" i="11"/>
  <c r="P1272" i="11"/>
  <c r="Q1272" i="11"/>
  <c r="R1272" i="11"/>
  <c r="S1272" i="11"/>
  <c r="T1272" i="11"/>
  <c r="U1272" i="11"/>
  <c r="V1272" i="11"/>
  <c r="W1272" i="11"/>
  <c r="X1272" i="11"/>
  <c r="Z1272" i="11"/>
  <c r="AA1272" i="11"/>
  <c r="AB1272" i="11"/>
  <c r="AC1272" i="11"/>
  <c r="O1273" i="11"/>
  <c r="P1273" i="11"/>
  <c r="Q1273" i="11"/>
  <c r="R1273" i="11"/>
  <c r="S1273" i="11"/>
  <c r="T1273" i="11"/>
  <c r="U1273" i="11"/>
  <c r="V1273" i="11"/>
  <c r="W1273" i="11"/>
  <c r="X1273" i="11"/>
  <c r="Z1273" i="11"/>
  <c r="AA1273" i="11"/>
  <c r="AB1273" i="11"/>
  <c r="AC1273" i="11"/>
  <c r="O1274" i="11"/>
  <c r="P1274" i="11"/>
  <c r="Q1274" i="11"/>
  <c r="R1274" i="11"/>
  <c r="S1274" i="11"/>
  <c r="T1274" i="11"/>
  <c r="U1274" i="11"/>
  <c r="V1274" i="11"/>
  <c r="W1274" i="11"/>
  <c r="X1274" i="11"/>
  <c r="Z1274" i="11"/>
  <c r="AA1274" i="11"/>
  <c r="AB1274" i="11"/>
  <c r="AC1274" i="11"/>
  <c r="O1275" i="11"/>
  <c r="P1275" i="11"/>
  <c r="Q1275" i="11"/>
  <c r="R1275" i="11"/>
  <c r="S1275" i="11"/>
  <c r="T1275" i="11"/>
  <c r="U1275" i="11"/>
  <c r="V1275" i="11"/>
  <c r="W1275" i="11"/>
  <c r="X1275" i="11"/>
  <c r="Z1275" i="11"/>
  <c r="AA1275" i="11"/>
  <c r="AB1275" i="11"/>
  <c r="AC1275" i="11"/>
  <c r="O1276" i="11"/>
  <c r="P1276" i="11"/>
  <c r="Q1276" i="11"/>
  <c r="R1276" i="11"/>
  <c r="S1276" i="11"/>
  <c r="T1276" i="11"/>
  <c r="U1276" i="11"/>
  <c r="V1276" i="11"/>
  <c r="W1276" i="11"/>
  <c r="X1276" i="11"/>
  <c r="Z1276" i="11"/>
  <c r="AA1276" i="11"/>
  <c r="AB1276" i="11"/>
  <c r="AC1276" i="11"/>
  <c r="O1277" i="11"/>
  <c r="P1277" i="11"/>
  <c r="Q1277" i="11"/>
  <c r="R1277" i="11"/>
  <c r="S1277" i="11"/>
  <c r="T1277" i="11"/>
  <c r="U1277" i="11"/>
  <c r="V1277" i="11"/>
  <c r="W1277" i="11"/>
  <c r="X1277" i="11"/>
  <c r="Z1277" i="11"/>
  <c r="AA1277" i="11"/>
  <c r="AB1277" i="11"/>
  <c r="AC1277" i="11"/>
  <c r="O1278" i="11"/>
  <c r="P1278" i="11"/>
  <c r="Q1278" i="11"/>
  <c r="R1278" i="11"/>
  <c r="S1278" i="11"/>
  <c r="T1278" i="11"/>
  <c r="U1278" i="11"/>
  <c r="V1278" i="11"/>
  <c r="W1278" i="11"/>
  <c r="X1278" i="11"/>
  <c r="Z1278" i="11"/>
  <c r="AA1278" i="11"/>
  <c r="AB1278" i="11"/>
  <c r="AC1278" i="11"/>
  <c r="O1279" i="11"/>
  <c r="P1279" i="11"/>
  <c r="Q1279" i="11"/>
  <c r="R1279" i="11"/>
  <c r="S1279" i="11"/>
  <c r="T1279" i="11"/>
  <c r="U1279" i="11"/>
  <c r="V1279" i="11"/>
  <c r="W1279" i="11"/>
  <c r="X1279" i="11"/>
  <c r="Z1279" i="11"/>
  <c r="AA1279" i="11"/>
  <c r="AB1279" i="11"/>
  <c r="AC1279" i="11"/>
  <c r="O1280" i="11"/>
  <c r="P1280" i="11"/>
  <c r="Q1280" i="11"/>
  <c r="R1280" i="11"/>
  <c r="S1280" i="11"/>
  <c r="T1280" i="11"/>
  <c r="U1280" i="11"/>
  <c r="V1280" i="11"/>
  <c r="W1280" i="11"/>
  <c r="X1280" i="11"/>
  <c r="Z1280" i="11"/>
  <c r="AA1280" i="11"/>
  <c r="AB1280" i="11"/>
  <c r="AC1280" i="11"/>
  <c r="O1281" i="11"/>
  <c r="P1281" i="11"/>
  <c r="Q1281" i="11"/>
  <c r="R1281" i="11"/>
  <c r="S1281" i="11"/>
  <c r="T1281" i="11"/>
  <c r="U1281" i="11"/>
  <c r="V1281" i="11"/>
  <c r="W1281" i="11"/>
  <c r="X1281" i="11"/>
  <c r="Z1281" i="11"/>
  <c r="AA1281" i="11"/>
  <c r="AB1281" i="11"/>
  <c r="AC1281" i="11"/>
  <c r="O1282" i="11"/>
  <c r="P1282" i="11"/>
  <c r="Q1282" i="11"/>
  <c r="R1282" i="11"/>
  <c r="S1282" i="11"/>
  <c r="T1282" i="11"/>
  <c r="U1282" i="11"/>
  <c r="V1282" i="11"/>
  <c r="W1282" i="11"/>
  <c r="X1282" i="11"/>
  <c r="Z1282" i="11"/>
  <c r="AA1282" i="11"/>
  <c r="AB1282" i="11"/>
  <c r="AC1282" i="11"/>
  <c r="O1283" i="11"/>
  <c r="P1283" i="11"/>
  <c r="Q1283" i="11"/>
  <c r="R1283" i="11"/>
  <c r="S1283" i="11"/>
  <c r="T1283" i="11"/>
  <c r="U1283" i="11"/>
  <c r="V1283" i="11"/>
  <c r="W1283" i="11"/>
  <c r="X1283" i="11"/>
  <c r="Z1283" i="11"/>
  <c r="AA1283" i="11"/>
  <c r="AB1283" i="11"/>
  <c r="AC1283" i="11"/>
  <c r="O1284" i="11"/>
  <c r="P1284" i="11"/>
  <c r="Q1284" i="11"/>
  <c r="R1284" i="11"/>
  <c r="S1284" i="11"/>
  <c r="T1284" i="11"/>
  <c r="U1284" i="11"/>
  <c r="V1284" i="11"/>
  <c r="W1284" i="11"/>
  <c r="X1284" i="11"/>
  <c r="Z1284" i="11"/>
  <c r="AA1284" i="11"/>
  <c r="AB1284" i="11"/>
  <c r="AC1284" i="11"/>
  <c r="O1285" i="11"/>
  <c r="P1285" i="11"/>
  <c r="Q1285" i="11"/>
  <c r="R1285" i="11"/>
  <c r="S1285" i="11"/>
  <c r="T1285" i="11"/>
  <c r="U1285" i="11"/>
  <c r="V1285" i="11"/>
  <c r="W1285" i="11"/>
  <c r="X1285" i="11"/>
  <c r="Z1285" i="11"/>
  <c r="AA1285" i="11"/>
  <c r="AB1285" i="11"/>
  <c r="AC1285" i="11"/>
  <c r="O1286" i="11"/>
  <c r="P1286" i="11"/>
  <c r="Q1286" i="11"/>
  <c r="R1286" i="11"/>
  <c r="S1286" i="11"/>
  <c r="T1286" i="11"/>
  <c r="U1286" i="11"/>
  <c r="V1286" i="11"/>
  <c r="W1286" i="11"/>
  <c r="X1286" i="11"/>
  <c r="Z1286" i="11"/>
  <c r="AA1286" i="11"/>
  <c r="AB1286" i="11"/>
  <c r="AC1286" i="11"/>
  <c r="O1287" i="11"/>
  <c r="P1287" i="11"/>
  <c r="Q1287" i="11"/>
  <c r="R1287" i="11"/>
  <c r="S1287" i="11"/>
  <c r="T1287" i="11"/>
  <c r="U1287" i="11"/>
  <c r="V1287" i="11"/>
  <c r="W1287" i="11"/>
  <c r="X1287" i="11"/>
  <c r="Z1287" i="11"/>
  <c r="AA1287" i="11"/>
  <c r="AB1287" i="11"/>
  <c r="AC1287" i="11"/>
  <c r="O1288" i="11"/>
  <c r="P1288" i="11"/>
  <c r="Q1288" i="11"/>
  <c r="R1288" i="11"/>
  <c r="S1288" i="11"/>
  <c r="T1288" i="11"/>
  <c r="U1288" i="11"/>
  <c r="V1288" i="11"/>
  <c r="W1288" i="11"/>
  <c r="X1288" i="11"/>
  <c r="Z1288" i="11"/>
  <c r="AA1288" i="11"/>
  <c r="AB1288" i="11"/>
  <c r="AC1288" i="11"/>
  <c r="O1289" i="11"/>
  <c r="P1289" i="11"/>
  <c r="Q1289" i="11"/>
  <c r="R1289" i="11"/>
  <c r="S1289" i="11"/>
  <c r="T1289" i="11"/>
  <c r="U1289" i="11"/>
  <c r="V1289" i="11"/>
  <c r="W1289" i="11"/>
  <c r="X1289" i="11"/>
  <c r="Z1289" i="11"/>
  <c r="AA1289" i="11"/>
  <c r="AB1289" i="11"/>
  <c r="AC1289" i="11"/>
  <c r="O1290" i="11"/>
  <c r="P1290" i="11"/>
  <c r="Q1290" i="11"/>
  <c r="R1290" i="11"/>
  <c r="S1290" i="11"/>
  <c r="T1290" i="11"/>
  <c r="U1290" i="11"/>
  <c r="V1290" i="11"/>
  <c r="W1290" i="11"/>
  <c r="X1290" i="11"/>
  <c r="Z1290" i="11"/>
  <c r="AA1290" i="11"/>
  <c r="AB1290" i="11"/>
  <c r="AC1290" i="11"/>
  <c r="O1291" i="11"/>
  <c r="P1291" i="11"/>
  <c r="Q1291" i="11"/>
  <c r="R1291" i="11"/>
  <c r="S1291" i="11"/>
  <c r="T1291" i="11"/>
  <c r="U1291" i="11"/>
  <c r="V1291" i="11"/>
  <c r="W1291" i="11"/>
  <c r="X1291" i="11"/>
  <c r="Z1291" i="11"/>
  <c r="AA1291" i="11"/>
  <c r="AB1291" i="11"/>
  <c r="AC1291" i="11"/>
  <c r="O1292" i="11"/>
  <c r="P1292" i="11"/>
  <c r="Q1292" i="11"/>
  <c r="R1292" i="11"/>
  <c r="S1292" i="11"/>
  <c r="T1292" i="11"/>
  <c r="U1292" i="11"/>
  <c r="V1292" i="11"/>
  <c r="W1292" i="11"/>
  <c r="X1292" i="11"/>
  <c r="Z1292" i="11"/>
  <c r="AA1292" i="11"/>
  <c r="AB1292" i="11"/>
  <c r="AC1292" i="11"/>
  <c r="O1293" i="11"/>
  <c r="P1293" i="11"/>
  <c r="Q1293" i="11"/>
  <c r="R1293" i="11"/>
  <c r="S1293" i="11"/>
  <c r="T1293" i="11"/>
  <c r="U1293" i="11"/>
  <c r="V1293" i="11"/>
  <c r="W1293" i="11"/>
  <c r="X1293" i="11"/>
  <c r="Z1293" i="11"/>
  <c r="AA1293" i="11"/>
  <c r="AB1293" i="11"/>
  <c r="AC1293" i="11"/>
  <c r="O1294" i="11"/>
  <c r="P1294" i="11"/>
  <c r="Q1294" i="11"/>
  <c r="R1294" i="11"/>
  <c r="S1294" i="11"/>
  <c r="T1294" i="11"/>
  <c r="U1294" i="11"/>
  <c r="V1294" i="11"/>
  <c r="W1294" i="11"/>
  <c r="X1294" i="11"/>
  <c r="Z1294" i="11"/>
  <c r="AA1294" i="11"/>
  <c r="AB1294" i="11"/>
  <c r="AC1294" i="11"/>
  <c r="O1295" i="11"/>
  <c r="P1295" i="11"/>
  <c r="Q1295" i="11"/>
  <c r="R1295" i="11"/>
  <c r="S1295" i="11"/>
  <c r="T1295" i="11"/>
  <c r="U1295" i="11"/>
  <c r="V1295" i="11"/>
  <c r="W1295" i="11"/>
  <c r="X1295" i="11"/>
  <c r="Z1295" i="11"/>
  <c r="AA1295" i="11"/>
  <c r="AB1295" i="11"/>
  <c r="AC1295" i="11"/>
  <c r="O1296" i="11"/>
  <c r="P1296" i="11"/>
  <c r="Q1296" i="11"/>
  <c r="R1296" i="11"/>
  <c r="S1296" i="11"/>
  <c r="T1296" i="11"/>
  <c r="U1296" i="11"/>
  <c r="V1296" i="11"/>
  <c r="W1296" i="11"/>
  <c r="X1296" i="11"/>
  <c r="Z1296" i="11"/>
  <c r="AA1296" i="11"/>
  <c r="AB1296" i="11"/>
  <c r="AC1296" i="11"/>
  <c r="O1297" i="11"/>
  <c r="P1297" i="11"/>
  <c r="Q1297" i="11"/>
  <c r="R1297" i="11"/>
  <c r="S1297" i="11"/>
  <c r="T1297" i="11"/>
  <c r="U1297" i="11"/>
  <c r="V1297" i="11"/>
  <c r="W1297" i="11"/>
  <c r="X1297" i="11"/>
  <c r="Z1297" i="11"/>
  <c r="AA1297" i="11"/>
  <c r="AB1297" i="11"/>
  <c r="AC1297" i="11"/>
  <c r="O1298" i="11"/>
  <c r="P1298" i="11"/>
  <c r="Q1298" i="11"/>
  <c r="R1298" i="11"/>
  <c r="S1298" i="11"/>
  <c r="T1298" i="11"/>
  <c r="U1298" i="11"/>
  <c r="V1298" i="11"/>
  <c r="W1298" i="11"/>
  <c r="X1298" i="11"/>
  <c r="Z1298" i="11"/>
  <c r="AA1298" i="11"/>
  <c r="AB1298" i="11"/>
  <c r="AC1298" i="11"/>
  <c r="O1299" i="11"/>
  <c r="P1299" i="11"/>
  <c r="Q1299" i="11"/>
  <c r="R1299" i="11"/>
  <c r="S1299" i="11"/>
  <c r="T1299" i="11"/>
  <c r="U1299" i="11"/>
  <c r="V1299" i="11"/>
  <c r="W1299" i="11"/>
  <c r="X1299" i="11"/>
  <c r="Z1299" i="11"/>
  <c r="AA1299" i="11"/>
  <c r="AB1299" i="11"/>
  <c r="AC1299" i="11"/>
  <c r="O1300" i="11"/>
  <c r="P1300" i="11"/>
  <c r="Q1300" i="11"/>
  <c r="R1300" i="11"/>
  <c r="S1300" i="11"/>
  <c r="T1300" i="11"/>
  <c r="U1300" i="11"/>
  <c r="V1300" i="11"/>
  <c r="W1300" i="11"/>
  <c r="X1300" i="11"/>
  <c r="Z1300" i="11"/>
  <c r="AA1300" i="11"/>
  <c r="AB1300" i="11"/>
  <c r="AC1300" i="11"/>
  <c r="O1301" i="11"/>
  <c r="P1301" i="11"/>
  <c r="Q1301" i="11"/>
  <c r="R1301" i="11"/>
  <c r="S1301" i="11"/>
  <c r="T1301" i="11"/>
  <c r="U1301" i="11"/>
  <c r="V1301" i="11"/>
  <c r="W1301" i="11"/>
  <c r="X1301" i="11"/>
  <c r="Z1301" i="11"/>
  <c r="AA1301" i="11"/>
  <c r="AB1301" i="11"/>
  <c r="AC1301" i="11"/>
  <c r="O1302" i="11"/>
  <c r="P1302" i="11"/>
  <c r="Q1302" i="11"/>
  <c r="R1302" i="11"/>
  <c r="S1302" i="11"/>
  <c r="T1302" i="11"/>
  <c r="U1302" i="11"/>
  <c r="V1302" i="11"/>
  <c r="W1302" i="11"/>
  <c r="X1302" i="11"/>
  <c r="Z1302" i="11"/>
  <c r="AA1302" i="11"/>
  <c r="AB1302" i="11"/>
  <c r="AC1302" i="11"/>
  <c r="O1303" i="11"/>
  <c r="P1303" i="11"/>
  <c r="Q1303" i="11"/>
  <c r="R1303" i="11"/>
  <c r="S1303" i="11"/>
  <c r="T1303" i="11"/>
  <c r="U1303" i="11"/>
  <c r="V1303" i="11"/>
  <c r="W1303" i="11"/>
  <c r="X1303" i="11"/>
  <c r="Z1303" i="11"/>
  <c r="AA1303" i="11"/>
  <c r="AB1303" i="11"/>
  <c r="AC1303" i="11"/>
  <c r="O1304" i="11"/>
  <c r="P1304" i="11"/>
  <c r="Q1304" i="11"/>
  <c r="R1304" i="11"/>
  <c r="S1304" i="11"/>
  <c r="T1304" i="11"/>
  <c r="U1304" i="11"/>
  <c r="V1304" i="11"/>
  <c r="W1304" i="11"/>
  <c r="X1304" i="11"/>
  <c r="Z1304" i="11"/>
  <c r="AA1304" i="11"/>
  <c r="AB1304" i="11"/>
  <c r="AC1304" i="11"/>
  <c r="O1305" i="11"/>
  <c r="P1305" i="11"/>
  <c r="Q1305" i="11"/>
  <c r="R1305" i="11"/>
  <c r="S1305" i="11"/>
  <c r="T1305" i="11"/>
  <c r="U1305" i="11"/>
  <c r="V1305" i="11"/>
  <c r="W1305" i="11"/>
  <c r="X1305" i="11"/>
  <c r="Z1305" i="11"/>
  <c r="AA1305" i="11"/>
  <c r="AB1305" i="11"/>
  <c r="AC1305" i="11"/>
  <c r="O1306" i="11"/>
  <c r="P1306" i="11"/>
  <c r="Q1306" i="11"/>
  <c r="R1306" i="11"/>
  <c r="S1306" i="11"/>
  <c r="T1306" i="11"/>
  <c r="U1306" i="11"/>
  <c r="V1306" i="11"/>
  <c r="W1306" i="11"/>
  <c r="X1306" i="11"/>
  <c r="Z1306" i="11"/>
  <c r="AA1306" i="11"/>
  <c r="AB1306" i="11"/>
  <c r="AC1306" i="11"/>
  <c r="O1307" i="11"/>
  <c r="P1307" i="11"/>
  <c r="Q1307" i="11"/>
  <c r="R1307" i="11"/>
  <c r="S1307" i="11"/>
  <c r="T1307" i="11"/>
  <c r="U1307" i="11"/>
  <c r="V1307" i="11"/>
  <c r="W1307" i="11"/>
  <c r="X1307" i="11"/>
  <c r="Z1307" i="11"/>
  <c r="AA1307" i="11"/>
  <c r="AB1307" i="11"/>
  <c r="AC1307" i="11"/>
  <c r="O1308" i="11"/>
  <c r="P1308" i="11"/>
  <c r="Q1308" i="11"/>
  <c r="R1308" i="11"/>
  <c r="S1308" i="11"/>
  <c r="T1308" i="11"/>
  <c r="U1308" i="11"/>
  <c r="V1308" i="11"/>
  <c r="W1308" i="11"/>
  <c r="X1308" i="11"/>
  <c r="Z1308" i="11"/>
  <c r="AA1308" i="11"/>
  <c r="AB1308" i="11"/>
  <c r="AC1308" i="11"/>
  <c r="O1309" i="11"/>
  <c r="P1309" i="11"/>
  <c r="Q1309" i="11"/>
  <c r="R1309" i="11"/>
  <c r="S1309" i="11"/>
  <c r="T1309" i="11"/>
  <c r="U1309" i="11"/>
  <c r="V1309" i="11"/>
  <c r="W1309" i="11"/>
  <c r="X1309" i="11"/>
  <c r="Z1309" i="11"/>
  <c r="AA1309" i="11"/>
  <c r="AB1309" i="11"/>
  <c r="AC1309" i="11"/>
  <c r="O1310" i="11"/>
  <c r="P1310" i="11"/>
  <c r="Q1310" i="11"/>
  <c r="R1310" i="11"/>
  <c r="S1310" i="11"/>
  <c r="T1310" i="11"/>
  <c r="U1310" i="11"/>
  <c r="V1310" i="11"/>
  <c r="W1310" i="11"/>
  <c r="X1310" i="11"/>
  <c r="Z1310" i="11"/>
  <c r="AA1310" i="11"/>
  <c r="AB1310" i="11"/>
  <c r="AC1310" i="11"/>
  <c r="O1311" i="11"/>
  <c r="P1311" i="11"/>
  <c r="Q1311" i="11"/>
  <c r="R1311" i="11"/>
  <c r="S1311" i="11"/>
  <c r="T1311" i="11"/>
  <c r="U1311" i="11"/>
  <c r="V1311" i="11"/>
  <c r="W1311" i="11"/>
  <c r="X1311" i="11"/>
  <c r="Z1311" i="11"/>
  <c r="AA1311" i="11"/>
  <c r="AB1311" i="11"/>
  <c r="AC1311" i="11"/>
  <c r="O1312" i="11"/>
  <c r="P1312" i="11"/>
  <c r="Q1312" i="11"/>
  <c r="R1312" i="11"/>
  <c r="S1312" i="11"/>
  <c r="T1312" i="11"/>
  <c r="U1312" i="11"/>
  <c r="V1312" i="11"/>
  <c r="W1312" i="11"/>
  <c r="X1312" i="11"/>
  <c r="Z1312" i="11"/>
  <c r="AA1312" i="11"/>
  <c r="AB1312" i="11"/>
  <c r="AC1312" i="11"/>
  <c r="O1313" i="11"/>
  <c r="P1313" i="11"/>
  <c r="Q1313" i="11"/>
  <c r="R1313" i="11"/>
  <c r="S1313" i="11"/>
  <c r="T1313" i="11"/>
  <c r="U1313" i="11"/>
  <c r="V1313" i="11"/>
  <c r="W1313" i="11"/>
  <c r="X1313" i="11"/>
  <c r="Z1313" i="11"/>
  <c r="AA1313" i="11"/>
  <c r="AB1313" i="11"/>
  <c r="AC1313" i="11"/>
  <c r="O1314" i="11"/>
  <c r="P1314" i="11"/>
  <c r="Q1314" i="11"/>
  <c r="R1314" i="11"/>
  <c r="S1314" i="11"/>
  <c r="T1314" i="11"/>
  <c r="U1314" i="11"/>
  <c r="V1314" i="11"/>
  <c r="W1314" i="11"/>
  <c r="X1314" i="11"/>
  <c r="Z1314" i="11"/>
  <c r="AA1314" i="11"/>
  <c r="AB1314" i="11"/>
  <c r="AC1314" i="11"/>
  <c r="O1315" i="11"/>
  <c r="P1315" i="11"/>
  <c r="Q1315" i="11"/>
  <c r="R1315" i="11"/>
  <c r="S1315" i="11"/>
  <c r="T1315" i="11"/>
  <c r="U1315" i="11"/>
  <c r="V1315" i="11"/>
  <c r="W1315" i="11"/>
  <c r="X1315" i="11"/>
  <c r="Z1315" i="11"/>
  <c r="AA1315" i="11"/>
  <c r="AB1315" i="11"/>
  <c r="AC1315" i="11"/>
  <c r="O1316" i="11"/>
  <c r="P1316" i="11"/>
  <c r="Q1316" i="11"/>
  <c r="R1316" i="11"/>
  <c r="S1316" i="11"/>
  <c r="T1316" i="11"/>
  <c r="U1316" i="11"/>
  <c r="V1316" i="11"/>
  <c r="W1316" i="11"/>
  <c r="X1316" i="11"/>
  <c r="Z1316" i="11"/>
  <c r="AA1316" i="11"/>
  <c r="AB1316" i="11"/>
  <c r="AC1316" i="11"/>
  <c r="O1317" i="11"/>
  <c r="P1317" i="11"/>
  <c r="Q1317" i="11"/>
  <c r="R1317" i="11"/>
  <c r="S1317" i="11"/>
  <c r="T1317" i="11"/>
  <c r="U1317" i="11"/>
  <c r="V1317" i="11"/>
  <c r="W1317" i="11"/>
  <c r="X1317" i="11"/>
  <c r="Z1317" i="11"/>
  <c r="AA1317" i="11"/>
  <c r="AB1317" i="11"/>
  <c r="AC1317" i="11"/>
  <c r="O1318" i="11"/>
  <c r="P1318" i="11"/>
  <c r="Q1318" i="11"/>
  <c r="R1318" i="11"/>
  <c r="S1318" i="11"/>
  <c r="T1318" i="11"/>
  <c r="U1318" i="11"/>
  <c r="V1318" i="11"/>
  <c r="W1318" i="11"/>
  <c r="X1318" i="11"/>
  <c r="Z1318" i="11"/>
  <c r="AA1318" i="11"/>
  <c r="AB1318" i="11"/>
  <c r="AC1318" i="11"/>
  <c r="O1319" i="11"/>
  <c r="P1319" i="11"/>
  <c r="Q1319" i="11"/>
  <c r="R1319" i="11"/>
  <c r="S1319" i="11"/>
  <c r="T1319" i="11"/>
  <c r="U1319" i="11"/>
  <c r="V1319" i="11"/>
  <c r="W1319" i="11"/>
  <c r="X1319" i="11"/>
  <c r="Z1319" i="11"/>
  <c r="AA1319" i="11"/>
  <c r="AB1319" i="11"/>
  <c r="AC1319" i="11"/>
  <c r="O1320" i="11"/>
  <c r="P1320" i="11"/>
  <c r="Q1320" i="11"/>
  <c r="R1320" i="11"/>
  <c r="S1320" i="11"/>
  <c r="T1320" i="11"/>
  <c r="U1320" i="11"/>
  <c r="V1320" i="11"/>
  <c r="W1320" i="11"/>
  <c r="X1320" i="11"/>
  <c r="Z1320" i="11"/>
  <c r="AA1320" i="11"/>
  <c r="AB1320" i="11"/>
  <c r="AC1320" i="11"/>
  <c r="O1321" i="11"/>
  <c r="P1321" i="11"/>
  <c r="Q1321" i="11"/>
  <c r="R1321" i="11"/>
  <c r="S1321" i="11"/>
  <c r="T1321" i="11"/>
  <c r="U1321" i="11"/>
  <c r="V1321" i="11"/>
  <c r="W1321" i="11"/>
  <c r="X1321" i="11"/>
  <c r="Z1321" i="11"/>
  <c r="AA1321" i="11"/>
  <c r="AB1321" i="11"/>
  <c r="AC1321" i="11"/>
  <c r="O1322" i="11"/>
  <c r="P1322" i="11"/>
  <c r="Q1322" i="11"/>
  <c r="R1322" i="11"/>
  <c r="S1322" i="11"/>
  <c r="T1322" i="11"/>
  <c r="U1322" i="11"/>
  <c r="V1322" i="11"/>
  <c r="W1322" i="11"/>
  <c r="X1322" i="11"/>
  <c r="Z1322" i="11"/>
  <c r="AA1322" i="11"/>
  <c r="AB1322" i="11"/>
  <c r="AC1322" i="11"/>
  <c r="O1323" i="11"/>
  <c r="P1323" i="11"/>
  <c r="Q1323" i="11"/>
  <c r="R1323" i="11"/>
  <c r="S1323" i="11"/>
  <c r="T1323" i="11"/>
  <c r="U1323" i="11"/>
  <c r="V1323" i="11"/>
  <c r="W1323" i="11"/>
  <c r="X1323" i="11"/>
  <c r="Z1323" i="11"/>
  <c r="AA1323" i="11"/>
  <c r="AB1323" i="11"/>
  <c r="AC1323" i="11"/>
  <c r="O1324" i="11"/>
  <c r="P1324" i="11"/>
  <c r="Q1324" i="11"/>
  <c r="R1324" i="11"/>
  <c r="S1324" i="11"/>
  <c r="T1324" i="11"/>
  <c r="U1324" i="11"/>
  <c r="V1324" i="11"/>
  <c r="W1324" i="11"/>
  <c r="X1324" i="11"/>
  <c r="Z1324" i="11"/>
  <c r="AA1324" i="11"/>
  <c r="AB1324" i="11"/>
  <c r="AC1324" i="11"/>
  <c r="O1325" i="11"/>
  <c r="P1325" i="11"/>
  <c r="Q1325" i="11"/>
  <c r="R1325" i="11"/>
  <c r="S1325" i="11"/>
  <c r="T1325" i="11"/>
  <c r="U1325" i="11"/>
  <c r="V1325" i="11"/>
  <c r="W1325" i="11"/>
  <c r="X1325" i="11"/>
  <c r="Z1325" i="11"/>
  <c r="AA1325" i="11"/>
  <c r="AB1325" i="11"/>
  <c r="AC1325" i="11"/>
  <c r="O1326" i="11"/>
  <c r="P1326" i="11"/>
  <c r="Q1326" i="11"/>
  <c r="R1326" i="11"/>
  <c r="S1326" i="11"/>
  <c r="T1326" i="11"/>
  <c r="U1326" i="11"/>
  <c r="V1326" i="11"/>
  <c r="W1326" i="11"/>
  <c r="X1326" i="11"/>
  <c r="Z1326" i="11"/>
  <c r="AA1326" i="11"/>
  <c r="AB1326" i="11"/>
  <c r="AC1326" i="11"/>
  <c r="O1327" i="11"/>
  <c r="P1327" i="11"/>
  <c r="Q1327" i="11"/>
  <c r="R1327" i="11"/>
  <c r="S1327" i="11"/>
  <c r="T1327" i="11"/>
  <c r="U1327" i="11"/>
  <c r="V1327" i="11"/>
  <c r="W1327" i="11"/>
  <c r="X1327" i="11"/>
  <c r="Z1327" i="11"/>
  <c r="AA1327" i="11"/>
  <c r="AB1327" i="11"/>
  <c r="AC1327" i="11"/>
  <c r="O1328" i="11"/>
  <c r="P1328" i="11"/>
  <c r="Q1328" i="11"/>
  <c r="R1328" i="11"/>
  <c r="S1328" i="11"/>
  <c r="T1328" i="11"/>
  <c r="U1328" i="11"/>
  <c r="V1328" i="11"/>
  <c r="W1328" i="11"/>
  <c r="X1328" i="11"/>
  <c r="Z1328" i="11"/>
  <c r="AA1328" i="11"/>
  <c r="AB1328" i="11"/>
  <c r="AC1328" i="11"/>
  <c r="O1329" i="11"/>
  <c r="P1329" i="11"/>
  <c r="Q1329" i="11"/>
  <c r="R1329" i="11"/>
  <c r="S1329" i="11"/>
  <c r="T1329" i="11"/>
  <c r="U1329" i="11"/>
  <c r="V1329" i="11"/>
  <c r="W1329" i="11"/>
  <c r="X1329" i="11"/>
  <c r="Z1329" i="11"/>
  <c r="AA1329" i="11"/>
  <c r="AB1329" i="11"/>
  <c r="AC1329" i="11"/>
  <c r="O1330" i="11"/>
  <c r="P1330" i="11"/>
  <c r="Q1330" i="11"/>
  <c r="R1330" i="11"/>
  <c r="S1330" i="11"/>
  <c r="T1330" i="11"/>
  <c r="U1330" i="11"/>
  <c r="V1330" i="11"/>
  <c r="W1330" i="11"/>
  <c r="X1330" i="11"/>
  <c r="Z1330" i="11"/>
  <c r="AA1330" i="11"/>
  <c r="AB1330" i="11"/>
  <c r="AC1330" i="11"/>
  <c r="O1331" i="11"/>
  <c r="P1331" i="11"/>
  <c r="Q1331" i="11"/>
  <c r="R1331" i="11"/>
  <c r="S1331" i="11"/>
  <c r="T1331" i="11"/>
  <c r="U1331" i="11"/>
  <c r="V1331" i="11"/>
  <c r="W1331" i="11"/>
  <c r="X1331" i="11"/>
  <c r="Z1331" i="11"/>
  <c r="AA1331" i="11"/>
  <c r="AB1331" i="11"/>
  <c r="AC1331" i="11"/>
  <c r="O1332" i="11"/>
  <c r="P1332" i="11"/>
  <c r="Q1332" i="11"/>
  <c r="R1332" i="11"/>
  <c r="S1332" i="11"/>
  <c r="T1332" i="11"/>
  <c r="U1332" i="11"/>
  <c r="V1332" i="11"/>
  <c r="W1332" i="11"/>
  <c r="X1332" i="11"/>
  <c r="Z1332" i="11"/>
  <c r="AA1332" i="11"/>
  <c r="AB1332" i="11"/>
  <c r="AC1332" i="11"/>
  <c r="O1333" i="11"/>
  <c r="P1333" i="11"/>
  <c r="Q1333" i="11"/>
  <c r="R1333" i="11"/>
  <c r="S1333" i="11"/>
  <c r="T1333" i="11"/>
  <c r="U1333" i="11"/>
  <c r="V1333" i="11"/>
  <c r="W1333" i="11"/>
  <c r="X1333" i="11"/>
  <c r="Z1333" i="11"/>
  <c r="AA1333" i="11"/>
  <c r="AB1333" i="11"/>
  <c r="AC1333" i="11"/>
  <c r="O1334" i="11"/>
  <c r="P1334" i="11"/>
  <c r="Q1334" i="11"/>
  <c r="R1334" i="11"/>
  <c r="S1334" i="11"/>
  <c r="T1334" i="11"/>
  <c r="U1334" i="11"/>
  <c r="V1334" i="11"/>
  <c r="W1334" i="11"/>
  <c r="X1334" i="11"/>
  <c r="Z1334" i="11"/>
  <c r="AA1334" i="11"/>
  <c r="AB1334" i="11"/>
  <c r="AC1334" i="11"/>
  <c r="O1335" i="11"/>
  <c r="P1335" i="11"/>
  <c r="Q1335" i="11"/>
  <c r="R1335" i="11"/>
  <c r="S1335" i="11"/>
  <c r="T1335" i="11"/>
  <c r="U1335" i="11"/>
  <c r="V1335" i="11"/>
  <c r="W1335" i="11"/>
  <c r="X1335" i="11"/>
  <c r="Z1335" i="11"/>
  <c r="AA1335" i="11"/>
  <c r="AB1335" i="11"/>
  <c r="AC1335" i="11"/>
  <c r="O1336" i="11"/>
  <c r="P1336" i="11"/>
  <c r="Q1336" i="11"/>
  <c r="R1336" i="11"/>
  <c r="S1336" i="11"/>
  <c r="T1336" i="11"/>
  <c r="U1336" i="11"/>
  <c r="V1336" i="11"/>
  <c r="W1336" i="11"/>
  <c r="X1336" i="11"/>
  <c r="Z1336" i="11"/>
  <c r="AA1336" i="11"/>
  <c r="AB1336" i="11"/>
  <c r="AC1336" i="11"/>
  <c r="O1337" i="11"/>
  <c r="P1337" i="11"/>
  <c r="Q1337" i="11"/>
  <c r="R1337" i="11"/>
  <c r="S1337" i="11"/>
  <c r="T1337" i="11"/>
  <c r="U1337" i="11"/>
  <c r="V1337" i="11"/>
  <c r="W1337" i="11"/>
  <c r="X1337" i="11"/>
  <c r="Z1337" i="11"/>
  <c r="AA1337" i="11"/>
  <c r="AB1337" i="11"/>
  <c r="AC1337" i="11"/>
  <c r="O1338" i="11"/>
  <c r="P1338" i="11"/>
  <c r="Q1338" i="11"/>
  <c r="R1338" i="11"/>
  <c r="S1338" i="11"/>
  <c r="T1338" i="11"/>
  <c r="U1338" i="11"/>
  <c r="V1338" i="11"/>
  <c r="W1338" i="11"/>
  <c r="X1338" i="11"/>
  <c r="Z1338" i="11"/>
  <c r="AA1338" i="11"/>
  <c r="AB1338" i="11"/>
  <c r="AC1338" i="11"/>
  <c r="O1339" i="11"/>
  <c r="P1339" i="11"/>
  <c r="Q1339" i="11"/>
  <c r="R1339" i="11"/>
  <c r="S1339" i="11"/>
  <c r="T1339" i="11"/>
  <c r="U1339" i="11"/>
  <c r="V1339" i="11"/>
  <c r="W1339" i="11"/>
  <c r="X1339" i="11"/>
  <c r="Z1339" i="11"/>
  <c r="AA1339" i="11"/>
  <c r="AB1339" i="11"/>
  <c r="AC1339" i="11"/>
  <c r="O1340" i="11"/>
  <c r="P1340" i="11"/>
  <c r="Q1340" i="11"/>
  <c r="R1340" i="11"/>
  <c r="S1340" i="11"/>
  <c r="T1340" i="11"/>
  <c r="U1340" i="11"/>
  <c r="V1340" i="11"/>
  <c r="W1340" i="11"/>
  <c r="X1340" i="11"/>
  <c r="Z1340" i="11"/>
  <c r="AA1340" i="11"/>
  <c r="AB1340" i="11"/>
  <c r="AC1340" i="11"/>
  <c r="O1341" i="11"/>
  <c r="P1341" i="11"/>
  <c r="Q1341" i="11"/>
  <c r="R1341" i="11"/>
  <c r="S1341" i="11"/>
  <c r="T1341" i="11"/>
  <c r="U1341" i="11"/>
  <c r="V1341" i="11"/>
  <c r="W1341" i="11"/>
  <c r="X1341" i="11"/>
  <c r="Z1341" i="11"/>
  <c r="AA1341" i="11"/>
  <c r="AB1341" i="11"/>
  <c r="AC1341" i="11"/>
  <c r="O1342" i="11"/>
  <c r="P1342" i="11"/>
  <c r="Q1342" i="11"/>
  <c r="R1342" i="11"/>
  <c r="S1342" i="11"/>
  <c r="T1342" i="11"/>
  <c r="U1342" i="11"/>
  <c r="V1342" i="11"/>
  <c r="W1342" i="11"/>
  <c r="X1342" i="11"/>
  <c r="Z1342" i="11"/>
  <c r="AA1342" i="11"/>
  <c r="AB1342" i="11"/>
  <c r="AC1342" i="11"/>
  <c r="O1343" i="11"/>
  <c r="P1343" i="11"/>
  <c r="Q1343" i="11"/>
  <c r="R1343" i="11"/>
  <c r="S1343" i="11"/>
  <c r="T1343" i="11"/>
  <c r="U1343" i="11"/>
  <c r="V1343" i="11"/>
  <c r="W1343" i="11"/>
  <c r="X1343" i="11"/>
  <c r="Z1343" i="11"/>
  <c r="AA1343" i="11"/>
  <c r="AB1343" i="11"/>
  <c r="AC1343" i="11"/>
  <c r="O1344" i="11"/>
  <c r="P1344" i="11"/>
  <c r="Q1344" i="11"/>
  <c r="R1344" i="11"/>
  <c r="S1344" i="11"/>
  <c r="T1344" i="11"/>
  <c r="U1344" i="11"/>
  <c r="V1344" i="11"/>
  <c r="W1344" i="11"/>
  <c r="X1344" i="11"/>
  <c r="Z1344" i="11"/>
  <c r="AA1344" i="11"/>
  <c r="AB1344" i="11"/>
  <c r="AC1344" i="11"/>
  <c r="O1345" i="11"/>
  <c r="P1345" i="11"/>
  <c r="Q1345" i="11"/>
  <c r="R1345" i="11"/>
  <c r="S1345" i="11"/>
  <c r="T1345" i="11"/>
  <c r="U1345" i="11"/>
  <c r="V1345" i="11"/>
  <c r="W1345" i="11"/>
  <c r="X1345" i="11"/>
  <c r="Z1345" i="11"/>
  <c r="AA1345" i="11"/>
  <c r="AB1345" i="11"/>
  <c r="AC1345" i="11"/>
  <c r="O1346" i="11"/>
  <c r="P1346" i="11"/>
  <c r="Q1346" i="11"/>
  <c r="R1346" i="11"/>
  <c r="S1346" i="11"/>
  <c r="T1346" i="11"/>
  <c r="U1346" i="11"/>
  <c r="V1346" i="11"/>
  <c r="W1346" i="11"/>
  <c r="X1346" i="11"/>
  <c r="Z1346" i="11"/>
  <c r="AA1346" i="11"/>
  <c r="AB1346" i="11"/>
  <c r="AC1346" i="11"/>
  <c r="O1347" i="11"/>
  <c r="P1347" i="11"/>
  <c r="Q1347" i="11"/>
  <c r="R1347" i="11"/>
  <c r="S1347" i="11"/>
  <c r="T1347" i="11"/>
  <c r="U1347" i="11"/>
  <c r="V1347" i="11"/>
  <c r="W1347" i="11"/>
  <c r="X1347" i="11"/>
  <c r="Z1347" i="11"/>
  <c r="AA1347" i="11"/>
  <c r="AB1347" i="11"/>
  <c r="AC1347" i="11"/>
  <c r="O1348" i="11"/>
  <c r="P1348" i="11"/>
  <c r="Q1348" i="11"/>
  <c r="R1348" i="11"/>
  <c r="S1348" i="11"/>
  <c r="T1348" i="11"/>
  <c r="U1348" i="11"/>
  <c r="V1348" i="11"/>
  <c r="W1348" i="11"/>
  <c r="X1348" i="11"/>
  <c r="Z1348" i="11"/>
  <c r="AA1348" i="11"/>
  <c r="AB1348" i="11"/>
  <c r="AC1348" i="11"/>
  <c r="O1349" i="11"/>
  <c r="P1349" i="11"/>
  <c r="Q1349" i="11"/>
  <c r="R1349" i="11"/>
  <c r="S1349" i="11"/>
  <c r="T1349" i="11"/>
  <c r="U1349" i="11"/>
  <c r="V1349" i="11"/>
  <c r="W1349" i="11"/>
  <c r="X1349" i="11"/>
  <c r="Z1349" i="11"/>
  <c r="AA1349" i="11"/>
  <c r="AB1349" i="11"/>
  <c r="AC1349" i="11"/>
  <c r="O1350" i="11"/>
  <c r="P1350" i="11"/>
  <c r="Q1350" i="11"/>
  <c r="R1350" i="11"/>
  <c r="S1350" i="11"/>
  <c r="T1350" i="11"/>
  <c r="U1350" i="11"/>
  <c r="V1350" i="11"/>
  <c r="W1350" i="11"/>
  <c r="X1350" i="11"/>
  <c r="Z1350" i="11"/>
  <c r="AA1350" i="11"/>
  <c r="AB1350" i="11"/>
  <c r="AC1350" i="11"/>
  <c r="O1351" i="11"/>
  <c r="P1351" i="11"/>
  <c r="Q1351" i="11"/>
  <c r="R1351" i="11"/>
  <c r="S1351" i="11"/>
  <c r="T1351" i="11"/>
  <c r="U1351" i="11"/>
  <c r="V1351" i="11"/>
  <c r="W1351" i="11"/>
  <c r="X1351" i="11"/>
  <c r="Z1351" i="11"/>
  <c r="AA1351" i="11"/>
  <c r="AB1351" i="11"/>
  <c r="AC1351" i="11"/>
  <c r="O1352" i="11"/>
  <c r="P1352" i="11"/>
  <c r="Q1352" i="11"/>
  <c r="R1352" i="11"/>
  <c r="S1352" i="11"/>
  <c r="T1352" i="11"/>
  <c r="U1352" i="11"/>
  <c r="V1352" i="11"/>
  <c r="W1352" i="11"/>
  <c r="X1352" i="11"/>
  <c r="Z1352" i="11"/>
  <c r="AA1352" i="11"/>
  <c r="AB1352" i="11"/>
  <c r="AC1352" i="11"/>
  <c r="O1353" i="11"/>
  <c r="P1353" i="11"/>
  <c r="Q1353" i="11"/>
  <c r="R1353" i="11"/>
  <c r="S1353" i="11"/>
  <c r="T1353" i="11"/>
  <c r="U1353" i="11"/>
  <c r="V1353" i="11"/>
  <c r="W1353" i="11"/>
  <c r="X1353" i="11"/>
  <c r="Z1353" i="11"/>
  <c r="AA1353" i="11"/>
  <c r="AB1353" i="11"/>
  <c r="AC1353" i="11"/>
  <c r="O1354" i="11"/>
  <c r="P1354" i="11"/>
  <c r="Q1354" i="11"/>
  <c r="R1354" i="11"/>
  <c r="S1354" i="11"/>
  <c r="T1354" i="11"/>
  <c r="U1354" i="11"/>
  <c r="V1354" i="11"/>
  <c r="W1354" i="11"/>
  <c r="X1354" i="11"/>
  <c r="Z1354" i="11"/>
  <c r="AA1354" i="11"/>
  <c r="AB1354" i="11"/>
  <c r="AC1354" i="11"/>
  <c r="O1355" i="11"/>
  <c r="P1355" i="11"/>
  <c r="Q1355" i="11"/>
  <c r="R1355" i="11"/>
  <c r="S1355" i="11"/>
  <c r="T1355" i="11"/>
  <c r="U1355" i="11"/>
  <c r="V1355" i="11"/>
  <c r="W1355" i="11"/>
  <c r="X1355" i="11"/>
  <c r="Z1355" i="11"/>
  <c r="AA1355" i="11"/>
  <c r="AB1355" i="11"/>
  <c r="AC1355" i="11"/>
  <c r="O1356" i="11"/>
  <c r="P1356" i="11"/>
  <c r="Q1356" i="11"/>
  <c r="R1356" i="11"/>
  <c r="S1356" i="11"/>
  <c r="T1356" i="11"/>
  <c r="U1356" i="11"/>
  <c r="V1356" i="11"/>
  <c r="W1356" i="11"/>
  <c r="X1356" i="11"/>
  <c r="Z1356" i="11"/>
  <c r="AA1356" i="11"/>
  <c r="AB1356" i="11"/>
  <c r="AC1356" i="11"/>
  <c r="O1357" i="11"/>
  <c r="P1357" i="11"/>
  <c r="Q1357" i="11"/>
  <c r="R1357" i="11"/>
  <c r="S1357" i="11"/>
  <c r="T1357" i="11"/>
  <c r="U1357" i="11"/>
  <c r="V1357" i="11"/>
  <c r="W1357" i="11"/>
  <c r="X1357" i="11"/>
  <c r="Z1357" i="11"/>
  <c r="AA1357" i="11"/>
  <c r="AB1357" i="11"/>
  <c r="AC1357" i="11"/>
  <c r="O1358" i="11"/>
  <c r="P1358" i="11"/>
  <c r="Q1358" i="11"/>
  <c r="R1358" i="11"/>
  <c r="S1358" i="11"/>
  <c r="T1358" i="11"/>
  <c r="U1358" i="11"/>
  <c r="V1358" i="11"/>
  <c r="W1358" i="11"/>
  <c r="X1358" i="11"/>
  <c r="Z1358" i="11"/>
  <c r="AA1358" i="11"/>
  <c r="AB1358" i="11"/>
  <c r="AC1358" i="11"/>
  <c r="O1359" i="11"/>
  <c r="P1359" i="11"/>
  <c r="Q1359" i="11"/>
  <c r="R1359" i="11"/>
  <c r="S1359" i="11"/>
  <c r="T1359" i="11"/>
  <c r="U1359" i="11"/>
  <c r="V1359" i="11"/>
  <c r="W1359" i="11"/>
  <c r="X1359" i="11"/>
  <c r="Z1359" i="11"/>
  <c r="AA1359" i="11"/>
  <c r="AB1359" i="11"/>
  <c r="AC1359" i="11"/>
  <c r="O1360" i="11"/>
  <c r="P1360" i="11"/>
  <c r="Q1360" i="11"/>
  <c r="R1360" i="11"/>
  <c r="S1360" i="11"/>
  <c r="T1360" i="11"/>
  <c r="U1360" i="11"/>
  <c r="V1360" i="11"/>
  <c r="W1360" i="11"/>
  <c r="X1360" i="11"/>
  <c r="Z1360" i="11"/>
  <c r="AA1360" i="11"/>
  <c r="AB1360" i="11"/>
  <c r="AC1360" i="11"/>
  <c r="O1361" i="11"/>
  <c r="P1361" i="11"/>
  <c r="Q1361" i="11"/>
  <c r="R1361" i="11"/>
  <c r="S1361" i="11"/>
  <c r="T1361" i="11"/>
  <c r="U1361" i="11"/>
  <c r="V1361" i="11"/>
  <c r="W1361" i="11"/>
  <c r="X1361" i="11"/>
  <c r="Z1361" i="11"/>
  <c r="AA1361" i="11"/>
  <c r="AB1361" i="11"/>
  <c r="AC1361" i="11"/>
  <c r="O1362" i="11"/>
  <c r="P1362" i="11"/>
  <c r="Q1362" i="11"/>
  <c r="R1362" i="11"/>
  <c r="S1362" i="11"/>
  <c r="T1362" i="11"/>
  <c r="U1362" i="11"/>
  <c r="V1362" i="11"/>
  <c r="W1362" i="11"/>
  <c r="X1362" i="11"/>
  <c r="Z1362" i="11"/>
  <c r="AA1362" i="11"/>
  <c r="AB1362" i="11"/>
  <c r="AC1362" i="11"/>
  <c r="O1363" i="11"/>
  <c r="P1363" i="11"/>
  <c r="Q1363" i="11"/>
  <c r="R1363" i="11"/>
  <c r="S1363" i="11"/>
  <c r="T1363" i="11"/>
  <c r="U1363" i="11"/>
  <c r="V1363" i="11"/>
  <c r="W1363" i="11"/>
  <c r="X1363" i="11"/>
  <c r="Z1363" i="11"/>
  <c r="AA1363" i="11"/>
  <c r="AB1363" i="11"/>
  <c r="AC1363" i="11"/>
  <c r="O1364" i="11"/>
  <c r="P1364" i="11"/>
  <c r="Q1364" i="11"/>
  <c r="R1364" i="11"/>
  <c r="S1364" i="11"/>
  <c r="T1364" i="11"/>
  <c r="U1364" i="11"/>
  <c r="V1364" i="11"/>
  <c r="W1364" i="11"/>
  <c r="X1364" i="11"/>
  <c r="Z1364" i="11"/>
  <c r="AA1364" i="11"/>
  <c r="AB1364" i="11"/>
  <c r="AC1364" i="11"/>
  <c r="O1365" i="11"/>
  <c r="P1365" i="11"/>
  <c r="Q1365" i="11"/>
  <c r="R1365" i="11"/>
  <c r="S1365" i="11"/>
  <c r="T1365" i="11"/>
  <c r="U1365" i="11"/>
  <c r="V1365" i="11"/>
  <c r="W1365" i="11"/>
  <c r="X1365" i="11"/>
  <c r="Z1365" i="11"/>
  <c r="AA1365" i="11"/>
  <c r="AB1365" i="11"/>
  <c r="AC1365" i="11"/>
  <c r="O1366" i="11"/>
  <c r="P1366" i="11"/>
  <c r="Q1366" i="11"/>
  <c r="R1366" i="11"/>
  <c r="S1366" i="11"/>
  <c r="T1366" i="11"/>
  <c r="U1366" i="11"/>
  <c r="V1366" i="11"/>
  <c r="W1366" i="11"/>
  <c r="X1366" i="11"/>
  <c r="Z1366" i="11"/>
  <c r="AA1366" i="11"/>
  <c r="AB1366" i="11"/>
  <c r="AC1366" i="11"/>
  <c r="O1367" i="11"/>
  <c r="P1367" i="11"/>
  <c r="Q1367" i="11"/>
  <c r="R1367" i="11"/>
  <c r="S1367" i="11"/>
  <c r="T1367" i="11"/>
  <c r="U1367" i="11"/>
  <c r="V1367" i="11"/>
  <c r="W1367" i="11"/>
  <c r="X1367" i="11"/>
  <c r="Z1367" i="11"/>
  <c r="AA1367" i="11"/>
  <c r="AB1367" i="11"/>
  <c r="AC1367" i="11"/>
  <c r="O1368" i="11"/>
  <c r="P1368" i="11"/>
  <c r="Q1368" i="11"/>
  <c r="R1368" i="11"/>
  <c r="S1368" i="11"/>
  <c r="T1368" i="11"/>
  <c r="U1368" i="11"/>
  <c r="V1368" i="11"/>
  <c r="W1368" i="11"/>
  <c r="X1368" i="11"/>
  <c r="Z1368" i="11"/>
  <c r="AA1368" i="11"/>
  <c r="AB1368" i="11"/>
  <c r="AC1368" i="11"/>
  <c r="O1369" i="11"/>
  <c r="P1369" i="11"/>
  <c r="Q1369" i="11"/>
  <c r="R1369" i="11"/>
  <c r="S1369" i="11"/>
  <c r="T1369" i="11"/>
  <c r="U1369" i="11"/>
  <c r="V1369" i="11"/>
  <c r="W1369" i="11"/>
  <c r="X1369" i="11"/>
  <c r="Z1369" i="11"/>
  <c r="AA1369" i="11"/>
  <c r="AB1369" i="11"/>
  <c r="AC1369" i="11"/>
  <c r="O1370" i="11"/>
  <c r="P1370" i="11"/>
  <c r="Q1370" i="11"/>
  <c r="R1370" i="11"/>
  <c r="S1370" i="11"/>
  <c r="T1370" i="11"/>
  <c r="U1370" i="11"/>
  <c r="V1370" i="11"/>
  <c r="W1370" i="11"/>
  <c r="X1370" i="11"/>
  <c r="Z1370" i="11"/>
  <c r="AA1370" i="11"/>
  <c r="AB1370" i="11"/>
  <c r="AC1370" i="11"/>
  <c r="O1371" i="11"/>
  <c r="P1371" i="11"/>
  <c r="Q1371" i="11"/>
  <c r="R1371" i="11"/>
  <c r="S1371" i="11"/>
  <c r="T1371" i="11"/>
  <c r="U1371" i="11"/>
  <c r="V1371" i="11"/>
  <c r="W1371" i="11"/>
  <c r="X1371" i="11"/>
  <c r="Z1371" i="11"/>
  <c r="AA1371" i="11"/>
  <c r="AB1371" i="11"/>
  <c r="AC1371" i="11"/>
  <c r="O1372" i="11"/>
  <c r="P1372" i="11"/>
  <c r="Q1372" i="11"/>
  <c r="R1372" i="11"/>
  <c r="S1372" i="11"/>
  <c r="T1372" i="11"/>
  <c r="U1372" i="11"/>
  <c r="V1372" i="11"/>
  <c r="W1372" i="11"/>
  <c r="X1372" i="11"/>
  <c r="Z1372" i="11"/>
  <c r="AA1372" i="11"/>
  <c r="AB1372" i="11"/>
  <c r="AC1372" i="11"/>
  <c r="O1373" i="11"/>
  <c r="P1373" i="11"/>
  <c r="Q1373" i="11"/>
  <c r="R1373" i="11"/>
  <c r="S1373" i="11"/>
  <c r="T1373" i="11"/>
  <c r="U1373" i="11"/>
  <c r="V1373" i="11"/>
  <c r="W1373" i="11"/>
  <c r="X1373" i="11"/>
  <c r="Z1373" i="11"/>
  <c r="AA1373" i="11"/>
  <c r="AB1373" i="11"/>
  <c r="AC1373" i="11"/>
  <c r="O1374" i="11"/>
  <c r="P1374" i="11"/>
  <c r="Q1374" i="11"/>
  <c r="R1374" i="11"/>
  <c r="S1374" i="11"/>
  <c r="T1374" i="11"/>
  <c r="U1374" i="11"/>
  <c r="V1374" i="11"/>
  <c r="W1374" i="11"/>
  <c r="X1374" i="11"/>
  <c r="Z1374" i="11"/>
  <c r="AA1374" i="11"/>
  <c r="AB1374" i="11"/>
  <c r="AC1374" i="11"/>
  <c r="O1375" i="11"/>
  <c r="P1375" i="11"/>
  <c r="Q1375" i="11"/>
  <c r="R1375" i="11"/>
  <c r="S1375" i="11"/>
  <c r="T1375" i="11"/>
  <c r="U1375" i="11"/>
  <c r="V1375" i="11"/>
  <c r="W1375" i="11"/>
  <c r="X1375" i="11"/>
  <c r="Y1375" i="11"/>
  <c r="Z1375" i="11"/>
  <c r="AA1375" i="11"/>
  <c r="AB1375" i="11"/>
  <c r="AC1375" i="11"/>
  <c r="P2" i="11"/>
  <c r="Q2" i="11"/>
  <c r="R2" i="11"/>
  <c r="S2" i="11"/>
  <c r="T2" i="11"/>
  <c r="U2" i="11"/>
  <c r="V2" i="11"/>
  <c r="W2" i="11"/>
  <c r="X2" i="11"/>
  <c r="Z2" i="11"/>
  <c r="AA2" i="11"/>
  <c r="AB2" i="11"/>
  <c r="AC2" i="11"/>
  <c r="O2" i="11"/>
  <c r="G3" i="11"/>
  <c r="H3" i="11"/>
  <c r="I3" i="11"/>
  <c r="J3" i="11"/>
  <c r="K3" i="11"/>
  <c r="L3" i="11"/>
  <c r="M3" i="11"/>
  <c r="N3" i="11"/>
  <c r="G4" i="11"/>
  <c r="H4" i="11"/>
  <c r="I4" i="11"/>
  <c r="J4" i="11"/>
  <c r="K4" i="11"/>
  <c r="L4" i="11"/>
  <c r="M4" i="11"/>
  <c r="N4" i="11"/>
  <c r="G5" i="11"/>
  <c r="H5" i="11"/>
  <c r="I5" i="11"/>
  <c r="J5" i="11"/>
  <c r="K5" i="11"/>
  <c r="L5" i="11"/>
  <c r="M5" i="11"/>
  <c r="N5" i="11"/>
  <c r="G6" i="11"/>
  <c r="H6" i="11"/>
  <c r="I6" i="11"/>
  <c r="J6" i="11"/>
  <c r="K6" i="11"/>
  <c r="L6" i="11"/>
  <c r="M6" i="11"/>
  <c r="N6" i="11"/>
  <c r="G7" i="11"/>
  <c r="H7" i="11"/>
  <c r="I7" i="11"/>
  <c r="J7" i="11"/>
  <c r="K7" i="11"/>
  <c r="L7" i="11"/>
  <c r="M7" i="11"/>
  <c r="N7" i="11"/>
  <c r="G8" i="11"/>
  <c r="H8" i="11"/>
  <c r="I8" i="11"/>
  <c r="J8" i="11"/>
  <c r="K8" i="11"/>
  <c r="L8" i="11"/>
  <c r="M8" i="11"/>
  <c r="N8" i="11"/>
  <c r="G9" i="11"/>
  <c r="H9" i="11"/>
  <c r="I9" i="11"/>
  <c r="J9" i="11"/>
  <c r="K9" i="11"/>
  <c r="L9" i="11"/>
  <c r="M9" i="11"/>
  <c r="N9" i="11"/>
  <c r="G10" i="11"/>
  <c r="H10" i="11"/>
  <c r="I10" i="11"/>
  <c r="J10" i="11"/>
  <c r="K10" i="11"/>
  <c r="L10" i="11"/>
  <c r="M10" i="11"/>
  <c r="N10" i="11"/>
  <c r="G11" i="11"/>
  <c r="H11" i="11"/>
  <c r="I11" i="11"/>
  <c r="J11" i="11"/>
  <c r="K11" i="11"/>
  <c r="L11" i="11"/>
  <c r="M11" i="11"/>
  <c r="N11" i="11"/>
  <c r="G12" i="11"/>
  <c r="H12" i="11"/>
  <c r="I12" i="11"/>
  <c r="J12" i="11"/>
  <c r="K12" i="11"/>
  <c r="L12" i="11"/>
  <c r="M12" i="11"/>
  <c r="N12" i="11"/>
  <c r="G13" i="11"/>
  <c r="H13" i="11"/>
  <c r="I13" i="11"/>
  <c r="J13" i="11"/>
  <c r="K13" i="11"/>
  <c r="L13" i="11"/>
  <c r="M13" i="11"/>
  <c r="N13" i="11"/>
  <c r="G14" i="11"/>
  <c r="H14" i="11"/>
  <c r="I14" i="11"/>
  <c r="J14" i="11"/>
  <c r="K14" i="11"/>
  <c r="L14" i="11"/>
  <c r="M14" i="11"/>
  <c r="N14" i="11"/>
  <c r="G15" i="11"/>
  <c r="H15" i="11"/>
  <c r="I15" i="11"/>
  <c r="J15" i="11"/>
  <c r="K15" i="11"/>
  <c r="L15" i="11"/>
  <c r="M15" i="11"/>
  <c r="N15" i="11"/>
  <c r="G16" i="11"/>
  <c r="H16" i="11"/>
  <c r="I16" i="11"/>
  <c r="J16" i="11"/>
  <c r="K16" i="11"/>
  <c r="L16" i="11"/>
  <c r="M16" i="11"/>
  <c r="N16" i="11"/>
  <c r="G17" i="11"/>
  <c r="H17" i="11"/>
  <c r="I17" i="11"/>
  <c r="J17" i="11"/>
  <c r="K17" i="11"/>
  <c r="L17" i="11"/>
  <c r="M17" i="11"/>
  <c r="N17" i="11"/>
  <c r="G18" i="11"/>
  <c r="H18" i="11"/>
  <c r="I18" i="11"/>
  <c r="J18" i="11"/>
  <c r="K18" i="11"/>
  <c r="L18" i="11"/>
  <c r="M18" i="11"/>
  <c r="N18" i="11"/>
  <c r="G19" i="11"/>
  <c r="H19" i="11"/>
  <c r="I19" i="11"/>
  <c r="J19" i="11"/>
  <c r="K19" i="11"/>
  <c r="L19" i="11"/>
  <c r="M19" i="11"/>
  <c r="N19" i="11"/>
  <c r="G20" i="11"/>
  <c r="H20" i="11"/>
  <c r="I20" i="11"/>
  <c r="J20" i="11"/>
  <c r="K20" i="11"/>
  <c r="L20" i="11"/>
  <c r="M20" i="11"/>
  <c r="N20" i="11"/>
  <c r="G21" i="11"/>
  <c r="H21" i="11"/>
  <c r="I21" i="11"/>
  <c r="J21" i="11"/>
  <c r="K21" i="11"/>
  <c r="L21" i="11"/>
  <c r="M21" i="11"/>
  <c r="N21" i="11"/>
  <c r="G22" i="11"/>
  <c r="H22" i="11"/>
  <c r="I22" i="11"/>
  <c r="J22" i="11"/>
  <c r="K22" i="11"/>
  <c r="L22" i="11"/>
  <c r="M22" i="11"/>
  <c r="N22" i="11"/>
  <c r="G23" i="11"/>
  <c r="H23" i="11"/>
  <c r="I23" i="11"/>
  <c r="J23" i="11"/>
  <c r="K23" i="11"/>
  <c r="L23" i="11"/>
  <c r="M23" i="11"/>
  <c r="N23" i="11"/>
  <c r="G24" i="11"/>
  <c r="H24" i="11"/>
  <c r="I24" i="11"/>
  <c r="J24" i="11"/>
  <c r="K24" i="11"/>
  <c r="L24" i="11"/>
  <c r="M24" i="11"/>
  <c r="N24" i="11"/>
  <c r="G25" i="11"/>
  <c r="H25" i="11"/>
  <c r="I25" i="11"/>
  <c r="J25" i="11"/>
  <c r="K25" i="11"/>
  <c r="L25" i="11"/>
  <c r="M25" i="11"/>
  <c r="N25" i="11"/>
  <c r="G26" i="11"/>
  <c r="H26" i="11"/>
  <c r="I26" i="11"/>
  <c r="J26" i="11"/>
  <c r="K26" i="11"/>
  <c r="L26" i="11"/>
  <c r="M26" i="11"/>
  <c r="N26" i="11"/>
  <c r="G27" i="11"/>
  <c r="H27" i="11"/>
  <c r="I27" i="11"/>
  <c r="J27" i="11"/>
  <c r="K27" i="11"/>
  <c r="L27" i="11"/>
  <c r="M27" i="11"/>
  <c r="N27" i="11"/>
  <c r="G28" i="11"/>
  <c r="H28" i="11"/>
  <c r="I28" i="11"/>
  <c r="J28" i="11"/>
  <c r="K28" i="11"/>
  <c r="L28" i="11"/>
  <c r="M28" i="11"/>
  <c r="N28" i="11"/>
  <c r="G29" i="11"/>
  <c r="H29" i="11"/>
  <c r="I29" i="11"/>
  <c r="J29" i="11"/>
  <c r="K29" i="11"/>
  <c r="L29" i="11"/>
  <c r="M29" i="11"/>
  <c r="N29" i="11"/>
  <c r="G30" i="11"/>
  <c r="H30" i="11"/>
  <c r="I30" i="11"/>
  <c r="J30" i="11"/>
  <c r="K30" i="11"/>
  <c r="L30" i="11"/>
  <c r="M30" i="11"/>
  <c r="N30" i="11"/>
  <c r="G31" i="11"/>
  <c r="H31" i="11"/>
  <c r="I31" i="11"/>
  <c r="J31" i="11"/>
  <c r="K31" i="11"/>
  <c r="L31" i="11"/>
  <c r="M31" i="11"/>
  <c r="N31" i="11"/>
  <c r="G32" i="11"/>
  <c r="H32" i="11"/>
  <c r="I32" i="11"/>
  <c r="J32" i="11"/>
  <c r="K32" i="11"/>
  <c r="L32" i="11"/>
  <c r="M32" i="11"/>
  <c r="N32" i="11"/>
  <c r="G33" i="11"/>
  <c r="H33" i="11"/>
  <c r="I33" i="11"/>
  <c r="J33" i="11"/>
  <c r="K33" i="11"/>
  <c r="L33" i="11"/>
  <c r="M33" i="11"/>
  <c r="N33" i="11"/>
  <c r="G34" i="11"/>
  <c r="H34" i="11"/>
  <c r="I34" i="11"/>
  <c r="J34" i="11"/>
  <c r="K34" i="11"/>
  <c r="L34" i="11"/>
  <c r="M34" i="11"/>
  <c r="N34" i="11"/>
  <c r="G35" i="11"/>
  <c r="H35" i="11"/>
  <c r="I35" i="11"/>
  <c r="J35" i="11"/>
  <c r="K35" i="11"/>
  <c r="L35" i="11"/>
  <c r="M35" i="11"/>
  <c r="N35" i="11"/>
  <c r="G36" i="11"/>
  <c r="H36" i="11"/>
  <c r="I36" i="11"/>
  <c r="J36" i="11"/>
  <c r="K36" i="11"/>
  <c r="L36" i="11"/>
  <c r="M36" i="11"/>
  <c r="N36" i="11"/>
  <c r="G37" i="11"/>
  <c r="H37" i="11"/>
  <c r="I37" i="11"/>
  <c r="J37" i="11"/>
  <c r="K37" i="11"/>
  <c r="L37" i="11"/>
  <c r="M37" i="11"/>
  <c r="N37" i="11"/>
  <c r="G38" i="11"/>
  <c r="H38" i="11"/>
  <c r="I38" i="11"/>
  <c r="J38" i="11"/>
  <c r="K38" i="11"/>
  <c r="L38" i="11"/>
  <c r="M38" i="11"/>
  <c r="N38" i="11"/>
  <c r="G39" i="11"/>
  <c r="H39" i="11"/>
  <c r="I39" i="11"/>
  <c r="J39" i="11"/>
  <c r="K39" i="11"/>
  <c r="L39" i="11"/>
  <c r="M39" i="11"/>
  <c r="N39" i="11"/>
  <c r="G40" i="11"/>
  <c r="H40" i="11"/>
  <c r="I40" i="11"/>
  <c r="J40" i="11"/>
  <c r="K40" i="11"/>
  <c r="L40" i="11"/>
  <c r="M40" i="11"/>
  <c r="N40" i="11"/>
  <c r="G41" i="11"/>
  <c r="H41" i="11"/>
  <c r="I41" i="11"/>
  <c r="J41" i="11"/>
  <c r="K41" i="11"/>
  <c r="L41" i="11"/>
  <c r="M41" i="11"/>
  <c r="N41" i="11"/>
  <c r="G42" i="11"/>
  <c r="H42" i="11"/>
  <c r="I42" i="11"/>
  <c r="J42" i="11"/>
  <c r="K42" i="11"/>
  <c r="L42" i="11"/>
  <c r="M42" i="11"/>
  <c r="N42" i="11"/>
  <c r="G43" i="11"/>
  <c r="H43" i="11"/>
  <c r="I43" i="11"/>
  <c r="J43" i="11"/>
  <c r="K43" i="11"/>
  <c r="L43" i="11"/>
  <c r="M43" i="11"/>
  <c r="N43" i="11"/>
  <c r="G44" i="11"/>
  <c r="H44" i="11"/>
  <c r="I44" i="11"/>
  <c r="J44" i="11"/>
  <c r="K44" i="11"/>
  <c r="L44" i="11"/>
  <c r="M44" i="11"/>
  <c r="N44" i="11"/>
  <c r="G45" i="11"/>
  <c r="H45" i="11"/>
  <c r="I45" i="11"/>
  <c r="J45" i="11"/>
  <c r="K45" i="11"/>
  <c r="L45" i="11"/>
  <c r="M45" i="11"/>
  <c r="N45" i="11"/>
  <c r="G46" i="11"/>
  <c r="H46" i="11"/>
  <c r="I46" i="11"/>
  <c r="J46" i="11"/>
  <c r="K46" i="11"/>
  <c r="L46" i="11"/>
  <c r="M46" i="11"/>
  <c r="N46" i="11"/>
  <c r="G47" i="11"/>
  <c r="H47" i="11"/>
  <c r="I47" i="11"/>
  <c r="J47" i="11"/>
  <c r="K47" i="11"/>
  <c r="L47" i="11"/>
  <c r="M47" i="11"/>
  <c r="N47" i="11"/>
  <c r="G48" i="11"/>
  <c r="H48" i="11"/>
  <c r="I48" i="11"/>
  <c r="J48" i="11"/>
  <c r="K48" i="11"/>
  <c r="L48" i="11"/>
  <c r="M48" i="11"/>
  <c r="N48" i="11"/>
  <c r="G49" i="11"/>
  <c r="H49" i="11"/>
  <c r="I49" i="11"/>
  <c r="J49" i="11"/>
  <c r="K49" i="11"/>
  <c r="L49" i="11"/>
  <c r="M49" i="11"/>
  <c r="N49" i="11"/>
  <c r="G50" i="11"/>
  <c r="H50" i="11"/>
  <c r="I50" i="11"/>
  <c r="J50" i="11"/>
  <c r="K50" i="11"/>
  <c r="L50" i="11"/>
  <c r="M50" i="11"/>
  <c r="N50" i="11"/>
  <c r="G51" i="11"/>
  <c r="H51" i="11"/>
  <c r="I51" i="11"/>
  <c r="J51" i="11"/>
  <c r="K51" i="11"/>
  <c r="L51" i="11"/>
  <c r="M51" i="11"/>
  <c r="N51" i="11"/>
  <c r="G52" i="11"/>
  <c r="H52" i="11"/>
  <c r="I52" i="11"/>
  <c r="J52" i="11"/>
  <c r="K52" i="11"/>
  <c r="L52" i="11"/>
  <c r="M52" i="11"/>
  <c r="N52" i="11"/>
  <c r="G53" i="11"/>
  <c r="H53" i="11"/>
  <c r="I53" i="11"/>
  <c r="J53" i="11"/>
  <c r="K53" i="11"/>
  <c r="L53" i="11"/>
  <c r="M53" i="11"/>
  <c r="N53" i="11"/>
  <c r="G54" i="11"/>
  <c r="H54" i="11"/>
  <c r="I54" i="11"/>
  <c r="J54" i="11"/>
  <c r="K54" i="11"/>
  <c r="L54" i="11"/>
  <c r="M54" i="11"/>
  <c r="N54" i="11"/>
  <c r="G55" i="11"/>
  <c r="H55" i="11"/>
  <c r="I55" i="11"/>
  <c r="J55" i="11"/>
  <c r="K55" i="11"/>
  <c r="L55" i="11"/>
  <c r="M55" i="11"/>
  <c r="N55" i="11"/>
  <c r="G56" i="11"/>
  <c r="H56" i="11"/>
  <c r="I56" i="11"/>
  <c r="J56" i="11"/>
  <c r="K56" i="11"/>
  <c r="L56" i="11"/>
  <c r="M56" i="11"/>
  <c r="N56" i="11"/>
  <c r="G57" i="11"/>
  <c r="H57" i="11"/>
  <c r="I57" i="11"/>
  <c r="J57" i="11"/>
  <c r="K57" i="11"/>
  <c r="L57" i="11"/>
  <c r="M57" i="11"/>
  <c r="N57" i="11"/>
  <c r="G58" i="11"/>
  <c r="H58" i="11"/>
  <c r="I58" i="11"/>
  <c r="J58" i="11"/>
  <c r="K58" i="11"/>
  <c r="L58" i="11"/>
  <c r="M58" i="11"/>
  <c r="N58" i="11"/>
  <c r="G59" i="11"/>
  <c r="H59" i="11"/>
  <c r="I59" i="11"/>
  <c r="J59" i="11"/>
  <c r="K59" i="11"/>
  <c r="L59" i="11"/>
  <c r="M59" i="11"/>
  <c r="N59" i="11"/>
  <c r="G60" i="11"/>
  <c r="H60" i="11"/>
  <c r="I60" i="11"/>
  <c r="J60" i="11"/>
  <c r="K60" i="11"/>
  <c r="L60" i="11"/>
  <c r="M60" i="11"/>
  <c r="N60" i="11"/>
  <c r="G61" i="11"/>
  <c r="H61" i="11"/>
  <c r="I61" i="11"/>
  <c r="J61" i="11"/>
  <c r="K61" i="11"/>
  <c r="L61" i="11"/>
  <c r="M61" i="11"/>
  <c r="N61" i="11"/>
  <c r="G62" i="11"/>
  <c r="H62" i="11"/>
  <c r="I62" i="11"/>
  <c r="J62" i="11"/>
  <c r="K62" i="11"/>
  <c r="L62" i="11"/>
  <c r="M62" i="11"/>
  <c r="N62" i="11"/>
  <c r="G63" i="11"/>
  <c r="H63" i="11"/>
  <c r="I63" i="11"/>
  <c r="J63" i="11"/>
  <c r="K63" i="11"/>
  <c r="L63" i="11"/>
  <c r="M63" i="11"/>
  <c r="N63" i="11"/>
  <c r="G64" i="11"/>
  <c r="H64" i="11"/>
  <c r="I64" i="11"/>
  <c r="J64" i="11"/>
  <c r="K64" i="11"/>
  <c r="L64" i="11"/>
  <c r="M64" i="11"/>
  <c r="N64" i="11"/>
  <c r="G65" i="11"/>
  <c r="H65" i="11"/>
  <c r="I65" i="11"/>
  <c r="J65" i="11"/>
  <c r="K65" i="11"/>
  <c r="L65" i="11"/>
  <c r="M65" i="11"/>
  <c r="N65" i="11"/>
  <c r="G66" i="11"/>
  <c r="H66" i="11"/>
  <c r="I66" i="11"/>
  <c r="J66" i="11"/>
  <c r="K66" i="11"/>
  <c r="L66" i="11"/>
  <c r="M66" i="11"/>
  <c r="N66" i="11"/>
  <c r="G67" i="11"/>
  <c r="H67" i="11"/>
  <c r="I67" i="11"/>
  <c r="J67" i="11"/>
  <c r="K67" i="11"/>
  <c r="L67" i="11"/>
  <c r="M67" i="11"/>
  <c r="N67" i="11"/>
  <c r="G68" i="11"/>
  <c r="H68" i="11"/>
  <c r="I68" i="11"/>
  <c r="J68" i="11"/>
  <c r="K68" i="11"/>
  <c r="L68" i="11"/>
  <c r="M68" i="11"/>
  <c r="N68" i="11"/>
  <c r="G69" i="11"/>
  <c r="H69" i="11"/>
  <c r="I69" i="11"/>
  <c r="J69" i="11"/>
  <c r="K69" i="11"/>
  <c r="L69" i="11"/>
  <c r="M69" i="11"/>
  <c r="N69" i="11"/>
  <c r="G70" i="11"/>
  <c r="H70" i="11"/>
  <c r="I70" i="11"/>
  <c r="J70" i="11"/>
  <c r="K70" i="11"/>
  <c r="L70" i="11"/>
  <c r="M70" i="11"/>
  <c r="N70" i="11"/>
  <c r="G71" i="11"/>
  <c r="H71" i="11"/>
  <c r="I71" i="11"/>
  <c r="J71" i="11"/>
  <c r="K71" i="11"/>
  <c r="L71" i="11"/>
  <c r="M71" i="11"/>
  <c r="N71" i="11"/>
  <c r="G72" i="11"/>
  <c r="H72" i="11"/>
  <c r="I72" i="11"/>
  <c r="J72" i="11"/>
  <c r="K72" i="11"/>
  <c r="L72" i="11"/>
  <c r="M72" i="11"/>
  <c r="N72" i="11"/>
  <c r="G73" i="11"/>
  <c r="H73" i="11"/>
  <c r="I73" i="11"/>
  <c r="J73" i="11"/>
  <c r="K73" i="11"/>
  <c r="L73" i="11"/>
  <c r="M73" i="11"/>
  <c r="N73" i="11"/>
  <c r="G74" i="11"/>
  <c r="H74" i="11"/>
  <c r="I74" i="11"/>
  <c r="J74" i="11"/>
  <c r="K74" i="11"/>
  <c r="L74" i="11"/>
  <c r="M74" i="11"/>
  <c r="N74" i="11"/>
  <c r="G75" i="11"/>
  <c r="H75" i="11"/>
  <c r="I75" i="11"/>
  <c r="J75" i="11"/>
  <c r="K75" i="11"/>
  <c r="L75" i="11"/>
  <c r="M75" i="11"/>
  <c r="N75" i="11"/>
  <c r="G76" i="11"/>
  <c r="H76" i="11"/>
  <c r="I76" i="11"/>
  <c r="J76" i="11"/>
  <c r="K76" i="11"/>
  <c r="L76" i="11"/>
  <c r="M76" i="11"/>
  <c r="N76" i="11"/>
  <c r="G77" i="11"/>
  <c r="H77" i="11"/>
  <c r="I77" i="11"/>
  <c r="J77" i="11"/>
  <c r="K77" i="11"/>
  <c r="L77" i="11"/>
  <c r="M77" i="11"/>
  <c r="N77" i="11"/>
  <c r="G78" i="11"/>
  <c r="H78" i="11"/>
  <c r="I78" i="11"/>
  <c r="J78" i="11"/>
  <c r="K78" i="11"/>
  <c r="L78" i="11"/>
  <c r="M78" i="11"/>
  <c r="N78" i="11"/>
  <c r="G79" i="11"/>
  <c r="H79" i="11"/>
  <c r="I79" i="11"/>
  <c r="J79" i="11"/>
  <c r="K79" i="11"/>
  <c r="L79" i="11"/>
  <c r="M79" i="11"/>
  <c r="N79" i="11"/>
  <c r="G80" i="11"/>
  <c r="H80" i="11"/>
  <c r="I80" i="11"/>
  <c r="J80" i="11"/>
  <c r="K80" i="11"/>
  <c r="L80" i="11"/>
  <c r="M80" i="11"/>
  <c r="N80" i="11"/>
  <c r="G81" i="11"/>
  <c r="H81" i="11"/>
  <c r="I81" i="11"/>
  <c r="J81" i="11"/>
  <c r="K81" i="11"/>
  <c r="L81" i="11"/>
  <c r="M81" i="11"/>
  <c r="N81" i="11"/>
  <c r="G82" i="11"/>
  <c r="H82" i="11"/>
  <c r="I82" i="11"/>
  <c r="J82" i="11"/>
  <c r="K82" i="11"/>
  <c r="L82" i="11"/>
  <c r="M82" i="11"/>
  <c r="N82" i="11"/>
  <c r="G83" i="11"/>
  <c r="H83" i="11"/>
  <c r="I83" i="11"/>
  <c r="J83" i="11"/>
  <c r="K83" i="11"/>
  <c r="L83" i="11"/>
  <c r="M83" i="11"/>
  <c r="N83" i="11"/>
  <c r="G84" i="11"/>
  <c r="H84" i="11"/>
  <c r="I84" i="11"/>
  <c r="J84" i="11"/>
  <c r="K84" i="11"/>
  <c r="L84" i="11"/>
  <c r="M84" i="11"/>
  <c r="N84" i="11"/>
  <c r="G85" i="11"/>
  <c r="H85" i="11"/>
  <c r="I85" i="11"/>
  <c r="J85" i="11"/>
  <c r="K85" i="11"/>
  <c r="L85" i="11"/>
  <c r="M85" i="11"/>
  <c r="N85" i="11"/>
  <c r="G86" i="11"/>
  <c r="H86" i="11"/>
  <c r="I86" i="11"/>
  <c r="J86" i="11"/>
  <c r="K86" i="11"/>
  <c r="L86" i="11"/>
  <c r="M86" i="11"/>
  <c r="N86" i="11"/>
  <c r="G87" i="11"/>
  <c r="H87" i="11"/>
  <c r="I87" i="11"/>
  <c r="J87" i="11"/>
  <c r="K87" i="11"/>
  <c r="L87" i="11"/>
  <c r="M87" i="11"/>
  <c r="N87" i="11"/>
  <c r="G88" i="11"/>
  <c r="H88" i="11"/>
  <c r="I88" i="11"/>
  <c r="J88" i="11"/>
  <c r="K88" i="11"/>
  <c r="L88" i="11"/>
  <c r="M88" i="11"/>
  <c r="N88" i="11"/>
  <c r="G89" i="11"/>
  <c r="H89" i="11"/>
  <c r="I89" i="11"/>
  <c r="J89" i="11"/>
  <c r="K89" i="11"/>
  <c r="L89" i="11"/>
  <c r="M89" i="11"/>
  <c r="N89" i="11"/>
  <c r="G90" i="11"/>
  <c r="H90" i="11"/>
  <c r="I90" i="11"/>
  <c r="J90" i="11"/>
  <c r="K90" i="11"/>
  <c r="L90" i="11"/>
  <c r="M90" i="11"/>
  <c r="N90" i="11"/>
  <c r="G91" i="11"/>
  <c r="H91" i="11"/>
  <c r="I91" i="11"/>
  <c r="J91" i="11"/>
  <c r="K91" i="11"/>
  <c r="L91" i="11"/>
  <c r="M91" i="11"/>
  <c r="N91" i="11"/>
  <c r="G92" i="11"/>
  <c r="H92" i="11"/>
  <c r="I92" i="11"/>
  <c r="J92" i="11"/>
  <c r="K92" i="11"/>
  <c r="L92" i="11"/>
  <c r="M92" i="11"/>
  <c r="N92" i="11"/>
  <c r="G93" i="11"/>
  <c r="H93" i="11"/>
  <c r="I93" i="11"/>
  <c r="J93" i="11"/>
  <c r="K93" i="11"/>
  <c r="L93" i="11"/>
  <c r="M93" i="11"/>
  <c r="N93" i="11"/>
  <c r="G94" i="11"/>
  <c r="H94" i="11"/>
  <c r="I94" i="11"/>
  <c r="J94" i="11"/>
  <c r="K94" i="11"/>
  <c r="L94" i="11"/>
  <c r="M94" i="11"/>
  <c r="N94" i="11"/>
  <c r="G95" i="11"/>
  <c r="H95" i="11"/>
  <c r="I95" i="11"/>
  <c r="J95" i="11"/>
  <c r="K95" i="11"/>
  <c r="L95" i="11"/>
  <c r="M95" i="11"/>
  <c r="N95" i="11"/>
  <c r="G96" i="11"/>
  <c r="H96" i="11"/>
  <c r="I96" i="11"/>
  <c r="J96" i="11"/>
  <c r="K96" i="11"/>
  <c r="L96" i="11"/>
  <c r="M96" i="11"/>
  <c r="N96" i="11"/>
  <c r="G97" i="11"/>
  <c r="H97" i="11"/>
  <c r="I97" i="11"/>
  <c r="J97" i="11"/>
  <c r="K97" i="11"/>
  <c r="L97" i="11"/>
  <c r="M97" i="11"/>
  <c r="N97" i="11"/>
  <c r="G98" i="11"/>
  <c r="H98" i="11"/>
  <c r="I98" i="11"/>
  <c r="J98" i="11"/>
  <c r="K98" i="11"/>
  <c r="L98" i="11"/>
  <c r="M98" i="11"/>
  <c r="N98" i="11"/>
  <c r="G99" i="11"/>
  <c r="H99" i="11"/>
  <c r="I99" i="11"/>
  <c r="J99" i="11"/>
  <c r="K99" i="11"/>
  <c r="L99" i="11"/>
  <c r="M99" i="11"/>
  <c r="N99" i="11"/>
  <c r="G100" i="11"/>
  <c r="H100" i="11"/>
  <c r="I100" i="11"/>
  <c r="J100" i="11"/>
  <c r="K100" i="11"/>
  <c r="L100" i="11"/>
  <c r="M100" i="11"/>
  <c r="N100" i="11"/>
  <c r="G101" i="11"/>
  <c r="H101" i="11"/>
  <c r="I101" i="11"/>
  <c r="J101" i="11"/>
  <c r="K101" i="11"/>
  <c r="L101" i="11"/>
  <c r="M101" i="11"/>
  <c r="N101" i="11"/>
  <c r="G102" i="11"/>
  <c r="H102" i="11"/>
  <c r="I102" i="11"/>
  <c r="J102" i="11"/>
  <c r="K102" i="11"/>
  <c r="L102" i="11"/>
  <c r="M102" i="11"/>
  <c r="N102" i="11"/>
  <c r="G103" i="11"/>
  <c r="H103" i="11"/>
  <c r="I103" i="11"/>
  <c r="J103" i="11"/>
  <c r="K103" i="11"/>
  <c r="L103" i="11"/>
  <c r="M103" i="11"/>
  <c r="N103" i="11"/>
  <c r="G104" i="11"/>
  <c r="H104" i="11"/>
  <c r="I104" i="11"/>
  <c r="J104" i="11"/>
  <c r="K104" i="11"/>
  <c r="L104" i="11"/>
  <c r="M104" i="11"/>
  <c r="N104" i="11"/>
  <c r="G105" i="11"/>
  <c r="H105" i="11"/>
  <c r="I105" i="11"/>
  <c r="J105" i="11"/>
  <c r="K105" i="11"/>
  <c r="L105" i="11"/>
  <c r="M105" i="11"/>
  <c r="N105" i="11"/>
  <c r="G106" i="11"/>
  <c r="H106" i="11"/>
  <c r="I106" i="11"/>
  <c r="J106" i="11"/>
  <c r="K106" i="11"/>
  <c r="L106" i="11"/>
  <c r="M106" i="11"/>
  <c r="N106" i="11"/>
  <c r="G107" i="11"/>
  <c r="H107" i="11"/>
  <c r="I107" i="11"/>
  <c r="J107" i="11"/>
  <c r="K107" i="11"/>
  <c r="L107" i="11"/>
  <c r="M107" i="11"/>
  <c r="N107" i="11"/>
  <c r="G108" i="11"/>
  <c r="H108" i="11"/>
  <c r="I108" i="11"/>
  <c r="J108" i="11"/>
  <c r="K108" i="11"/>
  <c r="L108" i="11"/>
  <c r="M108" i="11"/>
  <c r="N108" i="11"/>
  <c r="G109" i="11"/>
  <c r="H109" i="11"/>
  <c r="I109" i="11"/>
  <c r="J109" i="11"/>
  <c r="K109" i="11"/>
  <c r="L109" i="11"/>
  <c r="M109" i="11"/>
  <c r="N109" i="11"/>
  <c r="G110" i="11"/>
  <c r="H110" i="11"/>
  <c r="I110" i="11"/>
  <c r="J110" i="11"/>
  <c r="K110" i="11"/>
  <c r="L110" i="11"/>
  <c r="M110" i="11"/>
  <c r="N110" i="11"/>
  <c r="G111" i="11"/>
  <c r="H111" i="11"/>
  <c r="I111" i="11"/>
  <c r="J111" i="11"/>
  <c r="K111" i="11"/>
  <c r="L111" i="11"/>
  <c r="M111" i="11"/>
  <c r="N111" i="11"/>
  <c r="G112" i="11"/>
  <c r="H112" i="11"/>
  <c r="I112" i="11"/>
  <c r="J112" i="11"/>
  <c r="K112" i="11"/>
  <c r="L112" i="11"/>
  <c r="M112" i="11"/>
  <c r="N112" i="11"/>
  <c r="G113" i="11"/>
  <c r="H113" i="11"/>
  <c r="I113" i="11"/>
  <c r="J113" i="11"/>
  <c r="K113" i="11"/>
  <c r="L113" i="11"/>
  <c r="M113" i="11"/>
  <c r="N113" i="11"/>
  <c r="G114" i="11"/>
  <c r="H114" i="11"/>
  <c r="I114" i="11"/>
  <c r="J114" i="11"/>
  <c r="K114" i="11"/>
  <c r="L114" i="11"/>
  <c r="M114" i="11"/>
  <c r="N114" i="11"/>
  <c r="G115" i="11"/>
  <c r="H115" i="11"/>
  <c r="I115" i="11"/>
  <c r="J115" i="11"/>
  <c r="K115" i="11"/>
  <c r="L115" i="11"/>
  <c r="M115" i="11"/>
  <c r="N115" i="11"/>
  <c r="G116" i="11"/>
  <c r="H116" i="11"/>
  <c r="I116" i="11"/>
  <c r="J116" i="11"/>
  <c r="K116" i="11"/>
  <c r="L116" i="11"/>
  <c r="M116" i="11"/>
  <c r="N116" i="11"/>
  <c r="G117" i="11"/>
  <c r="H117" i="11"/>
  <c r="I117" i="11"/>
  <c r="J117" i="11"/>
  <c r="K117" i="11"/>
  <c r="L117" i="11"/>
  <c r="M117" i="11"/>
  <c r="N117" i="11"/>
  <c r="G118" i="11"/>
  <c r="H118" i="11"/>
  <c r="I118" i="11"/>
  <c r="J118" i="11"/>
  <c r="K118" i="11"/>
  <c r="L118" i="11"/>
  <c r="M118" i="11"/>
  <c r="N118" i="11"/>
  <c r="G119" i="11"/>
  <c r="H119" i="11"/>
  <c r="I119" i="11"/>
  <c r="J119" i="11"/>
  <c r="K119" i="11"/>
  <c r="L119" i="11"/>
  <c r="M119" i="11"/>
  <c r="N119" i="11"/>
  <c r="G120" i="11"/>
  <c r="H120" i="11"/>
  <c r="I120" i="11"/>
  <c r="J120" i="11"/>
  <c r="K120" i="11"/>
  <c r="L120" i="11"/>
  <c r="M120" i="11"/>
  <c r="N120" i="11"/>
  <c r="G121" i="11"/>
  <c r="H121" i="11"/>
  <c r="I121" i="11"/>
  <c r="J121" i="11"/>
  <c r="K121" i="11"/>
  <c r="L121" i="11"/>
  <c r="M121" i="11"/>
  <c r="N121" i="11"/>
  <c r="G122" i="11"/>
  <c r="H122" i="11"/>
  <c r="I122" i="11"/>
  <c r="J122" i="11"/>
  <c r="K122" i="11"/>
  <c r="L122" i="11"/>
  <c r="M122" i="11"/>
  <c r="N122" i="11"/>
  <c r="G123" i="11"/>
  <c r="H123" i="11"/>
  <c r="I123" i="11"/>
  <c r="J123" i="11"/>
  <c r="K123" i="11"/>
  <c r="L123" i="11"/>
  <c r="M123" i="11"/>
  <c r="N123" i="11"/>
  <c r="G124" i="11"/>
  <c r="H124" i="11"/>
  <c r="I124" i="11"/>
  <c r="J124" i="11"/>
  <c r="K124" i="11"/>
  <c r="L124" i="11"/>
  <c r="M124" i="11"/>
  <c r="N124" i="11"/>
  <c r="G125" i="11"/>
  <c r="H125" i="11"/>
  <c r="I125" i="11"/>
  <c r="J125" i="11"/>
  <c r="K125" i="11"/>
  <c r="L125" i="11"/>
  <c r="M125" i="11"/>
  <c r="N125" i="11"/>
  <c r="G126" i="11"/>
  <c r="H126" i="11"/>
  <c r="I126" i="11"/>
  <c r="J126" i="11"/>
  <c r="K126" i="11"/>
  <c r="L126" i="11"/>
  <c r="M126" i="11"/>
  <c r="N126" i="11"/>
  <c r="G127" i="11"/>
  <c r="H127" i="11"/>
  <c r="I127" i="11"/>
  <c r="J127" i="11"/>
  <c r="K127" i="11"/>
  <c r="L127" i="11"/>
  <c r="M127" i="11"/>
  <c r="N127" i="11"/>
  <c r="G128" i="11"/>
  <c r="H128" i="11"/>
  <c r="I128" i="11"/>
  <c r="J128" i="11"/>
  <c r="K128" i="11"/>
  <c r="L128" i="11"/>
  <c r="M128" i="11"/>
  <c r="N128" i="11"/>
  <c r="G129" i="11"/>
  <c r="H129" i="11"/>
  <c r="I129" i="11"/>
  <c r="J129" i="11"/>
  <c r="K129" i="11"/>
  <c r="L129" i="11"/>
  <c r="M129" i="11"/>
  <c r="N129" i="11"/>
  <c r="G130" i="11"/>
  <c r="H130" i="11"/>
  <c r="I130" i="11"/>
  <c r="J130" i="11"/>
  <c r="K130" i="11"/>
  <c r="L130" i="11"/>
  <c r="M130" i="11"/>
  <c r="N130" i="11"/>
  <c r="G131" i="11"/>
  <c r="H131" i="11"/>
  <c r="I131" i="11"/>
  <c r="J131" i="11"/>
  <c r="K131" i="11"/>
  <c r="L131" i="11"/>
  <c r="M131" i="11"/>
  <c r="N131" i="11"/>
  <c r="G132" i="11"/>
  <c r="H132" i="11"/>
  <c r="I132" i="11"/>
  <c r="J132" i="11"/>
  <c r="K132" i="11"/>
  <c r="L132" i="11"/>
  <c r="M132" i="11"/>
  <c r="N132" i="11"/>
  <c r="G133" i="11"/>
  <c r="H133" i="11"/>
  <c r="I133" i="11"/>
  <c r="J133" i="11"/>
  <c r="K133" i="11"/>
  <c r="L133" i="11"/>
  <c r="M133" i="11"/>
  <c r="N133" i="11"/>
  <c r="G134" i="11"/>
  <c r="H134" i="11"/>
  <c r="I134" i="11"/>
  <c r="J134" i="11"/>
  <c r="K134" i="11"/>
  <c r="L134" i="11"/>
  <c r="M134" i="11"/>
  <c r="N134" i="11"/>
  <c r="G135" i="11"/>
  <c r="H135" i="11"/>
  <c r="I135" i="11"/>
  <c r="J135" i="11"/>
  <c r="K135" i="11"/>
  <c r="L135" i="11"/>
  <c r="M135" i="11"/>
  <c r="N135" i="11"/>
  <c r="G136" i="11"/>
  <c r="H136" i="11"/>
  <c r="I136" i="11"/>
  <c r="J136" i="11"/>
  <c r="K136" i="11"/>
  <c r="L136" i="11"/>
  <c r="M136" i="11"/>
  <c r="N136" i="11"/>
  <c r="G137" i="11"/>
  <c r="H137" i="11"/>
  <c r="I137" i="11"/>
  <c r="J137" i="11"/>
  <c r="K137" i="11"/>
  <c r="L137" i="11"/>
  <c r="M137" i="11"/>
  <c r="N137" i="11"/>
  <c r="G138" i="11"/>
  <c r="H138" i="11"/>
  <c r="I138" i="11"/>
  <c r="J138" i="11"/>
  <c r="K138" i="11"/>
  <c r="L138" i="11"/>
  <c r="M138" i="11"/>
  <c r="N138" i="11"/>
  <c r="G139" i="11"/>
  <c r="H139" i="11"/>
  <c r="I139" i="11"/>
  <c r="J139" i="11"/>
  <c r="K139" i="11"/>
  <c r="L139" i="11"/>
  <c r="M139" i="11"/>
  <c r="N139" i="11"/>
  <c r="G140" i="11"/>
  <c r="H140" i="11"/>
  <c r="I140" i="11"/>
  <c r="J140" i="11"/>
  <c r="K140" i="11"/>
  <c r="L140" i="11"/>
  <c r="M140" i="11"/>
  <c r="N140" i="11"/>
  <c r="G141" i="11"/>
  <c r="H141" i="11"/>
  <c r="I141" i="11"/>
  <c r="J141" i="11"/>
  <c r="K141" i="11"/>
  <c r="L141" i="11"/>
  <c r="M141" i="11"/>
  <c r="N141" i="11"/>
  <c r="G142" i="11"/>
  <c r="H142" i="11"/>
  <c r="I142" i="11"/>
  <c r="J142" i="11"/>
  <c r="K142" i="11"/>
  <c r="L142" i="11"/>
  <c r="M142" i="11"/>
  <c r="N142" i="11"/>
  <c r="G143" i="11"/>
  <c r="H143" i="11"/>
  <c r="I143" i="11"/>
  <c r="J143" i="11"/>
  <c r="K143" i="11"/>
  <c r="L143" i="11"/>
  <c r="M143" i="11"/>
  <c r="N143" i="11"/>
  <c r="G144" i="11"/>
  <c r="H144" i="11"/>
  <c r="I144" i="11"/>
  <c r="J144" i="11"/>
  <c r="K144" i="11"/>
  <c r="L144" i="11"/>
  <c r="M144" i="11"/>
  <c r="N144" i="11"/>
  <c r="G145" i="11"/>
  <c r="H145" i="11"/>
  <c r="I145" i="11"/>
  <c r="J145" i="11"/>
  <c r="K145" i="11"/>
  <c r="L145" i="11"/>
  <c r="M145" i="11"/>
  <c r="N145" i="11"/>
  <c r="G146" i="11"/>
  <c r="H146" i="11"/>
  <c r="I146" i="11"/>
  <c r="J146" i="11"/>
  <c r="K146" i="11"/>
  <c r="L146" i="11"/>
  <c r="M146" i="11"/>
  <c r="N146" i="11"/>
  <c r="G147" i="11"/>
  <c r="H147" i="11"/>
  <c r="I147" i="11"/>
  <c r="J147" i="11"/>
  <c r="K147" i="11"/>
  <c r="L147" i="11"/>
  <c r="M147" i="11"/>
  <c r="N147" i="11"/>
  <c r="G148" i="11"/>
  <c r="H148" i="11"/>
  <c r="I148" i="11"/>
  <c r="J148" i="11"/>
  <c r="K148" i="11"/>
  <c r="L148" i="11"/>
  <c r="M148" i="11"/>
  <c r="N148" i="11"/>
  <c r="G149" i="11"/>
  <c r="H149" i="11"/>
  <c r="I149" i="11"/>
  <c r="J149" i="11"/>
  <c r="K149" i="11"/>
  <c r="L149" i="11"/>
  <c r="M149" i="11"/>
  <c r="N149" i="11"/>
  <c r="G150" i="11"/>
  <c r="H150" i="11"/>
  <c r="I150" i="11"/>
  <c r="J150" i="11"/>
  <c r="K150" i="11"/>
  <c r="L150" i="11"/>
  <c r="M150" i="11"/>
  <c r="N150" i="11"/>
  <c r="G151" i="11"/>
  <c r="H151" i="11"/>
  <c r="I151" i="11"/>
  <c r="J151" i="11"/>
  <c r="K151" i="11"/>
  <c r="L151" i="11"/>
  <c r="M151" i="11"/>
  <c r="N151" i="11"/>
  <c r="G152" i="11"/>
  <c r="H152" i="11"/>
  <c r="I152" i="11"/>
  <c r="J152" i="11"/>
  <c r="K152" i="11"/>
  <c r="L152" i="11"/>
  <c r="M152" i="11"/>
  <c r="N152" i="11"/>
  <c r="G153" i="11"/>
  <c r="H153" i="11"/>
  <c r="I153" i="11"/>
  <c r="J153" i="11"/>
  <c r="K153" i="11"/>
  <c r="L153" i="11"/>
  <c r="M153" i="11"/>
  <c r="N153" i="11"/>
  <c r="G154" i="11"/>
  <c r="H154" i="11"/>
  <c r="I154" i="11"/>
  <c r="J154" i="11"/>
  <c r="K154" i="11"/>
  <c r="L154" i="11"/>
  <c r="M154" i="11"/>
  <c r="N154" i="11"/>
  <c r="G155" i="11"/>
  <c r="H155" i="11"/>
  <c r="I155" i="11"/>
  <c r="J155" i="11"/>
  <c r="K155" i="11"/>
  <c r="L155" i="11"/>
  <c r="M155" i="11"/>
  <c r="N155" i="11"/>
  <c r="G156" i="11"/>
  <c r="H156" i="11"/>
  <c r="I156" i="11"/>
  <c r="J156" i="11"/>
  <c r="K156" i="11"/>
  <c r="L156" i="11"/>
  <c r="M156" i="11"/>
  <c r="N156" i="11"/>
  <c r="G157" i="11"/>
  <c r="H157" i="11"/>
  <c r="I157" i="11"/>
  <c r="J157" i="11"/>
  <c r="K157" i="11"/>
  <c r="L157" i="11"/>
  <c r="M157" i="11"/>
  <c r="N157" i="11"/>
  <c r="G158" i="11"/>
  <c r="H158" i="11"/>
  <c r="I158" i="11"/>
  <c r="J158" i="11"/>
  <c r="K158" i="11"/>
  <c r="L158" i="11"/>
  <c r="M158" i="11"/>
  <c r="N158" i="11"/>
  <c r="G159" i="11"/>
  <c r="H159" i="11"/>
  <c r="I159" i="11"/>
  <c r="J159" i="11"/>
  <c r="K159" i="11"/>
  <c r="L159" i="11"/>
  <c r="M159" i="11"/>
  <c r="N159" i="11"/>
  <c r="G160" i="11"/>
  <c r="H160" i="11"/>
  <c r="I160" i="11"/>
  <c r="J160" i="11"/>
  <c r="K160" i="11"/>
  <c r="L160" i="11"/>
  <c r="M160" i="11"/>
  <c r="N160" i="11"/>
  <c r="G161" i="11"/>
  <c r="H161" i="11"/>
  <c r="I161" i="11"/>
  <c r="J161" i="11"/>
  <c r="K161" i="11"/>
  <c r="L161" i="11"/>
  <c r="M161" i="11"/>
  <c r="N161" i="11"/>
  <c r="G162" i="11"/>
  <c r="H162" i="11"/>
  <c r="I162" i="11"/>
  <c r="J162" i="11"/>
  <c r="K162" i="11"/>
  <c r="L162" i="11"/>
  <c r="M162" i="11"/>
  <c r="N162" i="11"/>
  <c r="G163" i="11"/>
  <c r="H163" i="11"/>
  <c r="I163" i="11"/>
  <c r="J163" i="11"/>
  <c r="K163" i="11"/>
  <c r="L163" i="11"/>
  <c r="M163" i="11"/>
  <c r="N163" i="11"/>
  <c r="G164" i="11"/>
  <c r="H164" i="11"/>
  <c r="I164" i="11"/>
  <c r="J164" i="11"/>
  <c r="K164" i="11"/>
  <c r="L164" i="11"/>
  <c r="M164" i="11"/>
  <c r="N164" i="11"/>
  <c r="G165" i="11"/>
  <c r="H165" i="11"/>
  <c r="I165" i="11"/>
  <c r="J165" i="11"/>
  <c r="K165" i="11"/>
  <c r="L165" i="11"/>
  <c r="M165" i="11"/>
  <c r="N165" i="11"/>
  <c r="G166" i="11"/>
  <c r="H166" i="11"/>
  <c r="I166" i="11"/>
  <c r="J166" i="11"/>
  <c r="K166" i="11"/>
  <c r="L166" i="11"/>
  <c r="M166" i="11"/>
  <c r="N166" i="11"/>
  <c r="G167" i="11"/>
  <c r="H167" i="11"/>
  <c r="I167" i="11"/>
  <c r="J167" i="11"/>
  <c r="K167" i="11"/>
  <c r="L167" i="11"/>
  <c r="M167" i="11"/>
  <c r="N167" i="11"/>
  <c r="G168" i="11"/>
  <c r="H168" i="11"/>
  <c r="I168" i="11"/>
  <c r="J168" i="11"/>
  <c r="K168" i="11"/>
  <c r="L168" i="11"/>
  <c r="M168" i="11"/>
  <c r="N168" i="11"/>
  <c r="G169" i="11"/>
  <c r="H169" i="11"/>
  <c r="I169" i="11"/>
  <c r="J169" i="11"/>
  <c r="K169" i="11"/>
  <c r="L169" i="11"/>
  <c r="M169" i="11"/>
  <c r="N169" i="11"/>
  <c r="G170" i="11"/>
  <c r="H170" i="11"/>
  <c r="I170" i="11"/>
  <c r="J170" i="11"/>
  <c r="K170" i="11"/>
  <c r="L170" i="11"/>
  <c r="M170" i="11"/>
  <c r="N170" i="11"/>
  <c r="G171" i="11"/>
  <c r="H171" i="11"/>
  <c r="I171" i="11"/>
  <c r="J171" i="11"/>
  <c r="K171" i="11"/>
  <c r="L171" i="11"/>
  <c r="M171" i="11"/>
  <c r="N171" i="11"/>
  <c r="G172" i="11"/>
  <c r="H172" i="11"/>
  <c r="I172" i="11"/>
  <c r="J172" i="11"/>
  <c r="K172" i="11"/>
  <c r="L172" i="11"/>
  <c r="M172" i="11"/>
  <c r="N172" i="11"/>
  <c r="G173" i="11"/>
  <c r="H173" i="11"/>
  <c r="I173" i="11"/>
  <c r="J173" i="11"/>
  <c r="K173" i="11"/>
  <c r="L173" i="11"/>
  <c r="M173" i="11"/>
  <c r="N173" i="11"/>
  <c r="G174" i="11"/>
  <c r="H174" i="11"/>
  <c r="I174" i="11"/>
  <c r="J174" i="11"/>
  <c r="K174" i="11"/>
  <c r="L174" i="11"/>
  <c r="M174" i="11"/>
  <c r="N174" i="11"/>
  <c r="G175" i="11"/>
  <c r="H175" i="11"/>
  <c r="I175" i="11"/>
  <c r="J175" i="11"/>
  <c r="K175" i="11"/>
  <c r="L175" i="11"/>
  <c r="M175" i="11"/>
  <c r="N175" i="11"/>
  <c r="G176" i="11"/>
  <c r="H176" i="11"/>
  <c r="I176" i="11"/>
  <c r="J176" i="11"/>
  <c r="K176" i="11"/>
  <c r="L176" i="11"/>
  <c r="M176" i="11"/>
  <c r="N176" i="11"/>
  <c r="G177" i="11"/>
  <c r="H177" i="11"/>
  <c r="I177" i="11"/>
  <c r="J177" i="11"/>
  <c r="K177" i="11"/>
  <c r="L177" i="11"/>
  <c r="M177" i="11"/>
  <c r="N177" i="11"/>
  <c r="G178" i="11"/>
  <c r="H178" i="11"/>
  <c r="I178" i="11"/>
  <c r="J178" i="11"/>
  <c r="K178" i="11"/>
  <c r="L178" i="11"/>
  <c r="M178" i="11"/>
  <c r="N178" i="11"/>
  <c r="G179" i="11"/>
  <c r="H179" i="11"/>
  <c r="I179" i="11"/>
  <c r="J179" i="11"/>
  <c r="K179" i="11"/>
  <c r="L179" i="11"/>
  <c r="M179" i="11"/>
  <c r="N179" i="11"/>
  <c r="G180" i="11"/>
  <c r="H180" i="11"/>
  <c r="I180" i="11"/>
  <c r="J180" i="11"/>
  <c r="K180" i="11"/>
  <c r="L180" i="11"/>
  <c r="M180" i="11"/>
  <c r="N180" i="11"/>
  <c r="G181" i="11"/>
  <c r="H181" i="11"/>
  <c r="I181" i="11"/>
  <c r="J181" i="11"/>
  <c r="K181" i="11"/>
  <c r="L181" i="11"/>
  <c r="M181" i="11"/>
  <c r="N181" i="11"/>
  <c r="G182" i="11"/>
  <c r="H182" i="11"/>
  <c r="I182" i="11"/>
  <c r="J182" i="11"/>
  <c r="K182" i="11"/>
  <c r="L182" i="11"/>
  <c r="M182" i="11"/>
  <c r="N182" i="11"/>
  <c r="G183" i="11"/>
  <c r="H183" i="11"/>
  <c r="I183" i="11"/>
  <c r="J183" i="11"/>
  <c r="K183" i="11"/>
  <c r="L183" i="11"/>
  <c r="M183" i="11"/>
  <c r="N183" i="11"/>
  <c r="G184" i="11"/>
  <c r="H184" i="11"/>
  <c r="I184" i="11"/>
  <c r="J184" i="11"/>
  <c r="K184" i="11"/>
  <c r="L184" i="11"/>
  <c r="M184" i="11"/>
  <c r="N184" i="11"/>
  <c r="G185" i="11"/>
  <c r="H185" i="11"/>
  <c r="I185" i="11"/>
  <c r="J185" i="11"/>
  <c r="K185" i="11"/>
  <c r="L185" i="11"/>
  <c r="M185" i="11"/>
  <c r="N185" i="11"/>
  <c r="G186" i="11"/>
  <c r="H186" i="11"/>
  <c r="I186" i="11"/>
  <c r="J186" i="11"/>
  <c r="K186" i="11"/>
  <c r="L186" i="11"/>
  <c r="M186" i="11"/>
  <c r="N186" i="11"/>
  <c r="G187" i="11"/>
  <c r="H187" i="11"/>
  <c r="I187" i="11"/>
  <c r="J187" i="11"/>
  <c r="K187" i="11"/>
  <c r="L187" i="11"/>
  <c r="M187" i="11"/>
  <c r="N187" i="11"/>
  <c r="G188" i="11"/>
  <c r="H188" i="11"/>
  <c r="I188" i="11"/>
  <c r="J188" i="11"/>
  <c r="K188" i="11"/>
  <c r="L188" i="11"/>
  <c r="M188" i="11"/>
  <c r="N188" i="11"/>
  <c r="G189" i="11"/>
  <c r="H189" i="11"/>
  <c r="I189" i="11"/>
  <c r="J189" i="11"/>
  <c r="K189" i="11"/>
  <c r="L189" i="11"/>
  <c r="M189" i="11"/>
  <c r="N189" i="11"/>
  <c r="G190" i="11"/>
  <c r="H190" i="11"/>
  <c r="I190" i="11"/>
  <c r="J190" i="11"/>
  <c r="K190" i="11"/>
  <c r="L190" i="11"/>
  <c r="M190" i="11"/>
  <c r="N190" i="11"/>
  <c r="G191" i="11"/>
  <c r="H191" i="11"/>
  <c r="I191" i="11"/>
  <c r="J191" i="11"/>
  <c r="K191" i="11"/>
  <c r="L191" i="11"/>
  <c r="M191" i="11"/>
  <c r="N191" i="11"/>
  <c r="G192" i="11"/>
  <c r="H192" i="11"/>
  <c r="I192" i="11"/>
  <c r="J192" i="11"/>
  <c r="K192" i="11"/>
  <c r="L192" i="11"/>
  <c r="M192" i="11"/>
  <c r="N192" i="11"/>
  <c r="G193" i="11"/>
  <c r="H193" i="11"/>
  <c r="I193" i="11"/>
  <c r="J193" i="11"/>
  <c r="K193" i="11"/>
  <c r="L193" i="11"/>
  <c r="M193" i="11"/>
  <c r="N193" i="11"/>
  <c r="G194" i="11"/>
  <c r="H194" i="11"/>
  <c r="I194" i="11"/>
  <c r="J194" i="11"/>
  <c r="K194" i="11"/>
  <c r="L194" i="11"/>
  <c r="M194" i="11"/>
  <c r="N194" i="11"/>
  <c r="G195" i="11"/>
  <c r="H195" i="11"/>
  <c r="I195" i="11"/>
  <c r="J195" i="11"/>
  <c r="K195" i="11"/>
  <c r="L195" i="11"/>
  <c r="M195" i="11"/>
  <c r="N195" i="11"/>
  <c r="G196" i="11"/>
  <c r="H196" i="11"/>
  <c r="I196" i="11"/>
  <c r="J196" i="11"/>
  <c r="K196" i="11"/>
  <c r="L196" i="11"/>
  <c r="M196" i="11"/>
  <c r="N196" i="11"/>
  <c r="G197" i="11"/>
  <c r="H197" i="11"/>
  <c r="I197" i="11"/>
  <c r="J197" i="11"/>
  <c r="K197" i="11"/>
  <c r="L197" i="11"/>
  <c r="M197" i="11"/>
  <c r="N197" i="11"/>
  <c r="G198" i="11"/>
  <c r="H198" i="11"/>
  <c r="I198" i="11"/>
  <c r="J198" i="11"/>
  <c r="K198" i="11"/>
  <c r="L198" i="11"/>
  <c r="M198" i="11"/>
  <c r="N198" i="11"/>
  <c r="G199" i="11"/>
  <c r="H199" i="11"/>
  <c r="I199" i="11"/>
  <c r="J199" i="11"/>
  <c r="K199" i="11"/>
  <c r="L199" i="11"/>
  <c r="M199" i="11"/>
  <c r="N199" i="11"/>
  <c r="G200" i="11"/>
  <c r="H200" i="11"/>
  <c r="I200" i="11"/>
  <c r="J200" i="11"/>
  <c r="K200" i="11"/>
  <c r="L200" i="11"/>
  <c r="M200" i="11"/>
  <c r="N200" i="11"/>
  <c r="G201" i="11"/>
  <c r="H201" i="11"/>
  <c r="I201" i="11"/>
  <c r="J201" i="11"/>
  <c r="K201" i="11"/>
  <c r="L201" i="11"/>
  <c r="M201" i="11"/>
  <c r="N201" i="11"/>
  <c r="G202" i="11"/>
  <c r="H202" i="11"/>
  <c r="I202" i="11"/>
  <c r="J202" i="11"/>
  <c r="K202" i="11"/>
  <c r="L202" i="11"/>
  <c r="M202" i="11"/>
  <c r="N202" i="11"/>
  <c r="G203" i="11"/>
  <c r="H203" i="11"/>
  <c r="I203" i="11"/>
  <c r="J203" i="11"/>
  <c r="K203" i="11"/>
  <c r="L203" i="11"/>
  <c r="M203" i="11"/>
  <c r="N203" i="11"/>
  <c r="G204" i="11"/>
  <c r="H204" i="11"/>
  <c r="I204" i="11"/>
  <c r="J204" i="11"/>
  <c r="K204" i="11"/>
  <c r="L204" i="11"/>
  <c r="M204" i="11"/>
  <c r="N204" i="11"/>
  <c r="G205" i="11"/>
  <c r="H205" i="11"/>
  <c r="I205" i="11"/>
  <c r="J205" i="11"/>
  <c r="K205" i="11"/>
  <c r="L205" i="11"/>
  <c r="M205" i="11"/>
  <c r="N205" i="11"/>
  <c r="G206" i="11"/>
  <c r="H206" i="11"/>
  <c r="I206" i="11"/>
  <c r="J206" i="11"/>
  <c r="K206" i="11"/>
  <c r="L206" i="11"/>
  <c r="M206" i="11"/>
  <c r="N206" i="11"/>
  <c r="G207" i="11"/>
  <c r="H207" i="11"/>
  <c r="I207" i="11"/>
  <c r="J207" i="11"/>
  <c r="K207" i="11"/>
  <c r="L207" i="11"/>
  <c r="M207" i="11"/>
  <c r="N207" i="11"/>
  <c r="G208" i="11"/>
  <c r="H208" i="11"/>
  <c r="I208" i="11"/>
  <c r="J208" i="11"/>
  <c r="K208" i="11"/>
  <c r="L208" i="11"/>
  <c r="M208" i="11"/>
  <c r="N208" i="11"/>
  <c r="G209" i="11"/>
  <c r="H209" i="11"/>
  <c r="I209" i="11"/>
  <c r="J209" i="11"/>
  <c r="K209" i="11"/>
  <c r="L209" i="11"/>
  <c r="M209" i="11"/>
  <c r="N209" i="11"/>
  <c r="G210" i="11"/>
  <c r="H210" i="11"/>
  <c r="I210" i="11"/>
  <c r="J210" i="11"/>
  <c r="K210" i="11"/>
  <c r="L210" i="11"/>
  <c r="M210" i="11"/>
  <c r="N210" i="11"/>
  <c r="G211" i="11"/>
  <c r="H211" i="11"/>
  <c r="I211" i="11"/>
  <c r="J211" i="11"/>
  <c r="K211" i="11"/>
  <c r="L211" i="11"/>
  <c r="M211" i="11"/>
  <c r="N211" i="11"/>
  <c r="G212" i="11"/>
  <c r="H212" i="11"/>
  <c r="I212" i="11"/>
  <c r="J212" i="11"/>
  <c r="K212" i="11"/>
  <c r="L212" i="11"/>
  <c r="M212" i="11"/>
  <c r="N212" i="11"/>
  <c r="G213" i="11"/>
  <c r="H213" i="11"/>
  <c r="I213" i="11"/>
  <c r="J213" i="11"/>
  <c r="K213" i="11"/>
  <c r="L213" i="11"/>
  <c r="M213" i="11"/>
  <c r="N213" i="11"/>
  <c r="G214" i="11"/>
  <c r="H214" i="11"/>
  <c r="I214" i="11"/>
  <c r="J214" i="11"/>
  <c r="K214" i="11"/>
  <c r="L214" i="11"/>
  <c r="M214" i="11"/>
  <c r="N214" i="11"/>
  <c r="G215" i="11"/>
  <c r="H215" i="11"/>
  <c r="I215" i="11"/>
  <c r="J215" i="11"/>
  <c r="K215" i="11"/>
  <c r="L215" i="11"/>
  <c r="M215" i="11"/>
  <c r="N215" i="11"/>
  <c r="G216" i="11"/>
  <c r="H216" i="11"/>
  <c r="I216" i="11"/>
  <c r="J216" i="11"/>
  <c r="K216" i="11"/>
  <c r="L216" i="11"/>
  <c r="M216" i="11"/>
  <c r="N216" i="11"/>
  <c r="G217" i="11"/>
  <c r="H217" i="11"/>
  <c r="I217" i="11"/>
  <c r="J217" i="11"/>
  <c r="K217" i="11"/>
  <c r="L217" i="11"/>
  <c r="M217" i="11"/>
  <c r="N217" i="11"/>
  <c r="G218" i="11"/>
  <c r="H218" i="11"/>
  <c r="I218" i="11"/>
  <c r="J218" i="11"/>
  <c r="K218" i="11"/>
  <c r="L218" i="11"/>
  <c r="M218" i="11"/>
  <c r="N218" i="11"/>
  <c r="G219" i="11"/>
  <c r="H219" i="11"/>
  <c r="I219" i="11"/>
  <c r="J219" i="11"/>
  <c r="K219" i="11"/>
  <c r="L219" i="11"/>
  <c r="M219" i="11"/>
  <c r="N219" i="11"/>
  <c r="G220" i="11"/>
  <c r="H220" i="11"/>
  <c r="I220" i="11"/>
  <c r="J220" i="11"/>
  <c r="K220" i="11"/>
  <c r="L220" i="11"/>
  <c r="M220" i="11"/>
  <c r="N220" i="11"/>
  <c r="G221" i="11"/>
  <c r="H221" i="11"/>
  <c r="I221" i="11"/>
  <c r="J221" i="11"/>
  <c r="K221" i="11"/>
  <c r="L221" i="11"/>
  <c r="M221" i="11"/>
  <c r="N221" i="11"/>
  <c r="G222" i="11"/>
  <c r="H222" i="11"/>
  <c r="I222" i="11"/>
  <c r="J222" i="11"/>
  <c r="K222" i="11"/>
  <c r="L222" i="11"/>
  <c r="M222" i="11"/>
  <c r="N222" i="11"/>
  <c r="G223" i="11"/>
  <c r="H223" i="11"/>
  <c r="I223" i="11"/>
  <c r="J223" i="11"/>
  <c r="K223" i="11"/>
  <c r="L223" i="11"/>
  <c r="M223" i="11"/>
  <c r="N223" i="11"/>
  <c r="G224" i="11"/>
  <c r="H224" i="11"/>
  <c r="I224" i="11"/>
  <c r="J224" i="11"/>
  <c r="K224" i="11"/>
  <c r="L224" i="11"/>
  <c r="M224" i="11"/>
  <c r="N224" i="11"/>
  <c r="G225" i="11"/>
  <c r="H225" i="11"/>
  <c r="I225" i="11"/>
  <c r="J225" i="11"/>
  <c r="K225" i="11"/>
  <c r="L225" i="11"/>
  <c r="M225" i="11"/>
  <c r="N225" i="11"/>
  <c r="G226" i="11"/>
  <c r="H226" i="11"/>
  <c r="I226" i="11"/>
  <c r="J226" i="11"/>
  <c r="K226" i="11"/>
  <c r="L226" i="11"/>
  <c r="M226" i="11"/>
  <c r="N226" i="11"/>
  <c r="G227" i="11"/>
  <c r="H227" i="11"/>
  <c r="I227" i="11"/>
  <c r="J227" i="11"/>
  <c r="K227" i="11"/>
  <c r="L227" i="11"/>
  <c r="M227" i="11"/>
  <c r="N227" i="11"/>
  <c r="G228" i="11"/>
  <c r="H228" i="11"/>
  <c r="I228" i="11"/>
  <c r="J228" i="11"/>
  <c r="K228" i="11"/>
  <c r="L228" i="11"/>
  <c r="M228" i="11"/>
  <c r="N228" i="11"/>
  <c r="G229" i="11"/>
  <c r="H229" i="11"/>
  <c r="I229" i="11"/>
  <c r="J229" i="11"/>
  <c r="K229" i="11"/>
  <c r="L229" i="11"/>
  <c r="M229" i="11"/>
  <c r="N229" i="11"/>
  <c r="G230" i="11"/>
  <c r="H230" i="11"/>
  <c r="I230" i="11"/>
  <c r="J230" i="11"/>
  <c r="K230" i="11"/>
  <c r="L230" i="11"/>
  <c r="M230" i="11"/>
  <c r="N230" i="11"/>
  <c r="G231" i="11"/>
  <c r="H231" i="11"/>
  <c r="I231" i="11"/>
  <c r="J231" i="11"/>
  <c r="K231" i="11"/>
  <c r="L231" i="11"/>
  <c r="M231" i="11"/>
  <c r="N231" i="11"/>
  <c r="G232" i="11"/>
  <c r="H232" i="11"/>
  <c r="I232" i="11"/>
  <c r="J232" i="11"/>
  <c r="K232" i="11"/>
  <c r="L232" i="11"/>
  <c r="M232" i="11"/>
  <c r="N232" i="11"/>
  <c r="G233" i="11"/>
  <c r="H233" i="11"/>
  <c r="I233" i="11"/>
  <c r="J233" i="11"/>
  <c r="K233" i="11"/>
  <c r="L233" i="11"/>
  <c r="M233" i="11"/>
  <c r="N233" i="11"/>
  <c r="G234" i="11"/>
  <c r="H234" i="11"/>
  <c r="I234" i="11"/>
  <c r="J234" i="11"/>
  <c r="K234" i="11"/>
  <c r="L234" i="11"/>
  <c r="M234" i="11"/>
  <c r="N234" i="11"/>
  <c r="G235" i="11"/>
  <c r="H235" i="11"/>
  <c r="I235" i="11"/>
  <c r="J235" i="11"/>
  <c r="K235" i="11"/>
  <c r="L235" i="11"/>
  <c r="M235" i="11"/>
  <c r="N235" i="11"/>
  <c r="G236" i="11"/>
  <c r="H236" i="11"/>
  <c r="I236" i="11"/>
  <c r="J236" i="11"/>
  <c r="K236" i="11"/>
  <c r="L236" i="11"/>
  <c r="M236" i="11"/>
  <c r="N236" i="11"/>
  <c r="G237" i="11"/>
  <c r="H237" i="11"/>
  <c r="I237" i="11"/>
  <c r="J237" i="11"/>
  <c r="K237" i="11"/>
  <c r="L237" i="11"/>
  <c r="M237" i="11"/>
  <c r="N237" i="11"/>
  <c r="G238" i="11"/>
  <c r="H238" i="11"/>
  <c r="I238" i="11"/>
  <c r="J238" i="11"/>
  <c r="K238" i="11"/>
  <c r="L238" i="11"/>
  <c r="M238" i="11"/>
  <c r="N238" i="11"/>
  <c r="G239" i="11"/>
  <c r="H239" i="11"/>
  <c r="I239" i="11"/>
  <c r="J239" i="11"/>
  <c r="K239" i="11"/>
  <c r="L239" i="11"/>
  <c r="M239" i="11"/>
  <c r="N239" i="11"/>
  <c r="G240" i="11"/>
  <c r="H240" i="11"/>
  <c r="I240" i="11"/>
  <c r="J240" i="11"/>
  <c r="K240" i="11"/>
  <c r="L240" i="11"/>
  <c r="M240" i="11"/>
  <c r="N240" i="11"/>
  <c r="G241" i="11"/>
  <c r="H241" i="11"/>
  <c r="I241" i="11"/>
  <c r="J241" i="11"/>
  <c r="K241" i="11"/>
  <c r="L241" i="11"/>
  <c r="M241" i="11"/>
  <c r="N241" i="11"/>
  <c r="G242" i="11"/>
  <c r="H242" i="11"/>
  <c r="I242" i="11"/>
  <c r="J242" i="11"/>
  <c r="K242" i="11"/>
  <c r="L242" i="11"/>
  <c r="M242" i="11"/>
  <c r="N242" i="11"/>
  <c r="G243" i="11"/>
  <c r="H243" i="11"/>
  <c r="I243" i="11"/>
  <c r="J243" i="11"/>
  <c r="K243" i="11"/>
  <c r="L243" i="11"/>
  <c r="M243" i="11"/>
  <c r="N243" i="11"/>
  <c r="G244" i="11"/>
  <c r="H244" i="11"/>
  <c r="I244" i="11"/>
  <c r="J244" i="11"/>
  <c r="K244" i="11"/>
  <c r="L244" i="11"/>
  <c r="M244" i="11"/>
  <c r="N244" i="11"/>
  <c r="G245" i="11"/>
  <c r="H245" i="11"/>
  <c r="I245" i="11"/>
  <c r="J245" i="11"/>
  <c r="K245" i="11"/>
  <c r="L245" i="11"/>
  <c r="M245" i="11"/>
  <c r="N245" i="11"/>
  <c r="G246" i="11"/>
  <c r="H246" i="11"/>
  <c r="I246" i="11"/>
  <c r="J246" i="11"/>
  <c r="K246" i="11"/>
  <c r="L246" i="11"/>
  <c r="M246" i="11"/>
  <c r="N246" i="11"/>
  <c r="G247" i="11"/>
  <c r="H247" i="11"/>
  <c r="I247" i="11"/>
  <c r="J247" i="11"/>
  <c r="K247" i="11"/>
  <c r="L247" i="11"/>
  <c r="M247" i="11"/>
  <c r="N247" i="11"/>
  <c r="G248" i="11"/>
  <c r="H248" i="11"/>
  <c r="I248" i="11"/>
  <c r="J248" i="11"/>
  <c r="K248" i="11"/>
  <c r="L248" i="11"/>
  <c r="M248" i="11"/>
  <c r="N248" i="11"/>
  <c r="G249" i="11"/>
  <c r="H249" i="11"/>
  <c r="I249" i="11"/>
  <c r="J249" i="11"/>
  <c r="K249" i="11"/>
  <c r="L249" i="11"/>
  <c r="M249" i="11"/>
  <c r="N249" i="11"/>
  <c r="G250" i="11"/>
  <c r="H250" i="11"/>
  <c r="I250" i="11"/>
  <c r="J250" i="11"/>
  <c r="K250" i="11"/>
  <c r="L250" i="11"/>
  <c r="M250" i="11"/>
  <c r="N250" i="11"/>
  <c r="G251" i="11"/>
  <c r="H251" i="11"/>
  <c r="I251" i="11"/>
  <c r="J251" i="11"/>
  <c r="K251" i="11"/>
  <c r="L251" i="11"/>
  <c r="M251" i="11"/>
  <c r="N251" i="11"/>
  <c r="G252" i="11"/>
  <c r="H252" i="11"/>
  <c r="I252" i="11"/>
  <c r="J252" i="11"/>
  <c r="K252" i="11"/>
  <c r="L252" i="11"/>
  <c r="M252" i="11"/>
  <c r="N252" i="11"/>
  <c r="G253" i="11"/>
  <c r="H253" i="11"/>
  <c r="I253" i="11"/>
  <c r="J253" i="11"/>
  <c r="K253" i="11"/>
  <c r="L253" i="11"/>
  <c r="M253" i="11"/>
  <c r="N253" i="11"/>
  <c r="G254" i="11"/>
  <c r="H254" i="11"/>
  <c r="I254" i="11"/>
  <c r="J254" i="11"/>
  <c r="K254" i="11"/>
  <c r="L254" i="11"/>
  <c r="M254" i="11"/>
  <c r="N254" i="11"/>
  <c r="G255" i="11"/>
  <c r="H255" i="11"/>
  <c r="I255" i="11"/>
  <c r="J255" i="11"/>
  <c r="K255" i="11"/>
  <c r="L255" i="11"/>
  <c r="M255" i="11"/>
  <c r="N255" i="11"/>
  <c r="G256" i="11"/>
  <c r="H256" i="11"/>
  <c r="I256" i="11"/>
  <c r="J256" i="11"/>
  <c r="K256" i="11"/>
  <c r="L256" i="11"/>
  <c r="M256" i="11"/>
  <c r="N256" i="11"/>
  <c r="G257" i="11"/>
  <c r="H257" i="11"/>
  <c r="I257" i="11"/>
  <c r="J257" i="11"/>
  <c r="K257" i="11"/>
  <c r="L257" i="11"/>
  <c r="M257" i="11"/>
  <c r="N257" i="11"/>
  <c r="G258" i="11"/>
  <c r="H258" i="11"/>
  <c r="I258" i="11"/>
  <c r="J258" i="11"/>
  <c r="K258" i="11"/>
  <c r="L258" i="11"/>
  <c r="M258" i="11"/>
  <c r="N258" i="11"/>
  <c r="G259" i="11"/>
  <c r="H259" i="11"/>
  <c r="I259" i="11"/>
  <c r="J259" i="11"/>
  <c r="K259" i="11"/>
  <c r="L259" i="11"/>
  <c r="M259" i="11"/>
  <c r="N259" i="11"/>
  <c r="G260" i="11"/>
  <c r="H260" i="11"/>
  <c r="I260" i="11"/>
  <c r="J260" i="11"/>
  <c r="K260" i="11"/>
  <c r="L260" i="11"/>
  <c r="M260" i="11"/>
  <c r="N260" i="11"/>
  <c r="G261" i="11"/>
  <c r="H261" i="11"/>
  <c r="I261" i="11"/>
  <c r="J261" i="11"/>
  <c r="K261" i="11"/>
  <c r="L261" i="11"/>
  <c r="M261" i="11"/>
  <c r="N261" i="11"/>
  <c r="G262" i="11"/>
  <c r="H262" i="11"/>
  <c r="I262" i="11"/>
  <c r="J262" i="11"/>
  <c r="K262" i="11"/>
  <c r="L262" i="11"/>
  <c r="M262" i="11"/>
  <c r="N262" i="11"/>
  <c r="G263" i="11"/>
  <c r="H263" i="11"/>
  <c r="I263" i="11"/>
  <c r="J263" i="11"/>
  <c r="K263" i="11"/>
  <c r="L263" i="11"/>
  <c r="M263" i="11"/>
  <c r="N263" i="11"/>
  <c r="G264" i="11"/>
  <c r="H264" i="11"/>
  <c r="I264" i="11"/>
  <c r="J264" i="11"/>
  <c r="K264" i="11"/>
  <c r="L264" i="11"/>
  <c r="M264" i="11"/>
  <c r="N264" i="11"/>
  <c r="G265" i="11"/>
  <c r="H265" i="11"/>
  <c r="I265" i="11"/>
  <c r="J265" i="11"/>
  <c r="K265" i="11"/>
  <c r="L265" i="11"/>
  <c r="M265" i="11"/>
  <c r="N265" i="11"/>
  <c r="G266" i="11"/>
  <c r="H266" i="11"/>
  <c r="I266" i="11"/>
  <c r="J266" i="11"/>
  <c r="K266" i="11"/>
  <c r="L266" i="11"/>
  <c r="M266" i="11"/>
  <c r="N266" i="11"/>
  <c r="G267" i="11"/>
  <c r="H267" i="11"/>
  <c r="I267" i="11"/>
  <c r="J267" i="11"/>
  <c r="K267" i="11"/>
  <c r="L267" i="11"/>
  <c r="M267" i="11"/>
  <c r="N267" i="11"/>
  <c r="G268" i="11"/>
  <c r="H268" i="11"/>
  <c r="I268" i="11"/>
  <c r="J268" i="11"/>
  <c r="K268" i="11"/>
  <c r="L268" i="11"/>
  <c r="M268" i="11"/>
  <c r="N268" i="11"/>
  <c r="G269" i="11"/>
  <c r="H269" i="11"/>
  <c r="I269" i="11"/>
  <c r="J269" i="11"/>
  <c r="K269" i="11"/>
  <c r="L269" i="11"/>
  <c r="M269" i="11"/>
  <c r="N269" i="11"/>
  <c r="G270" i="11"/>
  <c r="H270" i="11"/>
  <c r="I270" i="11"/>
  <c r="J270" i="11"/>
  <c r="K270" i="11"/>
  <c r="L270" i="11"/>
  <c r="M270" i="11"/>
  <c r="N270" i="11"/>
  <c r="G271" i="11"/>
  <c r="H271" i="11"/>
  <c r="I271" i="11"/>
  <c r="J271" i="11"/>
  <c r="K271" i="11"/>
  <c r="L271" i="11"/>
  <c r="M271" i="11"/>
  <c r="N271" i="11"/>
  <c r="G272" i="11"/>
  <c r="H272" i="11"/>
  <c r="I272" i="11"/>
  <c r="J272" i="11"/>
  <c r="K272" i="11"/>
  <c r="L272" i="11"/>
  <c r="M272" i="11"/>
  <c r="N272" i="11"/>
  <c r="G273" i="11"/>
  <c r="H273" i="11"/>
  <c r="I273" i="11"/>
  <c r="J273" i="11"/>
  <c r="K273" i="11"/>
  <c r="L273" i="11"/>
  <c r="M273" i="11"/>
  <c r="N273" i="11"/>
  <c r="G274" i="11"/>
  <c r="H274" i="11"/>
  <c r="I274" i="11"/>
  <c r="J274" i="11"/>
  <c r="K274" i="11"/>
  <c r="L274" i="11"/>
  <c r="M274" i="11"/>
  <c r="N274" i="11"/>
  <c r="G275" i="11"/>
  <c r="H275" i="11"/>
  <c r="I275" i="11"/>
  <c r="J275" i="11"/>
  <c r="K275" i="11"/>
  <c r="L275" i="11"/>
  <c r="M275" i="11"/>
  <c r="N275" i="11"/>
  <c r="G276" i="11"/>
  <c r="H276" i="11"/>
  <c r="I276" i="11"/>
  <c r="J276" i="11"/>
  <c r="K276" i="11"/>
  <c r="L276" i="11"/>
  <c r="M276" i="11"/>
  <c r="N276" i="11"/>
  <c r="G277" i="11"/>
  <c r="H277" i="11"/>
  <c r="I277" i="11"/>
  <c r="J277" i="11"/>
  <c r="K277" i="11"/>
  <c r="L277" i="11"/>
  <c r="M277" i="11"/>
  <c r="N277" i="11"/>
  <c r="G278" i="11"/>
  <c r="H278" i="11"/>
  <c r="I278" i="11"/>
  <c r="J278" i="11"/>
  <c r="K278" i="11"/>
  <c r="L278" i="11"/>
  <c r="M278" i="11"/>
  <c r="N278" i="11"/>
  <c r="G279" i="11"/>
  <c r="H279" i="11"/>
  <c r="I279" i="11"/>
  <c r="J279" i="11"/>
  <c r="K279" i="11"/>
  <c r="L279" i="11"/>
  <c r="M279" i="11"/>
  <c r="N279" i="11"/>
  <c r="G280" i="11"/>
  <c r="H280" i="11"/>
  <c r="I280" i="11"/>
  <c r="J280" i="11"/>
  <c r="K280" i="11"/>
  <c r="L280" i="11"/>
  <c r="M280" i="11"/>
  <c r="N280" i="11"/>
  <c r="G281" i="11"/>
  <c r="H281" i="11"/>
  <c r="I281" i="11"/>
  <c r="J281" i="11"/>
  <c r="K281" i="11"/>
  <c r="L281" i="11"/>
  <c r="M281" i="11"/>
  <c r="N281" i="11"/>
  <c r="G282" i="11"/>
  <c r="H282" i="11"/>
  <c r="I282" i="11"/>
  <c r="J282" i="11"/>
  <c r="K282" i="11"/>
  <c r="L282" i="11"/>
  <c r="M282" i="11"/>
  <c r="N282" i="11"/>
  <c r="G283" i="11"/>
  <c r="H283" i="11"/>
  <c r="I283" i="11"/>
  <c r="J283" i="11"/>
  <c r="K283" i="11"/>
  <c r="L283" i="11"/>
  <c r="M283" i="11"/>
  <c r="N283" i="11"/>
  <c r="G284" i="11"/>
  <c r="H284" i="11"/>
  <c r="I284" i="11"/>
  <c r="J284" i="11"/>
  <c r="K284" i="11"/>
  <c r="L284" i="11"/>
  <c r="M284" i="11"/>
  <c r="N284" i="11"/>
  <c r="G285" i="11"/>
  <c r="H285" i="11"/>
  <c r="I285" i="11"/>
  <c r="J285" i="11"/>
  <c r="K285" i="11"/>
  <c r="L285" i="11"/>
  <c r="M285" i="11"/>
  <c r="N285" i="11"/>
  <c r="G286" i="11"/>
  <c r="H286" i="11"/>
  <c r="I286" i="11"/>
  <c r="J286" i="11"/>
  <c r="K286" i="11"/>
  <c r="L286" i="11"/>
  <c r="M286" i="11"/>
  <c r="N286" i="11"/>
  <c r="G287" i="11"/>
  <c r="H287" i="11"/>
  <c r="I287" i="11"/>
  <c r="J287" i="11"/>
  <c r="K287" i="11"/>
  <c r="L287" i="11"/>
  <c r="M287" i="11"/>
  <c r="N287" i="11"/>
  <c r="G288" i="11"/>
  <c r="H288" i="11"/>
  <c r="I288" i="11"/>
  <c r="J288" i="11"/>
  <c r="K288" i="11"/>
  <c r="L288" i="11"/>
  <c r="M288" i="11"/>
  <c r="N288" i="11"/>
  <c r="G289" i="11"/>
  <c r="H289" i="11"/>
  <c r="I289" i="11"/>
  <c r="J289" i="11"/>
  <c r="K289" i="11"/>
  <c r="L289" i="11"/>
  <c r="M289" i="11"/>
  <c r="N289" i="11"/>
  <c r="G290" i="11"/>
  <c r="H290" i="11"/>
  <c r="I290" i="11"/>
  <c r="J290" i="11"/>
  <c r="K290" i="11"/>
  <c r="L290" i="11"/>
  <c r="M290" i="11"/>
  <c r="N290" i="11"/>
  <c r="G291" i="11"/>
  <c r="H291" i="11"/>
  <c r="I291" i="11"/>
  <c r="J291" i="11"/>
  <c r="K291" i="11"/>
  <c r="L291" i="11"/>
  <c r="M291" i="11"/>
  <c r="N291" i="11"/>
  <c r="G292" i="11"/>
  <c r="H292" i="11"/>
  <c r="I292" i="11"/>
  <c r="J292" i="11"/>
  <c r="K292" i="11"/>
  <c r="L292" i="11"/>
  <c r="M292" i="11"/>
  <c r="N292" i="11"/>
  <c r="G293" i="11"/>
  <c r="H293" i="11"/>
  <c r="I293" i="11"/>
  <c r="J293" i="11"/>
  <c r="K293" i="11"/>
  <c r="L293" i="11"/>
  <c r="M293" i="11"/>
  <c r="N293" i="11"/>
  <c r="G294" i="11"/>
  <c r="H294" i="11"/>
  <c r="I294" i="11"/>
  <c r="J294" i="11"/>
  <c r="K294" i="11"/>
  <c r="L294" i="11"/>
  <c r="M294" i="11"/>
  <c r="N294" i="11"/>
  <c r="G295" i="11"/>
  <c r="H295" i="11"/>
  <c r="I295" i="11"/>
  <c r="J295" i="11"/>
  <c r="K295" i="11"/>
  <c r="L295" i="11"/>
  <c r="M295" i="11"/>
  <c r="N295" i="11"/>
  <c r="G296" i="11"/>
  <c r="H296" i="11"/>
  <c r="I296" i="11"/>
  <c r="J296" i="11"/>
  <c r="K296" i="11"/>
  <c r="L296" i="11"/>
  <c r="M296" i="11"/>
  <c r="N296" i="11"/>
  <c r="G297" i="11"/>
  <c r="H297" i="11"/>
  <c r="I297" i="11"/>
  <c r="J297" i="11"/>
  <c r="K297" i="11"/>
  <c r="L297" i="11"/>
  <c r="M297" i="11"/>
  <c r="N297" i="11"/>
  <c r="G298" i="11"/>
  <c r="H298" i="11"/>
  <c r="I298" i="11"/>
  <c r="J298" i="11"/>
  <c r="K298" i="11"/>
  <c r="L298" i="11"/>
  <c r="M298" i="11"/>
  <c r="N298" i="11"/>
  <c r="G299" i="11"/>
  <c r="H299" i="11"/>
  <c r="I299" i="11"/>
  <c r="J299" i="11"/>
  <c r="K299" i="11"/>
  <c r="L299" i="11"/>
  <c r="M299" i="11"/>
  <c r="N299" i="11"/>
  <c r="G300" i="11"/>
  <c r="H300" i="11"/>
  <c r="I300" i="11"/>
  <c r="J300" i="11"/>
  <c r="K300" i="11"/>
  <c r="L300" i="11"/>
  <c r="M300" i="11"/>
  <c r="N300" i="11"/>
  <c r="G301" i="11"/>
  <c r="H301" i="11"/>
  <c r="I301" i="11"/>
  <c r="J301" i="11"/>
  <c r="K301" i="11"/>
  <c r="L301" i="11"/>
  <c r="M301" i="11"/>
  <c r="N301" i="11"/>
  <c r="G302" i="11"/>
  <c r="H302" i="11"/>
  <c r="I302" i="11"/>
  <c r="J302" i="11"/>
  <c r="K302" i="11"/>
  <c r="L302" i="11"/>
  <c r="M302" i="11"/>
  <c r="N302" i="11"/>
  <c r="G303" i="11"/>
  <c r="H303" i="11"/>
  <c r="I303" i="11"/>
  <c r="J303" i="11"/>
  <c r="K303" i="11"/>
  <c r="L303" i="11"/>
  <c r="M303" i="11"/>
  <c r="N303" i="11"/>
  <c r="G304" i="11"/>
  <c r="H304" i="11"/>
  <c r="I304" i="11"/>
  <c r="J304" i="11"/>
  <c r="K304" i="11"/>
  <c r="L304" i="11"/>
  <c r="M304" i="11"/>
  <c r="N304" i="11"/>
  <c r="G305" i="11"/>
  <c r="H305" i="11"/>
  <c r="I305" i="11"/>
  <c r="J305" i="11"/>
  <c r="K305" i="11"/>
  <c r="L305" i="11"/>
  <c r="M305" i="11"/>
  <c r="N305" i="11"/>
  <c r="G306" i="11"/>
  <c r="H306" i="11"/>
  <c r="I306" i="11"/>
  <c r="J306" i="11"/>
  <c r="K306" i="11"/>
  <c r="L306" i="11"/>
  <c r="M306" i="11"/>
  <c r="N306" i="11"/>
  <c r="G307" i="11"/>
  <c r="H307" i="11"/>
  <c r="I307" i="11"/>
  <c r="J307" i="11"/>
  <c r="K307" i="11"/>
  <c r="L307" i="11"/>
  <c r="M307" i="11"/>
  <c r="N307" i="11"/>
  <c r="G308" i="11"/>
  <c r="H308" i="11"/>
  <c r="I308" i="11"/>
  <c r="J308" i="11"/>
  <c r="K308" i="11"/>
  <c r="L308" i="11"/>
  <c r="M308" i="11"/>
  <c r="N308" i="11"/>
  <c r="G309" i="11"/>
  <c r="H309" i="11"/>
  <c r="I309" i="11"/>
  <c r="J309" i="11"/>
  <c r="K309" i="11"/>
  <c r="L309" i="11"/>
  <c r="M309" i="11"/>
  <c r="N309" i="11"/>
  <c r="G310" i="11"/>
  <c r="H310" i="11"/>
  <c r="I310" i="11"/>
  <c r="J310" i="11"/>
  <c r="K310" i="11"/>
  <c r="L310" i="11"/>
  <c r="M310" i="11"/>
  <c r="N310" i="11"/>
  <c r="G311" i="11"/>
  <c r="H311" i="11"/>
  <c r="I311" i="11"/>
  <c r="J311" i="11"/>
  <c r="K311" i="11"/>
  <c r="L311" i="11"/>
  <c r="M311" i="11"/>
  <c r="N311" i="11"/>
  <c r="G312" i="11"/>
  <c r="H312" i="11"/>
  <c r="I312" i="11"/>
  <c r="J312" i="11"/>
  <c r="K312" i="11"/>
  <c r="L312" i="11"/>
  <c r="M312" i="11"/>
  <c r="N312" i="11"/>
  <c r="G313" i="11"/>
  <c r="H313" i="11"/>
  <c r="I313" i="11"/>
  <c r="J313" i="11"/>
  <c r="K313" i="11"/>
  <c r="L313" i="11"/>
  <c r="M313" i="11"/>
  <c r="N313" i="11"/>
  <c r="G314" i="11"/>
  <c r="H314" i="11"/>
  <c r="I314" i="11"/>
  <c r="J314" i="11"/>
  <c r="K314" i="11"/>
  <c r="L314" i="11"/>
  <c r="M314" i="11"/>
  <c r="N314" i="11"/>
  <c r="G315" i="11"/>
  <c r="H315" i="11"/>
  <c r="I315" i="11"/>
  <c r="J315" i="11"/>
  <c r="K315" i="11"/>
  <c r="L315" i="11"/>
  <c r="M315" i="11"/>
  <c r="N315" i="11"/>
  <c r="G316" i="11"/>
  <c r="H316" i="11"/>
  <c r="I316" i="11"/>
  <c r="J316" i="11"/>
  <c r="K316" i="11"/>
  <c r="L316" i="11"/>
  <c r="M316" i="11"/>
  <c r="N316" i="11"/>
  <c r="G317" i="11"/>
  <c r="H317" i="11"/>
  <c r="I317" i="11"/>
  <c r="J317" i="11"/>
  <c r="K317" i="11"/>
  <c r="L317" i="11"/>
  <c r="M317" i="11"/>
  <c r="N317" i="11"/>
  <c r="G318" i="11"/>
  <c r="H318" i="11"/>
  <c r="I318" i="11"/>
  <c r="J318" i="11"/>
  <c r="K318" i="11"/>
  <c r="L318" i="11"/>
  <c r="M318" i="11"/>
  <c r="N318" i="11"/>
  <c r="G319" i="11"/>
  <c r="H319" i="11"/>
  <c r="I319" i="11"/>
  <c r="J319" i="11"/>
  <c r="K319" i="11"/>
  <c r="L319" i="11"/>
  <c r="M319" i="11"/>
  <c r="N319" i="11"/>
  <c r="G320" i="11"/>
  <c r="H320" i="11"/>
  <c r="I320" i="11"/>
  <c r="J320" i="11"/>
  <c r="K320" i="11"/>
  <c r="L320" i="11"/>
  <c r="M320" i="11"/>
  <c r="N320" i="11"/>
  <c r="G321" i="11"/>
  <c r="H321" i="11"/>
  <c r="I321" i="11"/>
  <c r="J321" i="11"/>
  <c r="K321" i="11"/>
  <c r="L321" i="11"/>
  <c r="M321" i="11"/>
  <c r="N321" i="11"/>
  <c r="G322" i="11"/>
  <c r="H322" i="11"/>
  <c r="I322" i="11"/>
  <c r="J322" i="11"/>
  <c r="K322" i="11"/>
  <c r="L322" i="11"/>
  <c r="M322" i="11"/>
  <c r="N322" i="11"/>
  <c r="G323" i="11"/>
  <c r="H323" i="11"/>
  <c r="I323" i="11"/>
  <c r="J323" i="11"/>
  <c r="K323" i="11"/>
  <c r="L323" i="11"/>
  <c r="M323" i="11"/>
  <c r="N323" i="11"/>
  <c r="G324" i="11"/>
  <c r="H324" i="11"/>
  <c r="I324" i="11"/>
  <c r="J324" i="11"/>
  <c r="K324" i="11"/>
  <c r="L324" i="11"/>
  <c r="M324" i="11"/>
  <c r="N324" i="11"/>
  <c r="G325" i="11"/>
  <c r="H325" i="11"/>
  <c r="I325" i="11"/>
  <c r="J325" i="11"/>
  <c r="K325" i="11"/>
  <c r="L325" i="11"/>
  <c r="M325" i="11"/>
  <c r="N325" i="11"/>
  <c r="G326" i="11"/>
  <c r="H326" i="11"/>
  <c r="I326" i="11"/>
  <c r="J326" i="11"/>
  <c r="K326" i="11"/>
  <c r="L326" i="11"/>
  <c r="M326" i="11"/>
  <c r="N326" i="11"/>
  <c r="G327" i="11"/>
  <c r="H327" i="11"/>
  <c r="I327" i="11"/>
  <c r="J327" i="11"/>
  <c r="K327" i="11"/>
  <c r="L327" i="11"/>
  <c r="M327" i="11"/>
  <c r="N327" i="11"/>
  <c r="G328" i="11"/>
  <c r="H328" i="11"/>
  <c r="I328" i="11"/>
  <c r="J328" i="11"/>
  <c r="K328" i="11"/>
  <c r="L328" i="11"/>
  <c r="M328" i="11"/>
  <c r="N328" i="11"/>
  <c r="G329" i="11"/>
  <c r="H329" i="11"/>
  <c r="I329" i="11"/>
  <c r="J329" i="11"/>
  <c r="K329" i="11"/>
  <c r="L329" i="11"/>
  <c r="M329" i="11"/>
  <c r="N329" i="11"/>
  <c r="G330" i="11"/>
  <c r="H330" i="11"/>
  <c r="I330" i="11"/>
  <c r="J330" i="11"/>
  <c r="K330" i="11"/>
  <c r="L330" i="11"/>
  <c r="M330" i="11"/>
  <c r="N330" i="11"/>
  <c r="G331" i="11"/>
  <c r="H331" i="11"/>
  <c r="I331" i="11"/>
  <c r="J331" i="11"/>
  <c r="K331" i="11"/>
  <c r="L331" i="11"/>
  <c r="M331" i="11"/>
  <c r="N331" i="11"/>
  <c r="G332" i="11"/>
  <c r="H332" i="11"/>
  <c r="I332" i="11"/>
  <c r="J332" i="11"/>
  <c r="K332" i="11"/>
  <c r="L332" i="11"/>
  <c r="M332" i="11"/>
  <c r="N332" i="11"/>
  <c r="G333" i="11"/>
  <c r="H333" i="11"/>
  <c r="I333" i="11"/>
  <c r="J333" i="11"/>
  <c r="K333" i="11"/>
  <c r="L333" i="11"/>
  <c r="M333" i="11"/>
  <c r="N333" i="11"/>
  <c r="G334" i="11"/>
  <c r="H334" i="11"/>
  <c r="I334" i="11"/>
  <c r="J334" i="11"/>
  <c r="K334" i="11"/>
  <c r="L334" i="11"/>
  <c r="M334" i="11"/>
  <c r="N334" i="11"/>
  <c r="G335" i="11"/>
  <c r="H335" i="11"/>
  <c r="I335" i="11"/>
  <c r="J335" i="11"/>
  <c r="K335" i="11"/>
  <c r="L335" i="11"/>
  <c r="M335" i="11"/>
  <c r="N335" i="11"/>
  <c r="G336" i="11"/>
  <c r="H336" i="11"/>
  <c r="I336" i="11"/>
  <c r="J336" i="11"/>
  <c r="K336" i="11"/>
  <c r="L336" i="11"/>
  <c r="M336" i="11"/>
  <c r="N336" i="11"/>
  <c r="G337" i="11"/>
  <c r="H337" i="11"/>
  <c r="I337" i="11"/>
  <c r="J337" i="11"/>
  <c r="K337" i="11"/>
  <c r="L337" i="11"/>
  <c r="M337" i="11"/>
  <c r="N337" i="11"/>
  <c r="G338" i="11"/>
  <c r="H338" i="11"/>
  <c r="I338" i="11"/>
  <c r="J338" i="11"/>
  <c r="K338" i="11"/>
  <c r="L338" i="11"/>
  <c r="M338" i="11"/>
  <c r="N338" i="11"/>
  <c r="G339" i="11"/>
  <c r="H339" i="11"/>
  <c r="I339" i="11"/>
  <c r="J339" i="11"/>
  <c r="K339" i="11"/>
  <c r="L339" i="11"/>
  <c r="M339" i="11"/>
  <c r="N339" i="11"/>
  <c r="G340" i="11"/>
  <c r="H340" i="11"/>
  <c r="I340" i="11"/>
  <c r="J340" i="11"/>
  <c r="K340" i="11"/>
  <c r="L340" i="11"/>
  <c r="M340" i="11"/>
  <c r="N340" i="11"/>
  <c r="G341" i="11"/>
  <c r="H341" i="11"/>
  <c r="I341" i="11"/>
  <c r="J341" i="11"/>
  <c r="K341" i="11"/>
  <c r="L341" i="11"/>
  <c r="M341" i="11"/>
  <c r="N341" i="11"/>
  <c r="G342" i="11"/>
  <c r="H342" i="11"/>
  <c r="I342" i="11"/>
  <c r="J342" i="11"/>
  <c r="K342" i="11"/>
  <c r="L342" i="11"/>
  <c r="M342" i="11"/>
  <c r="N342" i="11"/>
  <c r="G343" i="11"/>
  <c r="H343" i="11"/>
  <c r="I343" i="11"/>
  <c r="J343" i="11"/>
  <c r="K343" i="11"/>
  <c r="L343" i="11"/>
  <c r="M343" i="11"/>
  <c r="N343" i="11"/>
  <c r="G344" i="11"/>
  <c r="H344" i="11"/>
  <c r="I344" i="11"/>
  <c r="J344" i="11"/>
  <c r="K344" i="11"/>
  <c r="L344" i="11"/>
  <c r="M344" i="11"/>
  <c r="N344" i="11"/>
  <c r="G345" i="11"/>
  <c r="H345" i="11"/>
  <c r="I345" i="11"/>
  <c r="J345" i="11"/>
  <c r="K345" i="11"/>
  <c r="L345" i="11"/>
  <c r="M345" i="11"/>
  <c r="N345" i="11"/>
  <c r="G346" i="11"/>
  <c r="H346" i="11"/>
  <c r="I346" i="11"/>
  <c r="J346" i="11"/>
  <c r="K346" i="11"/>
  <c r="L346" i="11"/>
  <c r="M346" i="11"/>
  <c r="N346" i="11"/>
  <c r="G347" i="11"/>
  <c r="H347" i="11"/>
  <c r="I347" i="11"/>
  <c r="J347" i="11"/>
  <c r="K347" i="11"/>
  <c r="L347" i="11"/>
  <c r="M347" i="11"/>
  <c r="N347" i="11"/>
  <c r="G348" i="11"/>
  <c r="H348" i="11"/>
  <c r="I348" i="11"/>
  <c r="J348" i="11"/>
  <c r="K348" i="11"/>
  <c r="L348" i="11"/>
  <c r="M348" i="11"/>
  <c r="N348" i="11"/>
  <c r="G349" i="11"/>
  <c r="H349" i="11"/>
  <c r="I349" i="11"/>
  <c r="J349" i="11"/>
  <c r="K349" i="11"/>
  <c r="L349" i="11"/>
  <c r="M349" i="11"/>
  <c r="N349" i="11"/>
  <c r="G350" i="11"/>
  <c r="H350" i="11"/>
  <c r="I350" i="11"/>
  <c r="J350" i="11"/>
  <c r="K350" i="11"/>
  <c r="L350" i="11"/>
  <c r="M350" i="11"/>
  <c r="N350" i="11"/>
  <c r="G351" i="11"/>
  <c r="H351" i="11"/>
  <c r="I351" i="11"/>
  <c r="J351" i="11"/>
  <c r="K351" i="11"/>
  <c r="L351" i="11"/>
  <c r="M351" i="11"/>
  <c r="N351" i="11"/>
  <c r="G352" i="11"/>
  <c r="H352" i="11"/>
  <c r="I352" i="11"/>
  <c r="J352" i="11"/>
  <c r="K352" i="11"/>
  <c r="L352" i="11"/>
  <c r="M352" i="11"/>
  <c r="N352" i="11"/>
  <c r="G353" i="11"/>
  <c r="H353" i="11"/>
  <c r="I353" i="11"/>
  <c r="J353" i="11"/>
  <c r="K353" i="11"/>
  <c r="L353" i="11"/>
  <c r="M353" i="11"/>
  <c r="N353" i="11"/>
  <c r="G354" i="11"/>
  <c r="H354" i="11"/>
  <c r="I354" i="11"/>
  <c r="J354" i="11"/>
  <c r="K354" i="11"/>
  <c r="L354" i="11"/>
  <c r="M354" i="11"/>
  <c r="N354" i="11"/>
  <c r="G355" i="11"/>
  <c r="H355" i="11"/>
  <c r="I355" i="11"/>
  <c r="J355" i="11"/>
  <c r="K355" i="11"/>
  <c r="L355" i="11"/>
  <c r="M355" i="11"/>
  <c r="N355" i="11"/>
  <c r="G356" i="11"/>
  <c r="H356" i="11"/>
  <c r="I356" i="11"/>
  <c r="J356" i="11"/>
  <c r="K356" i="11"/>
  <c r="L356" i="11"/>
  <c r="M356" i="11"/>
  <c r="N356" i="11"/>
  <c r="G357" i="11"/>
  <c r="H357" i="11"/>
  <c r="I357" i="11"/>
  <c r="J357" i="11"/>
  <c r="K357" i="11"/>
  <c r="L357" i="11"/>
  <c r="M357" i="11"/>
  <c r="N357" i="11"/>
  <c r="G358" i="11"/>
  <c r="H358" i="11"/>
  <c r="I358" i="11"/>
  <c r="J358" i="11"/>
  <c r="K358" i="11"/>
  <c r="L358" i="11"/>
  <c r="M358" i="11"/>
  <c r="N358" i="11"/>
  <c r="G359" i="11"/>
  <c r="H359" i="11"/>
  <c r="I359" i="11"/>
  <c r="J359" i="11"/>
  <c r="K359" i="11"/>
  <c r="L359" i="11"/>
  <c r="M359" i="11"/>
  <c r="N359" i="11"/>
  <c r="G360" i="11"/>
  <c r="H360" i="11"/>
  <c r="I360" i="11"/>
  <c r="J360" i="11"/>
  <c r="K360" i="11"/>
  <c r="L360" i="11"/>
  <c r="M360" i="11"/>
  <c r="N360" i="11"/>
  <c r="G361" i="11"/>
  <c r="H361" i="11"/>
  <c r="I361" i="11"/>
  <c r="J361" i="11"/>
  <c r="K361" i="11"/>
  <c r="L361" i="11"/>
  <c r="M361" i="11"/>
  <c r="N361" i="11"/>
  <c r="G362" i="11"/>
  <c r="H362" i="11"/>
  <c r="I362" i="11"/>
  <c r="J362" i="11"/>
  <c r="K362" i="11"/>
  <c r="L362" i="11"/>
  <c r="M362" i="11"/>
  <c r="N362" i="11"/>
  <c r="G363" i="11"/>
  <c r="H363" i="11"/>
  <c r="I363" i="11"/>
  <c r="J363" i="11"/>
  <c r="K363" i="11"/>
  <c r="L363" i="11"/>
  <c r="M363" i="11"/>
  <c r="N363" i="11"/>
  <c r="G364" i="11"/>
  <c r="H364" i="11"/>
  <c r="I364" i="11"/>
  <c r="J364" i="11"/>
  <c r="K364" i="11"/>
  <c r="L364" i="11"/>
  <c r="M364" i="11"/>
  <c r="N364" i="11"/>
  <c r="G365" i="11"/>
  <c r="H365" i="11"/>
  <c r="I365" i="11"/>
  <c r="J365" i="11"/>
  <c r="K365" i="11"/>
  <c r="L365" i="11"/>
  <c r="M365" i="11"/>
  <c r="N365" i="11"/>
  <c r="G366" i="11"/>
  <c r="H366" i="11"/>
  <c r="I366" i="11"/>
  <c r="J366" i="11"/>
  <c r="K366" i="11"/>
  <c r="L366" i="11"/>
  <c r="M366" i="11"/>
  <c r="N366" i="11"/>
  <c r="G367" i="11"/>
  <c r="H367" i="11"/>
  <c r="I367" i="11"/>
  <c r="J367" i="11"/>
  <c r="K367" i="11"/>
  <c r="L367" i="11"/>
  <c r="M367" i="11"/>
  <c r="N367" i="11"/>
  <c r="G368" i="11"/>
  <c r="H368" i="11"/>
  <c r="I368" i="11"/>
  <c r="J368" i="11"/>
  <c r="K368" i="11"/>
  <c r="L368" i="11"/>
  <c r="M368" i="11"/>
  <c r="N368" i="11"/>
  <c r="G369" i="11"/>
  <c r="H369" i="11"/>
  <c r="I369" i="11"/>
  <c r="J369" i="11"/>
  <c r="K369" i="11"/>
  <c r="L369" i="11"/>
  <c r="M369" i="11"/>
  <c r="N369" i="11"/>
  <c r="G370" i="11"/>
  <c r="H370" i="11"/>
  <c r="I370" i="11"/>
  <c r="J370" i="11"/>
  <c r="K370" i="11"/>
  <c r="L370" i="11"/>
  <c r="M370" i="11"/>
  <c r="N370" i="11"/>
  <c r="G371" i="11"/>
  <c r="H371" i="11"/>
  <c r="I371" i="11"/>
  <c r="J371" i="11"/>
  <c r="K371" i="11"/>
  <c r="L371" i="11"/>
  <c r="M371" i="11"/>
  <c r="N371" i="11"/>
  <c r="G372" i="11"/>
  <c r="H372" i="11"/>
  <c r="I372" i="11"/>
  <c r="J372" i="11"/>
  <c r="K372" i="11"/>
  <c r="L372" i="11"/>
  <c r="M372" i="11"/>
  <c r="N372" i="11"/>
  <c r="G373" i="11"/>
  <c r="H373" i="11"/>
  <c r="I373" i="11"/>
  <c r="J373" i="11"/>
  <c r="K373" i="11"/>
  <c r="L373" i="11"/>
  <c r="M373" i="11"/>
  <c r="N373" i="11"/>
  <c r="G374" i="11"/>
  <c r="H374" i="11"/>
  <c r="I374" i="11"/>
  <c r="J374" i="11"/>
  <c r="K374" i="11"/>
  <c r="L374" i="11"/>
  <c r="M374" i="11"/>
  <c r="N374" i="11"/>
  <c r="G375" i="11"/>
  <c r="H375" i="11"/>
  <c r="I375" i="11"/>
  <c r="J375" i="11"/>
  <c r="K375" i="11"/>
  <c r="L375" i="11"/>
  <c r="M375" i="11"/>
  <c r="N375" i="11"/>
  <c r="G376" i="11"/>
  <c r="H376" i="11"/>
  <c r="I376" i="11"/>
  <c r="J376" i="11"/>
  <c r="K376" i="11"/>
  <c r="L376" i="11"/>
  <c r="M376" i="11"/>
  <c r="N376" i="11"/>
  <c r="G377" i="11"/>
  <c r="H377" i="11"/>
  <c r="I377" i="11"/>
  <c r="J377" i="11"/>
  <c r="K377" i="11"/>
  <c r="L377" i="11"/>
  <c r="M377" i="11"/>
  <c r="N377" i="11"/>
  <c r="G378" i="11"/>
  <c r="H378" i="11"/>
  <c r="I378" i="11"/>
  <c r="J378" i="11"/>
  <c r="K378" i="11"/>
  <c r="L378" i="11"/>
  <c r="M378" i="11"/>
  <c r="N378" i="11"/>
  <c r="G379" i="11"/>
  <c r="H379" i="11"/>
  <c r="I379" i="11"/>
  <c r="J379" i="11"/>
  <c r="K379" i="11"/>
  <c r="L379" i="11"/>
  <c r="M379" i="11"/>
  <c r="N379" i="11"/>
  <c r="G380" i="11"/>
  <c r="H380" i="11"/>
  <c r="I380" i="11"/>
  <c r="J380" i="11"/>
  <c r="K380" i="11"/>
  <c r="L380" i="11"/>
  <c r="M380" i="11"/>
  <c r="N380" i="11"/>
  <c r="G381" i="11"/>
  <c r="H381" i="11"/>
  <c r="I381" i="11"/>
  <c r="J381" i="11"/>
  <c r="K381" i="11"/>
  <c r="L381" i="11"/>
  <c r="M381" i="11"/>
  <c r="N381" i="11"/>
  <c r="G382" i="11"/>
  <c r="H382" i="11"/>
  <c r="I382" i="11"/>
  <c r="J382" i="11"/>
  <c r="K382" i="11"/>
  <c r="L382" i="11"/>
  <c r="M382" i="11"/>
  <c r="N382" i="11"/>
  <c r="G383" i="11"/>
  <c r="H383" i="11"/>
  <c r="I383" i="11"/>
  <c r="J383" i="11"/>
  <c r="K383" i="11"/>
  <c r="L383" i="11"/>
  <c r="M383" i="11"/>
  <c r="N383" i="11"/>
  <c r="G384" i="11"/>
  <c r="H384" i="11"/>
  <c r="I384" i="11"/>
  <c r="J384" i="11"/>
  <c r="K384" i="11"/>
  <c r="L384" i="11"/>
  <c r="M384" i="11"/>
  <c r="N384" i="11"/>
  <c r="G385" i="11"/>
  <c r="H385" i="11"/>
  <c r="I385" i="11"/>
  <c r="J385" i="11"/>
  <c r="K385" i="11"/>
  <c r="L385" i="11"/>
  <c r="M385" i="11"/>
  <c r="N385" i="11"/>
  <c r="G386" i="11"/>
  <c r="H386" i="11"/>
  <c r="I386" i="11"/>
  <c r="J386" i="11"/>
  <c r="K386" i="11"/>
  <c r="L386" i="11"/>
  <c r="M386" i="11"/>
  <c r="N386" i="11"/>
  <c r="G387" i="11"/>
  <c r="H387" i="11"/>
  <c r="I387" i="11"/>
  <c r="J387" i="11"/>
  <c r="K387" i="11"/>
  <c r="L387" i="11"/>
  <c r="M387" i="11"/>
  <c r="N387" i="11"/>
  <c r="G388" i="11"/>
  <c r="H388" i="11"/>
  <c r="I388" i="11"/>
  <c r="J388" i="11"/>
  <c r="K388" i="11"/>
  <c r="L388" i="11"/>
  <c r="M388" i="11"/>
  <c r="N388" i="11"/>
  <c r="G389" i="11"/>
  <c r="H389" i="11"/>
  <c r="I389" i="11"/>
  <c r="J389" i="11"/>
  <c r="K389" i="11"/>
  <c r="L389" i="11"/>
  <c r="M389" i="11"/>
  <c r="N389" i="11"/>
  <c r="G390" i="11"/>
  <c r="H390" i="11"/>
  <c r="I390" i="11"/>
  <c r="J390" i="11"/>
  <c r="K390" i="11"/>
  <c r="L390" i="11"/>
  <c r="M390" i="11"/>
  <c r="N390" i="11"/>
  <c r="G391" i="11"/>
  <c r="H391" i="11"/>
  <c r="I391" i="11"/>
  <c r="J391" i="11"/>
  <c r="K391" i="11"/>
  <c r="L391" i="11"/>
  <c r="M391" i="11"/>
  <c r="N391" i="11"/>
  <c r="G392" i="11"/>
  <c r="H392" i="11"/>
  <c r="I392" i="11"/>
  <c r="J392" i="11"/>
  <c r="K392" i="11"/>
  <c r="L392" i="11"/>
  <c r="M392" i="11"/>
  <c r="N392" i="11"/>
  <c r="G393" i="11"/>
  <c r="H393" i="11"/>
  <c r="I393" i="11"/>
  <c r="J393" i="11"/>
  <c r="K393" i="11"/>
  <c r="L393" i="11"/>
  <c r="M393" i="11"/>
  <c r="N393" i="11"/>
  <c r="G394" i="11"/>
  <c r="H394" i="11"/>
  <c r="I394" i="11"/>
  <c r="J394" i="11"/>
  <c r="K394" i="11"/>
  <c r="L394" i="11"/>
  <c r="M394" i="11"/>
  <c r="N394" i="11"/>
  <c r="G395" i="11"/>
  <c r="H395" i="11"/>
  <c r="I395" i="11"/>
  <c r="J395" i="11"/>
  <c r="K395" i="11"/>
  <c r="L395" i="11"/>
  <c r="M395" i="11"/>
  <c r="N395" i="11"/>
  <c r="G396" i="11"/>
  <c r="H396" i="11"/>
  <c r="I396" i="11"/>
  <c r="J396" i="11"/>
  <c r="K396" i="11"/>
  <c r="L396" i="11"/>
  <c r="M396" i="11"/>
  <c r="N396" i="11"/>
  <c r="G397" i="11"/>
  <c r="H397" i="11"/>
  <c r="I397" i="11"/>
  <c r="J397" i="11"/>
  <c r="K397" i="11"/>
  <c r="L397" i="11"/>
  <c r="M397" i="11"/>
  <c r="N397" i="11"/>
  <c r="G398" i="11"/>
  <c r="H398" i="11"/>
  <c r="I398" i="11"/>
  <c r="J398" i="11"/>
  <c r="K398" i="11"/>
  <c r="L398" i="11"/>
  <c r="M398" i="11"/>
  <c r="N398" i="11"/>
  <c r="G399" i="11"/>
  <c r="H399" i="11"/>
  <c r="I399" i="11"/>
  <c r="J399" i="11"/>
  <c r="K399" i="11"/>
  <c r="L399" i="11"/>
  <c r="M399" i="11"/>
  <c r="N399" i="11"/>
  <c r="G400" i="11"/>
  <c r="H400" i="11"/>
  <c r="I400" i="11"/>
  <c r="J400" i="11"/>
  <c r="K400" i="11"/>
  <c r="L400" i="11"/>
  <c r="M400" i="11"/>
  <c r="N400" i="11"/>
  <c r="G401" i="11"/>
  <c r="H401" i="11"/>
  <c r="I401" i="11"/>
  <c r="J401" i="11"/>
  <c r="K401" i="11"/>
  <c r="L401" i="11"/>
  <c r="M401" i="11"/>
  <c r="N401" i="11"/>
  <c r="G402" i="11"/>
  <c r="H402" i="11"/>
  <c r="I402" i="11"/>
  <c r="J402" i="11"/>
  <c r="K402" i="11"/>
  <c r="L402" i="11"/>
  <c r="M402" i="11"/>
  <c r="N402" i="11"/>
  <c r="G403" i="11"/>
  <c r="H403" i="11"/>
  <c r="I403" i="11"/>
  <c r="J403" i="11"/>
  <c r="K403" i="11"/>
  <c r="L403" i="11"/>
  <c r="M403" i="11"/>
  <c r="N403" i="11"/>
  <c r="G404" i="11"/>
  <c r="H404" i="11"/>
  <c r="I404" i="11"/>
  <c r="J404" i="11"/>
  <c r="K404" i="11"/>
  <c r="L404" i="11"/>
  <c r="M404" i="11"/>
  <c r="N404" i="11"/>
  <c r="G405" i="11"/>
  <c r="H405" i="11"/>
  <c r="I405" i="11"/>
  <c r="J405" i="11"/>
  <c r="K405" i="11"/>
  <c r="L405" i="11"/>
  <c r="M405" i="11"/>
  <c r="N405" i="11"/>
  <c r="G406" i="11"/>
  <c r="H406" i="11"/>
  <c r="I406" i="11"/>
  <c r="J406" i="11"/>
  <c r="K406" i="11"/>
  <c r="L406" i="11"/>
  <c r="M406" i="11"/>
  <c r="N406" i="11"/>
  <c r="G407" i="11"/>
  <c r="H407" i="11"/>
  <c r="I407" i="11"/>
  <c r="J407" i="11"/>
  <c r="K407" i="11"/>
  <c r="L407" i="11"/>
  <c r="M407" i="11"/>
  <c r="N407" i="11"/>
  <c r="G408" i="11"/>
  <c r="H408" i="11"/>
  <c r="I408" i="11"/>
  <c r="J408" i="11"/>
  <c r="K408" i="11"/>
  <c r="L408" i="11"/>
  <c r="M408" i="11"/>
  <c r="N408" i="11"/>
  <c r="G409" i="11"/>
  <c r="H409" i="11"/>
  <c r="I409" i="11"/>
  <c r="J409" i="11"/>
  <c r="K409" i="11"/>
  <c r="L409" i="11"/>
  <c r="M409" i="11"/>
  <c r="N409" i="11"/>
  <c r="G410" i="11"/>
  <c r="H410" i="11"/>
  <c r="I410" i="11"/>
  <c r="J410" i="11"/>
  <c r="K410" i="11"/>
  <c r="L410" i="11"/>
  <c r="M410" i="11"/>
  <c r="N410" i="11"/>
  <c r="G411" i="11"/>
  <c r="H411" i="11"/>
  <c r="I411" i="11"/>
  <c r="J411" i="11"/>
  <c r="K411" i="11"/>
  <c r="L411" i="11"/>
  <c r="M411" i="11"/>
  <c r="N411" i="11"/>
  <c r="G412" i="11"/>
  <c r="H412" i="11"/>
  <c r="I412" i="11"/>
  <c r="J412" i="11"/>
  <c r="K412" i="11"/>
  <c r="L412" i="11"/>
  <c r="M412" i="11"/>
  <c r="N412" i="11"/>
  <c r="G413" i="11"/>
  <c r="H413" i="11"/>
  <c r="I413" i="11"/>
  <c r="J413" i="11"/>
  <c r="K413" i="11"/>
  <c r="L413" i="11"/>
  <c r="M413" i="11"/>
  <c r="N413" i="11"/>
  <c r="G414" i="11"/>
  <c r="H414" i="11"/>
  <c r="I414" i="11"/>
  <c r="J414" i="11"/>
  <c r="K414" i="11"/>
  <c r="L414" i="11"/>
  <c r="M414" i="11"/>
  <c r="N414" i="11"/>
  <c r="G415" i="11"/>
  <c r="H415" i="11"/>
  <c r="I415" i="11"/>
  <c r="J415" i="11"/>
  <c r="K415" i="11"/>
  <c r="L415" i="11"/>
  <c r="M415" i="11"/>
  <c r="N415" i="11"/>
  <c r="G416" i="11"/>
  <c r="H416" i="11"/>
  <c r="I416" i="11"/>
  <c r="J416" i="11"/>
  <c r="K416" i="11"/>
  <c r="L416" i="11"/>
  <c r="M416" i="11"/>
  <c r="N416" i="11"/>
  <c r="G417" i="11"/>
  <c r="H417" i="11"/>
  <c r="I417" i="11"/>
  <c r="J417" i="11"/>
  <c r="K417" i="11"/>
  <c r="L417" i="11"/>
  <c r="M417" i="11"/>
  <c r="N417" i="11"/>
  <c r="G418" i="11"/>
  <c r="H418" i="11"/>
  <c r="I418" i="11"/>
  <c r="J418" i="11"/>
  <c r="K418" i="11"/>
  <c r="L418" i="11"/>
  <c r="M418" i="11"/>
  <c r="N418" i="11"/>
  <c r="G419" i="11"/>
  <c r="H419" i="11"/>
  <c r="I419" i="11"/>
  <c r="J419" i="11"/>
  <c r="K419" i="11"/>
  <c r="L419" i="11"/>
  <c r="M419" i="11"/>
  <c r="N419" i="11"/>
  <c r="G420" i="11"/>
  <c r="H420" i="11"/>
  <c r="I420" i="11"/>
  <c r="J420" i="11"/>
  <c r="K420" i="11"/>
  <c r="L420" i="11"/>
  <c r="M420" i="11"/>
  <c r="N420" i="11"/>
  <c r="G421" i="11"/>
  <c r="H421" i="11"/>
  <c r="I421" i="11"/>
  <c r="J421" i="11"/>
  <c r="K421" i="11"/>
  <c r="L421" i="11"/>
  <c r="M421" i="11"/>
  <c r="N421" i="11"/>
  <c r="G422" i="11"/>
  <c r="H422" i="11"/>
  <c r="I422" i="11"/>
  <c r="J422" i="11"/>
  <c r="K422" i="11"/>
  <c r="L422" i="11"/>
  <c r="M422" i="11"/>
  <c r="N422" i="11"/>
  <c r="G423" i="11"/>
  <c r="H423" i="11"/>
  <c r="I423" i="11"/>
  <c r="J423" i="11"/>
  <c r="K423" i="11"/>
  <c r="L423" i="11"/>
  <c r="M423" i="11"/>
  <c r="N423" i="11"/>
  <c r="G424" i="11"/>
  <c r="H424" i="11"/>
  <c r="I424" i="11"/>
  <c r="J424" i="11"/>
  <c r="K424" i="11"/>
  <c r="L424" i="11"/>
  <c r="M424" i="11"/>
  <c r="N424" i="11"/>
  <c r="G425" i="11"/>
  <c r="H425" i="11"/>
  <c r="I425" i="11"/>
  <c r="J425" i="11"/>
  <c r="K425" i="11"/>
  <c r="L425" i="11"/>
  <c r="M425" i="11"/>
  <c r="N425" i="11"/>
  <c r="G426" i="11"/>
  <c r="H426" i="11"/>
  <c r="I426" i="11"/>
  <c r="J426" i="11"/>
  <c r="K426" i="11"/>
  <c r="L426" i="11"/>
  <c r="M426" i="11"/>
  <c r="N426" i="11"/>
  <c r="G427" i="11"/>
  <c r="H427" i="11"/>
  <c r="I427" i="11"/>
  <c r="J427" i="11"/>
  <c r="K427" i="11"/>
  <c r="L427" i="11"/>
  <c r="M427" i="11"/>
  <c r="N427" i="11"/>
  <c r="G428" i="11"/>
  <c r="H428" i="11"/>
  <c r="I428" i="11"/>
  <c r="J428" i="11"/>
  <c r="K428" i="11"/>
  <c r="L428" i="11"/>
  <c r="M428" i="11"/>
  <c r="N428" i="11"/>
  <c r="G429" i="11"/>
  <c r="H429" i="11"/>
  <c r="I429" i="11"/>
  <c r="J429" i="11"/>
  <c r="K429" i="11"/>
  <c r="L429" i="11"/>
  <c r="M429" i="11"/>
  <c r="N429" i="11"/>
  <c r="G430" i="11"/>
  <c r="H430" i="11"/>
  <c r="I430" i="11"/>
  <c r="J430" i="11"/>
  <c r="K430" i="11"/>
  <c r="L430" i="11"/>
  <c r="M430" i="11"/>
  <c r="N430" i="11"/>
  <c r="G431" i="11"/>
  <c r="H431" i="11"/>
  <c r="I431" i="11"/>
  <c r="J431" i="11"/>
  <c r="K431" i="11"/>
  <c r="L431" i="11"/>
  <c r="M431" i="11"/>
  <c r="N431" i="11"/>
  <c r="G432" i="11"/>
  <c r="H432" i="11"/>
  <c r="I432" i="11"/>
  <c r="J432" i="11"/>
  <c r="K432" i="11"/>
  <c r="L432" i="11"/>
  <c r="M432" i="11"/>
  <c r="N432" i="11"/>
  <c r="G433" i="11"/>
  <c r="H433" i="11"/>
  <c r="I433" i="11"/>
  <c r="J433" i="11"/>
  <c r="K433" i="11"/>
  <c r="L433" i="11"/>
  <c r="M433" i="11"/>
  <c r="N433" i="11"/>
  <c r="G434" i="11"/>
  <c r="H434" i="11"/>
  <c r="I434" i="11"/>
  <c r="J434" i="11"/>
  <c r="K434" i="11"/>
  <c r="L434" i="11"/>
  <c r="M434" i="11"/>
  <c r="N434" i="11"/>
  <c r="G435" i="11"/>
  <c r="H435" i="11"/>
  <c r="I435" i="11"/>
  <c r="J435" i="11"/>
  <c r="K435" i="11"/>
  <c r="L435" i="11"/>
  <c r="M435" i="11"/>
  <c r="N435" i="11"/>
  <c r="G436" i="11"/>
  <c r="H436" i="11"/>
  <c r="I436" i="11"/>
  <c r="J436" i="11"/>
  <c r="K436" i="11"/>
  <c r="L436" i="11"/>
  <c r="M436" i="11"/>
  <c r="N436" i="11"/>
  <c r="G437" i="11"/>
  <c r="H437" i="11"/>
  <c r="I437" i="11"/>
  <c r="J437" i="11"/>
  <c r="K437" i="11"/>
  <c r="L437" i="11"/>
  <c r="M437" i="11"/>
  <c r="N437" i="11"/>
  <c r="G438" i="11"/>
  <c r="H438" i="11"/>
  <c r="I438" i="11"/>
  <c r="J438" i="11"/>
  <c r="K438" i="11"/>
  <c r="L438" i="11"/>
  <c r="M438" i="11"/>
  <c r="N438" i="11"/>
  <c r="G439" i="11"/>
  <c r="H439" i="11"/>
  <c r="I439" i="11"/>
  <c r="J439" i="11"/>
  <c r="K439" i="11"/>
  <c r="L439" i="11"/>
  <c r="M439" i="11"/>
  <c r="N439" i="11"/>
  <c r="G440" i="11"/>
  <c r="H440" i="11"/>
  <c r="I440" i="11"/>
  <c r="J440" i="11"/>
  <c r="K440" i="11"/>
  <c r="L440" i="11"/>
  <c r="M440" i="11"/>
  <c r="N440" i="11"/>
  <c r="G441" i="11"/>
  <c r="H441" i="11"/>
  <c r="I441" i="11"/>
  <c r="J441" i="11"/>
  <c r="K441" i="11"/>
  <c r="L441" i="11"/>
  <c r="M441" i="11"/>
  <c r="N441" i="11"/>
  <c r="G442" i="11"/>
  <c r="H442" i="11"/>
  <c r="I442" i="11"/>
  <c r="J442" i="11"/>
  <c r="K442" i="11"/>
  <c r="L442" i="11"/>
  <c r="M442" i="11"/>
  <c r="N442" i="11"/>
  <c r="G443" i="11"/>
  <c r="H443" i="11"/>
  <c r="I443" i="11"/>
  <c r="J443" i="11"/>
  <c r="K443" i="11"/>
  <c r="L443" i="11"/>
  <c r="M443" i="11"/>
  <c r="N443" i="11"/>
  <c r="G444" i="11"/>
  <c r="H444" i="11"/>
  <c r="I444" i="11"/>
  <c r="J444" i="11"/>
  <c r="K444" i="11"/>
  <c r="L444" i="11"/>
  <c r="M444" i="11"/>
  <c r="N444" i="11"/>
  <c r="G445" i="11"/>
  <c r="H445" i="11"/>
  <c r="I445" i="11"/>
  <c r="J445" i="11"/>
  <c r="K445" i="11"/>
  <c r="L445" i="11"/>
  <c r="M445" i="11"/>
  <c r="N445" i="11"/>
  <c r="G446" i="11"/>
  <c r="H446" i="11"/>
  <c r="I446" i="11"/>
  <c r="J446" i="11"/>
  <c r="K446" i="11"/>
  <c r="L446" i="11"/>
  <c r="M446" i="11"/>
  <c r="N446" i="11"/>
  <c r="G447" i="11"/>
  <c r="H447" i="11"/>
  <c r="I447" i="11"/>
  <c r="J447" i="11"/>
  <c r="K447" i="11"/>
  <c r="L447" i="11"/>
  <c r="M447" i="11"/>
  <c r="N447" i="11"/>
  <c r="G448" i="11"/>
  <c r="H448" i="11"/>
  <c r="I448" i="11"/>
  <c r="J448" i="11"/>
  <c r="K448" i="11"/>
  <c r="L448" i="11"/>
  <c r="M448" i="11"/>
  <c r="N448" i="11"/>
  <c r="G449" i="11"/>
  <c r="H449" i="11"/>
  <c r="I449" i="11"/>
  <c r="J449" i="11"/>
  <c r="K449" i="11"/>
  <c r="L449" i="11"/>
  <c r="M449" i="11"/>
  <c r="N449" i="11"/>
  <c r="G450" i="11"/>
  <c r="H450" i="11"/>
  <c r="I450" i="11"/>
  <c r="J450" i="11"/>
  <c r="K450" i="11"/>
  <c r="L450" i="11"/>
  <c r="M450" i="11"/>
  <c r="N450" i="11"/>
  <c r="G451" i="11"/>
  <c r="H451" i="11"/>
  <c r="I451" i="11"/>
  <c r="J451" i="11"/>
  <c r="K451" i="11"/>
  <c r="L451" i="11"/>
  <c r="M451" i="11"/>
  <c r="N451" i="11"/>
  <c r="G452" i="11"/>
  <c r="H452" i="11"/>
  <c r="I452" i="11"/>
  <c r="J452" i="11"/>
  <c r="K452" i="11"/>
  <c r="L452" i="11"/>
  <c r="M452" i="11"/>
  <c r="N452" i="11"/>
  <c r="G453" i="11"/>
  <c r="H453" i="11"/>
  <c r="I453" i="11"/>
  <c r="J453" i="11"/>
  <c r="K453" i="11"/>
  <c r="L453" i="11"/>
  <c r="M453" i="11"/>
  <c r="N453" i="11"/>
  <c r="G454" i="11"/>
  <c r="H454" i="11"/>
  <c r="I454" i="11"/>
  <c r="J454" i="11"/>
  <c r="K454" i="11"/>
  <c r="L454" i="11"/>
  <c r="M454" i="11"/>
  <c r="N454" i="11"/>
  <c r="G455" i="11"/>
  <c r="H455" i="11"/>
  <c r="I455" i="11"/>
  <c r="J455" i="11"/>
  <c r="K455" i="11"/>
  <c r="L455" i="11"/>
  <c r="M455" i="11"/>
  <c r="N455" i="11"/>
  <c r="G456" i="11"/>
  <c r="H456" i="11"/>
  <c r="I456" i="11"/>
  <c r="J456" i="11"/>
  <c r="K456" i="11"/>
  <c r="L456" i="11"/>
  <c r="M456" i="11"/>
  <c r="N456" i="11"/>
  <c r="G457" i="11"/>
  <c r="H457" i="11"/>
  <c r="I457" i="11"/>
  <c r="J457" i="11"/>
  <c r="K457" i="11"/>
  <c r="L457" i="11"/>
  <c r="M457" i="11"/>
  <c r="N457" i="11"/>
  <c r="G458" i="11"/>
  <c r="H458" i="11"/>
  <c r="I458" i="11"/>
  <c r="J458" i="11"/>
  <c r="K458" i="11"/>
  <c r="L458" i="11"/>
  <c r="M458" i="11"/>
  <c r="N458" i="11"/>
  <c r="G459" i="11"/>
  <c r="H459" i="11"/>
  <c r="I459" i="11"/>
  <c r="J459" i="11"/>
  <c r="K459" i="11"/>
  <c r="L459" i="11"/>
  <c r="M459" i="11"/>
  <c r="N459" i="11"/>
  <c r="G460" i="11"/>
  <c r="H460" i="11"/>
  <c r="I460" i="11"/>
  <c r="J460" i="11"/>
  <c r="K460" i="11"/>
  <c r="L460" i="11"/>
  <c r="M460" i="11"/>
  <c r="N460" i="11"/>
  <c r="G461" i="11"/>
  <c r="H461" i="11"/>
  <c r="I461" i="11"/>
  <c r="J461" i="11"/>
  <c r="K461" i="11"/>
  <c r="L461" i="11"/>
  <c r="M461" i="11"/>
  <c r="N461" i="11"/>
  <c r="G462" i="11"/>
  <c r="H462" i="11"/>
  <c r="I462" i="11"/>
  <c r="J462" i="11"/>
  <c r="K462" i="11"/>
  <c r="L462" i="11"/>
  <c r="M462" i="11"/>
  <c r="N462" i="11"/>
  <c r="G463" i="11"/>
  <c r="H463" i="11"/>
  <c r="I463" i="11"/>
  <c r="J463" i="11"/>
  <c r="K463" i="11"/>
  <c r="L463" i="11"/>
  <c r="M463" i="11"/>
  <c r="N463" i="11"/>
  <c r="G464" i="11"/>
  <c r="H464" i="11"/>
  <c r="I464" i="11"/>
  <c r="J464" i="11"/>
  <c r="K464" i="11"/>
  <c r="L464" i="11"/>
  <c r="M464" i="11"/>
  <c r="N464" i="11"/>
  <c r="G465" i="11"/>
  <c r="H465" i="11"/>
  <c r="I465" i="11"/>
  <c r="J465" i="11"/>
  <c r="K465" i="11"/>
  <c r="L465" i="11"/>
  <c r="M465" i="11"/>
  <c r="N465" i="11"/>
  <c r="G466" i="11"/>
  <c r="H466" i="11"/>
  <c r="I466" i="11"/>
  <c r="J466" i="11"/>
  <c r="K466" i="11"/>
  <c r="L466" i="11"/>
  <c r="M466" i="11"/>
  <c r="N466" i="11"/>
  <c r="G467" i="11"/>
  <c r="H467" i="11"/>
  <c r="I467" i="11"/>
  <c r="J467" i="11"/>
  <c r="K467" i="11"/>
  <c r="L467" i="11"/>
  <c r="M467" i="11"/>
  <c r="N467" i="11"/>
  <c r="G468" i="11"/>
  <c r="H468" i="11"/>
  <c r="I468" i="11"/>
  <c r="J468" i="11"/>
  <c r="K468" i="11"/>
  <c r="L468" i="11"/>
  <c r="M468" i="11"/>
  <c r="N468" i="11"/>
  <c r="G469" i="11"/>
  <c r="H469" i="11"/>
  <c r="I469" i="11"/>
  <c r="J469" i="11"/>
  <c r="K469" i="11"/>
  <c r="L469" i="11"/>
  <c r="M469" i="11"/>
  <c r="N469" i="11"/>
  <c r="G470" i="11"/>
  <c r="H470" i="11"/>
  <c r="I470" i="11"/>
  <c r="J470" i="11"/>
  <c r="K470" i="11"/>
  <c r="L470" i="11"/>
  <c r="M470" i="11"/>
  <c r="N470" i="11"/>
  <c r="G471" i="11"/>
  <c r="H471" i="11"/>
  <c r="I471" i="11"/>
  <c r="J471" i="11"/>
  <c r="K471" i="11"/>
  <c r="L471" i="11"/>
  <c r="M471" i="11"/>
  <c r="N471" i="11"/>
  <c r="G472" i="11"/>
  <c r="H472" i="11"/>
  <c r="I472" i="11"/>
  <c r="J472" i="11"/>
  <c r="K472" i="11"/>
  <c r="L472" i="11"/>
  <c r="M472" i="11"/>
  <c r="N472" i="11"/>
  <c r="G473" i="11"/>
  <c r="H473" i="11"/>
  <c r="I473" i="11"/>
  <c r="J473" i="11"/>
  <c r="K473" i="11"/>
  <c r="L473" i="11"/>
  <c r="M473" i="11"/>
  <c r="N473" i="11"/>
  <c r="G474" i="11"/>
  <c r="H474" i="11"/>
  <c r="I474" i="11"/>
  <c r="J474" i="11"/>
  <c r="K474" i="11"/>
  <c r="L474" i="11"/>
  <c r="M474" i="11"/>
  <c r="N474" i="11"/>
  <c r="G475" i="11"/>
  <c r="H475" i="11"/>
  <c r="I475" i="11"/>
  <c r="J475" i="11"/>
  <c r="K475" i="11"/>
  <c r="L475" i="11"/>
  <c r="M475" i="11"/>
  <c r="N475" i="11"/>
  <c r="G476" i="11"/>
  <c r="H476" i="11"/>
  <c r="I476" i="11"/>
  <c r="J476" i="11"/>
  <c r="K476" i="11"/>
  <c r="L476" i="11"/>
  <c r="M476" i="11"/>
  <c r="N476" i="11"/>
  <c r="G477" i="11"/>
  <c r="H477" i="11"/>
  <c r="I477" i="11"/>
  <c r="J477" i="11"/>
  <c r="K477" i="11"/>
  <c r="L477" i="11"/>
  <c r="M477" i="11"/>
  <c r="N477" i="11"/>
  <c r="G478" i="11"/>
  <c r="H478" i="11"/>
  <c r="I478" i="11"/>
  <c r="J478" i="11"/>
  <c r="K478" i="11"/>
  <c r="L478" i="11"/>
  <c r="M478" i="11"/>
  <c r="N478" i="11"/>
  <c r="G479" i="11"/>
  <c r="H479" i="11"/>
  <c r="I479" i="11"/>
  <c r="J479" i="11"/>
  <c r="K479" i="11"/>
  <c r="L479" i="11"/>
  <c r="M479" i="11"/>
  <c r="N479" i="11"/>
  <c r="G480" i="11"/>
  <c r="H480" i="11"/>
  <c r="I480" i="11"/>
  <c r="J480" i="11"/>
  <c r="K480" i="11"/>
  <c r="L480" i="11"/>
  <c r="M480" i="11"/>
  <c r="N480" i="11"/>
  <c r="G481" i="11"/>
  <c r="H481" i="11"/>
  <c r="I481" i="11"/>
  <c r="J481" i="11"/>
  <c r="K481" i="11"/>
  <c r="L481" i="11"/>
  <c r="M481" i="11"/>
  <c r="N481" i="11"/>
  <c r="G482" i="11"/>
  <c r="H482" i="11"/>
  <c r="I482" i="11"/>
  <c r="J482" i="11"/>
  <c r="K482" i="11"/>
  <c r="L482" i="11"/>
  <c r="M482" i="11"/>
  <c r="N482" i="11"/>
  <c r="G483" i="11"/>
  <c r="H483" i="11"/>
  <c r="I483" i="11"/>
  <c r="J483" i="11"/>
  <c r="K483" i="11"/>
  <c r="L483" i="11"/>
  <c r="M483" i="11"/>
  <c r="N483" i="11"/>
  <c r="G484" i="11"/>
  <c r="H484" i="11"/>
  <c r="I484" i="11"/>
  <c r="J484" i="11"/>
  <c r="K484" i="11"/>
  <c r="L484" i="11"/>
  <c r="M484" i="11"/>
  <c r="N484" i="11"/>
  <c r="G485" i="11"/>
  <c r="H485" i="11"/>
  <c r="I485" i="11"/>
  <c r="J485" i="11"/>
  <c r="K485" i="11"/>
  <c r="L485" i="11"/>
  <c r="M485" i="11"/>
  <c r="N485" i="11"/>
  <c r="G486" i="11"/>
  <c r="H486" i="11"/>
  <c r="I486" i="11"/>
  <c r="J486" i="11"/>
  <c r="K486" i="11"/>
  <c r="L486" i="11"/>
  <c r="M486" i="11"/>
  <c r="N486" i="11"/>
  <c r="G487" i="11"/>
  <c r="H487" i="11"/>
  <c r="I487" i="11"/>
  <c r="J487" i="11"/>
  <c r="K487" i="11"/>
  <c r="L487" i="11"/>
  <c r="M487" i="11"/>
  <c r="N487" i="11"/>
  <c r="G488" i="11"/>
  <c r="H488" i="11"/>
  <c r="I488" i="11"/>
  <c r="J488" i="11"/>
  <c r="K488" i="11"/>
  <c r="L488" i="11"/>
  <c r="M488" i="11"/>
  <c r="N488" i="11"/>
  <c r="G489" i="11"/>
  <c r="H489" i="11"/>
  <c r="I489" i="11"/>
  <c r="J489" i="11"/>
  <c r="K489" i="11"/>
  <c r="L489" i="11"/>
  <c r="M489" i="11"/>
  <c r="N489" i="11"/>
  <c r="G490" i="11"/>
  <c r="H490" i="11"/>
  <c r="I490" i="11"/>
  <c r="J490" i="11"/>
  <c r="K490" i="11"/>
  <c r="L490" i="11"/>
  <c r="M490" i="11"/>
  <c r="N490" i="11"/>
  <c r="G491" i="11"/>
  <c r="H491" i="11"/>
  <c r="I491" i="11"/>
  <c r="J491" i="11"/>
  <c r="K491" i="11"/>
  <c r="L491" i="11"/>
  <c r="M491" i="11"/>
  <c r="N491" i="11"/>
  <c r="G492" i="11"/>
  <c r="H492" i="11"/>
  <c r="I492" i="11"/>
  <c r="J492" i="11"/>
  <c r="K492" i="11"/>
  <c r="L492" i="11"/>
  <c r="M492" i="11"/>
  <c r="N492" i="11"/>
  <c r="G493" i="11"/>
  <c r="H493" i="11"/>
  <c r="I493" i="11"/>
  <c r="J493" i="11"/>
  <c r="K493" i="11"/>
  <c r="L493" i="11"/>
  <c r="M493" i="11"/>
  <c r="N493" i="11"/>
  <c r="G494" i="11"/>
  <c r="H494" i="11"/>
  <c r="I494" i="11"/>
  <c r="J494" i="11"/>
  <c r="K494" i="11"/>
  <c r="L494" i="11"/>
  <c r="M494" i="11"/>
  <c r="N494" i="11"/>
  <c r="G495" i="11"/>
  <c r="H495" i="11"/>
  <c r="I495" i="11"/>
  <c r="J495" i="11"/>
  <c r="K495" i="11"/>
  <c r="L495" i="11"/>
  <c r="M495" i="11"/>
  <c r="N495" i="11"/>
  <c r="G496" i="11"/>
  <c r="H496" i="11"/>
  <c r="I496" i="11"/>
  <c r="J496" i="11"/>
  <c r="K496" i="11"/>
  <c r="L496" i="11"/>
  <c r="M496" i="11"/>
  <c r="N496" i="11"/>
  <c r="G497" i="11"/>
  <c r="H497" i="11"/>
  <c r="I497" i="11"/>
  <c r="J497" i="11"/>
  <c r="K497" i="11"/>
  <c r="L497" i="11"/>
  <c r="M497" i="11"/>
  <c r="N497" i="11"/>
  <c r="G498" i="11"/>
  <c r="H498" i="11"/>
  <c r="I498" i="11"/>
  <c r="J498" i="11"/>
  <c r="K498" i="11"/>
  <c r="L498" i="11"/>
  <c r="M498" i="11"/>
  <c r="N498" i="11"/>
  <c r="G499" i="11"/>
  <c r="H499" i="11"/>
  <c r="I499" i="11"/>
  <c r="J499" i="11"/>
  <c r="K499" i="11"/>
  <c r="L499" i="11"/>
  <c r="M499" i="11"/>
  <c r="N499" i="11"/>
  <c r="G500" i="11"/>
  <c r="H500" i="11"/>
  <c r="I500" i="11"/>
  <c r="J500" i="11"/>
  <c r="K500" i="11"/>
  <c r="L500" i="11"/>
  <c r="M500" i="11"/>
  <c r="N500" i="11"/>
  <c r="G501" i="11"/>
  <c r="H501" i="11"/>
  <c r="I501" i="11"/>
  <c r="J501" i="11"/>
  <c r="K501" i="11"/>
  <c r="L501" i="11"/>
  <c r="M501" i="11"/>
  <c r="N501" i="11"/>
  <c r="G502" i="11"/>
  <c r="H502" i="11"/>
  <c r="I502" i="11"/>
  <c r="J502" i="11"/>
  <c r="K502" i="11"/>
  <c r="L502" i="11"/>
  <c r="M502" i="11"/>
  <c r="N502" i="11"/>
  <c r="G503" i="11"/>
  <c r="H503" i="11"/>
  <c r="I503" i="11"/>
  <c r="J503" i="11"/>
  <c r="K503" i="11"/>
  <c r="L503" i="11"/>
  <c r="M503" i="11"/>
  <c r="N503" i="11"/>
  <c r="G504" i="11"/>
  <c r="H504" i="11"/>
  <c r="I504" i="11"/>
  <c r="J504" i="11"/>
  <c r="K504" i="11"/>
  <c r="L504" i="11"/>
  <c r="M504" i="11"/>
  <c r="N504" i="11"/>
  <c r="G505" i="11"/>
  <c r="H505" i="11"/>
  <c r="I505" i="11"/>
  <c r="J505" i="11"/>
  <c r="K505" i="11"/>
  <c r="L505" i="11"/>
  <c r="M505" i="11"/>
  <c r="N505" i="11"/>
  <c r="G506" i="11"/>
  <c r="H506" i="11"/>
  <c r="I506" i="11"/>
  <c r="J506" i="11"/>
  <c r="K506" i="11"/>
  <c r="L506" i="11"/>
  <c r="M506" i="11"/>
  <c r="N506" i="11"/>
  <c r="G507" i="11"/>
  <c r="H507" i="11"/>
  <c r="I507" i="11"/>
  <c r="J507" i="11"/>
  <c r="K507" i="11"/>
  <c r="L507" i="11"/>
  <c r="M507" i="11"/>
  <c r="N507" i="11"/>
  <c r="G508" i="11"/>
  <c r="H508" i="11"/>
  <c r="I508" i="11"/>
  <c r="J508" i="11"/>
  <c r="K508" i="11"/>
  <c r="L508" i="11"/>
  <c r="M508" i="11"/>
  <c r="N508" i="11"/>
  <c r="G509" i="11"/>
  <c r="H509" i="11"/>
  <c r="I509" i="11"/>
  <c r="J509" i="11"/>
  <c r="K509" i="11"/>
  <c r="L509" i="11"/>
  <c r="M509" i="11"/>
  <c r="N509" i="11"/>
  <c r="G510" i="11"/>
  <c r="H510" i="11"/>
  <c r="I510" i="11"/>
  <c r="J510" i="11"/>
  <c r="K510" i="11"/>
  <c r="L510" i="11"/>
  <c r="M510" i="11"/>
  <c r="N510" i="11"/>
  <c r="G511" i="11"/>
  <c r="H511" i="11"/>
  <c r="I511" i="11"/>
  <c r="J511" i="11"/>
  <c r="K511" i="11"/>
  <c r="L511" i="11"/>
  <c r="M511" i="11"/>
  <c r="N511" i="11"/>
  <c r="G512" i="11"/>
  <c r="H512" i="11"/>
  <c r="I512" i="11"/>
  <c r="J512" i="11"/>
  <c r="K512" i="11"/>
  <c r="L512" i="11"/>
  <c r="M512" i="11"/>
  <c r="N512" i="11"/>
  <c r="G513" i="11"/>
  <c r="H513" i="11"/>
  <c r="I513" i="11"/>
  <c r="J513" i="11"/>
  <c r="K513" i="11"/>
  <c r="L513" i="11"/>
  <c r="M513" i="11"/>
  <c r="N513" i="11"/>
  <c r="G514" i="11"/>
  <c r="H514" i="11"/>
  <c r="I514" i="11"/>
  <c r="J514" i="11"/>
  <c r="K514" i="11"/>
  <c r="L514" i="11"/>
  <c r="M514" i="11"/>
  <c r="N514" i="11"/>
  <c r="G515" i="11"/>
  <c r="H515" i="11"/>
  <c r="I515" i="11"/>
  <c r="J515" i="11"/>
  <c r="K515" i="11"/>
  <c r="L515" i="11"/>
  <c r="M515" i="11"/>
  <c r="N515" i="11"/>
  <c r="G516" i="11"/>
  <c r="H516" i="11"/>
  <c r="I516" i="11"/>
  <c r="J516" i="11"/>
  <c r="K516" i="11"/>
  <c r="L516" i="11"/>
  <c r="M516" i="11"/>
  <c r="N516" i="11"/>
  <c r="G517" i="11"/>
  <c r="H517" i="11"/>
  <c r="I517" i="11"/>
  <c r="J517" i="11"/>
  <c r="K517" i="11"/>
  <c r="L517" i="11"/>
  <c r="M517" i="11"/>
  <c r="N517" i="11"/>
  <c r="G518" i="11"/>
  <c r="H518" i="11"/>
  <c r="I518" i="11"/>
  <c r="J518" i="11"/>
  <c r="K518" i="11"/>
  <c r="L518" i="11"/>
  <c r="M518" i="11"/>
  <c r="N518" i="11"/>
  <c r="G519" i="11"/>
  <c r="H519" i="11"/>
  <c r="I519" i="11"/>
  <c r="J519" i="11"/>
  <c r="K519" i="11"/>
  <c r="L519" i="11"/>
  <c r="M519" i="11"/>
  <c r="N519" i="11"/>
  <c r="G520" i="11"/>
  <c r="H520" i="11"/>
  <c r="I520" i="11"/>
  <c r="J520" i="11"/>
  <c r="K520" i="11"/>
  <c r="L520" i="11"/>
  <c r="M520" i="11"/>
  <c r="N520" i="11"/>
  <c r="G521" i="11"/>
  <c r="H521" i="11"/>
  <c r="I521" i="11"/>
  <c r="J521" i="11"/>
  <c r="K521" i="11"/>
  <c r="L521" i="11"/>
  <c r="M521" i="11"/>
  <c r="N521" i="11"/>
  <c r="G522" i="11"/>
  <c r="H522" i="11"/>
  <c r="I522" i="11"/>
  <c r="J522" i="11"/>
  <c r="K522" i="11"/>
  <c r="L522" i="11"/>
  <c r="M522" i="11"/>
  <c r="N522" i="11"/>
  <c r="G523" i="11"/>
  <c r="H523" i="11"/>
  <c r="I523" i="11"/>
  <c r="J523" i="11"/>
  <c r="K523" i="11"/>
  <c r="L523" i="11"/>
  <c r="M523" i="11"/>
  <c r="N523" i="11"/>
  <c r="G524" i="11"/>
  <c r="H524" i="11"/>
  <c r="I524" i="11"/>
  <c r="J524" i="11"/>
  <c r="K524" i="11"/>
  <c r="L524" i="11"/>
  <c r="M524" i="11"/>
  <c r="N524" i="11"/>
  <c r="G525" i="11"/>
  <c r="H525" i="11"/>
  <c r="I525" i="11"/>
  <c r="J525" i="11"/>
  <c r="K525" i="11"/>
  <c r="L525" i="11"/>
  <c r="M525" i="11"/>
  <c r="N525" i="11"/>
  <c r="G526" i="11"/>
  <c r="H526" i="11"/>
  <c r="I526" i="11"/>
  <c r="J526" i="11"/>
  <c r="K526" i="11"/>
  <c r="L526" i="11"/>
  <c r="M526" i="11"/>
  <c r="N526" i="11"/>
  <c r="G527" i="11"/>
  <c r="H527" i="11"/>
  <c r="I527" i="11"/>
  <c r="J527" i="11"/>
  <c r="K527" i="11"/>
  <c r="L527" i="11"/>
  <c r="M527" i="11"/>
  <c r="N527" i="11"/>
  <c r="G528" i="11"/>
  <c r="H528" i="11"/>
  <c r="I528" i="11"/>
  <c r="J528" i="11"/>
  <c r="K528" i="11"/>
  <c r="L528" i="11"/>
  <c r="M528" i="11"/>
  <c r="N528" i="11"/>
  <c r="G529" i="11"/>
  <c r="H529" i="11"/>
  <c r="I529" i="11"/>
  <c r="J529" i="11"/>
  <c r="K529" i="11"/>
  <c r="L529" i="11"/>
  <c r="M529" i="11"/>
  <c r="N529" i="11"/>
  <c r="G530" i="11"/>
  <c r="H530" i="11"/>
  <c r="I530" i="11"/>
  <c r="J530" i="11"/>
  <c r="K530" i="11"/>
  <c r="L530" i="11"/>
  <c r="M530" i="11"/>
  <c r="N530" i="11"/>
  <c r="G531" i="11"/>
  <c r="H531" i="11"/>
  <c r="I531" i="11"/>
  <c r="J531" i="11"/>
  <c r="K531" i="11"/>
  <c r="L531" i="11"/>
  <c r="M531" i="11"/>
  <c r="N531" i="11"/>
  <c r="G532" i="11"/>
  <c r="H532" i="11"/>
  <c r="I532" i="11"/>
  <c r="J532" i="11"/>
  <c r="K532" i="11"/>
  <c r="L532" i="11"/>
  <c r="M532" i="11"/>
  <c r="N532" i="11"/>
  <c r="G533" i="11"/>
  <c r="H533" i="11"/>
  <c r="I533" i="11"/>
  <c r="J533" i="11"/>
  <c r="K533" i="11"/>
  <c r="L533" i="11"/>
  <c r="M533" i="11"/>
  <c r="N533" i="11"/>
  <c r="G534" i="11"/>
  <c r="H534" i="11"/>
  <c r="I534" i="11"/>
  <c r="J534" i="11"/>
  <c r="K534" i="11"/>
  <c r="L534" i="11"/>
  <c r="M534" i="11"/>
  <c r="N534" i="11"/>
  <c r="G535" i="11"/>
  <c r="H535" i="11"/>
  <c r="I535" i="11"/>
  <c r="J535" i="11"/>
  <c r="K535" i="11"/>
  <c r="L535" i="11"/>
  <c r="M535" i="11"/>
  <c r="N535" i="11"/>
  <c r="G536" i="11"/>
  <c r="H536" i="11"/>
  <c r="I536" i="11"/>
  <c r="J536" i="11"/>
  <c r="K536" i="11"/>
  <c r="L536" i="11"/>
  <c r="M536" i="11"/>
  <c r="N536" i="11"/>
  <c r="G537" i="11"/>
  <c r="H537" i="11"/>
  <c r="I537" i="11"/>
  <c r="J537" i="11"/>
  <c r="K537" i="11"/>
  <c r="L537" i="11"/>
  <c r="M537" i="11"/>
  <c r="N537" i="11"/>
  <c r="G538" i="11"/>
  <c r="H538" i="11"/>
  <c r="I538" i="11"/>
  <c r="J538" i="11"/>
  <c r="K538" i="11"/>
  <c r="L538" i="11"/>
  <c r="M538" i="11"/>
  <c r="N538" i="11"/>
  <c r="G539" i="11"/>
  <c r="H539" i="11"/>
  <c r="I539" i="11"/>
  <c r="J539" i="11"/>
  <c r="K539" i="11"/>
  <c r="L539" i="11"/>
  <c r="M539" i="11"/>
  <c r="N539" i="11"/>
  <c r="G540" i="11"/>
  <c r="H540" i="11"/>
  <c r="I540" i="11"/>
  <c r="J540" i="11"/>
  <c r="K540" i="11"/>
  <c r="L540" i="11"/>
  <c r="M540" i="11"/>
  <c r="N540" i="11"/>
  <c r="G541" i="11"/>
  <c r="H541" i="11"/>
  <c r="I541" i="11"/>
  <c r="J541" i="11"/>
  <c r="K541" i="11"/>
  <c r="L541" i="11"/>
  <c r="M541" i="11"/>
  <c r="N541" i="11"/>
  <c r="G542" i="11"/>
  <c r="H542" i="11"/>
  <c r="I542" i="11"/>
  <c r="J542" i="11"/>
  <c r="K542" i="11"/>
  <c r="L542" i="11"/>
  <c r="M542" i="11"/>
  <c r="N542" i="11"/>
  <c r="G543" i="11"/>
  <c r="H543" i="11"/>
  <c r="I543" i="11"/>
  <c r="J543" i="11"/>
  <c r="K543" i="11"/>
  <c r="L543" i="11"/>
  <c r="M543" i="11"/>
  <c r="N543" i="11"/>
  <c r="G544" i="11"/>
  <c r="H544" i="11"/>
  <c r="I544" i="11"/>
  <c r="J544" i="11"/>
  <c r="K544" i="11"/>
  <c r="L544" i="11"/>
  <c r="M544" i="11"/>
  <c r="N544" i="11"/>
  <c r="G545" i="11"/>
  <c r="H545" i="11"/>
  <c r="I545" i="11"/>
  <c r="J545" i="11"/>
  <c r="K545" i="11"/>
  <c r="L545" i="11"/>
  <c r="M545" i="11"/>
  <c r="N545" i="11"/>
  <c r="G546" i="11"/>
  <c r="H546" i="11"/>
  <c r="I546" i="11"/>
  <c r="J546" i="11"/>
  <c r="K546" i="11"/>
  <c r="L546" i="11"/>
  <c r="M546" i="11"/>
  <c r="N546" i="11"/>
  <c r="G547" i="11"/>
  <c r="H547" i="11"/>
  <c r="I547" i="11"/>
  <c r="J547" i="11"/>
  <c r="K547" i="11"/>
  <c r="L547" i="11"/>
  <c r="M547" i="11"/>
  <c r="N547" i="11"/>
  <c r="G548" i="11"/>
  <c r="H548" i="11"/>
  <c r="I548" i="11"/>
  <c r="J548" i="11"/>
  <c r="K548" i="11"/>
  <c r="L548" i="11"/>
  <c r="M548" i="11"/>
  <c r="N548" i="11"/>
  <c r="G549" i="11"/>
  <c r="H549" i="11"/>
  <c r="I549" i="11"/>
  <c r="J549" i="11"/>
  <c r="K549" i="11"/>
  <c r="L549" i="11"/>
  <c r="M549" i="11"/>
  <c r="N549" i="11"/>
  <c r="G550" i="11"/>
  <c r="H550" i="11"/>
  <c r="I550" i="11"/>
  <c r="J550" i="11"/>
  <c r="K550" i="11"/>
  <c r="L550" i="11"/>
  <c r="M550" i="11"/>
  <c r="N550" i="11"/>
  <c r="G551" i="11"/>
  <c r="H551" i="11"/>
  <c r="I551" i="11"/>
  <c r="J551" i="11"/>
  <c r="K551" i="11"/>
  <c r="L551" i="11"/>
  <c r="M551" i="11"/>
  <c r="N551" i="11"/>
  <c r="G552" i="11"/>
  <c r="H552" i="11"/>
  <c r="I552" i="11"/>
  <c r="J552" i="11"/>
  <c r="K552" i="11"/>
  <c r="L552" i="11"/>
  <c r="M552" i="11"/>
  <c r="N552" i="11"/>
  <c r="G553" i="11"/>
  <c r="H553" i="11"/>
  <c r="I553" i="11"/>
  <c r="J553" i="11"/>
  <c r="K553" i="11"/>
  <c r="L553" i="11"/>
  <c r="M553" i="11"/>
  <c r="N553" i="11"/>
  <c r="G554" i="11"/>
  <c r="H554" i="11"/>
  <c r="I554" i="11"/>
  <c r="J554" i="11"/>
  <c r="K554" i="11"/>
  <c r="L554" i="11"/>
  <c r="M554" i="11"/>
  <c r="N554" i="11"/>
  <c r="G555" i="11"/>
  <c r="H555" i="11"/>
  <c r="I555" i="11"/>
  <c r="J555" i="11"/>
  <c r="K555" i="11"/>
  <c r="L555" i="11"/>
  <c r="M555" i="11"/>
  <c r="N555" i="11"/>
  <c r="G556" i="11"/>
  <c r="H556" i="11"/>
  <c r="I556" i="11"/>
  <c r="J556" i="11"/>
  <c r="K556" i="11"/>
  <c r="L556" i="11"/>
  <c r="M556" i="11"/>
  <c r="N556" i="11"/>
  <c r="G557" i="11"/>
  <c r="H557" i="11"/>
  <c r="I557" i="11"/>
  <c r="J557" i="11"/>
  <c r="K557" i="11"/>
  <c r="L557" i="11"/>
  <c r="M557" i="11"/>
  <c r="N557" i="11"/>
  <c r="G558" i="11"/>
  <c r="H558" i="11"/>
  <c r="I558" i="11"/>
  <c r="J558" i="11"/>
  <c r="K558" i="11"/>
  <c r="L558" i="11"/>
  <c r="M558" i="11"/>
  <c r="N558" i="11"/>
  <c r="G559" i="11"/>
  <c r="H559" i="11"/>
  <c r="I559" i="11"/>
  <c r="J559" i="11"/>
  <c r="K559" i="11"/>
  <c r="L559" i="11"/>
  <c r="M559" i="11"/>
  <c r="N559" i="11"/>
  <c r="G560" i="11"/>
  <c r="H560" i="11"/>
  <c r="I560" i="11"/>
  <c r="J560" i="11"/>
  <c r="K560" i="11"/>
  <c r="L560" i="11"/>
  <c r="M560" i="11"/>
  <c r="N560" i="11"/>
  <c r="G561" i="11"/>
  <c r="H561" i="11"/>
  <c r="I561" i="11"/>
  <c r="J561" i="11"/>
  <c r="K561" i="11"/>
  <c r="L561" i="11"/>
  <c r="M561" i="11"/>
  <c r="N561" i="11"/>
  <c r="G562" i="11"/>
  <c r="H562" i="11"/>
  <c r="I562" i="11"/>
  <c r="J562" i="11"/>
  <c r="K562" i="11"/>
  <c r="L562" i="11"/>
  <c r="M562" i="11"/>
  <c r="N562" i="11"/>
  <c r="G563" i="11"/>
  <c r="H563" i="11"/>
  <c r="I563" i="11"/>
  <c r="J563" i="11"/>
  <c r="K563" i="11"/>
  <c r="L563" i="11"/>
  <c r="M563" i="11"/>
  <c r="N563" i="11"/>
  <c r="G564" i="11"/>
  <c r="H564" i="11"/>
  <c r="I564" i="11"/>
  <c r="J564" i="11"/>
  <c r="K564" i="11"/>
  <c r="L564" i="11"/>
  <c r="M564" i="11"/>
  <c r="N564" i="11"/>
  <c r="G565" i="11"/>
  <c r="H565" i="11"/>
  <c r="I565" i="11"/>
  <c r="J565" i="11"/>
  <c r="K565" i="11"/>
  <c r="L565" i="11"/>
  <c r="M565" i="11"/>
  <c r="N565" i="11"/>
  <c r="G566" i="11"/>
  <c r="H566" i="11"/>
  <c r="I566" i="11"/>
  <c r="J566" i="11"/>
  <c r="K566" i="11"/>
  <c r="L566" i="11"/>
  <c r="M566" i="11"/>
  <c r="N566" i="11"/>
  <c r="G567" i="11"/>
  <c r="H567" i="11"/>
  <c r="I567" i="11"/>
  <c r="J567" i="11"/>
  <c r="K567" i="11"/>
  <c r="L567" i="11"/>
  <c r="M567" i="11"/>
  <c r="N567" i="11"/>
  <c r="G568" i="11"/>
  <c r="H568" i="11"/>
  <c r="I568" i="11"/>
  <c r="J568" i="11"/>
  <c r="K568" i="11"/>
  <c r="L568" i="11"/>
  <c r="M568" i="11"/>
  <c r="N568" i="11"/>
  <c r="G569" i="11"/>
  <c r="H569" i="11"/>
  <c r="I569" i="11"/>
  <c r="J569" i="11"/>
  <c r="K569" i="11"/>
  <c r="L569" i="11"/>
  <c r="M569" i="11"/>
  <c r="N569" i="11"/>
  <c r="G570" i="11"/>
  <c r="H570" i="11"/>
  <c r="I570" i="11"/>
  <c r="J570" i="11"/>
  <c r="K570" i="11"/>
  <c r="L570" i="11"/>
  <c r="M570" i="11"/>
  <c r="N570" i="11"/>
  <c r="G571" i="11"/>
  <c r="H571" i="11"/>
  <c r="I571" i="11"/>
  <c r="J571" i="11"/>
  <c r="K571" i="11"/>
  <c r="L571" i="11"/>
  <c r="M571" i="11"/>
  <c r="N571" i="11"/>
  <c r="G572" i="11"/>
  <c r="H572" i="11"/>
  <c r="I572" i="11"/>
  <c r="J572" i="11"/>
  <c r="K572" i="11"/>
  <c r="L572" i="11"/>
  <c r="M572" i="11"/>
  <c r="N572" i="11"/>
  <c r="G573" i="11"/>
  <c r="H573" i="11"/>
  <c r="I573" i="11"/>
  <c r="J573" i="11"/>
  <c r="K573" i="11"/>
  <c r="L573" i="11"/>
  <c r="M573" i="11"/>
  <c r="N573" i="11"/>
  <c r="G574" i="11"/>
  <c r="H574" i="11"/>
  <c r="I574" i="11"/>
  <c r="J574" i="11"/>
  <c r="K574" i="11"/>
  <c r="L574" i="11"/>
  <c r="M574" i="11"/>
  <c r="N574" i="11"/>
  <c r="G575" i="11"/>
  <c r="H575" i="11"/>
  <c r="I575" i="11"/>
  <c r="J575" i="11"/>
  <c r="K575" i="11"/>
  <c r="L575" i="11"/>
  <c r="M575" i="11"/>
  <c r="N575" i="11"/>
  <c r="G576" i="11"/>
  <c r="H576" i="11"/>
  <c r="I576" i="11"/>
  <c r="J576" i="11"/>
  <c r="K576" i="11"/>
  <c r="L576" i="11"/>
  <c r="M576" i="11"/>
  <c r="N576" i="11"/>
  <c r="G577" i="11"/>
  <c r="H577" i="11"/>
  <c r="I577" i="11"/>
  <c r="J577" i="11"/>
  <c r="K577" i="11"/>
  <c r="L577" i="11"/>
  <c r="M577" i="11"/>
  <c r="N577" i="11"/>
  <c r="G578" i="11"/>
  <c r="H578" i="11"/>
  <c r="I578" i="11"/>
  <c r="J578" i="11"/>
  <c r="K578" i="11"/>
  <c r="L578" i="11"/>
  <c r="M578" i="11"/>
  <c r="N578" i="11"/>
  <c r="G579" i="11"/>
  <c r="H579" i="11"/>
  <c r="I579" i="11"/>
  <c r="J579" i="11"/>
  <c r="K579" i="11"/>
  <c r="L579" i="11"/>
  <c r="M579" i="11"/>
  <c r="N579" i="11"/>
  <c r="G580" i="11"/>
  <c r="H580" i="11"/>
  <c r="I580" i="11"/>
  <c r="J580" i="11"/>
  <c r="K580" i="11"/>
  <c r="L580" i="11"/>
  <c r="M580" i="11"/>
  <c r="N580" i="11"/>
  <c r="G581" i="11"/>
  <c r="H581" i="11"/>
  <c r="I581" i="11"/>
  <c r="J581" i="11"/>
  <c r="K581" i="11"/>
  <c r="L581" i="11"/>
  <c r="M581" i="11"/>
  <c r="N581" i="11"/>
  <c r="G582" i="11"/>
  <c r="H582" i="11"/>
  <c r="I582" i="11"/>
  <c r="J582" i="11"/>
  <c r="K582" i="11"/>
  <c r="L582" i="11"/>
  <c r="M582" i="11"/>
  <c r="N582" i="11"/>
  <c r="G583" i="11"/>
  <c r="H583" i="11"/>
  <c r="I583" i="11"/>
  <c r="J583" i="11"/>
  <c r="K583" i="11"/>
  <c r="L583" i="11"/>
  <c r="M583" i="11"/>
  <c r="N583" i="11"/>
  <c r="G584" i="11"/>
  <c r="H584" i="11"/>
  <c r="I584" i="11"/>
  <c r="J584" i="11"/>
  <c r="K584" i="11"/>
  <c r="L584" i="11"/>
  <c r="M584" i="11"/>
  <c r="N584" i="11"/>
  <c r="G585" i="11"/>
  <c r="H585" i="11"/>
  <c r="I585" i="11"/>
  <c r="J585" i="11"/>
  <c r="K585" i="11"/>
  <c r="L585" i="11"/>
  <c r="M585" i="11"/>
  <c r="N585" i="11"/>
  <c r="G586" i="11"/>
  <c r="H586" i="11"/>
  <c r="I586" i="11"/>
  <c r="J586" i="11"/>
  <c r="K586" i="11"/>
  <c r="L586" i="11"/>
  <c r="M586" i="11"/>
  <c r="N586" i="11"/>
  <c r="G587" i="11"/>
  <c r="H587" i="11"/>
  <c r="I587" i="11"/>
  <c r="J587" i="11"/>
  <c r="K587" i="11"/>
  <c r="L587" i="11"/>
  <c r="M587" i="11"/>
  <c r="N587" i="11"/>
  <c r="G588" i="11"/>
  <c r="H588" i="11"/>
  <c r="I588" i="11"/>
  <c r="J588" i="11"/>
  <c r="K588" i="11"/>
  <c r="L588" i="11"/>
  <c r="M588" i="11"/>
  <c r="N588" i="11"/>
  <c r="G589" i="11"/>
  <c r="H589" i="11"/>
  <c r="I589" i="11"/>
  <c r="J589" i="11"/>
  <c r="K589" i="11"/>
  <c r="L589" i="11"/>
  <c r="M589" i="11"/>
  <c r="N589" i="11"/>
  <c r="G590" i="11"/>
  <c r="H590" i="11"/>
  <c r="I590" i="11"/>
  <c r="J590" i="11"/>
  <c r="K590" i="11"/>
  <c r="L590" i="11"/>
  <c r="M590" i="11"/>
  <c r="N590" i="11"/>
  <c r="G591" i="11"/>
  <c r="H591" i="11"/>
  <c r="I591" i="11"/>
  <c r="J591" i="11"/>
  <c r="K591" i="11"/>
  <c r="L591" i="11"/>
  <c r="M591" i="11"/>
  <c r="N591" i="11"/>
  <c r="G592" i="11"/>
  <c r="H592" i="11"/>
  <c r="I592" i="11"/>
  <c r="J592" i="11"/>
  <c r="K592" i="11"/>
  <c r="L592" i="11"/>
  <c r="M592" i="11"/>
  <c r="N592" i="11"/>
  <c r="G593" i="11"/>
  <c r="H593" i="11"/>
  <c r="I593" i="11"/>
  <c r="J593" i="11"/>
  <c r="K593" i="11"/>
  <c r="L593" i="11"/>
  <c r="M593" i="11"/>
  <c r="N593" i="11"/>
  <c r="G594" i="11"/>
  <c r="H594" i="11"/>
  <c r="I594" i="11"/>
  <c r="J594" i="11"/>
  <c r="K594" i="11"/>
  <c r="L594" i="11"/>
  <c r="M594" i="11"/>
  <c r="N594" i="11"/>
  <c r="G595" i="11"/>
  <c r="H595" i="11"/>
  <c r="I595" i="11"/>
  <c r="J595" i="11"/>
  <c r="K595" i="11"/>
  <c r="L595" i="11"/>
  <c r="M595" i="11"/>
  <c r="N595" i="11"/>
  <c r="G596" i="11"/>
  <c r="H596" i="11"/>
  <c r="I596" i="11"/>
  <c r="J596" i="11"/>
  <c r="K596" i="11"/>
  <c r="L596" i="11"/>
  <c r="M596" i="11"/>
  <c r="N596" i="11"/>
  <c r="G597" i="11"/>
  <c r="H597" i="11"/>
  <c r="I597" i="11"/>
  <c r="J597" i="11"/>
  <c r="K597" i="11"/>
  <c r="L597" i="11"/>
  <c r="M597" i="11"/>
  <c r="N597" i="11"/>
  <c r="G598" i="11"/>
  <c r="H598" i="11"/>
  <c r="I598" i="11"/>
  <c r="J598" i="11"/>
  <c r="K598" i="11"/>
  <c r="L598" i="11"/>
  <c r="M598" i="11"/>
  <c r="N598" i="11"/>
  <c r="G599" i="11"/>
  <c r="H599" i="11"/>
  <c r="I599" i="11"/>
  <c r="J599" i="11"/>
  <c r="K599" i="11"/>
  <c r="L599" i="11"/>
  <c r="M599" i="11"/>
  <c r="N599" i="11"/>
  <c r="G600" i="11"/>
  <c r="H600" i="11"/>
  <c r="I600" i="11"/>
  <c r="J600" i="11"/>
  <c r="K600" i="11"/>
  <c r="L600" i="11"/>
  <c r="M600" i="11"/>
  <c r="N600" i="11"/>
  <c r="G601" i="11"/>
  <c r="H601" i="11"/>
  <c r="I601" i="11"/>
  <c r="J601" i="11"/>
  <c r="K601" i="11"/>
  <c r="L601" i="11"/>
  <c r="M601" i="11"/>
  <c r="N601" i="11"/>
  <c r="G602" i="11"/>
  <c r="H602" i="11"/>
  <c r="I602" i="11"/>
  <c r="J602" i="11"/>
  <c r="K602" i="11"/>
  <c r="L602" i="11"/>
  <c r="M602" i="11"/>
  <c r="N602" i="11"/>
  <c r="G603" i="11"/>
  <c r="H603" i="11"/>
  <c r="I603" i="11"/>
  <c r="J603" i="11"/>
  <c r="K603" i="11"/>
  <c r="L603" i="11"/>
  <c r="M603" i="11"/>
  <c r="N603" i="11"/>
  <c r="G604" i="11"/>
  <c r="H604" i="11"/>
  <c r="I604" i="11"/>
  <c r="J604" i="11"/>
  <c r="K604" i="11"/>
  <c r="L604" i="11"/>
  <c r="M604" i="11"/>
  <c r="N604" i="11"/>
  <c r="G605" i="11"/>
  <c r="H605" i="11"/>
  <c r="I605" i="11"/>
  <c r="J605" i="11"/>
  <c r="K605" i="11"/>
  <c r="L605" i="11"/>
  <c r="M605" i="11"/>
  <c r="N605" i="11"/>
  <c r="G606" i="11"/>
  <c r="H606" i="11"/>
  <c r="I606" i="11"/>
  <c r="J606" i="11"/>
  <c r="K606" i="11"/>
  <c r="L606" i="11"/>
  <c r="M606" i="11"/>
  <c r="N606" i="11"/>
  <c r="G607" i="11"/>
  <c r="H607" i="11"/>
  <c r="I607" i="11"/>
  <c r="J607" i="11"/>
  <c r="K607" i="11"/>
  <c r="L607" i="11"/>
  <c r="M607" i="11"/>
  <c r="N607" i="11"/>
  <c r="G608" i="11"/>
  <c r="H608" i="11"/>
  <c r="I608" i="11"/>
  <c r="J608" i="11"/>
  <c r="K608" i="11"/>
  <c r="L608" i="11"/>
  <c r="M608" i="11"/>
  <c r="N608" i="11"/>
  <c r="G609" i="11"/>
  <c r="H609" i="11"/>
  <c r="I609" i="11"/>
  <c r="J609" i="11"/>
  <c r="K609" i="11"/>
  <c r="L609" i="11"/>
  <c r="M609" i="11"/>
  <c r="N609" i="11"/>
  <c r="G610" i="11"/>
  <c r="H610" i="11"/>
  <c r="I610" i="11"/>
  <c r="J610" i="11"/>
  <c r="K610" i="11"/>
  <c r="L610" i="11"/>
  <c r="M610" i="11"/>
  <c r="N610" i="11"/>
  <c r="G611" i="11"/>
  <c r="H611" i="11"/>
  <c r="I611" i="11"/>
  <c r="J611" i="11"/>
  <c r="K611" i="11"/>
  <c r="L611" i="11"/>
  <c r="M611" i="11"/>
  <c r="N611" i="11"/>
  <c r="G612" i="11"/>
  <c r="H612" i="11"/>
  <c r="I612" i="11"/>
  <c r="J612" i="11"/>
  <c r="K612" i="11"/>
  <c r="L612" i="11"/>
  <c r="M612" i="11"/>
  <c r="N612" i="11"/>
  <c r="G613" i="11"/>
  <c r="H613" i="11"/>
  <c r="I613" i="11"/>
  <c r="J613" i="11"/>
  <c r="K613" i="11"/>
  <c r="L613" i="11"/>
  <c r="M613" i="11"/>
  <c r="N613" i="11"/>
  <c r="G614" i="11"/>
  <c r="H614" i="11"/>
  <c r="I614" i="11"/>
  <c r="J614" i="11"/>
  <c r="K614" i="11"/>
  <c r="L614" i="11"/>
  <c r="M614" i="11"/>
  <c r="N614" i="11"/>
  <c r="G615" i="11"/>
  <c r="H615" i="11"/>
  <c r="I615" i="11"/>
  <c r="J615" i="11"/>
  <c r="K615" i="11"/>
  <c r="L615" i="11"/>
  <c r="M615" i="11"/>
  <c r="N615" i="11"/>
  <c r="G616" i="11"/>
  <c r="H616" i="11"/>
  <c r="I616" i="11"/>
  <c r="J616" i="11"/>
  <c r="K616" i="11"/>
  <c r="L616" i="11"/>
  <c r="M616" i="11"/>
  <c r="N616" i="11"/>
  <c r="G617" i="11"/>
  <c r="H617" i="11"/>
  <c r="I617" i="11"/>
  <c r="J617" i="11"/>
  <c r="K617" i="11"/>
  <c r="L617" i="11"/>
  <c r="M617" i="11"/>
  <c r="N617" i="11"/>
  <c r="G618" i="11"/>
  <c r="H618" i="11"/>
  <c r="I618" i="11"/>
  <c r="J618" i="11"/>
  <c r="K618" i="11"/>
  <c r="L618" i="11"/>
  <c r="M618" i="11"/>
  <c r="N618" i="11"/>
  <c r="G619" i="11"/>
  <c r="H619" i="11"/>
  <c r="I619" i="11"/>
  <c r="J619" i="11"/>
  <c r="K619" i="11"/>
  <c r="L619" i="11"/>
  <c r="M619" i="11"/>
  <c r="N619" i="11"/>
  <c r="G620" i="11"/>
  <c r="H620" i="11"/>
  <c r="I620" i="11"/>
  <c r="J620" i="11"/>
  <c r="K620" i="11"/>
  <c r="L620" i="11"/>
  <c r="M620" i="11"/>
  <c r="N620" i="11"/>
  <c r="G621" i="11"/>
  <c r="H621" i="11"/>
  <c r="I621" i="11"/>
  <c r="J621" i="11"/>
  <c r="K621" i="11"/>
  <c r="L621" i="11"/>
  <c r="M621" i="11"/>
  <c r="N621" i="11"/>
  <c r="G622" i="11"/>
  <c r="H622" i="11"/>
  <c r="I622" i="11"/>
  <c r="J622" i="11"/>
  <c r="K622" i="11"/>
  <c r="L622" i="11"/>
  <c r="M622" i="11"/>
  <c r="N622" i="11"/>
  <c r="G623" i="11"/>
  <c r="H623" i="11"/>
  <c r="I623" i="11"/>
  <c r="J623" i="11"/>
  <c r="K623" i="11"/>
  <c r="L623" i="11"/>
  <c r="M623" i="11"/>
  <c r="N623" i="11"/>
  <c r="G624" i="11"/>
  <c r="H624" i="11"/>
  <c r="I624" i="11"/>
  <c r="J624" i="11"/>
  <c r="K624" i="11"/>
  <c r="L624" i="11"/>
  <c r="M624" i="11"/>
  <c r="N624" i="11"/>
  <c r="G625" i="11"/>
  <c r="H625" i="11"/>
  <c r="I625" i="11"/>
  <c r="J625" i="11"/>
  <c r="K625" i="11"/>
  <c r="L625" i="11"/>
  <c r="M625" i="11"/>
  <c r="N625" i="11"/>
  <c r="G626" i="11"/>
  <c r="H626" i="11"/>
  <c r="I626" i="11"/>
  <c r="J626" i="11"/>
  <c r="K626" i="11"/>
  <c r="L626" i="11"/>
  <c r="M626" i="11"/>
  <c r="N626" i="11"/>
  <c r="G627" i="11"/>
  <c r="H627" i="11"/>
  <c r="I627" i="11"/>
  <c r="J627" i="11"/>
  <c r="K627" i="11"/>
  <c r="L627" i="11"/>
  <c r="M627" i="11"/>
  <c r="N627" i="11"/>
  <c r="G628" i="11"/>
  <c r="H628" i="11"/>
  <c r="I628" i="11"/>
  <c r="J628" i="11"/>
  <c r="K628" i="11"/>
  <c r="L628" i="11"/>
  <c r="M628" i="11"/>
  <c r="N628" i="11"/>
  <c r="G629" i="11"/>
  <c r="H629" i="11"/>
  <c r="I629" i="11"/>
  <c r="J629" i="11"/>
  <c r="K629" i="11"/>
  <c r="L629" i="11"/>
  <c r="M629" i="11"/>
  <c r="N629" i="11"/>
  <c r="G630" i="11"/>
  <c r="H630" i="11"/>
  <c r="I630" i="11"/>
  <c r="J630" i="11"/>
  <c r="K630" i="11"/>
  <c r="L630" i="11"/>
  <c r="M630" i="11"/>
  <c r="N630" i="11"/>
  <c r="G631" i="11"/>
  <c r="H631" i="11"/>
  <c r="I631" i="11"/>
  <c r="J631" i="11"/>
  <c r="K631" i="11"/>
  <c r="L631" i="11"/>
  <c r="M631" i="11"/>
  <c r="N631" i="11"/>
  <c r="G632" i="11"/>
  <c r="H632" i="11"/>
  <c r="I632" i="11"/>
  <c r="J632" i="11"/>
  <c r="K632" i="11"/>
  <c r="L632" i="11"/>
  <c r="M632" i="11"/>
  <c r="N632" i="11"/>
  <c r="G633" i="11"/>
  <c r="H633" i="11"/>
  <c r="I633" i="11"/>
  <c r="J633" i="11"/>
  <c r="K633" i="11"/>
  <c r="L633" i="11"/>
  <c r="M633" i="11"/>
  <c r="N633" i="11"/>
  <c r="G634" i="11"/>
  <c r="H634" i="11"/>
  <c r="I634" i="11"/>
  <c r="J634" i="11"/>
  <c r="K634" i="11"/>
  <c r="L634" i="11"/>
  <c r="M634" i="11"/>
  <c r="N634" i="11"/>
  <c r="G635" i="11"/>
  <c r="H635" i="11"/>
  <c r="I635" i="11"/>
  <c r="J635" i="11"/>
  <c r="K635" i="11"/>
  <c r="L635" i="11"/>
  <c r="M635" i="11"/>
  <c r="N635" i="11"/>
  <c r="G636" i="11"/>
  <c r="H636" i="11"/>
  <c r="I636" i="11"/>
  <c r="J636" i="11"/>
  <c r="K636" i="11"/>
  <c r="L636" i="11"/>
  <c r="M636" i="11"/>
  <c r="N636" i="11"/>
  <c r="G637" i="11"/>
  <c r="H637" i="11"/>
  <c r="I637" i="11"/>
  <c r="J637" i="11"/>
  <c r="K637" i="11"/>
  <c r="L637" i="11"/>
  <c r="M637" i="11"/>
  <c r="N637" i="11"/>
  <c r="G638" i="11"/>
  <c r="H638" i="11"/>
  <c r="I638" i="11"/>
  <c r="J638" i="11"/>
  <c r="K638" i="11"/>
  <c r="L638" i="11"/>
  <c r="M638" i="11"/>
  <c r="N638" i="11"/>
  <c r="G639" i="11"/>
  <c r="H639" i="11"/>
  <c r="I639" i="11"/>
  <c r="J639" i="11"/>
  <c r="K639" i="11"/>
  <c r="L639" i="11"/>
  <c r="M639" i="11"/>
  <c r="N639" i="11"/>
  <c r="G640" i="11"/>
  <c r="H640" i="11"/>
  <c r="I640" i="11"/>
  <c r="J640" i="11"/>
  <c r="K640" i="11"/>
  <c r="L640" i="11"/>
  <c r="M640" i="11"/>
  <c r="N640" i="11"/>
  <c r="G641" i="11"/>
  <c r="H641" i="11"/>
  <c r="I641" i="11"/>
  <c r="J641" i="11"/>
  <c r="K641" i="11"/>
  <c r="L641" i="11"/>
  <c r="M641" i="11"/>
  <c r="N641" i="11"/>
  <c r="G642" i="11"/>
  <c r="H642" i="11"/>
  <c r="I642" i="11"/>
  <c r="J642" i="11"/>
  <c r="K642" i="11"/>
  <c r="L642" i="11"/>
  <c r="M642" i="11"/>
  <c r="N642" i="11"/>
  <c r="G643" i="11"/>
  <c r="H643" i="11"/>
  <c r="I643" i="11"/>
  <c r="J643" i="11"/>
  <c r="K643" i="11"/>
  <c r="L643" i="11"/>
  <c r="M643" i="11"/>
  <c r="N643" i="11"/>
  <c r="G644" i="11"/>
  <c r="H644" i="11"/>
  <c r="I644" i="11"/>
  <c r="J644" i="11"/>
  <c r="K644" i="11"/>
  <c r="L644" i="11"/>
  <c r="M644" i="11"/>
  <c r="N644" i="11"/>
  <c r="G645" i="11"/>
  <c r="H645" i="11"/>
  <c r="I645" i="11"/>
  <c r="J645" i="11"/>
  <c r="K645" i="11"/>
  <c r="L645" i="11"/>
  <c r="M645" i="11"/>
  <c r="N645" i="11"/>
  <c r="G646" i="11"/>
  <c r="H646" i="11"/>
  <c r="I646" i="11"/>
  <c r="J646" i="11"/>
  <c r="K646" i="11"/>
  <c r="L646" i="11"/>
  <c r="M646" i="11"/>
  <c r="N646" i="11"/>
  <c r="G647" i="11"/>
  <c r="H647" i="11"/>
  <c r="I647" i="11"/>
  <c r="J647" i="11"/>
  <c r="K647" i="11"/>
  <c r="L647" i="11"/>
  <c r="M647" i="11"/>
  <c r="N647" i="11"/>
  <c r="G648" i="11"/>
  <c r="H648" i="11"/>
  <c r="I648" i="11"/>
  <c r="J648" i="11"/>
  <c r="K648" i="11"/>
  <c r="L648" i="11"/>
  <c r="M648" i="11"/>
  <c r="N648" i="11"/>
  <c r="G649" i="11"/>
  <c r="H649" i="11"/>
  <c r="I649" i="11"/>
  <c r="J649" i="11"/>
  <c r="K649" i="11"/>
  <c r="L649" i="11"/>
  <c r="M649" i="11"/>
  <c r="N649" i="11"/>
  <c r="G650" i="11"/>
  <c r="H650" i="11"/>
  <c r="I650" i="11"/>
  <c r="J650" i="11"/>
  <c r="K650" i="11"/>
  <c r="L650" i="11"/>
  <c r="M650" i="11"/>
  <c r="N650" i="11"/>
  <c r="G651" i="11"/>
  <c r="H651" i="11"/>
  <c r="I651" i="11"/>
  <c r="J651" i="11"/>
  <c r="K651" i="11"/>
  <c r="L651" i="11"/>
  <c r="M651" i="11"/>
  <c r="N651" i="11"/>
  <c r="G652" i="11"/>
  <c r="H652" i="11"/>
  <c r="I652" i="11"/>
  <c r="J652" i="11"/>
  <c r="K652" i="11"/>
  <c r="L652" i="11"/>
  <c r="M652" i="11"/>
  <c r="N652" i="11"/>
  <c r="G653" i="11"/>
  <c r="H653" i="11"/>
  <c r="I653" i="11"/>
  <c r="J653" i="11"/>
  <c r="K653" i="11"/>
  <c r="L653" i="11"/>
  <c r="M653" i="11"/>
  <c r="N653" i="11"/>
  <c r="G654" i="11"/>
  <c r="H654" i="11"/>
  <c r="I654" i="11"/>
  <c r="J654" i="11"/>
  <c r="K654" i="11"/>
  <c r="L654" i="11"/>
  <c r="M654" i="11"/>
  <c r="N654" i="11"/>
  <c r="G655" i="11"/>
  <c r="H655" i="11"/>
  <c r="I655" i="11"/>
  <c r="J655" i="11"/>
  <c r="K655" i="11"/>
  <c r="L655" i="11"/>
  <c r="M655" i="11"/>
  <c r="N655" i="11"/>
  <c r="G656" i="11"/>
  <c r="H656" i="11"/>
  <c r="I656" i="11"/>
  <c r="J656" i="11"/>
  <c r="K656" i="11"/>
  <c r="L656" i="11"/>
  <c r="M656" i="11"/>
  <c r="N656" i="11"/>
  <c r="G657" i="11"/>
  <c r="H657" i="11"/>
  <c r="I657" i="11"/>
  <c r="J657" i="11"/>
  <c r="K657" i="11"/>
  <c r="L657" i="11"/>
  <c r="M657" i="11"/>
  <c r="N657" i="11"/>
  <c r="G658" i="11"/>
  <c r="H658" i="11"/>
  <c r="I658" i="11"/>
  <c r="J658" i="11"/>
  <c r="K658" i="11"/>
  <c r="L658" i="11"/>
  <c r="M658" i="11"/>
  <c r="N658" i="11"/>
  <c r="G659" i="11"/>
  <c r="H659" i="11"/>
  <c r="I659" i="11"/>
  <c r="J659" i="11"/>
  <c r="K659" i="11"/>
  <c r="L659" i="11"/>
  <c r="M659" i="11"/>
  <c r="N659" i="11"/>
  <c r="G660" i="11"/>
  <c r="H660" i="11"/>
  <c r="I660" i="11"/>
  <c r="J660" i="11"/>
  <c r="K660" i="11"/>
  <c r="L660" i="11"/>
  <c r="M660" i="11"/>
  <c r="N660" i="11"/>
  <c r="G661" i="11"/>
  <c r="H661" i="11"/>
  <c r="I661" i="11"/>
  <c r="J661" i="11"/>
  <c r="K661" i="11"/>
  <c r="L661" i="11"/>
  <c r="M661" i="11"/>
  <c r="N661" i="11"/>
  <c r="G662" i="11"/>
  <c r="H662" i="11"/>
  <c r="I662" i="11"/>
  <c r="J662" i="11"/>
  <c r="K662" i="11"/>
  <c r="L662" i="11"/>
  <c r="M662" i="11"/>
  <c r="N662" i="11"/>
  <c r="G663" i="11"/>
  <c r="H663" i="11"/>
  <c r="I663" i="11"/>
  <c r="J663" i="11"/>
  <c r="K663" i="11"/>
  <c r="L663" i="11"/>
  <c r="M663" i="11"/>
  <c r="N663" i="11"/>
  <c r="G664" i="11"/>
  <c r="H664" i="11"/>
  <c r="I664" i="11"/>
  <c r="J664" i="11"/>
  <c r="K664" i="11"/>
  <c r="L664" i="11"/>
  <c r="M664" i="11"/>
  <c r="N664" i="11"/>
  <c r="G665" i="11"/>
  <c r="H665" i="11"/>
  <c r="I665" i="11"/>
  <c r="J665" i="11"/>
  <c r="K665" i="11"/>
  <c r="L665" i="11"/>
  <c r="M665" i="11"/>
  <c r="N665" i="11"/>
  <c r="G666" i="11"/>
  <c r="H666" i="11"/>
  <c r="I666" i="11"/>
  <c r="J666" i="11"/>
  <c r="K666" i="11"/>
  <c r="L666" i="11"/>
  <c r="M666" i="11"/>
  <c r="N666" i="11"/>
  <c r="G667" i="11"/>
  <c r="H667" i="11"/>
  <c r="I667" i="11"/>
  <c r="J667" i="11"/>
  <c r="K667" i="11"/>
  <c r="L667" i="11"/>
  <c r="M667" i="11"/>
  <c r="N667" i="11"/>
  <c r="G668" i="11"/>
  <c r="H668" i="11"/>
  <c r="I668" i="11"/>
  <c r="J668" i="11"/>
  <c r="K668" i="11"/>
  <c r="L668" i="11"/>
  <c r="M668" i="11"/>
  <c r="N668" i="11"/>
  <c r="G669" i="11"/>
  <c r="H669" i="11"/>
  <c r="I669" i="11"/>
  <c r="J669" i="11"/>
  <c r="K669" i="11"/>
  <c r="L669" i="11"/>
  <c r="M669" i="11"/>
  <c r="N669" i="11"/>
  <c r="G670" i="11"/>
  <c r="H670" i="11"/>
  <c r="I670" i="11"/>
  <c r="J670" i="11"/>
  <c r="K670" i="11"/>
  <c r="L670" i="11"/>
  <c r="M670" i="11"/>
  <c r="N670" i="11"/>
  <c r="G671" i="11"/>
  <c r="H671" i="11"/>
  <c r="I671" i="11"/>
  <c r="J671" i="11"/>
  <c r="K671" i="11"/>
  <c r="L671" i="11"/>
  <c r="M671" i="11"/>
  <c r="N671" i="11"/>
  <c r="G672" i="11"/>
  <c r="H672" i="11"/>
  <c r="I672" i="11"/>
  <c r="J672" i="11"/>
  <c r="K672" i="11"/>
  <c r="L672" i="11"/>
  <c r="M672" i="11"/>
  <c r="N672" i="11"/>
  <c r="G673" i="11"/>
  <c r="H673" i="11"/>
  <c r="I673" i="11"/>
  <c r="J673" i="11"/>
  <c r="K673" i="11"/>
  <c r="L673" i="11"/>
  <c r="M673" i="11"/>
  <c r="N673" i="11"/>
  <c r="G674" i="11"/>
  <c r="H674" i="11"/>
  <c r="I674" i="11"/>
  <c r="J674" i="11"/>
  <c r="K674" i="11"/>
  <c r="L674" i="11"/>
  <c r="M674" i="11"/>
  <c r="N674" i="11"/>
  <c r="G675" i="11"/>
  <c r="H675" i="11"/>
  <c r="I675" i="11"/>
  <c r="J675" i="11"/>
  <c r="K675" i="11"/>
  <c r="L675" i="11"/>
  <c r="M675" i="11"/>
  <c r="N675" i="11"/>
  <c r="G676" i="11"/>
  <c r="H676" i="11"/>
  <c r="I676" i="11"/>
  <c r="J676" i="11"/>
  <c r="K676" i="11"/>
  <c r="L676" i="11"/>
  <c r="M676" i="11"/>
  <c r="N676" i="11"/>
  <c r="G677" i="11"/>
  <c r="H677" i="11"/>
  <c r="I677" i="11"/>
  <c r="J677" i="11"/>
  <c r="K677" i="11"/>
  <c r="L677" i="11"/>
  <c r="M677" i="11"/>
  <c r="N677" i="11"/>
  <c r="G678" i="11"/>
  <c r="H678" i="11"/>
  <c r="I678" i="11"/>
  <c r="J678" i="11"/>
  <c r="K678" i="11"/>
  <c r="L678" i="11"/>
  <c r="M678" i="11"/>
  <c r="N678" i="11"/>
  <c r="G679" i="11"/>
  <c r="H679" i="11"/>
  <c r="I679" i="11"/>
  <c r="J679" i="11"/>
  <c r="K679" i="11"/>
  <c r="L679" i="11"/>
  <c r="M679" i="11"/>
  <c r="N679" i="11"/>
  <c r="G680" i="11"/>
  <c r="H680" i="11"/>
  <c r="I680" i="11"/>
  <c r="J680" i="11"/>
  <c r="K680" i="11"/>
  <c r="L680" i="11"/>
  <c r="M680" i="11"/>
  <c r="N680" i="11"/>
  <c r="G681" i="11"/>
  <c r="H681" i="11"/>
  <c r="I681" i="11"/>
  <c r="J681" i="11"/>
  <c r="K681" i="11"/>
  <c r="L681" i="11"/>
  <c r="M681" i="11"/>
  <c r="N681" i="11"/>
  <c r="G682" i="11"/>
  <c r="H682" i="11"/>
  <c r="I682" i="11"/>
  <c r="J682" i="11"/>
  <c r="K682" i="11"/>
  <c r="L682" i="11"/>
  <c r="M682" i="11"/>
  <c r="N682" i="11"/>
  <c r="G683" i="11"/>
  <c r="H683" i="11"/>
  <c r="I683" i="11"/>
  <c r="J683" i="11"/>
  <c r="K683" i="11"/>
  <c r="L683" i="11"/>
  <c r="M683" i="11"/>
  <c r="N683" i="11"/>
  <c r="G684" i="11"/>
  <c r="H684" i="11"/>
  <c r="I684" i="11"/>
  <c r="J684" i="11"/>
  <c r="K684" i="11"/>
  <c r="L684" i="11"/>
  <c r="M684" i="11"/>
  <c r="N684" i="11"/>
  <c r="G685" i="11"/>
  <c r="H685" i="11"/>
  <c r="I685" i="11"/>
  <c r="J685" i="11"/>
  <c r="K685" i="11"/>
  <c r="L685" i="11"/>
  <c r="M685" i="11"/>
  <c r="N685" i="11"/>
  <c r="G686" i="11"/>
  <c r="H686" i="11"/>
  <c r="I686" i="11"/>
  <c r="J686" i="11"/>
  <c r="K686" i="11"/>
  <c r="L686" i="11"/>
  <c r="M686" i="11"/>
  <c r="N686" i="11"/>
  <c r="G687" i="11"/>
  <c r="H687" i="11"/>
  <c r="I687" i="11"/>
  <c r="J687" i="11"/>
  <c r="K687" i="11"/>
  <c r="L687" i="11"/>
  <c r="M687" i="11"/>
  <c r="N687" i="11"/>
  <c r="G688" i="11"/>
  <c r="H688" i="11"/>
  <c r="I688" i="11"/>
  <c r="J688" i="11"/>
  <c r="K688" i="11"/>
  <c r="L688" i="11"/>
  <c r="M688" i="11"/>
  <c r="N688" i="11"/>
  <c r="G689" i="11"/>
  <c r="H689" i="11"/>
  <c r="I689" i="11"/>
  <c r="J689" i="11"/>
  <c r="K689" i="11"/>
  <c r="L689" i="11"/>
  <c r="M689" i="11"/>
  <c r="N689" i="11"/>
  <c r="G690" i="11"/>
  <c r="H690" i="11"/>
  <c r="I690" i="11"/>
  <c r="J690" i="11"/>
  <c r="K690" i="11"/>
  <c r="L690" i="11"/>
  <c r="M690" i="11"/>
  <c r="N690" i="11"/>
  <c r="G691" i="11"/>
  <c r="H691" i="11"/>
  <c r="I691" i="11"/>
  <c r="J691" i="11"/>
  <c r="K691" i="11"/>
  <c r="L691" i="11"/>
  <c r="M691" i="11"/>
  <c r="N691" i="11"/>
  <c r="G692" i="11"/>
  <c r="H692" i="11"/>
  <c r="I692" i="11"/>
  <c r="J692" i="11"/>
  <c r="K692" i="11"/>
  <c r="L692" i="11"/>
  <c r="M692" i="11"/>
  <c r="N692" i="11"/>
  <c r="G693" i="11"/>
  <c r="H693" i="11"/>
  <c r="I693" i="11"/>
  <c r="J693" i="11"/>
  <c r="K693" i="11"/>
  <c r="L693" i="11"/>
  <c r="M693" i="11"/>
  <c r="N693" i="11"/>
  <c r="G694" i="11"/>
  <c r="H694" i="11"/>
  <c r="I694" i="11"/>
  <c r="J694" i="11"/>
  <c r="K694" i="11"/>
  <c r="L694" i="11"/>
  <c r="M694" i="11"/>
  <c r="N694" i="11"/>
  <c r="G695" i="11"/>
  <c r="H695" i="11"/>
  <c r="I695" i="11"/>
  <c r="J695" i="11"/>
  <c r="K695" i="11"/>
  <c r="L695" i="11"/>
  <c r="M695" i="11"/>
  <c r="N695" i="11"/>
  <c r="G696" i="11"/>
  <c r="H696" i="11"/>
  <c r="I696" i="11"/>
  <c r="J696" i="11"/>
  <c r="K696" i="11"/>
  <c r="L696" i="11"/>
  <c r="M696" i="11"/>
  <c r="N696" i="11"/>
  <c r="G697" i="11"/>
  <c r="H697" i="11"/>
  <c r="I697" i="11"/>
  <c r="J697" i="11"/>
  <c r="K697" i="11"/>
  <c r="L697" i="11"/>
  <c r="M697" i="11"/>
  <c r="N697" i="11"/>
  <c r="G698" i="11"/>
  <c r="H698" i="11"/>
  <c r="I698" i="11"/>
  <c r="J698" i="11"/>
  <c r="K698" i="11"/>
  <c r="L698" i="11"/>
  <c r="M698" i="11"/>
  <c r="N698" i="11"/>
  <c r="G699" i="11"/>
  <c r="H699" i="11"/>
  <c r="I699" i="11"/>
  <c r="J699" i="11"/>
  <c r="K699" i="11"/>
  <c r="L699" i="11"/>
  <c r="M699" i="11"/>
  <c r="N699" i="11"/>
  <c r="G700" i="11"/>
  <c r="H700" i="11"/>
  <c r="I700" i="11"/>
  <c r="J700" i="11"/>
  <c r="K700" i="11"/>
  <c r="L700" i="11"/>
  <c r="M700" i="11"/>
  <c r="N700" i="11"/>
  <c r="G701" i="11"/>
  <c r="H701" i="11"/>
  <c r="I701" i="11"/>
  <c r="J701" i="11"/>
  <c r="K701" i="11"/>
  <c r="L701" i="11"/>
  <c r="M701" i="11"/>
  <c r="N701" i="11"/>
  <c r="G702" i="11"/>
  <c r="H702" i="11"/>
  <c r="I702" i="11"/>
  <c r="J702" i="11"/>
  <c r="K702" i="11"/>
  <c r="L702" i="11"/>
  <c r="M702" i="11"/>
  <c r="N702" i="11"/>
  <c r="G703" i="11"/>
  <c r="H703" i="11"/>
  <c r="I703" i="11"/>
  <c r="J703" i="11"/>
  <c r="K703" i="11"/>
  <c r="L703" i="11"/>
  <c r="M703" i="11"/>
  <c r="N703" i="11"/>
  <c r="G704" i="11"/>
  <c r="H704" i="11"/>
  <c r="I704" i="11"/>
  <c r="J704" i="11"/>
  <c r="K704" i="11"/>
  <c r="L704" i="11"/>
  <c r="M704" i="11"/>
  <c r="N704" i="11"/>
  <c r="G705" i="11"/>
  <c r="H705" i="11"/>
  <c r="I705" i="11"/>
  <c r="J705" i="11"/>
  <c r="K705" i="11"/>
  <c r="L705" i="11"/>
  <c r="M705" i="11"/>
  <c r="N705" i="11"/>
  <c r="G706" i="11"/>
  <c r="H706" i="11"/>
  <c r="I706" i="11"/>
  <c r="J706" i="11"/>
  <c r="K706" i="11"/>
  <c r="L706" i="11"/>
  <c r="M706" i="11"/>
  <c r="N706" i="11"/>
  <c r="G707" i="11"/>
  <c r="H707" i="11"/>
  <c r="I707" i="11"/>
  <c r="J707" i="11"/>
  <c r="K707" i="11"/>
  <c r="L707" i="11"/>
  <c r="M707" i="11"/>
  <c r="N707" i="11"/>
  <c r="G708" i="11"/>
  <c r="H708" i="11"/>
  <c r="I708" i="11"/>
  <c r="J708" i="11"/>
  <c r="K708" i="11"/>
  <c r="L708" i="11"/>
  <c r="M708" i="11"/>
  <c r="N708" i="11"/>
  <c r="G709" i="11"/>
  <c r="H709" i="11"/>
  <c r="I709" i="11"/>
  <c r="J709" i="11"/>
  <c r="K709" i="11"/>
  <c r="L709" i="11"/>
  <c r="M709" i="11"/>
  <c r="N709" i="11"/>
  <c r="G710" i="11"/>
  <c r="H710" i="11"/>
  <c r="I710" i="11"/>
  <c r="J710" i="11"/>
  <c r="K710" i="11"/>
  <c r="L710" i="11"/>
  <c r="M710" i="11"/>
  <c r="N710" i="11"/>
  <c r="G711" i="11"/>
  <c r="H711" i="11"/>
  <c r="I711" i="11"/>
  <c r="J711" i="11"/>
  <c r="K711" i="11"/>
  <c r="L711" i="11"/>
  <c r="M711" i="11"/>
  <c r="N711" i="11"/>
  <c r="G712" i="11"/>
  <c r="H712" i="11"/>
  <c r="I712" i="11"/>
  <c r="J712" i="11"/>
  <c r="K712" i="11"/>
  <c r="L712" i="11"/>
  <c r="M712" i="11"/>
  <c r="N712" i="11"/>
  <c r="G713" i="11"/>
  <c r="H713" i="11"/>
  <c r="I713" i="11"/>
  <c r="J713" i="11"/>
  <c r="K713" i="11"/>
  <c r="L713" i="11"/>
  <c r="M713" i="11"/>
  <c r="N713" i="11"/>
  <c r="G714" i="11"/>
  <c r="H714" i="11"/>
  <c r="I714" i="11"/>
  <c r="J714" i="11"/>
  <c r="K714" i="11"/>
  <c r="L714" i="11"/>
  <c r="M714" i="11"/>
  <c r="N714" i="11"/>
  <c r="G715" i="11"/>
  <c r="H715" i="11"/>
  <c r="I715" i="11"/>
  <c r="J715" i="11"/>
  <c r="K715" i="11"/>
  <c r="L715" i="11"/>
  <c r="M715" i="11"/>
  <c r="N715" i="11"/>
  <c r="G716" i="11"/>
  <c r="H716" i="11"/>
  <c r="I716" i="11"/>
  <c r="J716" i="11"/>
  <c r="K716" i="11"/>
  <c r="L716" i="11"/>
  <c r="M716" i="11"/>
  <c r="N716" i="11"/>
  <c r="G717" i="11"/>
  <c r="H717" i="11"/>
  <c r="I717" i="11"/>
  <c r="J717" i="11"/>
  <c r="K717" i="11"/>
  <c r="L717" i="11"/>
  <c r="M717" i="11"/>
  <c r="N717" i="11"/>
  <c r="G718" i="11"/>
  <c r="H718" i="11"/>
  <c r="I718" i="11"/>
  <c r="J718" i="11"/>
  <c r="K718" i="11"/>
  <c r="L718" i="11"/>
  <c r="M718" i="11"/>
  <c r="N718" i="11"/>
  <c r="G719" i="11"/>
  <c r="H719" i="11"/>
  <c r="I719" i="11"/>
  <c r="J719" i="11"/>
  <c r="K719" i="11"/>
  <c r="L719" i="11"/>
  <c r="M719" i="11"/>
  <c r="N719" i="11"/>
  <c r="G720" i="11"/>
  <c r="H720" i="11"/>
  <c r="I720" i="11"/>
  <c r="J720" i="11"/>
  <c r="K720" i="11"/>
  <c r="L720" i="11"/>
  <c r="M720" i="11"/>
  <c r="N720" i="11"/>
  <c r="G721" i="11"/>
  <c r="H721" i="11"/>
  <c r="I721" i="11"/>
  <c r="J721" i="11"/>
  <c r="K721" i="11"/>
  <c r="L721" i="11"/>
  <c r="M721" i="11"/>
  <c r="N721" i="11"/>
  <c r="G722" i="11"/>
  <c r="H722" i="11"/>
  <c r="I722" i="11"/>
  <c r="J722" i="11"/>
  <c r="K722" i="11"/>
  <c r="L722" i="11"/>
  <c r="M722" i="11"/>
  <c r="N722" i="11"/>
  <c r="G723" i="11"/>
  <c r="H723" i="11"/>
  <c r="I723" i="11"/>
  <c r="J723" i="11"/>
  <c r="K723" i="11"/>
  <c r="L723" i="11"/>
  <c r="M723" i="11"/>
  <c r="N723" i="11"/>
  <c r="G724" i="11"/>
  <c r="H724" i="11"/>
  <c r="I724" i="11"/>
  <c r="J724" i="11"/>
  <c r="K724" i="11"/>
  <c r="L724" i="11"/>
  <c r="M724" i="11"/>
  <c r="N724" i="11"/>
  <c r="G725" i="11"/>
  <c r="H725" i="11"/>
  <c r="I725" i="11"/>
  <c r="J725" i="11"/>
  <c r="K725" i="11"/>
  <c r="L725" i="11"/>
  <c r="M725" i="11"/>
  <c r="N725" i="11"/>
  <c r="G726" i="11"/>
  <c r="H726" i="11"/>
  <c r="I726" i="11"/>
  <c r="J726" i="11"/>
  <c r="K726" i="11"/>
  <c r="L726" i="11"/>
  <c r="M726" i="11"/>
  <c r="N726" i="11"/>
  <c r="G727" i="11"/>
  <c r="H727" i="11"/>
  <c r="I727" i="11"/>
  <c r="J727" i="11"/>
  <c r="K727" i="11"/>
  <c r="L727" i="11"/>
  <c r="M727" i="11"/>
  <c r="N727" i="11"/>
  <c r="G728" i="11"/>
  <c r="H728" i="11"/>
  <c r="I728" i="11"/>
  <c r="J728" i="11"/>
  <c r="K728" i="11"/>
  <c r="L728" i="11"/>
  <c r="M728" i="11"/>
  <c r="N728" i="11"/>
  <c r="G729" i="11"/>
  <c r="H729" i="11"/>
  <c r="I729" i="11"/>
  <c r="J729" i="11"/>
  <c r="K729" i="11"/>
  <c r="L729" i="11"/>
  <c r="M729" i="11"/>
  <c r="N729" i="11"/>
  <c r="G730" i="11"/>
  <c r="H730" i="11"/>
  <c r="I730" i="11"/>
  <c r="J730" i="11"/>
  <c r="K730" i="11"/>
  <c r="L730" i="11"/>
  <c r="M730" i="11"/>
  <c r="N730" i="11"/>
  <c r="G731" i="11"/>
  <c r="H731" i="11"/>
  <c r="I731" i="11"/>
  <c r="J731" i="11"/>
  <c r="K731" i="11"/>
  <c r="L731" i="11"/>
  <c r="M731" i="11"/>
  <c r="N731" i="11"/>
  <c r="G732" i="11"/>
  <c r="H732" i="11"/>
  <c r="I732" i="11"/>
  <c r="J732" i="11"/>
  <c r="K732" i="11"/>
  <c r="L732" i="11"/>
  <c r="M732" i="11"/>
  <c r="N732" i="11"/>
  <c r="G733" i="11"/>
  <c r="H733" i="11"/>
  <c r="I733" i="11"/>
  <c r="J733" i="11"/>
  <c r="K733" i="11"/>
  <c r="L733" i="11"/>
  <c r="M733" i="11"/>
  <c r="N733" i="11"/>
  <c r="G734" i="11"/>
  <c r="H734" i="11"/>
  <c r="I734" i="11"/>
  <c r="J734" i="11"/>
  <c r="K734" i="11"/>
  <c r="L734" i="11"/>
  <c r="M734" i="11"/>
  <c r="N734" i="11"/>
  <c r="G735" i="11"/>
  <c r="H735" i="11"/>
  <c r="I735" i="11"/>
  <c r="J735" i="11"/>
  <c r="K735" i="11"/>
  <c r="L735" i="11"/>
  <c r="M735" i="11"/>
  <c r="N735" i="11"/>
  <c r="G736" i="11"/>
  <c r="H736" i="11"/>
  <c r="I736" i="11"/>
  <c r="J736" i="11"/>
  <c r="K736" i="11"/>
  <c r="L736" i="11"/>
  <c r="M736" i="11"/>
  <c r="N736" i="11"/>
  <c r="G737" i="11"/>
  <c r="H737" i="11"/>
  <c r="I737" i="11"/>
  <c r="J737" i="11"/>
  <c r="K737" i="11"/>
  <c r="L737" i="11"/>
  <c r="M737" i="11"/>
  <c r="N737" i="11"/>
  <c r="G738" i="11"/>
  <c r="H738" i="11"/>
  <c r="I738" i="11"/>
  <c r="J738" i="11"/>
  <c r="K738" i="11"/>
  <c r="L738" i="11"/>
  <c r="M738" i="11"/>
  <c r="N738" i="11"/>
  <c r="G739" i="11"/>
  <c r="H739" i="11"/>
  <c r="I739" i="11"/>
  <c r="J739" i="11"/>
  <c r="K739" i="11"/>
  <c r="L739" i="11"/>
  <c r="M739" i="11"/>
  <c r="N739" i="11"/>
  <c r="G740" i="11"/>
  <c r="H740" i="11"/>
  <c r="I740" i="11"/>
  <c r="J740" i="11"/>
  <c r="K740" i="11"/>
  <c r="L740" i="11"/>
  <c r="M740" i="11"/>
  <c r="N740" i="11"/>
  <c r="G741" i="11"/>
  <c r="H741" i="11"/>
  <c r="I741" i="11"/>
  <c r="J741" i="11"/>
  <c r="K741" i="11"/>
  <c r="L741" i="11"/>
  <c r="M741" i="11"/>
  <c r="N741" i="11"/>
  <c r="G742" i="11"/>
  <c r="H742" i="11"/>
  <c r="I742" i="11"/>
  <c r="J742" i="11"/>
  <c r="K742" i="11"/>
  <c r="L742" i="11"/>
  <c r="M742" i="11"/>
  <c r="N742" i="11"/>
  <c r="G743" i="11"/>
  <c r="H743" i="11"/>
  <c r="I743" i="11"/>
  <c r="J743" i="11"/>
  <c r="K743" i="11"/>
  <c r="L743" i="11"/>
  <c r="M743" i="11"/>
  <c r="N743" i="11"/>
  <c r="G744" i="11"/>
  <c r="H744" i="11"/>
  <c r="I744" i="11"/>
  <c r="J744" i="11"/>
  <c r="K744" i="11"/>
  <c r="L744" i="11"/>
  <c r="M744" i="11"/>
  <c r="N744" i="11"/>
  <c r="G745" i="11"/>
  <c r="H745" i="11"/>
  <c r="I745" i="11"/>
  <c r="J745" i="11"/>
  <c r="K745" i="11"/>
  <c r="L745" i="11"/>
  <c r="M745" i="11"/>
  <c r="N745" i="11"/>
  <c r="G746" i="11"/>
  <c r="H746" i="11"/>
  <c r="I746" i="11"/>
  <c r="J746" i="11"/>
  <c r="K746" i="11"/>
  <c r="L746" i="11"/>
  <c r="M746" i="11"/>
  <c r="N746" i="11"/>
  <c r="G747" i="11"/>
  <c r="H747" i="11"/>
  <c r="I747" i="11"/>
  <c r="J747" i="11"/>
  <c r="K747" i="11"/>
  <c r="L747" i="11"/>
  <c r="M747" i="11"/>
  <c r="N747" i="11"/>
  <c r="G748" i="11"/>
  <c r="H748" i="11"/>
  <c r="I748" i="11"/>
  <c r="J748" i="11"/>
  <c r="K748" i="11"/>
  <c r="L748" i="11"/>
  <c r="M748" i="11"/>
  <c r="N748" i="11"/>
  <c r="G749" i="11"/>
  <c r="H749" i="11"/>
  <c r="I749" i="11"/>
  <c r="J749" i="11"/>
  <c r="K749" i="11"/>
  <c r="L749" i="11"/>
  <c r="M749" i="11"/>
  <c r="N749" i="11"/>
  <c r="G750" i="11"/>
  <c r="H750" i="11"/>
  <c r="I750" i="11"/>
  <c r="J750" i="11"/>
  <c r="K750" i="11"/>
  <c r="L750" i="11"/>
  <c r="M750" i="11"/>
  <c r="N750" i="11"/>
  <c r="G751" i="11"/>
  <c r="H751" i="11"/>
  <c r="I751" i="11"/>
  <c r="J751" i="11"/>
  <c r="K751" i="11"/>
  <c r="L751" i="11"/>
  <c r="M751" i="11"/>
  <c r="N751" i="11"/>
  <c r="G752" i="11"/>
  <c r="H752" i="11"/>
  <c r="I752" i="11"/>
  <c r="J752" i="11"/>
  <c r="K752" i="11"/>
  <c r="L752" i="11"/>
  <c r="M752" i="11"/>
  <c r="N752" i="11"/>
  <c r="G753" i="11"/>
  <c r="H753" i="11"/>
  <c r="I753" i="11"/>
  <c r="J753" i="11"/>
  <c r="K753" i="11"/>
  <c r="L753" i="11"/>
  <c r="M753" i="11"/>
  <c r="N753" i="11"/>
  <c r="G754" i="11"/>
  <c r="H754" i="11"/>
  <c r="I754" i="11"/>
  <c r="J754" i="11"/>
  <c r="K754" i="11"/>
  <c r="L754" i="11"/>
  <c r="M754" i="11"/>
  <c r="N754" i="11"/>
  <c r="G755" i="11"/>
  <c r="H755" i="11"/>
  <c r="I755" i="11"/>
  <c r="J755" i="11"/>
  <c r="K755" i="11"/>
  <c r="L755" i="11"/>
  <c r="M755" i="11"/>
  <c r="N755" i="11"/>
  <c r="G756" i="11"/>
  <c r="H756" i="11"/>
  <c r="I756" i="11"/>
  <c r="J756" i="11"/>
  <c r="K756" i="11"/>
  <c r="L756" i="11"/>
  <c r="M756" i="11"/>
  <c r="N756" i="11"/>
  <c r="G757" i="11"/>
  <c r="H757" i="11"/>
  <c r="I757" i="11"/>
  <c r="J757" i="11"/>
  <c r="K757" i="11"/>
  <c r="L757" i="11"/>
  <c r="M757" i="11"/>
  <c r="N757" i="11"/>
  <c r="G758" i="11"/>
  <c r="H758" i="11"/>
  <c r="I758" i="11"/>
  <c r="J758" i="11"/>
  <c r="K758" i="11"/>
  <c r="L758" i="11"/>
  <c r="M758" i="11"/>
  <c r="N758" i="11"/>
  <c r="G759" i="11"/>
  <c r="H759" i="11"/>
  <c r="I759" i="11"/>
  <c r="J759" i="11"/>
  <c r="K759" i="11"/>
  <c r="L759" i="11"/>
  <c r="M759" i="11"/>
  <c r="N759" i="11"/>
  <c r="G760" i="11"/>
  <c r="H760" i="11"/>
  <c r="I760" i="11"/>
  <c r="J760" i="11"/>
  <c r="K760" i="11"/>
  <c r="L760" i="11"/>
  <c r="M760" i="11"/>
  <c r="N760" i="11"/>
  <c r="G761" i="11"/>
  <c r="H761" i="11"/>
  <c r="I761" i="11"/>
  <c r="J761" i="11"/>
  <c r="K761" i="11"/>
  <c r="L761" i="11"/>
  <c r="M761" i="11"/>
  <c r="N761" i="11"/>
  <c r="G762" i="11"/>
  <c r="H762" i="11"/>
  <c r="I762" i="11"/>
  <c r="J762" i="11"/>
  <c r="K762" i="11"/>
  <c r="L762" i="11"/>
  <c r="M762" i="11"/>
  <c r="N762" i="11"/>
  <c r="G763" i="11"/>
  <c r="H763" i="11"/>
  <c r="I763" i="11"/>
  <c r="J763" i="11"/>
  <c r="K763" i="11"/>
  <c r="L763" i="11"/>
  <c r="M763" i="11"/>
  <c r="N763" i="11"/>
  <c r="G764" i="11"/>
  <c r="H764" i="11"/>
  <c r="I764" i="11"/>
  <c r="J764" i="11"/>
  <c r="K764" i="11"/>
  <c r="L764" i="11"/>
  <c r="M764" i="11"/>
  <c r="N764" i="11"/>
  <c r="G765" i="11"/>
  <c r="H765" i="11"/>
  <c r="I765" i="11"/>
  <c r="J765" i="11"/>
  <c r="K765" i="11"/>
  <c r="L765" i="11"/>
  <c r="M765" i="11"/>
  <c r="N765" i="11"/>
  <c r="G766" i="11"/>
  <c r="H766" i="11"/>
  <c r="I766" i="11"/>
  <c r="J766" i="11"/>
  <c r="K766" i="11"/>
  <c r="L766" i="11"/>
  <c r="M766" i="11"/>
  <c r="N766" i="11"/>
  <c r="G767" i="11"/>
  <c r="H767" i="11"/>
  <c r="I767" i="11"/>
  <c r="J767" i="11"/>
  <c r="K767" i="11"/>
  <c r="L767" i="11"/>
  <c r="M767" i="11"/>
  <c r="N767" i="11"/>
  <c r="G768" i="11"/>
  <c r="H768" i="11"/>
  <c r="I768" i="11"/>
  <c r="J768" i="11"/>
  <c r="K768" i="11"/>
  <c r="L768" i="11"/>
  <c r="M768" i="11"/>
  <c r="N768" i="11"/>
  <c r="G769" i="11"/>
  <c r="H769" i="11"/>
  <c r="I769" i="11"/>
  <c r="J769" i="11"/>
  <c r="K769" i="11"/>
  <c r="L769" i="11"/>
  <c r="M769" i="11"/>
  <c r="N769" i="11"/>
  <c r="G770" i="11"/>
  <c r="H770" i="11"/>
  <c r="I770" i="11"/>
  <c r="J770" i="11"/>
  <c r="K770" i="11"/>
  <c r="L770" i="11"/>
  <c r="M770" i="11"/>
  <c r="N770" i="11"/>
  <c r="G771" i="11"/>
  <c r="H771" i="11"/>
  <c r="I771" i="11"/>
  <c r="J771" i="11"/>
  <c r="K771" i="11"/>
  <c r="L771" i="11"/>
  <c r="M771" i="11"/>
  <c r="N771" i="11"/>
  <c r="G772" i="11"/>
  <c r="H772" i="11"/>
  <c r="I772" i="11"/>
  <c r="J772" i="11"/>
  <c r="K772" i="11"/>
  <c r="L772" i="11"/>
  <c r="M772" i="11"/>
  <c r="N772" i="11"/>
  <c r="G773" i="11"/>
  <c r="H773" i="11"/>
  <c r="I773" i="11"/>
  <c r="J773" i="11"/>
  <c r="K773" i="11"/>
  <c r="L773" i="11"/>
  <c r="M773" i="11"/>
  <c r="N773" i="11"/>
  <c r="G774" i="11"/>
  <c r="H774" i="11"/>
  <c r="I774" i="11"/>
  <c r="J774" i="11"/>
  <c r="K774" i="11"/>
  <c r="L774" i="11"/>
  <c r="M774" i="11"/>
  <c r="N774" i="11"/>
  <c r="G775" i="11"/>
  <c r="H775" i="11"/>
  <c r="I775" i="11"/>
  <c r="J775" i="11"/>
  <c r="K775" i="11"/>
  <c r="L775" i="11"/>
  <c r="M775" i="11"/>
  <c r="N775" i="11"/>
  <c r="G776" i="11"/>
  <c r="H776" i="11"/>
  <c r="I776" i="11"/>
  <c r="J776" i="11"/>
  <c r="K776" i="11"/>
  <c r="L776" i="11"/>
  <c r="M776" i="11"/>
  <c r="N776" i="11"/>
  <c r="G777" i="11"/>
  <c r="H777" i="11"/>
  <c r="I777" i="11"/>
  <c r="J777" i="11"/>
  <c r="K777" i="11"/>
  <c r="L777" i="11"/>
  <c r="M777" i="11"/>
  <c r="N777" i="11"/>
  <c r="G778" i="11"/>
  <c r="H778" i="11"/>
  <c r="I778" i="11"/>
  <c r="J778" i="11"/>
  <c r="K778" i="11"/>
  <c r="L778" i="11"/>
  <c r="M778" i="11"/>
  <c r="N778" i="11"/>
  <c r="G779" i="11"/>
  <c r="H779" i="11"/>
  <c r="I779" i="11"/>
  <c r="J779" i="11"/>
  <c r="K779" i="11"/>
  <c r="L779" i="11"/>
  <c r="M779" i="11"/>
  <c r="N779" i="11"/>
  <c r="G780" i="11"/>
  <c r="H780" i="11"/>
  <c r="I780" i="11"/>
  <c r="J780" i="11"/>
  <c r="K780" i="11"/>
  <c r="L780" i="11"/>
  <c r="M780" i="11"/>
  <c r="N780" i="11"/>
  <c r="G781" i="11"/>
  <c r="H781" i="11"/>
  <c r="I781" i="11"/>
  <c r="J781" i="11"/>
  <c r="K781" i="11"/>
  <c r="L781" i="11"/>
  <c r="M781" i="11"/>
  <c r="N781" i="11"/>
  <c r="G782" i="11"/>
  <c r="H782" i="11"/>
  <c r="I782" i="11"/>
  <c r="J782" i="11"/>
  <c r="K782" i="11"/>
  <c r="L782" i="11"/>
  <c r="M782" i="11"/>
  <c r="N782" i="11"/>
  <c r="G783" i="11"/>
  <c r="H783" i="11"/>
  <c r="I783" i="11"/>
  <c r="J783" i="11"/>
  <c r="K783" i="11"/>
  <c r="L783" i="11"/>
  <c r="M783" i="11"/>
  <c r="N783" i="11"/>
  <c r="G784" i="11"/>
  <c r="H784" i="11"/>
  <c r="I784" i="11"/>
  <c r="J784" i="11"/>
  <c r="K784" i="11"/>
  <c r="L784" i="11"/>
  <c r="M784" i="11"/>
  <c r="N784" i="11"/>
  <c r="G785" i="11"/>
  <c r="H785" i="11"/>
  <c r="I785" i="11"/>
  <c r="J785" i="11"/>
  <c r="K785" i="11"/>
  <c r="L785" i="11"/>
  <c r="M785" i="11"/>
  <c r="N785" i="11"/>
  <c r="G786" i="11"/>
  <c r="H786" i="11"/>
  <c r="I786" i="11"/>
  <c r="J786" i="11"/>
  <c r="K786" i="11"/>
  <c r="L786" i="11"/>
  <c r="M786" i="11"/>
  <c r="N786" i="11"/>
  <c r="G787" i="11"/>
  <c r="H787" i="11"/>
  <c r="I787" i="11"/>
  <c r="J787" i="11"/>
  <c r="K787" i="11"/>
  <c r="L787" i="11"/>
  <c r="M787" i="11"/>
  <c r="N787" i="11"/>
  <c r="G788" i="11"/>
  <c r="H788" i="11"/>
  <c r="I788" i="11"/>
  <c r="J788" i="11"/>
  <c r="K788" i="11"/>
  <c r="L788" i="11"/>
  <c r="M788" i="11"/>
  <c r="N788" i="11"/>
  <c r="G789" i="11"/>
  <c r="H789" i="11"/>
  <c r="I789" i="11"/>
  <c r="J789" i="11"/>
  <c r="K789" i="11"/>
  <c r="L789" i="11"/>
  <c r="M789" i="11"/>
  <c r="N789" i="11"/>
  <c r="G790" i="11"/>
  <c r="H790" i="11"/>
  <c r="I790" i="11"/>
  <c r="J790" i="11"/>
  <c r="K790" i="11"/>
  <c r="L790" i="11"/>
  <c r="M790" i="11"/>
  <c r="N790" i="11"/>
  <c r="G791" i="11"/>
  <c r="H791" i="11"/>
  <c r="I791" i="11"/>
  <c r="J791" i="11"/>
  <c r="K791" i="11"/>
  <c r="L791" i="11"/>
  <c r="M791" i="11"/>
  <c r="N791" i="11"/>
  <c r="G792" i="11"/>
  <c r="H792" i="11"/>
  <c r="I792" i="11"/>
  <c r="J792" i="11"/>
  <c r="K792" i="11"/>
  <c r="L792" i="11"/>
  <c r="M792" i="11"/>
  <c r="N792" i="11"/>
  <c r="G793" i="11"/>
  <c r="H793" i="11"/>
  <c r="I793" i="11"/>
  <c r="J793" i="11"/>
  <c r="K793" i="11"/>
  <c r="L793" i="11"/>
  <c r="M793" i="11"/>
  <c r="N793" i="11"/>
  <c r="G794" i="11"/>
  <c r="H794" i="11"/>
  <c r="I794" i="11"/>
  <c r="J794" i="11"/>
  <c r="K794" i="11"/>
  <c r="L794" i="11"/>
  <c r="M794" i="11"/>
  <c r="N794" i="11"/>
  <c r="G795" i="11"/>
  <c r="H795" i="11"/>
  <c r="I795" i="11"/>
  <c r="J795" i="11"/>
  <c r="K795" i="11"/>
  <c r="L795" i="11"/>
  <c r="M795" i="11"/>
  <c r="N795" i="11"/>
  <c r="G796" i="11"/>
  <c r="H796" i="11"/>
  <c r="I796" i="11"/>
  <c r="J796" i="11"/>
  <c r="K796" i="11"/>
  <c r="L796" i="11"/>
  <c r="M796" i="11"/>
  <c r="N796" i="11"/>
  <c r="G797" i="11"/>
  <c r="H797" i="11"/>
  <c r="I797" i="11"/>
  <c r="J797" i="11"/>
  <c r="K797" i="11"/>
  <c r="L797" i="11"/>
  <c r="M797" i="11"/>
  <c r="N797" i="11"/>
  <c r="G798" i="11"/>
  <c r="H798" i="11"/>
  <c r="I798" i="11"/>
  <c r="J798" i="11"/>
  <c r="K798" i="11"/>
  <c r="L798" i="11"/>
  <c r="M798" i="11"/>
  <c r="N798" i="11"/>
  <c r="G799" i="11"/>
  <c r="H799" i="11"/>
  <c r="I799" i="11"/>
  <c r="J799" i="11"/>
  <c r="K799" i="11"/>
  <c r="L799" i="11"/>
  <c r="M799" i="11"/>
  <c r="N799" i="11"/>
  <c r="G800" i="11"/>
  <c r="H800" i="11"/>
  <c r="I800" i="11"/>
  <c r="J800" i="11"/>
  <c r="K800" i="11"/>
  <c r="L800" i="11"/>
  <c r="M800" i="11"/>
  <c r="N800" i="11"/>
  <c r="G801" i="11"/>
  <c r="H801" i="11"/>
  <c r="I801" i="11"/>
  <c r="J801" i="11"/>
  <c r="K801" i="11"/>
  <c r="L801" i="11"/>
  <c r="M801" i="11"/>
  <c r="N801" i="11"/>
  <c r="G802" i="11"/>
  <c r="H802" i="11"/>
  <c r="I802" i="11"/>
  <c r="J802" i="11"/>
  <c r="K802" i="11"/>
  <c r="L802" i="11"/>
  <c r="M802" i="11"/>
  <c r="N802" i="11"/>
  <c r="G803" i="11"/>
  <c r="H803" i="11"/>
  <c r="I803" i="11"/>
  <c r="J803" i="11"/>
  <c r="K803" i="11"/>
  <c r="L803" i="11"/>
  <c r="M803" i="11"/>
  <c r="N803" i="11"/>
  <c r="G804" i="11"/>
  <c r="H804" i="11"/>
  <c r="I804" i="11"/>
  <c r="J804" i="11"/>
  <c r="K804" i="11"/>
  <c r="L804" i="11"/>
  <c r="M804" i="11"/>
  <c r="N804" i="11"/>
  <c r="G805" i="11"/>
  <c r="H805" i="11"/>
  <c r="I805" i="11"/>
  <c r="J805" i="11"/>
  <c r="K805" i="11"/>
  <c r="L805" i="11"/>
  <c r="M805" i="11"/>
  <c r="N805" i="11"/>
  <c r="G806" i="11"/>
  <c r="H806" i="11"/>
  <c r="I806" i="11"/>
  <c r="J806" i="11"/>
  <c r="K806" i="11"/>
  <c r="L806" i="11"/>
  <c r="M806" i="11"/>
  <c r="N806" i="11"/>
  <c r="G807" i="11"/>
  <c r="H807" i="11"/>
  <c r="I807" i="11"/>
  <c r="J807" i="11"/>
  <c r="K807" i="11"/>
  <c r="L807" i="11"/>
  <c r="M807" i="11"/>
  <c r="N807" i="11"/>
  <c r="G808" i="11"/>
  <c r="H808" i="11"/>
  <c r="I808" i="11"/>
  <c r="J808" i="11"/>
  <c r="K808" i="11"/>
  <c r="L808" i="11"/>
  <c r="M808" i="11"/>
  <c r="N808" i="11"/>
  <c r="G809" i="11"/>
  <c r="H809" i="11"/>
  <c r="I809" i="11"/>
  <c r="J809" i="11"/>
  <c r="K809" i="11"/>
  <c r="L809" i="11"/>
  <c r="M809" i="11"/>
  <c r="N809" i="11"/>
  <c r="G810" i="11"/>
  <c r="H810" i="11"/>
  <c r="I810" i="11"/>
  <c r="J810" i="11"/>
  <c r="K810" i="11"/>
  <c r="L810" i="11"/>
  <c r="M810" i="11"/>
  <c r="N810" i="11"/>
  <c r="G811" i="11"/>
  <c r="H811" i="11"/>
  <c r="I811" i="11"/>
  <c r="J811" i="11"/>
  <c r="K811" i="11"/>
  <c r="L811" i="11"/>
  <c r="M811" i="11"/>
  <c r="N811" i="11"/>
  <c r="G812" i="11"/>
  <c r="H812" i="11"/>
  <c r="I812" i="11"/>
  <c r="J812" i="11"/>
  <c r="K812" i="11"/>
  <c r="L812" i="11"/>
  <c r="M812" i="11"/>
  <c r="N812" i="11"/>
  <c r="G813" i="11"/>
  <c r="H813" i="11"/>
  <c r="I813" i="11"/>
  <c r="J813" i="11"/>
  <c r="K813" i="11"/>
  <c r="L813" i="11"/>
  <c r="M813" i="11"/>
  <c r="N813" i="11"/>
  <c r="G814" i="11"/>
  <c r="H814" i="11"/>
  <c r="I814" i="11"/>
  <c r="J814" i="11"/>
  <c r="K814" i="11"/>
  <c r="L814" i="11"/>
  <c r="M814" i="11"/>
  <c r="N814" i="11"/>
  <c r="G815" i="11"/>
  <c r="H815" i="11"/>
  <c r="I815" i="11"/>
  <c r="J815" i="11"/>
  <c r="K815" i="11"/>
  <c r="L815" i="11"/>
  <c r="M815" i="11"/>
  <c r="N815" i="11"/>
  <c r="G816" i="11"/>
  <c r="H816" i="11"/>
  <c r="I816" i="11"/>
  <c r="J816" i="11"/>
  <c r="K816" i="11"/>
  <c r="L816" i="11"/>
  <c r="M816" i="11"/>
  <c r="N816" i="11"/>
  <c r="G817" i="11"/>
  <c r="H817" i="11"/>
  <c r="I817" i="11"/>
  <c r="J817" i="11"/>
  <c r="K817" i="11"/>
  <c r="L817" i="11"/>
  <c r="M817" i="11"/>
  <c r="N817" i="11"/>
  <c r="G818" i="11"/>
  <c r="H818" i="11"/>
  <c r="I818" i="11"/>
  <c r="J818" i="11"/>
  <c r="K818" i="11"/>
  <c r="L818" i="11"/>
  <c r="M818" i="11"/>
  <c r="N818" i="11"/>
  <c r="G819" i="11"/>
  <c r="H819" i="11"/>
  <c r="I819" i="11"/>
  <c r="J819" i="11"/>
  <c r="K819" i="11"/>
  <c r="L819" i="11"/>
  <c r="M819" i="11"/>
  <c r="N819" i="11"/>
  <c r="G820" i="11"/>
  <c r="H820" i="11"/>
  <c r="I820" i="11"/>
  <c r="J820" i="11"/>
  <c r="K820" i="11"/>
  <c r="L820" i="11"/>
  <c r="M820" i="11"/>
  <c r="N820" i="11"/>
  <c r="G821" i="11"/>
  <c r="H821" i="11"/>
  <c r="I821" i="11"/>
  <c r="J821" i="11"/>
  <c r="K821" i="11"/>
  <c r="L821" i="11"/>
  <c r="M821" i="11"/>
  <c r="N821" i="11"/>
  <c r="G822" i="11"/>
  <c r="H822" i="11"/>
  <c r="I822" i="11"/>
  <c r="J822" i="11"/>
  <c r="K822" i="11"/>
  <c r="L822" i="11"/>
  <c r="M822" i="11"/>
  <c r="N822" i="11"/>
  <c r="G823" i="11"/>
  <c r="H823" i="11"/>
  <c r="I823" i="11"/>
  <c r="J823" i="11"/>
  <c r="K823" i="11"/>
  <c r="L823" i="11"/>
  <c r="M823" i="11"/>
  <c r="N823" i="11"/>
  <c r="G824" i="11"/>
  <c r="H824" i="11"/>
  <c r="I824" i="11"/>
  <c r="J824" i="11"/>
  <c r="K824" i="11"/>
  <c r="L824" i="11"/>
  <c r="M824" i="11"/>
  <c r="N824" i="11"/>
  <c r="G825" i="11"/>
  <c r="H825" i="11"/>
  <c r="I825" i="11"/>
  <c r="J825" i="11"/>
  <c r="K825" i="11"/>
  <c r="L825" i="11"/>
  <c r="M825" i="11"/>
  <c r="N825" i="11"/>
  <c r="G826" i="11"/>
  <c r="H826" i="11"/>
  <c r="I826" i="11"/>
  <c r="J826" i="11"/>
  <c r="K826" i="11"/>
  <c r="L826" i="11"/>
  <c r="M826" i="11"/>
  <c r="N826" i="11"/>
  <c r="G827" i="11"/>
  <c r="H827" i="11"/>
  <c r="I827" i="11"/>
  <c r="J827" i="11"/>
  <c r="K827" i="11"/>
  <c r="L827" i="11"/>
  <c r="M827" i="11"/>
  <c r="N827" i="11"/>
  <c r="G828" i="11"/>
  <c r="H828" i="11"/>
  <c r="I828" i="11"/>
  <c r="J828" i="11"/>
  <c r="K828" i="11"/>
  <c r="L828" i="11"/>
  <c r="M828" i="11"/>
  <c r="N828" i="11"/>
  <c r="G829" i="11"/>
  <c r="H829" i="11"/>
  <c r="I829" i="11"/>
  <c r="J829" i="11"/>
  <c r="K829" i="11"/>
  <c r="L829" i="11"/>
  <c r="M829" i="11"/>
  <c r="N829" i="11"/>
  <c r="G830" i="11"/>
  <c r="H830" i="11"/>
  <c r="I830" i="11"/>
  <c r="J830" i="11"/>
  <c r="K830" i="11"/>
  <c r="L830" i="11"/>
  <c r="M830" i="11"/>
  <c r="N830" i="11"/>
  <c r="G831" i="11"/>
  <c r="H831" i="11"/>
  <c r="I831" i="11"/>
  <c r="J831" i="11"/>
  <c r="K831" i="11"/>
  <c r="L831" i="11"/>
  <c r="M831" i="11"/>
  <c r="N831" i="11"/>
  <c r="G832" i="11"/>
  <c r="H832" i="11"/>
  <c r="I832" i="11"/>
  <c r="J832" i="11"/>
  <c r="K832" i="11"/>
  <c r="L832" i="11"/>
  <c r="M832" i="11"/>
  <c r="N832" i="11"/>
  <c r="G833" i="11"/>
  <c r="H833" i="11"/>
  <c r="I833" i="11"/>
  <c r="J833" i="11"/>
  <c r="K833" i="11"/>
  <c r="L833" i="11"/>
  <c r="M833" i="11"/>
  <c r="N833" i="11"/>
  <c r="G834" i="11"/>
  <c r="H834" i="11"/>
  <c r="I834" i="11"/>
  <c r="J834" i="11"/>
  <c r="K834" i="11"/>
  <c r="L834" i="11"/>
  <c r="M834" i="11"/>
  <c r="N834" i="11"/>
  <c r="G835" i="11"/>
  <c r="H835" i="11"/>
  <c r="I835" i="11"/>
  <c r="J835" i="11"/>
  <c r="K835" i="11"/>
  <c r="L835" i="11"/>
  <c r="M835" i="11"/>
  <c r="N835" i="11"/>
  <c r="G836" i="11"/>
  <c r="H836" i="11"/>
  <c r="I836" i="11"/>
  <c r="J836" i="11"/>
  <c r="K836" i="11"/>
  <c r="L836" i="11"/>
  <c r="M836" i="11"/>
  <c r="N836" i="11"/>
  <c r="G837" i="11"/>
  <c r="H837" i="11"/>
  <c r="I837" i="11"/>
  <c r="J837" i="11"/>
  <c r="K837" i="11"/>
  <c r="L837" i="11"/>
  <c r="M837" i="11"/>
  <c r="N837" i="11"/>
  <c r="G838" i="11"/>
  <c r="H838" i="11"/>
  <c r="I838" i="11"/>
  <c r="J838" i="11"/>
  <c r="K838" i="11"/>
  <c r="L838" i="11"/>
  <c r="M838" i="11"/>
  <c r="N838" i="11"/>
  <c r="G839" i="11"/>
  <c r="H839" i="11"/>
  <c r="I839" i="11"/>
  <c r="J839" i="11"/>
  <c r="K839" i="11"/>
  <c r="L839" i="11"/>
  <c r="M839" i="11"/>
  <c r="N839" i="11"/>
  <c r="G840" i="11"/>
  <c r="H840" i="11"/>
  <c r="I840" i="11"/>
  <c r="J840" i="11"/>
  <c r="K840" i="11"/>
  <c r="L840" i="11"/>
  <c r="M840" i="11"/>
  <c r="N840" i="11"/>
  <c r="G841" i="11"/>
  <c r="H841" i="11"/>
  <c r="I841" i="11"/>
  <c r="J841" i="11"/>
  <c r="K841" i="11"/>
  <c r="L841" i="11"/>
  <c r="M841" i="11"/>
  <c r="N841" i="11"/>
  <c r="G842" i="11"/>
  <c r="H842" i="11"/>
  <c r="I842" i="11"/>
  <c r="J842" i="11"/>
  <c r="K842" i="11"/>
  <c r="L842" i="11"/>
  <c r="M842" i="11"/>
  <c r="N842" i="11"/>
  <c r="G843" i="11"/>
  <c r="H843" i="11"/>
  <c r="I843" i="11"/>
  <c r="J843" i="11"/>
  <c r="K843" i="11"/>
  <c r="L843" i="11"/>
  <c r="M843" i="11"/>
  <c r="N843" i="11"/>
  <c r="G844" i="11"/>
  <c r="H844" i="11"/>
  <c r="I844" i="11"/>
  <c r="J844" i="11"/>
  <c r="K844" i="11"/>
  <c r="L844" i="11"/>
  <c r="M844" i="11"/>
  <c r="N844" i="11"/>
  <c r="G845" i="11"/>
  <c r="H845" i="11"/>
  <c r="I845" i="11"/>
  <c r="J845" i="11"/>
  <c r="K845" i="11"/>
  <c r="L845" i="11"/>
  <c r="M845" i="11"/>
  <c r="N845" i="11"/>
  <c r="G846" i="11"/>
  <c r="H846" i="11"/>
  <c r="I846" i="11"/>
  <c r="J846" i="11"/>
  <c r="K846" i="11"/>
  <c r="L846" i="11"/>
  <c r="M846" i="11"/>
  <c r="N846" i="11"/>
  <c r="G847" i="11"/>
  <c r="H847" i="11"/>
  <c r="I847" i="11"/>
  <c r="J847" i="11"/>
  <c r="K847" i="11"/>
  <c r="L847" i="11"/>
  <c r="M847" i="11"/>
  <c r="N847" i="11"/>
  <c r="G848" i="11"/>
  <c r="H848" i="11"/>
  <c r="I848" i="11"/>
  <c r="J848" i="11"/>
  <c r="K848" i="11"/>
  <c r="L848" i="11"/>
  <c r="M848" i="11"/>
  <c r="N848" i="11"/>
  <c r="G849" i="11"/>
  <c r="H849" i="11"/>
  <c r="I849" i="11"/>
  <c r="J849" i="11"/>
  <c r="K849" i="11"/>
  <c r="L849" i="11"/>
  <c r="M849" i="11"/>
  <c r="N849" i="11"/>
  <c r="G850" i="11"/>
  <c r="H850" i="11"/>
  <c r="I850" i="11"/>
  <c r="J850" i="11"/>
  <c r="K850" i="11"/>
  <c r="L850" i="11"/>
  <c r="M850" i="11"/>
  <c r="N850" i="11"/>
  <c r="G851" i="11"/>
  <c r="H851" i="11"/>
  <c r="I851" i="11"/>
  <c r="J851" i="11"/>
  <c r="K851" i="11"/>
  <c r="L851" i="11"/>
  <c r="M851" i="11"/>
  <c r="N851" i="11"/>
  <c r="G852" i="11"/>
  <c r="H852" i="11"/>
  <c r="I852" i="11"/>
  <c r="J852" i="11"/>
  <c r="K852" i="11"/>
  <c r="L852" i="11"/>
  <c r="M852" i="11"/>
  <c r="N852" i="11"/>
  <c r="G853" i="11"/>
  <c r="H853" i="11"/>
  <c r="I853" i="11"/>
  <c r="J853" i="11"/>
  <c r="K853" i="11"/>
  <c r="L853" i="11"/>
  <c r="M853" i="11"/>
  <c r="N853" i="11"/>
  <c r="G854" i="11"/>
  <c r="H854" i="11"/>
  <c r="I854" i="11"/>
  <c r="J854" i="11"/>
  <c r="K854" i="11"/>
  <c r="L854" i="11"/>
  <c r="M854" i="11"/>
  <c r="N854" i="11"/>
  <c r="G855" i="11"/>
  <c r="H855" i="11"/>
  <c r="I855" i="11"/>
  <c r="J855" i="11"/>
  <c r="K855" i="11"/>
  <c r="L855" i="11"/>
  <c r="M855" i="11"/>
  <c r="N855" i="11"/>
  <c r="G856" i="11"/>
  <c r="H856" i="11"/>
  <c r="I856" i="11"/>
  <c r="J856" i="11"/>
  <c r="K856" i="11"/>
  <c r="L856" i="11"/>
  <c r="M856" i="11"/>
  <c r="N856" i="11"/>
  <c r="G857" i="11"/>
  <c r="H857" i="11"/>
  <c r="I857" i="11"/>
  <c r="J857" i="11"/>
  <c r="K857" i="11"/>
  <c r="L857" i="11"/>
  <c r="M857" i="11"/>
  <c r="N857" i="11"/>
  <c r="G858" i="11"/>
  <c r="H858" i="11"/>
  <c r="I858" i="11"/>
  <c r="J858" i="11"/>
  <c r="K858" i="11"/>
  <c r="L858" i="11"/>
  <c r="M858" i="11"/>
  <c r="N858" i="11"/>
  <c r="G859" i="11"/>
  <c r="H859" i="11"/>
  <c r="I859" i="11"/>
  <c r="J859" i="11"/>
  <c r="K859" i="11"/>
  <c r="L859" i="11"/>
  <c r="M859" i="11"/>
  <c r="N859" i="11"/>
  <c r="G860" i="11"/>
  <c r="H860" i="11"/>
  <c r="I860" i="11"/>
  <c r="J860" i="11"/>
  <c r="K860" i="11"/>
  <c r="L860" i="11"/>
  <c r="M860" i="11"/>
  <c r="N860" i="11"/>
  <c r="G861" i="11"/>
  <c r="H861" i="11"/>
  <c r="I861" i="11"/>
  <c r="J861" i="11"/>
  <c r="K861" i="11"/>
  <c r="L861" i="11"/>
  <c r="M861" i="11"/>
  <c r="N861" i="11"/>
  <c r="G862" i="11"/>
  <c r="H862" i="11"/>
  <c r="I862" i="11"/>
  <c r="J862" i="11"/>
  <c r="K862" i="11"/>
  <c r="L862" i="11"/>
  <c r="M862" i="11"/>
  <c r="N862" i="11"/>
  <c r="G863" i="11"/>
  <c r="H863" i="11"/>
  <c r="I863" i="11"/>
  <c r="J863" i="11"/>
  <c r="K863" i="11"/>
  <c r="L863" i="11"/>
  <c r="M863" i="11"/>
  <c r="N863" i="11"/>
  <c r="G864" i="11"/>
  <c r="H864" i="11"/>
  <c r="I864" i="11"/>
  <c r="J864" i="11"/>
  <c r="K864" i="11"/>
  <c r="L864" i="11"/>
  <c r="M864" i="11"/>
  <c r="N864" i="11"/>
  <c r="G865" i="11"/>
  <c r="H865" i="11"/>
  <c r="I865" i="11"/>
  <c r="J865" i="11"/>
  <c r="K865" i="11"/>
  <c r="L865" i="11"/>
  <c r="M865" i="11"/>
  <c r="N865" i="11"/>
  <c r="G866" i="11"/>
  <c r="H866" i="11"/>
  <c r="I866" i="11"/>
  <c r="J866" i="11"/>
  <c r="K866" i="11"/>
  <c r="L866" i="11"/>
  <c r="M866" i="11"/>
  <c r="N866" i="11"/>
  <c r="G867" i="11"/>
  <c r="H867" i="11"/>
  <c r="I867" i="11"/>
  <c r="J867" i="11"/>
  <c r="K867" i="11"/>
  <c r="L867" i="11"/>
  <c r="M867" i="11"/>
  <c r="N867" i="11"/>
  <c r="G868" i="11"/>
  <c r="H868" i="11"/>
  <c r="I868" i="11"/>
  <c r="J868" i="11"/>
  <c r="K868" i="11"/>
  <c r="L868" i="11"/>
  <c r="M868" i="11"/>
  <c r="N868" i="11"/>
  <c r="G869" i="11"/>
  <c r="H869" i="11"/>
  <c r="I869" i="11"/>
  <c r="J869" i="11"/>
  <c r="K869" i="11"/>
  <c r="L869" i="11"/>
  <c r="M869" i="11"/>
  <c r="N869" i="11"/>
  <c r="G870" i="11"/>
  <c r="H870" i="11"/>
  <c r="I870" i="11"/>
  <c r="J870" i="11"/>
  <c r="K870" i="11"/>
  <c r="L870" i="11"/>
  <c r="M870" i="11"/>
  <c r="N870" i="11"/>
  <c r="G871" i="11"/>
  <c r="H871" i="11"/>
  <c r="I871" i="11"/>
  <c r="J871" i="11"/>
  <c r="K871" i="11"/>
  <c r="L871" i="11"/>
  <c r="M871" i="11"/>
  <c r="N871" i="11"/>
  <c r="G872" i="11"/>
  <c r="H872" i="11"/>
  <c r="I872" i="11"/>
  <c r="J872" i="11"/>
  <c r="K872" i="11"/>
  <c r="L872" i="11"/>
  <c r="M872" i="11"/>
  <c r="N872" i="11"/>
  <c r="G873" i="11"/>
  <c r="H873" i="11"/>
  <c r="I873" i="11"/>
  <c r="J873" i="11"/>
  <c r="K873" i="11"/>
  <c r="L873" i="11"/>
  <c r="M873" i="11"/>
  <c r="N873" i="11"/>
  <c r="G874" i="11"/>
  <c r="H874" i="11"/>
  <c r="I874" i="11"/>
  <c r="J874" i="11"/>
  <c r="K874" i="11"/>
  <c r="L874" i="11"/>
  <c r="M874" i="11"/>
  <c r="N874" i="11"/>
  <c r="G875" i="11"/>
  <c r="H875" i="11"/>
  <c r="I875" i="11"/>
  <c r="J875" i="11"/>
  <c r="K875" i="11"/>
  <c r="L875" i="11"/>
  <c r="M875" i="11"/>
  <c r="N875" i="11"/>
  <c r="G876" i="11"/>
  <c r="H876" i="11"/>
  <c r="I876" i="11"/>
  <c r="J876" i="11"/>
  <c r="K876" i="11"/>
  <c r="L876" i="11"/>
  <c r="M876" i="11"/>
  <c r="N876" i="11"/>
  <c r="G877" i="11"/>
  <c r="H877" i="11"/>
  <c r="I877" i="11"/>
  <c r="J877" i="11"/>
  <c r="K877" i="11"/>
  <c r="L877" i="11"/>
  <c r="M877" i="11"/>
  <c r="N877" i="11"/>
  <c r="G878" i="11"/>
  <c r="H878" i="11"/>
  <c r="I878" i="11"/>
  <c r="J878" i="11"/>
  <c r="K878" i="11"/>
  <c r="L878" i="11"/>
  <c r="M878" i="11"/>
  <c r="N878" i="11"/>
  <c r="G879" i="11"/>
  <c r="H879" i="11"/>
  <c r="I879" i="11"/>
  <c r="J879" i="11"/>
  <c r="K879" i="11"/>
  <c r="L879" i="11"/>
  <c r="M879" i="11"/>
  <c r="N879" i="11"/>
  <c r="G880" i="11"/>
  <c r="H880" i="11"/>
  <c r="I880" i="11"/>
  <c r="J880" i="11"/>
  <c r="K880" i="11"/>
  <c r="L880" i="11"/>
  <c r="M880" i="11"/>
  <c r="N880" i="11"/>
  <c r="G881" i="11"/>
  <c r="H881" i="11"/>
  <c r="I881" i="11"/>
  <c r="J881" i="11"/>
  <c r="K881" i="11"/>
  <c r="L881" i="11"/>
  <c r="M881" i="11"/>
  <c r="N881" i="11"/>
  <c r="G882" i="11"/>
  <c r="H882" i="11"/>
  <c r="I882" i="11"/>
  <c r="J882" i="11"/>
  <c r="K882" i="11"/>
  <c r="L882" i="11"/>
  <c r="M882" i="11"/>
  <c r="N882" i="11"/>
  <c r="G883" i="11"/>
  <c r="H883" i="11"/>
  <c r="I883" i="11"/>
  <c r="J883" i="11"/>
  <c r="K883" i="11"/>
  <c r="L883" i="11"/>
  <c r="M883" i="11"/>
  <c r="N883" i="11"/>
  <c r="G884" i="11"/>
  <c r="H884" i="11"/>
  <c r="I884" i="11"/>
  <c r="J884" i="11"/>
  <c r="K884" i="11"/>
  <c r="L884" i="11"/>
  <c r="M884" i="11"/>
  <c r="N884" i="11"/>
  <c r="G885" i="11"/>
  <c r="H885" i="11"/>
  <c r="I885" i="11"/>
  <c r="J885" i="11"/>
  <c r="K885" i="11"/>
  <c r="L885" i="11"/>
  <c r="M885" i="11"/>
  <c r="N885" i="11"/>
  <c r="G886" i="11"/>
  <c r="H886" i="11"/>
  <c r="I886" i="11"/>
  <c r="J886" i="11"/>
  <c r="K886" i="11"/>
  <c r="L886" i="11"/>
  <c r="M886" i="11"/>
  <c r="N886" i="11"/>
  <c r="G887" i="11"/>
  <c r="H887" i="11"/>
  <c r="I887" i="11"/>
  <c r="J887" i="11"/>
  <c r="K887" i="11"/>
  <c r="L887" i="11"/>
  <c r="M887" i="11"/>
  <c r="N887" i="11"/>
  <c r="G888" i="11"/>
  <c r="H888" i="11"/>
  <c r="I888" i="11"/>
  <c r="J888" i="11"/>
  <c r="K888" i="11"/>
  <c r="L888" i="11"/>
  <c r="M888" i="11"/>
  <c r="N888" i="11"/>
  <c r="G889" i="11"/>
  <c r="H889" i="11"/>
  <c r="I889" i="11"/>
  <c r="J889" i="11"/>
  <c r="K889" i="11"/>
  <c r="L889" i="11"/>
  <c r="M889" i="11"/>
  <c r="N889" i="11"/>
  <c r="G890" i="11"/>
  <c r="H890" i="11"/>
  <c r="I890" i="11"/>
  <c r="J890" i="11"/>
  <c r="K890" i="11"/>
  <c r="L890" i="11"/>
  <c r="M890" i="11"/>
  <c r="N890" i="11"/>
  <c r="G891" i="11"/>
  <c r="H891" i="11"/>
  <c r="I891" i="11"/>
  <c r="J891" i="11"/>
  <c r="K891" i="11"/>
  <c r="L891" i="11"/>
  <c r="M891" i="11"/>
  <c r="N891" i="11"/>
  <c r="G892" i="11"/>
  <c r="H892" i="11"/>
  <c r="I892" i="11"/>
  <c r="J892" i="11"/>
  <c r="K892" i="11"/>
  <c r="L892" i="11"/>
  <c r="M892" i="11"/>
  <c r="N892" i="11"/>
  <c r="G893" i="11"/>
  <c r="H893" i="11"/>
  <c r="I893" i="11"/>
  <c r="J893" i="11"/>
  <c r="K893" i="11"/>
  <c r="L893" i="11"/>
  <c r="M893" i="11"/>
  <c r="N893" i="11"/>
  <c r="G894" i="11"/>
  <c r="H894" i="11"/>
  <c r="I894" i="11"/>
  <c r="J894" i="11"/>
  <c r="K894" i="11"/>
  <c r="L894" i="11"/>
  <c r="M894" i="11"/>
  <c r="N894" i="11"/>
  <c r="G895" i="11"/>
  <c r="H895" i="11"/>
  <c r="I895" i="11"/>
  <c r="J895" i="11"/>
  <c r="K895" i="11"/>
  <c r="L895" i="11"/>
  <c r="M895" i="11"/>
  <c r="N895" i="11"/>
  <c r="G896" i="11"/>
  <c r="H896" i="11"/>
  <c r="I896" i="11"/>
  <c r="J896" i="11"/>
  <c r="K896" i="11"/>
  <c r="L896" i="11"/>
  <c r="M896" i="11"/>
  <c r="N896" i="11"/>
  <c r="G897" i="11"/>
  <c r="H897" i="11"/>
  <c r="I897" i="11"/>
  <c r="J897" i="11"/>
  <c r="K897" i="11"/>
  <c r="L897" i="11"/>
  <c r="M897" i="11"/>
  <c r="N897" i="11"/>
  <c r="G898" i="11"/>
  <c r="H898" i="11"/>
  <c r="I898" i="11"/>
  <c r="J898" i="11"/>
  <c r="K898" i="11"/>
  <c r="L898" i="11"/>
  <c r="M898" i="11"/>
  <c r="N898" i="11"/>
  <c r="G899" i="11"/>
  <c r="H899" i="11"/>
  <c r="I899" i="11"/>
  <c r="J899" i="11"/>
  <c r="K899" i="11"/>
  <c r="L899" i="11"/>
  <c r="M899" i="11"/>
  <c r="N899" i="11"/>
  <c r="G900" i="11"/>
  <c r="H900" i="11"/>
  <c r="I900" i="11"/>
  <c r="J900" i="11"/>
  <c r="K900" i="11"/>
  <c r="L900" i="11"/>
  <c r="M900" i="11"/>
  <c r="N900" i="11"/>
  <c r="G901" i="11"/>
  <c r="H901" i="11"/>
  <c r="I901" i="11"/>
  <c r="J901" i="11"/>
  <c r="K901" i="11"/>
  <c r="L901" i="11"/>
  <c r="M901" i="11"/>
  <c r="N901" i="11"/>
  <c r="G902" i="11"/>
  <c r="H902" i="11"/>
  <c r="I902" i="11"/>
  <c r="J902" i="11"/>
  <c r="K902" i="11"/>
  <c r="L902" i="11"/>
  <c r="M902" i="11"/>
  <c r="N902" i="11"/>
  <c r="G903" i="11"/>
  <c r="H903" i="11"/>
  <c r="I903" i="11"/>
  <c r="J903" i="11"/>
  <c r="K903" i="11"/>
  <c r="L903" i="11"/>
  <c r="M903" i="11"/>
  <c r="N903" i="11"/>
  <c r="G904" i="11"/>
  <c r="H904" i="11"/>
  <c r="I904" i="11"/>
  <c r="J904" i="11"/>
  <c r="K904" i="11"/>
  <c r="L904" i="11"/>
  <c r="M904" i="11"/>
  <c r="N904" i="11"/>
  <c r="G905" i="11"/>
  <c r="H905" i="11"/>
  <c r="I905" i="11"/>
  <c r="J905" i="11"/>
  <c r="K905" i="11"/>
  <c r="L905" i="11"/>
  <c r="M905" i="11"/>
  <c r="N905" i="11"/>
  <c r="G906" i="11"/>
  <c r="H906" i="11"/>
  <c r="I906" i="11"/>
  <c r="J906" i="11"/>
  <c r="K906" i="11"/>
  <c r="L906" i="11"/>
  <c r="M906" i="11"/>
  <c r="N906" i="11"/>
  <c r="G907" i="11"/>
  <c r="H907" i="11"/>
  <c r="I907" i="11"/>
  <c r="J907" i="11"/>
  <c r="K907" i="11"/>
  <c r="L907" i="11"/>
  <c r="M907" i="11"/>
  <c r="N907" i="11"/>
  <c r="G908" i="11"/>
  <c r="H908" i="11"/>
  <c r="I908" i="11"/>
  <c r="J908" i="11"/>
  <c r="K908" i="11"/>
  <c r="L908" i="11"/>
  <c r="M908" i="11"/>
  <c r="N908" i="11"/>
  <c r="G909" i="11"/>
  <c r="H909" i="11"/>
  <c r="I909" i="11"/>
  <c r="J909" i="11"/>
  <c r="K909" i="11"/>
  <c r="L909" i="11"/>
  <c r="M909" i="11"/>
  <c r="N909" i="11"/>
  <c r="G910" i="11"/>
  <c r="H910" i="11"/>
  <c r="I910" i="11"/>
  <c r="J910" i="11"/>
  <c r="K910" i="11"/>
  <c r="L910" i="11"/>
  <c r="M910" i="11"/>
  <c r="N910" i="11"/>
  <c r="G911" i="11"/>
  <c r="H911" i="11"/>
  <c r="I911" i="11"/>
  <c r="J911" i="11"/>
  <c r="K911" i="11"/>
  <c r="L911" i="11"/>
  <c r="M911" i="11"/>
  <c r="N911" i="11"/>
  <c r="G912" i="11"/>
  <c r="H912" i="11"/>
  <c r="I912" i="11"/>
  <c r="J912" i="11"/>
  <c r="K912" i="11"/>
  <c r="L912" i="11"/>
  <c r="M912" i="11"/>
  <c r="N912" i="11"/>
  <c r="G913" i="11"/>
  <c r="H913" i="11"/>
  <c r="I913" i="11"/>
  <c r="J913" i="11"/>
  <c r="K913" i="11"/>
  <c r="L913" i="11"/>
  <c r="M913" i="11"/>
  <c r="N913" i="11"/>
  <c r="G914" i="11"/>
  <c r="H914" i="11"/>
  <c r="I914" i="11"/>
  <c r="J914" i="11"/>
  <c r="K914" i="11"/>
  <c r="L914" i="11"/>
  <c r="M914" i="11"/>
  <c r="N914" i="11"/>
  <c r="G915" i="11"/>
  <c r="H915" i="11"/>
  <c r="I915" i="11"/>
  <c r="J915" i="11"/>
  <c r="K915" i="11"/>
  <c r="L915" i="11"/>
  <c r="M915" i="11"/>
  <c r="N915" i="11"/>
  <c r="G916" i="11"/>
  <c r="H916" i="11"/>
  <c r="I916" i="11"/>
  <c r="J916" i="11"/>
  <c r="K916" i="11"/>
  <c r="L916" i="11"/>
  <c r="M916" i="11"/>
  <c r="N916" i="11"/>
  <c r="G917" i="11"/>
  <c r="H917" i="11"/>
  <c r="I917" i="11"/>
  <c r="J917" i="11"/>
  <c r="K917" i="11"/>
  <c r="L917" i="11"/>
  <c r="M917" i="11"/>
  <c r="N917" i="11"/>
  <c r="G918" i="11"/>
  <c r="H918" i="11"/>
  <c r="I918" i="11"/>
  <c r="J918" i="11"/>
  <c r="K918" i="11"/>
  <c r="L918" i="11"/>
  <c r="M918" i="11"/>
  <c r="N918" i="11"/>
  <c r="G919" i="11"/>
  <c r="H919" i="11"/>
  <c r="I919" i="11"/>
  <c r="J919" i="11"/>
  <c r="K919" i="11"/>
  <c r="L919" i="11"/>
  <c r="M919" i="11"/>
  <c r="N919" i="11"/>
  <c r="G920" i="11"/>
  <c r="H920" i="11"/>
  <c r="I920" i="11"/>
  <c r="J920" i="11"/>
  <c r="K920" i="11"/>
  <c r="L920" i="11"/>
  <c r="M920" i="11"/>
  <c r="N920" i="11"/>
  <c r="G921" i="11"/>
  <c r="H921" i="11"/>
  <c r="I921" i="11"/>
  <c r="J921" i="11"/>
  <c r="K921" i="11"/>
  <c r="L921" i="11"/>
  <c r="M921" i="11"/>
  <c r="N921" i="11"/>
  <c r="G922" i="11"/>
  <c r="H922" i="11"/>
  <c r="I922" i="11"/>
  <c r="J922" i="11"/>
  <c r="K922" i="11"/>
  <c r="L922" i="11"/>
  <c r="M922" i="11"/>
  <c r="N922" i="11"/>
  <c r="G923" i="11"/>
  <c r="H923" i="11"/>
  <c r="I923" i="11"/>
  <c r="J923" i="11"/>
  <c r="K923" i="11"/>
  <c r="L923" i="11"/>
  <c r="M923" i="11"/>
  <c r="N923" i="11"/>
  <c r="G924" i="11"/>
  <c r="H924" i="11"/>
  <c r="I924" i="11"/>
  <c r="J924" i="11"/>
  <c r="K924" i="11"/>
  <c r="L924" i="11"/>
  <c r="M924" i="11"/>
  <c r="N924" i="11"/>
  <c r="G925" i="11"/>
  <c r="H925" i="11"/>
  <c r="I925" i="11"/>
  <c r="J925" i="11"/>
  <c r="K925" i="11"/>
  <c r="L925" i="11"/>
  <c r="M925" i="11"/>
  <c r="N925" i="11"/>
  <c r="G926" i="11"/>
  <c r="H926" i="11"/>
  <c r="I926" i="11"/>
  <c r="J926" i="11"/>
  <c r="K926" i="11"/>
  <c r="L926" i="11"/>
  <c r="M926" i="11"/>
  <c r="N926" i="11"/>
  <c r="G927" i="11"/>
  <c r="H927" i="11"/>
  <c r="I927" i="11"/>
  <c r="J927" i="11"/>
  <c r="K927" i="11"/>
  <c r="L927" i="11"/>
  <c r="M927" i="11"/>
  <c r="N927" i="11"/>
  <c r="G928" i="11"/>
  <c r="H928" i="11"/>
  <c r="I928" i="11"/>
  <c r="J928" i="11"/>
  <c r="K928" i="11"/>
  <c r="L928" i="11"/>
  <c r="M928" i="11"/>
  <c r="N928" i="11"/>
  <c r="G929" i="11"/>
  <c r="H929" i="11"/>
  <c r="I929" i="11"/>
  <c r="J929" i="11"/>
  <c r="K929" i="11"/>
  <c r="L929" i="11"/>
  <c r="M929" i="11"/>
  <c r="N929" i="11"/>
  <c r="G930" i="11"/>
  <c r="H930" i="11"/>
  <c r="I930" i="11"/>
  <c r="J930" i="11"/>
  <c r="K930" i="11"/>
  <c r="L930" i="11"/>
  <c r="M930" i="11"/>
  <c r="N930" i="11"/>
  <c r="G931" i="11"/>
  <c r="H931" i="11"/>
  <c r="I931" i="11"/>
  <c r="J931" i="11"/>
  <c r="K931" i="11"/>
  <c r="L931" i="11"/>
  <c r="M931" i="11"/>
  <c r="N931" i="11"/>
  <c r="G932" i="11"/>
  <c r="H932" i="11"/>
  <c r="I932" i="11"/>
  <c r="J932" i="11"/>
  <c r="K932" i="11"/>
  <c r="L932" i="11"/>
  <c r="M932" i="11"/>
  <c r="N932" i="11"/>
  <c r="G933" i="11"/>
  <c r="H933" i="11"/>
  <c r="I933" i="11"/>
  <c r="J933" i="11"/>
  <c r="K933" i="11"/>
  <c r="L933" i="11"/>
  <c r="M933" i="11"/>
  <c r="N933" i="11"/>
  <c r="G934" i="11"/>
  <c r="H934" i="11"/>
  <c r="I934" i="11"/>
  <c r="J934" i="11"/>
  <c r="K934" i="11"/>
  <c r="L934" i="11"/>
  <c r="M934" i="11"/>
  <c r="N934" i="11"/>
  <c r="G935" i="11"/>
  <c r="H935" i="11"/>
  <c r="I935" i="11"/>
  <c r="J935" i="11"/>
  <c r="K935" i="11"/>
  <c r="L935" i="11"/>
  <c r="M935" i="11"/>
  <c r="N935" i="11"/>
  <c r="G936" i="11"/>
  <c r="H936" i="11"/>
  <c r="I936" i="11"/>
  <c r="J936" i="11"/>
  <c r="K936" i="11"/>
  <c r="L936" i="11"/>
  <c r="M936" i="11"/>
  <c r="N936" i="11"/>
  <c r="G937" i="11"/>
  <c r="H937" i="11"/>
  <c r="I937" i="11"/>
  <c r="J937" i="11"/>
  <c r="K937" i="11"/>
  <c r="L937" i="11"/>
  <c r="M937" i="11"/>
  <c r="N937" i="11"/>
  <c r="G938" i="11"/>
  <c r="H938" i="11"/>
  <c r="I938" i="11"/>
  <c r="J938" i="11"/>
  <c r="K938" i="11"/>
  <c r="L938" i="11"/>
  <c r="M938" i="11"/>
  <c r="N938" i="11"/>
  <c r="G939" i="11"/>
  <c r="H939" i="11"/>
  <c r="I939" i="11"/>
  <c r="J939" i="11"/>
  <c r="K939" i="11"/>
  <c r="L939" i="11"/>
  <c r="M939" i="11"/>
  <c r="N939" i="11"/>
  <c r="G940" i="11"/>
  <c r="H940" i="11"/>
  <c r="I940" i="11"/>
  <c r="J940" i="11"/>
  <c r="K940" i="11"/>
  <c r="L940" i="11"/>
  <c r="M940" i="11"/>
  <c r="N940" i="11"/>
  <c r="G941" i="11"/>
  <c r="H941" i="11"/>
  <c r="I941" i="11"/>
  <c r="J941" i="11"/>
  <c r="K941" i="11"/>
  <c r="L941" i="11"/>
  <c r="M941" i="11"/>
  <c r="N941" i="11"/>
  <c r="G942" i="11"/>
  <c r="H942" i="11"/>
  <c r="I942" i="11"/>
  <c r="J942" i="11"/>
  <c r="K942" i="11"/>
  <c r="L942" i="11"/>
  <c r="M942" i="11"/>
  <c r="N942" i="11"/>
  <c r="G943" i="11"/>
  <c r="H943" i="11"/>
  <c r="I943" i="11"/>
  <c r="J943" i="11"/>
  <c r="K943" i="11"/>
  <c r="L943" i="11"/>
  <c r="M943" i="11"/>
  <c r="N943" i="11"/>
  <c r="G944" i="11"/>
  <c r="H944" i="11"/>
  <c r="I944" i="11"/>
  <c r="J944" i="11"/>
  <c r="K944" i="11"/>
  <c r="L944" i="11"/>
  <c r="M944" i="11"/>
  <c r="N944" i="11"/>
  <c r="G945" i="11"/>
  <c r="H945" i="11"/>
  <c r="I945" i="11"/>
  <c r="J945" i="11"/>
  <c r="K945" i="11"/>
  <c r="L945" i="11"/>
  <c r="M945" i="11"/>
  <c r="N945" i="11"/>
  <c r="G946" i="11"/>
  <c r="H946" i="11"/>
  <c r="I946" i="11"/>
  <c r="J946" i="11"/>
  <c r="K946" i="11"/>
  <c r="L946" i="11"/>
  <c r="M946" i="11"/>
  <c r="N946" i="11"/>
  <c r="G947" i="11"/>
  <c r="H947" i="11"/>
  <c r="I947" i="11"/>
  <c r="J947" i="11"/>
  <c r="K947" i="11"/>
  <c r="L947" i="11"/>
  <c r="M947" i="11"/>
  <c r="N947" i="11"/>
  <c r="G948" i="11"/>
  <c r="H948" i="11"/>
  <c r="I948" i="11"/>
  <c r="J948" i="11"/>
  <c r="K948" i="11"/>
  <c r="L948" i="11"/>
  <c r="M948" i="11"/>
  <c r="N948" i="11"/>
  <c r="G949" i="11"/>
  <c r="H949" i="11"/>
  <c r="I949" i="11"/>
  <c r="J949" i="11"/>
  <c r="K949" i="11"/>
  <c r="L949" i="11"/>
  <c r="M949" i="11"/>
  <c r="N949" i="11"/>
  <c r="G950" i="11"/>
  <c r="H950" i="11"/>
  <c r="I950" i="11"/>
  <c r="J950" i="11"/>
  <c r="K950" i="11"/>
  <c r="L950" i="11"/>
  <c r="M950" i="11"/>
  <c r="N950" i="11"/>
  <c r="G951" i="11"/>
  <c r="H951" i="11"/>
  <c r="I951" i="11"/>
  <c r="J951" i="11"/>
  <c r="K951" i="11"/>
  <c r="L951" i="11"/>
  <c r="M951" i="11"/>
  <c r="N951" i="11"/>
  <c r="G952" i="11"/>
  <c r="H952" i="11"/>
  <c r="I952" i="11"/>
  <c r="J952" i="11"/>
  <c r="K952" i="11"/>
  <c r="L952" i="11"/>
  <c r="M952" i="11"/>
  <c r="N952" i="11"/>
  <c r="G953" i="11"/>
  <c r="H953" i="11"/>
  <c r="I953" i="11"/>
  <c r="J953" i="11"/>
  <c r="K953" i="11"/>
  <c r="L953" i="11"/>
  <c r="M953" i="11"/>
  <c r="N953" i="11"/>
  <c r="G954" i="11"/>
  <c r="H954" i="11"/>
  <c r="I954" i="11"/>
  <c r="J954" i="11"/>
  <c r="K954" i="11"/>
  <c r="L954" i="11"/>
  <c r="M954" i="11"/>
  <c r="N954" i="11"/>
  <c r="G955" i="11"/>
  <c r="H955" i="11"/>
  <c r="I955" i="11"/>
  <c r="J955" i="11"/>
  <c r="K955" i="11"/>
  <c r="L955" i="11"/>
  <c r="M955" i="11"/>
  <c r="N955" i="11"/>
  <c r="G956" i="11"/>
  <c r="H956" i="11"/>
  <c r="I956" i="11"/>
  <c r="J956" i="11"/>
  <c r="K956" i="11"/>
  <c r="L956" i="11"/>
  <c r="M956" i="11"/>
  <c r="N956" i="11"/>
  <c r="G957" i="11"/>
  <c r="H957" i="11"/>
  <c r="I957" i="11"/>
  <c r="J957" i="11"/>
  <c r="K957" i="11"/>
  <c r="L957" i="11"/>
  <c r="M957" i="11"/>
  <c r="N957" i="11"/>
  <c r="G958" i="11"/>
  <c r="H958" i="11"/>
  <c r="I958" i="11"/>
  <c r="J958" i="11"/>
  <c r="K958" i="11"/>
  <c r="L958" i="11"/>
  <c r="M958" i="11"/>
  <c r="N958" i="11"/>
  <c r="G959" i="11"/>
  <c r="H959" i="11"/>
  <c r="I959" i="11"/>
  <c r="J959" i="11"/>
  <c r="K959" i="11"/>
  <c r="L959" i="11"/>
  <c r="M959" i="11"/>
  <c r="N959" i="11"/>
  <c r="G960" i="11"/>
  <c r="H960" i="11"/>
  <c r="I960" i="11"/>
  <c r="J960" i="11"/>
  <c r="K960" i="11"/>
  <c r="L960" i="11"/>
  <c r="M960" i="11"/>
  <c r="N960" i="11"/>
  <c r="G961" i="11"/>
  <c r="H961" i="11"/>
  <c r="I961" i="11"/>
  <c r="J961" i="11"/>
  <c r="K961" i="11"/>
  <c r="L961" i="11"/>
  <c r="M961" i="11"/>
  <c r="N961" i="11"/>
  <c r="G962" i="11"/>
  <c r="H962" i="11"/>
  <c r="I962" i="11"/>
  <c r="J962" i="11"/>
  <c r="K962" i="11"/>
  <c r="L962" i="11"/>
  <c r="M962" i="11"/>
  <c r="N962" i="11"/>
  <c r="G963" i="11"/>
  <c r="H963" i="11"/>
  <c r="I963" i="11"/>
  <c r="J963" i="11"/>
  <c r="K963" i="11"/>
  <c r="L963" i="11"/>
  <c r="M963" i="11"/>
  <c r="N963" i="11"/>
  <c r="G964" i="11"/>
  <c r="H964" i="11"/>
  <c r="I964" i="11"/>
  <c r="J964" i="11"/>
  <c r="K964" i="11"/>
  <c r="L964" i="11"/>
  <c r="M964" i="11"/>
  <c r="N964" i="11"/>
  <c r="G965" i="11"/>
  <c r="H965" i="11"/>
  <c r="I965" i="11"/>
  <c r="J965" i="11"/>
  <c r="K965" i="11"/>
  <c r="L965" i="11"/>
  <c r="M965" i="11"/>
  <c r="N965" i="11"/>
  <c r="G966" i="11"/>
  <c r="H966" i="11"/>
  <c r="I966" i="11"/>
  <c r="J966" i="11"/>
  <c r="K966" i="11"/>
  <c r="L966" i="11"/>
  <c r="M966" i="11"/>
  <c r="N966" i="11"/>
  <c r="G967" i="11"/>
  <c r="H967" i="11"/>
  <c r="I967" i="11"/>
  <c r="J967" i="11"/>
  <c r="K967" i="11"/>
  <c r="L967" i="11"/>
  <c r="M967" i="11"/>
  <c r="N967" i="11"/>
  <c r="G968" i="11"/>
  <c r="H968" i="11"/>
  <c r="I968" i="11"/>
  <c r="J968" i="11"/>
  <c r="K968" i="11"/>
  <c r="L968" i="11"/>
  <c r="M968" i="11"/>
  <c r="N968" i="11"/>
  <c r="G969" i="11"/>
  <c r="H969" i="11"/>
  <c r="I969" i="11"/>
  <c r="J969" i="11"/>
  <c r="K969" i="11"/>
  <c r="L969" i="11"/>
  <c r="M969" i="11"/>
  <c r="N969" i="11"/>
  <c r="G970" i="11"/>
  <c r="H970" i="11"/>
  <c r="I970" i="11"/>
  <c r="J970" i="11"/>
  <c r="K970" i="11"/>
  <c r="L970" i="11"/>
  <c r="M970" i="11"/>
  <c r="N970" i="11"/>
  <c r="G971" i="11"/>
  <c r="H971" i="11"/>
  <c r="I971" i="11"/>
  <c r="J971" i="11"/>
  <c r="K971" i="11"/>
  <c r="L971" i="11"/>
  <c r="M971" i="11"/>
  <c r="N971" i="11"/>
  <c r="G972" i="11"/>
  <c r="H972" i="11"/>
  <c r="I972" i="11"/>
  <c r="J972" i="11"/>
  <c r="K972" i="11"/>
  <c r="L972" i="11"/>
  <c r="M972" i="11"/>
  <c r="N972" i="11"/>
  <c r="G973" i="11"/>
  <c r="H973" i="11"/>
  <c r="I973" i="11"/>
  <c r="J973" i="11"/>
  <c r="K973" i="11"/>
  <c r="L973" i="11"/>
  <c r="M973" i="11"/>
  <c r="N973" i="11"/>
  <c r="G974" i="11"/>
  <c r="H974" i="11"/>
  <c r="I974" i="11"/>
  <c r="J974" i="11"/>
  <c r="K974" i="11"/>
  <c r="L974" i="11"/>
  <c r="M974" i="11"/>
  <c r="N974" i="11"/>
  <c r="G975" i="11"/>
  <c r="H975" i="11"/>
  <c r="I975" i="11"/>
  <c r="J975" i="11"/>
  <c r="K975" i="11"/>
  <c r="L975" i="11"/>
  <c r="M975" i="11"/>
  <c r="N975" i="11"/>
  <c r="G976" i="11"/>
  <c r="H976" i="11"/>
  <c r="I976" i="11"/>
  <c r="J976" i="11"/>
  <c r="K976" i="11"/>
  <c r="L976" i="11"/>
  <c r="M976" i="11"/>
  <c r="N976" i="11"/>
  <c r="G977" i="11"/>
  <c r="H977" i="11"/>
  <c r="I977" i="11"/>
  <c r="J977" i="11"/>
  <c r="K977" i="11"/>
  <c r="L977" i="11"/>
  <c r="M977" i="11"/>
  <c r="N977" i="11"/>
  <c r="G978" i="11"/>
  <c r="H978" i="11"/>
  <c r="I978" i="11"/>
  <c r="J978" i="11"/>
  <c r="K978" i="11"/>
  <c r="L978" i="11"/>
  <c r="M978" i="11"/>
  <c r="N978" i="11"/>
  <c r="G979" i="11"/>
  <c r="H979" i="11"/>
  <c r="I979" i="11"/>
  <c r="J979" i="11"/>
  <c r="K979" i="11"/>
  <c r="L979" i="11"/>
  <c r="M979" i="11"/>
  <c r="N979" i="11"/>
  <c r="G980" i="11"/>
  <c r="H980" i="11"/>
  <c r="I980" i="11"/>
  <c r="J980" i="11"/>
  <c r="K980" i="11"/>
  <c r="L980" i="11"/>
  <c r="M980" i="11"/>
  <c r="N980" i="11"/>
  <c r="G981" i="11"/>
  <c r="H981" i="11"/>
  <c r="I981" i="11"/>
  <c r="J981" i="11"/>
  <c r="K981" i="11"/>
  <c r="L981" i="11"/>
  <c r="M981" i="11"/>
  <c r="N981" i="11"/>
  <c r="G982" i="11"/>
  <c r="H982" i="11"/>
  <c r="I982" i="11"/>
  <c r="J982" i="11"/>
  <c r="K982" i="11"/>
  <c r="L982" i="11"/>
  <c r="M982" i="11"/>
  <c r="N982" i="11"/>
  <c r="G983" i="11"/>
  <c r="H983" i="11"/>
  <c r="I983" i="11"/>
  <c r="J983" i="11"/>
  <c r="K983" i="11"/>
  <c r="L983" i="11"/>
  <c r="M983" i="11"/>
  <c r="N983" i="11"/>
  <c r="G984" i="11"/>
  <c r="H984" i="11"/>
  <c r="I984" i="11"/>
  <c r="J984" i="11"/>
  <c r="K984" i="11"/>
  <c r="L984" i="11"/>
  <c r="M984" i="11"/>
  <c r="N984" i="11"/>
  <c r="G985" i="11"/>
  <c r="H985" i="11"/>
  <c r="I985" i="11"/>
  <c r="J985" i="11"/>
  <c r="K985" i="11"/>
  <c r="L985" i="11"/>
  <c r="M985" i="11"/>
  <c r="N985" i="11"/>
  <c r="G986" i="11"/>
  <c r="H986" i="11"/>
  <c r="I986" i="11"/>
  <c r="J986" i="11"/>
  <c r="K986" i="11"/>
  <c r="L986" i="11"/>
  <c r="M986" i="11"/>
  <c r="N986" i="11"/>
  <c r="G987" i="11"/>
  <c r="H987" i="11"/>
  <c r="I987" i="11"/>
  <c r="J987" i="11"/>
  <c r="K987" i="11"/>
  <c r="L987" i="11"/>
  <c r="M987" i="11"/>
  <c r="N987" i="11"/>
  <c r="G988" i="11"/>
  <c r="H988" i="11"/>
  <c r="I988" i="11"/>
  <c r="J988" i="11"/>
  <c r="K988" i="11"/>
  <c r="L988" i="11"/>
  <c r="M988" i="11"/>
  <c r="N988" i="11"/>
  <c r="G989" i="11"/>
  <c r="H989" i="11"/>
  <c r="I989" i="11"/>
  <c r="J989" i="11"/>
  <c r="K989" i="11"/>
  <c r="L989" i="11"/>
  <c r="M989" i="11"/>
  <c r="N989" i="11"/>
  <c r="G990" i="11"/>
  <c r="H990" i="11"/>
  <c r="I990" i="11"/>
  <c r="J990" i="11"/>
  <c r="K990" i="11"/>
  <c r="L990" i="11"/>
  <c r="M990" i="11"/>
  <c r="N990" i="11"/>
  <c r="G991" i="11"/>
  <c r="H991" i="11"/>
  <c r="I991" i="11"/>
  <c r="J991" i="11"/>
  <c r="K991" i="11"/>
  <c r="L991" i="11"/>
  <c r="M991" i="11"/>
  <c r="N991" i="11"/>
  <c r="G992" i="11"/>
  <c r="H992" i="11"/>
  <c r="I992" i="11"/>
  <c r="J992" i="11"/>
  <c r="K992" i="11"/>
  <c r="L992" i="11"/>
  <c r="M992" i="11"/>
  <c r="N992" i="11"/>
  <c r="G993" i="11"/>
  <c r="H993" i="11"/>
  <c r="I993" i="11"/>
  <c r="J993" i="11"/>
  <c r="K993" i="11"/>
  <c r="L993" i="11"/>
  <c r="M993" i="11"/>
  <c r="N993" i="11"/>
  <c r="G994" i="11"/>
  <c r="H994" i="11"/>
  <c r="I994" i="11"/>
  <c r="J994" i="11"/>
  <c r="K994" i="11"/>
  <c r="L994" i="11"/>
  <c r="M994" i="11"/>
  <c r="N994" i="11"/>
  <c r="G995" i="11"/>
  <c r="H995" i="11"/>
  <c r="I995" i="11"/>
  <c r="J995" i="11"/>
  <c r="K995" i="11"/>
  <c r="L995" i="11"/>
  <c r="M995" i="11"/>
  <c r="N995" i="11"/>
  <c r="G996" i="11"/>
  <c r="H996" i="11"/>
  <c r="I996" i="11"/>
  <c r="J996" i="11"/>
  <c r="K996" i="11"/>
  <c r="L996" i="11"/>
  <c r="M996" i="11"/>
  <c r="N996" i="11"/>
  <c r="G997" i="11"/>
  <c r="H997" i="11"/>
  <c r="I997" i="11"/>
  <c r="J997" i="11"/>
  <c r="K997" i="11"/>
  <c r="L997" i="11"/>
  <c r="M997" i="11"/>
  <c r="N997" i="11"/>
  <c r="G998" i="11"/>
  <c r="H998" i="11"/>
  <c r="I998" i="11"/>
  <c r="J998" i="11"/>
  <c r="K998" i="11"/>
  <c r="L998" i="11"/>
  <c r="M998" i="11"/>
  <c r="N998" i="11"/>
  <c r="G999" i="11"/>
  <c r="H999" i="11"/>
  <c r="I999" i="11"/>
  <c r="J999" i="11"/>
  <c r="K999" i="11"/>
  <c r="L999" i="11"/>
  <c r="M999" i="11"/>
  <c r="N999" i="11"/>
  <c r="G1000" i="11"/>
  <c r="H1000" i="11"/>
  <c r="I1000" i="11"/>
  <c r="J1000" i="11"/>
  <c r="K1000" i="11"/>
  <c r="L1000" i="11"/>
  <c r="M1000" i="11"/>
  <c r="N1000" i="11"/>
  <c r="G1001" i="11"/>
  <c r="H1001" i="11"/>
  <c r="I1001" i="11"/>
  <c r="J1001" i="11"/>
  <c r="K1001" i="11"/>
  <c r="L1001" i="11"/>
  <c r="M1001" i="11"/>
  <c r="N1001" i="11"/>
  <c r="G1002" i="11"/>
  <c r="H1002" i="11"/>
  <c r="I1002" i="11"/>
  <c r="J1002" i="11"/>
  <c r="K1002" i="11"/>
  <c r="L1002" i="11"/>
  <c r="M1002" i="11"/>
  <c r="N1002" i="11"/>
  <c r="G1003" i="11"/>
  <c r="H1003" i="11"/>
  <c r="I1003" i="11"/>
  <c r="J1003" i="11"/>
  <c r="K1003" i="11"/>
  <c r="L1003" i="11"/>
  <c r="M1003" i="11"/>
  <c r="N1003" i="11"/>
  <c r="G1004" i="11"/>
  <c r="H1004" i="11"/>
  <c r="I1004" i="11"/>
  <c r="J1004" i="11"/>
  <c r="K1004" i="11"/>
  <c r="L1004" i="11"/>
  <c r="M1004" i="11"/>
  <c r="N1004" i="11"/>
  <c r="G1005" i="11"/>
  <c r="H1005" i="11"/>
  <c r="I1005" i="11"/>
  <c r="J1005" i="11"/>
  <c r="K1005" i="11"/>
  <c r="L1005" i="11"/>
  <c r="M1005" i="11"/>
  <c r="N1005" i="11"/>
  <c r="G1006" i="11"/>
  <c r="H1006" i="11"/>
  <c r="I1006" i="11"/>
  <c r="J1006" i="11"/>
  <c r="K1006" i="11"/>
  <c r="L1006" i="11"/>
  <c r="M1006" i="11"/>
  <c r="N1006" i="11"/>
  <c r="G1007" i="11"/>
  <c r="H1007" i="11"/>
  <c r="I1007" i="11"/>
  <c r="J1007" i="11"/>
  <c r="K1007" i="11"/>
  <c r="L1007" i="11"/>
  <c r="M1007" i="11"/>
  <c r="N1007" i="11"/>
  <c r="G1008" i="11"/>
  <c r="H1008" i="11"/>
  <c r="I1008" i="11"/>
  <c r="J1008" i="11"/>
  <c r="K1008" i="11"/>
  <c r="L1008" i="11"/>
  <c r="M1008" i="11"/>
  <c r="N1008" i="11"/>
  <c r="G1009" i="11"/>
  <c r="H1009" i="11"/>
  <c r="I1009" i="11"/>
  <c r="J1009" i="11"/>
  <c r="K1009" i="11"/>
  <c r="L1009" i="11"/>
  <c r="M1009" i="11"/>
  <c r="N1009" i="11"/>
  <c r="G1010" i="11"/>
  <c r="H1010" i="11"/>
  <c r="I1010" i="11"/>
  <c r="J1010" i="11"/>
  <c r="K1010" i="11"/>
  <c r="L1010" i="11"/>
  <c r="M1010" i="11"/>
  <c r="N1010" i="11"/>
  <c r="G1011" i="11"/>
  <c r="H1011" i="11"/>
  <c r="I1011" i="11"/>
  <c r="J1011" i="11"/>
  <c r="K1011" i="11"/>
  <c r="L1011" i="11"/>
  <c r="M1011" i="11"/>
  <c r="N1011" i="11"/>
  <c r="G1012" i="11"/>
  <c r="H1012" i="11"/>
  <c r="I1012" i="11"/>
  <c r="J1012" i="11"/>
  <c r="K1012" i="11"/>
  <c r="L1012" i="11"/>
  <c r="M1012" i="11"/>
  <c r="N1012" i="11"/>
  <c r="G1013" i="11"/>
  <c r="H1013" i="11"/>
  <c r="I1013" i="11"/>
  <c r="J1013" i="11"/>
  <c r="K1013" i="11"/>
  <c r="L1013" i="11"/>
  <c r="M1013" i="11"/>
  <c r="N1013" i="11"/>
  <c r="G1014" i="11"/>
  <c r="H1014" i="11"/>
  <c r="I1014" i="11"/>
  <c r="J1014" i="11"/>
  <c r="K1014" i="11"/>
  <c r="L1014" i="11"/>
  <c r="M1014" i="11"/>
  <c r="N1014" i="11"/>
  <c r="G1015" i="11"/>
  <c r="H1015" i="11"/>
  <c r="I1015" i="11"/>
  <c r="J1015" i="11"/>
  <c r="K1015" i="11"/>
  <c r="L1015" i="11"/>
  <c r="M1015" i="11"/>
  <c r="N1015" i="11"/>
  <c r="G1016" i="11"/>
  <c r="H1016" i="11"/>
  <c r="I1016" i="11"/>
  <c r="J1016" i="11"/>
  <c r="K1016" i="11"/>
  <c r="L1016" i="11"/>
  <c r="M1016" i="11"/>
  <c r="N1016" i="11"/>
  <c r="G1017" i="11"/>
  <c r="H1017" i="11"/>
  <c r="I1017" i="11"/>
  <c r="J1017" i="11"/>
  <c r="K1017" i="11"/>
  <c r="L1017" i="11"/>
  <c r="M1017" i="11"/>
  <c r="N1017" i="11"/>
  <c r="G1018" i="11"/>
  <c r="H1018" i="11"/>
  <c r="I1018" i="11"/>
  <c r="J1018" i="11"/>
  <c r="K1018" i="11"/>
  <c r="L1018" i="11"/>
  <c r="M1018" i="11"/>
  <c r="N1018" i="11"/>
  <c r="G1019" i="11"/>
  <c r="H1019" i="11"/>
  <c r="I1019" i="11"/>
  <c r="J1019" i="11"/>
  <c r="K1019" i="11"/>
  <c r="L1019" i="11"/>
  <c r="M1019" i="11"/>
  <c r="N1019" i="11"/>
  <c r="G1020" i="11"/>
  <c r="H1020" i="11"/>
  <c r="I1020" i="11"/>
  <c r="J1020" i="11"/>
  <c r="K1020" i="11"/>
  <c r="L1020" i="11"/>
  <c r="M1020" i="11"/>
  <c r="N1020" i="11"/>
  <c r="G1021" i="11"/>
  <c r="H1021" i="11"/>
  <c r="I1021" i="11"/>
  <c r="J1021" i="11"/>
  <c r="K1021" i="11"/>
  <c r="L1021" i="11"/>
  <c r="M1021" i="11"/>
  <c r="N1021" i="11"/>
  <c r="G1022" i="11"/>
  <c r="H1022" i="11"/>
  <c r="I1022" i="11"/>
  <c r="J1022" i="11"/>
  <c r="K1022" i="11"/>
  <c r="L1022" i="11"/>
  <c r="M1022" i="11"/>
  <c r="N1022" i="11"/>
  <c r="G1023" i="11"/>
  <c r="H1023" i="11"/>
  <c r="I1023" i="11"/>
  <c r="J1023" i="11"/>
  <c r="K1023" i="11"/>
  <c r="L1023" i="11"/>
  <c r="M1023" i="11"/>
  <c r="N1023" i="11"/>
  <c r="G1024" i="11"/>
  <c r="H1024" i="11"/>
  <c r="I1024" i="11"/>
  <c r="J1024" i="11"/>
  <c r="K1024" i="11"/>
  <c r="L1024" i="11"/>
  <c r="M1024" i="11"/>
  <c r="N1024" i="11"/>
  <c r="G1025" i="11"/>
  <c r="H1025" i="11"/>
  <c r="I1025" i="11"/>
  <c r="J1025" i="11"/>
  <c r="K1025" i="11"/>
  <c r="L1025" i="11"/>
  <c r="M1025" i="11"/>
  <c r="N1025" i="11"/>
  <c r="G1026" i="11"/>
  <c r="H1026" i="11"/>
  <c r="I1026" i="11"/>
  <c r="J1026" i="11"/>
  <c r="K1026" i="11"/>
  <c r="L1026" i="11"/>
  <c r="M1026" i="11"/>
  <c r="N1026" i="11"/>
  <c r="G1027" i="11"/>
  <c r="H1027" i="11"/>
  <c r="I1027" i="11"/>
  <c r="J1027" i="11"/>
  <c r="K1027" i="11"/>
  <c r="L1027" i="11"/>
  <c r="M1027" i="11"/>
  <c r="N1027" i="11"/>
  <c r="G1028" i="11"/>
  <c r="H1028" i="11"/>
  <c r="I1028" i="11"/>
  <c r="J1028" i="11"/>
  <c r="K1028" i="11"/>
  <c r="L1028" i="11"/>
  <c r="M1028" i="11"/>
  <c r="N1028" i="11"/>
  <c r="G1029" i="11"/>
  <c r="H1029" i="11"/>
  <c r="I1029" i="11"/>
  <c r="J1029" i="11"/>
  <c r="K1029" i="11"/>
  <c r="L1029" i="11"/>
  <c r="M1029" i="11"/>
  <c r="N1029" i="11"/>
  <c r="G1030" i="11"/>
  <c r="H1030" i="11"/>
  <c r="I1030" i="11"/>
  <c r="J1030" i="11"/>
  <c r="K1030" i="11"/>
  <c r="L1030" i="11"/>
  <c r="M1030" i="11"/>
  <c r="N1030" i="11"/>
  <c r="G1031" i="11"/>
  <c r="H1031" i="11"/>
  <c r="I1031" i="11"/>
  <c r="J1031" i="11"/>
  <c r="K1031" i="11"/>
  <c r="L1031" i="11"/>
  <c r="M1031" i="11"/>
  <c r="N1031" i="11"/>
  <c r="G1032" i="11"/>
  <c r="H1032" i="11"/>
  <c r="I1032" i="11"/>
  <c r="J1032" i="11"/>
  <c r="K1032" i="11"/>
  <c r="L1032" i="11"/>
  <c r="M1032" i="11"/>
  <c r="N1032" i="11"/>
  <c r="G1033" i="11"/>
  <c r="H1033" i="11"/>
  <c r="I1033" i="11"/>
  <c r="J1033" i="11"/>
  <c r="K1033" i="11"/>
  <c r="L1033" i="11"/>
  <c r="M1033" i="11"/>
  <c r="N1033" i="11"/>
  <c r="G1034" i="11"/>
  <c r="H1034" i="11"/>
  <c r="I1034" i="11"/>
  <c r="J1034" i="11"/>
  <c r="K1034" i="11"/>
  <c r="L1034" i="11"/>
  <c r="M1034" i="11"/>
  <c r="N1034" i="11"/>
  <c r="G1035" i="11"/>
  <c r="H1035" i="11"/>
  <c r="I1035" i="11"/>
  <c r="J1035" i="11"/>
  <c r="K1035" i="11"/>
  <c r="L1035" i="11"/>
  <c r="M1035" i="11"/>
  <c r="N1035" i="11"/>
  <c r="G1036" i="11"/>
  <c r="H1036" i="11"/>
  <c r="I1036" i="11"/>
  <c r="J1036" i="11"/>
  <c r="K1036" i="11"/>
  <c r="L1036" i="11"/>
  <c r="M1036" i="11"/>
  <c r="N1036" i="11"/>
  <c r="G1037" i="11"/>
  <c r="H1037" i="11"/>
  <c r="I1037" i="11"/>
  <c r="J1037" i="11"/>
  <c r="K1037" i="11"/>
  <c r="L1037" i="11"/>
  <c r="M1037" i="11"/>
  <c r="N1037" i="11"/>
  <c r="G1038" i="11"/>
  <c r="H1038" i="11"/>
  <c r="I1038" i="11"/>
  <c r="J1038" i="11"/>
  <c r="K1038" i="11"/>
  <c r="L1038" i="11"/>
  <c r="M1038" i="11"/>
  <c r="N1038" i="11"/>
  <c r="G1039" i="11"/>
  <c r="H1039" i="11"/>
  <c r="I1039" i="11"/>
  <c r="J1039" i="11"/>
  <c r="K1039" i="11"/>
  <c r="L1039" i="11"/>
  <c r="M1039" i="11"/>
  <c r="N1039" i="11"/>
  <c r="G1040" i="11"/>
  <c r="H1040" i="11"/>
  <c r="I1040" i="11"/>
  <c r="J1040" i="11"/>
  <c r="K1040" i="11"/>
  <c r="L1040" i="11"/>
  <c r="M1040" i="11"/>
  <c r="N1040" i="11"/>
  <c r="G1041" i="11"/>
  <c r="H1041" i="11"/>
  <c r="I1041" i="11"/>
  <c r="J1041" i="11"/>
  <c r="K1041" i="11"/>
  <c r="L1041" i="11"/>
  <c r="M1041" i="11"/>
  <c r="N1041" i="11"/>
  <c r="G1042" i="11"/>
  <c r="H1042" i="11"/>
  <c r="I1042" i="11"/>
  <c r="J1042" i="11"/>
  <c r="K1042" i="11"/>
  <c r="L1042" i="11"/>
  <c r="M1042" i="11"/>
  <c r="N1042" i="11"/>
  <c r="G1043" i="11"/>
  <c r="H1043" i="11"/>
  <c r="I1043" i="11"/>
  <c r="J1043" i="11"/>
  <c r="K1043" i="11"/>
  <c r="L1043" i="11"/>
  <c r="M1043" i="11"/>
  <c r="N1043" i="11"/>
  <c r="G1044" i="11"/>
  <c r="H1044" i="11"/>
  <c r="I1044" i="11"/>
  <c r="J1044" i="11"/>
  <c r="K1044" i="11"/>
  <c r="L1044" i="11"/>
  <c r="M1044" i="11"/>
  <c r="N1044" i="11"/>
  <c r="G1045" i="11"/>
  <c r="H1045" i="11"/>
  <c r="I1045" i="11"/>
  <c r="J1045" i="11"/>
  <c r="K1045" i="11"/>
  <c r="L1045" i="11"/>
  <c r="M1045" i="11"/>
  <c r="N1045" i="11"/>
  <c r="G1046" i="11"/>
  <c r="H1046" i="11"/>
  <c r="I1046" i="11"/>
  <c r="J1046" i="11"/>
  <c r="K1046" i="11"/>
  <c r="L1046" i="11"/>
  <c r="M1046" i="11"/>
  <c r="N1046" i="11"/>
  <c r="G1047" i="11"/>
  <c r="H1047" i="11"/>
  <c r="I1047" i="11"/>
  <c r="J1047" i="11"/>
  <c r="K1047" i="11"/>
  <c r="L1047" i="11"/>
  <c r="M1047" i="11"/>
  <c r="N1047" i="11"/>
  <c r="G1048" i="11"/>
  <c r="H1048" i="11"/>
  <c r="I1048" i="11"/>
  <c r="J1048" i="11"/>
  <c r="K1048" i="11"/>
  <c r="L1048" i="11"/>
  <c r="M1048" i="11"/>
  <c r="N1048" i="11"/>
  <c r="G1049" i="11"/>
  <c r="H1049" i="11"/>
  <c r="I1049" i="11"/>
  <c r="J1049" i="11"/>
  <c r="K1049" i="11"/>
  <c r="L1049" i="11"/>
  <c r="M1049" i="11"/>
  <c r="N1049" i="11"/>
  <c r="G1050" i="11"/>
  <c r="H1050" i="11"/>
  <c r="I1050" i="11"/>
  <c r="J1050" i="11"/>
  <c r="K1050" i="11"/>
  <c r="L1050" i="11"/>
  <c r="M1050" i="11"/>
  <c r="N1050" i="11"/>
  <c r="G1051" i="11"/>
  <c r="H1051" i="11"/>
  <c r="I1051" i="11"/>
  <c r="J1051" i="11"/>
  <c r="K1051" i="11"/>
  <c r="L1051" i="11"/>
  <c r="M1051" i="11"/>
  <c r="N1051" i="11"/>
  <c r="G1052" i="11"/>
  <c r="H1052" i="11"/>
  <c r="I1052" i="11"/>
  <c r="J1052" i="11"/>
  <c r="K1052" i="11"/>
  <c r="L1052" i="11"/>
  <c r="M1052" i="11"/>
  <c r="N1052" i="11"/>
  <c r="G1053" i="11"/>
  <c r="H1053" i="11"/>
  <c r="I1053" i="11"/>
  <c r="J1053" i="11"/>
  <c r="K1053" i="11"/>
  <c r="L1053" i="11"/>
  <c r="M1053" i="11"/>
  <c r="N1053" i="11"/>
  <c r="G1054" i="11"/>
  <c r="H1054" i="11"/>
  <c r="I1054" i="11"/>
  <c r="J1054" i="11"/>
  <c r="K1054" i="11"/>
  <c r="L1054" i="11"/>
  <c r="M1054" i="11"/>
  <c r="N1054" i="11"/>
  <c r="G1055" i="11"/>
  <c r="H1055" i="11"/>
  <c r="I1055" i="11"/>
  <c r="J1055" i="11"/>
  <c r="K1055" i="11"/>
  <c r="L1055" i="11"/>
  <c r="M1055" i="11"/>
  <c r="N1055" i="11"/>
  <c r="G1056" i="11"/>
  <c r="H1056" i="11"/>
  <c r="I1056" i="11"/>
  <c r="J1056" i="11"/>
  <c r="K1056" i="11"/>
  <c r="L1056" i="11"/>
  <c r="M1056" i="11"/>
  <c r="N1056" i="11"/>
  <c r="G1057" i="11"/>
  <c r="H1057" i="11"/>
  <c r="I1057" i="11"/>
  <c r="J1057" i="11"/>
  <c r="K1057" i="11"/>
  <c r="L1057" i="11"/>
  <c r="M1057" i="11"/>
  <c r="N1057" i="11"/>
  <c r="G1058" i="11"/>
  <c r="H1058" i="11"/>
  <c r="I1058" i="11"/>
  <c r="J1058" i="11"/>
  <c r="K1058" i="11"/>
  <c r="L1058" i="11"/>
  <c r="M1058" i="11"/>
  <c r="N1058" i="11"/>
  <c r="G1059" i="11"/>
  <c r="H1059" i="11"/>
  <c r="I1059" i="11"/>
  <c r="J1059" i="11"/>
  <c r="K1059" i="11"/>
  <c r="L1059" i="11"/>
  <c r="M1059" i="11"/>
  <c r="N1059" i="11"/>
  <c r="G1060" i="11"/>
  <c r="H1060" i="11"/>
  <c r="I1060" i="11"/>
  <c r="J1060" i="11"/>
  <c r="K1060" i="11"/>
  <c r="L1060" i="11"/>
  <c r="M1060" i="11"/>
  <c r="N1060" i="11"/>
  <c r="G1061" i="11"/>
  <c r="H1061" i="11"/>
  <c r="I1061" i="11"/>
  <c r="J1061" i="11"/>
  <c r="K1061" i="11"/>
  <c r="L1061" i="11"/>
  <c r="M1061" i="11"/>
  <c r="N1061" i="11"/>
  <c r="G1062" i="11"/>
  <c r="H1062" i="11"/>
  <c r="I1062" i="11"/>
  <c r="J1062" i="11"/>
  <c r="K1062" i="11"/>
  <c r="L1062" i="11"/>
  <c r="M1062" i="11"/>
  <c r="N1062" i="11"/>
  <c r="G1063" i="11"/>
  <c r="H1063" i="11"/>
  <c r="I1063" i="11"/>
  <c r="J1063" i="11"/>
  <c r="K1063" i="11"/>
  <c r="L1063" i="11"/>
  <c r="M1063" i="11"/>
  <c r="N1063" i="11"/>
  <c r="G1064" i="11"/>
  <c r="H1064" i="11"/>
  <c r="I1064" i="11"/>
  <c r="J1064" i="11"/>
  <c r="K1064" i="11"/>
  <c r="L1064" i="11"/>
  <c r="M1064" i="11"/>
  <c r="N1064" i="11"/>
  <c r="G1065" i="11"/>
  <c r="H1065" i="11"/>
  <c r="I1065" i="11"/>
  <c r="J1065" i="11"/>
  <c r="K1065" i="11"/>
  <c r="L1065" i="11"/>
  <c r="M1065" i="11"/>
  <c r="N1065" i="11"/>
  <c r="G1066" i="11"/>
  <c r="H1066" i="11"/>
  <c r="I1066" i="11"/>
  <c r="J1066" i="11"/>
  <c r="K1066" i="11"/>
  <c r="L1066" i="11"/>
  <c r="M1066" i="11"/>
  <c r="N1066" i="11"/>
  <c r="G1067" i="11"/>
  <c r="H1067" i="11"/>
  <c r="I1067" i="11"/>
  <c r="J1067" i="11"/>
  <c r="K1067" i="11"/>
  <c r="L1067" i="11"/>
  <c r="M1067" i="11"/>
  <c r="N1067" i="11"/>
  <c r="G1068" i="11"/>
  <c r="H1068" i="11"/>
  <c r="I1068" i="11"/>
  <c r="J1068" i="11"/>
  <c r="K1068" i="11"/>
  <c r="L1068" i="11"/>
  <c r="M1068" i="11"/>
  <c r="N1068" i="11"/>
  <c r="G1069" i="11"/>
  <c r="H1069" i="11"/>
  <c r="I1069" i="11"/>
  <c r="J1069" i="11"/>
  <c r="K1069" i="11"/>
  <c r="L1069" i="11"/>
  <c r="M1069" i="11"/>
  <c r="N1069" i="11"/>
  <c r="G1070" i="11"/>
  <c r="H1070" i="11"/>
  <c r="I1070" i="11"/>
  <c r="J1070" i="11"/>
  <c r="K1070" i="11"/>
  <c r="L1070" i="11"/>
  <c r="M1070" i="11"/>
  <c r="N1070" i="11"/>
  <c r="G1071" i="11"/>
  <c r="H1071" i="11"/>
  <c r="I1071" i="11"/>
  <c r="J1071" i="11"/>
  <c r="K1071" i="11"/>
  <c r="L1071" i="11"/>
  <c r="M1071" i="11"/>
  <c r="N1071" i="11"/>
  <c r="G1072" i="11"/>
  <c r="H1072" i="11"/>
  <c r="I1072" i="11"/>
  <c r="J1072" i="11"/>
  <c r="K1072" i="11"/>
  <c r="L1072" i="11"/>
  <c r="M1072" i="11"/>
  <c r="N1072" i="11"/>
  <c r="G1073" i="11"/>
  <c r="H1073" i="11"/>
  <c r="I1073" i="11"/>
  <c r="J1073" i="11"/>
  <c r="K1073" i="11"/>
  <c r="L1073" i="11"/>
  <c r="M1073" i="11"/>
  <c r="N1073" i="11"/>
  <c r="G1074" i="11"/>
  <c r="H1074" i="11"/>
  <c r="I1074" i="11"/>
  <c r="J1074" i="11"/>
  <c r="K1074" i="11"/>
  <c r="L1074" i="11"/>
  <c r="M1074" i="11"/>
  <c r="N1074" i="11"/>
  <c r="G1075" i="11"/>
  <c r="H1075" i="11"/>
  <c r="I1075" i="11"/>
  <c r="J1075" i="11"/>
  <c r="K1075" i="11"/>
  <c r="L1075" i="11"/>
  <c r="M1075" i="11"/>
  <c r="N1075" i="11"/>
  <c r="G1076" i="11"/>
  <c r="H1076" i="11"/>
  <c r="I1076" i="11"/>
  <c r="J1076" i="11"/>
  <c r="K1076" i="11"/>
  <c r="L1076" i="11"/>
  <c r="M1076" i="11"/>
  <c r="N1076" i="11"/>
  <c r="G1077" i="11"/>
  <c r="H1077" i="11"/>
  <c r="I1077" i="11"/>
  <c r="J1077" i="11"/>
  <c r="K1077" i="11"/>
  <c r="L1077" i="11"/>
  <c r="M1077" i="11"/>
  <c r="N1077" i="11"/>
  <c r="G1078" i="11"/>
  <c r="H1078" i="11"/>
  <c r="I1078" i="11"/>
  <c r="J1078" i="11"/>
  <c r="K1078" i="11"/>
  <c r="L1078" i="11"/>
  <c r="M1078" i="11"/>
  <c r="N1078" i="11"/>
  <c r="G1079" i="11"/>
  <c r="H1079" i="11"/>
  <c r="I1079" i="11"/>
  <c r="J1079" i="11"/>
  <c r="K1079" i="11"/>
  <c r="L1079" i="11"/>
  <c r="M1079" i="11"/>
  <c r="N1079" i="11"/>
  <c r="G1080" i="11"/>
  <c r="H1080" i="11"/>
  <c r="I1080" i="11"/>
  <c r="J1080" i="11"/>
  <c r="K1080" i="11"/>
  <c r="L1080" i="11"/>
  <c r="M1080" i="11"/>
  <c r="N1080" i="11"/>
  <c r="G1081" i="11"/>
  <c r="H1081" i="11"/>
  <c r="I1081" i="11"/>
  <c r="J1081" i="11"/>
  <c r="K1081" i="11"/>
  <c r="L1081" i="11"/>
  <c r="M1081" i="11"/>
  <c r="N1081" i="11"/>
  <c r="G1082" i="11"/>
  <c r="H1082" i="11"/>
  <c r="I1082" i="11"/>
  <c r="J1082" i="11"/>
  <c r="K1082" i="11"/>
  <c r="L1082" i="11"/>
  <c r="M1082" i="11"/>
  <c r="N1082" i="11"/>
  <c r="G1083" i="11"/>
  <c r="H1083" i="11"/>
  <c r="I1083" i="11"/>
  <c r="J1083" i="11"/>
  <c r="K1083" i="11"/>
  <c r="L1083" i="11"/>
  <c r="M1083" i="11"/>
  <c r="N1083" i="11"/>
  <c r="G1084" i="11"/>
  <c r="H1084" i="11"/>
  <c r="I1084" i="11"/>
  <c r="J1084" i="11"/>
  <c r="K1084" i="11"/>
  <c r="L1084" i="11"/>
  <c r="M1084" i="11"/>
  <c r="N1084" i="11"/>
  <c r="G1085" i="11"/>
  <c r="H1085" i="11"/>
  <c r="I1085" i="11"/>
  <c r="J1085" i="11"/>
  <c r="K1085" i="11"/>
  <c r="L1085" i="11"/>
  <c r="M1085" i="11"/>
  <c r="N1085" i="11"/>
  <c r="G1086" i="11"/>
  <c r="H1086" i="11"/>
  <c r="I1086" i="11"/>
  <c r="J1086" i="11"/>
  <c r="K1086" i="11"/>
  <c r="L1086" i="11"/>
  <c r="M1086" i="11"/>
  <c r="N1086" i="11"/>
  <c r="G1087" i="11"/>
  <c r="H1087" i="11"/>
  <c r="I1087" i="11"/>
  <c r="J1087" i="11"/>
  <c r="K1087" i="11"/>
  <c r="L1087" i="11"/>
  <c r="M1087" i="11"/>
  <c r="N1087" i="11"/>
  <c r="G1088" i="11"/>
  <c r="H1088" i="11"/>
  <c r="I1088" i="11"/>
  <c r="J1088" i="11"/>
  <c r="K1088" i="11"/>
  <c r="L1088" i="11"/>
  <c r="M1088" i="11"/>
  <c r="N1088" i="11"/>
  <c r="G1089" i="11"/>
  <c r="H1089" i="11"/>
  <c r="I1089" i="11"/>
  <c r="J1089" i="11"/>
  <c r="K1089" i="11"/>
  <c r="L1089" i="11"/>
  <c r="M1089" i="11"/>
  <c r="N1089" i="11"/>
  <c r="G1090" i="11"/>
  <c r="H1090" i="11"/>
  <c r="I1090" i="11"/>
  <c r="J1090" i="11"/>
  <c r="K1090" i="11"/>
  <c r="L1090" i="11"/>
  <c r="M1090" i="11"/>
  <c r="N1090" i="11"/>
  <c r="G1091" i="11"/>
  <c r="H1091" i="11"/>
  <c r="I1091" i="11"/>
  <c r="J1091" i="11"/>
  <c r="K1091" i="11"/>
  <c r="L1091" i="11"/>
  <c r="M1091" i="11"/>
  <c r="N1091" i="11"/>
  <c r="G1092" i="11"/>
  <c r="H1092" i="11"/>
  <c r="I1092" i="11"/>
  <c r="J1092" i="11"/>
  <c r="K1092" i="11"/>
  <c r="L1092" i="11"/>
  <c r="M1092" i="11"/>
  <c r="N1092" i="11"/>
  <c r="G1093" i="11"/>
  <c r="H1093" i="11"/>
  <c r="I1093" i="11"/>
  <c r="J1093" i="11"/>
  <c r="K1093" i="11"/>
  <c r="L1093" i="11"/>
  <c r="M1093" i="11"/>
  <c r="N1093" i="11"/>
  <c r="G1094" i="11"/>
  <c r="H1094" i="11"/>
  <c r="I1094" i="11"/>
  <c r="J1094" i="11"/>
  <c r="K1094" i="11"/>
  <c r="L1094" i="11"/>
  <c r="M1094" i="11"/>
  <c r="N1094" i="11"/>
  <c r="G1095" i="11"/>
  <c r="H1095" i="11"/>
  <c r="I1095" i="11"/>
  <c r="J1095" i="11"/>
  <c r="K1095" i="11"/>
  <c r="L1095" i="11"/>
  <c r="M1095" i="11"/>
  <c r="N1095" i="11"/>
  <c r="G1096" i="11"/>
  <c r="H1096" i="11"/>
  <c r="I1096" i="11"/>
  <c r="J1096" i="11"/>
  <c r="K1096" i="11"/>
  <c r="L1096" i="11"/>
  <c r="M1096" i="11"/>
  <c r="N1096" i="11"/>
  <c r="G1097" i="11"/>
  <c r="H1097" i="11"/>
  <c r="I1097" i="11"/>
  <c r="J1097" i="11"/>
  <c r="K1097" i="11"/>
  <c r="L1097" i="11"/>
  <c r="M1097" i="11"/>
  <c r="N1097" i="11"/>
  <c r="G1098" i="11"/>
  <c r="H1098" i="11"/>
  <c r="I1098" i="11"/>
  <c r="J1098" i="11"/>
  <c r="K1098" i="11"/>
  <c r="L1098" i="11"/>
  <c r="M1098" i="11"/>
  <c r="N1098" i="11"/>
  <c r="G1099" i="11"/>
  <c r="H1099" i="11"/>
  <c r="I1099" i="11"/>
  <c r="J1099" i="11"/>
  <c r="K1099" i="11"/>
  <c r="L1099" i="11"/>
  <c r="M1099" i="11"/>
  <c r="N1099" i="11"/>
  <c r="G1100" i="11"/>
  <c r="H1100" i="11"/>
  <c r="I1100" i="11"/>
  <c r="J1100" i="11"/>
  <c r="K1100" i="11"/>
  <c r="L1100" i="11"/>
  <c r="M1100" i="11"/>
  <c r="N1100" i="11"/>
  <c r="G1101" i="11"/>
  <c r="H1101" i="11"/>
  <c r="I1101" i="11"/>
  <c r="J1101" i="11"/>
  <c r="K1101" i="11"/>
  <c r="L1101" i="11"/>
  <c r="M1101" i="11"/>
  <c r="N1101" i="11"/>
  <c r="G1102" i="11"/>
  <c r="H1102" i="11"/>
  <c r="I1102" i="11"/>
  <c r="J1102" i="11"/>
  <c r="K1102" i="11"/>
  <c r="L1102" i="11"/>
  <c r="M1102" i="11"/>
  <c r="N1102" i="11"/>
  <c r="G1103" i="11"/>
  <c r="H1103" i="11"/>
  <c r="I1103" i="11"/>
  <c r="J1103" i="11"/>
  <c r="K1103" i="11"/>
  <c r="L1103" i="11"/>
  <c r="M1103" i="11"/>
  <c r="N1103" i="11"/>
  <c r="G1104" i="11"/>
  <c r="H1104" i="11"/>
  <c r="I1104" i="11"/>
  <c r="J1104" i="11"/>
  <c r="K1104" i="11"/>
  <c r="L1104" i="11"/>
  <c r="M1104" i="11"/>
  <c r="N1104" i="11"/>
  <c r="G1105" i="11"/>
  <c r="H1105" i="11"/>
  <c r="I1105" i="11"/>
  <c r="J1105" i="11"/>
  <c r="K1105" i="11"/>
  <c r="L1105" i="11"/>
  <c r="M1105" i="11"/>
  <c r="N1105" i="11"/>
  <c r="G1106" i="11"/>
  <c r="H1106" i="11"/>
  <c r="I1106" i="11"/>
  <c r="J1106" i="11"/>
  <c r="K1106" i="11"/>
  <c r="L1106" i="11"/>
  <c r="M1106" i="11"/>
  <c r="N1106" i="11"/>
  <c r="G1107" i="11"/>
  <c r="H1107" i="11"/>
  <c r="I1107" i="11"/>
  <c r="J1107" i="11"/>
  <c r="K1107" i="11"/>
  <c r="L1107" i="11"/>
  <c r="M1107" i="11"/>
  <c r="N1107" i="11"/>
  <c r="G1108" i="11"/>
  <c r="H1108" i="11"/>
  <c r="I1108" i="11"/>
  <c r="J1108" i="11"/>
  <c r="K1108" i="11"/>
  <c r="L1108" i="11"/>
  <c r="M1108" i="11"/>
  <c r="N1108" i="11"/>
  <c r="G1109" i="11"/>
  <c r="H1109" i="11"/>
  <c r="I1109" i="11"/>
  <c r="J1109" i="11"/>
  <c r="K1109" i="11"/>
  <c r="L1109" i="11"/>
  <c r="M1109" i="11"/>
  <c r="N1109" i="11"/>
  <c r="G1110" i="11"/>
  <c r="H1110" i="11"/>
  <c r="I1110" i="11"/>
  <c r="J1110" i="11"/>
  <c r="K1110" i="11"/>
  <c r="L1110" i="11"/>
  <c r="M1110" i="11"/>
  <c r="N1110" i="11"/>
  <c r="G1111" i="11"/>
  <c r="H1111" i="11"/>
  <c r="I1111" i="11"/>
  <c r="J1111" i="11"/>
  <c r="K1111" i="11"/>
  <c r="L1111" i="11"/>
  <c r="M1111" i="11"/>
  <c r="N1111" i="11"/>
  <c r="G1112" i="11"/>
  <c r="H1112" i="11"/>
  <c r="I1112" i="11"/>
  <c r="J1112" i="11"/>
  <c r="K1112" i="11"/>
  <c r="L1112" i="11"/>
  <c r="M1112" i="11"/>
  <c r="N1112" i="11"/>
  <c r="G1113" i="11"/>
  <c r="H1113" i="11"/>
  <c r="I1113" i="11"/>
  <c r="J1113" i="11"/>
  <c r="K1113" i="11"/>
  <c r="L1113" i="11"/>
  <c r="M1113" i="11"/>
  <c r="N1113" i="11"/>
  <c r="G1114" i="11"/>
  <c r="H1114" i="11"/>
  <c r="I1114" i="11"/>
  <c r="J1114" i="11"/>
  <c r="K1114" i="11"/>
  <c r="L1114" i="11"/>
  <c r="M1114" i="11"/>
  <c r="N1114" i="11"/>
  <c r="G1115" i="11"/>
  <c r="H1115" i="11"/>
  <c r="I1115" i="11"/>
  <c r="J1115" i="11"/>
  <c r="K1115" i="11"/>
  <c r="L1115" i="11"/>
  <c r="M1115" i="11"/>
  <c r="N1115" i="11"/>
  <c r="G1116" i="11"/>
  <c r="H1116" i="11"/>
  <c r="I1116" i="11"/>
  <c r="J1116" i="11"/>
  <c r="K1116" i="11"/>
  <c r="L1116" i="11"/>
  <c r="M1116" i="11"/>
  <c r="N1116" i="11"/>
  <c r="G1117" i="11"/>
  <c r="H1117" i="11"/>
  <c r="I1117" i="11"/>
  <c r="J1117" i="11"/>
  <c r="K1117" i="11"/>
  <c r="L1117" i="11"/>
  <c r="M1117" i="11"/>
  <c r="N1117" i="11"/>
  <c r="G1118" i="11"/>
  <c r="H1118" i="11"/>
  <c r="I1118" i="11"/>
  <c r="J1118" i="11"/>
  <c r="K1118" i="11"/>
  <c r="L1118" i="11"/>
  <c r="M1118" i="11"/>
  <c r="N1118" i="11"/>
  <c r="G1119" i="11"/>
  <c r="H1119" i="11"/>
  <c r="I1119" i="11"/>
  <c r="J1119" i="11"/>
  <c r="K1119" i="11"/>
  <c r="L1119" i="11"/>
  <c r="M1119" i="11"/>
  <c r="N1119" i="11"/>
  <c r="G1120" i="11"/>
  <c r="H1120" i="11"/>
  <c r="I1120" i="11"/>
  <c r="J1120" i="11"/>
  <c r="K1120" i="11"/>
  <c r="L1120" i="11"/>
  <c r="M1120" i="11"/>
  <c r="N1120" i="11"/>
  <c r="G1121" i="11"/>
  <c r="H1121" i="11"/>
  <c r="I1121" i="11"/>
  <c r="J1121" i="11"/>
  <c r="K1121" i="11"/>
  <c r="L1121" i="11"/>
  <c r="M1121" i="11"/>
  <c r="N1121" i="11"/>
  <c r="G1122" i="11"/>
  <c r="H1122" i="11"/>
  <c r="I1122" i="11"/>
  <c r="J1122" i="11"/>
  <c r="K1122" i="11"/>
  <c r="L1122" i="11"/>
  <c r="M1122" i="11"/>
  <c r="N1122" i="11"/>
  <c r="G1123" i="11"/>
  <c r="H1123" i="11"/>
  <c r="I1123" i="11"/>
  <c r="J1123" i="11"/>
  <c r="K1123" i="11"/>
  <c r="L1123" i="11"/>
  <c r="M1123" i="11"/>
  <c r="N1123" i="11"/>
  <c r="G1124" i="11"/>
  <c r="H1124" i="11"/>
  <c r="I1124" i="11"/>
  <c r="J1124" i="11"/>
  <c r="K1124" i="11"/>
  <c r="L1124" i="11"/>
  <c r="M1124" i="11"/>
  <c r="N1124" i="11"/>
  <c r="G1125" i="11"/>
  <c r="H1125" i="11"/>
  <c r="I1125" i="11"/>
  <c r="J1125" i="11"/>
  <c r="K1125" i="11"/>
  <c r="L1125" i="11"/>
  <c r="M1125" i="11"/>
  <c r="N1125" i="11"/>
  <c r="G1126" i="11"/>
  <c r="H1126" i="11"/>
  <c r="I1126" i="11"/>
  <c r="J1126" i="11"/>
  <c r="K1126" i="11"/>
  <c r="L1126" i="11"/>
  <c r="M1126" i="11"/>
  <c r="N1126" i="11"/>
  <c r="G1127" i="11"/>
  <c r="H1127" i="11"/>
  <c r="I1127" i="11"/>
  <c r="J1127" i="11"/>
  <c r="K1127" i="11"/>
  <c r="L1127" i="11"/>
  <c r="M1127" i="11"/>
  <c r="N1127" i="11"/>
  <c r="G1128" i="11"/>
  <c r="H1128" i="11"/>
  <c r="I1128" i="11"/>
  <c r="J1128" i="11"/>
  <c r="K1128" i="11"/>
  <c r="L1128" i="11"/>
  <c r="M1128" i="11"/>
  <c r="N1128" i="11"/>
  <c r="G1129" i="11"/>
  <c r="H1129" i="11"/>
  <c r="I1129" i="11"/>
  <c r="J1129" i="11"/>
  <c r="K1129" i="11"/>
  <c r="L1129" i="11"/>
  <c r="M1129" i="11"/>
  <c r="N1129" i="11"/>
  <c r="G1130" i="11"/>
  <c r="H1130" i="11"/>
  <c r="I1130" i="11"/>
  <c r="J1130" i="11"/>
  <c r="K1130" i="11"/>
  <c r="L1130" i="11"/>
  <c r="M1130" i="11"/>
  <c r="N1130" i="11"/>
  <c r="G1131" i="11"/>
  <c r="H1131" i="11"/>
  <c r="I1131" i="11"/>
  <c r="J1131" i="11"/>
  <c r="K1131" i="11"/>
  <c r="L1131" i="11"/>
  <c r="M1131" i="11"/>
  <c r="N1131" i="11"/>
  <c r="G1132" i="11"/>
  <c r="H1132" i="11"/>
  <c r="I1132" i="11"/>
  <c r="J1132" i="11"/>
  <c r="K1132" i="11"/>
  <c r="L1132" i="11"/>
  <c r="M1132" i="11"/>
  <c r="N1132" i="11"/>
  <c r="G1133" i="11"/>
  <c r="H1133" i="11"/>
  <c r="I1133" i="11"/>
  <c r="J1133" i="11"/>
  <c r="K1133" i="11"/>
  <c r="L1133" i="11"/>
  <c r="M1133" i="11"/>
  <c r="N1133" i="11"/>
  <c r="G1134" i="11"/>
  <c r="H1134" i="11"/>
  <c r="I1134" i="11"/>
  <c r="J1134" i="11"/>
  <c r="K1134" i="11"/>
  <c r="L1134" i="11"/>
  <c r="M1134" i="11"/>
  <c r="N1134" i="11"/>
  <c r="G1135" i="11"/>
  <c r="H1135" i="11"/>
  <c r="I1135" i="11"/>
  <c r="J1135" i="11"/>
  <c r="K1135" i="11"/>
  <c r="L1135" i="11"/>
  <c r="M1135" i="11"/>
  <c r="N1135" i="11"/>
  <c r="G1136" i="11"/>
  <c r="H1136" i="11"/>
  <c r="I1136" i="11"/>
  <c r="J1136" i="11"/>
  <c r="K1136" i="11"/>
  <c r="L1136" i="11"/>
  <c r="M1136" i="11"/>
  <c r="N1136" i="11"/>
  <c r="G1137" i="11"/>
  <c r="H1137" i="11"/>
  <c r="I1137" i="11"/>
  <c r="J1137" i="11"/>
  <c r="K1137" i="11"/>
  <c r="L1137" i="11"/>
  <c r="M1137" i="11"/>
  <c r="N1137" i="11"/>
  <c r="G1138" i="11"/>
  <c r="H1138" i="11"/>
  <c r="I1138" i="11"/>
  <c r="J1138" i="11"/>
  <c r="K1138" i="11"/>
  <c r="L1138" i="11"/>
  <c r="M1138" i="11"/>
  <c r="N1138" i="11"/>
  <c r="G1139" i="11"/>
  <c r="H1139" i="11"/>
  <c r="I1139" i="11"/>
  <c r="J1139" i="11"/>
  <c r="K1139" i="11"/>
  <c r="L1139" i="11"/>
  <c r="M1139" i="11"/>
  <c r="N1139" i="11"/>
  <c r="G1140" i="11"/>
  <c r="H1140" i="11"/>
  <c r="I1140" i="11"/>
  <c r="J1140" i="11"/>
  <c r="K1140" i="11"/>
  <c r="L1140" i="11"/>
  <c r="M1140" i="11"/>
  <c r="N1140" i="11"/>
  <c r="G1141" i="11"/>
  <c r="H1141" i="11"/>
  <c r="I1141" i="11"/>
  <c r="J1141" i="11"/>
  <c r="K1141" i="11"/>
  <c r="L1141" i="11"/>
  <c r="M1141" i="11"/>
  <c r="N1141" i="11"/>
  <c r="G1142" i="11"/>
  <c r="H1142" i="11"/>
  <c r="I1142" i="11"/>
  <c r="J1142" i="11"/>
  <c r="K1142" i="11"/>
  <c r="L1142" i="11"/>
  <c r="M1142" i="11"/>
  <c r="N1142" i="11"/>
  <c r="G1143" i="11"/>
  <c r="H1143" i="11"/>
  <c r="I1143" i="11"/>
  <c r="J1143" i="11"/>
  <c r="K1143" i="11"/>
  <c r="L1143" i="11"/>
  <c r="M1143" i="11"/>
  <c r="N1143" i="11"/>
  <c r="G1144" i="11"/>
  <c r="H1144" i="11"/>
  <c r="I1144" i="11"/>
  <c r="J1144" i="11"/>
  <c r="K1144" i="11"/>
  <c r="L1144" i="11"/>
  <c r="M1144" i="11"/>
  <c r="N1144" i="11"/>
  <c r="G1145" i="11"/>
  <c r="H1145" i="11"/>
  <c r="I1145" i="11"/>
  <c r="J1145" i="11"/>
  <c r="K1145" i="11"/>
  <c r="L1145" i="11"/>
  <c r="M1145" i="11"/>
  <c r="N1145" i="11"/>
  <c r="G1146" i="11"/>
  <c r="H1146" i="11"/>
  <c r="I1146" i="11"/>
  <c r="J1146" i="11"/>
  <c r="K1146" i="11"/>
  <c r="L1146" i="11"/>
  <c r="M1146" i="11"/>
  <c r="N1146" i="11"/>
  <c r="G1147" i="11"/>
  <c r="H1147" i="11"/>
  <c r="I1147" i="11"/>
  <c r="J1147" i="11"/>
  <c r="K1147" i="11"/>
  <c r="L1147" i="11"/>
  <c r="M1147" i="11"/>
  <c r="N1147" i="11"/>
  <c r="G1148" i="11"/>
  <c r="H1148" i="11"/>
  <c r="I1148" i="11"/>
  <c r="J1148" i="11"/>
  <c r="K1148" i="11"/>
  <c r="L1148" i="11"/>
  <c r="M1148" i="11"/>
  <c r="N1148" i="11"/>
  <c r="G1149" i="11"/>
  <c r="H1149" i="11"/>
  <c r="I1149" i="11"/>
  <c r="J1149" i="11"/>
  <c r="K1149" i="11"/>
  <c r="L1149" i="11"/>
  <c r="M1149" i="11"/>
  <c r="N1149" i="11"/>
  <c r="G1150" i="11"/>
  <c r="H1150" i="11"/>
  <c r="I1150" i="11"/>
  <c r="J1150" i="11"/>
  <c r="K1150" i="11"/>
  <c r="L1150" i="11"/>
  <c r="M1150" i="11"/>
  <c r="N1150" i="11"/>
  <c r="G1151" i="11"/>
  <c r="H1151" i="11"/>
  <c r="I1151" i="11"/>
  <c r="J1151" i="11"/>
  <c r="K1151" i="11"/>
  <c r="L1151" i="11"/>
  <c r="M1151" i="11"/>
  <c r="N1151" i="11"/>
  <c r="G1152" i="11"/>
  <c r="H1152" i="11"/>
  <c r="I1152" i="11"/>
  <c r="J1152" i="11"/>
  <c r="K1152" i="11"/>
  <c r="L1152" i="11"/>
  <c r="M1152" i="11"/>
  <c r="N1152" i="11"/>
  <c r="G1153" i="11"/>
  <c r="H1153" i="11"/>
  <c r="I1153" i="11"/>
  <c r="J1153" i="11"/>
  <c r="K1153" i="11"/>
  <c r="L1153" i="11"/>
  <c r="M1153" i="11"/>
  <c r="N1153" i="11"/>
  <c r="G1154" i="11"/>
  <c r="H1154" i="11"/>
  <c r="I1154" i="11"/>
  <c r="J1154" i="11"/>
  <c r="K1154" i="11"/>
  <c r="L1154" i="11"/>
  <c r="M1154" i="11"/>
  <c r="N1154" i="11"/>
  <c r="G1155" i="11"/>
  <c r="H1155" i="11"/>
  <c r="I1155" i="11"/>
  <c r="J1155" i="11"/>
  <c r="K1155" i="11"/>
  <c r="L1155" i="11"/>
  <c r="M1155" i="11"/>
  <c r="N1155" i="11"/>
  <c r="G1156" i="11"/>
  <c r="H1156" i="11"/>
  <c r="I1156" i="11"/>
  <c r="J1156" i="11"/>
  <c r="K1156" i="11"/>
  <c r="L1156" i="11"/>
  <c r="M1156" i="11"/>
  <c r="N1156" i="11"/>
  <c r="G1157" i="11"/>
  <c r="H1157" i="11"/>
  <c r="I1157" i="11"/>
  <c r="J1157" i="11"/>
  <c r="K1157" i="11"/>
  <c r="L1157" i="11"/>
  <c r="M1157" i="11"/>
  <c r="N1157" i="11"/>
  <c r="G1158" i="11"/>
  <c r="H1158" i="11"/>
  <c r="I1158" i="11"/>
  <c r="J1158" i="11"/>
  <c r="K1158" i="11"/>
  <c r="L1158" i="11"/>
  <c r="M1158" i="11"/>
  <c r="N1158" i="11"/>
  <c r="G1159" i="11"/>
  <c r="H1159" i="11"/>
  <c r="I1159" i="11"/>
  <c r="J1159" i="11"/>
  <c r="K1159" i="11"/>
  <c r="L1159" i="11"/>
  <c r="M1159" i="11"/>
  <c r="N1159" i="11"/>
  <c r="G1160" i="11"/>
  <c r="H1160" i="11"/>
  <c r="I1160" i="11"/>
  <c r="J1160" i="11"/>
  <c r="K1160" i="11"/>
  <c r="L1160" i="11"/>
  <c r="M1160" i="11"/>
  <c r="N1160" i="11"/>
  <c r="G1161" i="11"/>
  <c r="H1161" i="11"/>
  <c r="I1161" i="11"/>
  <c r="J1161" i="11"/>
  <c r="K1161" i="11"/>
  <c r="L1161" i="11"/>
  <c r="M1161" i="11"/>
  <c r="N1161" i="11"/>
  <c r="G1162" i="11"/>
  <c r="H1162" i="11"/>
  <c r="I1162" i="11"/>
  <c r="J1162" i="11"/>
  <c r="K1162" i="11"/>
  <c r="L1162" i="11"/>
  <c r="M1162" i="11"/>
  <c r="N1162" i="11"/>
  <c r="G1163" i="11"/>
  <c r="H1163" i="11"/>
  <c r="I1163" i="11"/>
  <c r="J1163" i="11"/>
  <c r="K1163" i="11"/>
  <c r="L1163" i="11"/>
  <c r="M1163" i="11"/>
  <c r="N1163" i="11"/>
  <c r="G1164" i="11"/>
  <c r="H1164" i="11"/>
  <c r="I1164" i="11"/>
  <c r="J1164" i="11"/>
  <c r="K1164" i="11"/>
  <c r="L1164" i="11"/>
  <c r="M1164" i="11"/>
  <c r="N1164" i="11"/>
  <c r="G1165" i="11"/>
  <c r="H1165" i="11"/>
  <c r="I1165" i="11"/>
  <c r="J1165" i="11"/>
  <c r="K1165" i="11"/>
  <c r="L1165" i="11"/>
  <c r="M1165" i="11"/>
  <c r="N1165" i="11"/>
  <c r="G1166" i="11"/>
  <c r="H1166" i="11"/>
  <c r="I1166" i="11"/>
  <c r="J1166" i="11"/>
  <c r="K1166" i="11"/>
  <c r="L1166" i="11"/>
  <c r="M1166" i="11"/>
  <c r="N1166" i="11"/>
  <c r="G1167" i="11"/>
  <c r="H1167" i="11"/>
  <c r="I1167" i="11"/>
  <c r="J1167" i="11"/>
  <c r="K1167" i="11"/>
  <c r="L1167" i="11"/>
  <c r="M1167" i="11"/>
  <c r="N1167" i="11"/>
  <c r="G1168" i="11"/>
  <c r="H1168" i="11"/>
  <c r="I1168" i="11"/>
  <c r="J1168" i="11"/>
  <c r="K1168" i="11"/>
  <c r="L1168" i="11"/>
  <c r="M1168" i="11"/>
  <c r="N1168" i="11"/>
  <c r="G1169" i="11"/>
  <c r="H1169" i="11"/>
  <c r="I1169" i="11"/>
  <c r="J1169" i="11"/>
  <c r="K1169" i="11"/>
  <c r="L1169" i="11"/>
  <c r="M1169" i="11"/>
  <c r="N1169" i="11"/>
  <c r="G1170" i="11"/>
  <c r="H1170" i="11"/>
  <c r="I1170" i="11"/>
  <c r="J1170" i="11"/>
  <c r="K1170" i="11"/>
  <c r="L1170" i="11"/>
  <c r="M1170" i="11"/>
  <c r="N1170" i="11"/>
  <c r="G1171" i="11"/>
  <c r="H1171" i="11"/>
  <c r="I1171" i="11"/>
  <c r="J1171" i="11"/>
  <c r="K1171" i="11"/>
  <c r="L1171" i="11"/>
  <c r="M1171" i="11"/>
  <c r="N1171" i="11"/>
  <c r="G1172" i="11"/>
  <c r="H1172" i="11"/>
  <c r="I1172" i="11"/>
  <c r="J1172" i="11"/>
  <c r="K1172" i="11"/>
  <c r="L1172" i="11"/>
  <c r="M1172" i="11"/>
  <c r="N1172" i="11"/>
  <c r="G1173" i="11"/>
  <c r="H1173" i="11"/>
  <c r="I1173" i="11"/>
  <c r="J1173" i="11"/>
  <c r="K1173" i="11"/>
  <c r="L1173" i="11"/>
  <c r="M1173" i="11"/>
  <c r="N1173" i="11"/>
  <c r="G1174" i="11"/>
  <c r="H1174" i="11"/>
  <c r="I1174" i="11"/>
  <c r="J1174" i="11"/>
  <c r="K1174" i="11"/>
  <c r="L1174" i="11"/>
  <c r="M1174" i="11"/>
  <c r="N1174" i="11"/>
  <c r="G1175" i="11"/>
  <c r="H1175" i="11"/>
  <c r="I1175" i="11"/>
  <c r="J1175" i="11"/>
  <c r="K1175" i="11"/>
  <c r="L1175" i="11"/>
  <c r="M1175" i="11"/>
  <c r="N1175" i="11"/>
  <c r="G1176" i="11"/>
  <c r="H1176" i="11"/>
  <c r="I1176" i="11"/>
  <c r="J1176" i="11"/>
  <c r="K1176" i="11"/>
  <c r="L1176" i="11"/>
  <c r="M1176" i="11"/>
  <c r="N1176" i="11"/>
  <c r="G1177" i="11"/>
  <c r="H1177" i="11"/>
  <c r="I1177" i="11"/>
  <c r="J1177" i="11"/>
  <c r="K1177" i="11"/>
  <c r="L1177" i="11"/>
  <c r="M1177" i="11"/>
  <c r="N1177" i="11"/>
  <c r="G1178" i="11"/>
  <c r="H1178" i="11"/>
  <c r="I1178" i="11"/>
  <c r="J1178" i="11"/>
  <c r="K1178" i="11"/>
  <c r="L1178" i="11"/>
  <c r="M1178" i="11"/>
  <c r="N1178" i="11"/>
  <c r="G1179" i="11"/>
  <c r="H1179" i="11"/>
  <c r="I1179" i="11"/>
  <c r="J1179" i="11"/>
  <c r="K1179" i="11"/>
  <c r="L1179" i="11"/>
  <c r="M1179" i="11"/>
  <c r="N1179" i="11"/>
  <c r="G1180" i="11"/>
  <c r="H1180" i="11"/>
  <c r="I1180" i="11"/>
  <c r="J1180" i="11"/>
  <c r="K1180" i="11"/>
  <c r="L1180" i="11"/>
  <c r="M1180" i="11"/>
  <c r="N1180" i="11"/>
  <c r="G1181" i="11"/>
  <c r="H1181" i="11"/>
  <c r="I1181" i="11"/>
  <c r="J1181" i="11"/>
  <c r="K1181" i="11"/>
  <c r="L1181" i="11"/>
  <c r="M1181" i="11"/>
  <c r="N1181" i="11"/>
  <c r="G1182" i="11"/>
  <c r="H1182" i="11"/>
  <c r="I1182" i="11"/>
  <c r="J1182" i="11"/>
  <c r="K1182" i="11"/>
  <c r="L1182" i="11"/>
  <c r="M1182" i="11"/>
  <c r="N1182" i="11"/>
  <c r="G1183" i="11"/>
  <c r="H1183" i="11"/>
  <c r="I1183" i="11"/>
  <c r="J1183" i="11"/>
  <c r="K1183" i="11"/>
  <c r="L1183" i="11"/>
  <c r="M1183" i="11"/>
  <c r="N1183" i="11"/>
  <c r="G1184" i="11"/>
  <c r="H1184" i="11"/>
  <c r="I1184" i="11"/>
  <c r="J1184" i="11"/>
  <c r="K1184" i="11"/>
  <c r="L1184" i="11"/>
  <c r="M1184" i="11"/>
  <c r="N1184" i="11"/>
  <c r="G1185" i="11"/>
  <c r="H1185" i="11"/>
  <c r="I1185" i="11"/>
  <c r="J1185" i="11"/>
  <c r="K1185" i="11"/>
  <c r="L1185" i="11"/>
  <c r="M1185" i="11"/>
  <c r="N1185" i="11"/>
  <c r="G1186" i="11"/>
  <c r="H1186" i="11"/>
  <c r="I1186" i="11"/>
  <c r="J1186" i="11"/>
  <c r="K1186" i="11"/>
  <c r="L1186" i="11"/>
  <c r="M1186" i="11"/>
  <c r="N1186" i="11"/>
  <c r="G1187" i="11"/>
  <c r="H1187" i="11"/>
  <c r="I1187" i="11"/>
  <c r="J1187" i="11"/>
  <c r="K1187" i="11"/>
  <c r="L1187" i="11"/>
  <c r="M1187" i="11"/>
  <c r="N1187" i="11"/>
  <c r="G1188" i="11"/>
  <c r="H1188" i="11"/>
  <c r="I1188" i="11"/>
  <c r="J1188" i="11"/>
  <c r="K1188" i="11"/>
  <c r="L1188" i="11"/>
  <c r="M1188" i="11"/>
  <c r="N1188" i="11"/>
  <c r="G1189" i="11"/>
  <c r="H1189" i="11"/>
  <c r="I1189" i="11"/>
  <c r="J1189" i="11"/>
  <c r="K1189" i="11"/>
  <c r="L1189" i="11"/>
  <c r="M1189" i="11"/>
  <c r="N1189" i="11"/>
  <c r="G1190" i="11"/>
  <c r="H1190" i="11"/>
  <c r="I1190" i="11"/>
  <c r="J1190" i="11"/>
  <c r="K1190" i="11"/>
  <c r="L1190" i="11"/>
  <c r="M1190" i="11"/>
  <c r="N1190" i="11"/>
  <c r="G1191" i="11"/>
  <c r="H1191" i="11"/>
  <c r="I1191" i="11"/>
  <c r="J1191" i="11"/>
  <c r="K1191" i="11"/>
  <c r="L1191" i="11"/>
  <c r="M1191" i="11"/>
  <c r="N1191" i="11"/>
  <c r="G1192" i="11"/>
  <c r="H1192" i="11"/>
  <c r="I1192" i="11"/>
  <c r="J1192" i="11"/>
  <c r="K1192" i="11"/>
  <c r="L1192" i="11"/>
  <c r="M1192" i="11"/>
  <c r="N1192" i="11"/>
  <c r="G1193" i="11"/>
  <c r="H1193" i="11"/>
  <c r="I1193" i="11"/>
  <c r="J1193" i="11"/>
  <c r="K1193" i="11"/>
  <c r="L1193" i="11"/>
  <c r="M1193" i="11"/>
  <c r="N1193" i="11"/>
  <c r="G1194" i="11"/>
  <c r="H1194" i="11"/>
  <c r="I1194" i="11"/>
  <c r="J1194" i="11"/>
  <c r="K1194" i="11"/>
  <c r="L1194" i="11"/>
  <c r="M1194" i="11"/>
  <c r="N1194" i="11"/>
  <c r="G1195" i="11"/>
  <c r="H1195" i="11"/>
  <c r="I1195" i="11"/>
  <c r="J1195" i="11"/>
  <c r="K1195" i="11"/>
  <c r="L1195" i="11"/>
  <c r="M1195" i="11"/>
  <c r="N1195" i="11"/>
  <c r="G1196" i="11"/>
  <c r="H1196" i="11"/>
  <c r="I1196" i="11"/>
  <c r="J1196" i="11"/>
  <c r="K1196" i="11"/>
  <c r="L1196" i="11"/>
  <c r="M1196" i="11"/>
  <c r="N1196" i="11"/>
  <c r="G1197" i="11"/>
  <c r="H1197" i="11"/>
  <c r="I1197" i="11"/>
  <c r="J1197" i="11"/>
  <c r="K1197" i="11"/>
  <c r="L1197" i="11"/>
  <c r="M1197" i="11"/>
  <c r="N1197" i="11"/>
  <c r="G1198" i="11"/>
  <c r="H1198" i="11"/>
  <c r="I1198" i="11"/>
  <c r="J1198" i="11"/>
  <c r="K1198" i="11"/>
  <c r="L1198" i="11"/>
  <c r="M1198" i="11"/>
  <c r="N1198" i="11"/>
  <c r="G1199" i="11"/>
  <c r="H1199" i="11"/>
  <c r="I1199" i="11"/>
  <c r="J1199" i="11"/>
  <c r="K1199" i="11"/>
  <c r="L1199" i="11"/>
  <c r="M1199" i="11"/>
  <c r="N1199" i="11"/>
  <c r="G1200" i="11"/>
  <c r="H1200" i="11"/>
  <c r="I1200" i="11"/>
  <c r="J1200" i="11"/>
  <c r="K1200" i="11"/>
  <c r="L1200" i="11"/>
  <c r="M1200" i="11"/>
  <c r="N1200" i="11"/>
  <c r="G1201" i="11"/>
  <c r="H1201" i="11"/>
  <c r="I1201" i="11"/>
  <c r="J1201" i="11"/>
  <c r="K1201" i="11"/>
  <c r="L1201" i="11"/>
  <c r="M1201" i="11"/>
  <c r="N1201" i="11"/>
  <c r="G1202" i="11"/>
  <c r="H1202" i="11"/>
  <c r="I1202" i="11"/>
  <c r="J1202" i="11"/>
  <c r="K1202" i="11"/>
  <c r="L1202" i="11"/>
  <c r="M1202" i="11"/>
  <c r="N1202" i="11"/>
  <c r="G1203" i="11"/>
  <c r="H1203" i="11"/>
  <c r="I1203" i="11"/>
  <c r="J1203" i="11"/>
  <c r="K1203" i="11"/>
  <c r="L1203" i="11"/>
  <c r="M1203" i="11"/>
  <c r="N1203" i="11"/>
  <c r="G1204" i="11"/>
  <c r="H1204" i="11"/>
  <c r="I1204" i="11"/>
  <c r="J1204" i="11"/>
  <c r="K1204" i="11"/>
  <c r="L1204" i="11"/>
  <c r="M1204" i="11"/>
  <c r="N1204" i="11"/>
  <c r="G1205" i="11"/>
  <c r="H1205" i="11"/>
  <c r="I1205" i="11"/>
  <c r="J1205" i="11"/>
  <c r="K1205" i="11"/>
  <c r="L1205" i="11"/>
  <c r="M1205" i="11"/>
  <c r="N1205" i="11"/>
  <c r="G1206" i="11"/>
  <c r="H1206" i="11"/>
  <c r="I1206" i="11"/>
  <c r="J1206" i="11"/>
  <c r="K1206" i="11"/>
  <c r="L1206" i="11"/>
  <c r="M1206" i="11"/>
  <c r="N1206" i="11"/>
  <c r="G1207" i="11"/>
  <c r="H1207" i="11"/>
  <c r="I1207" i="11"/>
  <c r="J1207" i="11"/>
  <c r="K1207" i="11"/>
  <c r="L1207" i="11"/>
  <c r="M1207" i="11"/>
  <c r="N1207" i="11"/>
  <c r="G1208" i="11"/>
  <c r="H1208" i="11"/>
  <c r="I1208" i="11"/>
  <c r="J1208" i="11"/>
  <c r="K1208" i="11"/>
  <c r="L1208" i="11"/>
  <c r="M1208" i="11"/>
  <c r="N1208" i="11"/>
  <c r="G1209" i="11"/>
  <c r="H1209" i="11"/>
  <c r="I1209" i="11"/>
  <c r="J1209" i="11"/>
  <c r="K1209" i="11"/>
  <c r="L1209" i="11"/>
  <c r="M1209" i="11"/>
  <c r="N1209" i="11"/>
  <c r="G1210" i="11"/>
  <c r="H1210" i="11"/>
  <c r="I1210" i="11"/>
  <c r="J1210" i="11"/>
  <c r="K1210" i="11"/>
  <c r="L1210" i="11"/>
  <c r="M1210" i="11"/>
  <c r="N1210" i="11"/>
  <c r="G1211" i="11"/>
  <c r="H1211" i="11"/>
  <c r="I1211" i="11"/>
  <c r="J1211" i="11"/>
  <c r="K1211" i="11"/>
  <c r="L1211" i="11"/>
  <c r="M1211" i="11"/>
  <c r="N1211" i="11"/>
  <c r="G1212" i="11"/>
  <c r="H1212" i="11"/>
  <c r="I1212" i="11"/>
  <c r="J1212" i="11"/>
  <c r="K1212" i="11"/>
  <c r="L1212" i="11"/>
  <c r="M1212" i="11"/>
  <c r="N1212" i="11"/>
  <c r="G1213" i="11"/>
  <c r="H1213" i="11"/>
  <c r="I1213" i="11"/>
  <c r="J1213" i="11"/>
  <c r="K1213" i="11"/>
  <c r="L1213" i="11"/>
  <c r="M1213" i="11"/>
  <c r="N1213" i="11"/>
  <c r="G1214" i="11"/>
  <c r="H1214" i="11"/>
  <c r="I1214" i="11"/>
  <c r="J1214" i="11"/>
  <c r="K1214" i="11"/>
  <c r="L1214" i="11"/>
  <c r="M1214" i="11"/>
  <c r="N1214" i="11"/>
  <c r="G1215" i="11"/>
  <c r="H1215" i="11"/>
  <c r="I1215" i="11"/>
  <c r="J1215" i="11"/>
  <c r="K1215" i="11"/>
  <c r="L1215" i="11"/>
  <c r="M1215" i="11"/>
  <c r="N1215" i="11"/>
  <c r="G1216" i="11"/>
  <c r="H1216" i="11"/>
  <c r="I1216" i="11"/>
  <c r="J1216" i="11"/>
  <c r="K1216" i="11"/>
  <c r="L1216" i="11"/>
  <c r="M1216" i="11"/>
  <c r="N1216" i="11"/>
  <c r="G1217" i="11"/>
  <c r="H1217" i="11"/>
  <c r="I1217" i="11"/>
  <c r="J1217" i="11"/>
  <c r="K1217" i="11"/>
  <c r="L1217" i="11"/>
  <c r="M1217" i="11"/>
  <c r="N1217" i="11"/>
  <c r="G1218" i="11"/>
  <c r="H1218" i="11"/>
  <c r="I1218" i="11"/>
  <c r="J1218" i="11"/>
  <c r="K1218" i="11"/>
  <c r="L1218" i="11"/>
  <c r="M1218" i="11"/>
  <c r="N1218" i="11"/>
  <c r="G1219" i="11"/>
  <c r="H1219" i="11"/>
  <c r="I1219" i="11"/>
  <c r="J1219" i="11"/>
  <c r="K1219" i="11"/>
  <c r="L1219" i="11"/>
  <c r="M1219" i="11"/>
  <c r="N1219" i="11"/>
  <c r="G1220" i="11"/>
  <c r="H1220" i="11"/>
  <c r="I1220" i="11"/>
  <c r="J1220" i="11"/>
  <c r="K1220" i="11"/>
  <c r="L1220" i="11"/>
  <c r="M1220" i="11"/>
  <c r="N1220" i="11"/>
  <c r="G1221" i="11"/>
  <c r="H1221" i="11"/>
  <c r="I1221" i="11"/>
  <c r="J1221" i="11"/>
  <c r="K1221" i="11"/>
  <c r="L1221" i="11"/>
  <c r="M1221" i="11"/>
  <c r="N1221" i="11"/>
  <c r="G1222" i="11"/>
  <c r="H1222" i="11"/>
  <c r="I1222" i="11"/>
  <c r="J1222" i="11"/>
  <c r="K1222" i="11"/>
  <c r="L1222" i="11"/>
  <c r="M1222" i="11"/>
  <c r="N1222" i="11"/>
  <c r="G1223" i="11"/>
  <c r="H1223" i="11"/>
  <c r="I1223" i="11"/>
  <c r="J1223" i="11"/>
  <c r="K1223" i="11"/>
  <c r="L1223" i="11"/>
  <c r="M1223" i="11"/>
  <c r="N1223" i="11"/>
  <c r="G1224" i="11"/>
  <c r="H1224" i="11"/>
  <c r="I1224" i="11"/>
  <c r="J1224" i="11"/>
  <c r="K1224" i="11"/>
  <c r="L1224" i="11"/>
  <c r="M1224" i="11"/>
  <c r="N1224" i="11"/>
  <c r="G1225" i="11"/>
  <c r="H1225" i="11"/>
  <c r="I1225" i="11"/>
  <c r="J1225" i="11"/>
  <c r="K1225" i="11"/>
  <c r="L1225" i="11"/>
  <c r="M1225" i="11"/>
  <c r="N1225" i="11"/>
  <c r="G1226" i="11"/>
  <c r="H1226" i="11"/>
  <c r="I1226" i="11"/>
  <c r="J1226" i="11"/>
  <c r="K1226" i="11"/>
  <c r="L1226" i="11"/>
  <c r="M1226" i="11"/>
  <c r="N1226" i="11"/>
  <c r="G1227" i="11"/>
  <c r="H1227" i="11"/>
  <c r="I1227" i="11"/>
  <c r="J1227" i="11"/>
  <c r="K1227" i="11"/>
  <c r="L1227" i="11"/>
  <c r="M1227" i="11"/>
  <c r="N1227" i="11"/>
  <c r="G1228" i="11"/>
  <c r="H1228" i="11"/>
  <c r="I1228" i="11"/>
  <c r="J1228" i="11"/>
  <c r="K1228" i="11"/>
  <c r="L1228" i="11"/>
  <c r="M1228" i="11"/>
  <c r="N1228" i="11"/>
  <c r="G1229" i="11"/>
  <c r="H1229" i="11"/>
  <c r="I1229" i="11"/>
  <c r="J1229" i="11"/>
  <c r="K1229" i="11"/>
  <c r="L1229" i="11"/>
  <c r="M1229" i="11"/>
  <c r="N1229" i="11"/>
  <c r="G1230" i="11"/>
  <c r="H1230" i="11"/>
  <c r="I1230" i="11"/>
  <c r="J1230" i="11"/>
  <c r="K1230" i="11"/>
  <c r="L1230" i="11"/>
  <c r="M1230" i="11"/>
  <c r="N1230" i="11"/>
  <c r="G1231" i="11"/>
  <c r="H1231" i="11"/>
  <c r="I1231" i="11"/>
  <c r="J1231" i="11"/>
  <c r="K1231" i="11"/>
  <c r="L1231" i="11"/>
  <c r="M1231" i="11"/>
  <c r="N1231" i="11"/>
  <c r="G1232" i="11"/>
  <c r="H1232" i="11"/>
  <c r="I1232" i="11"/>
  <c r="J1232" i="11"/>
  <c r="K1232" i="11"/>
  <c r="L1232" i="11"/>
  <c r="M1232" i="11"/>
  <c r="N1232" i="11"/>
  <c r="G1233" i="11"/>
  <c r="H1233" i="11"/>
  <c r="I1233" i="11"/>
  <c r="J1233" i="11"/>
  <c r="K1233" i="11"/>
  <c r="L1233" i="11"/>
  <c r="M1233" i="11"/>
  <c r="N1233" i="11"/>
  <c r="G1234" i="11"/>
  <c r="H1234" i="11"/>
  <c r="I1234" i="11"/>
  <c r="J1234" i="11"/>
  <c r="K1234" i="11"/>
  <c r="L1234" i="11"/>
  <c r="M1234" i="11"/>
  <c r="N1234" i="11"/>
  <c r="G1235" i="11"/>
  <c r="H1235" i="11"/>
  <c r="I1235" i="11"/>
  <c r="J1235" i="11"/>
  <c r="K1235" i="11"/>
  <c r="L1235" i="11"/>
  <c r="M1235" i="11"/>
  <c r="N1235" i="11"/>
  <c r="G1236" i="11"/>
  <c r="H1236" i="11"/>
  <c r="I1236" i="11"/>
  <c r="J1236" i="11"/>
  <c r="K1236" i="11"/>
  <c r="L1236" i="11"/>
  <c r="M1236" i="11"/>
  <c r="N1236" i="11"/>
  <c r="G1237" i="11"/>
  <c r="H1237" i="11"/>
  <c r="I1237" i="11"/>
  <c r="J1237" i="11"/>
  <c r="K1237" i="11"/>
  <c r="L1237" i="11"/>
  <c r="M1237" i="11"/>
  <c r="N1237" i="11"/>
  <c r="G1238" i="11"/>
  <c r="H1238" i="11"/>
  <c r="I1238" i="11"/>
  <c r="J1238" i="11"/>
  <c r="K1238" i="11"/>
  <c r="L1238" i="11"/>
  <c r="M1238" i="11"/>
  <c r="N1238" i="11"/>
  <c r="G1239" i="11"/>
  <c r="H1239" i="11"/>
  <c r="I1239" i="11"/>
  <c r="J1239" i="11"/>
  <c r="K1239" i="11"/>
  <c r="L1239" i="11"/>
  <c r="M1239" i="11"/>
  <c r="N1239" i="11"/>
  <c r="G1240" i="11"/>
  <c r="H1240" i="11"/>
  <c r="I1240" i="11"/>
  <c r="J1240" i="11"/>
  <c r="K1240" i="11"/>
  <c r="L1240" i="11"/>
  <c r="M1240" i="11"/>
  <c r="N1240" i="11"/>
  <c r="G1241" i="11"/>
  <c r="H1241" i="11"/>
  <c r="I1241" i="11"/>
  <c r="J1241" i="11"/>
  <c r="K1241" i="11"/>
  <c r="L1241" i="11"/>
  <c r="M1241" i="11"/>
  <c r="N1241" i="11"/>
  <c r="G1242" i="11"/>
  <c r="H1242" i="11"/>
  <c r="I1242" i="11"/>
  <c r="J1242" i="11"/>
  <c r="K1242" i="11"/>
  <c r="L1242" i="11"/>
  <c r="M1242" i="11"/>
  <c r="N1242" i="11"/>
  <c r="G1243" i="11"/>
  <c r="H1243" i="11"/>
  <c r="I1243" i="11"/>
  <c r="J1243" i="11"/>
  <c r="K1243" i="11"/>
  <c r="L1243" i="11"/>
  <c r="M1243" i="11"/>
  <c r="N1243" i="11"/>
  <c r="G1244" i="11"/>
  <c r="H1244" i="11"/>
  <c r="I1244" i="11"/>
  <c r="J1244" i="11"/>
  <c r="K1244" i="11"/>
  <c r="L1244" i="11"/>
  <c r="M1244" i="11"/>
  <c r="N1244" i="11"/>
  <c r="G1245" i="11"/>
  <c r="H1245" i="11"/>
  <c r="I1245" i="11"/>
  <c r="J1245" i="11"/>
  <c r="K1245" i="11"/>
  <c r="L1245" i="11"/>
  <c r="M1245" i="11"/>
  <c r="N1245" i="11"/>
  <c r="G1246" i="11"/>
  <c r="H1246" i="11"/>
  <c r="I1246" i="11"/>
  <c r="J1246" i="11"/>
  <c r="K1246" i="11"/>
  <c r="L1246" i="11"/>
  <c r="M1246" i="11"/>
  <c r="N1246" i="11"/>
  <c r="G1247" i="11"/>
  <c r="H1247" i="11"/>
  <c r="I1247" i="11"/>
  <c r="J1247" i="11"/>
  <c r="K1247" i="11"/>
  <c r="L1247" i="11"/>
  <c r="M1247" i="11"/>
  <c r="N1247" i="11"/>
  <c r="G1248" i="11"/>
  <c r="H1248" i="11"/>
  <c r="I1248" i="11"/>
  <c r="J1248" i="11"/>
  <c r="K1248" i="11"/>
  <c r="L1248" i="11"/>
  <c r="M1248" i="11"/>
  <c r="N1248" i="11"/>
  <c r="G1249" i="11"/>
  <c r="H1249" i="11"/>
  <c r="I1249" i="11"/>
  <c r="J1249" i="11"/>
  <c r="K1249" i="11"/>
  <c r="L1249" i="11"/>
  <c r="M1249" i="11"/>
  <c r="N1249" i="11"/>
  <c r="G1250" i="11"/>
  <c r="H1250" i="11"/>
  <c r="I1250" i="11"/>
  <c r="J1250" i="11"/>
  <c r="K1250" i="11"/>
  <c r="L1250" i="11"/>
  <c r="M1250" i="11"/>
  <c r="N1250" i="11"/>
  <c r="G1251" i="11"/>
  <c r="H1251" i="11"/>
  <c r="I1251" i="11"/>
  <c r="J1251" i="11"/>
  <c r="K1251" i="11"/>
  <c r="L1251" i="11"/>
  <c r="M1251" i="11"/>
  <c r="N1251" i="11"/>
  <c r="G1252" i="11"/>
  <c r="H1252" i="11"/>
  <c r="I1252" i="11"/>
  <c r="J1252" i="11"/>
  <c r="K1252" i="11"/>
  <c r="L1252" i="11"/>
  <c r="M1252" i="11"/>
  <c r="N1252" i="11"/>
  <c r="G1253" i="11"/>
  <c r="H1253" i="11"/>
  <c r="I1253" i="11"/>
  <c r="J1253" i="11"/>
  <c r="K1253" i="11"/>
  <c r="L1253" i="11"/>
  <c r="M1253" i="11"/>
  <c r="N1253" i="11"/>
  <c r="G1254" i="11"/>
  <c r="H1254" i="11"/>
  <c r="I1254" i="11"/>
  <c r="J1254" i="11"/>
  <c r="K1254" i="11"/>
  <c r="L1254" i="11"/>
  <c r="M1254" i="11"/>
  <c r="N1254" i="11"/>
  <c r="G1255" i="11"/>
  <c r="H1255" i="11"/>
  <c r="I1255" i="11"/>
  <c r="J1255" i="11"/>
  <c r="K1255" i="11"/>
  <c r="L1255" i="11"/>
  <c r="M1255" i="11"/>
  <c r="N1255" i="11"/>
  <c r="G1256" i="11"/>
  <c r="H1256" i="11"/>
  <c r="I1256" i="11"/>
  <c r="J1256" i="11"/>
  <c r="K1256" i="11"/>
  <c r="L1256" i="11"/>
  <c r="M1256" i="11"/>
  <c r="N1256" i="11"/>
  <c r="G1257" i="11"/>
  <c r="H1257" i="11"/>
  <c r="I1257" i="11"/>
  <c r="J1257" i="11"/>
  <c r="K1257" i="11"/>
  <c r="L1257" i="11"/>
  <c r="M1257" i="11"/>
  <c r="N1257" i="11"/>
  <c r="G1258" i="11"/>
  <c r="H1258" i="11"/>
  <c r="I1258" i="11"/>
  <c r="J1258" i="11"/>
  <c r="K1258" i="11"/>
  <c r="L1258" i="11"/>
  <c r="M1258" i="11"/>
  <c r="N1258" i="11"/>
  <c r="G1259" i="11"/>
  <c r="H1259" i="11"/>
  <c r="I1259" i="11"/>
  <c r="J1259" i="11"/>
  <c r="K1259" i="11"/>
  <c r="L1259" i="11"/>
  <c r="M1259" i="11"/>
  <c r="N1259" i="11"/>
  <c r="G1260" i="11"/>
  <c r="H1260" i="11"/>
  <c r="I1260" i="11"/>
  <c r="J1260" i="11"/>
  <c r="K1260" i="11"/>
  <c r="L1260" i="11"/>
  <c r="M1260" i="11"/>
  <c r="N1260" i="11"/>
  <c r="G1261" i="11"/>
  <c r="H1261" i="11"/>
  <c r="I1261" i="11"/>
  <c r="J1261" i="11"/>
  <c r="K1261" i="11"/>
  <c r="L1261" i="11"/>
  <c r="M1261" i="11"/>
  <c r="N1261" i="11"/>
  <c r="G1262" i="11"/>
  <c r="H1262" i="11"/>
  <c r="I1262" i="11"/>
  <c r="J1262" i="11"/>
  <c r="K1262" i="11"/>
  <c r="L1262" i="11"/>
  <c r="M1262" i="11"/>
  <c r="N1262" i="11"/>
  <c r="G1263" i="11"/>
  <c r="H1263" i="11"/>
  <c r="I1263" i="11"/>
  <c r="J1263" i="11"/>
  <c r="K1263" i="11"/>
  <c r="L1263" i="11"/>
  <c r="M1263" i="11"/>
  <c r="N1263" i="11"/>
  <c r="G1264" i="11"/>
  <c r="H1264" i="11"/>
  <c r="I1264" i="11"/>
  <c r="J1264" i="11"/>
  <c r="K1264" i="11"/>
  <c r="L1264" i="11"/>
  <c r="M1264" i="11"/>
  <c r="N1264" i="11"/>
  <c r="G1265" i="11"/>
  <c r="H1265" i="11"/>
  <c r="I1265" i="11"/>
  <c r="J1265" i="11"/>
  <c r="K1265" i="11"/>
  <c r="L1265" i="11"/>
  <c r="M1265" i="11"/>
  <c r="N1265" i="11"/>
  <c r="G1266" i="11"/>
  <c r="H1266" i="11"/>
  <c r="I1266" i="11"/>
  <c r="J1266" i="11"/>
  <c r="K1266" i="11"/>
  <c r="L1266" i="11"/>
  <c r="M1266" i="11"/>
  <c r="N1266" i="11"/>
  <c r="G1267" i="11"/>
  <c r="H1267" i="11"/>
  <c r="I1267" i="11"/>
  <c r="J1267" i="11"/>
  <c r="K1267" i="11"/>
  <c r="L1267" i="11"/>
  <c r="M1267" i="11"/>
  <c r="N1267" i="11"/>
  <c r="G1268" i="11"/>
  <c r="H1268" i="11"/>
  <c r="I1268" i="11"/>
  <c r="J1268" i="11"/>
  <c r="K1268" i="11"/>
  <c r="L1268" i="11"/>
  <c r="M1268" i="11"/>
  <c r="N1268" i="11"/>
  <c r="G1269" i="11"/>
  <c r="H1269" i="11"/>
  <c r="I1269" i="11"/>
  <c r="J1269" i="11"/>
  <c r="K1269" i="11"/>
  <c r="L1269" i="11"/>
  <c r="M1269" i="11"/>
  <c r="N1269" i="11"/>
  <c r="G1270" i="11"/>
  <c r="H1270" i="11"/>
  <c r="I1270" i="11"/>
  <c r="J1270" i="11"/>
  <c r="K1270" i="11"/>
  <c r="L1270" i="11"/>
  <c r="M1270" i="11"/>
  <c r="N1270" i="11"/>
  <c r="G1271" i="11"/>
  <c r="H1271" i="11"/>
  <c r="I1271" i="11"/>
  <c r="J1271" i="11"/>
  <c r="K1271" i="11"/>
  <c r="L1271" i="11"/>
  <c r="M1271" i="11"/>
  <c r="N1271" i="11"/>
  <c r="G1272" i="11"/>
  <c r="H1272" i="11"/>
  <c r="I1272" i="11"/>
  <c r="J1272" i="11"/>
  <c r="K1272" i="11"/>
  <c r="L1272" i="11"/>
  <c r="M1272" i="11"/>
  <c r="N1272" i="11"/>
  <c r="G1273" i="11"/>
  <c r="H1273" i="11"/>
  <c r="I1273" i="11"/>
  <c r="J1273" i="11"/>
  <c r="K1273" i="11"/>
  <c r="L1273" i="11"/>
  <c r="M1273" i="11"/>
  <c r="N1273" i="11"/>
  <c r="G1274" i="11"/>
  <c r="H1274" i="11"/>
  <c r="I1274" i="11"/>
  <c r="J1274" i="11"/>
  <c r="K1274" i="11"/>
  <c r="L1274" i="11"/>
  <c r="M1274" i="11"/>
  <c r="N1274" i="11"/>
  <c r="G1275" i="11"/>
  <c r="H1275" i="11"/>
  <c r="I1275" i="11"/>
  <c r="J1275" i="11"/>
  <c r="K1275" i="11"/>
  <c r="L1275" i="11"/>
  <c r="M1275" i="11"/>
  <c r="N1275" i="11"/>
  <c r="G1276" i="11"/>
  <c r="H1276" i="11"/>
  <c r="I1276" i="11"/>
  <c r="J1276" i="11"/>
  <c r="K1276" i="11"/>
  <c r="L1276" i="11"/>
  <c r="M1276" i="11"/>
  <c r="N1276" i="11"/>
  <c r="G1277" i="11"/>
  <c r="H1277" i="11"/>
  <c r="I1277" i="11"/>
  <c r="J1277" i="11"/>
  <c r="K1277" i="11"/>
  <c r="L1277" i="11"/>
  <c r="M1277" i="11"/>
  <c r="N1277" i="11"/>
  <c r="G1278" i="11"/>
  <c r="H1278" i="11"/>
  <c r="I1278" i="11"/>
  <c r="J1278" i="11"/>
  <c r="K1278" i="11"/>
  <c r="L1278" i="11"/>
  <c r="M1278" i="11"/>
  <c r="N1278" i="11"/>
  <c r="G1279" i="11"/>
  <c r="H1279" i="11"/>
  <c r="I1279" i="11"/>
  <c r="J1279" i="11"/>
  <c r="K1279" i="11"/>
  <c r="L1279" i="11"/>
  <c r="M1279" i="11"/>
  <c r="N1279" i="11"/>
  <c r="G1280" i="11"/>
  <c r="H1280" i="11"/>
  <c r="I1280" i="11"/>
  <c r="J1280" i="11"/>
  <c r="K1280" i="11"/>
  <c r="L1280" i="11"/>
  <c r="M1280" i="11"/>
  <c r="N1280" i="11"/>
  <c r="G1281" i="11"/>
  <c r="H1281" i="11"/>
  <c r="I1281" i="11"/>
  <c r="J1281" i="11"/>
  <c r="K1281" i="11"/>
  <c r="L1281" i="11"/>
  <c r="M1281" i="11"/>
  <c r="N1281" i="11"/>
  <c r="G1282" i="11"/>
  <c r="H1282" i="11"/>
  <c r="I1282" i="11"/>
  <c r="J1282" i="11"/>
  <c r="K1282" i="11"/>
  <c r="L1282" i="11"/>
  <c r="M1282" i="11"/>
  <c r="N1282" i="11"/>
  <c r="G1283" i="11"/>
  <c r="H1283" i="11"/>
  <c r="I1283" i="11"/>
  <c r="J1283" i="11"/>
  <c r="K1283" i="11"/>
  <c r="L1283" i="11"/>
  <c r="M1283" i="11"/>
  <c r="N1283" i="11"/>
  <c r="G1284" i="11"/>
  <c r="H1284" i="11"/>
  <c r="I1284" i="11"/>
  <c r="J1284" i="11"/>
  <c r="K1284" i="11"/>
  <c r="L1284" i="11"/>
  <c r="M1284" i="11"/>
  <c r="N1284" i="11"/>
  <c r="G1285" i="11"/>
  <c r="H1285" i="11"/>
  <c r="I1285" i="11"/>
  <c r="J1285" i="11"/>
  <c r="K1285" i="11"/>
  <c r="L1285" i="11"/>
  <c r="M1285" i="11"/>
  <c r="N1285" i="11"/>
  <c r="G1286" i="11"/>
  <c r="H1286" i="11"/>
  <c r="I1286" i="11"/>
  <c r="J1286" i="11"/>
  <c r="K1286" i="11"/>
  <c r="L1286" i="11"/>
  <c r="M1286" i="11"/>
  <c r="N1286" i="11"/>
  <c r="G1287" i="11"/>
  <c r="H1287" i="11"/>
  <c r="I1287" i="11"/>
  <c r="J1287" i="11"/>
  <c r="K1287" i="11"/>
  <c r="L1287" i="11"/>
  <c r="M1287" i="11"/>
  <c r="N1287" i="11"/>
  <c r="G1288" i="11"/>
  <c r="H1288" i="11"/>
  <c r="I1288" i="11"/>
  <c r="J1288" i="11"/>
  <c r="K1288" i="11"/>
  <c r="L1288" i="11"/>
  <c r="M1288" i="11"/>
  <c r="N1288" i="11"/>
  <c r="G1289" i="11"/>
  <c r="H1289" i="11"/>
  <c r="I1289" i="11"/>
  <c r="J1289" i="11"/>
  <c r="K1289" i="11"/>
  <c r="L1289" i="11"/>
  <c r="M1289" i="11"/>
  <c r="N1289" i="11"/>
  <c r="G1290" i="11"/>
  <c r="H1290" i="11"/>
  <c r="I1290" i="11"/>
  <c r="J1290" i="11"/>
  <c r="K1290" i="11"/>
  <c r="L1290" i="11"/>
  <c r="M1290" i="11"/>
  <c r="N1290" i="11"/>
  <c r="G1291" i="11"/>
  <c r="H1291" i="11"/>
  <c r="I1291" i="11"/>
  <c r="J1291" i="11"/>
  <c r="K1291" i="11"/>
  <c r="L1291" i="11"/>
  <c r="M1291" i="11"/>
  <c r="N1291" i="11"/>
  <c r="G1292" i="11"/>
  <c r="H1292" i="11"/>
  <c r="I1292" i="11"/>
  <c r="J1292" i="11"/>
  <c r="K1292" i="11"/>
  <c r="L1292" i="11"/>
  <c r="M1292" i="11"/>
  <c r="N1292" i="11"/>
  <c r="G1293" i="11"/>
  <c r="H1293" i="11"/>
  <c r="I1293" i="11"/>
  <c r="J1293" i="11"/>
  <c r="K1293" i="11"/>
  <c r="L1293" i="11"/>
  <c r="M1293" i="11"/>
  <c r="N1293" i="11"/>
  <c r="G1294" i="11"/>
  <c r="H1294" i="11"/>
  <c r="I1294" i="11"/>
  <c r="J1294" i="11"/>
  <c r="K1294" i="11"/>
  <c r="L1294" i="11"/>
  <c r="M1294" i="11"/>
  <c r="N1294" i="11"/>
  <c r="G1295" i="11"/>
  <c r="H1295" i="11"/>
  <c r="I1295" i="11"/>
  <c r="J1295" i="11"/>
  <c r="K1295" i="11"/>
  <c r="L1295" i="11"/>
  <c r="M1295" i="11"/>
  <c r="N1295" i="11"/>
  <c r="G1296" i="11"/>
  <c r="H1296" i="11"/>
  <c r="I1296" i="11"/>
  <c r="J1296" i="11"/>
  <c r="K1296" i="11"/>
  <c r="L1296" i="11"/>
  <c r="M1296" i="11"/>
  <c r="N1296" i="11"/>
  <c r="G1297" i="11"/>
  <c r="H1297" i="11"/>
  <c r="I1297" i="11"/>
  <c r="J1297" i="11"/>
  <c r="K1297" i="11"/>
  <c r="L1297" i="11"/>
  <c r="M1297" i="11"/>
  <c r="N1297" i="11"/>
  <c r="G1298" i="11"/>
  <c r="H1298" i="11"/>
  <c r="I1298" i="11"/>
  <c r="J1298" i="11"/>
  <c r="K1298" i="11"/>
  <c r="L1298" i="11"/>
  <c r="M1298" i="11"/>
  <c r="N1298" i="11"/>
  <c r="G1299" i="11"/>
  <c r="H1299" i="11"/>
  <c r="I1299" i="11"/>
  <c r="J1299" i="11"/>
  <c r="K1299" i="11"/>
  <c r="L1299" i="11"/>
  <c r="M1299" i="11"/>
  <c r="N1299" i="11"/>
  <c r="G1300" i="11"/>
  <c r="H1300" i="11"/>
  <c r="I1300" i="11"/>
  <c r="J1300" i="11"/>
  <c r="K1300" i="11"/>
  <c r="L1300" i="11"/>
  <c r="M1300" i="11"/>
  <c r="N1300" i="11"/>
  <c r="G1301" i="11"/>
  <c r="H1301" i="11"/>
  <c r="I1301" i="11"/>
  <c r="J1301" i="11"/>
  <c r="K1301" i="11"/>
  <c r="L1301" i="11"/>
  <c r="M1301" i="11"/>
  <c r="N1301" i="11"/>
  <c r="G1302" i="11"/>
  <c r="H1302" i="11"/>
  <c r="I1302" i="11"/>
  <c r="J1302" i="11"/>
  <c r="K1302" i="11"/>
  <c r="L1302" i="11"/>
  <c r="M1302" i="11"/>
  <c r="N1302" i="11"/>
  <c r="G1303" i="11"/>
  <c r="H1303" i="11"/>
  <c r="I1303" i="11"/>
  <c r="J1303" i="11"/>
  <c r="K1303" i="11"/>
  <c r="L1303" i="11"/>
  <c r="M1303" i="11"/>
  <c r="N1303" i="11"/>
  <c r="G1304" i="11"/>
  <c r="H1304" i="11"/>
  <c r="I1304" i="11"/>
  <c r="J1304" i="11"/>
  <c r="K1304" i="11"/>
  <c r="L1304" i="11"/>
  <c r="M1304" i="11"/>
  <c r="N1304" i="11"/>
  <c r="G1305" i="11"/>
  <c r="H1305" i="11"/>
  <c r="I1305" i="11"/>
  <c r="J1305" i="11"/>
  <c r="K1305" i="11"/>
  <c r="L1305" i="11"/>
  <c r="M1305" i="11"/>
  <c r="N1305" i="11"/>
  <c r="G1306" i="11"/>
  <c r="H1306" i="11"/>
  <c r="I1306" i="11"/>
  <c r="J1306" i="11"/>
  <c r="K1306" i="11"/>
  <c r="L1306" i="11"/>
  <c r="M1306" i="11"/>
  <c r="N1306" i="11"/>
  <c r="G1307" i="11"/>
  <c r="H1307" i="11"/>
  <c r="I1307" i="11"/>
  <c r="J1307" i="11"/>
  <c r="K1307" i="11"/>
  <c r="L1307" i="11"/>
  <c r="M1307" i="11"/>
  <c r="N1307" i="11"/>
  <c r="G1308" i="11"/>
  <c r="H1308" i="11"/>
  <c r="I1308" i="11"/>
  <c r="J1308" i="11"/>
  <c r="K1308" i="11"/>
  <c r="L1308" i="11"/>
  <c r="M1308" i="11"/>
  <c r="N1308" i="11"/>
  <c r="G1309" i="11"/>
  <c r="H1309" i="11"/>
  <c r="I1309" i="11"/>
  <c r="J1309" i="11"/>
  <c r="K1309" i="11"/>
  <c r="L1309" i="11"/>
  <c r="M1309" i="11"/>
  <c r="N1309" i="11"/>
  <c r="G1310" i="11"/>
  <c r="H1310" i="11"/>
  <c r="I1310" i="11"/>
  <c r="J1310" i="11"/>
  <c r="K1310" i="11"/>
  <c r="L1310" i="11"/>
  <c r="M1310" i="11"/>
  <c r="N1310" i="11"/>
  <c r="G1311" i="11"/>
  <c r="H1311" i="11"/>
  <c r="I1311" i="11"/>
  <c r="J1311" i="11"/>
  <c r="K1311" i="11"/>
  <c r="L1311" i="11"/>
  <c r="M1311" i="11"/>
  <c r="N1311" i="11"/>
  <c r="G1312" i="11"/>
  <c r="H1312" i="11"/>
  <c r="I1312" i="11"/>
  <c r="J1312" i="11"/>
  <c r="K1312" i="11"/>
  <c r="L1312" i="11"/>
  <c r="M1312" i="11"/>
  <c r="N1312" i="11"/>
  <c r="G1313" i="11"/>
  <c r="H1313" i="11"/>
  <c r="I1313" i="11"/>
  <c r="J1313" i="11"/>
  <c r="K1313" i="11"/>
  <c r="L1313" i="11"/>
  <c r="M1313" i="11"/>
  <c r="N1313" i="11"/>
  <c r="G1314" i="11"/>
  <c r="H1314" i="11"/>
  <c r="I1314" i="11"/>
  <c r="J1314" i="11"/>
  <c r="K1314" i="11"/>
  <c r="L1314" i="11"/>
  <c r="M1314" i="11"/>
  <c r="N1314" i="11"/>
  <c r="G1315" i="11"/>
  <c r="H1315" i="11"/>
  <c r="I1315" i="11"/>
  <c r="J1315" i="11"/>
  <c r="K1315" i="11"/>
  <c r="L1315" i="11"/>
  <c r="M1315" i="11"/>
  <c r="N1315" i="11"/>
  <c r="G1316" i="11"/>
  <c r="H1316" i="11"/>
  <c r="I1316" i="11"/>
  <c r="J1316" i="11"/>
  <c r="K1316" i="11"/>
  <c r="L1316" i="11"/>
  <c r="M1316" i="11"/>
  <c r="N1316" i="11"/>
  <c r="G1317" i="11"/>
  <c r="H1317" i="11"/>
  <c r="I1317" i="11"/>
  <c r="J1317" i="11"/>
  <c r="K1317" i="11"/>
  <c r="L1317" i="11"/>
  <c r="M1317" i="11"/>
  <c r="N1317" i="11"/>
  <c r="G1318" i="11"/>
  <c r="H1318" i="11"/>
  <c r="I1318" i="11"/>
  <c r="J1318" i="11"/>
  <c r="K1318" i="11"/>
  <c r="L1318" i="11"/>
  <c r="M1318" i="11"/>
  <c r="N1318" i="11"/>
  <c r="G1319" i="11"/>
  <c r="H1319" i="11"/>
  <c r="I1319" i="11"/>
  <c r="J1319" i="11"/>
  <c r="K1319" i="11"/>
  <c r="L1319" i="11"/>
  <c r="M1319" i="11"/>
  <c r="N1319" i="11"/>
  <c r="G1320" i="11"/>
  <c r="H1320" i="11"/>
  <c r="I1320" i="11"/>
  <c r="J1320" i="11"/>
  <c r="K1320" i="11"/>
  <c r="L1320" i="11"/>
  <c r="M1320" i="11"/>
  <c r="N1320" i="11"/>
  <c r="G1321" i="11"/>
  <c r="H1321" i="11"/>
  <c r="I1321" i="11"/>
  <c r="J1321" i="11"/>
  <c r="K1321" i="11"/>
  <c r="L1321" i="11"/>
  <c r="M1321" i="11"/>
  <c r="N1321" i="11"/>
  <c r="G1322" i="11"/>
  <c r="H1322" i="11"/>
  <c r="I1322" i="11"/>
  <c r="J1322" i="11"/>
  <c r="K1322" i="11"/>
  <c r="L1322" i="11"/>
  <c r="M1322" i="11"/>
  <c r="N1322" i="11"/>
  <c r="G1323" i="11"/>
  <c r="H1323" i="11"/>
  <c r="I1323" i="11"/>
  <c r="J1323" i="11"/>
  <c r="K1323" i="11"/>
  <c r="L1323" i="11"/>
  <c r="M1323" i="11"/>
  <c r="N1323" i="11"/>
  <c r="G1324" i="11"/>
  <c r="H1324" i="11"/>
  <c r="I1324" i="11"/>
  <c r="J1324" i="11"/>
  <c r="K1324" i="11"/>
  <c r="L1324" i="11"/>
  <c r="M1324" i="11"/>
  <c r="N1324" i="11"/>
  <c r="G1325" i="11"/>
  <c r="H1325" i="11"/>
  <c r="I1325" i="11"/>
  <c r="J1325" i="11"/>
  <c r="K1325" i="11"/>
  <c r="L1325" i="11"/>
  <c r="M1325" i="11"/>
  <c r="N1325" i="11"/>
  <c r="G1326" i="11"/>
  <c r="H1326" i="11"/>
  <c r="I1326" i="11"/>
  <c r="J1326" i="11"/>
  <c r="K1326" i="11"/>
  <c r="L1326" i="11"/>
  <c r="M1326" i="11"/>
  <c r="N1326" i="11"/>
  <c r="G1327" i="11"/>
  <c r="H1327" i="11"/>
  <c r="I1327" i="11"/>
  <c r="J1327" i="11"/>
  <c r="K1327" i="11"/>
  <c r="L1327" i="11"/>
  <c r="M1327" i="11"/>
  <c r="N1327" i="11"/>
  <c r="G1328" i="11"/>
  <c r="H1328" i="11"/>
  <c r="I1328" i="11"/>
  <c r="J1328" i="11"/>
  <c r="K1328" i="11"/>
  <c r="L1328" i="11"/>
  <c r="M1328" i="11"/>
  <c r="N1328" i="11"/>
  <c r="G1329" i="11"/>
  <c r="H1329" i="11"/>
  <c r="I1329" i="11"/>
  <c r="J1329" i="11"/>
  <c r="K1329" i="11"/>
  <c r="L1329" i="11"/>
  <c r="M1329" i="11"/>
  <c r="N1329" i="11"/>
  <c r="G1330" i="11"/>
  <c r="H1330" i="11"/>
  <c r="I1330" i="11"/>
  <c r="J1330" i="11"/>
  <c r="K1330" i="11"/>
  <c r="L1330" i="11"/>
  <c r="M1330" i="11"/>
  <c r="N1330" i="11"/>
  <c r="G1331" i="11"/>
  <c r="H1331" i="11"/>
  <c r="I1331" i="11"/>
  <c r="J1331" i="11"/>
  <c r="K1331" i="11"/>
  <c r="L1331" i="11"/>
  <c r="M1331" i="11"/>
  <c r="N1331" i="11"/>
  <c r="G1332" i="11"/>
  <c r="H1332" i="11"/>
  <c r="I1332" i="11"/>
  <c r="J1332" i="11"/>
  <c r="K1332" i="11"/>
  <c r="L1332" i="11"/>
  <c r="M1332" i="11"/>
  <c r="N1332" i="11"/>
  <c r="G1333" i="11"/>
  <c r="H1333" i="11"/>
  <c r="I1333" i="11"/>
  <c r="J1333" i="11"/>
  <c r="K1333" i="11"/>
  <c r="L1333" i="11"/>
  <c r="M1333" i="11"/>
  <c r="N1333" i="11"/>
  <c r="G1334" i="11"/>
  <c r="H1334" i="11"/>
  <c r="I1334" i="11"/>
  <c r="J1334" i="11"/>
  <c r="K1334" i="11"/>
  <c r="L1334" i="11"/>
  <c r="M1334" i="11"/>
  <c r="N1334" i="11"/>
  <c r="G1335" i="11"/>
  <c r="H1335" i="11"/>
  <c r="I1335" i="11"/>
  <c r="J1335" i="11"/>
  <c r="K1335" i="11"/>
  <c r="L1335" i="11"/>
  <c r="M1335" i="11"/>
  <c r="N1335" i="11"/>
  <c r="G1336" i="11"/>
  <c r="H1336" i="11"/>
  <c r="I1336" i="11"/>
  <c r="J1336" i="11"/>
  <c r="K1336" i="11"/>
  <c r="L1336" i="11"/>
  <c r="M1336" i="11"/>
  <c r="N1336" i="11"/>
  <c r="G1337" i="11"/>
  <c r="H1337" i="11"/>
  <c r="I1337" i="11"/>
  <c r="J1337" i="11"/>
  <c r="K1337" i="11"/>
  <c r="L1337" i="11"/>
  <c r="M1337" i="11"/>
  <c r="N1337" i="11"/>
  <c r="G1338" i="11"/>
  <c r="H1338" i="11"/>
  <c r="I1338" i="11"/>
  <c r="J1338" i="11"/>
  <c r="K1338" i="11"/>
  <c r="L1338" i="11"/>
  <c r="M1338" i="11"/>
  <c r="N1338" i="11"/>
  <c r="G1339" i="11"/>
  <c r="H1339" i="11"/>
  <c r="I1339" i="11"/>
  <c r="J1339" i="11"/>
  <c r="K1339" i="11"/>
  <c r="L1339" i="11"/>
  <c r="M1339" i="11"/>
  <c r="N1339" i="11"/>
  <c r="G1340" i="11"/>
  <c r="H1340" i="11"/>
  <c r="I1340" i="11"/>
  <c r="J1340" i="11"/>
  <c r="K1340" i="11"/>
  <c r="L1340" i="11"/>
  <c r="M1340" i="11"/>
  <c r="N1340" i="11"/>
  <c r="G1341" i="11"/>
  <c r="H1341" i="11"/>
  <c r="I1341" i="11"/>
  <c r="J1341" i="11"/>
  <c r="K1341" i="11"/>
  <c r="L1341" i="11"/>
  <c r="M1341" i="11"/>
  <c r="N1341" i="11"/>
  <c r="G1342" i="11"/>
  <c r="H1342" i="11"/>
  <c r="I1342" i="11"/>
  <c r="J1342" i="11"/>
  <c r="K1342" i="11"/>
  <c r="L1342" i="11"/>
  <c r="M1342" i="11"/>
  <c r="N1342" i="11"/>
  <c r="G1343" i="11"/>
  <c r="H1343" i="11"/>
  <c r="I1343" i="11"/>
  <c r="J1343" i="11"/>
  <c r="K1343" i="11"/>
  <c r="L1343" i="11"/>
  <c r="M1343" i="11"/>
  <c r="N1343" i="11"/>
  <c r="G1344" i="11"/>
  <c r="H1344" i="11"/>
  <c r="I1344" i="11"/>
  <c r="J1344" i="11"/>
  <c r="K1344" i="11"/>
  <c r="L1344" i="11"/>
  <c r="M1344" i="11"/>
  <c r="N1344" i="11"/>
  <c r="G1345" i="11"/>
  <c r="H1345" i="11"/>
  <c r="I1345" i="11"/>
  <c r="J1345" i="11"/>
  <c r="K1345" i="11"/>
  <c r="L1345" i="11"/>
  <c r="M1345" i="11"/>
  <c r="N1345" i="11"/>
  <c r="G1346" i="11"/>
  <c r="H1346" i="11"/>
  <c r="I1346" i="11"/>
  <c r="J1346" i="11"/>
  <c r="K1346" i="11"/>
  <c r="L1346" i="11"/>
  <c r="M1346" i="11"/>
  <c r="N1346" i="11"/>
  <c r="G1347" i="11"/>
  <c r="H1347" i="11"/>
  <c r="I1347" i="11"/>
  <c r="J1347" i="11"/>
  <c r="K1347" i="11"/>
  <c r="L1347" i="11"/>
  <c r="M1347" i="11"/>
  <c r="N1347" i="11"/>
  <c r="G1348" i="11"/>
  <c r="H1348" i="11"/>
  <c r="I1348" i="11"/>
  <c r="J1348" i="11"/>
  <c r="K1348" i="11"/>
  <c r="L1348" i="11"/>
  <c r="M1348" i="11"/>
  <c r="N1348" i="11"/>
  <c r="G1349" i="11"/>
  <c r="H1349" i="11"/>
  <c r="I1349" i="11"/>
  <c r="J1349" i="11"/>
  <c r="K1349" i="11"/>
  <c r="L1349" i="11"/>
  <c r="M1349" i="11"/>
  <c r="N1349" i="11"/>
  <c r="G1350" i="11"/>
  <c r="H1350" i="11"/>
  <c r="I1350" i="11"/>
  <c r="J1350" i="11"/>
  <c r="K1350" i="11"/>
  <c r="L1350" i="11"/>
  <c r="M1350" i="11"/>
  <c r="N1350" i="11"/>
  <c r="G1351" i="11"/>
  <c r="H1351" i="11"/>
  <c r="I1351" i="11"/>
  <c r="J1351" i="11"/>
  <c r="K1351" i="11"/>
  <c r="L1351" i="11"/>
  <c r="M1351" i="11"/>
  <c r="N1351" i="11"/>
  <c r="G1352" i="11"/>
  <c r="H1352" i="11"/>
  <c r="I1352" i="11"/>
  <c r="J1352" i="11"/>
  <c r="K1352" i="11"/>
  <c r="L1352" i="11"/>
  <c r="M1352" i="11"/>
  <c r="N1352" i="11"/>
  <c r="G1353" i="11"/>
  <c r="H1353" i="11"/>
  <c r="I1353" i="11"/>
  <c r="J1353" i="11"/>
  <c r="K1353" i="11"/>
  <c r="L1353" i="11"/>
  <c r="M1353" i="11"/>
  <c r="N1353" i="11"/>
  <c r="G1354" i="11"/>
  <c r="H1354" i="11"/>
  <c r="I1354" i="11"/>
  <c r="J1354" i="11"/>
  <c r="K1354" i="11"/>
  <c r="L1354" i="11"/>
  <c r="M1354" i="11"/>
  <c r="N1354" i="11"/>
  <c r="G1355" i="11"/>
  <c r="H1355" i="11"/>
  <c r="I1355" i="11"/>
  <c r="J1355" i="11"/>
  <c r="K1355" i="11"/>
  <c r="L1355" i="11"/>
  <c r="M1355" i="11"/>
  <c r="N1355" i="11"/>
  <c r="G1356" i="11"/>
  <c r="H1356" i="11"/>
  <c r="I1356" i="11"/>
  <c r="J1356" i="11"/>
  <c r="K1356" i="11"/>
  <c r="L1356" i="11"/>
  <c r="M1356" i="11"/>
  <c r="N1356" i="11"/>
  <c r="G1357" i="11"/>
  <c r="H1357" i="11"/>
  <c r="I1357" i="11"/>
  <c r="J1357" i="11"/>
  <c r="K1357" i="11"/>
  <c r="L1357" i="11"/>
  <c r="M1357" i="11"/>
  <c r="N1357" i="11"/>
  <c r="G1358" i="11"/>
  <c r="H1358" i="11"/>
  <c r="I1358" i="11"/>
  <c r="J1358" i="11"/>
  <c r="K1358" i="11"/>
  <c r="L1358" i="11"/>
  <c r="M1358" i="11"/>
  <c r="N1358" i="11"/>
  <c r="G1359" i="11"/>
  <c r="H1359" i="11"/>
  <c r="I1359" i="11"/>
  <c r="J1359" i="11"/>
  <c r="K1359" i="11"/>
  <c r="L1359" i="11"/>
  <c r="M1359" i="11"/>
  <c r="N1359" i="11"/>
  <c r="G1360" i="11"/>
  <c r="H1360" i="11"/>
  <c r="I1360" i="11"/>
  <c r="J1360" i="11"/>
  <c r="K1360" i="11"/>
  <c r="L1360" i="11"/>
  <c r="M1360" i="11"/>
  <c r="N1360" i="11"/>
  <c r="G1361" i="11"/>
  <c r="H1361" i="11"/>
  <c r="I1361" i="11"/>
  <c r="J1361" i="11"/>
  <c r="K1361" i="11"/>
  <c r="L1361" i="11"/>
  <c r="M1361" i="11"/>
  <c r="N1361" i="11"/>
  <c r="G1362" i="11"/>
  <c r="H1362" i="11"/>
  <c r="I1362" i="11"/>
  <c r="J1362" i="11"/>
  <c r="K1362" i="11"/>
  <c r="L1362" i="11"/>
  <c r="M1362" i="11"/>
  <c r="N1362" i="11"/>
  <c r="G1363" i="11"/>
  <c r="H1363" i="11"/>
  <c r="I1363" i="11"/>
  <c r="J1363" i="11"/>
  <c r="K1363" i="11"/>
  <c r="L1363" i="11"/>
  <c r="M1363" i="11"/>
  <c r="N1363" i="11"/>
  <c r="G1364" i="11"/>
  <c r="H1364" i="11"/>
  <c r="I1364" i="11"/>
  <c r="J1364" i="11"/>
  <c r="K1364" i="11"/>
  <c r="L1364" i="11"/>
  <c r="M1364" i="11"/>
  <c r="N1364" i="11"/>
  <c r="G1365" i="11"/>
  <c r="H1365" i="11"/>
  <c r="I1365" i="11"/>
  <c r="J1365" i="11"/>
  <c r="K1365" i="11"/>
  <c r="L1365" i="11"/>
  <c r="M1365" i="11"/>
  <c r="N1365" i="11"/>
  <c r="G1366" i="11"/>
  <c r="H1366" i="11"/>
  <c r="I1366" i="11"/>
  <c r="J1366" i="11"/>
  <c r="K1366" i="11"/>
  <c r="L1366" i="11"/>
  <c r="M1366" i="11"/>
  <c r="N1366" i="11"/>
  <c r="G1367" i="11"/>
  <c r="H1367" i="11"/>
  <c r="I1367" i="11"/>
  <c r="J1367" i="11"/>
  <c r="K1367" i="11"/>
  <c r="L1367" i="11"/>
  <c r="M1367" i="11"/>
  <c r="N1367" i="11"/>
  <c r="G1368" i="11"/>
  <c r="H1368" i="11"/>
  <c r="I1368" i="11"/>
  <c r="J1368" i="11"/>
  <c r="K1368" i="11"/>
  <c r="L1368" i="11"/>
  <c r="M1368" i="11"/>
  <c r="N1368" i="11"/>
  <c r="G1369" i="11"/>
  <c r="H1369" i="11"/>
  <c r="I1369" i="11"/>
  <c r="J1369" i="11"/>
  <c r="K1369" i="11"/>
  <c r="L1369" i="11"/>
  <c r="M1369" i="11"/>
  <c r="N1369" i="11"/>
  <c r="G1370" i="11"/>
  <c r="H1370" i="11"/>
  <c r="I1370" i="11"/>
  <c r="J1370" i="11"/>
  <c r="K1370" i="11"/>
  <c r="L1370" i="11"/>
  <c r="M1370" i="11"/>
  <c r="N1370" i="11"/>
  <c r="G1371" i="11"/>
  <c r="H1371" i="11"/>
  <c r="I1371" i="11"/>
  <c r="J1371" i="11"/>
  <c r="K1371" i="11"/>
  <c r="L1371" i="11"/>
  <c r="M1371" i="11"/>
  <c r="N1371" i="11"/>
  <c r="G1372" i="11"/>
  <c r="H1372" i="11"/>
  <c r="I1372" i="11"/>
  <c r="J1372" i="11"/>
  <c r="K1372" i="11"/>
  <c r="L1372" i="11"/>
  <c r="M1372" i="11"/>
  <c r="N1372" i="11"/>
  <c r="G1373" i="11"/>
  <c r="H1373" i="11"/>
  <c r="I1373" i="11"/>
  <c r="J1373" i="11"/>
  <c r="K1373" i="11"/>
  <c r="L1373" i="11"/>
  <c r="M1373" i="11"/>
  <c r="N1373" i="11"/>
  <c r="G1374" i="11"/>
  <c r="H1374" i="11"/>
  <c r="I1374" i="11"/>
  <c r="J1374" i="11"/>
  <c r="K1374" i="11"/>
  <c r="L1374" i="11"/>
  <c r="M1374" i="11"/>
  <c r="N1374" i="11"/>
  <c r="G1375" i="11"/>
  <c r="H1375" i="11"/>
  <c r="I1375" i="11"/>
  <c r="J1375" i="11"/>
  <c r="K1375" i="11"/>
  <c r="L1375" i="11"/>
  <c r="M1375" i="11"/>
  <c r="N1375" i="11"/>
  <c r="H2" i="11"/>
  <c r="I2" i="11"/>
  <c r="J2" i="11"/>
  <c r="K2" i="11"/>
  <c r="L2" i="11"/>
  <c r="M2" i="11"/>
  <c r="N2" i="11"/>
  <c r="G2" i="11"/>
  <c r="A3" i="11"/>
  <c r="B3" i="11"/>
  <c r="C3" i="11"/>
  <c r="D3" i="11"/>
  <c r="E3" i="11"/>
  <c r="A4" i="11"/>
  <c r="B4" i="11"/>
  <c r="C4" i="11"/>
  <c r="D4" i="11"/>
  <c r="E4" i="11"/>
  <c r="A5" i="11"/>
  <c r="B5" i="11"/>
  <c r="C5" i="11"/>
  <c r="D5" i="11"/>
  <c r="E5" i="11"/>
  <c r="A6" i="11"/>
  <c r="B6" i="11"/>
  <c r="C6" i="11"/>
  <c r="D6" i="11"/>
  <c r="E6" i="11"/>
  <c r="A7" i="11"/>
  <c r="B7" i="11"/>
  <c r="C7" i="11"/>
  <c r="D7" i="11"/>
  <c r="E7" i="11"/>
  <c r="A8" i="11"/>
  <c r="B8" i="11"/>
  <c r="C8" i="11"/>
  <c r="D8" i="11"/>
  <c r="E8" i="11"/>
  <c r="A9" i="11"/>
  <c r="B9" i="11"/>
  <c r="C9" i="11"/>
  <c r="D9" i="11"/>
  <c r="E9" i="11"/>
  <c r="A10" i="11"/>
  <c r="B10" i="11"/>
  <c r="C10" i="11"/>
  <c r="D10" i="11"/>
  <c r="E10" i="11"/>
  <c r="A11" i="11"/>
  <c r="B11" i="11"/>
  <c r="C11" i="11"/>
  <c r="D11" i="11"/>
  <c r="E11" i="11"/>
  <c r="A12" i="11"/>
  <c r="B12" i="11"/>
  <c r="C12" i="11"/>
  <c r="D12" i="11"/>
  <c r="E12" i="11"/>
  <c r="A13" i="11"/>
  <c r="B13" i="11"/>
  <c r="C13" i="11"/>
  <c r="D13" i="11"/>
  <c r="E13" i="11"/>
  <c r="A14" i="11"/>
  <c r="B14" i="11"/>
  <c r="C14" i="11"/>
  <c r="D14" i="11"/>
  <c r="E14" i="11"/>
  <c r="A15" i="11"/>
  <c r="B15" i="11"/>
  <c r="C15" i="11"/>
  <c r="D15" i="11"/>
  <c r="E15" i="11"/>
  <c r="A16" i="11"/>
  <c r="B16" i="11"/>
  <c r="C16" i="11"/>
  <c r="D16" i="11"/>
  <c r="E16" i="11"/>
  <c r="A17" i="11"/>
  <c r="B17" i="11"/>
  <c r="C17" i="11"/>
  <c r="D17" i="11"/>
  <c r="E17" i="11"/>
  <c r="A18" i="11"/>
  <c r="B18" i="11"/>
  <c r="C18" i="11"/>
  <c r="D18" i="11"/>
  <c r="E18" i="11"/>
  <c r="A19" i="11"/>
  <c r="B19" i="11"/>
  <c r="C19" i="11"/>
  <c r="D19" i="11"/>
  <c r="E19" i="11"/>
  <c r="A20" i="11"/>
  <c r="B20" i="11"/>
  <c r="C20" i="11"/>
  <c r="D20" i="11"/>
  <c r="E20" i="11"/>
  <c r="A21" i="11"/>
  <c r="B21" i="11"/>
  <c r="C21" i="11"/>
  <c r="D21" i="11"/>
  <c r="E21" i="11"/>
  <c r="A22" i="11"/>
  <c r="B22" i="11"/>
  <c r="C22" i="11"/>
  <c r="D22" i="11"/>
  <c r="E22" i="11"/>
  <c r="A23" i="11"/>
  <c r="B23" i="11"/>
  <c r="C23" i="11"/>
  <c r="D23" i="11"/>
  <c r="E23" i="11"/>
  <c r="A24" i="11"/>
  <c r="B24" i="11"/>
  <c r="C24" i="11"/>
  <c r="D24" i="11"/>
  <c r="E24" i="11"/>
  <c r="A25" i="11"/>
  <c r="B25" i="11"/>
  <c r="C25" i="11"/>
  <c r="D25" i="11"/>
  <c r="E25" i="11"/>
  <c r="A26" i="11"/>
  <c r="B26" i="11"/>
  <c r="C26" i="11"/>
  <c r="D26" i="11"/>
  <c r="E26" i="11"/>
  <c r="A27" i="11"/>
  <c r="B27" i="11"/>
  <c r="C27" i="11"/>
  <c r="D27" i="11"/>
  <c r="E27" i="11"/>
  <c r="A28" i="11"/>
  <c r="B28" i="11"/>
  <c r="C28" i="11"/>
  <c r="D28" i="11"/>
  <c r="E28" i="11"/>
  <c r="A29" i="11"/>
  <c r="B29" i="11"/>
  <c r="C29" i="11"/>
  <c r="D29" i="11"/>
  <c r="E29" i="11"/>
  <c r="A30" i="11"/>
  <c r="B30" i="11"/>
  <c r="C30" i="11"/>
  <c r="D30" i="11"/>
  <c r="E30" i="11"/>
  <c r="A31" i="11"/>
  <c r="B31" i="11"/>
  <c r="C31" i="11"/>
  <c r="D31" i="11"/>
  <c r="E31" i="11"/>
  <c r="A32" i="11"/>
  <c r="B32" i="11"/>
  <c r="C32" i="11"/>
  <c r="D32" i="11"/>
  <c r="E32" i="11"/>
  <c r="A33" i="11"/>
  <c r="B33" i="11"/>
  <c r="C33" i="11"/>
  <c r="D33" i="11"/>
  <c r="E33" i="11"/>
  <c r="A34" i="11"/>
  <c r="B34" i="11"/>
  <c r="C34" i="11"/>
  <c r="D34" i="11"/>
  <c r="E34" i="11"/>
  <c r="A35" i="11"/>
  <c r="B35" i="11"/>
  <c r="C35" i="11"/>
  <c r="D35" i="11"/>
  <c r="E35" i="11"/>
  <c r="A36" i="11"/>
  <c r="B36" i="11"/>
  <c r="C36" i="11"/>
  <c r="D36" i="11"/>
  <c r="E36" i="11"/>
  <c r="A37" i="11"/>
  <c r="B37" i="11"/>
  <c r="C37" i="11"/>
  <c r="D37" i="11"/>
  <c r="E37" i="11"/>
  <c r="A38" i="11"/>
  <c r="B38" i="11"/>
  <c r="C38" i="11"/>
  <c r="D38" i="11"/>
  <c r="E38" i="11"/>
  <c r="A39" i="11"/>
  <c r="B39" i="11"/>
  <c r="C39" i="11"/>
  <c r="D39" i="11"/>
  <c r="E39" i="11"/>
  <c r="A40" i="11"/>
  <c r="B40" i="11"/>
  <c r="C40" i="11"/>
  <c r="D40" i="11"/>
  <c r="E40" i="11"/>
  <c r="A41" i="11"/>
  <c r="B41" i="11"/>
  <c r="C41" i="11"/>
  <c r="D41" i="11"/>
  <c r="E41" i="11"/>
  <c r="A42" i="11"/>
  <c r="B42" i="11"/>
  <c r="C42" i="11"/>
  <c r="D42" i="11"/>
  <c r="E42" i="11"/>
  <c r="A43" i="11"/>
  <c r="B43" i="11"/>
  <c r="C43" i="11"/>
  <c r="D43" i="11"/>
  <c r="E43" i="11"/>
  <c r="A44" i="11"/>
  <c r="B44" i="11"/>
  <c r="C44" i="11"/>
  <c r="D44" i="11"/>
  <c r="E44" i="11"/>
  <c r="A45" i="11"/>
  <c r="B45" i="11"/>
  <c r="C45" i="11"/>
  <c r="D45" i="11"/>
  <c r="E45" i="11"/>
  <c r="A46" i="11"/>
  <c r="B46" i="11"/>
  <c r="C46" i="11"/>
  <c r="D46" i="11"/>
  <c r="E46" i="11"/>
  <c r="A47" i="11"/>
  <c r="B47" i="11"/>
  <c r="C47" i="11"/>
  <c r="D47" i="11"/>
  <c r="E47" i="11"/>
  <c r="A48" i="11"/>
  <c r="B48" i="11"/>
  <c r="C48" i="11"/>
  <c r="D48" i="11"/>
  <c r="E48" i="11"/>
  <c r="A49" i="11"/>
  <c r="B49" i="11"/>
  <c r="C49" i="11"/>
  <c r="D49" i="11"/>
  <c r="E49" i="11"/>
  <c r="A50" i="11"/>
  <c r="B50" i="11"/>
  <c r="C50" i="11"/>
  <c r="D50" i="11"/>
  <c r="E50" i="11"/>
  <c r="A51" i="11"/>
  <c r="B51" i="11"/>
  <c r="C51" i="11"/>
  <c r="D51" i="11"/>
  <c r="E51" i="11"/>
  <c r="A52" i="11"/>
  <c r="B52" i="11"/>
  <c r="C52" i="11"/>
  <c r="D52" i="11"/>
  <c r="E52" i="11"/>
  <c r="A53" i="11"/>
  <c r="B53" i="11"/>
  <c r="C53" i="11"/>
  <c r="D53" i="11"/>
  <c r="E53" i="11"/>
  <c r="A54" i="11"/>
  <c r="B54" i="11"/>
  <c r="C54" i="11"/>
  <c r="D54" i="11"/>
  <c r="E54" i="11"/>
  <c r="A55" i="11"/>
  <c r="B55" i="11"/>
  <c r="C55" i="11"/>
  <c r="D55" i="11"/>
  <c r="E55" i="11"/>
  <c r="A56" i="11"/>
  <c r="B56" i="11"/>
  <c r="C56" i="11"/>
  <c r="D56" i="11"/>
  <c r="E56" i="11"/>
  <c r="A57" i="11"/>
  <c r="B57" i="11"/>
  <c r="C57" i="11"/>
  <c r="D57" i="11"/>
  <c r="E57" i="11"/>
  <c r="A58" i="11"/>
  <c r="B58" i="11"/>
  <c r="C58" i="11"/>
  <c r="D58" i="11"/>
  <c r="E58" i="11"/>
  <c r="A59" i="11"/>
  <c r="B59" i="11"/>
  <c r="C59" i="11"/>
  <c r="D59" i="11"/>
  <c r="E59" i="11"/>
  <c r="A60" i="11"/>
  <c r="B60" i="11"/>
  <c r="C60" i="11"/>
  <c r="D60" i="11"/>
  <c r="E60" i="11"/>
  <c r="A61" i="11"/>
  <c r="B61" i="11"/>
  <c r="C61" i="11"/>
  <c r="D61" i="11"/>
  <c r="E61" i="11"/>
  <c r="A62" i="11"/>
  <c r="B62" i="11"/>
  <c r="C62" i="11"/>
  <c r="D62" i="11"/>
  <c r="E62" i="11"/>
  <c r="A63" i="11"/>
  <c r="B63" i="11"/>
  <c r="C63" i="11"/>
  <c r="D63" i="11"/>
  <c r="E63" i="11"/>
  <c r="A64" i="11"/>
  <c r="B64" i="11"/>
  <c r="C64" i="11"/>
  <c r="D64" i="11"/>
  <c r="E64" i="11"/>
  <c r="A65" i="11"/>
  <c r="B65" i="11"/>
  <c r="C65" i="11"/>
  <c r="D65" i="11"/>
  <c r="E65" i="11"/>
  <c r="A66" i="11"/>
  <c r="B66" i="11"/>
  <c r="C66" i="11"/>
  <c r="D66" i="11"/>
  <c r="E66" i="11"/>
  <c r="A67" i="11"/>
  <c r="B67" i="11"/>
  <c r="C67" i="11"/>
  <c r="D67" i="11"/>
  <c r="E67" i="11"/>
  <c r="A68" i="11"/>
  <c r="B68" i="11"/>
  <c r="C68" i="11"/>
  <c r="D68" i="11"/>
  <c r="E68" i="11"/>
  <c r="A69" i="11"/>
  <c r="B69" i="11"/>
  <c r="C69" i="11"/>
  <c r="D69" i="11"/>
  <c r="E69" i="11"/>
  <c r="A70" i="11"/>
  <c r="B70" i="11"/>
  <c r="C70" i="11"/>
  <c r="D70" i="11"/>
  <c r="E70" i="11"/>
  <c r="A71" i="11"/>
  <c r="B71" i="11"/>
  <c r="C71" i="11"/>
  <c r="D71" i="11"/>
  <c r="E71" i="11"/>
  <c r="A72" i="11"/>
  <c r="B72" i="11"/>
  <c r="C72" i="11"/>
  <c r="D72" i="11"/>
  <c r="E72" i="11"/>
  <c r="A73" i="11"/>
  <c r="B73" i="11"/>
  <c r="C73" i="11"/>
  <c r="D73" i="11"/>
  <c r="E73" i="11"/>
  <c r="A74" i="11"/>
  <c r="B74" i="11"/>
  <c r="C74" i="11"/>
  <c r="D74" i="11"/>
  <c r="E74" i="11"/>
  <c r="A75" i="11"/>
  <c r="B75" i="11"/>
  <c r="C75" i="11"/>
  <c r="D75" i="11"/>
  <c r="E75" i="11"/>
  <c r="A76" i="11"/>
  <c r="B76" i="11"/>
  <c r="C76" i="11"/>
  <c r="D76" i="11"/>
  <c r="E76" i="11"/>
  <c r="A77" i="11"/>
  <c r="B77" i="11"/>
  <c r="C77" i="11"/>
  <c r="D77" i="11"/>
  <c r="E77" i="11"/>
  <c r="A78" i="11"/>
  <c r="B78" i="11"/>
  <c r="C78" i="11"/>
  <c r="D78" i="11"/>
  <c r="E78" i="11"/>
  <c r="A79" i="11"/>
  <c r="B79" i="11"/>
  <c r="C79" i="11"/>
  <c r="D79" i="11"/>
  <c r="E79" i="11"/>
  <c r="A80" i="11"/>
  <c r="B80" i="11"/>
  <c r="C80" i="11"/>
  <c r="D80" i="11"/>
  <c r="E80" i="11"/>
  <c r="A81" i="11"/>
  <c r="B81" i="11"/>
  <c r="C81" i="11"/>
  <c r="D81" i="11"/>
  <c r="E81" i="11"/>
  <c r="A82" i="11"/>
  <c r="B82" i="11"/>
  <c r="C82" i="11"/>
  <c r="D82" i="11"/>
  <c r="E82" i="11"/>
  <c r="A83" i="11"/>
  <c r="B83" i="11"/>
  <c r="C83" i="11"/>
  <c r="D83" i="11"/>
  <c r="E83" i="11"/>
  <c r="A84" i="11"/>
  <c r="B84" i="11"/>
  <c r="C84" i="11"/>
  <c r="D84" i="11"/>
  <c r="E84" i="11"/>
  <c r="A85" i="11"/>
  <c r="B85" i="11"/>
  <c r="C85" i="11"/>
  <c r="D85" i="11"/>
  <c r="E85" i="11"/>
  <c r="A86" i="11"/>
  <c r="B86" i="11"/>
  <c r="C86" i="11"/>
  <c r="D86" i="11"/>
  <c r="E86" i="11"/>
  <c r="A87" i="11"/>
  <c r="B87" i="11"/>
  <c r="C87" i="11"/>
  <c r="D87" i="11"/>
  <c r="E87" i="11"/>
  <c r="A88" i="11"/>
  <c r="B88" i="11"/>
  <c r="C88" i="11"/>
  <c r="D88" i="11"/>
  <c r="E88" i="11"/>
  <c r="A89" i="11"/>
  <c r="B89" i="11"/>
  <c r="C89" i="11"/>
  <c r="D89" i="11"/>
  <c r="E89" i="11"/>
  <c r="A90" i="11"/>
  <c r="B90" i="11"/>
  <c r="C90" i="11"/>
  <c r="D90" i="11"/>
  <c r="E90" i="11"/>
  <c r="A91" i="11"/>
  <c r="B91" i="11"/>
  <c r="C91" i="11"/>
  <c r="D91" i="11"/>
  <c r="E91" i="11"/>
  <c r="A92" i="11"/>
  <c r="B92" i="11"/>
  <c r="C92" i="11"/>
  <c r="D92" i="11"/>
  <c r="E92" i="11"/>
  <c r="A93" i="11"/>
  <c r="B93" i="11"/>
  <c r="C93" i="11"/>
  <c r="D93" i="11"/>
  <c r="E93" i="11"/>
  <c r="A94" i="11"/>
  <c r="B94" i="11"/>
  <c r="C94" i="11"/>
  <c r="D94" i="11"/>
  <c r="E94" i="11"/>
  <c r="A95" i="11"/>
  <c r="B95" i="11"/>
  <c r="C95" i="11"/>
  <c r="D95" i="11"/>
  <c r="E95" i="11"/>
  <c r="A96" i="11"/>
  <c r="B96" i="11"/>
  <c r="C96" i="11"/>
  <c r="D96" i="11"/>
  <c r="E96" i="11"/>
  <c r="A97" i="11"/>
  <c r="B97" i="11"/>
  <c r="C97" i="11"/>
  <c r="D97" i="11"/>
  <c r="E97" i="11"/>
  <c r="A98" i="11"/>
  <c r="B98" i="11"/>
  <c r="C98" i="11"/>
  <c r="D98" i="11"/>
  <c r="E98" i="11"/>
  <c r="A99" i="11"/>
  <c r="B99" i="11"/>
  <c r="C99" i="11"/>
  <c r="D99" i="11"/>
  <c r="E99" i="11"/>
  <c r="A100" i="11"/>
  <c r="B100" i="11"/>
  <c r="C100" i="11"/>
  <c r="D100" i="11"/>
  <c r="E100" i="11"/>
  <c r="A101" i="11"/>
  <c r="B101" i="11"/>
  <c r="C101" i="11"/>
  <c r="D101" i="11"/>
  <c r="E101" i="11"/>
  <c r="A102" i="11"/>
  <c r="B102" i="11"/>
  <c r="C102" i="11"/>
  <c r="D102" i="11"/>
  <c r="E102" i="11"/>
  <c r="A103" i="11"/>
  <c r="B103" i="11"/>
  <c r="C103" i="11"/>
  <c r="D103" i="11"/>
  <c r="E103" i="11"/>
  <c r="A104" i="11"/>
  <c r="B104" i="11"/>
  <c r="C104" i="11"/>
  <c r="D104" i="11"/>
  <c r="E104" i="11"/>
  <c r="A105" i="11"/>
  <c r="B105" i="11"/>
  <c r="C105" i="11"/>
  <c r="D105" i="11"/>
  <c r="E105" i="11"/>
  <c r="A106" i="11"/>
  <c r="B106" i="11"/>
  <c r="C106" i="11"/>
  <c r="D106" i="11"/>
  <c r="E106" i="11"/>
  <c r="A107" i="11"/>
  <c r="B107" i="11"/>
  <c r="C107" i="11"/>
  <c r="D107" i="11"/>
  <c r="E107" i="11"/>
  <c r="A108" i="11"/>
  <c r="B108" i="11"/>
  <c r="C108" i="11"/>
  <c r="D108" i="11"/>
  <c r="E108" i="11"/>
  <c r="A109" i="11"/>
  <c r="B109" i="11"/>
  <c r="C109" i="11"/>
  <c r="D109" i="11"/>
  <c r="E109" i="11"/>
  <c r="A110" i="11"/>
  <c r="B110" i="11"/>
  <c r="C110" i="11"/>
  <c r="D110" i="11"/>
  <c r="E110" i="11"/>
  <c r="A111" i="11"/>
  <c r="B111" i="11"/>
  <c r="C111" i="11"/>
  <c r="D111" i="11"/>
  <c r="E111" i="11"/>
  <c r="A112" i="11"/>
  <c r="B112" i="11"/>
  <c r="C112" i="11"/>
  <c r="D112" i="11"/>
  <c r="E112" i="11"/>
  <c r="A113" i="11"/>
  <c r="B113" i="11"/>
  <c r="C113" i="11"/>
  <c r="D113" i="11"/>
  <c r="E113" i="11"/>
  <c r="A114" i="11"/>
  <c r="B114" i="11"/>
  <c r="C114" i="11"/>
  <c r="D114" i="11"/>
  <c r="E114" i="11"/>
  <c r="A115" i="11"/>
  <c r="B115" i="11"/>
  <c r="C115" i="11"/>
  <c r="D115" i="11"/>
  <c r="E115" i="11"/>
  <c r="A116" i="11"/>
  <c r="B116" i="11"/>
  <c r="C116" i="11"/>
  <c r="D116" i="11"/>
  <c r="E116" i="11"/>
  <c r="A117" i="11"/>
  <c r="B117" i="11"/>
  <c r="C117" i="11"/>
  <c r="D117" i="11"/>
  <c r="E117" i="11"/>
  <c r="A118" i="11"/>
  <c r="B118" i="11"/>
  <c r="C118" i="11"/>
  <c r="D118" i="11"/>
  <c r="E118" i="11"/>
  <c r="A119" i="11"/>
  <c r="B119" i="11"/>
  <c r="C119" i="11"/>
  <c r="D119" i="11"/>
  <c r="E119" i="11"/>
  <c r="A120" i="11"/>
  <c r="B120" i="11"/>
  <c r="C120" i="11"/>
  <c r="D120" i="11"/>
  <c r="E120" i="11"/>
  <c r="A121" i="11"/>
  <c r="B121" i="11"/>
  <c r="C121" i="11"/>
  <c r="D121" i="11"/>
  <c r="E121" i="11"/>
  <c r="A122" i="11"/>
  <c r="B122" i="11"/>
  <c r="C122" i="11"/>
  <c r="D122" i="11"/>
  <c r="E122" i="11"/>
  <c r="A123" i="11"/>
  <c r="B123" i="11"/>
  <c r="C123" i="11"/>
  <c r="D123" i="11"/>
  <c r="E123" i="11"/>
  <c r="A124" i="11"/>
  <c r="B124" i="11"/>
  <c r="C124" i="11"/>
  <c r="D124" i="11"/>
  <c r="E124" i="11"/>
  <c r="A125" i="11"/>
  <c r="B125" i="11"/>
  <c r="C125" i="11"/>
  <c r="D125" i="11"/>
  <c r="E125" i="11"/>
  <c r="A126" i="11"/>
  <c r="B126" i="11"/>
  <c r="C126" i="11"/>
  <c r="D126" i="11"/>
  <c r="E126" i="11"/>
  <c r="A127" i="11"/>
  <c r="B127" i="11"/>
  <c r="C127" i="11"/>
  <c r="D127" i="11"/>
  <c r="E127" i="11"/>
  <c r="A128" i="11"/>
  <c r="B128" i="11"/>
  <c r="C128" i="11"/>
  <c r="D128" i="11"/>
  <c r="E128" i="11"/>
  <c r="A129" i="11"/>
  <c r="B129" i="11"/>
  <c r="C129" i="11"/>
  <c r="D129" i="11"/>
  <c r="E129" i="11"/>
  <c r="A130" i="11"/>
  <c r="B130" i="11"/>
  <c r="C130" i="11"/>
  <c r="D130" i="11"/>
  <c r="E130" i="11"/>
  <c r="A131" i="11"/>
  <c r="B131" i="11"/>
  <c r="C131" i="11"/>
  <c r="D131" i="11"/>
  <c r="E131" i="11"/>
  <c r="A132" i="11"/>
  <c r="B132" i="11"/>
  <c r="C132" i="11"/>
  <c r="D132" i="11"/>
  <c r="E132" i="11"/>
  <c r="A133" i="11"/>
  <c r="B133" i="11"/>
  <c r="C133" i="11"/>
  <c r="D133" i="11"/>
  <c r="E133" i="11"/>
  <c r="A134" i="11"/>
  <c r="B134" i="11"/>
  <c r="C134" i="11"/>
  <c r="D134" i="11"/>
  <c r="E134" i="11"/>
  <c r="A135" i="11"/>
  <c r="B135" i="11"/>
  <c r="C135" i="11"/>
  <c r="D135" i="11"/>
  <c r="E135" i="11"/>
  <c r="A136" i="11"/>
  <c r="B136" i="11"/>
  <c r="C136" i="11"/>
  <c r="D136" i="11"/>
  <c r="E136" i="11"/>
  <c r="A137" i="11"/>
  <c r="B137" i="11"/>
  <c r="C137" i="11"/>
  <c r="D137" i="11"/>
  <c r="E137" i="11"/>
  <c r="A138" i="11"/>
  <c r="B138" i="11"/>
  <c r="C138" i="11"/>
  <c r="D138" i="11"/>
  <c r="E138" i="11"/>
  <c r="A139" i="11"/>
  <c r="B139" i="11"/>
  <c r="C139" i="11"/>
  <c r="D139" i="11"/>
  <c r="E139" i="11"/>
  <c r="A140" i="11"/>
  <c r="B140" i="11"/>
  <c r="C140" i="11"/>
  <c r="D140" i="11"/>
  <c r="E140" i="11"/>
  <c r="A141" i="11"/>
  <c r="B141" i="11"/>
  <c r="C141" i="11"/>
  <c r="D141" i="11"/>
  <c r="E141" i="11"/>
  <c r="A142" i="11"/>
  <c r="B142" i="11"/>
  <c r="C142" i="11"/>
  <c r="D142" i="11"/>
  <c r="E142" i="11"/>
  <c r="A143" i="11"/>
  <c r="B143" i="11"/>
  <c r="C143" i="11"/>
  <c r="D143" i="11"/>
  <c r="E143" i="11"/>
  <c r="A144" i="11"/>
  <c r="B144" i="11"/>
  <c r="C144" i="11"/>
  <c r="D144" i="11"/>
  <c r="E144" i="11"/>
  <c r="A145" i="11"/>
  <c r="B145" i="11"/>
  <c r="C145" i="11"/>
  <c r="D145" i="11"/>
  <c r="E145" i="11"/>
  <c r="A146" i="11"/>
  <c r="B146" i="11"/>
  <c r="C146" i="11"/>
  <c r="D146" i="11"/>
  <c r="E146" i="11"/>
  <c r="A147" i="11"/>
  <c r="B147" i="11"/>
  <c r="C147" i="11"/>
  <c r="D147" i="11"/>
  <c r="E147" i="11"/>
  <c r="A148" i="11"/>
  <c r="B148" i="11"/>
  <c r="C148" i="11"/>
  <c r="D148" i="11"/>
  <c r="E148" i="11"/>
  <c r="A149" i="11"/>
  <c r="B149" i="11"/>
  <c r="C149" i="11"/>
  <c r="D149" i="11"/>
  <c r="E149" i="11"/>
  <c r="A150" i="11"/>
  <c r="B150" i="11"/>
  <c r="C150" i="11"/>
  <c r="D150" i="11"/>
  <c r="E150" i="11"/>
  <c r="A151" i="11"/>
  <c r="B151" i="11"/>
  <c r="C151" i="11"/>
  <c r="D151" i="11"/>
  <c r="E151" i="11"/>
  <c r="A152" i="11"/>
  <c r="B152" i="11"/>
  <c r="C152" i="11"/>
  <c r="D152" i="11"/>
  <c r="E152" i="11"/>
  <c r="A153" i="11"/>
  <c r="B153" i="11"/>
  <c r="C153" i="11"/>
  <c r="D153" i="11"/>
  <c r="E153" i="11"/>
  <c r="A154" i="11"/>
  <c r="B154" i="11"/>
  <c r="C154" i="11"/>
  <c r="D154" i="11"/>
  <c r="E154" i="11"/>
  <c r="A155" i="11"/>
  <c r="B155" i="11"/>
  <c r="C155" i="11"/>
  <c r="D155" i="11"/>
  <c r="E155" i="11"/>
  <c r="A156" i="11"/>
  <c r="B156" i="11"/>
  <c r="C156" i="11"/>
  <c r="D156" i="11"/>
  <c r="E156" i="11"/>
  <c r="A157" i="11"/>
  <c r="B157" i="11"/>
  <c r="C157" i="11"/>
  <c r="D157" i="11"/>
  <c r="E157" i="11"/>
  <c r="A158" i="11"/>
  <c r="B158" i="11"/>
  <c r="C158" i="11"/>
  <c r="D158" i="11"/>
  <c r="E158" i="11"/>
  <c r="A159" i="11"/>
  <c r="B159" i="11"/>
  <c r="C159" i="11"/>
  <c r="D159" i="11"/>
  <c r="E159" i="11"/>
  <c r="A160" i="11"/>
  <c r="B160" i="11"/>
  <c r="C160" i="11"/>
  <c r="D160" i="11"/>
  <c r="E160" i="11"/>
  <c r="A161" i="11"/>
  <c r="B161" i="11"/>
  <c r="C161" i="11"/>
  <c r="D161" i="11"/>
  <c r="E161" i="11"/>
  <c r="A162" i="11"/>
  <c r="B162" i="11"/>
  <c r="C162" i="11"/>
  <c r="D162" i="11"/>
  <c r="E162" i="11"/>
  <c r="A163" i="11"/>
  <c r="B163" i="11"/>
  <c r="C163" i="11"/>
  <c r="D163" i="11"/>
  <c r="E163" i="11"/>
  <c r="A164" i="11"/>
  <c r="B164" i="11"/>
  <c r="C164" i="11"/>
  <c r="D164" i="11"/>
  <c r="E164" i="11"/>
  <c r="A165" i="11"/>
  <c r="B165" i="11"/>
  <c r="C165" i="11"/>
  <c r="D165" i="11"/>
  <c r="E165" i="11"/>
  <c r="A166" i="11"/>
  <c r="B166" i="11"/>
  <c r="C166" i="11"/>
  <c r="D166" i="11"/>
  <c r="E166" i="11"/>
  <c r="A167" i="11"/>
  <c r="B167" i="11"/>
  <c r="C167" i="11"/>
  <c r="D167" i="11"/>
  <c r="E167" i="11"/>
  <c r="A168" i="11"/>
  <c r="B168" i="11"/>
  <c r="C168" i="11"/>
  <c r="D168" i="11"/>
  <c r="E168" i="11"/>
  <c r="A169" i="11"/>
  <c r="B169" i="11"/>
  <c r="C169" i="11"/>
  <c r="D169" i="11"/>
  <c r="E169" i="11"/>
  <c r="A170" i="11"/>
  <c r="B170" i="11"/>
  <c r="C170" i="11"/>
  <c r="D170" i="11"/>
  <c r="E170" i="11"/>
  <c r="A171" i="11"/>
  <c r="B171" i="11"/>
  <c r="C171" i="11"/>
  <c r="D171" i="11"/>
  <c r="E171" i="11"/>
  <c r="A172" i="11"/>
  <c r="B172" i="11"/>
  <c r="C172" i="11"/>
  <c r="D172" i="11"/>
  <c r="E172" i="11"/>
  <c r="A173" i="11"/>
  <c r="B173" i="11"/>
  <c r="C173" i="11"/>
  <c r="D173" i="11"/>
  <c r="E173" i="11"/>
  <c r="A174" i="11"/>
  <c r="B174" i="11"/>
  <c r="C174" i="11"/>
  <c r="D174" i="11"/>
  <c r="E174" i="11"/>
  <c r="A175" i="11"/>
  <c r="B175" i="11"/>
  <c r="C175" i="11"/>
  <c r="D175" i="11"/>
  <c r="E175" i="11"/>
  <c r="A176" i="11"/>
  <c r="B176" i="11"/>
  <c r="C176" i="11"/>
  <c r="D176" i="11"/>
  <c r="E176" i="11"/>
  <c r="A177" i="11"/>
  <c r="B177" i="11"/>
  <c r="C177" i="11"/>
  <c r="D177" i="11"/>
  <c r="E177" i="11"/>
  <c r="A178" i="11"/>
  <c r="B178" i="11"/>
  <c r="C178" i="11"/>
  <c r="D178" i="11"/>
  <c r="E178" i="11"/>
  <c r="A179" i="11"/>
  <c r="B179" i="11"/>
  <c r="C179" i="11"/>
  <c r="D179" i="11"/>
  <c r="E179" i="11"/>
  <c r="A180" i="11"/>
  <c r="B180" i="11"/>
  <c r="C180" i="11"/>
  <c r="D180" i="11"/>
  <c r="E180" i="11"/>
  <c r="A181" i="11"/>
  <c r="B181" i="11"/>
  <c r="C181" i="11"/>
  <c r="D181" i="11"/>
  <c r="E181" i="11"/>
  <c r="A182" i="11"/>
  <c r="B182" i="11"/>
  <c r="C182" i="11"/>
  <c r="D182" i="11"/>
  <c r="E182" i="11"/>
  <c r="A183" i="11"/>
  <c r="B183" i="11"/>
  <c r="C183" i="11"/>
  <c r="D183" i="11"/>
  <c r="E183" i="11"/>
  <c r="A184" i="11"/>
  <c r="B184" i="11"/>
  <c r="C184" i="11"/>
  <c r="D184" i="11"/>
  <c r="E184" i="11"/>
  <c r="A185" i="11"/>
  <c r="B185" i="11"/>
  <c r="C185" i="11"/>
  <c r="D185" i="11"/>
  <c r="E185" i="11"/>
  <c r="A186" i="11"/>
  <c r="B186" i="11"/>
  <c r="C186" i="11"/>
  <c r="D186" i="11"/>
  <c r="E186" i="11"/>
  <c r="A187" i="11"/>
  <c r="B187" i="11"/>
  <c r="C187" i="11"/>
  <c r="D187" i="11"/>
  <c r="E187" i="11"/>
  <c r="A188" i="11"/>
  <c r="B188" i="11"/>
  <c r="C188" i="11"/>
  <c r="D188" i="11"/>
  <c r="E188" i="11"/>
  <c r="A189" i="11"/>
  <c r="B189" i="11"/>
  <c r="C189" i="11"/>
  <c r="D189" i="11"/>
  <c r="E189" i="11"/>
  <c r="A190" i="11"/>
  <c r="B190" i="11"/>
  <c r="C190" i="11"/>
  <c r="D190" i="11"/>
  <c r="E190" i="11"/>
  <c r="A191" i="11"/>
  <c r="B191" i="11"/>
  <c r="C191" i="11"/>
  <c r="D191" i="11"/>
  <c r="E191" i="11"/>
  <c r="A192" i="11"/>
  <c r="B192" i="11"/>
  <c r="C192" i="11"/>
  <c r="D192" i="11"/>
  <c r="E192" i="11"/>
  <c r="A193" i="11"/>
  <c r="B193" i="11"/>
  <c r="C193" i="11"/>
  <c r="D193" i="11"/>
  <c r="E193" i="11"/>
  <c r="A194" i="11"/>
  <c r="B194" i="11"/>
  <c r="C194" i="11"/>
  <c r="D194" i="11"/>
  <c r="E194" i="11"/>
  <c r="A195" i="11"/>
  <c r="B195" i="11"/>
  <c r="C195" i="11"/>
  <c r="D195" i="11"/>
  <c r="E195" i="11"/>
  <c r="A196" i="11"/>
  <c r="B196" i="11"/>
  <c r="C196" i="11"/>
  <c r="D196" i="11"/>
  <c r="E196" i="11"/>
  <c r="A197" i="11"/>
  <c r="B197" i="11"/>
  <c r="C197" i="11"/>
  <c r="D197" i="11"/>
  <c r="E197" i="11"/>
  <c r="A198" i="11"/>
  <c r="B198" i="11"/>
  <c r="C198" i="11"/>
  <c r="D198" i="11"/>
  <c r="E198" i="11"/>
  <c r="A199" i="11"/>
  <c r="B199" i="11"/>
  <c r="C199" i="11"/>
  <c r="D199" i="11"/>
  <c r="E199" i="11"/>
  <c r="A200" i="11"/>
  <c r="B200" i="11"/>
  <c r="C200" i="11"/>
  <c r="D200" i="11"/>
  <c r="E200" i="11"/>
  <c r="A201" i="11"/>
  <c r="B201" i="11"/>
  <c r="C201" i="11"/>
  <c r="D201" i="11"/>
  <c r="E201" i="11"/>
  <c r="A202" i="11"/>
  <c r="B202" i="11"/>
  <c r="C202" i="11"/>
  <c r="D202" i="11"/>
  <c r="E202" i="11"/>
  <c r="A203" i="11"/>
  <c r="B203" i="11"/>
  <c r="C203" i="11"/>
  <c r="D203" i="11"/>
  <c r="E203" i="11"/>
  <c r="A204" i="11"/>
  <c r="B204" i="11"/>
  <c r="C204" i="11"/>
  <c r="D204" i="11"/>
  <c r="E204" i="11"/>
  <c r="A205" i="11"/>
  <c r="B205" i="11"/>
  <c r="C205" i="11"/>
  <c r="D205" i="11"/>
  <c r="E205" i="11"/>
  <c r="A206" i="11"/>
  <c r="B206" i="11"/>
  <c r="C206" i="11"/>
  <c r="D206" i="11"/>
  <c r="E206" i="11"/>
  <c r="A207" i="11"/>
  <c r="B207" i="11"/>
  <c r="C207" i="11"/>
  <c r="D207" i="11"/>
  <c r="E207" i="11"/>
  <c r="A208" i="11"/>
  <c r="B208" i="11"/>
  <c r="C208" i="11"/>
  <c r="D208" i="11"/>
  <c r="E208" i="11"/>
  <c r="A209" i="11"/>
  <c r="B209" i="11"/>
  <c r="C209" i="11"/>
  <c r="D209" i="11"/>
  <c r="E209" i="11"/>
  <c r="A210" i="11"/>
  <c r="B210" i="11"/>
  <c r="C210" i="11"/>
  <c r="D210" i="11"/>
  <c r="E210" i="11"/>
  <c r="A211" i="11"/>
  <c r="B211" i="11"/>
  <c r="C211" i="11"/>
  <c r="D211" i="11"/>
  <c r="E211" i="11"/>
  <c r="A212" i="11"/>
  <c r="B212" i="11"/>
  <c r="C212" i="11"/>
  <c r="D212" i="11"/>
  <c r="E212" i="11"/>
  <c r="A213" i="11"/>
  <c r="B213" i="11"/>
  <c r="C213" i="11"/>
  <c r="D213" i="11"/>
  <c r="E213" i="11"/>
  <c r="A214" i="11"/>
  <c r="B214" i="11"/>
  <c r="C214" i="11"/>
  <c r="D214" i="11"/>
  <c r="E214" i="11"/>
  <c r="A215" i="11"/>
  <c r="B215" i="11"/>
  <c r="C215" i="11"/>
  <c r="D215" i="11"/>
  <c r="E215" i="11"/>
  <c r="A216" i="11"/>
  <c r="B216" i="11"/>
  <c r="C216" i="11"/>
  <c r="D216" i="11"/>
  <c r="E216" i="11"/>
  <c r="A217" i="11"/>
  <c r="B217" i="11"/>
  <c r="C217" i="11"/>
  <c r="D217" i="11"/>
  <c r="E217" i="11"/>
  <c r="A218" i="11"/>
  <c r="B218" i="11"/>
  <c r="C218" i="11"/>
  <c r="D218" i="11"/>
  <c r="E218" i="11"/>
  <c r="A219" i="11"/>
  <c r="B219" i="11"/>
  <c r="C219" i="11"/>
  <c r="D219" i="11"/>
  <c r="E219" i="11"/>
  <c r="A220" i="11"/>
  <c r="B220" i="11"/>
  <c r="C220" i="11"/>
  <c r="D220" i="11"/>
  <c r="E220" i="11"/>
  <c r="A221" i="11"/>
  <c r="B221" i="11"/>
  <c r="C221" i="11"/>
  <c r="D221" i="11"/>
  <c r="E221" i="11"/>
  <c r="A222" i="11"/>
  <c r="B222" i="11"/>
  <c r="C222" i="11"/>
  <c r="D222" i="11"/>
  <c r="E222" i="11"/>
  <c r="A223" i="11"/>
  <c r="B223" i="11"/>
  <c r="C223" i="11"/>
  <c r="D223" i="11"/>
  <c r="E223" i="11"/>
  <c r="A224" i="11"/>
  <c r="B224" i="11"/>
  <c r="C224" i="11"/>
  <c r="D224" i="11"/>
  <c r="E224" i="11"/>
  <c r="A225" i="11"/>
  <c r="B225" i="11"/>
  <c r="C225" i="11"/>
  <c r="D225" i="11"/>
  <c r="E225" i="11"/>
  <c r="A226" i="11"/>
  <c r="B226" i="11"/>
  <c r="C226" i="11"/>
  <c r="D226" i="11"/>
  <c r="E226" i="11"/>
  <c r="A227" i="11"/>
  <c r="B227" i="11"/>
  <c r="C227" i="11"/>
  <c r="D227" i="11"/>
  <c r="E227" i="11"/>
  <c r="A228" i="11"/>
  <c r="B228" i="11"/>
  <c r="C228" i="11"/>
  <c r="D228" i="11"/>
  <c r="E228" i="11"/>
  <c r="A229" i="11"/>
  <c r="B229" i="11"/>
  <c r="C229" i="11"/>
  <c r="D229" i="11"/>
  <c r="E229" i="11"/>
  <c r="A230" i="11"/>
  <c r="B230" i="11"/>
  <c r="C230" i="11"/>
  <c r="D230" i="11"/>
  <c r="E230" i="11"/>
  <c r="A231" i="11"/>
  <c r="B231" i="11"/>
  <c r="C231" i="11"/>
  <c r="D231" i="11"/>
  <c r="E231" i="11"/>
  <c r="A232" i="11"/>
  <c r="B232" i="11"/>
  <c r="C232" i="11"/>
  <c r="D232" i="11"/>
  <c r="E232" i="11"/>
  <c r="A233" i="11"/>
  <c r="B233" i="11"/>
  <c r="C233" i="11"/>
  <c r="D233" i="11"/>
  <c r="E233" i="11"/>
  <c r="A234" i="11"/>
  <c r="B234" i="11"/>
  <c r="C234" i="11"/>
  <c r="D234" i="11"/>
  <c r="E234" i="11"/>
  <c r="A235" i="11"/>
  <c r="B235" i="11"/>
  <c r="C235" i="11"/>
  <c r="D235" i="11"/>
  <c r="E235" i="11"/>
  <c r="A236" i="11"/>
  <c r="B236" i="11"/>
  <c r="C236" i="11"/>
  <c r="D236" i="11"/>
  <c r="E236" i="11"/>
  <c r="A237" i="11"/>
  <c r="B237" i="11"/>
  <c r="C237" i="11"/>
  <c r="D237" i="11"/>
  <c r="E237" i="11"/>
  <c r="A238" i="11"/>
  <c r="B238" i="11"/>
  <c r="C238" i="11"/>
  <c r="D238" i="11"/>
  <c r="E238" i="11"/>
  <c r="A239" i="11"/>
  <c r="B239" i="11"/>
  <c r="C239" i="11"/>
  <c r="D239" i="11"/>
  <c r="E239" i="11"/>
  <c r="A240" i="11"/>
  <c r="B240" i="11"/>
  <c r="C240" i="11"/>
  <c r="D240" i="11"/>
  <c r="E240" i="11"/>
  <c r="A241" i="11"/>
  <c r="B241" i="11"/>
  <c r="C241" i="11"/>
  <c r="D241" i="11"/>
  <c r="E241" i="11"/>
  <c r="A242" i="11"/>
  <c r="B242" i="11"/>
  <c r="C242" i="11"/>
  <c r="D242" i="11"/>
  <c r="E242" i="11"/>
  <c r="A243" i="11"/>
  <c r="B243" i="11"/>
  <c r="C243" i="11"/>
  <c r="D243" i="11"/>
  <c r="E243" i="11"/>
  <c r="A244" i="11"/>
  <c r="B244" i="11"/>
  <c r="C244" i="11"/>
  <c r="D244" i="11"/>
  <c r="E244" i="11"/>
  <c r="A245" i="11"/>
  <c r="B245" i="11"/>
  <c r="C245" i="11"/>
  <c r="D245" i="11"/>
  <c r="E245" i="11"/>
  <c r="A246" i="11"/>
  <c r="B246" i="11"/>
  <c r="C246" i="11"/>
  <c r="D246" i="11"/>
  <c r="E246" i="11"/>
  <c r="A247" i="11"/>
  <c r="B247" i="11"/>
  <c r="C247" i="11"/>
  <c r="D247" i="11"/>
  <c r="E247" i="11"/>
  <c r="A248" i="11"/>
  <c r="B248" i="11"/>
  <c r="C248" i="11"/>
  <c r="D248" i="11"/>
  <c r="E248" i="11"/>
  <c r="A249" i="11"/>
  <c r="B249" i="11"/>
  <c r="C249" i="11"/>
  <c r="D249" i="11"/>
  <c r="E249" i="11"/>
  <c r="A250" i="11"/>
  <c r="B250" i="11"/>
  <c r="C250" i="11"/>
  <c r="D250" i="11"/>
  <c r="E250" i="11"/>
  <c r="A251" i="11"/>
  <c r="B251" i="11"/>
  <c r="C251" i="11"/>
  <c r="D251" i="11"/>
  <c r="E251" i="11"/>
  <c r="A252" i="11"/>
  <c r="B252" i="11"/>
  <c r="C252" i="11"/>
  <c r="D252" i="11"/>
  <c r="E252" i="11"/>
  <c r="A253" i="11"/>
  <c r="B253" i="11"/>
  <c r="C253" i="11"/>
  <c r="D253" i="11"/>
  <c r="E253" i="11"/>
  <c r="A254" i="11"/>
  <c r="B254" i="11"/>
  <c r="C254" i="11"/>
  <c r="D254" i="11"/>
  <c r="E254" i="11"/>
  <c r="A255" i="11"/>
  <c r="B255" i="11"/>
  <c r="C255" i="11"/>
  <c r="D255" i="11"/>
  <c r="E255" i="11"/>
  <c r="A256" i="11"/>
  <c r="B256" i="11"/>
  <c r="C256" i="11"/>
  <c r="D256" i="11"/>
  <c r="E256" i="11"/>
  <c r="A257" i="11"/>
  <c r="B257" i="11"/>
  <c r="C257" i="11"/>
  <c r="D257" i="11"/>
  <c r="E257" i="11"/>
  <c r="A258" i="11"/>
  <c r="B258" i="11"/>
  <c r="C258" i="11"/>
  <c r="D258" i="11"/>
  <c r="E258" i="11"/>
  <c r="A259" i="11"/>
  <c r="B259" i="11"/>
  <c r="C259" i="11"/>
  <c r="D259" i="11"/>
  <c r="E259" i="11"/>
  <c r="A260" i="11"/>
  <c r="B260" i="11"/>
  <c r="C260" i="11"/>
  <c r="D260" i="11"/>
  <c r="E260" i="11"/>
  <c r="A261" i="11"/>
  <c r="B261" i="11"/>
  <c r="C261" i="11"/>
  <c r="D261" i="11"/>
  <c r="E261" i="11"/>
  <c r="A262" i="11"/>
  <c r="B262" i="11"/>
  <c r="C262" i="11"/>
  <c r="D262" i="11"/>
  <c r="E262" i="11"/>
  <c r="A263" i="11"/>
  <c r="B263" i="11"/>
  <c r="C263" i="11"/>
  <c r="D263" i="11"/>
  <c r="E263" i="11"/>
  <c r="A264" i="11"/>
  <c r="B264" i="11"/>
  <c r="C264" i="11"/>
  <c r="D264" i="11"/>
  <c r="E264" i="11"/>
  <c r="A265" i="11"/>
  <c r="B265" i="11"/>
  <c r="C265" i="11"/>
  <c r="D265" i="11"/>
  <c r="E265" i="11"/>
  <c r="A266" i="11"/>
  <c r="B266" i="11"/>
  <c r="C266" i="11"/>
  <c r="D266" i="11"/>
  <c r="E266" i="11"/>
  <c r="A267" i="11"/>
  <c r="B267" i="11"/>
  <c r="C267" i="11"/>
  <c r="D267" i="11"/>
  <c r="E267" i="11"/>
  <c r="A268" i="11"/>
  <c r="B268" i="11"/>
  <c r="C268" i="11"/>
  <c r="D268" i="11"/>
  <c r="E268" i="11"/>
  <c r="A269" i="11"/>
  <c r="B269" i="11"/>
  <c r="C269" i="11"/>
  <c r="D269" i="11"/>
  <c r="E269" i="11"/>
  <c r="A270" i="11"/>
  <c r="B270" i="11"/>
  <c r="C270" i="11"/>
  <c r="D270" i="11"/>
  <c r="E270" i="11"/>
  <c r="A271" i="11"/>
  <c r="B271" i="11"/>
  <c r="C271" i="11"/>
  <c r="D271" i="11"/>
  <c r="E271" i="11"/>
  <c r="A272" i="11"/>
  <c r="B272" i="11"/>
  <c r="C272" i="11"/>
  <c r="D272" i="11"/>
  <c r="E272" i="11"/>
  <c r="A273" i="11"/>
  <c r="B273" i="11"/>
  <c r="C273" i="11"/>
  <c r="D273" i="11"/>
  <c r="E273" i="11"/>
  <c r="A274" i="11"/>
  <c r="B274" i="11"/>
  <c r="C274" i="11"/>
  <c r="D274" i="11"/>
  <c r="E274" i="11"/>
  <c r="A275" i="11"/>
  <c r="B275" i="11"/>
  <c r="C275" i="11"/>
  <c r="D275" i="11"/>
  <c r="E275" i="11"/>
  <c r="A276" i="11"/>
  <c r="B276" i="11"/>
  <c r="C276" i="11"/>
  <c r="D276" i="11"/>
  <c r="E276" i="11"/>
  <c r="A277" i="11"/>
  <c r="B277" i="11"/>
  <c r="C277" i="11"/>
  <c r="D277" i="11"/>
  <c r="E277" i="11"/>
  <c r="A278" i="11"/>
  <c r="B278" i="11"/>
  <c r="C278" i="11"/>
  <c r="D278" i="11"/>
  <c r="E278" i="11"/>
  <c r="A279" i="11"/>
  <c r="B279" i="11"/>
  <c r="C279" i="11"/>
  <c r="D279" i="11"/>
  <c r="E279" i="11"/>
  <c r="A280" i="11"/>
  <c r="B280" i="11"/>
  <c r="C280" i="11"/>
  <c r="D280" i="11"/>
  <c r="E280" i="11"/>
  <c r="A281" i="11"/>
  <c r="B281" i="11"/>
  <c r="C281" i="11"/>
  <c r="D281" i="11"/>
  <c r="E281" i="11"/>
  <c r="A282" i="11"/>
  <c r="B282" i="11"/>
  <c r="C282" i="11"/>
  <c r="D282" i="11"/>
  <c r="E282" i="11"/>
  <c r="A283" i="11"/>
  <c r="B283" i="11"/>
  <c r="C283" i="11"/>
  <c r="D283" i="11"/>
  <c r="E283" i="11"/>
  <c r="A284" i="11"/>
  <c r="B284" i="11"/>
  <c r="C284" i="11"/>
  <c r="D284" i="11"/>
  <c r="E284" i="11"/>
  <c r="A285" i="11"/>
  <c r="B285" i="11"/>
  <c r="C285" i="11"/>
  <c r="D285" i="11"/>
  <c r="E285" i="11"/>
  <c r="A286" i="11"/>
  <c r="B286" i="11"/>
  <c r="C286" i="11"/>
  <c r="D286" i="11"/>
  <c r="E286" i="11"/>
  <c r="A287" i="11"/>
  <c r="B287" i="11"/>
  <c r="C287" i="11"/>
  <c r="D287" i="11"/>
  <c r="E287" i="11"/>
  <c r="A288" i="11"/>
  <c r="B288" i="11"/>
  <c r="C288" i="11"/>
  <c r="D288" i="11"/>
  <c r="E288" i="11"/>
  <c r="A289" i="11"/>
  <c r="B289" i="11"/>
  <c r="C289" i="11"/>
  <c r="D289" i="11"/>
  <c r="E289" i="11"/>
  <c r="A290" i="11"/>
  <c r="B290" i="11"/>
  <c r="C290" i="11"/>
  <c r="D290" i="11"/>
  <c r="E290" i="11"/>
  <c r="A291" i="11"/>
  <c r="B291" i="11"/>
  <c r="C291" i="11"/>
  <c r="D291" i="11"/>
  <c r="E291" i="11"/>
  <c r="A292" i="11"/>
  <c r="B292" i="11"/>
  <c r="C292" i="11"/>
  <c r="D292" i="11"/>
  <c r="E292" i="11"/>
  <c r="A293" i="11"/>
  <c r="B293" i="11"/>
  <c r="C293" i="11"/>
  <c r="D293" i="11"/>
  <c r="E293" i="11"/>
  <c r="A294" i="11"/>
  <c r="B294" i="11"/>
  <c r="C294" i="11"/>
  <c r="D294" i="11"/>
  <c r="E294" i="11"/>
  <c r="A295" i="11"/>
  <c r="B295" i="11"/>
  <c r="C295" i="11"/>
  <c r="D295" i="11"/>
  <c r="E295" i="11"/>
  <c r="A296" i="11"/>
  <c r="B296" i="11"/>
  <c r="C296" i="11"/>
  <c r="D296" i="11"/>
  <c r="E296" i="11"/>
  <c r="A297" i="11"/>
  <c r="B297" i="11"/>
  <c r="C297" i="11"/>
  <c r="D297" i="11"/>
  <c r="E297" i="11"/>
  <c r="A298" i="11"/>
  <c r="B298" i="11"/>
  <c r="C298" i="11"/>
  <c r="D298" i="11"/>
  <c r="E298" i="11"/>
  <c r="A299" i="11"/>
  <c r="B299" i="11"/>
  <c r="C299" i="11"/>
  <c r="D299" i="11"/>
  <c r="E299" i="11"/>
  <c r="A300" i="11"/>
  <c r="B300" i="11"/>
  <c r="C300" i="11"/>
  <c r="D300" i="11"/>
  <c r="E300" i="11"/>
  <c r="A301" i="11"/>
  <c r="B301" i="11"/>
  <c r="C301" i="11"/>
  <c r="D301" i="11"/>
  <c r="E301" i="11"/>
  <c r="A302" i="11"/>
  <c r="B302" i="11"/>
  <c r="C302" i="11"/>
  <c r="D302" i="11"/>
  <c r="E302" i="11"/>
  <c r="A303" i="11"/>
  <c r="B303" i="11"/>
  <c r="C303" i="11"/>
  <c r="D303" i="11"/>
  <c r="E303" i="11"/>
  <c r="A304" i="11"/>
  <c r="B304" i="11"/>
  <c r="C304" i="11"/>
  <c r="D304" i="11"/>
  <c r="E304" i="11"/>
  <c r="A305" i="11"/>
  <c r="B305" i="11"/>
  <c r="C305" i="11"/>
  <c r="D305" i="11"/>
  <c r="E305" i="11"/>
  <c r="A306" i="11"/>
  <c r="B306" i="11"/>
  <c r="C306" i="11"/>
  <c r="D306" i="11"/>
  <c r="E306" i="11"/>
  <c r="A307" i="11"/>
  <c r="B307" i="11"/>
  <c r="C307" i="11"/>
  <c r="D307" i="11"/>
  <c r="E307" i="11"/>
  <c r="A308" i="11"/>
  <c r="B308" i="11"/>
  <c r="C308" i="11"/>
  <c r="D308" i="11"/>
  <c r="E308" i="11"/>
  <c r="A309" i="11"/>
  <c r="B309" i="11"/>
  <c r="C309" i="11"/>
  <c r="D309" i="11"/>
  <c r="E309" i="11"/>
  <c r="A310" i="11"/>
  <c r="B310" i="11"/>
  <c r="C310" i="11"/>
  <c r="D310" i="11"/>
  <c r="E310" i="11"/>
  <c r="A311" i="11"/>
  <c r="B311" i="11"/>
  <c r="C311" i="11"/>
  <c r="D311" i="11"/>
  <c r="E311" i="11"/>
  <c r="A312" i="11"/>
  <c r="B312" i="11"/>
  <c r="C312" i="11"/>
  <c r="D312" i="11"/>
  <c r="E312" i="11"/>
  <c r="A313" i="11"/>
  <c r="B313" i="11"/>
  <c r="C313" i="11"/>
  <c r="D313" i="11"/>
  <c r="E313" i="11"/>
  <c r="A314" i="11"/>
  <c r="B314" i="11"/>
  <c r="C314" i="11"/>
  <c r="D314" i="11"/>
  <c r="E314" i="11"/>
  <c r="A315" i="11"/>
  <c r="B315" i="11"/>
  <c r="C315" i="11"/>
  <c r="D315" i="11"/>
  <c r="E315" i="11"/>
  <c r="A316" i="11"/>
  <c r="B316" i="11"/>
  <c r="C316" i="11"/>
  <c r="D316" i="11"/>
  <c r="E316" i="11"/>
  <c r="A317" i="11"/>
  <c r="B317" i="11"/>
  <c r="C317" i="11"/>
  <c r="D317" i="11"/>
  <c r="E317" i="11"/>
  <c r="A318" i="11"/>
  <c r="B318" i="11"/>
  <c r="C318" i="11"/>
  <c r="D318" i="11"/>
  <c r="E318" i="11"/>
  <c r="A319" i="11"/>
  <c r="B319" i="11"/>
  <c r="C319" i="11"/>
  <c r="D319" i="11"/>
  <c r="E319" i="11"/>
  <c r="A320" i="11"/>
  <c r="B320" i="11"/>
  <c r="C320" i="11"/>
  <c r="D320" i="11"/>
  <c r="E320" i="11"/>
  <c r="A321" i="11"/>
  <c r="B321" i="11"/>
  <c r="C321" i="11"/>
  <c r="D321" i="11"/>
  <c r="E321" i="11"/>
  <c r="A322" i="11"/>
  <c r="B322" i="11"/>
  <c r="C322" i="11"/>
  <c r="D322" i="11"/>
  <c r="E322" i="11"/>
  <c r="A323" i="11"/>
  <c r="B323" i="11"/>
  <c r="C323" i="11"/>
  <c r="D323" i="11"/>
  <c r="E323" i="11"/>
  <c r="A324" i="11"/>
  <c r="B324" i="11"/>
  <c r="C324" i="11"/>
  <c r="D324" i="11"/>
  <c r="E324" i="11"/>
  <c r="A325" i="11"/>
  <c r="B325" i="11"/>
  <c r="C325" i="11"/>
  <c r="D325" i="11"/>
  <c r="E325" i="11"/>
  <c r="A326" i="11"/>
  <c r="B326" i="11"/>
  <c r="C326" i="11"/>
  <c r="D326" i="11"/>
  <c r="E326" i="11"/>
  <c r="A327" i="11"/>
  <c r="B327" i="11"/>
  <c r="C327" i="11"/>
  <c r="D327" i="11"/>
  <c r="E327" i="11"/>
  <c r="A328" i="11"/>
  <c r="B328" i="11"/>
  <c r="C328" i="11"/>
  <c r="D328" i="11"/>
  <c r="E328" i="11"/>
  <c r="A329" i="11"/>
  <c r="B329" i="11"/>
  <c r="C329" i="11"/>
  <c r="D329" i="11"/>
  <c r="E329" i="11"/>
  <c r="A330" i="11"/>
  <c r="B330" i="11"/>
  <c r="C330" i="11"/>
  <c r="D330" i="11"/>
  <c r="E330" i="11"/>
  <c r="A331" i="11"/>
  <c r="B331" i="11"/>
  <c r="C331" i="11"/>
  <c r="D331" i="11"/>
  <c r="E331" i="11"/>
  <c r="A332" i="11"/>
  <c r="B332" i="11"/>
  <c r="C332" i="11"/>
  <c r="D332" i="11"/>
  <c r="E332" i="11"/>
  <c r="A333" i="11"/>
  <c r="B333" i="11"/>
  <c r="C333" i="11"/>
  <c r="D333" i="11"/>
  <c r="E333" i="11"/>
  <c r="A334" i="11"/>
  <c r="B334" i="11"/>
  <c r="C334" i="11"/>
  <c r="D334" i="11"/>
  <c r="E334" i="11"/>
  <c r="A335" i="11"/>
  <c r="B335" i="11"/>
  <c r="C335" i="11"/>
  <c r="D335" i="11"/>
  <c r="E335" i="11"/>
  <c r="A336" i="11"/>
  <c r="B336" i="11"/>
  <c r="C336" i="11"/>
  <c r="D336" i="11"/>
  <c r="E336" i="11"/>
  <c r="A337" i="11"/>
  <c r="B337" i="11"/>
  <c r="C337" i="11"/>
  <c r="D337" i="11"/>
  <c r="E337" i="11"/>
  <c r="A338" i="11"/>
  <c r="B338" i="11"/>
  <c r="C338" i="11"/>
  <c r="D338" i="11"/>
  <c r="E338" i="11"/>
  <c r="A339" i="11"/>
  <c r="B339" i="11"/>
  <c r="C339" i="11"/>
  <c r="D339" i="11"/>
  <c r="E339" i="11"/>
  <c r="A340" i="11"/>
  <c r="B340" i="11"/>
  <c r="C340" i="11"/>
  <c r="D340" i="11"/>
  <c r="E340" i="11"/>
  <c r="A341" i="11"/>
  <c r="B341" i="11"/>
  <c r="C341" i="11"/>
  <c r="D341" i="11"/>
  <c r="E341" i="11"/>
  <c r="A342" i="11"/>
  <c r="B342" i="11"/>
  <c r="C342" i="11"/>
  <c r="D342" i="11"/>
  <c r="E342" i="11"/>
  <c r="A343" i="11"/>
  <c r="B343" i="11"/>
  <c r="C343" i="11"/>
  <c r="D343" i="11"/>
  <c r="E343" i="11"/>
  <c r="A344" i="11"/>
  <c r="B344" i="11"/>
  <c r="C344" i="11"/>
  <c r="D344" i="11"/>
  <c r="E344" i="11"/>
  <c r="A345" i="11"/>
  <c r="B345" i="11"/>
  <c r="C345" i="11"/>
  <c r="D345" i="11"/>
  <c r="E345" i="11"/>
  <c r="A346" i="11"/>
  <c r="B346" i="11"/>
  <c r="C346" i="11"/>
  <c r="D346" i="11"/>
  <c r="E346" i="11"/>
  <c r="A347" i="11"/>
  <c r="B347" i="11"/>
  <c r="C347" i="11"/>
  <c r="D347" i="11"/>
  <c r="E347" i="11"/>
  <c r="A348" i="11"/>
  <c r="B348" i="11"/>
  <c r="C348" i="11"/>
  <c r="D348" i="11"/>
  <c r="E348" i="11"/>
  <c r="A349" i="11"/>
  <c r="B349" i="11"/>
  <c r="C349" i="11"/>
  <c r="D349" i="11"/>
  <c r="E349" i="11"/>
  <c r="A350" i="11"/>
  <c r="B350" i="11"/>
  <c r="C350" i="11"/>
  <c r="D350" i="11"/>
  <c r="E350" i="11"/>
  <c r="A351" i="11"/>
  <c r="B351" i="11"/>
  <c r="C351" i="11"/>
  <c r="D351" i="11"/>
  <c r="E351" i="11"/>
  <c r="A352" i="11"/>
  <c r="B352" i="11"/>
  <c r="C352" i="11"/>
  <c r="D352" i="11"/>
  <c r="E352" i="11"/>
  <c r="A353" i="11"/>
  <c r="B353" i="11"/>
  <c r="C353" i="11"/>
  <c r="D353" i="11"/>
  <c r="E353" i="11"/>
  <c r="A354" i="11"/>
  <c r="B354" i="11"/>
  <c r="C354" i="11"/>
  <c r="D354" i="11"/>
  <c r="E354" i="11"/>
  <c r="A355" i="11"/>
  <c r="B355" i="11"/>
  <c r="C355" i="11"/>
  <c r="D355" i="11"/>
  <c r="E355" i="11"/>
  <c r="A356" i="11"/>
  <c r="B356" i="11"/>
  <c r="C356" i="11"/>
  <c r="D356" i="11"/>
  <c r="E356" i="11"/>
  <c r="A357" i="11"/>
  <c r="B357" i="11"/>
  <c r="C357" i="11"/>
  <c r="D357" i="11"/>
  <c r="E357" i="11"/>
  <c r="A358" i="11"/>
  <c r="B358" i="11"/>
  <c r="C358" i="11"/>
  <c r="D358" i="11"/>
  <c r="E358" i="11"/>
  <c r="A359" i="11"/>
  <c r="B359" i="11"/>
  <c r="C359" i="11"/>
  <c r="D359" i="11"/>
  <c r="E359" i="11"/>
  <c r="A360" i="11"/>
  <c r="B360" i="11"/>
  <c r="C360" i="11"/>
  <c r="D360" i="11"/>
  <c r="E360" i="11"/>
  <c r="A361" i="11"/>
  <c r="B361" i="11"/>
  <c r="C361" i="11"/>
  <c r="D361" i="11"/>
  <c r="E361" i="11"/>
  <c r="A362" i="11"/>
  <c r="B362" i="11"/>
  <c r="C362" i="11"/>
  <c r="D362" i="11"/>
  <c r="E362" i="11"/>
  <c r="A363" i="11"/>
  <c r="B363" i="11"/>
  <c r="C363" i="11"/>
  <c r="D363" i="11"/>
  <c r="E363" i="11"/>
  <c r="A364" i="11"/>
  <c r="B364" i="11"/>
  <c r="C364" i="11"/>
  <c r="D364" i="11"/>
  <c r="E364" i="11"/>
  <c r="A365" i="11"/>
  <c r="B365" i="11"/>
  <c r="C365" i="11"/>
  <c r="D365" i="11"/>
  <c r="E365" i="11"/>
  <c r="A366" i="11"/>
  <c r="B366" i="11"/>
  <c r="C366" i="11"/>
  <c r="D366" i="11"/>
  <c r="E366" i="11"/>
  <c r="A367" i="11"/>
  <c r="B367" i="11"/>
  <c r="C367" i="11"/>
  <c r="D367" i="11"/>
  <c r="E367" i="11"/>
  <c r="A368" i="11"/>
  <c r="B368" i="11"/>
  <c r="C368" i="11"/>
  <c r="D368" i="11"/>
  <c r="E368" i="11"/>
  <c r="A369" i="11"/>
  <c r="B369" i="11"/>
  <c r="C369" i="11"/>
  <c r="D369" i="11"/>
  <c r="E369" i="11"/>
  <c r="A370" i="11"/>
  <c r="B370" i="11"/>
  <c r="C370" i="11"/>
  <c r="D370" i="11"/>
  <c r="E370" i="11"/>
  <c r="A371" i="11"/>
  <c r="B371" i="11"/>
  <c r="C371" i="11"/>
  <c r="D371" i="11"/>
  <c r="E371" i="11"/>
  <c r="A372" i="11"/>
  <c r="B372" i="11"/>
  <c r="C372" i="11"/>
  <c r="D372" i="11"/>
  <c r="E372" i="11"/>
  <c r="A373" i="11"/>
  <c r="B373" i="11"/>
  <c r="C373" i="11"/>
  <c r="D373" i="11"/>
  <c r="E373" i="11"/>
  <c r="A374" i="11"/>
  <c r="B374" i="11"/>
  <c r="C374" i="11"/>
  <c r="D374" i="11"/>
  <c r="E374" i="11"/>
  <c r="A375" i="11"/>
  <c r="B375" i="11"/>
  <c r="C375" i="11"/>
  <c r="D375" i="11"/>
  <c r="E375" i="11"/>
  <c r="A376" i="11"/>
  <c r="B376" i="11"/>
  <c r="C376" i="11"/>
  <c r="D376" i="11"/>
  <c r="E376" i="11"/>
  <c r="A377" i="11"/>
  <c r="B377" i="11"/>
  <c r="C377" i="11"/>
  <c r="D377" i="11"/>
  <c r="E377" i="11"/>
  <c r="A378" i="11"/>
  <c r="B378" i="11"/>
  <c r="C378" i="11"/>
  <c r="D378" i="11"/>
  <c r="E378" i="11"/>
  <c r="A379" i="11"/>
  <c r="B379" i="11"/>
  <c r="C379" i="11"/>
  <c r="D379" i="11"/>
  <c r="E379" i="11"/>
  <c r="A380" i="11"/>
  <c r="B380" i="11"/>
  <c r="C380" i="11"/>
  <c r="D380" i="11"/>
  <c r="E380" i="11"/>
  <c r="A381" i="11"/>
  <c r="B381" i="11"/>
  <c r="C381" i="11"/>
  <c r="D381" i="11"/>
  <c r="E381" i="11"/>
  <c r="A382" i="11"/>
  <c r="B382" i="11"/>
  <c r="C382" i="11"/>
  <c r="D382" i="11"/>
  <c r="E382" i="11"/>
  <c r="A383" i="11"/>
  <c r="B383" i="11"/>
  <c r="C383" i="11"/>
  <c r="D383" i="11"/>
  <c r="E383" i="11"/>
  <c r="A384" i="11"/>
  <c r="B384" i="11"/>
  <c r="C384" i="11"/>
  <c r="D384" i="11"/>
  <c r="E384" i="11"/>
  <c r="A385" i="11"/>
  <c r="B385" i="11"/>
  <c r="C385" i="11"/>
  <c r="D385" i="11"/>
  <c r="E385" i="11"/>
  <c r="A386" i="11"/>
  <c r="B386" i="11"/>
  <c r="C386" i="11"/>
  <c r="D386" i="11"/>
  <c r="E386" i="11"/>
  <c r="A387" i="11"/>
  <c r="B387" i="11"/>
  <c r="C387" i="11"/>
  <c r="D387" i="11"/>
  <c r="E387" i="11"/>
  <c r="A388" i="11"/>
  <c r="B388" i="11"/>
  <c r="C388" i="11"/>
  <c r="D388" i="11"/>
  <c r="E388" i="11"/>
  <c r="A389" i="11"/>
  <c r="B389" i="11"/>
  <c r="C389" i="11"/>
  <c r="D389" i="11"/>
  <c r="E389" i="11"/>
  <c r="A390" i="11"/>
  <c r="B390" i="11"/>
  <c r="C390" i="11"/>
  <c r="D390" i="11"/>
  <c r="E390" i="11"/>
  <c r="A391" i="11"/>
  <c r="B391" i="11"/>
  <c r="C391" i="11"/>
  <c r="D391" i="11"/>
  <c r="E391" i="11"/>
  <c r="A392" i="11"/>
  <c r="B392" i="11"/>
  <c r="C392" i="11"/>
  <c r="D392" i="11"/>
  <c r="E392" i="11"/>
  <c r="A393" i="11"/>
  <c r="B393" i="11"/>
  <c r="C393" i="11"/>
  <c r="D393" i="11"/>
  <c r="E393" i="11"/>
  <c r="A394" i="11"/>
  <c r="B394" i="11"/>
  <c r="C394" i="11"/>
  <c r="D394" i="11"/>
  <c r="E394" i="11"/>
  <c r="A395" i="11"/>
  <c r="B395" i="11"/>
  <c r="C395" i="11"/>
  <c r="D395" i="11"/>
  <c r="E395" i="11"/>
  <c r="A396" i="11"/>
  <c r="B396" i="11"/>
  <c r="C396" i="11"/>
  <c r="D396" i="11"/>
  <c r="E396" i="11"/>
  <c r="A397" i="11"/>
  <c r="B397" i="11"/>
  <c r="C397" i="11"/>
  <c r="D397" i="11"/>
  <c r="E397" i="11"/>
  <c r="A398" i="11"/>
  <c r="B398" i="11"/>
  <c r="C398" i="11"/>
  <c r="D398" i="11"/>
  <c r="E398" i="11"/>
  <c r="A399" i="11"/>
  <c r="B399" i="11"/>
  <c r="C399" i="11"/>
  <c r="D399" i="11"/>
  <c r="E399" i="11"/>
  <c r="A400" i="11"/>
  <c r="B400" i="11"/>
  <c r="C400" i="11"/>
  <c r="D400" i="11"/>
  <c r="E400" i="11"/>
  <c r="A401" i="11"/>
  <c r="B401" i="11"/>
  <c r="C401" i="11"/>
  <c r="D401" i="11"/>
  <c r="E401" i="11"/>
  <c r="A402" i="11"/>
  <c r="B402" i="11"/>
  <c r="C402" i="11"/>
  <c r="D402" i="11"/>
  <c r="E402" i="11"/>
  <c r="A403" i="11"/>
  <c r="B403" i="11"/>
  <c r="C403" i="11"/>
  <c r="D403" i="11"/>
  <c r="E403" i="11"/>
  <c r="A404" i="11"/>
  <c r="B404" i="11"/>
  <c r="C404" i="11"/>
  <c r="D404" i="11"/>
  <c r="E404" i="11"/>
  <c r="A405" i="11"/>
  <c r="B405" i="11"/>
  <c r="C405" i="11"/>
  <c r="D405" i="11"/>
  <c r="E405" i="11"/>
  <c r="A406" i="11"/>
  <c r="B406" i="11"/>
  <c r="C406" i="11"/>
  <c r="D406" i="11"/>
  <c r="E406" i="11"/>
  <c r="A407" i="11"/>
  <c r="B407" i="11"/>
  <c r="C407" i="11"/>
  <c r="D407" i="11"/>
  <c r="E407" i="11"/>
  <c r="A408" i="11"/>
  <c r="B408" i="11"/>
  <c r="C408" i="11"/>
  <c r="D408" i="11"/>
  <c r="E408" i="11"/>
  <c r="A409" i="11"/>
  <c r="B409" i="11"/>
  <c r="C409" i="11"/>
  <c r="D409" i="11"/>
  <c r="E409" i="11"/>
  <c r="A410" i="11"/>
  <c r="B410" i="11"/>
  <c r="C410" i="11"/>
  <c r="D410" i="11"/>
  <c r="E410" i="11"/>
  <c r="A411" i="11"/>
  <c r="B411" i="11"/>
  <c r="C411" i="11"/>
  <c r="D411" i="11"/>
  <c r="E411" i="11"/>
  <c r="A412" i="11"/>
  <c r="B412" i="11"/>
  <c r="C412" i="11"/>
  <c r="D412" i="11"/>
  <c r="E412" i="11"/>
  <c r="A413" i="11"/>
  <c r="B413" i="11"/>
  <c r="C413" i="11"/>
  <c r="D413" i="11"/>
  <c r="E413" i="11"/>
  <c r="A414" i="11"/>
  <c r="B414" i="11"/>
  <c r="C414" i="11"/>
  <c r="D414" i="11"/>
  <c r="E414" i="11"/>
  <c r="A415" i="11"/>
  <c r="B415" i="11"/>
  <c r="C415" i="11"/>
  <c r="D415" i="11"/>
  <c r="E415" i="11"/>
  <c r="A416" i="11"/>
  <c r="B416" i="11"/>
  <c r="C416" i="11"/>
  <c r="D416" i="11"/>
  <c r="E416" i="11"/>
  <c r="A417" i="11"/>
  <c r="B417" i="11"/>
  <c r="C417" i="11"/>
  <c r="D417" i="11"/>
  <c r="E417" i="11"/>
  <c r="A418" i="11"/>
  <c r="B418" i="11"/>
  <c r="C418" i="11"/>
  <c r="D418" i="11"/>
  <c r="E418" i="11"/>
  <c r="A419" i="11"/>
  <c r="B419" i="11"/>
  <c r="C419" i="11"/>
  <c r="D419" i="11"/>
  <c r="E419" i="11"/>
  <c r="A420" i="11"/>
  <c r="B420" i="11"/>
  <c r="C420" i="11"/>
  <c r="D420" i="11"/>
  <c r="E420" i="11"/>
  <c r="A421" i="11"/>
  <c r="B421" i="11"/>
  <c r="C421" i="11"/>
  <c r="D421" i="11"/>
  <c r="E421" i="11"/>
  <c r="A422" i="11"/>
  <c r="B422" i="11"/>
  <c r="C422" i="11"/>
  <c r="D422" i="11"/>
  <c r="E422" i="11"/>
  <c r="A423" i="11"/>
  <c r="B423" i="11"/>
  <c r="C423" i="11"/>
  <c r="D423" i="11"/>
  <c r="E423" i="11"/>
  <c r="A424" i="11"/>
  <c r="B424" i="11"/>
  <c r="C424" i="11"/>
  <c r="D424" i="11"/>
  <c r="E424" i="11"/>
  <c r="A425" i="11"/>
  <c r="B425" i="11"/>
  <c r="C425" i="11"/>
  <c r="D425" i="11"/>
  <c r="E425" i="11"/>
  <c r="A426" i="11"/>
  <c r="B426" i="11"/>
  <c r="C426" i="11"/>
  <c r="D426" i="11"/>
  <c r="E426" i="11"/>
  <c r="A427" i="11"/>
  <c r="B427" i="11"/>
  <c r="C427" i="11"/>
  <c r="D427" i="11"/>
  <c r="E427" i="11"/>
  <c r="A428" i="11"/>
  <c r="B428" i="11"/>
  <c r="C428" i="11"/>
  <c r="D428" i="11"/>
  <c r="E428" i="11"/>
  <c r="A429" i="11"/>
  <c r="B429" i="11"/>
  <c r="C429" i="11"/>
  <c r="D429" i="11"/>
  <c r="E429" i="11"/>
  <c r="A430" i="11"/>
  <c r="B430" i="11"/>
  <c r="C430" i="11"/>
  <c r="D430" i="11"/>
  <c r="E430" i="11"/>
  <c r="A431" i="11"/>
  <c r="B431" i="11"/>
  <c r="C431" i="11"/>
  <c r="D431" i="11"/>
  <c r="E431" i="11"/>
  <c r="A432" i="11"/>
  <c r="B432" i="11"/>
  <c r="C432" i="11"/>
  <c r="D432" i="11"/>
  <c r="E432" i="11"/>
  <c r="A433" i="11"/>
  <c r="B433" i="11"/>
  <c r="C433" i="11"/>
  <c r="D433" i="11"/>
  <c r="E433" i="11"/>
  <c r="A434" i="11"/>
  <c r="B434" i="11"/>
  <c r="C434" i="11"/>
  <c r="D434" i="11"/>
  <c r="E434" i="11"/>
  <c r="A435" i="11"/>
  <c r="B435" i="11"/>
  <c r="C435" i="11"/>
  <c r="D435" i="11"/>
  <c r="E435" i="11"/>
  <c r="A436" i="11"/>
  <c r="B436" i="11"/>
  <c r="C436" i="11"/>
  <c r="D436" i="11"/>
  <c r="E436" i="11"/>
  <c r="A437" i="11"/>
  <c r="B437" i="11"/>
  <c r="C437" i="11"/>
  <c r="D437" i="11"/>
  <c r="E437" i="11"/>
  <c r="A438" i="11"/>
  <c r="B438" i="11"/>
  <c r="C438" i="11"/>
  <c r="D438" i="11"/>
  <c r="E438" i="11"/>
  <c r="A439" i="11"/>
  <c r="B439" i="11"/>
  <c r="C439" i="11"/>
  <c r="D439" i="11"/>
  <c r="E439" i="11"/>
  <c r="A440" i="11"/>
  <c r="B440" i="11"/>
  <c r="C440" i="11"/>
  <c r="D440" i="11"/>
  <c r="E440" i="11"/>
  <c r="A441" i="11"/>
  <c r="B441" i="11"/>
  <c r="C441" i="11"/>
  <c r="D441" i="11"/>
  <c r="E441" i="11"/>
  <c r="A442" i="11"/>
  <c r="B442" i="11"/>
  <c r="C442" i="11"/>
  <c r="D442" i="11"/>
  <c r="E442" i="11"/>
  <c r="A443" i="11"/>
  <c r="B443" i="11"/>
  <c r="C443" i="11"/>
  <c r="D443" i="11"/>
  <c r="E443" i="11"/>
  <c r="A444" i="11"/>
  <c r="B444" i="11"/>
  <c r="C444" i="11"/>
  <c r="D444" i="11"/>
  <c r="E444" i="11"/>
  <c r="A445" i="11"/>
  <c r="B445" i="11"/>
  <c r="C445" i="11"/>
  <c r="D445" i="11"/>
  <c r="E445" i="11"/>
  <c r="A446" i="11"/>
  <c r="B446" i="11"/>
  <c r="C446" i="11"/>
  <c r="D446" i="11"/>
  <c r="E446" i="11"/>
  <c r="A447" i="11"/>
  <c r="B447" i="11"/>
  <c r="C447" i="11"/>
  <c r="D447" i="11"/>
  <c r="E447" i="11"/>
  <c r="A448" i="11"/>
  <c r="B448" i="11"/>
  <c r="C448" i="11"/>
  <c r="D448" i="11"/>
  <c r="E448" i="11"/>
  <c r="A449" i="11"/>
  <c r="B449" i="11"/>
  <c r="C449" i="11"/>
  <c r="D449" i="11"/>
  <c r="E449" i="11"/>
  <c r="A450" i="11"/>
  <c r="B450" i="11"/>
  <c r="C450" i="11"/>
  <c r="D450" i="11"/>
  <c r="E450" i="11"/>
  <c r="A451" i="11"/>
  <c r="B451" i="11"/>
  <c r="C451" i="11"/>
  <c r="D451" i="11"/>
  <c r="E451" i="11"/>
  <c r="A452" i="11"/>
  <c r="B452" i="11"/>
  <c r="C452" i="11"/>
  <c r="D452" i="11"/>
  <c r="E452" i="11"/>
  <c r="A453" i="11"/>
  <c r="B453" i="11"/>
  <c r="C453" i="11"/>
  <c r="D453" i="11"/>
  <c r="E453" i="11"/>
  <c r="A454" i="11"/>
  <c r="B454" i="11"/>
  <c r="C454" i="11"/>
  <c r="D454" i="11"/>
  <c r="E454" i="11"/>
  <c r="A455" i="11"/>
  <c r="B455" i="11"/>
  <c r="C455" i="11"/>
  <c r="D455" i="11"/>
  <c r="E455" i="11"/>
  <c r="A456" i="11"/>
  <c r="B456" i="11"/>
  <c r="C456" i="11"/>
  <c r="D456" i="11"/>
  <c r="E456" i="11"/>
  <c r="A457" i="11"/>
  <c r="B457" i="11"/>
  <c r="C457" i="11"/>
  <c r="D457" i="11"/>
  <c r="E457" i="11"/>
  <c r="A458" i="11"/>
  <c r="B458" i="11"/>
  <c r="C458" i="11"/>
  <c r="D458" i="11"/>
  <c r="E458" i="11"/>
  <c r="A459" i="11"/>
  <c r="B459" i="11"/>
  <c r="C459" i="11"/>
  <c r="D459" i="11"/>
  <c r="E459" i="11"/>
  <c r="A460" i="11"/>
  <c r="B460" i="11"/>
  <c r="C460" i="11"/>
  <c r="D460" i="11"/>
  <c r="E460" i="11"/>
  <c r="A461" i="11"/>
  <c r="B461" i="11"/>
  <c r="C461" i="11"/>
  <c r="D461" i="11"/>
  <c r="E461" i="11"/>
  <c r="A462" i="11"/>
  <c r="B462" i="11"/>
  <c r="C462" i="11"/>
  <c r="D462" i="11"/>
  <c r="E462" i="11"/>
  <c r="A463" i="11"/>
  <c r="B463" i="11"/>
  <c r="C463" i="11"/>
  <c r="D463" i="11"/>
  <c r="E463" i="11"/>
  <c r="A464" i="11"/>
  <c r="B464" i="11"/>
  <c r="C464" i="11"/>
  <c r="D464" i="11"/>
  <c r="E464" i="11"/>
  <c r="A465" i="11"/>
  <c r="B465" i="11"/>
  <c r="C465" i="11"/>
  <c r="D465" i="11"/>
  <c r="E465" i="11"/>
  <c r="A466" i="11"/>
  <c r="B466" i="11"/>
  <c r="C466" i="11"/>
  <c r="D466" i="11"/>
  <c r="E466" i="11"/>
  <c r="A467" i="11"/>
  <c r="B467" i="11"/>
  <c r="C467" i="11"/>
  <c r="D467" i="11"/>
  <c r="E467" i="11"/>
  <c r="A468" i="11"/>
  <c r="B468" i="11"/>
  <c r="C468" i="11"/>
  <c r="D468" i="11"/>
  <c r="E468" i="11"/>
  <c r="A469" i="11"/>
  <c r="B469" i="11"/>
  <c r="C469" i="11"/>
  <c r="D469" i="11"/>
  <c r="E469" i="11"/>
  <c r="A470" i="11"/>
  <c r="B470" i="11"/>
  <c r="C470" i="11"/>
  <c r="D470" i="11"/>
  <c r="E470" i="11"/>
  <c r="A471" i="11"/>
  <c r="B471" i="11"/>
  <c r="C471" i="11"/>
  <c r="D471" i="11"/>
  <c r="E471" i="11"/>
  <c r="A472" i="11"/>
  <c r="B472" i="11"/>
  <c r="C472" i="11"/>
  <c r="D472" i="11"/>
  <c r="E472" i="11"/>
  <c r="A473" i="11"/>
  <c r="B473" i="11"/>
  <c r="C473" i="11"/>
  <c r="D473" i="11"/>
  <c r="E473" i="11"/>
  <c r="A474" i="11"/>
  <c r="B474" i="11"/>
  <c r="C474" i="11"/>
  <c r="D474" i="11"/>
  <c r="E474" i="11"/>
  <c r="A475" i="11"/>
  <c r="B475" i="11"/>
  <c r="C475" i="11"/>
  <c r="D475" i="11"/>
  <c r="E475" i="11"/>
  <c r="A476" i="11"/>
  <c r="B476" i="11"/>
  <c r="C476" i="11"/>
  <c r="D476" i="11"/>
  <c r="E476" i="11"/>
  <c r="A477" i="11"/>
  <c r="B477" i="11"/>
  <c r="C477" i="11"/>
  <c r="D477" i="11"/>
  <c r="E477" i="11"/>
  <c r="A478" i="11"/>
  <c r="B478" i="11"/>
  <c r="C478" i="11"/>
  <c r="D478" i="11"/>
  <c r="E478" i="11"/>
  <c r="A479" i="11"/>
  <c r="B479" i="11"/>
  <c r="C479" i="11"/>
  <c r="D479" i="11"/>
  <c r="E479" i="11"/>
  <c r="A480" i="11"/>
  <c r="B480" i="11"/>
  <c r="C480" i="11"/>
  <c r="D480" i="11"/>
  <c r="E480" i="11"/>
  <c r="A481" i="11"/>
  <c r="B481" i="11"/>
  <c r="C481" i="11"/>
  <c r="D481" i="11"/>
  <c r="E481" i="11"/>
  <c r="A482" i="11"/>
  <c r="B482" i="11"/>
  <c r="C482" i="11"/>
  <c r="D482" i="11"/>
  <c r="E482" i="11"/>
  <c r="A483" i="11"/>
  <c r="B483" i="11"/>
  <c r="C483" i="11"/>
  <c r="D483" i="11"/>
  <c r="E483" i="11"/>
  <c r="A484" i="11"/>
  <c r="B484" i="11"/>
  <c r="C484" i="11"/>
  <c r="D484" i="11"/>
  <c r="E484" i="11"/>
  <c r="A485" i="11"/>
  <c r="B485" i="11"/>
  <c r="C485" i="11"/>
  <c r="D485" i="11"/>
  <c r="E485" i="11"/>
  <c r="A486" i="11"/>
  <c r="B486" i="11"/>
  <c r="C486" i="11"/>
  <c r="D486" i="11"/>
  <c r="E486" i="11"/>
  <c r="A487" i="11"/>
  <c r="B487" i="11"/>
  <c r="C487" i="11"/>
  <c r="D487" i="11"/>
  <c r="E487" i="11"/>
  <c r="A488" i="11"/>
  <c r="B488" i="11"/>
  <c r="C488" i="11"/>
  <c r="D488" i="11"/>
  <c r="E488" i="11"/>
  <c r="A489" i="11"/>
  <c r="B489" i="11"/>
  <c r="C489" i="11"/>
  <c r="D489" i="11"/>
  <c r="E489" i="11"/>
  <c r="A490" i="11"/>
  <c r="B490" i="11"/>
  <c r="C490" i="11"/>
  <c r="D490" i="11"/>
  <c r="E490" i="11"/>
  <c r="A491" i="11"/>
  <c r="B491" i="11"/>
  <c r="C491" i="11"/>
  <c r="D491" i="11"/>
  <c r="E491" i="11"/>
  <c r="A492" i="11"/>
  <c r="B492" i="11"/>
  <c r="C492" i="11"/>
  <c r="D492" i="11"/>
  <c r="E492" i="11"/>
  <c r="A493" i="11"/>
  <c r="B493" i="11"/>
  <c r="C493" i="11"/>
  <c r="D493" i="11"/>
  <c r="E493" i="11"/>
  <c r="A494" i="11"/>
  <c r="B494" i="11"/>
  <c r="C494" i="11"/>
  <c r="D494" i="11"/>
  <c r="E494" i="11"/>
  <c r="A495" i="11"/>
  <c r="B495" i="11"/>
  <c r="C495" i="11"/>
  <c r="D495" i="11"/>
  <c r="E495" i="11"/>
  <c r="A496" i="11"/>
  <c r="B496" i="11"/>
  <c r="C496" i="11"/>
  <c r="D496" i="11"/>
  <c r="E496" i="11"/>
  <c r="A497" i="11"/>
  <c r="B497" i="11"/>
  <c r="C497" i="11"/>
  <c r="D497" i="11"/>
  <c r="E497" i="11"/>
  <c r="A498" i="11"/>
  <c r="B498" i="11"/>
  <c r="C498" i="11"/>
  <c r="D498" i="11"/>
  <c r="E498" i="11"/>
  <c r="A499" i="11"/>
  <c r="B499" i="11"/>
  <c r="C499" i="11"/>
  <c r="D499" i="11"/>
  <c r="E499" i="11"/>
  <c r="A500" i="11"/>
  <c r="B500" i="11"/>
  <c r="C500" i="11"/>
  <c r="D500" i="11"/>
  <c r="E500" i="11"/>
  <c r="A501" i="11"/>
  <c r="B501" i="11"/>
  <c r="C501" i="11"/>
  <c r="D501" i="11"/>
  <c r="E501" i="11"/>
  <c r="A502" i="11"/>
  <c r="B502" i="11"/>
  <c r="C502" i="11"/>
  <c r="D502" i="11"/>
  <c r="E502" i="11"/>
  <c r="A503" i="11"/>
  <c r="B503" i="11"/>
  <c r="C503" i="11"/>
  <c r="D503" i="11"/>
  <c r="E503" i="11"/>
  <c r="A504" i="11"/>
  <c r="B504" i="11"/>
  <c r="C504" i="11"/>
  <c r="D504" i="11"/>
  <c r="E504" i="11"/>
  <c r="A505" i="11"/>
  <c r="B505" i="11"/>
  <c r="C505" i="11"/>
  <c r="D505" i="11"/>
  <c r="E505" i="11"/>
  <c r="A506" i="11"/>
  <c r="B506" i="11"/>
  <c r="C506" i="11"/>
  <c r="D506" i="11"/>
  <c r="E506" i="11"/>
  <c r="A507" i="11"/>
  <c r="B507" i="11"/>
  <c r="C507" i="11"/>
  <c r="D507" i="11"/>
  <c r="E507" i="11"/>
  <c r="A508" i="11"/>
  <c r="B508" i="11"/>
  <c r="C508" i="11"/>
  <c r="D508" i="11"/>
  <c r="E508" i="11"/>
  <c r="A509" i="11"/>
  <c r="B509" i="11"/>
  <c r="C509" i="11"/>
  <c r="D509" i="11"/>
  <c r="E509" i="11"/>
  <c r="A510" i="11"/>
  <c r="B510" i="11"/>
  <c r="C510" i="11"/>
  <c r="D510" i="11"/>
  <c r="E510" i="11"/>
  <c r="A511" i="11"/>
  <c r="B511" i="11"/>
  <c r="C511" i="11"/>
  <c r="D511" i="11"/>
  <c r="E511" i="11"/>
  <c r="A512" i="11"/>
  <c r="B512" i="11"/>
  <c r="C512" i="11"/>
  <c r="D512" i="11"/>
  <c r="E512" i="11"/>
  <c r="A513" i="11"/>
  <c r="B513" i="11"/>
  <c r="C513" i="11"/>
  <c r="D513" i="11"/>
  <c r="E513" i="11"/>
  <c r="A514" i="11"/>
  <c r="B514" i="11"/>
  <c r="C514" i="11"/>
  <c r="D514" i="11"/>
  <c r="E514" i="11"/>
  <c r="A515" i="11"/>
  <c r="B515" i="11"/>
  <c r="C515" i="11"/>
  <c r="D515" i="11"/>
  <c r="E515" i="11"/>
  <c r="A516" i="11"/>
  <c r="B516" i="11"/>
  <c r="C516" i="11"/>
  <c r="D516" i="11"/>
  <c r="E516" i="11"/>
  <c r="A517" i="11"/>
  <c r="B517" i="11"/>
  <c r="C517" i="11"/>
  <c r="D517" i="11"/>
  <c r="E517" i="11"/>
  <c r="A518" i="11"/>
  <c r="B518" i="11"/>
  <c r="C518" i="11"/>
  <c r="D518" i="11"/>
  <c r="E518" i="11"/>
  <c r="A519" i="11"/>
  <c r="B519" i="11"/>
  <c r="C519" i="11"/>
  <c r="D519" i="11"/>
  <c r="E519" i="11"/>
  <c r="A520" i="11"/>
  <c r="B520" i="11"/>
  <c r="C520" i="11"/>
  <c r="D520" i="11"/>
  <c r="E520" i="11"/>
  <c r="A521" i="11"/>
  <c r="B521" i="11"/>
  <c r="C521" i="11"/>
  <c r="D521" i="11"/>
  <c r="E521" i="11"/>
  <c r="A522" i="11"/>
  <c r="B522" i="11"/>
  <c r="C522" i="11"/>
  <c r="D522" i="11"/>
  <c r="E522" i="11"/>
  <c r="A523" i="11"/>
  <c r="B523" i="11"/>
  <c r="C523" i="11"/>
  <c r="D523" i="11"/>
  <c r="E523" i="11"/>
  <c r="A524" i="11"/>
  <c r="B524" i="11"/>
  <c r="C524" i="11"/>
  <c r="D524" i="11"/>
  <c r="E524" i="11"/>
  <c r="A525" i="11"/>
  <c r="B525" i="11"/>
  <c r="C525" i="11"/>
  <c r="D525" i="11"/>
  <c r="E525" i="11"/>
  <c r="A526" i="11"/>
  <c r="B526" i="11"/>
  <c r="C526" i="11"/>
  <c r="D526" i="11"/>
  <c r="E526" i="11"/>
  <c r="A527" i="11"/>
  <c r="B527" i="11"/>
  <c r="C527" i="11"/>
  <c r="D527" i="11"/>
  <c r="E527" i="11"/>
  <c r="A528" i="11"/>
  <c r="B528" i="11"/>
  <c r="C528" i="11"/>
  <c r="D528" i="11"/>
  <c r="E528" i="11"/>
  <c r="A529" i="11"/>
  <c r="B529" i="11"/>
  <c r="C529" i="11"/>
  <c r="D529" i="11"/>
  <c r="E529" i="11"/>
  <c r="A530" i="11"/>
  <c r="B530" i="11"/>
  <c r="C530" i="11"/>
  <c r="D530" i="11"/>
  <c r="E530" i="11"/>
  <c r="A531" i="11"/>
  <c r="B531" i="11"/>
  <c r="C531" i="11"/>
  <c r="D531" i="11"/>
  <c r="E531" i="11"/>
  <c r="A532" i="11"/>
  <c r="B532" i="11"/>
  <c r="C532" i="11"/>
  <c r="D532" i="11"/>
  <c r="E532" i="11"/>
  <c r="A533" i="11"/>
  <c r="B533" i="11"/>
  <c r="C533" i="11"/>
  <c r="D533" i="11"/>
  <c r="E533" i="11"/>
  <c r="A534" i="11"/>
  <c r="B534" i="11"/>
  <c r="C534" i="11"/>
  <c r="D534" i="11"/>
  <c r="E534" i="11"/>
  <c r="A535" i="11"/>
  <c r="B535" i="11"/>
  <c r="C535" i="11"/>
  <c r="D535" i="11"/>
  <c r="E535" i="11"/>
  <c r="A536" i="11"/>
  <c r="B536" i="11"/>
  <c r="C536" i="11"/>
  <c r="D536" i="11"/>
  <c r="E536" i="11"/>
  <c r="A537" i="11"/>
  <c r="B537" i="11"/>
  <c r="C537" i="11"/>
  <c r="D537" i="11"/>
  <c r="E537" i="11"/>
  <c r="A538" i="11"/>
  <c r="B538" i="11"/>
  <c r="C538" i="11"/>
  <c r="D538" i="11"/>
  <c r="E538" i="11"/>
  <c r="A539" i="11"/>
  <c r="B539" i="11"/>
  <c r="C539" i="11"/>
  <c r="D539" i="11"/>
  <c r="E539" i="11"/>
  <c r="A540" i="11"/>
  <c r="B540" i="11"/>
  <c r="C540" i="11"/>
  <c r="D540" i="11"/>
  <c r="E540" i="11"/>
  <c r="A541" i="11"/>
  <c r="B541" i="11"/>
  <c r="C541" i="11"/>
  <c r="D541" i="11"/>
  <c r="E541" i="11"/>
  <c r="A542" i="11"/>
  <c r="B542" i="11"/>
  <c r="C542" i="11"/>
  <c r="D542" i="11"/>
  <c r="E542" i="11"/>
  <c r="A543" i="11"/>
  <c r="B543" i="11"/>
  <c r="C543" i="11"/>
  <c r="D543" i="11"/>
  <c r="E543" i="11"/>
  <c r="A544" i="11"/>
  <c r="B544" i="11"/>
  <c r="C544" i="11"/>
  <c r="D544" i="11"/>
  <c r="E544" i="11"/>
  <c r="A545" i="11"/>
  <c r="B545" i="11"/>
  <c r="C545" i="11"/>
  <c r="D545" i="11"/>
  <c r="E545" i="11"/>
  <c r="A546" i="11"/>
  <c r="B546" i="11"/>
  <c r="C546" i="11"/>
  <c r="D546" i="11"/>
  <c r="E546" i="11"/>
  <c r="A547" i="11"/>
  <c r="B547" i="11"/>
  <c r="C547" i="11"/>
  <c r="D547" i="11"/>
  <c r="E547" i="11"/>
  <c r="A548" i="11"/>
  <c r="B548" i="11"/>
  <c r="C548" i="11"/>
  <c r="D548" i="11"/>
  <c r="E548" i="11"/>
  <c r="A549" i="11"/>
  <c r="B549" i="11"/>
  <c r="C549" i="11"/>
  <c r="D549" i="11"/>
  <c r="E549" i="11"/>
  <c r="A550" i="11"/>
  <c r="B550" i="11"/>
  <c r="C550" i="11"/>
  <c r="D550" i="11"/>
  <c r="E550" i="11"/>
  <c r="A551" i="11"/>
  <c r="B551" i="11"/>
  <c r="C551" i="11"/>
  <c r="D551" i="11"/>
  <c r="E551" i="11"/>
  <c r="A552" i="11"/>
  <c r="B552" i="11"/>
  <c r="C552" i="11"/>
  <c r="D552" i="11"/>
  <c r="E552" i="11"/>
  <c r="A553" i="11"/>
  <c r="B553" i="11"/>
  <c r="C553" i="11"/>
  <c r="D553" i="11"/>
  <c r="E553" i="11"/>
  <c r="A554" i="11"/>
  <c r="B554" i="11"/>
  <c r="C554" i="11"/>
  <c r="D554" i="11"/>
  <c r="E554" i="11"/>
  <c r="A555" i="11"/>
  <c r="B555" i="11"/>
  <c r="C555" i="11"/>
  <c r="D555" i="11"/>
  <c r="E555" i="11"/>
  <c r="A556" i="11"/>
  <c r="B556" i="11"/>
  <c r="C556" i="11"/>
  <c r="D556" i="11"/>
  <c r="E556" i="11"/>
  <c r="A557" i="11"/>
  <c r="B557" i="11"/>
  <c r="C557" i="11"/>
  <c r="D557" i="11"/>
  <c r="E557" i="11"/>
  <c r="A558" i="11"/>
  <c r="B558" i="11"/>
  <c r="C558" i="11"/>
  <c r="D558" i="11"/>
  <c r="E558" i="11"/>
  <c r="A559" i="11"/>
  <c r="B559" i="11"/>
  <c r="C559" i="11"/>
  <c r="D559" i="11"/>
  <c r="E559" i="11"/>
  <c r="A560" i="11"/>
  <c r="B560" i="11"/>
  <c r="C560" i="11"/>
  <c r="D560" i="11"/>
  <c r="E560" i="11"/>
  <c r="A561" i="11"/>
  <c r="B561" i="11"/>
  <c r="C561" i="11"/>
  <c r="D561" i="11"/>
  <c r="E561" i="11"/>
  <c r="A562" i="11"/>
  <c r="B562" i="11"/>
  <c r="C562" i="11"/>
  <c r="D562" i="11"/>
  <c r="E562" i="11"/>
  <c r="A563" i="11"/>
  <c r="B563" i="11"/>
  <c r="C563" i="11"/>
  <c r="D563" i="11"/>
  <c r="E563" i="11"/>
  <c r="A564" i="11"/>
  <c r="B564" i="11"/>
  <c r="C564" i="11"/>
  <c r="D564" i="11"/>
  <c r="E564" i="11"/>
  <c r="A565" i="11"/>
  <c r="B565" i="11"/>
  <c r="C565" i="11"/>
  <c r="D565" i="11"/>
  <c r="E565" i="11"/>
  <c r="A566" i="11"/>
  <c r="B566" i="11"/>
  <c r="C566" i="11"/>
  <c r="D566" i="11"/>
  <c r="E566" i="11"/>
  <c r="A567" i="11"/>
  <c r="B567" i="11"/>
  <c r="C567" i="11"/>
  <c r="D567" i="11"/>
  <c r="E567" i="11"/>
  <c r="A568" i="11"/>
  <c r="B568" i="11"/>
  <c r="C568" i="11"/>
  <c r="D568" i="11"/>
  <c r="E568" i="11"/>
  <c r="A569" i="11"/>
  <c r="B569" i="11"/>
  <c r="C569" i="11"/>
  <c r="D569" i="11"/>
  <c r="E569" i="11"/>
  <c r="A570" i="11"/>
  <c r="B570" i="11"/>
  <c r="C570" i="11"/>
  <c r="D570" i="11"/>
  <c r="E570" i="11"/>
  <c r="A571" i="11"/>
  <c r="B571" i="11"/>
  <c r="C571" i="11"/>
  <c r="D571" i="11"/>
  <c r="E571" i="11"/>
  <c r="A572" i="11"/>
  <c r="B572" i="11"/>
  <c r="C572" i="11"/>
  <c r="D572" i="11"/>
  <c r="E572" i="11"/>
  <c r="A573" i="11"/>
  <c r="B573" i="11"/>
  <c r="C573" i="11"/>
  <c r="D573" i="11"/>
  <c r="E573" i="11"/>
  <c r="A574" i="11"/>
  <c r="B574" i="11"/>
  <c r="C574" i="11"/>
  <c r="D574" i="11"/>
  <c r="E574" i="11"/>
  <c r="A575" i="11"/>
  <c r="B575" i="11"/>
  <c r="C575" i="11"/>
  <c r="D575" i="11"/>
  <c r="E575" i="11"/>
  <c r="A576" i="11"/>
  <c r="B576" i="11"/>
  <c r="C576" i="11"/>
  <c r="D576" i="11"/>
  <c r="E576" i="11"/>
  <c r="A577" i="11"/>
  <c r="B577" i="11"/>
  <c r="C577" i="11"/>
  <c r="D577" i="11"/>
  <c r="E577" i="11"/>
  <c r="A578" i="11"/>
  <c r="B578" i="11"/>
  <c r="C578" i="11"/>
  <c r="D578" i="11"/>
  <c r="E578" i="11"/>
  <c r="A579" i="11"/>
  <c r="B579" i="11"/>
  <c r="C579" i="11"/>
  <c r="D579" i="11"/>
  <c r="E579" i="11"/>
  <c r="A580" i="11"/>
  <c r="B580" i="11"/>
  <c r="C580" i="11"/>
  <c r="D580" i="11"/>
  <c r="E580" i="11"/>
  <c r="A581" i="11"/>
  <c r="B581" i="11"/>
  <c r="C581" i="11"/>
  <c r="D581" i="11"/>
  <c r="E581" i="11"/>
  <c r="A582" i="11"/>
  <c r="B582" i="11"/>
  <c r="C582" i="11"/>
  <c r="D582" i="11"/>
  <c r="E582" i="11"/>
  <c r="A583" i="11"/>
  <c r="B583" i="11"/>
  <c r="C583" i="11"/>
  <c r="D583" i="11"/>
  <c r="E583" i="11"/>
  <c r="A584" i="11"/>
  <c r="B584" i="11"/>
  <c r="C584" i="11"/>
  <c r="D584" i="11"/>
  <c r="E584" i="11"/>
  <c r="A585" i="11"/>
  <c r="B585" i="11"/>
  <c r="C585" i="11"/>
  <c r="D585" i="11"/>
  <c r="E585" i="11"/>
  <c r="A586" i="11"/>
  <c r="B586" i="11"/>
  <c r="C586" i="11"/>
  <c r="D586" i="11"/>
  <c r="E586" i="11"/>
  <c r="A587" i="11"/>
  <c r="B587" i="11"/>
  <c r="C587" i="11"/>
  <c r="D587" i="11"/>
  <c r="E587" i="11"/>
  <c r="A588" i="11"/>
  <c r="B588" i="11"/>
  <c r="C588" i="11"/>
  <c r="D588" i="11"/>
  <c r="E588" i="11"/>
  <c r="A589" i="11"/>
  <c r="B589" i="11"/>
  <c r="C589" i="11"/>
  <c r="D589" i="11"/>
  <c r="E589" i="11"/>
  <c r="A590" i="11"/>
  <c r="B590" i="11"/>
  <c r="C590" i="11"/>
  <c r="D590" i="11"/>
  <c r="E590" i="11"/>
  <c r="A591" i="11"/>
  <c r="B591" i="11"/>
  <c r="C591" i="11"/>
  <c r="D591" i="11"/>
  <c r="E591" i="11"/>
  <c r="A592" i="11"/>
  <c r="B592" i="11"/>
  <c r="C592" i="11"/>
  <c r="D592" i="11"/>
  <c r="E592" i="11"/>
  <c r="A593" i="11"/>
  <c r="B593" i="11"/>
  <c r="C593" i="11"/>
  <c r="D593" i="11"/>
  <c r="E593" i="11"/>
  <c r="A594" i="11"/>
  <c r="B594" i="11"/>
  <c r="C594" i="11"/>
  <c r="D594" i="11"/>
  <c r="E594" i="11"/>
  <c r="A595" i="11"/>
  <c r="B595" i="11"/>
  <c r="C595" i="11"/>
  <c r="D595" i="11"/>
  <c r="E595" i="11"/>
  <c r="A596" i="11"/>
  <c r="B596" i="11"/>
  <c r="C596" i="11"/>
  <c r="D596" i="11"/>
  <c r="E596" i="11"/>
  <c r="A597" i="11"/>
  <c r="B597" i="11"/>
  <c r="C597" i="11"/>
  <c r="D597" i="11"/>
  <c r="E597" i="11"/>
  <c r="A598" i="11"/>
  <c r="B598" i="11"/>
  <c r="C598" i="11"/>
  <c r="D598" i="11"/>
  <c r="E598" i="11"/>
  <c r="A599" i="11"/>
  <c r="B599" i="11"/>
  <c r="C599" i="11"/>
  <c r="D599" i="11"/>
  <c r="E599" i="11"/>
  <c r="A600" i="11"/>
  <c r="B600" i="11"/>
  <c r="C600" i="11"/>
  <c r="D600" i="11"/>
  <c r="E600" i="11"/>
  <c r="A601" i="11"/>
  <c r="B601" i="11"/>
  <c r="C601" i="11"/>
  <c r="D601" i="11"/>
  <c r="E601" i="11"/>
  <c r="A602" i="11"/>
  <c r="B602" i="11"/>
  <c r="C602" i="11"/>
  <c r="D602" i="11"/>
  <c r="E602" i="11"/>
  <c r="A603" i="11"/>
  <c r="B603" i="11"/>
  <c r="C603" i="11"/>
  <c r="D603" i="11"/>
  <c r="E603" i="11"/>
  <c r="A604" i="11"/>
  <c r="B604" i="11"/>
  <c r="C604" i="11"/>
  <c r="D604" i="11"/>
  <c r="E604" i="11"/>
  <c r="A605" i="11"/>
  <c r="B605" i="11"/>
  <c r="C605" i="11"/>
  <c r="D605" i="11"/>
  <c r="E605" i="11"/>
  <c r="A606" i="11"/>
  <c r="B606" i="11"/>
  <c r="C606" i="11"/>
  <c r="D606" i="11"/>
  <c r="E606" i="11"/>
  <c r="A607" i="11"/>
  <c r="B607" i="11"/>
  <c r="C607" i="11"/>
  <c r="D607" i="11"/>
  <c r="E607" i="11"/>
  <c r="A608" i="11"/>
  <c r="B608" i="11"/>
  <c r="C608" i="11"/>
  <c r="D608" i="11"/>
  <c r="E608" i="11"/>
  <c r="A609" i="11"/>
  <c r="B609" i="11"/>
  <c r="C609" i="11"/>
  <c r="D609" i="11"/>
  <c r="E609" i="11"/>
  <c r="A610" i="11"/>
  <c r="B610" i="11"/>
  <c r="C610" i="11"/>
  <c r="D610" i="11"/>
  <c r="E610" i="11"/>
  <c r="A611" i="11"/>
  <c r="B611" i="11"/>
  <c r="C611" i="11"/>
  <c r="D611" i="11"/>
  <c r="E611" i="11"/>
  <c r="A612" i="11"/>
  <c r="B612" i="11"/>
  <c r="C612" i="11"/>
  <c r="D612" i="11"/>
  <c r="E612" i="11"/>
  <c r="A613" i="11"/>
  <c r="B613" i="11"/>
  <c r="C613" i="11"/>
  <c r="D613" i="11"/>
  <c r="E613" i="11"/>
  <c r="A614" i="11"/>
  <c r="B614" i="11"/>
  <c r="C614" i="11"/>
  <c r="D614" i="11"/>
  <c r="E614" i="11"/>
  <c r="A615" i="11"/>
  <c r="B615" i="11"/>
  <c r="C615" i="11"/>
  <c r="D615" i="11"/>
  <c r="E615" i="11"/>
  <c r="A616" i="11"/>
  <c r="B616" i="11"/>
  <c r="C616" i="11"/>
  <c r="D616" i="11"/>
  <c r="E616" i="11"/>
  <c r="A617" i="11"/>
  <c r="B617" i="11"/>
  <c r="C617" i="11"/>
  <c r="D617" i="11"/>
  <c r="E617" i="11"/>
  <c r="A618" i="11"/>
  <c r="B618" i="11"/>
  <c r="C618" i="11"/>
  <c r="D618" i="11"/>
  <c r="E618" i="11"/>
  <c r="A619" i="11"/>
  <c r="B619" i="11"/>
  <c r="C619" i="11"/>
  <c r="D619" i="11"/>
  <c r="E619" i="11"/>
  <c r="A620" i="11"/>
  <c r="B620" i="11"/>
  <c r="C620" i="11"/>
  <c r="D620" i="11"/>
  <c r="E620" i="11"/>
  <c r="A621" i="11"/>
  <c r="B621" i="11"/>
  <c r="C621" i="11"/>
  <c r="D621" i="11"/>
  <c r="E621" i="11"/>
  <c r="A622" i="11"/>
  <c r="B622" i="11"/>
  <c r="C622" i="11"/>
  <c r="D622" i="11"/>
  <c r="E622" i="11"/>
  <c r="A623" i="11"/>
  <c r="B623" i="11"/>
  <c r="C623" i="11"/>
  <c r="D623" i="11"/>
  <c r="E623" i="11"/>
  <c r="A624" i="11"/>
  <c r="B624" i="11"/>
  <c r="C624" i="11"/>
  <c r="D624" i="11"/>
  <c r="E624" i="11"/>
  <c r="A625" i="11"/>
  <c r="B625" i="11"/>
  <c r="C625" i="11"/>
  <c r="D625" i="11"/>
  <c r="E625" i="11"/>
  <c r="A626" i="11"/>
  <c r="B626" i="11"/>
  <c r="C626" i="11"/>
  <c r="D626" i="11"/>
  <c r="E626" i="11"/>
  <c r="A627" i="11"/>
  <c r="B627" i="11"/>
  <c r="C627" i="11"/>
  <c r="D627" i="11"/>
  <c r="E627" i="11"/>
  <c r="A628" i="11"/>
  <c r="B628" i="11"/>
  <c r="C628" i="11"/>
  <c r="D628" i="11"/>
  <c r="E628" i="11"/>
  <c r="A629" i="11"/>
  <c r="B629" i="11"/>
  <c r="C629" i="11"/>
  <c r="D629" i="11"/>
  <c r="E629" i="11"/>
  <c r="A630" i="11"/>
  <c r="B630" i="11"/>
  <c r="C630" i="11"/>
  <c r="D630" i="11"/>
  <c r="E630" i="11"/>
  <c r="A631" i="11"/>
  <c r="B631" i="11"/>
  <c r="C631" i="11"/>
  <c r="D631" i="11"/>
  <c r="E631" i="11"/>
  <c r="A632" i="11"/>
  <c r="B632" i="11"/>
  <c r="C632" i="11"/>
  <c r="D632" i="11"/>
  <c r="E632" i="11"/>
  <c r="A633" i="11"/>
  <c r="B633" i="11"/>
  <c r="C633" i="11"/>
  <c r="D633" i="11"/>
  <c r="E633" i="11"/>
  <c r="A634" i="11"/>
  <c r="B634" i="11"/>
  <c r="C634" i="11"/>
  <c r="D634" i="11"/>
  <c r="E634" i="11"/>
  <c r="A635" i="11"/>
  <c r="B635" i="11"/>
  <c r="C635" i="11"/>
  <c r="D635" i="11"/>
  <c r="E635" i="11"/>
  <c r="A636" i="11"/>
  <c r="B636" i="11"/>
  <c r="C636" i="11"/>
  <c r="D636" i="11"/>
  <c r="E636" i="11"/>
  <c r="A637" i="11"/>
  <c r="B637" i="11"/>
  <c r="C637" i="11"/>
  <c r="D637" i="11"/>
  <c r="E637" i="11"/>
  <c r="A638" i="11"/>
  <c r="B638" i="11"/>
  <c r="C638" i="11"/>
  <c r="D638" i="11"/>
  <c r="E638" i="11"/>
  <c r="A639" i="11"/>
  <c r="B639" i="11"/>
  <c r="C639" i="11"/>
  <c r="D639" i="11"/>
  <c r="E639" i="11"/>
  <c r="A640" i="11"/>
  <c r="B640" i="11"/>
  <c r="C640" i="11"/>
  <c r="D640" i="11"/>
  <c r="E640" i="11"/>
  <c r="A641" i="11"/>
  <c r="B641" i="11"/>
  <c r="C641" i="11"/>
  <c r="D641" i="11"/>
  <c r="E641" i="11"/>
  <c r="A642" i="11"/>
  <c r="B642" i="11"/>
  <c r="C642" i="11"/>
  <c r="D642" i="11"/>
  <c r="E642" i="11"/>
  <c r="A643" i="11"/>
  <c r="B643" i="11"/>
  <c r="C643" i="11"/>
  <c r="D643" i="11"/>
  <c r="E643" i="11"/>
  <c r="A644" i="11"/>
  <c r="B644" i="11"/>
  <c r="C644" i="11"/>
  <c r="D644" i="11"/>
  <c r="E644" i="11"/>
  <c r="A645" i="11"/>
  <c r="B645" i="11"/>
  <c r="C645" i="11"/>
  <c r="D645" i="11"/>
  <c r="E645" i="11"/>
  <c r="A646" i="11"/>
  <c r="B646" i="11"/>
  <c r="C646" i="11"/>
  <c r="D646" i="11"/>
  <c r="E646" i="11"/>
  <c r="A647" i="11"/>
  <c r="B647" i="11"/>
  <c r="C647" i="11"/>
  <c r="D647" i="11"/>
  <c r="E647" i="11"/>
  <c r="A648" i="11"/>
  <c r="B648" i="11"/>
  <c r="C648" i="11"/>
  <c r="D648" i="11"/>
  <c r="E648" i="11"/>
  <c r="A649" i="11"/>
  <c r="B649" i="11"/>
  <c r="C649" i="11"/>
  <c r="D649" i="11"/>
  <c r="E649" i="11"/>
  <c r="A650" i="11"/>
  <c r="B650" i="11"/>
  <c r="C650" i="11"/>
  <c r="D650" i="11"/>
  <c r="E650" i="11"/>
  <c r="A651" i="11"/>
  <c r="B651" i="11"/>
  <c r="C651" i="11"/>
  <c r="D651" i="11"/>
  <c r="E651" i="11"/>
  <c r="A652" i="11"/>
  <c r="B652" i="11"/>
  <c r="C652" i="11"/>
  <c r="D652" i="11"/>
  <c r="E652" i="11"/>
  <c r="A653" i="11"/>
  <c r="B653" i="11"/>
  <c r="C653" i="11"/>
  <c r="D653" i="11"/>
  <c r="E653" i="11"/>
  <c r="A654" i="11"/>
  <c r="B654" i="11"/>
  <c r="C654" i="11"/>
  <c r="D654" i="11"/>
  <c r="E654" i="11"/>
  <c r="A655" i="11"/>
  <c r="B655" i="11"/>
  <c r="C655" i="11"/>
  <c r="D655" i="11"/>
  <c r="E655" i="11"/>
  <c r="A656" i="11"/>
  <c r="B656" i="11"/>
  <c r="C656" i="11"/>
  <c r="D656" i="11"/>
  <c r="E656" i="11"/>
  <c r="A657" i="11"/>
  <c r="B657" i="11"/>
  <c r="C657" i="11"/>
  <c r="D657" i="11"/>
  <c r="E657" i="11"/>
  <c r="A658" i="11"/>
  <c r="B658" i="11"/>
  <c r="C658" i="11"/>
  <c r="D658" i="11"/>
  <c r="E658" i="11"/>
  <c r="A659" i="11"/>
  <c r="B659" i="11"/>
  <c r="C659" i="11"/>
  <c r="D659" i="11"/>
  <c r="E659" i="11"/>
  <c r="A660" i="11"/>
  <c r="B660" i="11"/>
  <c r="C660" i="11"/>
  <c r="D660" i="11"/>
  <c r="E660" i="11"/>
  <c r="A661" i="11"/>
  <c r="B661" i="11"/>
  <c r="C661" i="11"/>
  <c r="D661" i="11"/>
  <c r="E661" i="11"/>
  <c r="A662" i="11"/>
  <c r="B662" i="11"/>
  <c r="C662" i="11"/>
  <c r="D662" i="11"/>
  <c r="E662" i="11"/>
  <c r="A663" i="11"/>
  <c r="B663" i="11"/>
  <c r="C663" i="11"/>
  <c r="D663" i="11"/>
  <c r="E663" i="11"/>
  <c r="A664" i="11"/>
  <c r="B664" i="11"/>
  <c r="C664" i="11"/>
  <c r="D664" i="11"/>
  <c r="E664" i="11"/>
  <c r="A665" i="11"/>
  <c r="B665" i="11"/>
  <c r="C665" i="11"/>
  <c r="D665" i="11"/>
  <c r="E665" i="11"/>
  <c r="A666" i="11"/>
  <c r="B666" i="11"/>
  <c r="C666" i="11"/>
  <c r="D666" i="11"/>
  <c r="E666" i="11"/>
  <c r="A667" i="11"/>
  <c r="B667" i="11"/>
  <c r="C667" i="11"/>
  <c r="D667" i="11"/>
  <c r="E667" i="11"/>
  <c r="A668" i="11"/>
  <c r="B668" i="11"/>
  <c r="C668" i="11"/>
  <c r="D668" i="11"/>
  <c r="E668" i="11"/>
  <c r="A669" i="11"/>
  <c r="B669" i="11"/>
  <c r="C669" i="11"/>
  <c r="D669" i="11"/>
  <c r="E669" i="11"/>
  <c r="A670" i="11"/>
  <c r="B670" i="11"/>
  <c r="C670" i="11"/>
  <c r="D670" i="11"/>
  <c r="E670" i="11"/>
  <c r="A671" i="11"/>
  <c r="B671" i="11"/>
  <c r="C671" i="11"/>
  <c r="D671" i="11"/>
  <c r="E671" i="11"/>
  <c r="A672" i="11"/>
  <c r="B672" i="11"/>
  <c r="C672" i="11"/>
  <c r="D672" i="11"/>
  <c r="E672" i="11"/>
  <c r="A673" i="11"/>
  <c r="B673" i="11"/>
  <c r="C673" i="11"/>
  <c r="D673" i="11"/>
  <c r="E673" i="11"/>
  <c r="A674" i="11"/>
  <c r="B674" i="11"/>
  <c r="C674" i="11"/>
  <c r="D674" i="11"/>
  <c r="E674" i="11"/>
  <c r="A675" i="11"/>
  <c r="B675" i="11"/>
  <c r="C675" i="11"/>
  <c r="D675" i="11"/>
  <c r="E675" i="11"/>
  <c r="A676" i="11"/>
  <c r="B676" i="11"/>
  <c r="C676" i="11"/>
  <c r="D676" i="11"/>
  <c r="E676" i="11"/>
  <c r="A677" i="11"/>
  <c r="B677" i="11"/>
  <c r="C677" i="11"/>
  <c r="D677" i="11"/>
  <c r="E677" i="11"/>
  <c r="A678" i="11"/>
  <c r="B678" i="11"/>
  <c r="C678" i="11"/>
  <c r="D678" i="11"/>
  <c r="E678" i="11"/>
  <c r="A679" i="11"/>
  <c r="B679" i="11"/>
  <c r="C679" i="11"/>
  <c r="D679" i="11"/>
  <c r="E679" i="11"/>
  <c r="A680" i="11"/>
  <c r="B680" i="11"/>
  <c r="C680" i="11"/>
  <c r="D680" i="11"/>
  <c r="E680" i="11"/>
  <c r="A681" i="11"/>
  <c r="B681" i="11"/>
  <c r="C681" i="11"/>
  <c r="D681" i="11"/>
  <c r="E681" i="11"/>
  <c r="A682" i="11"/>
  <c r="B682" i="11"/>
  <c r="C682" i="11"/>
  <c r="D682" i="11"/>
  <c r="E682" i="11"/>
  <c r="A683" i="11"/>
  <c r="B683" i="11"/>
  <c r="C683" i="11"/>
  <c r="D683" i="11"/>
  <c r="E683" i="11"/>
  <c r="A684" i="11"/>
  <c r="B684" i="11"/>
  <c r="C684" i="11"/>
  <c r="D684" i="11"/>
  <c r="E684" i="11"/>
  <c r="A685" i="11"/>
  <c r="B685" i="11"/>
  <c r="C685" i="11"/>
  <c r="D685" i="11"/>
  <c r="E685" i="11"/>
  <c r="A686" i="11"/>
  <c r="B686" i="11"/>
  <c r="C686" i="11"/>
  <c r="D686" i="11"/>
  <c r="E686" i="11"/>
  <c r="A687" i="11"/>
  <c r="B687" i="11"/>
  <c r="C687" i="11"/>
  <c r="D687" i="11"/>
  <c r="E687" i="11"/>
  <c r="A688" i="11"/>
  <c r="B688" i="11"/>
  <c r="C688" i="11"/>
  <c r="D688" i="11"/>
  <c r="E688" i="11"/>
  <c r="A689" i="11"/>
  <c r="B689" i="11"/>
  <c r="C689" i="11"/>
  <c r="D689" i="11"/>
  <c r="E689" i="11"/>
  <c r="A690" i="11"/>
  <c r="B690" i="11"/>
  <c r="C690" i="11"/>
  <c r="D690" i="11"/>
  <c r="E690" i="11"/>
  <c r="A691" i="11"/>
  <c r="B691" i="11"/>
  <c r="C691" i="11"/>
  <c r="D691" i="11"/>
  <c r="E691" i="11"/>
  <c r="A692" i="11"/>
  <c r="B692" i="11"/>
  <c r="C692" i="11"/>
  <c r="D692" i="11"/>
  <c r="E692" i="11"/>
  <c r="A693" i="11"/>
  <c r="B693" i="11"/>
  <c r="C693" i="11"/>
  <c r="D693" i="11"/>
  <c r="E693" i="11"/>
  <c r="A694" i="11"/>
  <c r="B694" i="11"/>
  <c r="C694" i="11"/>
  <c r="D694" i="11"/>
  <c r="E694" i="11"/>
  <c r="A695" i="11"/>
  <c r="B695" i="11"/>
  <c r="C695" i="11"/>
  <c r="D695" i="11"/>
  <c r="E695" i="11"/>
  <c r="A696" i="11"/>
  <c r="B696" i="11"/>
  <c r="C696" i="11"/>
  <c r="D696" i="11"/>
  <c r="E696" i="11"/>
  <c r="A697" i="11"/>
  <c r="B697" i="11"/>
  <c r="C697" i="11"/>
  <c r="D697" i="11"/>
  <c r="E697" i="11"/>
  <c r="A698" i="11"/>
  <c r="B698" i="11"/>
  <c r="C698" i="11"/>
  <c r="D698" i="11"/>
  <c r="E698" i="11"/>
  <c r="A699" i="11"/>
  <c r="B699" i="11"/>
  <c r="C699" i="11"/>
  <c r="D699" i="11"/>
  <c r="E699" i="11"/>
  <c r="A700" i="11"/>
  <c r="B700" i="11"/>
  <c r="C700" i="11"/>
  <c r="D700" i="11"/>
  <c r="E700" i="11"/>
  <c r="A701" i="11"/>
  <c r="B701" i="11"/>
  <c r="C701" i="11"/>
  <c r="D701" i="11"/>
  <c r="E701" i="11"/>
  <c r="A702" i="11"/>
  <c r="B702" i="11"/>
  <c r="C702" i="11"/>
  <c r="D702" i="11"/>
  <c r="E702" i="11"/>
  <c r="A703" i="11"/>
  <c r="B703" i="11"/>
  <c r="C703" i="11"/>
  <c r="D703" i="11"/>
  <c r="E703" i="11"/>
  <c r="A704" i="11"/>
  <c r="B704" i="11"/>
  <c r="C704" i="11"/>
  <c r="D704" i="11"/>
  <c r="E704" i="11"/>
  <c r="A705" i="11"/>
  <c r="B705" i="11"/>
  <c r="C705" i="11"/>
  <c r="D705" i="11"/>
  <c r="E705" i="11"/>
  <c r="A706" i="11"/>
  <c r="B706" i="11"/>
  <c r="C706" i="11"/>
  <c r="D706" i="11"/>
  <c r="E706" i="11"/>
  <c r="A707" i="11"/>
  <c r="B707" i="11"/>
  <c r="C707" i="11"/>
  <c r="D707" i="11"/>
  <c r="E707" i="11"/>
  <c r="A708" i="11"/>
  <c r="B708" i="11"/>
  <c r="C708" i="11"/>
  <c r="D708" i="11"/>
  <c r="E708" i="11"/>
  <c r="A709" i="11"/>
  <c r="B709" i="11"/>
  <c r="C709" i="11"/>
  <c r="D709" i="11"/>
  <c r="E709" i="11"/>
  <c r="A710" i="11"/>
  <c r="B710" i="11"/>
  <c r="C710" i="11"/>
  <c r="D710" i="11"/>
  <c r="E710" i="11"/>
  <c r="A711" i="11"/>
  <c r="B711" i="11"/>
  <c r="C711" i="11"/>
  <c r="D711" i="11"/>
  <c r="E711" i="11"/>
  <c r="A712" i="11"/>
  <c r="B712" i="11"/>
  <c r="C712" i="11"/>
  <c r="D712" i="11"/>
  <c r="E712" i="11"/>
  <c r="A713" i="11"/>
  <c r="B713" i="11"/>
  <c r="C713" i="11"/>
  <c r="D713" i="11"/>
  <c r="E713" i="11"/>
  <c r="A714" i="11"/>
  <c r="B714" i="11"/>
  <c r="C714" i="11"/>
  <c r="D714" i="11"/>
  <c r="E714" i="11"/>
  <c r="A715" i="11"/>
  <c r="B715" i="11"/>
  <c r="C715" i="11"/>
  <c r="D715" i="11"/>
  <c r="E715" i="11"/>
  <c r="A716" i="11"/>
  <c r="B716" i="11"/>
  <c r="C716" i="11"/>
  <c r="D716" i="11"/>
  <c r="E716" i="11"/>
  <c r="A717" i="11"/>
  <c r="B717" i="11"/>
  <c r="C717" i="11"/>
  <c r="D717" i="11"/>
  <c r="E717" i="11"/>
  <c r="A718" i="11"/>
  <c r="B718" i="11"/>
  <c r="C718" i="11"/>
  <c r="D718" i="11"/>
  <c r="E718" i="11"/>
  <c r="A719" i="11"/>
  <c r="B719" i="11"/>
  <c r="C719" i="11"/>
  <c r="D719" i="11"/>
  <c r="E719" i="11"/>
  <c r="A720" i="11"/>
  <c r="B720" i="11"/>
  <c r="C720" i="11"/>
  <c r="D720" i="11"/>
  <c r="E720" i="11"/>
  <c r="A721" i="11"/>
  <c r="B721" i="11"/>
  <c r="C721" i="11"/>
  <c r="D721" i="11"/>
  <c r="E721" i="11"/>
  <c r="A722" i="11"/>
  <c r="B722" i="11"/>
  <c r="C722" i="11"/>
  <c r="D722" i="11"/>
  <c r="E722" i="11"/>
  <c r="A723" i="11"/>
  <c r="B723" i="11"/>
  <c r="C723" i="11"/>
  <c r="D723" i="11"/>
  <c r="E723" i="11"/>
  <c r="A724" i="11"/>
  <c r="B724" i="11"/>
  <c r="C724" i="11"/>
  <c r="D724" i="11"/>
  <c r="E724" i="11"/>
  <c r="A725" i="11"/>
  <c r="B725" i="11"/>
  <c r="C725" i="11"/>
  <c r="D725" i="11"/>
  <c r="E725" i="11"/>
  <c r="A726" i="11"/>
  <c r="B726" i="11"/>
  <c r="C726" i="11"/>
  <c r="D726" i="11"/>
  <c r="E726" i="11"/>
  <c r="A727" i="11"/>
  <c r="B727" i="11"/>
  <c r="C727" i="11"/>
  <c r="D727" i="11"/>
  <c r="E727" i="11"/>
  <c r="A728" i="11"/>
  <c r="B728" i="11"/>
  <c r="C728" i="11"/>
  <c r="D728" i="11"/>
  <c r="E728" i="11"/>
  <c r="A729" i="11"/>
  <c r="B729" i="11"/>
  <c r="C729" i="11"/>
  <c r="D729" i="11"/>
  <c r="E729" i="11"/>
  <c r="A730" i="11"/>
  <c r="B730" i="11"/>
  <c r="C730" i="11"/>
  <c r="D730" i="11"/>
  <c r="E730" i="11"/>
  <c r="A731" i="11"/>
  <c r="B731" i="11"/>
  <c r="C731" i="11"/>
  <c r="D731" i="11"/>
  <c r="E731" i="11"/>
  <c r="A732" i="11"/>
  <c r="B732" i="11"/>
  <c r="C732" i="11"/>
  <c r="D732" i="11"/>
  <c r="E732" i="11"/>
  <c r="A733" i="11"/>
  <c r="B733" i="11"/>
  <c r="C733" i="11"/>
  <c r="D733" i="11"/>
  <c r="E733" i="11"/>
  <c r="A734" i="11"/>
  <c r="B734" i="11"/>
  <c r="C734" i="11"/>
  <c r="D734" i="11"/>
  <c r="E734" i="11"/>
  <c r="A735" i="11"/>
  <c r="B735" i="11"/>
  <c r="C735" i="11"/>
  <c r="D735" i="11"/>
  <c r="E735" i="11"/>
  <c r="A736" i="11"/>
  <c r="B736" i="11"/>
  <c r="C736" i="11"/>
  <c r="D736" i="11"/>
  <c r="E736" i="11"/>
  <c r="A737" i="11"/>
  <c r="B737" i="11"/>
  <c r="C737" i="11"/>
  <c r="D737" i="11"/>
  <c r="E737" i="11"/>
  <c r="A738" i="11"/>
  <c r="B738" i="11"/>
  <c r="C738" i="11"/>
  <c r="D738" i="11"/>
  <c r="E738" i="11"/>
  <c r="A739" i="11"/>
  <c r="B739" i="11"/>
  <c r="C739" i="11"/>
  <c r="D739" i="11"/>
  <c r="E739" i="11"/>
  <c r="A740" i="11"/>
  <c r="B740" i="11"/>
  <c r="C740" i="11"/>
  <c r="D740" i="11"/>
  <c r="E740" i="11"/>
  <c r="A741" i="11"/>
  <c r="B741" i="11"/>
  <c r="C741" i="11"/>
  <c r="D741" i="11"/>
  <c r="E741" i="11"/>
  <c r="A742" i="11"/>
  <c r="B742" i="11"/>
  <c r="C742" i="11"/>
  <c r="D742" i="11"/>
  <c r="E742" i="11"/>
  <c r="A743" i="11"/>
  <c r="B743" i="11"/>
  <c r="C743" i="11"/>
  <c r="D743" i="11"/>
  <c r="E743" i="11"/>
  <c r="A744" i="11"/>
  <c r="B744" i="11"/>
  <c r="C744" i="11"/>
  <c r="D744" i="11"/>
  <c r="E744" i="11"/>
  <c r="A745" i="11"/>
  <c r="B745" i="11"/>
  <c r="C745" i="11"/>
  <c r="D745" i="11"/>
  <c r="E745" i="11"/>
  <c r="A746" i="11"/>
  <c r="B746" i="11"/>
  <c r="C746" i="11"/>
  <c r="D746" i="11"/>
  <c r="E746" i="11"/>
  <c r="A747" i="11"/>
  <c r="B747" i="11"/>
  <c r="C747" i="11"/>
  <c r="D747" i="11"/>
  <c r="E747" i="11"/>
  <c r="A748" i="11"/>
  <c r="B748" i="11"/>
  <c r="C748" i="11"/>
  <c r="D748" i="11"/>
  <c r="E748" i="11"/>
  <c r="A749" i="11"/>
  <c r="B749" i="11"/>
  <c r="C749" i="11"/>
  <c r="D749" i="11"/>
  <c r="E749" i="11"/>
  <c r="A750" i="11"/>
  <c r="B750" i="11"/>
  <c r="C750" i="11"/>
  <c r="D750" i="11"/>
  <c r="E750" i="11"/>
  <c r="A751" i="11"/>
  <c r="B751" i="11"/>
  <c r="C751" i="11"/>
  <c r="D751" i="11"/>
  <c r="E751" i="11"/>
  <c r="A752" i="11"/>
  <c r="B752" i="11"/>
  <c r="C752" i="11"/>
  <c r="D752" i="11"/>
  <c r="E752" i="11"/>
  <c r="A753" i="11"/>
  <c r="B753" i="11"/>
  <c r="C753" i="11"/>
  <c r="D753" i="11"/>
  <c r="E753" i="11"/>
  <c r="A754" i="11"/>
  <c r="B754" i="11"/>
  <c r="C754" i="11"/>
  <c r="D754" i="11"/>
  <c r="E754" i="11"/>
  <c r="A755" i="11"/>
  <c r="B755" i="11"/>
  <c r="C755" i="11"/>
  <c r="D755" i="11"/>
  <c r="E755" i="11"/>
  <c r="A756" i="11"/>
  <c r="B756" i="11"/>
  <c r="C756" i="11"/>
  <c r="D756" i="11"/>
  <c r="E756" i="11"/>
  <c r="A757" i="11"/>
  <c r="B757" i="11"/>
  <c r="C757" i="11"/>
  <c r="D757" i="11"/>
  <c r="E757" i="11"/>
  <c r="A758" i="11"/>
  <c r="B758" i="11"/>
  <c r="C758" i="11"/>
  <c r="D758" i="11"/>
  <c r="E758" i="11"/>
  <c r="A759" i="11"/>
  <c r="B759" i="11"/>
  <c r="C759" i="11"/>
  <c r="D759" i="11"/>
  <c r="E759" i="11"/>
  <c r="A760" i="11"/>
  <c r="B760" i="11"/>
  <c r="C760" i="11"/>
  <c r="D760" i="11"/>
  <c r="E760" i="11"/>
  <c r="A761" i="11"/>
  <c r="B761" i="11"/>
  <c r="C761" i="11"/>
  <c r="D761" i="11"/>
  <c r="E761" i="11"/>
  <c r="A762" i="11"/>
  <c r="B762" i="11"/>
  <c r="C762" i="11"/>
  <c r="D762" i="11"/>
  <c r="E762" i="11"/>
  <c r="A763" i="11"/>
  <c r="B763" i="11"/>
  <c r="C763" i="11"/>
  <c r="D763" i="11"/>
  <c r="E763" i="11"/>
  <c r="A764" i="11"/>
  <c r="B764" i="11"/>
  <c r="C764" i="11"/>
  <c r="D764" i="11"/>
  <c r="E764" i="11"/>
  <c r="A765" i="11"/>
  <c r="B765" i="11"/>
  <c r="C765" i="11"/>
  <c r="D765" i="11"/>
  <c r="E765" i="11"/>
  <c r="A766" i="11"/>
  <c r="B766" i="11"/>
  <c r="C766" i="11"/>
  <c r="D766" i="11"/>
  <c r="E766" i="11"/>
  <c r="A767" i="11"/>
  <c r="B767" i="11"/>
  <c r="C767" i="11"/>
  <c r="D767" i="11"/>
  <c r="E767" i="11"/>
  <c r="A768" i="11"/>
  <c r="B768" i="11"/>
  <c r="C768" i="11"/>
  <c r="D768" i="11"/>
  <c r="E768" i="11"/>
  <c r="A769" i="11"/>
  <c r="B769" i="11"/>
  <c r="C769" i="11"/>
  <c r="D769" i="11"/>
  <c r="E769" i="11"/>
  <c r="A770" i="11"/>
  <c r="B770" i="11"/>
  <c r="C770" i="11"/>
  <c r="D770" i="11"/>
  <c r="E770" i="11"/>
  <c r="A771" i="11"/>
  <c r="B771" i="11"/>
  <c r="C771" i="11"/>
  <c r="D771" i="11"/>
  <c r="E771" i="11"/>
  <c r="A772" i="11"/>
  <c r="B772" i="11"/>
  <c r="C772" i="11"/>
  <c r="D772" i="11"/>
  <c r="E772" i="11"/>
  <c r="A773" i="11"/>
  <c r="B773" i="11"/>
  <c r="C773" i="11"/>
  <c r="D773" i="11"/>
  <c r="E773" i="11"/>
  <c r="A774" i="11"/>
  <c r="B774" i="11"/>
  <c r="C774" i="11"/>
  <c r="D774" i="11"/>
  <c r="E774" i="11"/>
  <c r="A775" i="11"/>
  <c r="B775" i="11"/>
  <c r="C775" i="11"/>
  <c r="D775" i="11"/>
  <c r="E775" i="11"/>
  <c r="A776" i="11"/>
  <c r="B776" i="11"/>
  <c r="C776" i="11"/>
  <c r="D776" i="11"/>
  <c r="E776" i="11"/>
  <c r="A777" i="11"/>
  <c r="B777" i="11"/>
  <c r="C777" i="11"/>
  <c r="D777" i="11"/>
  <c r="E777" i="11"/>
  <c r="A778" i="11"/>
  <c r="B778" i="11"/>
  <c r="C778" i="11"/>
  <c r="D778" i="11"/>
  <c r="E778" i="11"/>
  <c r="A779" i="11"/>
  <c r="B779" i="11"/>
  <c r="C779" i="11"/>
  <c r="D779" i="11"/>
  <c r="E779" i="11"/>
  <c r="A780" i="11"/>
  <c r="B780" i="11"/>
  <c r="C780" i="11"/>
  <c r="D780" i="11"/>
  <c r="E780" i="11"/>
  <c r="A781" i="11"/>
  <c r="B781" i="11"/>
  <c r="C781" i="11"/>
  <c r="D781" i="11"/>
  <c r="E781" i="11"/>
  <c r="A782" i="11"/>
  <c r="B782" i="11"/>
  <c r="C782" i="11"/>
  <c r="D782" i="11"/>
  <c r="E782" i="11"/>
  <c r="A783" i="11"/>
  <c r="B783" i="11"/>
  <c r="C783" i="11"/>
  <c r="D783" i="11"/>
  <c r="E783" i="11"/>
  <c r="A784" i="11"/>
  <c r="B784" i="11"/>
  <c r="C784" i="11"/>
  <c r="D784" i="11"/>
  <c r="E784" i="11"/>
  <c r="A785" i="11"/>
  <c r="B785" i="11"/>
  <c r="C785" i="11"/>
  <c r="D785" i="11"/>
  <c r="E785" i="11"/>
  <c r="A786" i="11"/>
  <c r="B786" i="11"/>
  <c r="C786" i="11"/>
  <c r="D786" i="11"/>
  <c r="E786" i="11"/>
  <c r="A787" i="11"/>
  <c r="B787" i="11"/>
  <c r="C787" i="11"/>
  <c r="D787" i="11"/>
  <c r="E787" i="11"/>
  <c r="A788" i="11"/>
  <c r="B788" i="11"/>
  <c r="C788" i="11"/>
  <c r="D788" i="11"/>
  <c r="E788" i="11"/>
  <c r="A789" i="11"/>
  <c r="B789" i="11"/>
  <c r="C789" i="11"/>
  <c r="D789" i="11"/>
  <c r="E789" i="11"/>
  <c r="A790" i="11"/>
  <c r="B790" i="11"/>
  <c r="C790" i="11"/>
  <c r="D790" i="11"/>
  <c r="E790" i="11"/>
  <c r="A791" i="11"/>
  <c r="B791" i="11"/>
  <c r="C791" i="11"/>
  <c r="D791" i="11"/>
  <c r="E791" i="11"/>
  <c r="A792" i="11"/>
  <c r="B792" i="11"/>
  <c r="C792" i="11"/>
  <c r="D792" i="11"/>
  <c r="E792" i="11"/>
  <c r="A793" i="11"/>
  <c r="B793" i="11"/>
  <c r="C793" i="11"/>
  <c r="D793" i="11"/>
  <c r="E793" i="11"/>
  <c r="A794" i="11"/>
  <c r="B794" i="11"/>
  <c r="C794" i="11"/>
  <c r="D794" i="11"/>
  <c r="E794" i="11"/>
  <c r="A795" i="11"/>
  <c r="B795" i="11"/>
  <c r="C795" i="11"/>
  <c r="D795" i="11"/>
  <c r="E795" i="11"/>
  <c r="A796" i="11"/>
  <c r="B796" i="11"/>
  <c r="C796" i="11"/>
  <c r="D796" i="11"/>
  <c r="E796" i="11"/>
  <c r="A797" i="11"/>
  <c r="B797" i="11"/>
  <c r="C797" i="11"/>
  <c r="D797" i="11"/>
  <c r="E797" i="11"/>
  <c r="A798" i="11"/>
  <c r="B798" i="11"/>
  <c r="C798" i="11"/>
  <c r="D798" i="11"/>
  <c r="E798" i="11"/>
  <c r="A799" i="11"/>
  <c r="B799" i="11"/>
  <c r="C799" i="11"/>
  <c r="D799" i="11"/>
  <c r="E799" i="11"/>
  <c r="A800" i="11"/>
  <c r="B800" i="11"/>
  <c r="C800" i="11"/>
  <c r="D800" i="11"/>
  <c r="E800" i="11"/>
  <c r="A801" i="11"/>
  <c r="B801" i="11"/>
  <c r="C801" i="11"/>
  <c r="D801" i="11"/>
  <c r="E801" i="11"/>
  <c r="A802" i="11"/>
  <c r="B802" i="11"/>
  <c r="C802" i="11"/>
  <c r="D802" i="11"/>
  <c r="E802" i="11"/>
  <c r="A803" i="11"/>
  <c r="B803" i="11"/>
  <c r="C803" i="11"/>
  <c r="D803" i="11"/>
  <c r="E803" i="11"/>
  <c r="A804" i="11"/>
  <c r="B804" i="11"/>
  <c r="C804" i="11"/>
  <c r="D804" i="11"/>
  <c r="E804" i="11"/>
  <c r="A805" i="11"/>
  <c r="B805" i="11"/>
  <c r="C805" i="11"/>
  <c r="D805" i="11"/>
  <c r="E805" i="11"/>
  <c r="A806" i="11"/>
  <c r="B806" i="11"/>
  <c r="C806" i="11"/>
  <c r="D806" i="11"/>
  <c r="E806" i="11"/>
  <c r="A807" i="11"/>
  <c r="B807" i="11"/>
  <c r="C807" i="11"/>
  <c r="D807" i="11"/>
  <c r="E807" i="11"/>
  <c r="A808" i="11"/>
  <c r="B808" i="11"/>
  <c r="C808" i="11"/>
  <c r="D808" i="11"/>
  <c r="E808" i="11"/>
  <c r="A809" i="11"/>
  <c r="B809" i="11"/>
  <c r="C809" i="11"/>
  <c r="D809" i="11"/>
  <c r="E809" i="11"/>
  <c r="A810" i="11"/>
  <c r="B810" i="11"/>
  <c r="C810" i="11"/>
  <c r="D810" i="11"/>
  <c r="E810" i="11"/>
  <c r="A811" i="11"/>
  <c r="B811" i="11"/>
  <c r="C811" i="11"/>
  <c r="D811" i="11"/>
  <c r="E811" i="11"/>
  <c r="A812" i="11"/>
  <c r="B812" i="11"/>
  <c r="C812" i="11"/>
  <c r="D812" i="11"/>
  <c r="E812" i="11"/>
  <c r="A813" i="11"/>
  <c r="B813" i="11"/>
  <c r="C813" i="11"/>
  <c r="D813" i="11"/>
  <c r="E813" i="11"/>
  <c r="A814" i="11"/>
  <c r="B814" i="11"/>
  <c r="C814" i="11"/>
  <c r="D814" i="11"/>
  <c r="E814" i="11"/>
  <c r="A815" i="11"/>
  <c r="B815" i="11"/>
  <c r="C815" i="11"/>
  <c r="D815" i="11"/>
  <c r="E815" i="11"/>
  <c r="A816" i="11"/>
  <c r="B816" i="11"/>
  <c r="C816" i="11"/>
  <c r="D816" i="11"/>
  <c r="E816" i="11"/>
  <c r="A817" i="11"/>
  <c r="B817" i="11"/>
  <c r="C817" i="11"/>
  <c r="D817" i="11"/>
  <c r="E817" i="11"/>
  <c r="A818" i="11"/>
  <c r="B818" i="11"/>
  <c r="C818" i="11"/>
  <c r="D818" i="11"/>
  <c r="E818" i="11"/>
  <c r="A819" i="11"/>
  <c r="B819" i="11"/>
  <c r="C819" i="11"/>
  <c r="D819" i="11"/>
  <c r="E819" i="11"/>
  <c r="A820" i="11"/>
  <c r="B820" i="11"/>
  <c r="C820" i="11"/>
  <c r="D820" i="11"/>
  <c r="E820" i="11"/>
  <c r="A821" i="11"/>
  <c r="B821" i="11"/>
  <c r="C821" i="11"/>
  <c r="D821" i="11"/>
  <c r="E821" i="11"/>
  <c r="A822" i="11"/>
  <c r="B822" i="11"/>
  <c r="C822" i="11"/>
  <c r="D822" i="11"/>
  <c r="E822" i="11"/>
  <c r="A823" i="11"/>
  <c r="B823" i="11"/>
  <c r="C823" i="11"/>
  <c r="D823" i="11"/>
  <c r="E823" i="11"/>
  <c r="A824" i="11"/>
  <c r="B824" i="11"/>
  <c r="C824" i="11"/>
  <c r="D824" i="11"/>
  <c r="E824" i="11"/>
  <c r="A825" i="11"/>
  <c r="B825" i="11"/>
  <c r="C825" i="11"/>
  <c r="D825" i="11"/>
  <c r="E825" i="11"/>
  <c r="A826" i="11"/>
  <c r="B826" i="11"/>
  <c r="C826" i="11"/>
  <c r="D826" i="11"/>
  <c r="E826" i="11"/>
  <c r="A827" i="11"/>
  <c r="B827" i="11"/>
  <c r="C827" i="11"/>
  <c r="D827" i="11"/>
  <c r="E827" i="11"/>
  <c r="A828" i="11"/>
  <c r="B828" i="11"/>
  <c r="C828" i="11"/>
  <c r="D828" i="11"/>
  <c r="E828" i="11"/>
  <c r="A829" i="11"/>
  <c r="B829" i="11"/>
  <c r="C829" i="11"/>
  <c r="D829" i="11"/>
  <c r="E829" i="11"/>
  <c r="A830" i="11"/>
  <c r="B830" i="11"/>
  <c r="C830" i="11"/>
  <c r="D830" i="11"/>
  <c r="E830" i="11"/>
  <c r="A831" i="11"/>
  <c r="B831" i="11"/>
  <c r="C831" i="11"/>
  <c r="D831" i="11"/>
  <c r="E831" i="11"/>
  <c r="A832" i="11"/>
  <c r="B832" i="11"/>
  <c r="C832" i="11"/>
  <c r="D832" i="11"/>
  <c r="E832" i="11"/>
  <c r="A833" i="11"/>
  <c r="B833" i="11"/>
  <c r="C833" i="11"/>
  <c r="D833" i="11"/>
  <c r="E833" i="11"/>
  <c r="A834" i="11"/>
  <c r="B834" i="11"/>
  <c r="C834" i="11"/>
  <c r="D834" i="11"/>
  <c r="E834" i="11"/>
  <c r="A835" i="11"/>
  <c r="B835" i="11"/>
  <c r="C835" i="11"/>
  <c r="D835" i="11"/>
  <c r="E835" i="11"/>
  <c r="A836" i="11"/>
  <c r="B836" i="11"/>
  <c r="C836" i="11"/>
  <c r="D836" i="11"/>
  <c r="E836" i="11"/>
  <c r="A837" i="11"/>
  <c r="B837" i="11"/>
  <c r="C837" i="11"/>
  <c r="D837" i="11"/>
  <c r="E837" i="11"/>
  <c r="A838" i="11"/>
  <c r="B838" i="11"/>
  <c r="C838" i="11"/>
  <c r="D838" i="11"/>
  <c r="E838" i="11"/>
  <c r="A839" i="11"/>
  <c r="B839" i="11"/>
  <c r="C839" i="11"/>
  <c r="D839" i="11"/>
  <c r="E839" i="11"/>
  <c r="A840" i="11"/>
  <c r="B840" i="11"/>
  <c r="C840" i="11"/>
  <c r="D840" i="11"/>
  <c r="E840" i="11"/>
  <c r="A841" i="11"/>
  <c r="B841" i="11"/>
  <c r="C841" i="11"/>
  <c r="D841" i="11"/>
  <c r="E841" i="11"/>
  <c r="A842" i="11"/>
  <c r="B842" i="11"/>
  <c r="C842" i="11"/>
  <c r="D842" i="11"/>
  <c r="E842" i="11"/>
  <c r="A843" i="11"/>
  <c r="B843" i="11"/>
  <c r="C843" i="11"/>
  <c r="D843" i="11"/>
  <c r="E843" i="11"/>
  <c r="A844" i="11"/>
  <c r="B844" i="11"/>
  <c r="C844" i="11"/>
  <c r="D844" i="11"/>
  <c r="E844" i="11"/>
  <c r="A845" i="11"/>
  <c r="B845" i="11"/>
  <c r="C845" i="11"/>
  <c r="D845" i="11"/>
  <c r="E845" i="11"/>
  <c r="A846" i="11"/>
  <c r="B846" i="11"/>
  <c r="C846" i="11"/>
  <c r="D846" i="11"/>
  <c r="E846" i="11"/>
  <c r="A847" i="11"/>
  <c r="B847" i="11"/>
  <c r="C847" i="11"/>
  <c r="D847" i="11"/>
  <c r="E847" i="11"/>
  <c r="A848" i="11"/>
  <c r="B848" i="11"/>
  <c r="C848" i="11"/>
  <c r="D848" i="11"/>
  <c r="E848" i="11"/>
  <c r="A849" i="11"/>
  <c r="B849" i="11"/>
  <c r="C849" i="11"/>
  <c r="D849" i="11"/>
  <c r="E849" i="11"/>
  <c r="A850" i="11"/>
  <c r="B850" i="11"/>
  <c r="C850" i="11"/>
  <c r="D850" i="11"/>
  <c r="E850" i="11"/>
  <c r="A851" i="11"/>
  <c r="B851" i="11"/>
  <c r="C851" i="11"/>
  <c r="D851" i="11"/>
  <c r="E851" i="11"/>
  <c r="A852" i="11"/>
  <c r="B852" i="11"/>
  <c r="C852" i="11"/>
  <c r="D852" i="11"/>
  <c r="E852" i="11"/>
  <c r="A853" i="11"/>
  <c r="B853" i="11"/>
  <c r="C853" i="11"/>
  <c r="D853" i="11"/>
  <c r="E853" i="11"/>
  <c r="A854" i="11"/>
  <c r="B854" i="11"/>
  <c r="C854" i="11"/>
  <c r="D854" i="11"/>
  <c r="E854" i="11"/>
  <c r="A855" i="11"/>
  <c r="B855" i="11"/>
  <c r="C855" i="11"/>
  <c r="D855" i="11"/>
  <c r="E855" i="11"/>
  <c r="A856" i="11"/>
  <c r="B856" i="11"/>
  <c r="C856" i="11"/>
  <c r="D856" i="11"/>
  <c r="E856" i="11"/>
  <c r="A857" i="11"/>
  <c r="B857" i="11"/>
  <c r="C857" i="11"/>
  <c r="D857" i="11"/>
  <c r="E857" i="11"/>
  <c r="A858" i="11"/>
  <c r="B858" i="11"/>
  <c r="C858" i="11"/>
  <c r="D858" i="11"/>
  <c r="E858" i="11"/>
  <c r="A859" i="11"/>
  <c r="B859" i="11"/>
  <c r="C859" i="11"/>
  <c r="D859" i="11"/>
  <c r="E859" i="11"/>
  <c r="A860" i="11"/>
  <c r="B860" i="11"/>
  <c r="C860" i="11"/>
  <c r="D860" i="11"/>
  <c r="E860" i="11"/>
  <c r="A861" i="11"/>
  <c r="B861" i="11"/>
  <c r="C861" i="11"/>
  <c r="D861" i="11"/>
  <c r="E861" i="11"/>
  <c r="A862" i="11"/>
  <c r="B862" i="11"/>
  <c r="C862" i="11"/>
  <c r="D862" i="11"/>
  <c r="E862" i="11"/>
  <c r="A863" i="11"/>
  <c r="B863" i="11"/>
  <c r="C863" i="11"/>
  <c r="D863" i="11"/>
  <c r="E863" i="11"/>
  <c r="A864" i="11"/>
  <c r="B864" i="11"/>
  <c r="C864" i="11"/>
  <c r="D864" i="11"/>
  <c r="E864" i="11"/>
  <c r="A865" i="11"/>
  <c r="B865" i="11"/>
  <c r="C865" i="11"/>
  <c r="D865" i="11"/>
  <c r="E865" i="11"/>
  <c r="A866" i="11"/>
  <c r="B866" i="11"/>
  <c r="C866" i="11"/>
  <c r="D866" i="11"/>
  <c r="E866" i="11"/>
  <c r="A867" i="11"/>
  <c r="B867" i="11"/>
  <c r="C867" i="11"/>
  <c r="D867" i="11"/>
  <c r="E867" i="11"/>
  <c r="A868" i="11"/>
  <c r="B868" i="11"/>
  <c r="C868" i="11"/>
  <c r="D868" i="11"/>
  <c r="E868" i="11"/>
  <c r="A869" i="11"/>
  <c r="B869" i="11"/>
  <c r="C869" i="11"/>
  <c r="D869" i="11"/>
  <c r="E869" i="11"/>
  <c r="A870" i="11"/>
  <c r="B870" i="11"/>
  <c r="C870" i="11"/>
  <c r="D870" i="11"/>
  <c r="E870" i="11"/>
  <c r="A871" i="11"/>
  <c r="B871" i="11"/>
  <c r="C871" i="11"/>
  <c r="D871" i="11"/>
  <c r="E871" i="11"/>
  <c r="A872" i="11"/>
  <c r="B872" i="11"/>
  <c r="C872" i="11"/>
  <c r="D872" i="11"/>
  <c r="E872" i="11"/>
  <c r="A873" i="11"/>
  <c r="B873" i="11"/>
  <c r="C873" i="11"/>
  <c r="D873" i="11"/>
  <c r="E873" i="11"/>
  <c r="A874" i="11"/>
  <c r="B874" i="11"/>
  <c r="C874" i="11"/>
  <c r="D874" i="11"/>
  <c r="E874" i="11"/>
  <c r="A875" i="11"/>
  <c r="B875" i="11"/>
  <c r="C875" i="11"/>
  <c r="D875" i="11"/>
  <c r="E875" i="11"/>
  <c r="A876" i="11"/>
  <c r="B876" i="11"/>
  <c r="C876" i="11"/>
  <c r="D876" i="11"/>
  <c r="E876" i="11"/>
  <c r="A877" i="11"/>
  <c r="B877" i="11"/>
  <c r="C877" i="11"/>
  <c r="D877" i="11"/>
  <c r="E877" i="11"/>
  <c r="A878" i="11"/>
  <c r="B878" i="11"/>
  <c r="C878" i="11"/>
  <c r="D878" i="11"/>
  <c r="E878" i="11"/>
  <c r="A879" i="11"/>
  <c r="B879" i="11"/>
  <c r="C879" i="11"/>
  <c r="D879" i="11"/>
  <c r="E879" i="11"/>
  <c r="A880" i="11"/>
  <c r="B880" i="11"/>
  <c r="C880" i="11"/>
  <c r="D880" i="11"/>
  <c r="E880" i="11"/>
  <c r="A881" i="11"/>
  <c r="B881" i="11"/>
  <c r="C881" i="11"/>
  <c r="D881" i="11"/>
  <c r="E881" i="11"/>
  <c r="A882" i="11"/>
  <c r="B882" i="11"/>
  <c r="C882" i="11"/>
  <c r="D882" i="11"/>
  <c r="E882" i="11"/>
  <c r="A883" i="11"/>
  <c r="B883" i="11"/>
  <c r="C883" i="11"/>
  <c r="D883" i="11"/>
  <c r="E883" i="11"/>
  <c r="A884" i="11"/>
  <c r="B884" i="11"/>
  <c r="C884" i="11"/>
  <c r="D884" i="11"/>
  <c r="E884" i="11"/>
  <c r="A885" i="11"/>
  <c r="B885" i="11"/>
  <c r="C885" i="11"/>
  <c r="D885" i="11"/>
  <c r="E885" i="11"/>
  <c r="A886" i="11"/>
  <c r="B886" i="11"/>
  <c r="C886" i="11"/>
  <c r="D886" i="11"/>
  <c r="E886" i="11"/>
  <c r="A887" i="11"/>
  <c r="B887" i="11"/>
  <c r="C887" i="11"/>
  <c r="D887" i="11"/>
  <c r="E887" i="11"/>
  <c r="A888" i="11"/>
  <c r="B888" i="11"/>
  <c r="C888" i="11"/>
  <c r="D888" i="11"/>
  <c r="E888" i="11"/>
  <c r="A889" i="11"/>
  <c r="B889" i="11"/>
  <c r="C889" i="11"/>
  <c r="D889" i="11"/>
  <c r="E889" i="11"/>
  <c r="A890" i="11"/>
  <c r="B890" i="11"/>
  <c r="C890" i="11"/>
  <c r="D890" i="11"/>
  <c r="E890" i="11"/>
  <c r="A891" i="11"/>
  <c r="B891" i="11"/>
  <c r="C891" i="11"/>
  <c r="D891" i="11"/>
  <c r="E891" i="11"/>
  <c r="A892" i="11"/>
  <c r="B892" i="11"/>
  <c r="C892" i="11"/>
  <c r="D892" i="11"/>
  <c r="E892" i="11"/>
  <c r="A893" i="11"/>
  <c r="B893" i="11"/>
  <c r="C893" i="11"/>
  <c r="D893" i="11"/>
  <c r="E893" i="11"/>
  <c r="A894" i="11"/>
  <c r="B894" i="11"/>
  <c r="C894" i="11"/>
  <c r="D894" i="11"/>
  <c r="E894" i="11"/>
  <c r="A895" i="11"/>
  <c r="B895" i="11"/>
  <c r="C895" i="11"/>
  <c r="D895" i="11"/>
  <c r="E895" i="11"/>
  <c r="A896" i="11"/>
  <c r="B896" i="11"/>
  <c r="C896" i="11"/>
  <c r="D896" i="11"/>
  <c r="E896" i="11"/>
  <c r="A897" i="11"/>
  <c r="B897" i="11"/>
  <c r="C897" i="11"/>
  <c r="D897" i="11"/>
  <c r="E897" i="11"/>
  <c r="A898" i="11"/>
  <c r="B898" i="11"/>
  <c r="C898" i="11"/>
  <c r="D898" i="11"/>
  <c r="E898" i="11"/>
  <c r="A899" i="11"/>
  <c r="B899" i="11"/>
  <c r="C899" i="11"/>
  <c r="D899" i="11"/>
  <c r="E899" i="11"/>
  <c r="A900" i="11"/>
  <c r="B900" i="11"/>
  <c r="C900" i="11"/>
  <c r="D900" i="11"/>
  <c r="E900" i="11"/>
  <c r="A901" i="11"/>
  <c r="B901" i="11"/>
  <c r="C901" i="11"/>
  <c r="D901" i="11"/>
  <c r="E901" i="11"/>
  <c r="A902" i="11"/>
  <c r="B902" i="11"/>
  <c r="C902" i="11"/>
  <c r="D902" i="11"/>
  <c r="E902" i="11"/>
  <c r="A903" i="11"/>
  <c r="B903" i="11"/>
  <c r="C903" i="11"/>
  <c r="D903" i="11"/>
  <c r="E903" i="11"/>
  <c r="A904" i="11"/>
  <c r="B904" i="11"/>
  <c r="C904" i="11"/>
  <c r="D904" i="11"/>
  <c r="E904" i="11"/>
  <c r="A905" i="11"/>
  <c r="B905" i="11"/>
  <c r="C905" i="11"/>
  <c r="D905" i="11"/>
  <c r="E905" i="11"/>
  <c r="A906" i="11"/>
  <c r="B906" i="11"/>
  <c r="C906" i="11"/>
  <c r="D906" i="11"/>
  <c r="E906" i="11"/>
  <c r="A907" i="11"/>
  <c r="B907" i="11"/>
  <c r="C907" i="11"/>
  <c r="D907" i="11"/>
  <c r="E907" i="11"/>
  <c r="A908" i="11"/>
  <c r="B908" i="11"/>
  <c r="C908" i="11"/>
  <c r="D908" i="11"/>
  <c r="E908" i="11"/>
  <c r="A909" i="11"/>
  <c r="B909" i="11"/>
  <c r="C909" i="11"/>
  <c r="D909" i="11"/>
  <c r="E909" i="11"/>
  <c r="A910" i="11"/>
  <c r="B910" i="11"/>
  <c r="C910" i="11"/>
  <c r="D910" i="11"/>
  <c r="E910" i="11"/>
  <c r="A911" i="11"/>
  <c r="B911" i="11"/>
  <c r="C911" i="11"/>
  <c r="D911" i="11"/>
  <c r="E911" i="11"/>
  <c r="A912" i="11"/>
  <c r="B912" i="11"/>
  <c r="C912" i="11"/>
  <c r="D912" i="11"/>
  <c r="E912" i="11"/>
  <c r="A913" i="11"/>
  <c r="B913" i="11"/>
  <c r="C913" i="11"/>
  <c r="D913" i="11"/>
  <c r="E913" i="11"/>
  <c r="A914" i="11"/>
  <c r="B914" i="11"/>
  <c r="C914" i="11"/>
  <c r="D914" i="11"/>
  <c r="E914" i="11"/>
  <c r="A915" i="11"/>
  <c r="B915" i="11"/>
  <c r="C915" i="11"/>
  <c r="D915" i="11"/>
  <c r="E915" i="11"/>
  <c r="A916" i="11"/>
  <c r="B916" i="11"/>
  <c r="C916" i="11"/>
  <c r="D916" i="11"/>
  <c r="E916" i="11"/>
  <c r="A917" i="11"/>
  <c r="B917" i="11"/>
  <c r="C917" i="11"/>
  <c r="D917" i="11"/>
  <c r="E917" i="11"/>
  <c r="A918" i="11"/>
  <c r="B918" i="11"/>
  <c r="C918" i="11"/>
  <c r="D918" i="11"/>
  <c r="E918" i="11"/>
  <c r="A919" i="11"/>
  <c r="B919" i="11"/>
  <c r="C919" i="11"/>
  <c r="D919" i="11"/>
  <c r="E919" i="11"/>
  <c r="A920" i="11"/>
  <c r="B920" i="11"/>
  <c r="C920" i="11"/>
  <c r="D920" i="11"/>
  <c r="E920" i="11"/>
  <c r="A921" i="11"/>
  <c r="B921" i="11"/>
  <c r="C921" i="11"/>
  <c r="D921" i="11"/>
  <c r="E921" i="11"/>
  <c r="A922" i="11"/>
  <c r="B922" i="11"/>
  <c r="C922" i="11"/>
  <c r="D922" i="11"/>
  <c r="E922" i="11"/>
  <c r="A923" i="11"/>
  <c r="B923" i="11"/>
  <c r="C923" i="11"/>
  <c r="D923" i="11"/>
  <c r="E923" i="11"/>
  <c r="A924" i="11"/>
  <c r="B924" i="11"/>
  <c r="C924" i="11"/>
  <c r="D924" i="11"/>
  <c r="E924" i="11"/>
  <c r="A925" i="11"/>
  <c r="B925" i="11"/>
  <c r="C925" i="11"/>
  <c r="D925" i="11"/>
  <c r="E925" i="11"/>
  <c r="A926" i="11"/>
  <c r="B926" i="11"/>
  <c r="C926" i="11"/>
  <c r="D926" i="11"/>
  <c r="E926" i="11"/>
  <c r="A927" i="11"/>
  <c r="B927" i="11"/>
  <c r="C927" i="11"/>
  <c r="D927" i="11"/>
  <c r="E927" i="11"/>
  <c r="A928" i="11"/>
  <c r="B928" i="11"/>
  <c r="C928" i="11"/>
  <c r="D928" i="11"/>
  <c r="E928" i="11"/>
  <c r="A929" i="11"/>
  <c r="B929" i="11"/>
  <c r="C929" i="11"/>
  <c r="D929" i="11"/>
  <c r="E929" i="11"/>
  <c r="A930" i="11"/>
  <c r="B930" i="11"/>
  <c r="C930" i="11"/>
  <c r="D930" i="11"/>
  <c r="E930" i="11"/>
  <c r="A931" i="11"/>
  <c r="B931" i="11"/>
  <c r="C931" i="11"/>
  <c r="D931" i="11"/>
  <c r="E931" i="11"/>
  <c r="A932" i="11"/>
  <c r="B932" i="11"/>
  <c r="C932" i="11"/>
  <c r="D932" i="11"/>
  <c r="E932" i="11"/>
  <c r="A933" i="11"/>
  <c r="B933" i="11"/>
  <c r="C933" i="11"/>
  <c r="D933" i="11"/>
  <c r="E933" i="11"/>
  <c r="A934" i="11"/>
  <c r="B934" i="11"/>
  <c r="C934" i="11"/>
  <c r="D934" i="11"/>
  <c r="E934" i="11"/>
  <c r="A935" i="11"/>
  <c r="B935" i="11"/>
  <c r="C935" i="11"/>
  <c r="D935" i="11"/>
  <c r="E935" i="11"/>
  <c r="A936" i="11"/>
  <c r="B936" i="11"/>
  <c r="C936" i="11"/>
  <c r="D936" i="11"/>
  <c r="E936" i="11"/>
  <c r="A937" i="11"/>
  <c r="B937" i="11"/>
  <c r="C937" i="11"/>
  <c r="D937" i="11"/>
  <c r="E937" i="11"/>
  <c r="A938" i="11"/>
  <c r="B938" i="11"/>
  <c r="C938" i="11"/>
  <c r="D938" i="11"/>
  <c r="E938" i="11"/>
  <c r="A939" i="11"/>
  <c r="B939" i="11"/>
  <c r="C939" i="11"/>
  <c r="D939" i="11"/>
  <c r="E939" i="11"/>
  <c r="A940" i="11"/>
  <c r="B940" i="11"/>
  <c r="C940" i="11"/>
  <c r="D940" i="11"/>
  <c r="E940" i="11"/>
  <c r="A941" i="11"/>
  <c r="B941" i="11"/>
  <c r="C941" i="11"/>
  <c r="D941" i="11"/>
  <c r="E941" i="11"/>
  <c r="A942" i="11"/>
  <c r="B942" i="11"/>
  <c r="C942" i="11"/>
  <c r="D942" i="11"/>
  <c r="E942" i="11"/>
  <c r="A943" i="11"/>
  <c r="B943" i="11"/>
  <c r="C943" i="11"/>
  <c r="D943" i="11"/>
  <c r="E943" i="11"/>
  <c r="A944" i="11"/>
  <c r="B944" i="11"/>
  <c r="C944" i="11"/>
  <c r="D944" i="11"/>
  <c r="E944" i="11"/>
  <c r="A945" i="11"/>
  <c r="B945" i="11"/>
  <c r="C945" i="11"/>
  <c r="D945" i="11"/>
  <c r="E945" i="11"/>
  <c r="A946" i="11"/>
  <c r="B946" i="11"/>
  <c r="C946" i="11"/>
  <c r="D946" i="11"/>
  <c r="E946" i="11"/>
  <c r="A947" i="11"/>
  <c r="B947" i="11"/>
  <c r="C947" i="11"/>
  <c r="D947" i="11"/>
  <c r="E947" i="11"/>
  <c r="A948" i="11"/>
  <c r="B948" i="11"/>
  <c r="C948" i="11"/>
  <c r="D948" i="11"/>
  <c r="E948" i="11"/>
  <c r="A949" i="11"/>
  <c r="B949" i="11"/>
  <c r="C949" i="11"/>
  <c r="D949" i="11"/>
  <c r="E949" i="11"/>
  <c r="A950" i="11"/>
  <c r="B950" i="11"/>
  <c r="C950" i="11"/>
  <c r="D950" i="11"/>
  <c r="E950" i="11"/>
  <c r="A951" i="11"/>
  <c r="B951" i="11"/>
  <c r="C951" i="11"/>
  <c r="D951" i="11"/>
  <c r="E951" i="11"/>
  <c r="A952" i="11"/>
  <c r="B952" i="11"/>
  <c r="C952" i="11"/>
  <c r="D952" i="11"/>
  <c r="E952" i="11"/>
  <c r="A953" i="11"/>
  <c r="B953" i="11"/>
  <c r="C953" i="11"/>
  <c r="D953" i="11"/>
  <c r="E953" i="11"/>
  <c r="A954" i="11"/>
  <c r="B954" i="11"/>
  <c r="C954" i="11"/>
  <c r="D954" i="11"/>
  <c r="E954" i="11"/>
  <c r="A955" i="11"/>
  <c r="B955" i="11"/>
  <c r="C955" i="11"/>
  <c r="D955" i="11"/>
  <c r="E955" i="11"/>
  <c r="A956" i="11"/>
  <c r="B956" i="11"/>
  <c r="C956" i="11"/>
  <c r="D956" i="11"/>
  <c r="E956" i="11"/>
  <c r="A957" i="11"/>
  <c r="B957" i="11"/>
  <c r="C957" i="11"/>
  <c r="D957" i="11"/>
  <c r="E957" i="11"/>
  <c r="A958" i="11"/>
  <c r="B958" i="11"/>
  <c r="C958" i="11"/>
  <c r="D958" i="11"/>
  <c r="E958" i="11"/>
  <c r="A959" i="11"/>
  <c r="B959" i="11"/>
  <c r="C959" i="11"/>
  <c r="D959" i="11"/>
  <c r="E959" i="11"/>
  <c r="A960" i="11"/>
  <c r="B960" i="11"/>
  <c r="C960" i="11"/>
  <c r="D960" i="11"/>
  <c r="E960" i="11"/>
  <c r="A961" i="11"/>
  <c r="B961" i="11"/>
  <c r="C961" i="11"/>
  <c r="D961" i="11"/>
  <c r="E961" i="11"/>
  <c r="A962" i="11"/>
  <c r="B962" i="11"/>
  <c r="C962" i="11"/>
  <c r="D962" i="11"/>
  <c r="E962" i="11"/>
  <c r="A963" i="11"/>
  <c r="B963" i="11"/>
  <c r="C963" i="11"/>
  <c r="D963" i="11"/>
  <c r="E963" i="11"/>
  <c r="A964" i="11"/>
  <c r="B964" i="11"/>
  <c r="C964" i="11"/>
  <c r="D964" i="11"/>
  <c r="E964" i="11"/>
  <c r="A965" i="11"/>
  <c r="B965" i="11"/>
  <c r="C965" i="11"/>
  <c r="D965" i="11"/>
  <c r="E965" i="11"/>
  <c r="A966" i="11"/>
  <c r="B966" i="11"/>
  <c r="C966" i="11"/>
  <c r="D966" i="11"/>
  <c r="E966" i="11"/>
  <c r="A967" i="11"/>
  <c r="B967" i="11"/>
  <c r="C967" i="11"/>
  <c r="D967" i="11"/>
  <c r="E967" i="11"/>
  <c r="A968" i="11"/>
  <c r="B968" i="11"/>
  <c r="C968" i="11"/>
  <c r="D968" i="11"/>
  <c r="E968" i="11"/>
  <c r="A969" i="11"/>
  <c r="B969" i="11"/>
  <c r="C969" i="11"/>
  <c r="D969" i="11"/>
  <c r="E969" i="11"/>
  <c r="A970" i="11"/>
  <c r="B970" i="11"/>
  <c r="C970" i="11"/>
  <c r="D970" i="11"/>
  <c r="E970" i="11"/>
  <c r="A971" i="11"/>
  <c r="B971" i="11"/>
  <c r="C971" i="11"/>
  <c r="D971" i="11"/>
  <c r="E971" i="11"/>
  <c r="A972" i="11"/>
  <c r="B972" i="11"/>
  <c r="C972" i="11"/>
  <c r="D972" i="11"/>
  <c r="E972" i="11"/>
  <c r="A973" i="11"/>
  <c r="B973" i="11"/>
  <c r="C973" i="11"/>
  <c r="D973" i="11"/>
  <c r="E973" i="11"/>
  <c r="A974" i="11"/>
  <c r="B974" i="11"/>
  <c r="C974" i="11"/>
  <c r="D974" i="11"/>
  <c r="E974" i="11"/>
  <c r="A975" i="11"/>
  <c r="B975" i="11"/>
  <c r="C975" i="11"/>
  <c r="D975" i="11"/>
  <c r="E975" i="11"/>
  <c r="A976" i="11"/>
  <c r="B976" i="11"/>
  <c r="C976" i="11"/>
  <c r="D976" i="11"/>
  <c r="E976" i="11"/>
  <c r="A977" i="11"/>
  <c r="B977" i="11"/>
  <c r="C977" i="11"/>
  <c r="D977" i="11"/>
  <c r="E977" i="11"/>
  <c r="A978" i="11"/>
  <c r="B978" i="11"/>
  <c r="C978" i="11"/>
  <c r="D978" i="11"/>
  <c r="E978" i="11"/>
  <c r="A979" i="11"/>
  <c r="B979" i="11"/>
  <c r="C979" i="11"/>
  <c r="D979" i="11"/>
  <c r="E979" i="11"/>
  <c r="A980" i="11"/>
  <c r="B980" i="11"/>
  <c r="C980" i="11"/>
  <c r="D980" i="11"/>
  <c r="E980" i="11"/>
  <c r="A981" i="11"/>
  <c r="B981" i="11"/>
  <c r="C981" i="11"/>
  <c r="D981" i="11"/>
  <c r="E981" i="11"/>
  <c r="A982" i="11"/>
  <c r="B982" i="11"/>
  <c r="C982" i="11"/>
  <c r="D982" i="11"/>
  <c r="E982" i="11"/>
  <c r="A983" i="11"/>
  <c r="B983" i="11"/>
  <c r="C983" i="11"/>
  <c r="D983" i="11"/>
  <c r="E983" i="11"/>
  <c r="A984" i="11"/>
  <c r="B984" i="11"/>
  <c r="C984" i="11"/>
  <c r="D984" i="11"/>
  <c r="E984" i="11"/>
  <c r="A985" i="11"/>
  <c r="B985" i="11"/>
  <c r="C985" i="11"/>
  <c r="D985" i="11"/>
  <c r="E985" i="11"/>
  <c r="A986" i="11"/>
  <c r="B986" i="11"/>
  <c r="C986" i="11"/>
  <c r="D986" i="11"/>
  <c r="E986" i="11"/>
  <c r="A987" i="11"/>
  <c r="B987" i="11"/>
  <c r="C987" i="11"/>
  <c r="D987" i="11"/>
  <c r="E987" i="11"/>
  <c r="A988" i="11"/>
  <c r="B988" i="11"/>
  <c r="C988" i="11"/>
  <c r="D988" i="11"/>
  <c r="E988" i="11"/>
  <c r="A989" i="11"/>
  <c r="B989" i="11"/>
  <c r="C989" i="11"/>
  <c r="D989" i="11"/>
  <c r="E989" i="11"/>
  <c r="A990" i="11"/>
  <c r="B990" i="11"/>
  <c r="C990" i="11"/>
  <c r="D990" i="11"/>
  <c r="E990" i="11"/>
  <c r="A991" i="11"/>
  <c r="B991" i="11"/>
  <c r="C991" i="11"/>
  <c r="D991" i="11"/>
  <c r="E991" i="11"/>
  <c r="A992" i="11"/>
  <c r="B992" i="11"/>
  <c r="C992" i="11"/>
  <c r="D992" i="11"/>
  <c r="E992" i="11"/>
  <c r="A993" i="11"/>
  <c r="B993" i="11"/>
  <c r="C993" i="11"/>
  <c r="D993" i="11"/>
  <c r="E993" i="11"/>
  <c r="A994" i="11"/>
  <c r="B994" i="11"/>
  <c r="C994" i="11"/>
  <c r="D994" i="11"/>
  <c r="E994" i="11"/>
  <c r="A995" i="11"/>
  <c r="B995" i="11"/>
  <c r="C995" i="11"/>
  <c r="D995" i="11"/>
  <c r="E995" i="11"/>
  <c r="A996" i="11"/>
  <c r="B996" i="11"/>
  <c r="C996" i="11"/>
  <c r="D996" i="11"/>
  <c r="E996" i="11"/>
  <c r="A997" i="11"/>
  <c r="B997" i="11"/>
  <c r="C997" i="11"/>
  <c r="D997" i="11"/>
  <c r="E997" i="11"/>
  <c r="A998" i="11"/>
  <c r="B998" i="11"/>
  <c r="C998" i="11"/>
  <c r="D998" i="11"/>
  <c r="E998" i="11"/>
  <c r="A999" i="11"/>
  <c r="B999" i="11"/>
  <c r="C999" i="11"/>
  <c r="D999" i="11"/>
  <c r="E999" i="11"/>
  <c r="A1000" i="11"/>
  <c r="B1000" i="11"/>
  <c r="C1000" i="11"/>
  <c r="D1000" i="11"/>
  <c r="E1000" i="11"/>
  <c r="A1001" i="11"/>
  <c r="B1001" i="11"/>
  <c r="C1001" i="11"/>
  <c r="D1001" i="11"/>
  <c r="E1001" i="11"/>
  <c r="A1002" i="11"/>
  <c r="B1002" i="11"/>
  <c r="C1002" i="11"/>
  <c r="D1002" i="11"/>
  <c r="E1002" i="11"/>
  <c r="A1003" i="11"/>
  <c r="B1003" i="11"/>
  <c r="C1003" i="11"/>
  <c r="D1003" i="11"/>
  <c r="E1003" i="11"/>
  <c r="A1004" i="11"/>
  <c r="B1004" i="11"/>
  <c r="C1004" i="11"/>
  <c r="D1004" i="11"/>
  <c r="E1004" i="11"/>
  <c r="A1005" i="11"/>
  <c r="B1005" i="11"/>
  <c r="C1005" i="11"/>
  <c r="D1005" i="11"/>
  <c r="E1005" i="11"/>
  <c r="A1006" i="11"/>
  <c r="B1006" i="11"/>
  <c r="C1006" i="11"/>
  <c r="D1006" i="11"/>
  <c r="E1006" i="11"/>
  <c r="A1007" i="11"/>
  <c r="B1007" i="11"/>
  <c r="C1007" i="11"/>
  <c r="D1007" i="11"/>
  <c r="E1007" i="11"/>
  <c r="A1008" i="11"/>
  <c r="B1008" i="11"/>
  <c r="C1008" i="11"/>
  <c r="D1008" i="11"/>
  <c r="E1008" i="11"/>
  <c r="A1009" i="11"/>
  <c r="B1009" i="11"/>
  <c r="C1009" i="11"/>
  <c r="D1009" i="11"/>
  <c r="E1009" i="11"/>
  <c r="A1010" i="11"/>
  <c r="B1010" i="11"/>
  <c r="C1010" i="11"/>
  <c r="D1010" i="11"/>
  <c r="E1010" i="11"/>
  <c r="A1011" i="11"/>
  <c r="B1011" i="11"/>
  <c r="C1011" i="11"/>
  <c r="D1011" i="11"/>
  <c r="E1011" i="11"/>
  <c r="A1012" i="11"/>
  <c r="B1012" i="11"/>
  <c r="C1012" i="11"/>
  <c r="D1012" i="11"/>
  <c r="E1012" i="11"/>
  <c r="A1013" i="11"/>
  <c r="B1013" i="11"/>
  <c r="C1013" i="11"/>
  <c r="D1013" i="11"/>
  <c r="E1013" i="11"/>
  <c r="A1014" i="11"/>
  <c r="B1014" i="11"/>
  <c r="C1014" i="11"/>
  <c r="D1014" i="11"/>
  <c r="E1014" i="11"/>
  <c r="A1015" i="11"/>
  <c r="B1015" i="11"/>
  <c r="C1015" i="11"/>
  <c r="D1015" i="11"/>
  <c r="E1015" i="11"/>
  <c r="A1016" i="11"/>
  <c r="B1016" i="11"/>
  <c r="C1016" i="11"/>
  <c r="D1016" i="11"/>
  <c r="E1016" i="11"/>
  <c r="A1017" i="11"/>
  <c r="B1017" i="11"/>
  <c r="C1017" i="11"/>
  <c r="D1017" i="11"/>
  <c r="E1017" i="11"/>
  <c r="A1018" i="11"/>
  <c r="B1018" i="11"/>
  <c r="C1018" i="11"/>
  <c r="D1018" i="11"/>
  <c r="E1018" i="11"/>
  <c r="A1019" i="11"/>
  <c r="B1019" i="11"/>
  <c r="C1019" i="11"/>
  <c r="D1019" i="11"/>
  <c r="E1019" i="11"/>
  <c r="A1020" i="11"/>
  <c r="B1020" i="11"/>
  <c r="C1020" i="11"/>
  <c r="D1020" i="11"/>
  <c r="E1020" i="11"/>
  <c r="A1021" i="11"/>
  <c r="B1021" i="11"/>
  <c r="C1021" i="11"/>
  <c r="D1021" i="11"/>
  <c r="E1021" i="11"/>
  <c r="A1022" i="11"/>
  <c r="B1022" i="11"/>
  <c r="C1022" i="11"/>
  <c r="D1022" i="11"/>
  <c r="E1022" i="11"/>
  <c r="A1023" i="11"/>
  <c r="B1023" i="11"/>
  <c r="C1023" i="11"/>
  <c r="D1023" i="11"/>
  <c r="E1023" i="11"/>
  <c r="A1024" i="11"/>
  <c r="B1024" i="11"/>
  <c r="C1024" i="11"/>
  <c r="D1024" i="11"/>
  <c r="E1024" i="11"/>
  <c r="A1025" i="11"/>
  <c r="B1025" i="11"/>
  <c r="C1025" i="11"/>
  <c r="D1025" i="11"/>
  <c r="E1025" i="11"/>
  <c r="A1026" i="11"/>
  <c r="B1026" i="11"/>
  <c r="C1026" i="11"/>
  <c r="D1026" i="11"/>
  <c r="E1026" i="11"/>
  <c r="A1027" i="11"/>
  <c r="B1027" i="11"/>
  <c r="C1027" i="11"/>
  <c r="D1027" i="11"/>
  <c r="E1027" i="11"/>
  <c r="A1028" i="11"/>
  <c r="B1028" i="11"/>
  <c r="C1028" i="11"/>
  <c r="D1028" i="11"/>
  <c r="E1028" i="11"/>
  <c r="A1029" i="11"/>
  <c r="B1029" i="11"/>
  <c r="C1029" i="11"/>
  <c r="D1029" i="11"/>
  <c r="E1029" i="11"/>
  <c r="A1030" i="11"/>
  <c r="B1030" i="11"/>
  <c r="C1030" i="11"/>
  <c r="D1030" i="11"/>
  <c r="E1030" i="11"/>
  <c r="A1031" i="11"/>
  <c r="B1031" i="11"/>
  <c r="C1031" i="11"/>
  <c r="D1031" i="11"/>
  <c r="E1031" i="11"/>
  <c r="A1032" i="11"/>
  <c r="B1032" i="11"/>
  <c r="C1032" i="11"/>
  <c r="D1032" i="11"/>
  <c r="E1032" i="11"/>
  <c r="A1033" i="11"/>
  <c r="B1033" i="11"/>
  <c r="C1033" i="11"/>
  <c r="D1033" i="11"/>
  <c r="E1033" i="11"/>
  <c r="A1034" i="11"/>
  <c r="B1034" i="11"/>
  <c r="C1034" i="11"/>
  <c r="D1034" i="11"/>
  <c r="E1034" i="11"/>
  <c r="A1035" i="11"/>
  <c r="B1035" i="11"/>
  <c r="C1035" i="11"/>
  <c r="D1035" i="11"/>
  <c r="E1035" i="11"/>
  <c r="A1036" i="11"/>
  <c r="B1036" i="11"/>
  <c r="C1036" i="11"/>
  <c r="D1036" i="11"/>
  <c r="E1036" i="11"/>
  <c r="A1037" i="11"/>
  <c r="B1037" i="11"/>
  <c r="C1037" i="11"/>
  <c r="D1037" i="11"/>
  <c r="E1037" i="11"/>
  <c r="A1038" i="11"/>
  <c r="B1038" i="11"/>
  <c r="C1038" i="11"/>
  <c r="D1038" i="11"/>
  <c r="E1038" i="11"/>
  <c r="A1039" i="11"/>
  <c r="B1039" i="11"/>
  <c r="C1039" i="11"/>
  <c r="D1039" i="11"/>
  <c r="E1039" i="11"/>
  <c r="A1040" i="11"/>
  <c r="B1040" i="11"/>
  <c r="C1040" i="11"/>
  <c r="D1040" i="11"/>
  <c r="E1040" i="11"/>
  <c r="A1041" i="11"/>
  <c r="B1041" i="11"/>
  <c r="C1041" i="11"/>
  <c r="D1041" i="11"/>
  <c r="E1041" i="11"/>
  <c r="A1042" i="11"/>
  <c r="B1042" i="11"/>
  <c r="C1042" i="11"/>
  <c r="D1042" i="11"/>
  <c r="E1042" i="11"/>
  <c r="A1043" i="11"/>
  <c r="B1043" i="11"/>
  <c r="C1043" i="11"/>
  <c r="D1043" i="11"/>
  <c r="E1043" i="11"/>
  <c r="A1044" i="11"/>
  <c r="B1044" i="11"/>
  <c r="C1044" i="11"/>
  <c r="D1044" i="11"/>
  <c r="E1044" i="11"/>
  <c r="A1045" i="11"/>
  <c r="B1045" i="11"/>
  <c r="C1045" i="11"/>
  <c r="D1045" i="11"/>
  <c r="E1045" i="11"/>
  <c r="A1046" i="11"/>
  <c r="B1046" i="11"/>
  <c r="C1046" i="11"/>
  <c r="D1046" i="11"/>
  <c r="E1046" i="11"/>
  <c r="A1047" i="11"/>
  <c r="B1047" i="11"/>
  <c r="C1047" i="11"/>
  <c r="D1047" i="11"/>
  <c r="E1047" i="11"/>
  <c r="A1048" i="11"/>
  <c r="B1048" i="11"/>
  <c r="C1048" i="11"/>
  <c r="D1048" i="11"/>
  <c r="E1048" i="11"/>
  <c r="A1049" i="11"/>
  <c r="B1049" i="11"/>
  <c r="C1049" i="11"/>
  <c r="D1049" i="11"/>
  <c r="E1049" i="11"/>
  <c r="A1050" i="11"/>
  <c r="B1050" i="11"/>
  <c r="C1050" i="11"/>
  <c r="D1050" i="11"/>
  <c r="E1050" i="11"/>
  <c r="A1051" i="11"/>
  <c r="B1051" i="11"/>
  <c r="C1051" i="11"/>
  <c r="D1051" i="11"/>
  <c r="E1051" i="11"/>
  <c r="A1052" i="11"/>
  <c r="B1052" i="11"/>
  <c r="C1052" i="11"/>
  <c r="D1052" i="11"/>
  <c r="E1052" i="11"/>
  <c r="A1053" i="11"/>
  <c r="B1053" i="11"/>
  <c r="C1053" i="11"/>
  <c r="D1053" i="11"/>
  <c r="E1053" i="11"/>
  <c r="A1054" i="11"/>
  <c r="B1054" i="11"/>
  <c r="C1054" i="11"/>
  <c r="D1054" i="11"/>
  <c r="E1054" i="11"/>
  <c r="A1055" i="11"/>
  <c r="B1055" i="11"/>
  <c r="C1055" i="11"/>
  <c r="D1055" i="11"/>
  <c r="E1055" i="11"/>
  <c r="A1056" i="11"/>
  <c r="B1056" i="11"/>
  <c r="C1056" i="11"/>
  <c r="D1056" i="11"/>
  <c r="E1056" i="11"/>
  <c r="A1057" i="11"/>
  <c r="B1057" i="11"/>
  <c r="C1057" i="11"/>
  <c r="D1057" i="11"/>
  <c r="E1057" i="11"/>
  <c r="A1058" i="11"/>
  <c r="B1058" i="11"/>
  <c r="C1058" i="11"/>
  <c r="D1058" i="11"/>
  <c r="E1058" i="11"/>
  <c r="A1059" i="11"/>
  <c r="B1059" i="11"/>
  <c r="C1059" i="11"/>
  <c r="D1059" i="11"/>
  <c r="E1059" i="11"/>
  <c r="A1060" i="11"/>
  <c r="B1060" i="11"/>
  <c r="C1060" i="11"/>
  <c r="D1060" i="11"/>
  <c r="E1060" i="11"/>
  <c r="A1061" i="11"/>
  <c r="B1061" i="11"/>
  <c r="C1061" i="11"/>
  <c r="D1061" i="11"/>
  <c r="E1061" i="11"/>
  <c r="A1062" i="11"/>
  <c r="B1062" i="11"/>
  <c r="C1062" i="11"/>
  <c r="D1062" i="11"/>
  <c r="E1062" i="11"/>
  <c r="A1063" i="11"/>
  <c r="B1063" i="11"/>
  <c r="C1063" i="11"/>
  <c r="D1063" i="11"/>
  <c r="E1063" i="11"/>
  <c r="A1064" i="11"/>
  <c r="B1064" i="11"/>
  <c r="C1064" i="11"/>
  <c r="D1064" i="11"/>
  <c r="E1064" i="11"/>
  <c r="A1065" i="11"/>
  <c r="B1065" i="11"/>
  <c r="C1065" i="11"/>
  <c r="D1065" i="11"/>
  <c r="E1065" i="11"/>
  <c r="A1066" i="11"/>
  <c r="B1066" i="11"/>
  <c r="C1066" i="11"/>
  <c r="D1066" i="11"/>
  <c r="E1066" i="11"/>
  <c r="A1067" i="11"/>
  <c r="B1067" i="11"/>
  <c r="C1067" i="11"/>
  <c r="D1067" i="11"/>
  <c r="E1067" i="11"/>
  <c r="A1068" i="11"/>
  <c r="B1068" i="11"/>
  <c r="C1068" i="11"/>
  <c r="D1068" i="11"/>
  <c r="E1068" i="11"/>
  <c r="A1069" i="11"/>
  <c r="B1069" i="11"/>
  <c r="C1069" i="11"/>
  <c r="D1069" i="11"/>
  <c r="E1069" i="11"/>
  <c r="A1070" i="11"/>
  <c r="B1070" i="11"/>
  <c r="C1070" i="11"/>
  <c r="D1070" i="11"/>
  <c r="E1070" i="11"/>
  <c r="A1071" i="11"/>
  <c r="B1071" i="11"/>
  <c r="C1071" i="11"/>
  <c r="D1071" i="11"/>
  <c r="E1071" i="11"/>
  <c r="A1072" i="11"/>
  <c r="B1072" i="11"/>
  <c r="C1072" i="11"/>
  <c r="D1072" i="11"/>
  <c r="E1072" i="11"/>
  <c r="A1073" i="11"/>
  <c r="B1073" i="11"/>
  <c r="C1073" i="11"/>
  <c r="D1073" i="11"/>
  <c r="E1073" i="11"/>
  <c r="A1074" i="11"/>
  <c r="B1074" i="11"/>
  <c r="C1074" i="11"/>
  <c r="D1074" i="11"/>
  <c r="E1074" i="11"/>
  <c r="A1075" i="11"/>
  <c r="B1075" i="11"/>
  <c r="C1075" i="11"/>
  <c r="D1075" i="11"/>
  <c r="E1075" i="11"/>
  <c r="A1076" i="11"/>
  <c r="B1076" i="11"/>
  <c r="C1076" i="11"/>
  <c r="D1076" i="11"/>
  <c r="E1076" i="11"/>
  <c r="A1077" i="11"/>
  <c r="B1077" i="11"/>
  <c r="C1077" i="11"/>
  <c r="D1077" i="11"/>
  <c r="E1077" i="11"/>
  <c r="A1078" i="11"/>
  <c r="B1078" i="11"/>
  <c r="C1078" i="11"/>
  <c r="D1078" i="11"/>
  <c r="E1078" i="11"/>
  <c r="A1079" i="11"/>
  <c r="B1079" i="11"/>
  <c r="C1079" i="11"/>
  <c r="D1079" i="11"/>
  <c r="E1079" i="11"/>
  <c r="A1080" i="11"/>
  <c r="B1080" i="11"/>
  <c r="C1080" i="11"/>
  <c r="D1080" i="11"/>
  <c r="E1080" i="11"/>
  <c r="A1081" i="11"/>
  <c r="B1081" i="11"/>
  <c r="C1081" i="11"/>
  <c r="D1081" i="11"/>
  <c r="E1081" i="11"/>
  <c r="A1082" i="11"/>
  <c r="B1082" i="11"/>
  <c r="C1082" i="11"/>
  <c r="D1082" i="11"/>
  <c r="E1082" i="11"/>
  <c r="A1083" i="11"/>
  <c r="B1083" i="11"/>
  <c r="C1083" i="11"/>
  <c r="D1083" i="11"/>
  <c r="E1083" i="11"/>
  <c r="A1084" i="11"/>
  <c r="B1084" i="11"/>
  <c r="C1084" i="11"/>
  <c r="D1084" i="11"/>
  <c r="E1084" i="11"/>
  <c r="A1085" i="11"/>
  <c r="B1085" i="11"/>
  <c r="C1085" i="11"/>
  <c r="D1085" i="11"/>
  <c r="E1085" i="11"/>
  <c r="A1086" i="11"/>
  <c r="B1086" i="11"/>
  <c r="C1086" i="11"/>
  <c r="D1086" i="11"/>
  <c r="E1086" i="11"/>
  <c r="A1087" i="11"/>
  <c r="B1087" i="11"/>
  <c r="C1087" i="11"/>
  <c r="D1087" i="11"/>
  <c r="E1087" i="11"/>
  <c r="A1088" i="11"/>
  <c r="B1088" i="11"/>
  <c r="C1088" i="11"/>
  <c r="D1088" i="11"/>
  <c r="E1088" i="11"/>
  <c r="A1089" i="11"/>
  <c r="B1089" i="11"/>
  <c r="C1089" i="11"/>
  <c r="D1089" i="11"/>
  <c r="E1089" i="11"/>
  <c r="A1090" i="11"/>
  <c r="B1090" i="11"/>
  <c r="C1090" i="11"/>
  <c r="D1090" i="11"/>
  <c r="E1090" i="11"/>
  <c r="A1091" i="11"/>
  <c r="B1091" i="11"/>
  <c r="C1091" i="11"/>
  <c r="D1091" i="11"/>
  <c r="E1091" i="11"/>
  <c r="A1092" i="11"/>
  <c r="B1092" i="11"/>
  <c r="C1092" i="11"/>
  <c r="D1092" i="11"/>
  <c r="E1092" i="11"/>
  <c r="A1093" i="11"/>
  <c r="B1093" i="11"/>
  <c r="C1093" i="11"/>
  <c r="D1093" i="11"/>
  <c r="E1093" i="11"/>
  <c r="A1094" i="11"/>
  <c r="B1094" i="11"/>
  <c r="C1094" i="11"/>
  <c r="D1094" i="11"/>
  <c r="E1094" i="11"/>
  <c r="A1095" i="11"/>
  <c r="B1095" i="11"/>
  <c r="C1095" i="11"/>
  <c r="D1095" i="11"/>
  <c r="E1095" i="11"/>
  <c r="A1096" i="11"/>
  <c r="B1096" i="11"/>
  <c r="C1096" i="11"/>
  <c r="D1096" i="11"/>
  <c r="E1096" i="11"/>
  <c r="A1097" i="11"/>
  <c r="B1097" i="11"/>
  <c r="C1097" i="11"/>
  <c r="D1097" i="11"/>
  <c r="E1097" i="11"/>
  <c r="A1098" i="11"/>
  <c r="B1098" i="11"/>
  <c r="C1098" i="11"/>
  <c r="D1098" i="11"/>
  <c r="E1098" i="11"/>
  <c r="A1099" i="11"/>
  <c r="B1099" i="11"/>
  <c r="C1099" i="11"/>
  <c r="D1099" i="11"/>
  <c r="E1099" i="11"/>
  <c r="A1100" i="11"/>
  <c r="B1100" i="11"/>
  <c r="C1100" i="11"/>
  <c r="D1100" i="11"/>
  <c r="E1100" i="11"/>
  <c r="A1101" i="11"/>
  <c r="B1101" i="11"/>
  <c r="C1101" i="11"/>
  <c r="D1101" i="11"/>
  <c r="E1101" i="11"/>
  <c r="A1102" i="11"/>
  <c r="B1102" i="11"/>
  <c r="C1102" i="11"/>
  <c r="D1102" i="11"/>
  <c r="E1102" i="11"/>
  <c r="A1103" i="11"/>
  <c r="B1103" i="11"/>
  <c r="C1103" i="11"/>
  <c r="D1103" i="11"/>
  <c r="E1103" i="11"/>
  <c r="A1104" i="11"/>
  <c r="B1104" i="11"/>
  <c r="C1104" i="11"/>
  <c r="D1104" i="11"/>
  <c r="E1104" i="11"/>
  <c r="A1105" i="11"/>
  <c r="B1105" i="11"/>
  <c r="C1105" i="11"/>
  <c r="D1105" i="11"/>
  <c r="E1105" i="11"/>
  <c r="A1106" i="11"/>
  <c r="B1106" i="11"/>
  <c r="C1106" i="11"/>
  <c r="D1106" i="11"/>
  <c r="E1106" i="11"/>
  <c r="A1107" i="11"/>
  <c r="B1107" i="11"/>
  <c r="C1107" i="11"/>
  <c r="D1107" i="11"/>
  <c r="E1107" i="11"/>
  <c r="A1108" i="11"/>
  <c r="B1108" i="11"/>
  <c r="C1108" i="11"/>
  <c r="D1108" i="11"/>
  <c r="E1108" i="11"/>
  <c r="A1109" i="11"/>
  <c r="B1109" i="11"/>
  <c r="C1109" i="11"/>
  <c r="D1109" i="11"/>
  <c r="E1109" i="11"/>
  <c r="A1110" i="11"/>
  <c r="B1110" i="11"/>
  <c r="C1110" i="11"/>
  <c r="D1110" i="11"/>
  <c r="E1110" i="11"/>
  <c r="A1111" i="11"/>
  <c r="B1111" i="11"/>
  <c r="C1111" i="11"/>
  <c r="D1111" i="11"/>
  <c r="E1111" i="11"/>
  <c r="A1112" i="11"/>
  <c r="B1112" i="11"/>
  <c r="C1112" i="11"/>
  <c r="D1112" i="11"/>
  <c r="E1112" i="11"/>
  <c r="A1113" i="11"/>
  <c r="B1113" i="11"/>
  <c r="C1113" i="11"/>
  <c r="D1113" i="11"/>
  <c r="E1113" i="11"/>
  <c r="A1114" i="11"/>
  <c r="B1114" i="11"/>
  <c r="C1114" i="11"/>
  <c r="D1114" i="11"/>
  <c r="E1114" i="11"/>
  <c r="A1115" i="11"/>
  <c r="B1115" i="11"/>
  <c r="C1115" i="11"/>
  <c r="D1115" i="11"/>
  <c r="E1115" i="11"/>
  <c r="A1116" i="11"/>
  <c r="B1116" i="11"/>
  <c r="C1116" i="11"/>
  <c r="D1116" i="11"/>
  <c r="E1116" i="11"/>
  <c r="A1117" i="11"/>
  <c r="B1117" i="11"/>
  <c r="C1117" i="11"/>
  <c r="D1117" i="11"/>
  <c r="E1117" i="11"/>
  <c r="A1118" i="11"/>
  <c r="B1118" i="11"/>
  <c r="C1118" i="11"/>
  <c r="D1118" i="11"/>
  <c r="E1118" i="11"/>
  <c r="A1119" i="11"/>
  <c r="B1119" i="11"/>
  <c r="C1119" i="11"/>
  <c r="D1119" i="11"/>
  <c r="E1119" i="11"/>
  <c r="A1120" i="11"/>
  <c r="B1120" i="11"/>
  <c r="C1120" i="11"/>
  <c r="D1120" i="11"/>
  <c r="E1120" i="11"/>
  <c r="A1121" i="11"/>
  <c r="B1121" i="11"/>
  <c r="C1121" i="11"/>
  <c r="D1121" i="11"/>
  <c r="E1121" i="11"/>
  <c r="A1122" i="11"/>
  <c r="B1122" i="11"/>
  <c r="C1122" i="11"/>
  <c r="D1122" i="11"/>
  <c r="E1122" i="11"/>
  <c r="A1123" i="11"/>
  <c r="B1123" i="11"/>
  <c r="C1123" i="11"/>
  <c r="D1123" i="11"/>
  <c r="E1123" i="11"/>
  <c r="A1124" i="11"/>
  <c r="B1124" i="11"/>
  <c r="C1124" i="11"/>
  <c r="D1124" i="11"/>
  <c r="E1124" i="11"/>
  <c r="A1125" i="11"/>
  <c r="B1125" i="11"/>
  <c r="C1125" i="11"/>
  <c r="D1125" i="11"/>
  <c r="E1125" i="11"/>
  <c r="A1126" i="11"/>
  <c r="B1126" i="11"/>
  <c r="C1126" i="11"/>
  <c r="D1126" i="11"/>
  <c r="E1126" i="11"/>
  <c r="A1127" i="11"/>
  <c r="B1127" i="11"/>
  <c r="C1127" i="11"/>
  <c r="D1127" i="11"/>
  <c r="E1127" i="11"/>
  <c r="A1128" i="11"/>
  <c r="B1128" i="11"/>
  <c r="C1128" i="11"/>
  <c r="D1128" i="11"/>
  <c r="E1128" i="11"/>
  <c r="A1129" i="11"/>
  <c r="B1129" i="11"/>
  <c r="C1129" i="11"/>
  <c r="D1129" i="11"/>
  <c r="E1129" i="11"/>
  <c r="A1130" i="11"/>
  <c r="B1130" i="11"/>
  <c r="C1130" i="11"/>
  <c r="D1130" i="11"/>
  <c r="E1130" i="11"/>
  <c r="A1131" i="11"/>
  <c r="B1131" i="11"/>
  <c r="C1131" i="11"/>
  <c r="D1131" i="11"/>
  <c r="E1131" i="11"/>
  <c r="A1132" i="11"/>
  <c r="B1132" i="11"/>
  <c r="C1132" i="11"/>
  <c r="D1132" i="11"/>
  <c r="E1132" i="11"/>
  <c r="A1133" i="11"/>
  <c r="B1133" i="11"/>
  <c r="C1133" i="11"/>
  <c r="D1133" i="11"/>
  <c r="E1133" i="11"/>
  <c r="A1134" i="11"/>
  <c r="B1134" i="11"/>
  <c r="C1134" i="11"/>
  <c r="D1134" i="11"/>
  <c r="E1134" i="11"/>
  <c r="A1135" i="11"/>
  <c r="B1135" i="11"/>
  <c r="C1135" i="11"/>
  <c r="D1135" i="11"/>
  <c r="E1135" i="11"/>
  <c r="A1136" i="11"/>
  <c r="B1136" i="11"/>
  <c r="C1136" i="11"/>
  <c r="D1136" i="11"/>
  <c r="E1136" i="11"/>
  <c r="A1137" i="11"/>
  <c r="B1137" i="11"/>
  <c r="C1137" i="11"/>
  <c r="D1137" i="11"/>
  <c r="E1137" i="11"/>
  <c r="A1138" i="11"/>
  <c r="B1138" i="11"/>
  <c r="C1138" i="11"/>
  <c r="D1138" i="11"/>
  <c r="E1138" i="11"/>
  <c r="A1139" i="11"/>
  <c r="B1139" i="11"/>
  <c r="C1139" i="11"/>
  <c r="D1139" i="11"/>
  <c r="E1139" i="11"/>
  <c r="A1140" i="11"/>
  <c r="B1140" i="11"/>
  <c r="C1140" i="11"/>
  <c r="D1140" i="11"/>
  <c r="E1140" i="11"/>
  <c r="A1141" i="11"/>
  <c r="B1141" i="11"/>
  <c r="C1141" i="11"/>
  <c r="D1141" i="11"/>
  <c r="E1141" i="11"/>
  <c r="A1142" i="11"/>
  <c r="B1142" i="11"/>
  <c r="C1142" i="11"/>
  <c r="D1142" i="11"/>
  <c r="E1142" i="11"/>
  <c r="A1143" i="11"/>
  <c r="B1143" i="11"/>
  <c r="C1143" i="11"/>
  <c r="D1143" i="11"/>
  <c r="E1143" i="11"/>
  <c r="A1144" i="11"/>
  <c r="B1144" i="11"/>
  <c r="C1144" i="11"/>
  <c r="D1144" i="11"/>
  <c r="E1144" i="11"/>
  <c r="A1145" i="11"/>
  <c r="B1145" i="11"/>
  <c r="C1145" i="11"/>
  <c r="D1145" i="11"/>
  <c r="E1145" i="11"/>
  <c r="A1146" i="11"/>
  <c r="B1146" i="11"/>
  <c r="C1146" i="11"/>
  <c r="D1146" i="11"/>
  <c r="E1146" i="11"/>
  <c r="A1147" i="11"/>
  <c r="B1147" i="11"/>
  <c r="C1147" i="11"/>
  <c r="D1147" i="11"/>
  <c r="E1147" i="11"/>
  <c r="A1148" i="11"/>
  <c r="B1148" i="11"/>
  <c r="C1148" i="11"/>
  <c r="D1148" i="11"/>
  <c r="E1148" i="11"/>
  <c r="A1149" i="11"/>
  <c r="B1149" i="11"/>
  <c r="C1149" i="11"/>
  <c r="D1149" i="11"/>
  <c r="E1149" i="11"/>
  <c r="A1150" i="11"/>
  <c r="B1150" i="11"/>
  <c r="C1150" i="11"/>
  <c r="D1150" i="11"/>
  <c r="E1150" i="11"/>
  <c r="A1151" i="11"/>
  <c r="B1151" i="11"/>
  <c r="C1151" i="11"/>
  <c r="D1151" i="11"/>
  <c r="E1151" i="11"/>
  <c r="A1152" i="11"/>
  <c r="B1152" i="11"/>
  <c r="C1152" i="11"/>
  <c r="D1152" i="11"/>
  <c r="E1152" i="11"/>
  <c r="A1153" i="11"/>
  <c r="B1153" i="11"/>
  <c r="C1153" i="11"/>
  <c r="D1153" i="11"/>
  <c r="E1153" i="11"/>
  <c r="A1154" i="11"/>
  <c r="B1154" i="11"/>
  <c r="C1154" i="11"/>
  <c r="D1154" i="11"/>
  <c r="E1154" i="11"/>
  <c r="A1155" i="11"/>
  <c r="B1155" i="11"/>
  <c r="C1155" i="11"/>
  <c r="D1155" i="11"/>
  <c r="E1155" i="11"/>
  <c r="A1156" i="11"/>
  <c r="B1156" i="11"/>
  <c r="C1156" i="11"/>
  <c r="D1156" i="11"/>
  <c r="E1156" i="11"/>
  <c r="A1157" i="11"/>
  <c r="B1157" i="11"/>
  <c r="C1157" i="11"/>
  <c r="D1157" i="11"/>
  <c r="E1157" i="11"/>
  <c r="A1158" i="11"/>
  <c r="B1158" i="11"/>
  <c r="C1158" i="11"/>
  <c r="D1158" i="11"/>
  <c r="E1158" i="11"/>
  <c r="A1159" i="11"/>
  <c r="B1159" i="11"/>
  <c r="C1159" i="11"/>
  <c r="D1159" i="11"/>
  <c r="E1159" i="11"/>
  <c r="A1160" i="11"/>
  <c r="B1160" i="11"/>
  <c r="C1160" i="11"/>
  <c r="D1160" i="11"/>
  <c r="E1160" i="11"/>
  <c r="A1161" i="11"/>
  <c r="B1161" i="11"/>
  <c r="C1161" i="11"/>
  <c r="D1161" i="11"/>
  <c r="E1161" i="11"/>
  <c r="A1162" i="11"/>
  <c r="B1162" i="11"/>
  <c r="C1162" i="11"/>
  <c r="D1162" i="11"/>
  <c r="E1162" i="11"/>
  <c r="A1163" i="11"/>
  <c r="B1163" i="11"/>
  <c r="C1163" i="11"/>
  <c r="D1163" i="11"/>
  <c r="E1163" i="11"/>
  <c r="A1164" i="11"/>
  <c r="B1164" i="11"/>
  <c r="C1164" i="11"/>
  <c r="D1164" i="11"/>
  <c r="E1164" i="11"/>
  <c r="A1165" i="11"/>
  <c r="B1165" i="11"/>
  <c r="C1165" i="11"/>
  <c r="D1165" i="11"/>
  <c r="E1165" i="11"/>
  <c r="A1166" i="11"/>
  <c r="B1166" i="11"/>
  <c r="C1166" i="11"/>
  <c r="D1166" i="11"/>
  <c r="E1166" i="11"/>
  <c r="A1167" i="11"/>
  <c r="B1167" i="11"/>
  <c r="C1167" i="11"/>
  <c r="D1167" i="11"/>
  <c r="E1167" i="11"/>
  <c r="A1168" i="11"/>
  <c r="B1168" i="11"/>
  <c r="C1168" i="11"/>
  <c r="D1168" i="11"/>
  <c r="E1168" i="11"/>
  <c r="A1169" i="11"/>
  <c r="B1169" i="11"/>
  <c r="C1169" i="11"/>
  <c r="D1169" i="11"/>
  <c r="E1169" i="11"/>
  <c r="A1170" i="11"/>
  <c r="B1170" i="11"/>
  <c r="C1170" i="11"/>
  <c r="D1170" i="11"/>
  <c r="E1170" i="11"/>
  <c r="A1171" i="11"/>
  <c r="B1171" i="11"/>
  <c r="C1171" i="11"/>
  <c r="D1171" i="11"/>
  <c r="E1171" i="11"/>
  <c r="A1172" i="11"/>
  <c r="B1172" i="11"/>
  <c r="C1172" i="11"/>
  <c r="D1172" i="11"/>
  <c r="E1172" i="11"/>
  <c r="A1173" i="11"/>
  <c r="B1173" i="11"/>
  <c r="C1173" i="11"/>
  <c r="D1173" i="11"/>
  <c r="E1173" i="11"/>
  <c r="A1174" i="11"/>
  <c r="B1174" i="11"/>
  <c r="C1174" i="11"/>
  <c r="D1174" i="11"/>
  <c r="E1174" i="11"/>
  <c r="A1175" i="11"/>
  <c r="B1175" i="11"/>
  <c r="C1175" i="11"/>
  <c r="D1175" i="11"/>
  <c r="E1175" i="11"/>
  <c r="A1176" i="11"/>
  <c r="B1176" i="11"/>
  <c r="C1176" i="11"/>
  <c r="D1176" i="11"/>
  <c r="E1176" i="11"/>
  <c r="A1177" i="11"/>
  <c r="B1177" i="11"/>
  <c r="C1177" i="11"/>
  <c r="D1177" i="11"/>
  <c r="E1177" i="11"/>
  <c r="A1178" i="11"/>
  <c r="B1178" i="11"/>
  <c r="C1178" i="11"/>
  <c r="D1178" i="11"/>
  <c r="E1178" i="11"/>
  <c r="A1179" i="11"/>
  <c r="B1179" i="11"/>
  <c r="C1179" i="11"/>
  <c r="D1179" i="11"/>
  <c r="E1179" i="11"/>
  <c r="A1180" i="11"/>
  <c r="B1180" i="11"/>
  <c r="C1180" i="11"/>
  <c r="D1180" i="11"/>
  <c r="E1180" i="11"/>
  <c r="A1181" i="11"/>
  <c r="B1181" i="11"/>
  <c r="C1181" i="11"/>
  <c r="D1181" i="11"/>
  <c r="E1181" i="11"/>
  <c r="A1182" i="11"/>
  <c r="B1182" i="11"/>
  <c r="C1182" i="11"/>
  <c r="D1182" i="11"/>
  <c r="E1182" i="11"/>
  <c r="A1183" i="11"/>
  <c r="B1183" i="11"/>
  <c r="C1183" i="11"/>
  <c r="D1183" i="11"/>
  <c r="E1183" i="11"/>
  <c r="A1184" i="11"/>
  <c r="B1184" i="11"/>
  <c r="C1184" i="11"/>
  <c r="D1184" i="11"/>
  <c r="E1184" i="11"/>
  <c r="A1185" i="11"/>
  <c r="B1185" i="11"/>
  <c r="C1185" i="11"/>
  <c r="D1185" i="11"/>
  <c r="E1185" i="11"/>
  <c r="A1186" i="11"/>
  <c r="B1186" i="11"/>
  <c r="C1186" i="11"/>
  <c r="D1186" i="11"/>
  <c r="E1186" i="11"/>
  <c r="A1187" i="11"/>
  <c r="B1187" i="11"/>
  <c r="C1187" i="11"/>
  <c r="D1187" i="11"/>
  <c r="E1187" i="11"/>
  <c r="A1188" i="11"/>
  <c r="B1188" i="11"/>
  <c r="C1188" i="11"/>
  <c r="D1188" i="11"/>
  <c r="E1188" i="11"/>
  <c r="A1189" i="11"/>
  <c r="B1189" i="11"/>
  <c r="C1189" i="11"/>
  <c r="D1189" i="11"/>
  <c r="E1189" i="11"/>
  <c r="A1190" i="11"/>
  <c r="B1190" i="11"/>
  <c r="C1190" i="11"/>
  <c r="D1190" i="11"/>
  <c r="E1190" i="11"/>
  <c r="A1191" i="11"/>
  <c r="B1191" i="11"/>
  <c r="C1191" i="11"/>
  <c r="D1191" i="11"/>
  <c r="E1191" i="11"/>
  <c r="A1192" i="11"/>
  <c r="B1192" i="11"/>
  <c r="C1192" i="11"/>
  <c r="D1192" i="11"/>
  <c r="E1192" i="11"/>
  <c r="A1193" i="11"/>
  <c r="B1193" i="11"/>
  <c r="C1193" i="11"/>
  <c r="D1193" i="11"/>
  <c r="E1193" i="11"/>
  <c r="A1194" i="11"/>
  <c r="B1194" i="11"/>
  <c r="C1194" i="11"/>
  <c r="D1194" i="11"/>
  <c r="E1194" i="11"/>
  <c r="A1195" i="11"/>
  <c r="B1195" i="11"/>
  <c r="C1195" i="11"/>
  <c r="D1195" i="11"/>
  <c r="E1195" i="11"/>
  <c r="A1196" i="11"/>
  <c r="B1196" i="11"/>
  <c r="C1196" i="11"/>
  <c r="D1196" i="11"/>
  <c r="E1196" i="11"/>
  <c r="A1197" i="11"/>
  <c r="B1197" i="11"/>
  <c r="C1197" i="11"/>
  <c r="D1197" i="11"/>
  <c r="E1197" i="11"/>
  <c r="A1198" i="11"/>
  <c r="B1198" i="11"/>
  <c r="C1198" i="11"/>
  <c r="D1198" i="11"/>
  <c r="E1198" i="11"/>
  <c r="A1199" i="11"/>
  <c r="B1199" i="11"/>
  <c r="C1199" i="11"/>
  <c r="D1199" i="11"/>
  <c r="E1199" i="11"/>
  <c r="A1200" i="11"/>
  <c r="B1200" i="11"/>
  <c r="C1200" i="11"/>
  <c r="D1200" i="11"/>
  <c r="E1200" i="11"/>
  <c r="A1201" i="11"/>
  <c r="B1201" i="11"/>
  <c r="C1201" i="11"/>
  <c r="D1201" i="11"/>
  <c r="E1201" i="11"/>
  <c r="A1202" i="11"/>
  <c r="B1202" i="11"/>
  <c r="C1202" i="11"/>
  <c r="D1202" i="11"/>
  <c r="E1202" i="11"/>
  <c r="A1203" i="11"/>
  <c r="B1203" i="11"/>
  <c r="C1203" i="11"/>
  <c r="D1203" i="11"/>
  <c r="E1203" i="11"/>
  <c r="A1204" i="11"/>
  <c r="B1204" i="11"/>
  <c r="C1204" i="11"/>
  <c r="D1204" i="11"/>
  <c r="E1204" i="11"/>
  <c r="A1205" i="11"/>
  <c r="B1205" i="11"/>
  <c r="C1205" i="11"/>
  <c r="D1205" i="11"/>
  <c r="E1205" i="11"/>
  <c r="A1206" i="11"/>
  <c r="B1206" i="11"/>
  <c r="C1206" i="11"/>
  <c r="D1206" i="11"/>
  <c r="E1206" i="11"/>
  <c r="A1207" i="11"/>
  <c r="B1207" i="11"/>
  <c r="C1207" i="11"/>
  <c r="D1207" i="11"/>
  <c r="E1207" i="11"/>
  <c r="A1208" i="11"/>
  <c r="B1208" i="11"/>
  <c r="C1208" i="11"/>
  <c r="D1208" i="11"/>
  <c r="E1208" i="11"/>
  <c r="A1209" i="11"/>
  <c r="B1209" i="11"/>
  <c r="C1209" i="11"/>
  <c r="D1209" i="11"/>
  <c r="E1209" i="11"/>
  <c r="A1210" i="11"/>
  <c r="B1210" i="11"/>
  <c r="C1210" i="11"/>
  <c r="D1210" i="11"/>
  <c r="E1210" i="11"/>
  <c r="A1211" i="11"/>
  <c r="B1211" i="11"/>
  <c r="C1211" i="11"/>
  <c r="D1211" i="11"/>
  <c r="E1211" i="11"/>
  <c r="A1212" i="11"/>
  <c r="B1212" i="11"/>
  <c r="C1212" i="11"/>
  <c r="D1212" i="11"/>
  <c r="E1212" i="11"/>
  <c r="A1213" i="11"/>
  <c r="B1213" i="11"/>
  <c r="C1213" i="11"/>
  <c r="D1213" i="11"/>
  <c r="E1213" i="11"/>
  <c r="A1214" i="11"/>
  <c r="B1214" i="11"/>
  <c r="C1214" i="11"/>
  <c r="D1214" i="11"/>
  <c r="E1214" i="11"/>
  <c r="A1215" i="11"/>
  <c r="B1215" i="11"/>
  <c r="C1215" i="11"/>
  <c r="D1215" i="11"/>
  <c r="E1215" i="11"/>
  <c r="A1216" i="11"/>
  <c r="B1216" i="11"/>
  <c r="C1216" i="11"/>
  <c r="D1216" i="11"/>
  <c r="E1216" i="11"/>
  <c r="A1217" i="11"/>
  <c r="B1217" i="11"/>
  <c r="C1217" i="11"/>
  <c r="D1217" i="11"/>
  <c r="E1217" i="11"/>
  <c r="A1218" i="11"/>
  <c r="B1218" i="11"/>
  <c r="C1218" i="11"/>
  <c r="D1218" i="11"/>
  <c r="E1218" i="11"/>
  <c r="A1219" i="11"/>
  <c r="B1219" i="11"/>
  <c r="C1219" i="11"/>
  <c r="D1219" i="11"/>
  <c r="E1219" i="11"/>
  <c r="A1220" i="11"/>
  <c r="B1220" i="11"/>
  <c r="C1220" i="11"/>
  <c r="D1220" i="11"/>
  <c r="E1220" i="11"/>
  <c r="A1221" i="11"/>
  <c r="B1221" i="11"/>
  <c r="C1221" i="11"/>
  <c r="D1221" i="11"/>
  <c r="E1221" i="11"/>
  <c r="A1222" i="11"/>
  <c r="B1222" i="11"/>
  <c r="C1222" i="11"/>
  <c r="D1222" i="11"/>
  <c r="E1222" i="11"/>
  <c r="A1223" i="11"/>
  <c r="B1223" i="11"/>
  <c r="C1223" i="11"/>
  <c r="D1223" i="11"/>
  <c r="E1223" i="11"/>
  <c r="A1224" i="11"/>
  <c r="B1224" i="11"/>
  <c r="C1224" i="11"/>
  <c r="D1224" i="11"/>
  <c r="E1224" i="11"/>
  <c r="A1225" i="11"/>
  <c r="B1225" i="11"/>
  <c r="C1225" i="11"/>
  <c r="D1225" i="11"/>
  <c r="E1225" i="11"/>
  <c r="A1226" i="11"/>
  <c r="B1226" i="11"/>
  <c r="C1226" i="11"/>
  <c r="D1226" i="11"/>
  <c r="E1226" i="11"/>
  <c r="A1227" i="11"/>
  <c r="B1227" i="11"/>
  <c r="C1227" i="11"/>
  <c r="D1227" i="11"/>
  <c r="E1227" i="11"/>
  <c r="A1228" i="11"/>
  <c r="B1228" i="11"/>
  <c r="C1228" i="11"/>
  <c r="D1228" i="11"/>
  <c r="E1228" i="11"/>
  <c r="A1229" i="11"/>
  <c r="B1229" i="11"/>
  <c r="C1229" i="11"/>
  <c r="D1229" i="11"/>
  <c r="E1229" i="11"/>
  <c r="A1230" i="11"/>
  <c r="B1230" i="11"/>
  <c r="C1230" i="11"/>
  <c r="D1230" i="11"/>
  <c r="E1230" i="11"/>
  <c r="A1231" i="11"/>
  <c r="B1231" i="11"/>
  <c r="C1231" i="11"/>
  <c r="D1231" i="11"/>
  <c r="E1231" i="11"/>
  <c r="A1232" i="11"/>
  <c r="B1232" i="11"/>
  <c r="C1232" i="11"/>
  <c r="D1232" i="11"/>
  <c r="E1232" i="11"/>
  <c r="A1233" i="11"/>
  <c r="B1233" i="11"/>
  <c r="C1233" i="11"/>
  <c r="D1233" i="11"/>
  <c r="E1233" i="11"/>
  <c r="A1234" i="11"/>
  <c r="B1234" i="11"/>
  <c r="C1234" i="11"/>
  <c r="D1234" i="11"/>
  <c r="E1234" i="11"/>
  <c r="A1235" i="11"/>
  <c r="B1235" i="11"/>
  <c r="C1235" i="11"/>
  <c r="D1235" i="11"/>
  <c r="E1235" i="11"/>
  <c r="A1236" i="11"/>
  <c r="B1236" i="11"/>
  <c r="C1236" i="11"/>
  <c r="D1236" i="11"/>
  <c r="E1236" i="11"/>
  <c r="A1237" i="11"/>
  <c r="B1237" i="11"/>
  <c r="C1237" i="11"/>
  <c r="D1237" i="11"/>
  <c r="E1237" i="11"/>
  <c r="A1238" i="11"/>
  <c r="B1238" i="11"/>
  <c r="C1238" i="11"/>
  <c r="D1238" i="11"/>
  <c r="E1238" i="11"/>
  <c r="A1239" i="11"/>
  <c r="B1239" i="11"/>
  <c r="C1239" i="11"/>
  <c r="D1239" i="11"/>
  <c r="E1239" i="11"/>
  <c r="A1240" i="11"/>
  <c r="B1240" i="11"/>
  <c r="C1240" i="11"/>
  <c r="D1240" i="11"/>
  <c r="E1240" i="11"/>
  <c r="A1241" i="11"/>
  <c r="B1241" i="11"/>
  <c r="C1241" i="11"/>
  <c r="D1241" i="11"/>
  <c r="E1241" i="11"/>
  <c r="A1242" i="11"/>
  <c r="B1242" i="11"/>
  <c r="C1242" i="11"/>
  <c r="D1242" i="11"/>
  <c r="E1242" i="11"/>
  <c r="A1243" i="11"/>
  <c r="B1243" i="11"/>
  <c r="C1243" i="11"/>
  <c r="D1243" i="11"/>
  <c r="E1243" i="11"/>
  <c r="A1244" i="11"/>
  <c r="B1244" i="11"/>
  <c r="C1244" i="11"/>
  <c r="D1244" i="11"/>
  <c r="E1244" i="11"/>
  <c r="A1245" i="11"/>
  <c r="B1245" i="11"/>
  <c r="C1245" i="11"/>
  <c r="D1245" i="11"/>
  <c r="E1245" i="11"/>
  <c r="A1246" i="11"/>
  <c r="B1246" i="11"/>
  <c r="C1246" i="11"/>
  <c r="D1246" i="11"/>
  <c r="E1246" i="11"/>
  <c r="A1247" i="11"/>
  <c r="B1247" i="11"/>
  <c r="C1247" i="11"/>
  <c r="D1247" i="11"/>
  <c r="E1247" i="11"/>
  <c r="A1248" i="11"/>
  <c r="B1248" i="11"/>
  <c r="C1248" i="11"/>
  <c r="D1248" i="11"/>
  <c r="E1248" i="11"/>
  <c r="A1249" i="11"/>
  <c r="B1249" i="11"/>
  <c r="C1249" i="11"/>
  <c r="D1249" i="11"/>
  <c r="E1249" i="11"/>
  <c r="A1250" i="11"/>
  <c r="B1250" i="11"/>
  <c r="C1250" i="11"/>
  <c r="D1250" i="11"/>
  <c r="E1250" i="11"/>
  <c r="A1251" i="11"/>
  <c r="B1251" i="11"/>
  <c r="C1251" i="11"/>
  <c r="D1251" i="11"/>
  <c r="E1251" i="11"/>
  <c r="A1252" i="11"/>
  <c r="B1252" i="11"/>
  <c r="C1252" i="11"/>
  <c r="D1252" i="11"/>
  <c r="E1252" i="11"/>
  <c r="A1253" i="11"/>
  <c r="B1253" i="11"/>
  <c r="C1253" i="11"/>
  <c r="D1253" i="11"/>
  <c r="E1253" i="11"/>
  <c r="A1254" i="11"/>
  <c r="B1254" i="11"/>
  <c r="C1254" i="11"/>
  <c r="D1254" i="11"/>
  <c r="E1254" i="11"/>
  <c r="A1255" i="11"/>
  <c r="B1255" i="11"/>
  <c r="C1255" i="11"/>
  <c r="D1255" i="11"/>
  <c r="E1255" i="11"/>
  <c r="A1256" i="11"/>
  <c r="B1256" i="11"/>
  <c r="C1256" i="11"/>
  <c r="D1256" i="11"/>
  <c r="E1256" i="11"/>
  <c r="A1257" i="11"/>
  <c r="B1257" i="11"/>
  <c r="C1257" i="11"/>
  <c r="D1257" i="11"/>
  <c r="E1257" i="11"/>
  <c r="A1258" i="11"/>
  <c r="B1258" i="11"/>
  <c r="C1258" i="11"/>
  <c r="D1258" i="11"/>
  <c r="E1258" i="11"/>
  <c r="A1259" i="11"/>
  <c r="B1259" i="11"/>
  <c r="C1259" i="11"/>
  <c r="D1259" i="11"/>
  <c r="E1259" i="11"/>
  <c r="A1260" i="11"/>
  <c r="B1260" i="11"/>
  <c r="C1260" i="11"/>
  <c r="D1260" i="11"/>
  <c r="E1260" i="11"/>
  <c r="A1261" i="11"/>
  <c r="B1261" i="11"/>
  <c r="C1261" i="11"/>
  <c r="D1261" i="11"/>
  <c r="E1261" i="11"/>
  <c r="A1262" i="11"/>
  <c r="B1262" i="11"/>
  <c r="C1262" i="11"/>
  <c r="D1262" i="11"/>
  <c r="E1262" i="11"/>
  <c r="A1263" i="11"/>
  <c r="B1263" i="11"/>
  <c r="C1263" i="11"/>
  <c r="D1263" i="11"/>
  <c r="E1263" i="11"/>
  <c r="A1264" i="11"/>
  <c r="B1264" i="11"/>
  <c r="C1264" i="11"/>
  <c r="D1264" i="11"/>
  <c r="E1264" i="11"/>
  <c r="A1265" i="11"/>
  <c r="B1265" i="11"/>
  <c r="C1265" i="11"/>
  <c r="D1265" i="11"/>
  <c r="E1265" i="11"/>
  <c r="A1266" i="11"/>
  <c r="B1266" i="11"/>
  <c r="C1266" i="11"/>
  <c r="D1266" i="11"/>
  <c r="E1266" i="11"/>
  <c r="A1267" i="11"/>
  <c r="B1267" i="11"/>
  <c r="C1267" i="11"/>
  <c r="D1267" i="11"/>
  <c r="E1267" i="11"/>
  <c r="A1268" i="11"/>
  <c r="B1268" i="11"/>
  <c r="C1268" i="11"/>
  <c r="D1268" i="11"/>
  <c r="E1268" i="11"/>
  <c r="A1269" i="11"/>
  <c r="B1269" i="11"/>
  <c r="C1269" i="11"/>
  <c r="D1269" i="11"/>
  <c r="E1269" i="11"/>
  <c r="A1270" i="11"/>
  <c r="B1270" i="11"/>
  <c r="C1270" i="11"/>
  <c r="D1270" i="11"/>
  <c r="E1270" i="11"/>
  <c r="A1271" i="11"/>
  <c r="B1271" i="11"/>
  <c r="C1271" i="11"/>
  <c r="D1271" i="11"/>
  <c r="E1271" i="11"/>
  <c r="A1272" i="11"/>
  <c r="B1272" i="11"/>
  <c r="C1272" i="11"/>
  <c r="D1272" i="11"/>
  <c r="E1272" i="11"/>
  <c r="A1273" i="11"/>
  <c r="B1273" i="11"/>
  <c r="C1273" i="11"/>
  <c r="D1273" i="11"/>
  <c r="E1273" i="11"/>
  <c r="A1274" i="11"/>
  <c r="B1274" i="11"/>
  <c r="C1274" i="11"/>
  <c r="D1274" i="11"/>
  <c r="E1274" i="11"/>
  <c r="A1275" i="11"/>
  <c r="B1275" i="11"/>
  <c r="C1275" i="11"/>
  <c r="D1275" i="11"/>
  <c r="E1275" i="11"/>
  <c r="A1276" i="11"/>
  <c r="B1276" i="11"/>
  <c r="C1276" i="11"/>
  <c r="D1276" i="11"/>
  <c r="E1276" i="11"/>
  <c r="A1277" i="11"/>
  <c r="B1277" i="11"/>
  <c r="C1277" i="11"/>
  <c r="D1277" i="11"/>
  <c r="E1277" i="11"/>
  <c r="A1278" i="11"/>
  <c r="B1278" i="11"/>
  <c r="C1278" i="11"/>
  <c r="D1278" i="11"/>
  <c r="E1278" i="11"/>
  <c r="A1279" i="11"/>
  <c r="B1279" i="11"/>
  <c r="C1279" i="11"/>
  <c r="D1279" i="11"/>
  <c r="E1279" i="11"/>
  <c r="A1280" i="11"/>
  <c r="B1280" i="11"/>
  <c r="C1280" i="11"/>
  <c r="D1280" i="11"/>
  <c r="E1280" i="11"/>
  <c r="A1281" i="11"/>
  <c r="B1281" i="11"/>
  <c r="C1281" i="11"/>
  <c r="D1281" i="11"/>
  <c r="E1281" i="11"/>
  <c r="A1282" i="11"/>
  <c r="B1282" i="11"/>
  <c r="C1282" i="11"/>
  <c r="D1282" i="11"/>
  <c r="E1282" i="11"/>
  <c r="A1283" i="11"/>
  <c r="B1283" i="11"/>
  <c r="C1283" i="11"/>
  <c r="D1283" i="11"/>
  <c r="E1283" i="11"/>
  <c r="A1284" i="11"/>
  <c r="B1284" i="11"/>
  <c r="C1284" i="11"/>
  <c r="D1284" i="11"/>
  <c r="E1284" i="11"/>
  <c r="A1285" i="11"/>
  <c r="B1285" i="11"/>
  <c r="C1285" i="11"/>
  <c r="D1285" i="11"/>
  <c r="E1285" i="11"/>
  <c r="A1286" i="11"/>
  <c r="B1286" i="11"/>
  <c r="C1286" i="11"/>
  <c r="D1286" i="11"/>
  <c r="E1286" i="11"/>
  <c r="A1287" i="11"/>
  <c r="B1287" i="11"/>
  <c r="C1287" i="11"/>
  <c r="D1287" i="11"/>
  <c r="E1287" i="11"/>
  <c r="A1288" i="11"/>
  <c r="B1288" i="11"/>
  <c r="C1288" i="11"/>
  <c r="D1288" i="11"/>
  <c r="E1288" i="11"/>
  <c r="A1289" i="11"/>
  <c r="B1289" i="11"/>
  <c r="C1289" i="11"/>
  <c r="D1289" i="11"/>
  <c r="E1289" i="11"/>
  <c r="A1290" i="11"/>
  <c r="B1290" i="11"/>
  <c r="C1290" i="11"/>
  <c r="D1290" i="11"/>
  <c r="E1290" i="11"/>
  <c r="A1291" i="11"/>
  <c r="B1291" i="11"/>
  <c r="C1291" i="11"/>
  <c r="D1291" i="11"/>
  <c r="E1291" i="11"/>
  <c r="A1292" i="11"/>
  <c r="B1292" i="11"/>
  <c r="C1292" i="11"/>
  <c r="D1292" i="11"/>
  <c r="E1292" i="11"/>
  <c r="A1293" i="11"/>
  <c r="B1293" i="11"/>
  <c r="C1293" i="11"/>
  <c r="D1293" i="11"/>
  <c r="E1293" i="11"/>
  <c r="A1294" i="11"/>
  <c r="B1294" i="11"/>
  <c r="C1294" i="11"/>
  <c r="D1294" i="11"/>
  <c r="E1294" i="11"/>
  <c r="A1295" i="11"/>
  <c r="B1295" i="11"/>
  <c r="C1295" i="11"/>
  <c r="D1295" i="11"/>
  <c r="E1295" i="11"/>
  <c r="A1296" i="11"/>
  <c r="B1296" i="11"/>
  <c r="C1296" i="11"/>
  <c r="D1296" i="11"/>
  <c r="E1296" i="11"/>
  <c r="A1297" i="11"/>
  <c r="B1297" i="11"/>
  <c r="C1297" i="11"/>
  <c r="D1297" i="11"/>
  <c r="E1297" i="11"/>
  <c r="A1298" i="11"/>
  <c r="B1298" i="11"/>
  <c r="C1298" i="11"/>
  <c r="D1298" i="11"/>
  <c r="E1298" i="11"/>
  <c r="A1299" i="11"/>
  <c r="B1299" i="11"/>
  <c r="C1299" i="11"/>
  <c r="D1299" i="11"/>
  <c r="E1299" i="11"/>
  <c r="A1300" i="11"/>
  <c r="B1300" i="11"/>
  <c r="C1300" i="11"/>
  <c r="D1300" i="11"/>
  <c r="E1300" i="11"/>
  <c r="A1301" i="11"/>
  <c r="B1301" i="11"/>
  <c r="C1301" i="11"/>
  <c r="D1301" i="11"/>
  <c r="E1301" i="11"/>
  <c r="A1302" i="11"/>
  <c r="B1302" i="11"/>
  <c r="C1302" i="11"/>
  <c r="D1302" i="11"/>
  <c r="E1302" i="11"/>
  <c r="A1303" i="11"/>
  <c r="B1303" i="11"/>
  <c r="C1303" i="11"/>
  <c r="D1303" i="11"/>
  <c r="E1303" i="11"/>
  <c r="A1304" i="11"/>
  <c r="B1304" i="11"/>
  <c r="C1304" i="11"/>
  <c r="D1304" i="11"/>
  <c r="E1304" i="11"/>
  <c r="A1305" i="11"/>
  <c r="B1305" i="11"/>
  <c r="C1305" i="11"/>
  <c r="D1305" i="11"/>
  <c r="E1305" i="11"/>
  <c r="A1306" i="11"/>
  <c r="B1306" i="11"/>
  <c r="C1306" i="11"/>
  <c r="D1306" i="11"/>
  <c r="E1306" i="11"/>
  <c r="A1307" i="11"/>
  <c r="B1307" i="11"/>
  <c r="C1307" i="11"/>
  <c r="D1307" i="11"/>
  <c r="E1307" i="11"/>
  <c r="A1308" i="11"/>
  <c r="B1308" i="11"/>
  <c r="C1308" i="11"/>
  <c r="D1308" i="11"/>
  <c r="E1308" i="11"/>
  <c r="A1309" i="11"/>
  <c r="B1309" i="11"/>
  <c r="C1309" i="11"/>
  <c r="D1309" i="11"/>
  <c r="E1309" i="11"/>
  <c r="A1310" i="11"/>
  <c r="B1310" i="11"/>
  <c r="C1310" i="11"/>
  <c r="D1310" i="11"/>
  <c r="E1310" i="11"/>
  <c r="A1311" i="11"/>
  <c r="B1311" i="11"/>
  <c r="C1311" i="11"/>
  <c r="D1311" i="11"/>
  <c r="E1311" i="11"/>
  <c r="A1312" i="11"/>
  <c r="B1312" i="11"/>
  <c r="C1312" i="11"/>
  <c r="D1312" i="11"/>
  <c r="E1312" i="11"/>
  <c r="A1313" i="11"/>
  <c r="B1313" i="11"/>
  <c r="C1313" i="11"/>
  <c r="D1313" i="11"/>
  <c r="E1313" i="11"/>
  <c r="A1314" i="11"/>
  <c r="B1314" i="11"/>
  <c r="C1314" i="11"/>
  <c r="D1314" i="11"/>
  <c r="E1314" i="11"/>
  <c r="A1315" i="11"/>
  <c r="B1315" i="11"/>
  <c r="C1315" i="11"/>
  <c r="D1315" i="11"/>
  <c r="E1315" i="11"/>
  <c r="A1316" i="11"/>
  <c r="B1316" i="11"/>
  <c r="C1316" i="11"/>
  <c r="D1316" i="11"/>
  <c r="E1316" i="11"/>
  <c r="A1317" i="11"/>
  <c r="B1317" i="11"/>
  <c r="C1317" i="11"/>
  <c r="D1317" i="11"/>
  <c r="E1317" i="11"/>
  <c r="A1318" i="11"/>
  <c r="B1318" i="11"/>
  <c r="C1318" i="11"/>
  <c r="D1318" i="11"/>
  <c r="E1318" i="11"/>
  <c r="A1319" i="11"/>
  <c r="B1319" i="11"/>
  <c r="C1319" i="11"/>
  <c r="D1319" i="11"/>
  <c r="E1319" i="11"/>
  <c r="A1320" i="11"/>
  <c r="B1320" i="11"/>
  <c r="C1320" i="11"/>
  <c r="D1320" i="11"/>
  <c r="E1320" i="11"/>
  <c r="A1321" i="11"/>
  <c r="B1321" i="11"/>
  <c r="C1321" i="11"/>
  <c r="D1321" i="11"/>
  <c r="E1321" i="11"/>
  <c r="A1322" i="11"/>
  <c r="B1322" i="11"/>
  <c r="C1322" i="11"/>
  <c r="D1322" i="11"/>
  <c r="E1322" i="11"/>
  <c r="A1323" i="11"/>
  <c r="B1323" i="11"/>
  <c r="C1323" i="11"/>
  <c r="D1323" i="11"/>
  <c r="E1323" i="11"/>
  <c r="A1324" i="11"/>
  <c r="B1324" i="11"/>
  <c r="C1324" i="11"/>
  <c r="D1324" i="11"/>
  <c r="E1324" i="11"/>
  <c r="A1325" i="11"/>
  <c r="B1325" i="11"/>
  <c r="C1325" i="11"/>
  <c r="D1325" i="11"/>
  <c r="E1325" i="11"/>
  <c r="A1326" i="11"/>
  <c r="B1326" i="11"/>
  <c r="C1326" i="11"/>
  <c r="D1326" i="11"/>
  <c r="E1326" i="11"/>
  <c r="A1327" i="11"/>
  <c r="B1327" i="11"/>
  <c r="C1327" i="11"/>
  <c r="D1327" i="11"/>
  <c r="E1327" i="11"/>
  <c r="A1328" i="11"/>
  <c r="B1328" i="11"/>
  <c r="C1328" i="11"/>
  <c r="D1328" i="11"/>
  <c r="E1328" i="11"/>
  <c r="A1329" i="11"/>
  <c r="B1329" i="11"/>
  <c r="C1329" i="11"/>
  <c r="D1329" i="11"/>
  <c r="E1329" i="11"/>
  <c r="A1330" i="11"/>
  <c r="B1330" i="11"/>
  <c r="C1330" i="11"/>
  <c r="D1330" i="11"/>
  <c r="E1330" i="11"/>
  <c r="A1331" i="11"/>
  <c r="B1331" i="11"/>
  <c r="C1331" i="11"/>
  <c r="D1331" i="11"/>
  <c r="E1331" i="11"/>
  <c r="A1332" i="11"/>
  <c r="B1332" i="11"/>
  <c r="C1332" i="11"/>
  <c r="D1332" i="11"/>
  <c r="E1332" i="11"/>
  <c r="A1333" i="11"/>
  <c r="B1333" i="11"/>
  <c r="C1333" i="11"/>
  <c r="D1333" i="11"/>
  <c r="E1333" i="11"/>
  <c r="A1334" i="11"/>
  <c r="B1334" i="11"/>
  <c r="C1334" i="11"/>
  <c r="D1334" i="11"/>
  <c r="E1334" i="11"/>
  <c r="A1335" i="11"/>
  <c r="B1335" i="11"/>
  <c r="C1335" i="11"/>
  <c r="D1335" i="11"/>
  <c r="E1335" i="11"/>
  <c r="A1336" i="11"/>
  <c r="B1336" i="11"/>
  <c r="C1336" i="11"/>
  <c r="D1336" i="11"/>
  <c r="E1336" i="11"/>
  <c r="A1337" i="11"/>
  <c r="B1337" i="11"/>
  <c r="C1337" i="11"/>
  <c r="D1337" i="11"/>
  <c r="E1337" i="11"/>
  <c r="A1338" i="11"/>
  <c r="B1338" i="11"/>
  <c r="C1338" i="11"/>
  <c r="D1338" i="11"/>
  <c r="E1338" i="11"/>
  <c r="A1339" i="11"/>
  <c r="B1339" i="11"/>
  <c r="C1339" i="11"/>
  <c r="D1339" i="11"/>
  <c r="E1339" i="11"/>
  <c r="A1340" i="11"/>
  <c r="B1340" i="11"/>
  <c r="C1340" i="11"/>
  <c r="D1340" i="11"/>
  <c r="E1340" i="11"/>
  <c r="A1341" i="11"/>
  <c r="B1341" i="11"/>
  <c r="C1341" i="11"/>
  <c r="D1341" i="11"/>
  <c r="E1341" i="11"/>
  <c r="A1342" i="11"/>
  <c r="B1342" i="11"/>
  <c r="C1342" i="11"/>
  <c r="D1342" i="11"/>
  <c r="E1342" i="11"/>
  <c r="A1343" i="11"/>
  <c r="B1343" i="11"/>
  <c r="C1343" i="11"/>
  <c r="D1343" i="11"/>
  <c r="E1343" i="11"/>
  <c r="A1344" i="11"/>
  <c r="B1344" i="11"/>
  <c r="C1344" i="11"/>
  <c r="D1344" i="11"/>
  <c r="E1344" i="11"/>
  <c r="A1345" i="11"/>
  <c r="B1345" i="11"/>
  <c r="C1345" i="11"/>
  <c r="D1345" i="11"/>
  <c r="E1345" i="11"/>
  <c r="A1346" i="11"/>
  <c r="B1346" i="11"/>
  <c r="C1346" i="11"/>
  <c r="D1346" i="11"/>
  <c r="E1346" i="11"/>
  <c r="A1347" i="11"/>
  <c r="B1347" i="11"/>
  <c r="C1347" i="11"/>
  <c r="D1347" i="11"/>
  <c r="E1347" i="11"/>
  <c r="A1348" i="11"/>
  <c r="B1348" i="11"/>
  <c r="C1348" i="11"/>
  <c r="D1348" i="11"/>
  <c r="E1348" i="11"/>
  <c r="A1349" i="11"/>
  <c r="B1349" i="11"/>
  <c r="C1349" i="11"/>
  <c r="D1349" i="11"/>
  <c r="E1349" i="11"/>
  <c r="A1350" i="11"/>
  <c r="B1350" i="11"/>
  <c r="C1350" i="11"/>
  <c r="D1350" i="11"/>
  <c r="E1350" i="11"/>
  <c r="A1351" i="11"/>
  <c r="B1351" i="11"/>
  <c r="C1351" i="11"/>
  <c r="D1351" i="11"/>
  <c r="E1351" i="11"/>
  <c r="A1352" i="11"/>
  <c r="B1352" i="11"/>
  <c r="C1352" i="11"/>
  <c r="D1352" i="11"/>
  <c r="E1352" i="11"/>
  <c r="A1353" i="11"/>
  <c r="B1353" i="11"/>
  <c r="C1353" i="11"/>
  <c r="D1353" i="11"/>
  <c r="E1353" i="11"/>
  <c r="A1354" i="11"/>
  <c r="B1354" i="11"/>
  <c r="C1354" i="11"/>
  <c r="D1354" i="11"/>
  <c r="E1354" i="11"/>
  <c r="A1355" i="11"/>
  <c r="B1355" i="11"/>
  <c r="C1355" i="11"/>
  <c r="D1355" i="11"/>
  <c r="E1355" i="11"/>
  <c r="A1356" i="11"/>
  <c r="B1356" i="11"/>
  <c r="C1356" i="11"/>
  <c r="D1356" i="11"/>
  <c r="E1356" i="11"/>
  <c r="A1357" i="11"/>
  <c r="B1357" i="11"/>
  <c r="C1357" i="11"/>
  <c r="D1357" i="11"/>
  <c r="E1357" i="11"/>
  <c r="A1358" i="11"/>
  <c r="B1358" i="11"/>
  <c r="C1358" i="11"/>
  <c r="D1358" i="11"/>
  <c r="E1358" i="11"/>
  <c r="A1359" i="11"/>
  <c r="B1359" i="11"/>
  <c r="C1359" i="11"/>
  <c r="D1359" i="11"/>
  <c r="E1359" i="11"/>
  <c r="A1360" i="11"/>
  <c r="B1360" i="11"/>
  <c r="C1360" i="11"/>
  <c r="D1360" i="11"/>
  <c r="E1360" i="11"/>
  <c r="A1361" i="11"/>
  <c r="B1361" i="11"/>
  <c r="C1361" i="11"/>
  <c r="D1361" i="11"/>
  <c r="E1361" i="11"/>
  <c r="A1362" i="11"/>
  <c r="B1362" i="11"/>
  <c r="C1362" i="11"/>
  <c r="D1362" i="11"/>
  <c r="E1362" i="11"/>
  <c r="A1363" i="11"/>
  <c r="B1363" i="11"/>
  <c r="C1363" i="11"/>
  <c r="D1363" i="11"/>
  <c r="E1363" i="11"/>
  <c r="A1364" i="11"/>
  <c r="B1364" i="11"/>
  <c r="C1364" i="11"/>
  <c r="D1364" i="11"/>
  <c r="E1364" i="11"/>
  <c r="A1365" i="11"/>
  <c r="B1365" i="11"/>
  <c r="C1365" i="11"/>
  <c r="D1365" i="11"/>
  <c r="E1365" i="11"/>
  <c r="A1366" i="11"/>
  <c r="B1366" i="11"/>
  <c r="C1366" i="11"/>
  <c r="D1366" i="11"/>
  <c r="E1366" i="11"/>
  <c r="A1367" i="11"/>
  <c r="B1367" i="11"/>
  <c r="C1367" i="11"/>
  <c r="D1367" i="11"/>
  <c r="E1367" i="11"/>
  <c r="A1368" i="11"/>
  <c r="B1368" i="11"/>
  <c r="C1368" i="11"/>
  <c r="D1368" i="11"/>
  <c r="E1368" i="11"/>
  <c r="A1369" i="11"/>
  <c r="B1369" i="11"/>
  <c r="C1369" i="11"/>
  <c r="D1369" i="11"/>
  <c r="E1369" i="11"/>
  <c r="A1370" i="11"/>
  <c r="B1370" i="11"/>
  <c r="C1370" i="11"/>
  <c r="D1370" i="11"/>
  <c r="E1370" i="11"/>
  <c r="A1371" i="11"/>
  <c r="B1371" i="11"/>
  <c r="C1371" i="11"/>
  <c r="D1371" i="11"/>
  <c r="E1371" i="11"/>
  <c r="A1372" i="11"/>
  <c r="B1372" i="11"/>
  <c r="C1372" i="11"/>
  <c r="D1372" i="11"/>
  <c r="E1372" i="11"/>
  <c r="A1373" i="11"/>
  <c r="B1373" i="11"/>
  <c r="C1373" i="11"/>
  <c r="D1373" i="11"/>
  <c r="E1373" i="11"/>
  <c r="A1374" i="11"/>
  <c r="B1374" i="11"/>
  <c r="C1374" i="11"/>
  <c r="D1374" i="11"/>
  <c r="E1374" i="11"/>
  <c r="A1375" i="11"/>
  <c r="B1375" i="11"/>
  <c r="C1375" i="11"/>
  <c r="D1375" i="11"/>
  <c r="E1375" i="11"/>
  <c r="B2" i="11"/>
  <c r="C2" i="11"/>
  <c r="D2" i="11"/>
  <c r="E2" i="11"/>
  <c r="A2" i="11"/>
  <c r="A1" i="11" a="1"/>
  <c r="A1" i="11" s="1"/>
  <c r="BP434" i="9"/>
  <c r="Y434" i="11" s="1"/>
  <c r="BP435" i="9"/>
  <c r="Y435" i="11" s="1"/>
  <c r="BP436" i="9"/>
  <c r="Y436" i="11" s="1"/>
  <c r="BP437" i="9"/>
  <c r="Y437" i="11" s="1"/>
  <c r="BP438" i="9"/>
  <c r="Y438" i="11" s="1"/>
  <c r="BP439" i="9"/>
  <c r="Y439" i="11" s="1"/>
  <c r="BP440" i="9"/>
  <c r="Y440" i="11" s="1"/>
  <c r="BP441" i="9"/>
  <c r="Y441" i="11" s="1"/>
  <c r="BP442" i="9"/>
  <c r="Y442" i="11" s="1"/>
  <c r="BP443" i="9"/>
  <c r="Y443" i="11" s="1"/>
  <c r="BP444" i="9"/>
  <c r="Y444" i="11" s="1"/>
  <c r="BP445" i="9"/>
  <c r="Y445" i="11" s="1"/>
  <c r="BP446" i="9"/>
  <c r="Y446" i="11" s="1"/>
  <c r="BP447" i="9"/>
  <c r="Y447" i="11" s="1"/>
  <c r="BP448" i="9"/>
  <c r="Y448" i="11" s="1"/>
  <c r="BP449" i="9"/>
  <c r="Y449" i="11" s="1"/>
  <c r="BP450" i="9"/>
  <c r="Y450" i="11" s="1"/>
  <c r="BP451" i="9"/>
  <c r="Y451" i="11" s="1"/>
  <c r="BP452" i="9"/>
  <c r="Y452" i="11" s="1"/>
  <c r="BP453" i="9"/>
  <c r="Y453" i="11" s="1"/>
  <c r="BP454" i="9"/>
  <c r="Y454" i="11" s="1"/>
  <c r="BP455" i="9"/>
  <c r="Y455" i="11" s="1"/>
  <c r="BP456" i="9"/>
  <c r="Y456" i="11" s="1"/>
  <c r="BP457" i="9"/>
  <c r="Y457" i="11" s="1"/>
  <c r="BP458" i="9"/>
  <c r="Y458" i="11" s="1"/>
  <c r="BP459" i="9"/>
  <c r="Y459" i="11" s="1"/>
  <c r="BP460" i="9"/>
  <c r="Y460" i="11" s="1"/>
  <c r="BP461" i="9"/>
  <c r="Y461" i="11" s="1"/>
  <c r="BP462" i="9"/>
  <c r="Y462" i="11" s="1"/>
  <c r="BP463" i="9"/>
  <c r="Y463" i="11" s="1"/>
  <c r="BP464" i="9"/>
  <c r="Y464" i="11" s="1"/>
  <c r="BP465" i="9"/>
  <c r="Y465" i="11" s="1"/>
  <c r="BP466" i="9"/>
  <c r="Y466" i="11" s="1"/>
  <c r="BP467" i="9"/>
  <c r="Y467" i="11" s="1"/>
  <c r="BP468" i="9"/>
  <c r="Y468" i="11" s="1"/>
  <c r="BP469" i="9"/>
  <c r="Y469" i="11" s="1"/>
  <c r="BP470" i="9"/>
  <c r="Y470" i="11" s="1"/>
  <c r="BP471" i="9"/>
  <c r="Y471" i="11" s="1"/>
  <c r="BP472" i="9"/>
  <c r="Y472" i="11" s="1"/>
  <c r="BP473" i="9"/>
  <c r="Y473" i="11" s="1"/>
  <c r="BP474" i="9"/>
  <c r="Y474" i="11" s="1"/>
  <c r="BP475" i="9"/>
  <c r="Y475" i="11" s="1"/>
  <c r="BP476" i="9"/>
  <c r="Y476" i="11" s="1"/>
  <c r="BP477" i="9"/>
  <c r="Y477" i="11" s="1"/>
  <c r="BP478" i="9"/>
  <c r="Y478" i="11" s="1"/>
  <c r="BP479" i="9"/>
  <c r="Y479" i="11" s="1"/>
  <c r="BP480" i="9"/>
  <c r="Y480" i="11" s="1"/>
  <c r="BP481" i="9"/>
  <c r="Y481" i="11" s="1"/>
  <c r="BP482" i="9"/>
  <c r="Y482" i="11" s="1"/>
  <c r="BP483" i="9"/>
  <c r="Y483" i="11" s="1"/>
  <c r="BP484" i="9"/>
  <c r="Y484" i="11" s="1"/>
  <c r="BP485" i="9"/>
  <c r="Y485" i="11" s="1"/>
  <c r="BP486" i="9"/>
  <c r="Y486" i="11" s="1"/>
  <c r="BP487" i="9"/>
  <c r="Y487" i="11" s="1"/>
  <c r="BP488" i="9"/>
  <c r="Y488" i="11" s="1"/>
  <c r="BP489" i="9"/>
  <c r="Y489" i="11" s="1"/>
  <c r="BP490" i="9"/>
  <c r="Y490" i="11" s="1"/>
  <c r="BP491" i="9"/>
  <c r="Y491" i="11" s="1"/>
  <c r="BP492" i="9"/>
  <c r="Y492" i="11" s="1"/>
  <c r="BP493" i="9"/>
  <c r="Y493" i="11" s="1"/>
  <c r="BP494" i="9"/>
  <c r="Y494" i="11" s="1"/>
  <c r="BP495" i="9"/>
  <c r="Y495" i="11" s="1"/>
  <c r="BP496" i="9"/>
  <c r="Y496" i="11" s="1"/>
  <c r="BP497" i="9"/>
  <c r="Y497" i="11" s="1"/>
  <c r="BP498" i="9"/>
  <c r="Y498" i="11" s="1"/>
  <c r="BP499" i="9"/>
  <c r="Y499" i="11" s="1"/>
  <c r="BP500" i="9"/>
  <c r="Y500" i="11" s="1"/>
  <c r="BP501" i="9"/>
  <c r="Y501" i="11" s="1"/>
  <c r="BP503" i="9"/>
  <c r="Y503" i="11" s="1"/>
  <c r="BP504" i="9"/>
  <c r="Y504" i="11" s="1"/>
  <c r="BP505" i="9"/>
  <c r="Y505" i="11" s="1"/>
  <c r="BP506" i="9"/>
  <c r="Y506" i="11" s="1"/>
  <c r="BP507" i="9"/>
  <c r="Y507" i="11" s="1"/>
  <c r="BP508" i="9"/>
  <c r="Y508" i="11" s="1"/>
  <c r="BP509" i="9"/>
  <c r="Y509" i="11" s="1"/>
  <c r="BP510" i="9"/>
  <c r="Y510" i="11" s="1"/>
  <c r="BP511" i="9"/>
  <c r="Y511" i="11" s="1"/>
  <c r="BP512" i="9"/>
  <c r="Y512" i="11" s="1"/>
  <c r="BP513" i="9"/>
  <c r="Y513" i="11" s="1"/>
  <c r="BP514" i="9"/>
  <c r="Y514" i="11" s="1"/>
  <c r="BP515" i="9"/>
  <c r="Y515" i="11" s="1"/>
  <c r="BP516" i="9"/>
  <c r="Y516" i="11" s="1"/>
  <c r="BP517" i="9"/>
  <c r="Y517" i="11" s="1"/>
  <c r="BP518" i="9"/>
  <c r="Y518" i="11" s="1"/>
  <c r="BP519" i="9"/>
  <c r="Y519" i="11" s="1"/>
  <c r="BP520" i="9"/>
  <c r="Y520" i="11" s="1"/>
  <c r="BP521" i="9"/>
  <c r="Y521" i="11" s="1"/>
  <c r="BP522" i="9"/>
  <c r="Y522" i="11" s="1"/>
  <c r="BP523" i="9"/>
  <c r="Y523" i="11" s="1"/>
  <c r="BP524" i="9"/>
  <c r="Y524" i="11" s="1"/>
  <c r="BP525" i="9"/>
  <c r="Y525" i="11" s="1"/>
  <c r="BP526" i="9"/>
  <c r="Y526" i="11" s="1"/>
  <c r="BP527" i="9"/>
  <c r="Y527" i="11" s="1"/>
  <c r="BP528" i="9"/>
  <c r="Y528" i="11" s="1"/>
  <c r="BP529" i="9"/>
  <c r="Y529" i="11" s="1"/>
  <c r="BP530" i="9"/>
  <c r="Y530" i="11" s="1"/>
  <c r="BP531" i="9"/>
  <c r="Y531" i="11" s="1"/>
  <c r="BP532" i="9"/>
  <c r="Y532" i="11" s="1"/>
  <c r="BP533" i="9"/>
  <c r="Y533" i="11" s="1"/>
  <c r="BP534" i="9"/>
  <c r="Y534" i="11" s="1"/>
  <c r="BP535" i="9"/>
  <c r="Y535" i="11" s="1"/>
  <c r="BP536" i="9"/>
  <c r="Y536" i="11" s="1"/>
  <c r="BP537" i="9"/>
  <c r="Y537" i="11" s="1"/>
  <c r="BP538" i="9"/>
  <c r="Y538" i="11" s="1"/>
  <c r="BP539" i="9"/>
  <c r="Y539" i="11" s="1"/>
  <c r="BP540" i="9"/>
  <c r="Y540" i="11" s="1"/>
  <c r="BP541" i="9"/>
  <c r="Y541" i="11" s="1"/>
  <c r="BP542" i="9"/>
  <c r="Y542" i="11" s="1"/>
  <c r="BP543" i="9"/>
  <c r="Y543" i="11" s="1"/>
  <c r="BP544" i="9"/>
  <c r="Y544" i="11" s="1"/>
  <c r="BP545" i="9"/>
  <c r="Y545" i="11" s="1"/>
  <c r="BP546" i="9"/>
  <c r="Y546" i="11" s="1"/>
  <c r="BP547" i="9"/>
  <c r="Y547" i="11" s="1"/>
  <c r="BP548" i="9"/>
  <c r="Y548" i="11" s="1"/>
  <c r="BP549" i="9"/>
  <c r="Y549" i="11" s="1"/>
  <c r="BP550" i="9"/>
  <c r="Y550" i="11" s="1"/>
  <c r="BP551" i="9"/>
  <c r="Y551" i="11" s="1"/>
  <c r="BP552" i="9"/>
  <c r="Y552" i="11" s="1"/>
  <c r="BP554" i="9"/>
  <c r="Y554" i="11" s="1"/>
  <c r="BP555" i="9"/>
  <c r="Y555" i="11" s="1"/>
  <c r="BP556" i="9"/>
  <c r="Y556" i="11" s="1"/>
  <c r="BP557" i="9"/>
  <c r="Y557" i="11" s="1"/>
  <c r="BP558" i="9"/>
  <c r="Y558" i="11" s="1"/>
  <c r="BP559" i="9"/>
  <c r="Y559" i="11" s="1"/>
  <c r="BP560" i="9"/>
  <c r="Y560" i="11" s="1"/>
  <c r="BP561" i="9"/>
  <c r="Y561" i="11" s="1"/>
  <c r="BP562" i="9"/>
  <c r="Y562" i="11" s="1"/>
  <c r="BP563" i="9"/>
  <c r="Y563" i="11" s="1"/>
  <c r="BP564" i="9"/>
  <c r="Y564" i="11" s="1"/>
  <c r="BP565" i="9"/>
  <c r="Y565" i="11" s="1"/>
  <c r="BP566" i="9"/>
  <c r="Y566" i="11" s="1"/>
  <c r="BP567" i="9"/>
  <c r="Y567" i="11" s="1"/>
  <c r="BP568" i="9"/>
  <c r="Y568" i="11" s="1"/>
  <c r="BP569" i="9"/>
  <c r="Y569" i="11" s="1"/>
  <c r="BP570" i="9"/>
  <c r="Y570" i="11" s="1"/>
  <c r="BP571" i="9"/>
  <c r="Y571" i="11" s="1"/>
  <c r="BP572" i="9"/>
  <c r="Y572" i="11" s="1"/>
  <c r="BP573" i="9"/>
  <c r="Y573" i="11" s="1"/>
  <c r="BP574" i="9"/>
  <c r="Y574" i="11" s="1"/>
  <c r="BP575" i="9"/>
  <c r="Y575" i="11" s="1"/>
  <c r="BP576" i="9"/>
  <c r="Y576" i="11" s="1"/>
  <c r="BP577" i="9"/>
  <c r="Y577" i="11" s="1"/>
  <c r="BP578" i="9"/>
  <c r="Y578" i="11" s="1"/>
  <c r="BP579" i="9"/>
  <c r="Y579" i="11" s="1"/>
  <c r="BP580" i="9"/>
  <c r="Y580" i="11" s="1"/>
  <c r="BP581" i="9"/>
  <c r="Y581" i="11" s="1"/>
  <c r="BP582" i="9"/>
  <c r="Y582" i="11" s="1"/>
  <c r="BP583" i="9"/>
  <c r="Y583" i="11" s="1"/>
  <c r="BP584" i="9"/>
  <c r="Y584" i="11" s="1"/>
  <c r="BP585" i="9"/>
  <c r="Y585" i="11" s="1"/>
  <c r="BP586" i="9"/>
  <c r="Y586" i="11" s="1"/>
  <c r="BP587" i="9"/>
  <c r="Y587" i="11" s="1"/>
  <c r="BP588" i="9"/>
  <c r="Y588" i="11" s="1"/>
  <c r="BP589" i="9"/>
  <c r="Y589" i="11" s="1"/>
  <c r="BP590" i="9"/>
  <c r="Y590" i="11" s="1"/>
  <c r="BP591" i="9"/>
  <c r="Y591" i="11" s="1"/>
  <c r="BP592" i="9"/>
  <c r="Y592" i="11" s="1"/>
  <c r="BP593" i="9"/>
  <c r="Y593" i="11" s="1"/>
  <c r="BP594" i="9"/>
  <c r="Y594" i="11" s="1"/>
  <c r="BP595" i="9"/>
  <c r="Y595" i="11" s="1"/>
  <c r="BP596" i="9"/>
  <c r="Y596" i="11" s="1"/>
  <c r="BP597" i="9"/>
  <c r="Y597" i="11" s="1"/>
  <c r="BP598" i="9"/>
  <c r="Y598" i="11" s="1"/>
  <c r="BP599" i="9"/>
  <c r="Y599" i="11" s="1"/>
  <c r="BP600" i="9"/>
  <c r="Y600" i="11" s="1"/>
  <c r="BP601" i="9"/>
  <c r="Y601" i="11" s="1"/>
  <c r="BP602" i="9"/>
  <c r="Y602" i="11" s="1"/>
  <c r="BP603" i="9"/>
  <c r="Y603" i="11" s="1"/>
  <c r="BP604" i="9"/>
  <c r="Y604" i="11" s="1"/>
  <c r="BP605" i="9"/>
  <c r="Y605" i="11" s="1"/>
  <c r="BP606" i="9"/>
  <c r="Y606" i="11" s="1"/>
  <c r="BP607" i="9"/>
  <c r="Y607" i="11" s="1"/>
  <c r="BP608" i="9"/>
  <c r="Y608" i="11" s="1"/>
  <c r="BP609" i="9"/>
  <c r="Y609" i="11" s="1"/>
  <c r="BP610" i="9"/>
  <c r="Y610" i="11" s="1"/>
  <c r="BP611" i="9"/>
  <c r="Y611" i="11" s="1"/>
  <c r="BP612" i="9"/>
  <c r="Y612" i="11" s="1"/>
  <c r="BP613" i="9"/>
  <c r="Y613" i="11" s="1"/>
  <c r="BP614" i="9"/>
  <c r="Y614" i="11" s="1"/>
  <c r="BP615" i="9"/>
  <c r="Y615" i="11" s="1"/>
  <c r="BP616" i="9"/>
  <c r="Y616" i="11" s="1"/>
  <c r="BP617" i="9"/>
  <c r="Y617" i="11" s="1"/>
  <c r="BP618" i="9"/>
  <c r="Y618" i="11" s="1"/>
  <c r="BP619" i="9"/>
  <c r="Y619" i="11" s="1"/>
  <c r="BP620" i="9"/>
  <c r="Y620" i="11" s="1"/>
  <c r="BP621" i="9"/>
  <c r="Y621" i="11" s="1"/>
  <c r="BP622" i="9"/>
  <c r="Y622" i="11" s="1"/>
  <c r="BP623" i="9"/>
  <c r="Y623" i="11" s="1"/>
  <c r="BP624" i="9"/>
  <c r="Y624" i="11" s="1"/>
  <c r="BP625" i="9"/>
  <c r="Y625" i="11" s="1"/>
  <c r="BP626" i="9"/>
  <c r="Y626" i="11" s="1"/>
  <c r="BP627" i="9"/>
  <c r="Y627" i="11" s="1"/>
  <c r="BP628" i="9"/>
  <c r="Y628" i="11" s="1"/>
  <c r="BP629" i="9"/>
  <c r="Y629" i="11" s="1"/>
  <c r="BP630" i="9"/>
  <c r="Y630" i="11" s="1"/>
  <c r="BP631" i="9"/>
  <c r="Y631" i="11" s="1"/>
  <c r="BP632" i="9"/>
  <c r="Y632" i="11" s="1"/>
  <c r="BP633" i="9"/>
  <c r="Y633" i="11" s="1"/>
  <c r="BP634" i="9"/>
  <c r="Y634" i="11" s="1"/>
  <c r="BP635" i="9"/>
  <c r="Y635" i="11" s="1"/>
  <c r="BP636" i="9"/>
  <c r="Y636" i="11" s="1"/>
  <c r="BP637" i="9"/>
  <c r="Y637" i="11" s="1"/>
  <c r="BP638" i="9"/>
  <c r="Y638" i="11" s="1"/>
  <c r="BP639" i="9"/>
  <c r="Y639" i="11" s="1"/>
  <c r="BP640" i="9"/>
  <c r="Y640" i="11" s="1"/>
  <c r="BP641" i="9"/>
  <c r="Y641" i="11" s="1"/>
  <c r="BP642" i="9"/>
  <c r="Y642" i="11" s="1"/>
  <c r="BP643" i="9"/>
  <c r="Y643" i="11" s="1"/>
  <c r="BP644" i="9"/>
  <c r="Y644" i="11" s="1"/>
  <c r="BP645" i="9"/>
  <c r="Y645" i="11" s="1"/>
  <c r="BP646" i="9"/>
  <c r="Y646" i="11" s="1"/>
  <c r="BP647" i="9"/>
  <c r="Y647" i="11" s="1"/>
  <c r="BP648" i="9"/>
  <c r="Y648" i="11" s="1"/>
  <c r="BP649" i="9"/>
  <c r="Y649" i="11" s="1"/>
  <c r="BP650" i="9"/>
  <c r="Y650" i="11" s="1"/>
  <c r="BP651" i="9"/>
  <c r="Y651" i="11" s="1"/>
  <c r="BP652" i="9"/>
  <c r="Y652" i="11" s="1"/>
  <c r="BP653" i="9"/>
  <c r="Y653" i="11" s="1"/>
  <c r="BP654" i="9"/>
  <c r="Y654" i="11" s="1"/>
  <c r="BP655" i="9"/>
  <c r="Y655" i="11" s="1"/>
  <c r="BP656" i="9"/>
  <c r="Y656" i="11" s="1"/>
  <c r="BP657" i="9"/>
  <c r="Y657" i="11" s="1"/>
  <c r="BP658" i="9"/>
  <c r="Y658" i="11" s="1"/>
  <c r="BP659" i="9"/>
  <c r="Y659" i="11" s="1"/>
  <c r="BP660" i="9"/>
  <c r="Y660" i="11" s="1"/>
  <c r="BP661" i="9"/>
  <c r="Y661" i="11" s="1"/>
  <c r="BP662" i="9"/>
  <c r="Y662" i="11" s="1"/>
  <c r="BP663" i="9"/>
  <c r="Y663" i="11" s="1"/>
  <c r="BP664" i="9"/>
  <c r="Y664" i="11" s="1"/>
  <c r="BP665" i="9"/>
  <c r="Y665" i="11" s="1"/>
  <c r="BP666" i="9"/>
  <c r="Y666" i="11" s="1"/>
  <c r="BP667" i="9"/>
  <c r="Y667" i="11" s="1"/>
  <c r="BP668" i="9"/>
  <c r="Y668" i="11" s="1"/>
  <c r="BP669" i="9"/>
  <c r="Y669" i="11" s="1"/>
  <c r="BP670" i="9"/>
  <c r="Y670" i="11" s="1"/>
  <c r="BP671" i="9"/>
  <c r="Y671" i="11" s="1"/>
  <c r="BP672" i="9"/>
  <c r="Y672" i="11" s="1"/>
  <c r="BP673" i="9"/>
  <c r="Y673" i="11" s="1"/>
  <c r="BP674" i="9"/>
  <c r="Y674" i="11" s="1"/>
  <c r="BP675" i="9"/>
  <c r="Y675" i="11" s="1"/>
  <c r="BP676" i="9"/>
  <c r="Y676" i="11" s="1"/>
  <c r="BP677" i="9"/>
  <c r="Y677" i="11" s="1"/>
  <c r="BP678" i="9"/>
  <c r="Y678" i="11" s="1"/>
  <c r="BP679" i="9"/>
  <c r="Y679" i="11" s="1"/>
  <c r="BP680" i="9"/>
  <c r="Y680" i="11" s="1"/>
  <c r="BP681" i="9"/>
  <c r="Y681" i="11" s="1"/>
  <c r="BP682" i="9"/>
  <c r="Y682" i="11" s="1"/>
  <c r="BP683" i="9"/>
  <c r="Y683" i="11" s="1"/>
  <c r="BP684" i="9"/>
  <c r="Y684" i="11" s="1"/>
  <c r="BP685" i="9"/>
  <c r="Y685" i="11" s="1"/>
  <c r="BP686" i="9"/>
  <c r="Y686" i="11" s="1"/>
  <c r="BP687" i="9"/>
  <c r="Y687" i="11" s="1"/>
  <c r="BP688" i="9"/>
  <c r="Y688" i="11" s="1"/>
  <c r="BP689" i="9"/>
  <c r="Y689" i="11" s="1"/>
  <c r="BP690" i="9"/>
  <c r="Y690" i="11" s="1"/>
  <c r="BP691" i="9"/>
  <c r="Y691" i="11" s="1"/>
  <c r="BP692" i="9"/>
  <c r="Y692" i="11" s="1"/>
  <c r="BP693" i="9"/>
  <c r="Y693" i="11" s="1"/>
  <c r="BP694" i="9"/>
  <c r="Y694" i="11" s="1"/>
  <c r="BP695" i="9"/>
  <c r="Y695" i="11" s="1"/>
  <c r="BP696" i="9"/>
  <c r="Y696" i="11" s="1"/>
  <c r="BP697" i="9"/>
  <c r="Y697" i="11" s="1"/>
  <c r="BP698" i="9"/>
  <c r="Y698" i="11" s="1"/>
  <c r="BP699" i="9"/>
  <c r="Y699" i="11" s="1"/>
  <c r="BP700" i="9"/>
  <c r="Y700" i="11" s="1"/>
  <c r="BP701" i="9"/>
  <c r="Y701" i="11" s="1"/>
  <c r="BP702" i="9"/>
  <c r="Y702" i="11" s="1"/>
  <c r="BP703" i="9"/>
  <c r="Y703" i="11" s="1"/>
  <c r="BP704" i="9"/>
  <c r="Y704" i="11" s="1"/>
  <c r="BP705" i="9"/>
  <c r="Y705" i="11" s="1"/>
  <c r="BP706" i="9"/>
  <c r="Y706" i="11" s="1"/>
  <c r="BP707" i="9"/>
  <c r="Y707" i="11" s="1"/>
  <c r="BP708" i="9"/>
  <c r="Y708" i="11" s="1"/>
  <c r="BP709" i="9"/>
  <c r="Y709" i="11" s="1"/>
  <c r="BP710" i="9"/>
  <c r="Y710" i="11" s="1"/>
  <c r="BP711" i="9"/>
  <c r="Y711" i="11" s="1"/>
  <c r="BP712" i="9"/>
  <c r="Y712" i="11" s="1"/>
  <c r="BP713" i="9"/>
  <c r="Y713" i="11" s="1"/>
  <c r="BP714" i="9"/>
  <c r="Y714" i="11" s="1"/>
  <c r="BP715" i="9"/>
  <c r="Y715" i="11" s="1"/>
  <c r="BP716" i="9"/>
  <c r="Y716" i="11" s="1"/>
  <c r="BP717" i="9"/>
  <c r="Y717" i="11" s="1"/>
  <c r="BP718" i="9"/>
  <c r="Y718" i="11" s="1"/>
  <c r="BP719" i="9"/>
  <c r="Y719" i="11" s="1"/>
  <c r="BP720" i="9"/>
  <c r="Y720" i="11" s="1"/>
  <c r="BP721" i="9"/>
  <c r="Y721" i="11" s="1"/>
  <c r="BP722" i="9"/>
  <c r="Y722" i="11" s="1"/>
  <c r="BP723" i="9"/>
  <c r="Y723" i="11" s="1"/>
  <c r="BP724" i="9"/>
  <c r="Y724" i="11" s="1"/>
  <c r="BP725" i="9"/>
  <c r="Y725" i="11" s="1"/>
  <c r="BP726" i="9"/>
  <c r="Y726" i="11" s="1"/>
  <c r="BP727" i="9"/>
  <c r="Y727" i="11" s="1"/>
  <c r="BP728" i="9"/>
  <c r="Y728" i="11" s="1"/>
  <c r="BP729" i="9"/>
  <c r="Y729" i="11" s="1"/>
  <c r="BP730" i="9"/>
  <c r="Y730" i="11" s="1"/>
  <c r="BP731" i="9"/>
  <c r="Y731" i="11" s="1"/>
  <c r="BP732" i="9"/>
  <c r="Y732" i="11" s="1"/>
  <c r="BP733" i="9"/>
  <c r="Y733" i="11" s="1"/>
  <c r="BP734" i="9"/>
  <c r="Y734" i="11" s="1"/>
  <c r="BP735" i="9"/>
  <c r="Y735" i="11" s="1"/>
  <c r="BP736" i="9"/>
  <c r="Y736" i="11" s="1"/>
  <c r="BP737" i="9"/>
  <c r="Y737" i="11" s="1"/>
  <c r="BP738" i="9"/>
  <c r="Y738" i="11" s="1"/>
  <c r="BP739" i="9"/>
  <c r="Y739" i="11" s="1"/>
  <c r="BP740" i="9"/>
  <c r="Y740" i="11" s="1"/>
  <c r="BP741" i="9"/>
  <c r="Y741" i="11" s="1"/>
  <c r="BP742" i="9"/>
  <c r="Y742" i="11" s="1"/>
  <c r="BP743" i="9"/>
  <c r="Y743" i="11" s="1"/>
  <c r="BP744" i="9"/>
  <c r="Y744" i="11" s="1"/>
  <c r="BP745" i="9"/>
  <c r="Y745" i="11" s="1"/>
  <c r="BP746" i="9"/>
  <c r="Y746" i="11" s="1"/>
  <c r="BP747" i="9"/>
  <c r="Y747" i="11" s="1"/>
  <c r="BP748" i="9"/>
  <c r="Y748" i="11" s="1"/>
  <c r="BP749" i="9"/>
  <c r="Y749" i="11" s="1"/>
  <c r="BP750" i="9"/>
  <c r="Y750" i="11" s="1"/>
  <c r="BP751" i="9"/>
  <c r="Y751" i="11" s="1"/>
  <c r="BP752" i="9"/>
  <c r="Y752" i="11" s="1"/>
  <c r="BP753" i="9"/>
  <c r="Y753" i="11" s="1"/>
  <c r="BP754" i="9"/>
  <c r="Y754" i="11" s="1"/>
  <c r="BP755" i="9"/>
  <c r="Y755" i="11" s="1"/>
  <c r="BP756" i="9"/>
  <c r="Y756" i="11" s="1"/>
  <c r="BP757" i="9"/>
  <c r="Y757" i="11" s="1"/>
  <c r="BP758" i="9"/>
  <c r="Y758" i="11" s="1"/>
  <c r="BP759" i="9"/>
  <c r="Y759" i="11" s="1"/>
  <c r="BP760" i="9"/>
  <c r="Y760" i="11" s="1"/>
  <c r="BP761" i="9"/>
  <c r="Y761" i="11" s="1"/>
  <c r="BP762" i="9"/>
  <c r="Y762" i="11" s="1"/>
  <c r="BP763" i="9"/>
  <c r="Y763" i="11" s="1"/>
  <c r="BP764" i="9"/>
  <c r="Y764" i="11" s="1"/>
  <c r="BP765" i="9"/>
  <c r="Y765" i="11" s="1"/>
  <c r="BP766" i="9"/>
  <c r="Y766" i="11" s="1"/>
  <c r="BP767" i="9"/>
  <c r="Y767" i="11" s="1"/>
  <c r="BP769" i="9"/>
  <c r="Y769" i="11" s="1"/>
  <c r="BP770" i="9"/>
  <c r="Y770" i="11" s="1"/>
  <c r="BP771" i="9"/>
  <c r="Y771" i="11" s="1"/>
  <c r="BP772" i="9"/>
  <c r="Y772" i="11" s="1"/>
  <c r="BP773" i="9"/>
  <c r="Y773" i="11" s="1"/>
  <c r="BP774" i="9"/>
  <c r="Y774" i="11" s="1"/>
  <c r="BP775" i="9"/>
  <c r="Y775" i="11" s="1"/>
  <c r="BP776" i="9"/>
  <c r="Y776" i="11" s="1"/>
  <c r="BP778" i="9"/>
  <c r="Y778" i="11" s="1"/>
  <c r="BP779" i="9"/>
  <c r="Y779" i="11" s="1"/>
  <c r="BP780" i="9"/>
  <c r="Y780" i="11" s="1"/>
  <c r="BP781" i="9"/>
  <c r="Y781" i="11" s="1"/>
  <c r="BP782" i="9"/>
  <c r="Y782" i="11" s="1"/>
  <c r="BP783" i="9"/>
  <c r="Y783" i="11" s="1"/>
  <c r="BP784" i="9"/>
  <c r="Y784" i="11" s="1"/>
  <c r="BP785" i="9"/>
  <c r="Y785" i="11" s="1"/>
  <c r="BP786" i="9"/>
  <c r="Y786" i="11" s="1"/>
  <c r="BP787" i="9"/>
  <c r="Y787" i="11" s="1"/>
  <c r="BP788" i="9"/>
  <c r="Y788" i="11" s="1"/>
  <c r="BP789" i="9"/>
  <c r="Y789" i="11" s="1"/>
  <c r="BP790" i="9"/>
  <c r="Y790" i="11" s="1"/>
  <c r="BP791" i="9"/>
  <c r="Y791" i="11" s="1"/>
  <c r="BP792" i="9"/>
  <c r="Y792" i="11" s="1"/>
  <c r="BP793" i="9"/>
  <c r="Y793" i="11" s="1"/>
  <c r="BP794" i="9"/>
  <c r="Y794" i="11" s="1"/>
  <c r="BP795" i="9"/>
  <c r="Y795" i="11" s="1"/>
  <c r="BP796" i="9"/>
  <c r="Y796" i="11" s="1"/>
  <c r="BP797" i="9"/>
  <c r="Y797" i="11" s="1"/>
  <c r="BP798" i="9"/>
  <c r="Y798" i="11" s="1"/>
  <c r="BP799" i="9"/>
  <c r="Y799" i="11" s="1"/>
  <c r="BP800" i="9"/>
  <c r="Y800" i="11" s="1"/>
  <c r="BP801" i="9"/>
  <c r="Y801" i="11" s="1"/>
  <c r="BP802" i="9"/>
  <c r="Y802" i="11" s="1"/>
  <c r="BP803" i="9"/>
  <c r="Y803" i="11" s="1"/>
  <c r="BP804" i="9"/>
  <c r="Y804" i="11" s="1"/>
  <c r="BP805" i="9"/>
  <c r="Y805" i="11" s="1"/>
  <c r="BP806" i="9"/>
  <c r="Y806" i="11" s="1"/>
  <c r="BP807" i="9"/>
  <c r="Y807" i="11" s="1"/>
  <c r="BP808" i="9"/>
  <c r="Y808" i="11" s="1"/>
  <c r="BP809" i="9"/>
  <c r="Y809" i="11" s="1"/>
  <c r="BP810" i="9"/>
  <c r="Y810" i="11" s="1"/>
  <c r="BP811" i="9"/>
  <c r="Y811" i="11" s="1"/>
  <c r="BP812" i="9"/>
  <c r="Y812" i="11" s="1"/>
  <c r="BP813" i="9"/>
  <c r="Y813" i="11" s="1"/>
  <c r="BP814" i="9"/>
  <c r="Y814" i="11" s="1"/>
  <c r="BP815" i="9"/>
  <c r="Y815" i="11" s="1"/>
  <c r="BP816" i="9"/>
  <c r="Y816" i="11" s="1"/>
  <c r="BP817" i="9"/>
  <c r="Y817" i="11" s="1"/>
  <c r="BP818" i="9"/>
  <c r="Y818" i="11" s="1"/>
  <c r="BP819" i="9"/>
  <c r="Y819" i="11" s="1"/>
  <c r="BP820" i="9"/>
  <c r="Y820" i="11" s="1"/>
  <c r="BP821" i="9"/>
  <c r="Y821" i="11" s="1"/>
  <c r="BP822" i="9"/>
  <c r="Y822" i="11" s="1"/>
  <c r="BP823" i="9"/>
  <c r="Y823" i="11" s="1"/>
  <c r="BP824" i="9"/>
  <c r="Y824" i="11" s="1"/>
  <c r="BP825" i="9"/>
  <c r="Y825" i="11" s="1"/>
  <c r="BP826" i="9"/>
  <c r="Y826" i="11" s="1"/>
  <c r="BP827" i="9"/>
  <c r="Y827" i="11" s="1"/>
  <c r="BP828" i="9"/>
  <c r="Y828" i="11" s="1"/>
  <c r="BP829" i="9"/>
  <c r="Y829" i="11" s="1"/>
  <c r="BP830" i="9"/>
  <c r="Y830" i="11" s="1"/>
  <c r="BP831" i="9"/>
  <c r="Y831" i="11" s="1"/>
  <c r="BP832" i="9"/>
  <c r="Y832" i="11" s="1"/>
  <c r="BP833" i="9"/>
  <c r="Y833" i="11" s="1"/>
  <c r="BP834" i="9"/>
  <c r="Y834" i="11" s="1"/>
  <c r="BP835" i="9"/>
  <c r="Y835" i="11" s="1"/>
  <c r="BP836" i="9"/>
  <c r="Y836" i="11" s="1"/>
  <c r="BP837" i="9"/>
  <c r="Y837" i="11" s="1"/>
  <c r="BP838" i="9"/>
  <c r="Y838" i="11" s="1"/>
  <c r="BP839" i="9"/>
  <c r="Y839" i="11" s="1"/>
  <c r="BP840" i="9"/>
  <c r="Y840" i="11" s="1"/>
  <c r="BP841" i="9"/>
  <c r="Y841" i="11" s="1"/>
  <c r="BP842" i="9"/>
  <c r="Y842" i="11" s="1"/>
  <c r="BP843" i="9"/>
  <c r="Y843" i="11" s="1"/>
  <c r="BP844" i="9"/>
  <c r="Y844" i="11" s="1"/>
  <c r="BP845" i="9"/>
  <c r="Y845" i="11" s="1"/>
  <c r="BP846" i="9"/>
  <c r="Y846" i="11" s="1"/>
  <c r="BP847" i="9"/>
  <c r="Y847" i="11" s="1"/>
  <c r="BP848" i="9"/>
  <c r="Y848" i="11" s="1"/>
  <c r="BP849" i="9"/>
  <c r="Y849" i="11" s="1"/>
  <c r="BP850" i="9"/>
  <c r="Y850" i="11" s="1"/>
  <c r="BP851" i="9"/>
  <c r="Y851" i="11" s="1"/>
  <c r="BP852" i="9"/>
  <c r="Y852" i="11" s="1"/>
  <c r="BP853" i="9"/>
  <c r="Y853" i="11" s="1"/>
  <c r="BP854" i="9"/>
  <c r="Y854" i="11" s="1"/>
  <c r="BP855" i="9"/>
  <c r="Y855" i="11" s="1"/>
  <c r="BP856" i="9"/>
  <c r="Y856" i="11" s="1"/>
  <c r="BP857" i="9"/>
  <c r="Y857" i="11" s="1"/>
  <c r="BP858" i="9"/>
  <c r="Y858" i="11" s="1"/>
  <c r="BP859" i="9"/>
  <c r="Y859" i="11" s="1"/>
  <c r="BP860" i="9"/>
  <c r="Y860" i="11" s="1"/>
  <c r="BP861" i="9"/>
  <c r="Y861" i="11" s="1"/>
  <c r="BP862" i="9"/>
  <c r="Y862" i="11" s="1"/>
  <c r="BP863" i="9"/>
  <c r="Y863" i="11" s="1"/>
  <c r="BP864" i="9"/>
  <c r="Y864" i="11" s="1"/>
  <c r="BP865" i="9"/>
  <c r="Y865" i="11" s="1"/>
  <c r="BP866" i="9"/>
  <c r="Y866" i="11" s="1"/>
  <c r="BP867" i="9"/>
  <c r="Y867" i="11" s="1"/>
  <c r="BP868" i="9"/>
  <c r="Y868" i="11" s="1"/>
  <c r="BP869" i="9"/>
  <c r="Y869" i="11" s="1"/>
  <c r="BP870" i="9"/>
  <c r="Y870" i="11" s="1"/>
  <c r="BP871" i="9"/>
  <c r="Y871" i="11" s="1"/>
  <c r="BP872" i="9"/>
  <c r="Y872" i="11" s="1"/>
  <c r="BP873" i="9"/>
  <c r="Y873" i="11" s="1"/>
  <c r="BP874" i="9"/>
  <c r="Y874" i="11" s="1"/>
  <c r="BP875" i="9"/>
  <c r="Y875" i="11" s="1"/>
  <c r="BP876" i="9"/>
  <c r="Y876" i="11" s="1"/>
  <c r="BP877" i="9"/>
  <c r="Y877" i="11" s="1"/>
  <c r="BP879" i="9"/>
  <c r="Y879" i="11" s="1"/>
  <c r="BP880" i="9"/>
  <c r="Y880" i="11" s="1"/>
  <c r="BP881" i="9"/>
  <c r="Y881" i="11" s="1"/>
  <c r="BP882" i="9"/>
  <c r="Y882" i="11" s="1"/>
  <c r="BP883" i="9"/>
  <c r="Y883" i="11" s="1"/>
  <c r="BP884" i="9"/>
  <c r="Y884" i="11" s="1"/>
  <c r="BP885" i="9"/>
  <c r="Y885" i="11" s="1"/>
  <c r="BP886" i="9"/>
  <c r="Y886" i="11" s="1"/>
  <c r="BP887" i="9"/>
  <c r="Y887" i="11" s="1"/>
  <c r="BP888" i="9"/>
  <c r="Y888" i="11" s="1"/>
  <c r="BP889" i="9"/>
  <c r="Y889" i="11" s="1"/>
  <c r="BP890" i="9"/>
  <c r="Y890" i="11" s="1"/>
  <c r="BP891" i="9"/>
  <c r="Y891" i="11" s="1"/>
  <c r="BP892" i="9"/>
  <c r="Y892" i="11" s="1"/>
  <c r="BP893" i="9"/>
  <c r="Y893" i="11" s="1"/>
  <c r="BP894" i="9"/>
  <c r="Y894" i="11" s="1"/>
  <c r="BP895" i="9"/>
  <c r="Y895" i="11" s="1"/>
  <c r="BP896" i="9"/>
  <c r="Y896" i="11" s="1"/>
  <c r="BP897" i="9"/>
  <c r="Y897" i="11" s="1"/>
  <c r="BP898" i="9"/>
  <c r="Y898" i="11" s="1"/>
  <c r="BP899" i="9"/>
  <c r="Y899" i="11" s="1"/>
  <c r="BP900" i="9"/>
  <c r="Y900" i="11" s="1"/>
  <c r="BP901" i="9"/>
  <c r="Y901" i="11" s="1"/>
  <c r="BP902" i="9"/>
  <c r="Y902" i="11" s="1"/>
  <c r="BP903" i="9"/>
  <c r="Y903" i="11" s="1"/>
  <c r="BP904" i="9"/>
  <c r="Y904" i="11" s="1"/>
  <c r="BP905" i="9"/>
  <c r="Y905" i="11" s="1"/>
  <c r="BP906" i="9"/>
  <c r="Y906" i="11" s="1"/>
  <c r="BP907" i="9"/>
  <c r="Y907" i="11" s="1"/>
  <c r="BP908" i="9"/>
  <c r="Y908" i="11" s="1"/>
  <c r="BP909" i="9"/>
  <c r="Y909" i="11" s="1"/>
  <c r="BP910" i="9"/>
  <c r="Y910" i="11" s="1"/>
  <c r="BP911" i="9"/>
  <c r="Y911" i="11" s="1"/>
  <c r="BP912" i="9"/>
  <c r="Y912" i="11" s="1"/>
  <c r="BP913" i="9"/>
  <c r="Y913" i="11" s="1"/>
  <c r="BP914" i="9"/>
  <c r="Y914" i="11" s="1"/>
  <c r="BP915" i="9"/>
  <c r="Y915" i="11" s="1"/>
  <c r="BP916" i="9"/>
  <c r="Y916" i="11" s="1"/>
  <c r="BP917" i="9"/>
  <c r="Y917" i="11" s="1"/>
  <c r="BP918" i="9"/>
  <c r="Y918" i="11" s="1"/>
  <c r="BP919" i="9"/>
  <c r="Y919" i="11" s="1"/>
  <c r="BP920" i="9"/>
  <c r="Y920" i="11" s="1"/>
  <c r="BP921" i="9"/>
  <c r="Y921" i="11" s="1"/>
  <c r="BP922" i="9"/>
  <c r="Y922" i="11" s="1"/>
  <c r="BP923" i="9"/>
  <c r="Y923" i="11" s="1"/>
  <c r="BP924" i="9"/>
  <c r="Y924" i="11" s="1"/>
  <c r="BP925" i="9"/>
  <c r="Y925" i="11" s="1"/>
  <c r="BP926" i="9"/>
  <c r="Y926" i="11" s="1"/>
  <c r="BP927" i="9"/>
  <c r="Y927" i="11" s="1"/>
  <c r="BP928" i="9"/>
  <c r="Y928" i="11" s="1"/>
  <c r="BP929" i="9"/>
  <c r="Y929" i="11" s="1"/>
  <c r="BP930" i="9"/>
  <c r="Y930" i="11" s="1"/>
  <c r="BP931" i="9"/>
  <c r="Y931" i="11" s="1"/>
  <c r="BP932" i="9"/>
  <c r="Y932" i="11" s="1"/>
  <c r="BP933" i="9"/>
  <c r="Y933" i="11" s="1"/>
  <c r="BP934" i="9"/>
  <c r="Y934" i="11" s="1"/>
  <c r="BP935" i="9"/>
  <c r="Y935" i="11" s="1"/>
  <c r="BP936" i="9"/>
  <c r="Y936" i="11" s="1"/>
  <c r="BP937" i="9"/>
  <c r="Y937" i="11" s="1"/>
  <c r="BP938" i="9"/>
  <c r="Y938" i="11" s="1"/>
  <c r="BP939" i="9"/>
  <c r="Y939" i="11" s="1"/>
  <c r="BP940" i="9"/>
  <c r="Y940" i="11" s="1"/>
  <c r="BP941" i="9"/>
  <c r="Y941" i="11" s="1"/>
  <c r="BP942" i="9"/>
  <c r="Y942" i="11" s="1"/>
  <c r="BP943" i="9"/>
  <c r="Y943" i="11" s="1"/>
  <c r="BP944" i="9"/>
  <c r="Y944" i="11" s="1"/>
  <c r="BP945" i="9"/>
  <c r="Y945" i="11" s="1"/>
  <c r="BP946" i="9"/>
  <c r="Y946" i="11" s="1"/>
  <c r="BP947" i="9"/>
  <c r="Y947" i="11" s="1"/>
  <c r="BP948" i="9"/>
  <c r="Y948" i="11" s="1"/>
  <c r="BP949" i="9"/>
  <c r="Y949" i="11" s="1"/>
  <c r="BP950" i="9"/>
  <c r="Y950" i="11" s="1"/>
  <c r="BP951" i="9"/>
  <c r="Y951" i="11" s="1"/>
  <c r="BP952" i="9"/>
  <c r="Y952" i="11" s="1"/>
  <c r="BP953" i="9"/>
  <c r="Y953" i="11" s="1"/>
  <c r="BP954" i="9"/>
  <c r="Y954" i="11" s="1"/>
  <c r="BP955" i="9"/>
  <c r="Y955" i="11" s="1"/>
  <c r="BP956" i="9"/>
  <c r="Y956" i="11" s="1"/>
  <c r="BP957" i="9"/>
  <c r="Y957" i="11" s="1"/>
  <c r="BP958" i="9"/>
  <c r="Y958" i="11" s="1"/>
  <c r="BP959" i="9"/>
  <c r="Y959" i="11" s="1"/>
  <c r="BP960" i="9"/>
  <c r="Y960" i="11" s="1"/>
  <c r="BP961" i="9"/>
  <c r="Y961" i="11" s="1"/>
  <c r="BP962" i="9"/>
  <c r="Y962" i="11" s="1"/>
  <c r="BP963" i="9"/>
  <c r="Y963" i="11" s="1"/>
  <c r="BP964" i="9"/>
  <c r="Y964" i="11" s="1"/>
  <c r="BP965" i="9"/>
  <c r="Y965" i="11" s="1"/>
  <c r="BP966" i="9"/>
  <c r="Y966" i="11" s="1"/>
  <c r="BP967" i="9"/>
  <c r="Y967" i="11" s="1"/>
  <c r="BP968" i="9"/>
  <c r="Y968" i="11" s="1"/>
  <c r="BP969" i="9"/>
  <c r="Y969" i="11" s="1"/>
  <c r="BP970" i="9"/>
  <c r="Y970" i="11" s="1"/>
  <c r="BP971" i="9"/>
  <c r="Y971" i="11" s="1"/>
  <c r="BP972" i="9"/>
  <c r="Y972" i="11" s="1"/>
  <c r="BP973" i="9"/>
  <c r="Y973" i="11" s="1"/>
  <c r="BP974" i="9"/>
  <c r="Y974" i="11" s="1"/>
  <c r="BP975" i="9"/>
  <c r="Y975" i="11" s="1"/>
  <c r="BP976" i="9"/>
  <c r="Y976" i="11" s="1"/>
  <c r="BP977" i="9"/>
  <c r="Y977" i="11" s="1"/>
  <c r="BP978" i="9"/>
  <c r="Y978" i="11" s="1"/>
  <c r="BP979" i="9"/>
  <c r="Y979" i="11" s="1"/>
  <c r="BP980" i="9"/>
  <c r="Y980" i="11" s="1"/>
  <c r="BP981" i="9"/>
  <c r="Y981" i="11" s="1"/>
  <c r="BP982" i="9"/>
  <c r="Y982" i="11" s="1"/>
  <c r="BP983" i="9"/>
  <c r="Y983" i="11" s="1"/>
  <c r="BP984" i="9"/>
  <c r="Y984" i="11" s="1"/>
  <c r="BP985" i="9"/>
  <c r="Y985" i="11" s="1"/>
  <c r="BP986" i="9"/>
  <c r="Y986" i="11" s="1"/>
  <c r="BP988" i="9"/>
  <c r="Y988" i="11" s="1"/>
  <c r="BP989" i="9"/>
  <c r="Y989" i="11" s="1"/>
  <c r="BP990" i="9"/>
  <c r="Y990" i="11" s="1"/>
  <c r="BP991" i="9"/>
  <c r="Y991" i="11" s="1"/>
  <c r="BP992" i="9"/>
  <c r="Y992" i="11" s="1"/>
  <c r="BP993" i="9"/>
  <c r="Y993" i="11" s="1"/>
  <c r="BP994" i="9"/>
  <c r="Y994" i="11" s="1"/>
  <c r="BP995" i="9"/>
  <c r="Y995" i="11" s="1"/>
  <c r="BP996" i="9"/>
  <c r="Y996" i="11" s="1"/>
  <c r="BP997" i="9"/>
  <c r="Y997" i="11" s="1"/>
  <c r="BP998" i="9"/>
  <c r="Y998" i="11" s="1"/>
  <c r="BP999" i="9"/>
  <c r="Y999" i="11" s="1"/>
  <c r="BP1000" i="9"/>
  <c r="Y1000" i="11" s="1"/>
  <c r="BP1001" i="9"/>
  <c r="Y1001" i="11" s="1"/>
  <c r="BP1002" i="9"/>
  <c r="Y1002" i="11" s="1"/>
  <c r="BP1003" i="9"/>
  <c r="Y1003" i="11" s="1"/>
  <c r="BP1004" i="9"/>
  <c r="Y1004" i="11" s="1"/>
  <c r="BP1005" i="9"/>
  <c r="Y1005" i="11" s="1"/>
  <c r="BP1006" i="9"/>
  <c r="Y1006" i="11" s="1"/>
  <c r="BP1007" i="9"/>
  <c r="Y1007" i="11" s="1"/>
  <c r="BP1008" i="9"/>
  <c r="Y1008" i="11" s="1"/>
  <c r="BP1009" i="9"/>
  <c r="Y1009" i="11" s="1"/>
  <c r="BP1010" i="9"/>
  <c r="Y1010" i="11" s="1"/>
  <c r="BP1011" i="9"/>
  <c r="Y1011" i="11" s="1"/>
  <c r="BP1012" i="9"/>
  <c r="Y1012" i="11" s="1"/>
  <c r="BP1013" i="9"/>
  <c r="Y1013" i="11" s="1"/>
  <c r="BP1014" i="9"/>
  <c r="Y1014" i="11" s="1"/>
  <c r="BP1015" i="9"/>
  <c r="Y1015" i="11" s="1"/>
  <c r="BP1016" i="9"/>
  <c r="Y1016" i="11" s="1"/>
  <c r="BP1017" i="9"/>
  <c r="Y1017" i="11" s="1"/>
  <c r="BP1018" i="9"/>
  <c r="Y1018" i="11" s="1"/>
  <c r="BP1019" i="9"/>
  <c r="Y1019" i="11" s="1"/>
  <c r="BP1020" i="9"/>
  <c r="Y1020" i="11" s="1"/>
  <c r="BP1021" i="9"/>
  <c r="Y1021" i="11" s="1"/>
  <c r="BP1022" i="9"/>
  <c r="Y1022" i="11" s="1"/>
  <c r="BP1023" i="9"/>
  <c r="Y1023" i="11" s="1"/>
  <c r="BP1024" i="9"/>
  <c r="Y1024" i="11" s="1"/>
  <c r="BP1025" i="9"/>
  <c r="Y1025" i="11" s="1"/>
  <c r="BP1026" i="9"/>
  <c r="Y1026" i="11" s="1"/>
  <c r="BP1027" i="9"/>
  <c r="Y1027" i="11" s="1"/>
  <c r="BP1028" i="9"/>
  <c r="Y1028" i="11" s="1"/>
  <c r="BP1029" i="9"/>
  <c r="Y1029" i="11" s="1"/>
  <c r="BP1030" i="9"/>
  <c r="Y1030" i="11" s="1"/>
  <c r="BP1031" i="9"/>
  <c r="Y1031" i="11" s="1"/>
  <c r="BP1032" i="9"/>
  <c r="Y1032" i="11" s="1"/>
  <c r="BP1033" i="9"/>
  <c r="Y1033" i="11" s="1"/>
  <c r="BP1034" i="9"/>
  <c r="Y1034" i="11" s="1"/>
  <c r="BP1035" i="9"/>
  <c r="Y1035" i="11" s="1"/>
  <c r="BP1036" i="9"/>
  <c r="Y1036" i="11" s="1"/>
  <c r="BP1037" i="9"/>
  <c r="Y1037" i="11" s="1"/>
  <c r="BP1038" i="9"/>
  <c r="Y1038" i="11" s="1"/>
  <c r="BP1039" i="9"/>
  <c r="Y1039" i="11" s="1"/>
  <c r="BP1040" i="9"/>
  <c r="Y1040" i="11" s="1"/>
  <c r="BP1041" i="9"/>
  <c r="Y1041" i="11" s="1"/>
  <c r="BP1042" i="9"/>
  <c r="Y1042" i="11" s="1"/>
  <c r="BP1043" i="9"/>
  <c r="Y1043" i="11" s="1"/>
  <c r="BP1044" i="9"/>
  <c r="Y1044" i="11" s="1"/>
  <c r="BP1045" i="9"/>
  <c r="Y1045" i="11" s="1"/>
  <c r="BP1046" i="9"/>
  <c r="Y1046" i="11" s="1"/>
  <c r="BP1047" i="9"/>
  <c r="Y1047" i="11" s="1"/>
  <c r="BP1048" i="9"/>
  <c r="Y1048" i="11" s="1"/>
  <c r="BP1049" i="9"/>
  <c r="Y1049" i="11" s="1"/>
  <c r="BP1050" i="9"/>
  <c r="Y1050" i="11" s="1"/>
  <c r="BP1051" i="9"/>
  <c r="Y1051" i="11" s="1"/>
  <c r="BP1052" i="9"/>
  <c r="Y1052" i="11" s="1"/>
  <c r="BP1053" i="9"/>
  <c r="Y1053" i="11" s="1"/>
  <c r="BP1054" i="9"/>
  <c r="Y1054" i="11" s="1"/>
  <c r="BP1055" i="9"/>
  <c r="Y1055" i="11" s="1"/>
  <c r="BP1056" i="9"/>
  <c r="Y1056" i="11" s="1"/>
  <c r="BP1057" i="9"/>
  <c r="Y1057" i="11" s="1"/>
  <c r="BP1058" i="9"/>
  <c r="Y1058" i="11" s="1"/>
  <c r="BP1059" i="9"/>
  <c r="Y1059" i="11" s="1"/>
  <c r="BP1060" i="9"/>
  <c r="Y1060" i="11" s="1"/>
  <c r="BP1061" i="9"/>
  <c r="Y1061" i="11" s="1"/>
  <c r="BP1062" i="9"/>
  <c r="Y1062" i="11" s="1"/>
  <c r="BP1063" i="9"/>
  <c r="Y1063" i="11" s="1"/>
  <c r="BP1064" i="9"/>
  <c r="Y1064" i="11" s="1"/>
  <c r="BP1065" i="9"/>
  <c r="Y1065" i="11" s="1"/>
  <c r="BP1066" i="9"/>
  <c r="Y1066" i="11" s="1"/>
  <c r="BP1067" i="9"/>
  <c r="Y1067" i="11" s="1"/>
  <c r="BP1068" i="9"/>
  <c r="Y1068" i="11" s="1"/>
  <c r="BP1069" i="9"/>
  <c r="Y1069" i="11" s="1"/>
  <c r="BP1070" i="9"/>
  <c r="Y1070" i="11" s="1"/>
  <c r="BP1071" i="9"/>
  <c r="Y1071" i="11" s="1"/>
  <c r="BP1072" i="9"/>
  <c r="Y1072" i="11" s="1"/>
  <c r="BP1073" i="9"/>
  <c r="Y1073" i="11" s="1"/>
  <c r="BP1074" i="9"/>
  <c r="Y1074" i="11" s="1"/>
  <c r="BP1075" i="9"/>
  <c r="Y1075" i="11" s="1"/>
  <c r="BP1076" i="9"/>
  <c r="Y1076" i="11" s="1"/>
  <c r="BP1077" i="9"/>
  <c r="Y1077" i="11" s="1"/>
  <c r="BP1078" i="9"/>
  <c r="Y1078" i="11" s="1"/>
  <c r="BP1079" i="9"/>
  <c r="Y1079" i="11" s="1"/>
  <c r="BP1080" i="9"/>
  <c r="Y1080" i="11" s="1"/>
  <c r="BP1081" i="9"/>
  <c r="Y1081" i="11" s="1"/>
  <c r="BP1082" i="9"/>
  <c r="Y1082" i="11" s="1"/>
  <c r="BP1083" i="9"/>
  <c r="Y1083" i="11" s="1"/>
  <c r="BP1084" i="9"/>
  <c r="Y1084" i="11" s="1"/>
  <c r="BP1085" i="9"/>
  <c r="Y1085" i="11" s="1"/>
  <c r="BP1086" i="9"/>
  <c r="Y1086" i="11" s="1"/>
  <c r="BP1087" i="9"/>
  <c r="Y1087" i="11" s="1"/>
  <c r="BP1088" i="9"/>
  <c r="Y1088" i="11" s="1"/>
  <c r="BP1089" i="9"/>
  <c r="Y1089" i="11" s="1"/>
  <c r="BP1090" i="9"/>
  <c r="Y1090" i="11" s="1"/>
  <c r="BP1091" i="9"/>
  <c r="Y1091" i="11" s="1"/>
  <c r="BP1092" i="9"/>
  <c r="Y1092" i="11" s="1"/>
  <c r="BP1093" i="9"/>
  <c r="Y1093" i="11" s="1"/>
  <c r="BP1094" i="9"/>
  <c r="Y1094" i="11" s="1"/>
  <c r="BP1095" i="9"/>
  <c r="Y1095" i="11" s="1"/>
  <c r="BP1096" i="9"/>
  <c r="Y1096" i="11" s="1"/>
  <c r="BP1097" i="9"/>
  <c r="Y1097" i="11" s="1"/>
  <c r="BP1098" i="9"/>
  <c r="Y1098" i="11" s="1"/>
  <c r="BP1099" i="9"/>
  <c r="Y1099" i="11" s="1"/>
  <c r="BP1100" i="9"/>
  <c r="Y1100" i="11" s="1"/>
  <c r="BP1101" i="9"/>
  <c r="Y1101" i="11" s="1"/>
  <c r="BP1102" i="9"/>
  <c r="Y1102" i="11" s="1"/>
  <c r="BP1103" i="9"/>
  <c r="Y1103" i="11" s="1"/>
  <c r="BP1104" i="9"/>
  <c r="Y1104" i="11" s="1"/>
  <c r="BP1105" i="9"/>
  <c r="Y1105" i="11" s="1"/>
  <c r="BP1106" i="9"/>
  <c r="Y1106" i="11" s="1"/>
  <c r="BP1107" i="9"/>
  <c r="Y1107" i="11" s="1"/>
  <c r="BP1108" i="9"/>
  <c r="Y1108" i="11" s="1"/>
  <c r="BP1109" i="9"/>
  <c r="Y1109" i="11" s="1"/>
  <c r="BP1110" i="9"/>
  <c r="Y1110" i="11" s="1"/>
  <c r="BP1111" i="9"/>
  <c r="Y1111" i="11" s="1"/>
  <c r="BP1112" i="9"/>
  <c r="Y1112" i="11" s="1"/>
  <c r="BP1113" i="9"/>
  <c r="Y1113" i="11" s="1"/>
  <c r="BP1114" i="9"/>
  <c r="Y1114" i="11" s="1"/>
  <c r="BP1115" i="9"/>
  <c r="Y1115" i="11" s="1"/>
  <c r="BP1116" i="9"/>
  <c r="Y1116" i="11" s="1"/>
  <c r="BP1117" i="9"/>
  <c r="Y1117" i="11" s="1"/>
  <c r="BP1118" i="9"/>
  <c r="Y1118" i="11" s="1"/>
  <c r="BP1119" i="9"/>
  <c r="Y1119" i="11" s="1"/>
  <c r="BP1120" i="9"/>
  <c r="Y1120" i="11" s="1"/>
  <c r="BP1121" i="9"/>
  <c r="Y1121" i="11" s="1"/>
  <c r="BP1122" i="9"/>
  <c r="Y1122" i="11" s="1"/>
  <c r="BP1123" i="9"/>
  <c r="Y1123" i="11" s="1"/>
  <c r="BP1124" i="9"/>
  <c r="Y1124" i="11" s="1"/>
  <c r="BP1125" i="9"/>
  <c r="Y1125" i="11" s="1"/>
  <c r="BP1126" i="9"/>
  <c r="Y1126" i="11" s="1"/>
  <c r="BP1127" i="9"/>
  <c r="Y1127" i="11" s="1"/>
  <c r="BP1128" i="9"/>
  <c r="Y1128" i="11" s="1"/>
  <c r="BP1129" i="9"/>
  <c r="Y1129" i="11" s="1"/>
  <c r="BP1130" i="9"/>
  <c r="Y1130" i="11" s="1"/>
  <c r="BP1131" i="9"/>
  <c r="Y1131" i="11" s="1"/>
  <c r="BP1132" i="9"/>
  <c r="Y1132" i="11" s="1"/>
  <c r="BP1133" i="9"/>
  <c r="Y1133" i="11" s="1"/>
  <c r="BP1134" i="9"/>
  <c r="Y1134" i="11" s="1"/>
  <c r="BP1135" i="9"/>
  <c r="Y1135" i="11" s="1"/>
  <c r="BP1136" i="9"/>
  <c r="Y1136" i="11" s="1"/>
  <c r="BP1137" i="9"/>
  <c r="Y1137" i="11" s="1"/>
  <c r="BP1138" i="9"/>
  <c r="Y1138" i="11" s="1"/>
  <c r="BP1139" i="9"/>
  <c r="Y1139" i="11" s="1"/>
  <c r="BP1140" i="9"/>
  <c r="Y1140" i="11" s="1"/>
  <c r="BP1141" i="9"/>
  <c r="Y1141" i="11" s="1"/>
  <c r="BP1142" i="9"/>
  <c r="Y1142" i="11" s="1"/>
  <c r="BP1143" i="9"/>
  <c r="Y1143" i="11" s="1"/>
  <c r="BP1144" i="9"/>
  <c r="Y1144" i="11" s="1"/>
  <c r="BP1145" i="9"/>
  <c r="Y1145" i="11" s="1"/>
  <c r="BP1146" i="9"/>
  <c r="Y1146" i="11" s="1"/>
  <c r="BP1147" i="9"/>
  <c r="Y1147" i="11" s="1"/>
  <c r="BP1148" i="9"/>
  <c r="Y1148" i="11" s="1"/>
  <c r="BP1149" i="9"/>
  <c r="Y1149" i="11" s="1"/>
  <c r="BP1150" i="9"/>
  <c r="Y1150" i="11" s="1"/>
  <c r="BP1151" i="9"/>
  <c r="Y1151" i="11" s="1"/>
  <c r="BP1152" i="9"/>
  <c r="Y1152" i="11" s="1"/>
  <c r="BP1153" i="9"/>
  <c r="Y1153" i="11" s="1"/>
  <c r="BP1154" i="9"/>
  <c r="Y1154" i="11" s="1"/>
  <c r="BP1155" i="9"/>
  <c r="Y1155" i="11" s="1"/>
  <c r="BP1156" i="9"/>
  <c r="Y1156" i="11" s="1"/>
  <c r="BP1157" i="9"/>
  <c r="Y1157" i="11" s="1"/>
  <c r="BP1158" i="9"/>
  <c r="Y1158" i="11" s="1"/>
  <c r="BP1159" i="9"/>
  <c r="Y1159" i="11" s="1"/>
  <c r="BP1160" i="9"/>
  <c r="Y1160" i="11" s="1"/>
  <c r="BP1161" i="9"/>
  <c r="Y1161" i="11" s="1"/>
  <c r="BP1162" i="9"/>
  <c r="Y1162" i="11" s="1"/>
  <c r="BP1163" i="9"/>
  <c r="Y1163" i="11" s="1"/>
  <c r="BP1164" i="9"/>
  <c r="Y1164" i="11" s="1"/>
  <c r="BP1165" i="9"/>
  <c r="Y1165" i="11" s="1"/>
  <c r="BP1166" i="9"/>
  <c r="Y1166" i="11" s="1"/>
  <c r="BP1167" i="9"/>
  <c r="Y1167" i="11" s="1"/>
  <c r="BP1168" i="9"/>
  <c r="Y1168" i="11" s="1"/>
  <c r="BP1169" i="9"/>
  <c r="Y1169" i="11" s="1"/>
  <c r="BP1170" i="9"/>
  <c r="Y1170" i="11" s="1"/>
  <c r="BP1171" i="9"/>
  <c r="Y1171" i="11" s="1"/>
  <c r="BP1172" i="9"/>
  <c r="Y1172" i="11" s="1"/>
  <c r="BP1173" i="9"/>
  <c r="Y1173" i="11" s="1"/>
  <c r="BP1174" i="9"/>
  <c r="Y1174" i="11" s="1"/>
  <c r="BP1175" i="9"/>
  <c r="Y1175" i="11" s="1"/>
  <c r="BP1176" i="9"/>
  <c r="Y1176" i="11" s="1"/>
  <c r="BP1177" i="9"/>
  <c r="Y1177" i="11" s="1"/>
  <c r="BP1178" i="9"/>
  <c r="Y1178" i="11" s="1"/>
  <c r="BP1179" i="9"/>
  <c r="Y1179" i="11" s="1"/>
  <c r="BP1180" i="9"/>
  <c r="Y1180" i="11" s="1"/>
  <c r="BP1181" i="9"/>
  <c r="Y1181" i="11" s="1"/>
  <c r="BP1182" i="9"/>
  <c r="Y1182" i="11" s="1"/>
  <c r="BP1183" i="9"/>
  <c r="Y1183" i="11" s="1"/>
  <c r="BP1184" i="9"/>
  <c r="Y1184" i="11" s="1"/>
  <c r="BP1185" i="9"/>
  <c r="Y1185" i="11" s="1"/>
  <c r="BP1186" i="9"/>
  <c r="Y1186" i="11" s="1"/>
  <c r="BP1187" i="9"/>
  <c r="Y1187" i="11" s="1"/>
  <c r="BP1188" i="9"/>
  <c r="Y1188" i="11" s="1"/>
  <c r="BP1189" i="9"/>
  <c r="Y1189" i="11" s="1"/>
  <c r="BP1190" i="9"/>
  <c r="Y1190" i="11" s="1"/>
  <c r="BP1191" i="9"/>
  <c r="Y1191" i="11" s="1"/>
  <c r="BP1192" i="9"/>
  <c r="Y1192" i="11" s="1"/>
  <c r="BP1193" i="9"/>
  <c r="Y1193" i="11" s="1"/>
  <c r="BP1194" i="9"/>
  <c r="Y1194" i="11" s="1"/>
  <c r="BP1195" i="9"/>
  <c r="Y1195" i="11" s="1"/>
  <c r="BP1196" i="9"/>
  <c r="Y1196" i="11" s="1"/>
  <c r="BP1197" i="9"/>
  <c r="Y1197" i="11" s="1"/>
  <c r="BP1198" i="9"/>
  <c r="Y1198" i="11" s="1"/>
  <c r="BP1199" i="9"/>
  <c r="Y1199" i="11" s="1"/>
  <c r="BP1200" i="9"/>
  <c r="Y1200" i="11" s="1"/>
  <c r="BP1201" i="9"/>
  <c r="Y1201" i="11" s="1"/>
  <c r="BP1202" i="9"/>
  <c r="Y1202" i="11" s="1"/>
  <c r="BP1203" i="9"/>
  <c r="Y1203" i="11" s="1"/>
  <c r="BP1204" i="9"/>
  <c r="Y1204" i="11" s="1"/>
  <c r="BP1205" i="9"/>
  <c r="Y1205" i="11" s="1"/>
  <c r="BP1206" i="9"/>
  <c r="Y1206" i="11" s="1"/>
  <c r="BP1207" i="9"/>
  <c r="Y1207" i="11" s="1"/>
  <c r="BP1208" i="9"/>
  <c r="Y1208" i="11" s="1"/>
  <c r="BP1209" i="9"/>
  <c r="Y1209" i="11" s="1"/>
  <c r="BP1210" i="9"/>
  <c r="Y1210" i="11" s="1"/>
  <c r="BP1211" i="9"/>
  <c r="Y1211" i="11" s="1"/>
  <c r="BP1212" i="9"/>
  <c r="Y1212" i="11" s="1"/>
  <c r="BP1213" i="9"/>
  <c r="Y1213" i="11" s="1"/>
  <c r="BP1214" i="9"/>
  <c r="Y1214" i="11" s="1"/>
  <c r="BP1215" i="9"/>
  <c r="Y1215" i="11" s="1"/>
  <c r="BP1216" i="9"/>
  <c r="Y1216" i="11" s="1"/>
  <c r="BP1218" i="9"/>
  <c r="Y1218" i="11" s="1"/>
  <c r="BP1219" i="9"/>
  <c r="Y1219" i="11" s="1"/>
  <c r="BP1220" i="9"/>
  <c r="Y1220" i="11" s="1"/>
  <c r="BP1221" i="9"/>
  <c r="Y1221" i="11" s="1"/>
  <c r="BP1222" i="9"/>
  <c r="Y1222" i="11" s="1"/>
  <c r="BP1223" i="9"/>
  <c r="Y1223" i="11" s="1"/>
  <c r="BP1224" i="9"/>
  <c r="Y1224" i="11" s="1"/>
  <c r="BP1225" i="9"/>
  <c r="Y1225" i="11" s="1"/>
  <c r="BP1226" i="9"/>
  <c r="Y1226" i="11" s="1"/>
  <c r="BP1227" i="9"/>
  <c r="Y1227" i="11" s="1"/>
  <c r="BP1228" i="9"/>
  <c r="Y1228" i="11" s="1"/>
  <c r="BP1229" i="9"/>
  <c r="Y1229" i="11" s="1"/>
  <c r="BP1230" i="9"/>
  <c r="Y1230" i="11" s="1"/>
  <c r="BP1231" i="9"/>
  <c r="Y1231" i="11" s="1"/>
  <c r="BP1232" i="9"/>
  <c r="Y1232" i="11" s="1"/>
  <c r="BP1233" i="9"/>
  <c r="Y1233" i="11" s="1"/>
  <c r="BP1234" i="9"/>
  <c r="Y1234" i="11" s="1"/>
  <c r="BP1235" i="9"/>
  <c r="Y1235" i="11" s="1"/>
  <c r="BP1236" i="9"/>
  <c r="Y1236" i="11" s="1"/>
  <c r="BP1237" i="9"/>
  <c r="Y1237" i="11" s="1"/>
  <c r="BP1238" i="9"/>
  <c r="Y1238" i="11" s="1"/>
  <c r="BP1239" i="9"/>
  <c r="Y1239" i="11" s="1"/>
  <c r="BP1240" i="9"/>
  <c r="Y1240" i="11" s="1"/>
  <c r="BP1241" i="9"/>
  <c r="Y1241" i="11" s="1"/>
  <c r="BP1242" i="9"/>
  <c r="Y1242" i="11" s="1"/>
  <c r="BP1243" i="9"/>
  <c r="Y1243" i="11" s="1"/>
  <c r="BP1244" i="9"/>
  <c r="Y1244" i="11" s="1"/>
  <c r="BP1245" i="9"/>
  <c r="Y1245" i="11" s="1"/>
  <c r="BP1246" i="9"/>
  <c r="Y1246" i="11" s="1"/>
  <c r="BP1247" i="9"/>
  <c r="Y1247" i="11" s="1"/>
  <c r="BP1248" i="9"/>
  <c r="Y1248" i="11" s="1"/>
  <c r="BP1249" i="9"/>
  <c r="Y1249" i="11" s="1"/>
  <c r="BP1250" i="9"/>
  <c r="Y1250" i="11" s="1"/>
  <c r="BP1251" i="9"/>
  <c r="Y1251" i="11" s="1"/>
  <c r="BP1252" i="9"/>
  <c r="Y1252" i="11" s="1"/>
  <c r="BP1253" i="9"/>
  <c r="Y1253" i="11" s="1"/>
  <c r="BP1254" i="9"/>
  <c r="Y1254" i="11" s="1"/>
  <c r="BP1255" i="9"/>
  <c r="Y1255" i="11" s="1"/>
  <c r="BP1256" i="9"/>
  <c r="Y1256" i="11" s="1"/>
  <c r="BP1257" i="9"/>
  <c r="Y1257" i="11" s="1"/>
  <c r="BP1258" i="9"/>
  <c r="Y1258" i="11" s="1"/>
  <c r="BP1259" i="9"/>
  <c r="Y1259" i="11" s="1"/>
  <c r="BP1260" i="9"/>
  <c r="Y1260" i="11" s="1"/>
  <c r="BP1261" i="9"/>
  <c r="Y1261" i="11" s="1"/>
  <c r="BP1262" i="9"/>
  <c r="Y1262" i="11" s="1"/>
  <c r="BP1263" i="9"/>
  <c r="Y1263" i="11" s="1"/>
  <c r="BP1264" i="9"/>
  <c r="Y1264" i="11" s="1"/>
  <c r="BP1265" i="9"/>
  <c r="Y1265" i="11" s="1"/>
  <c r="BP1266" i="9"/>
  <c r="Y1266" i="11" s="1"/>
  <c r="BP1267" i="9"/>
  <c r="Y1267" i="11" s="1"/>
  <c r="BP1268" i="9"/>
  <c r="Y1268" i="11" s="1"/>
  <c r="BP1269" i="9"/>
  <c r="Y1269" i="11" s="1"/>
  <c r="BP1270" i="9"/>
  <c r="Y1270" i="11" s="1"/>
  <c r="BP1271" i="9"/>
  <c r="Y1271" i="11" s="1"/>
  <c r="BP1272" i="9"/>
  <c r="Y1272" i="11" s="1"/>
  <c r="BP1273" i="9"/>
  <c r="Y1273" i="11" s="1"/>
  <c r="BP1274" i="9"/>
  <c r="Y1274" i="11" s="1"/>
  <c r="BP1275" i="9"/>
  <c r="Y1275" i="11" s="1"/>
  <c r="BP1276" i="9"/>
  <c r="Y1276" i="11" s="1"/>
  <c r="BP1277" i="9"/>
  <c r="Y1277" i="11" s="1"/>
  <c r="BP1278" i="9"/>
  <c r="Y1278" i="11" s="1"/>
  <c r="BP1279" i="9"/>
  <c r="Y1279" i="11" s="1"/>
  <c r="BP1280" i="9"/>
  <c r="Y1280" i="11" s="1"/>
  <c r="BP1281" i="9"/>
  <c r="Y1281" i="11" s="1"/>
  <c r="BP1282" i="9"/>
  <c r="Y1282" i="11" s="1"/>
  <c r="BP1283" i="9"/>
  <c r="Y1283" i="11" s="1"/>
  <c r="BP1284" i="9"/>
  <c r="Y1284" i="11" s="1"/>
  <c r="BP1285" i="9"/>
  <c r="Y1285" i="11" s="1"/>
  <c r="BP1286" i="9"/>
  <c r="Y1286" i="11" s="1"/>
  <c r="BP1287" i="9"/>
  <c r="Y1287" i="11" s="1"/>
  <c r="BP1288" i="9"/>
  <c r="Y1288" i="11" s="1"/>
  <c r="BP1289" i="9"/>
  <c r="Y1289" i="11" s="1"/>
  <c r="BP1290" i="9"/>
  <c r="Y1290" i="11" s="1"/>
  <c r="BP1291" i="9"/>
  <c r="Y1291" i="11" s="1"/>
  <c r="BP1292" i="9"/>
  <c r="Y1292" i="11" s="1"/>
  <c r="BP1293" i="9"/>
  <c r="Y1293" i="11" s="1"/>
  <c r="BP1294" i="9"/>
  <c r="Y1294" i="11" s="1"/>
  <c r="BP1295" i="9"/>
  <c r="Y1295" i="11" s="1"/>
  <c r="BP1296" i="9"/>
  <c r="Y1296" i="11" s="1"/>
  <c r="BP1297" i="9"/>
  <c r="Y1297" i="11" s="1"/>
  <c r="BP1298" i="9"/>
  <c r="Y1298" i="11" s="1"/>
  <c r="BP1299" i="9"/>
  <c r="Y1299" i="11" s="1"/>
  <c r="BP1300" i="9"/>
  <c r="Y1300" i="11" s="1"/>
  <c r="BP1301" i="9"/>
  <c r="Y1301" i="11" s="1"/>
  <c r="BP1302" i="9"/>
  <c r="Y1302" i="11" s="1"/>
  <c r="BP1303" i="9"/>
  <c r="Y1303" i="11" s="1"/>
  <c r="BP1304" i="9"/>
  <c r="Y1304" i="11" s="1"/>
  <c r="BP1305" i="9"/>
  <c r="Y1305" i="11" s="1"/>
  <c r="BP1306" i="9"/>
  <c r="Y1306" i="11" s="1"/>
  <c r="BP1307" i="9"/>
  <c r="Y1307" i="11" s="1"/>
  <c r="BP1308" i="9"/>
  <c r="Y1308" i="11" s="1"/>
  <c r="BP1309" i="9"/>
  <c r="Y1309" i="11" s="1"/>
  <c r="BP1310" i="9"/>
  <c r="Y1310" i="11" s="1"/>
  <c r="BP1311" i="9"/>
  <c r="Y1311" i="11" s="1"/>
  <c r="BP1312" i="9"/>
  <c r="Y1312" i="11" s="1"/>
  <c r="BP1313" i="9"/>
  <c r="Y1313" i="11" s="1"/>
  <c r="BP1314" i="9"/>
  <c r="Y1314" i="11" s="1"/>
  <c r="BP1315" i="9"/>
  <c r="Y1315" i="11" s="1"/>
  <c r="BP1316" i="9"/>
  <c r="Y1316" i="11" s="1"/>
  <c r="BP1317" i="9"/>
  <c r="Y1317" i="11" s="1"/>
  <c r="BP1318" i="9"/>
  <c r="Y1318" i="11" s="1"/>
  <c r="BP1319" i="9"/>
  <c r="Y1319" i="11" s="1"/>
  <c r="BP1320" i="9"/>
  <c r="Y1320" i="11" s="1"/>
  <c r="BP1321" i="9"/>
  <c r="Y1321" i="11" s="1"/>
  <c r="BP1322" i="9"/>
  <c r="Y1322" i="11" s="1"/>
  <c r="BP1323" i="9"/>
  <c r="Y1323" i="11" s="1"/>
  <c r="BP1324" i="9"/>
  <c r="Y1324" i="11" s="1"/>
  <c r="BP1325" i="9"/>
  <c r="Y1325" i="11" s="1"/>
  <c r="BP1326" i="9"/>
  <c r="Y1326" i="11" s="1"/>
  <c r="BP1327" i="9"/>
  <c r="Y1327" i="11" s="1"/>
  <c r="BP1328" i="9"/>
  <c r="Y1328" i="11" s="1"/>
  <c r="BP1329" i="9"/>
  <c r="Y1329" i="11" s="1"/>
  <c r="BP1330" i="9"/>
  <c r="Y1330" i="11" s="1"/>
  <c r="BP1331" i="9"/>
  <c r="Y1331" i="11" s="1"/>
  <c r="BP1332" i="9"/>
  <c r="Y1332" i="11" s="1"/>
  <c r="BP1333" i="9"/>
  <c r="Y1333" i="11" s="1"/>
  <c r="BP1334" i="9"/>
  <c r="Y1334" i="11" s="1"/>
  <c r="BP1335" i="9"/>
  <c r="Y1335" i="11" s="1"/>
  <c r="BP1336" i="9"/>
  <c r="Y1336" i="11" s="1"/>
  <c r="BP1337" i="9"/>
  <c r="Y1337" i="11" s="1"/>
  <c r="BP1338" i="9"/>
  <c r="Y1338" i="11" s="1"/>
  <c r="BP1339" i="9"/>
  <c r="Y1339" i="11" s="1"/>
  <c r="BP1340" i="9"/>
  <c r="Y1340" i="11" s="1"/>
  <c r="BP1341" i="9"/>
  <c r="Y1341" i="11" s="1"/>
  <c r="BP1342" i="9"/>
  <c r="Y1342" i="11" s="1"/>
  <c r="BP1343" i="9"/>
  <c r="Y1343" i="11" s="1"/>
  <c r="BP1344" i="9"/>
  <c r="Y1344" i="11" s="1"/>
  <c r="BP1345" i="9"/>
  <c r="Y1345" i="11" s="1"/>
  <c r="BP1346" i="9"/>
  <c r="Y1346" i="11" s="1"/>
  <c r="BP1347" i="9"/>
  <c r="Y1347" i="11" s="1"/>
  <c r="BP1348" i="9"/>
  <c r="Y1348" i="11" s="1"/>
  <c r="BP1349" i="9"/>
  <c r="Y1349" i="11" s="1"/>
  <c r="BP1350" i="9"/>
  <c r="Y1350" i="11" s="1"/>
  <c r="BP1351" i="9"/>
  <c r="Y1351" i="11" s="1"/>
  <c r="Y1352" i="11"/>
  <c r="BP1353" i="9"/>
  <c r="Y1353" i="11" s="1"/>
  <c r="BP1354" i="9"/>
  <c r="Y1354" i="11" s="1"/>
  <c r="BP1355" i="9"/>
  <c r="Y1355" i="11" s="1"/>
  <c r="BP1356" i="9"/>
  <c r="Y1356" i="11" s="1"/>
  <c r="BP1357" i="9"/>
  <c r="Y1357" i="11" s="1"/>
  <c r="BP1358" i="9"/>
  <c r="Y1358" i="11" s="1"/>
  <c r="BP1359" i="9"/>
  <c r="Y1359" i="11" s="1"/>
  <c r="BP1360" i="9"/>
  <c r="Y1360" i="11" s="1"/>
  <c r="BP1361" i="9"/>
  <c r="Y1361" i="11" s="1"/>
  <c r="BP1362" i="9"/>
  <c r="Y1362" i="11" s="1"/>
  <c r="BP1363" i="9"/>
  <c r="Y1363" i="11" s="1"/>
  <c r="BP1364" i="9"/>
  <c r="Y1364" i="11" s="1"/>
  <c r="BP1365" i="9"/>
  <c r="Y1365" i="11" s="1"/>
  <c r="BP1366" i="9"/>
  <c r="Y1366" i="11" s="1"/>
  <c r="BP1367" i="9"/>
  <c r="Y1367" i="11" s="1"/>
  <c r="BP1368" i="9"/>
  <c r="Y1368" i="11" s="1"/>
  <c r="BP1369" i="9"/>
  <c r="Y1369" i="11" s="1"/>
  <c r="BP1370" i="9"/>
  <c r="Y1370" i="11" s="1"/>
  <c r="BP1371" i="9"/>
  <c r="Y1371" i="11" s="1"/>
  <c r="BP1372" i="9"/>
  <c r="Y1372" i="11" s="1"/>
  <c r="BP1373" i="9"/>
  <c r="Y1373" i="11" s="1"/>
  <c r="BP1374" i="9"/>
  <c r="Y1374" i="11" s="1"/>
  <c r="BP433" i="9"/>
  <c r="Y433" i="11" s="1"/>
  <c r="BP4" i="9"/>
  <c r="Y4" i="11" s="1"/>
  <c r="BP5" i="9"/>
  <c r="Y5" i="11" s="1"/>
  <c r="BP6" i="9"/>
  <c r="Y6" i="11" s="1"/>
  <c r="BP7" i="9"/>
  <c r="Y7" i="11" s="1"/>
  <c r="BP8" i="9"/>
  <c r="Y8" i="11" s="1"/>
  <c r="BP9" i="9"/>
  <c r="Y9" i="11" s="1"/>
  <c r="BP10" i="9"/>
  <c r="Y10" i="11" s="1"/>
  <c r="BP11" i="9"/>
  <c r="Y11" i="11" s="1"/>
  <c r="BP12" i="9"/>
  <c r="Y12" i="11" s="1"/>
  <c r="BP13" i="9"/>
  <c r="Y13" i="11" s="1"/>
  <c r="BP14" i="9"/>
  <c r="Y14" i="11" s="1"/>
  <c r="BP15" i="9"/>
  <c r="Y15" i="11" s="1"/>
  <c r="BP16" i="9"/>
  <c r="Y16" i="11" s="1"/>
  <c r="BP17" i="9"/>
  <c r="Y17" i="11" s="1"/>
  <c r="BP18" i="9"/>
  <c r="Y18" i="11" s="1"/>
  <c r="BP19" i="9"/>
  <c r="Y19" i="11" s="1"/>
  <c r="BP20" i="9"/>
  <c r="Y20" i="11" s="1"/>
  <c r="BP21" i="9"/>
  <c r="Y21" i="11" s="1"/>
  <c r="BP22" i="9"/>
  <c r="Y22" i="11" s="1"/>
  <c r="BP23" i="9"/>
  <c r="Y23" i="11" s="1"/>
  <c r="BP24" i="9"/>
  <c r="Y24" i="11" s="1"/>
  <c r="BP25" i="9"/>
  <c r="Y25" i="11" s="1"/>
  <c r="BP26" i="9"/>
  <c r="Y26" i="11" s="1"/>
  <c r="BP27" i="9"/>
  <c r="Y27" i="11" s="1"/>
  <c r="BP28" i="9"/>
  <c r="Y28" i="11" s="1"/>
  <c r="BP29" i="9"/>
  <c r="Y29" i="11" s="1"/>
  <c r="BP30" i="9"/>
  <c r="Y30" i="11" s="1"/>
  <c r="BP31" i="9"/>
  <c r="Y31" i="11" s="1"/>
  <c r="BP32" i="9"/>
  <c r="Y32" i="11" s="1"/>
  <c r="BP33" i="9"/>
  <c r="Y33" i="11" s="1"/>
  <c r="BP34" i="9"/>
  <c r="Y34" i="11" s="1"/>
  <c r="BP35" i="9"/>
  <c r="Y35" i="11" s="1"/>
  <c r="BP36" i="9"/>
  <c r="Y36" i="11" s="1"/>
  <c r="BP37" i="9"/>
  <c r="Y37" i="11" s="1"/>
  <c r="BP38" i="9"/>
  <c r="Y38" i="11" s="1"/>
  <c r="BP39" i="9"/>
  <c r="Y39" i="11" s="1"/>
  <c r="BP40" i="9"/>
  <c r="Y40" i="11" s="1"/>
  <c r="BP41" i="9"/>
  <c r="Y41" i="11" s="1"/>
  <c r="BP42" i="9"/>
  <c r="Y42" i="11" s="1"/>
  <c r="BP43" i="9"/>
  <c r="Y43" i="11" s="1"/>
  <c r="BP44" i="9"/>
  <c r="Y44" i="11" s="1"/>
  <c r="BP45" i="9"/>
  <c r="Y45" i="11" s="1"/>
  <c r="BP46" i="9"/>
  <c r="Y46" i="11" s="1"/>
  <c r="BP47" i="9"/>
  <c r="Y47" i="11" s="1"/>
  <c r="BP48" i="9"/>
  <c r="Y48" i="11" s="1"/>
  <c r="BP49" i="9"/>
  <c r="Y49" i="11" s="1"/>
  <c r="BP50" i="9"/>
  <c r="Y50" i="11" s="1"/>
  <c r="BP51" i="9"/>
  <c r="Y51" i="11" s="1"/>
  <c r="BP52" i="9"/>
  <c r="Y52" i="11" s="1"/>
  <c r="BP53" i="9"/>
  <c r="Y53" i="11" s="1"/>
  <c r="BP54" i="9"/>
  <c r="Y54" i="11" s="1"/>
  <c r="BP55" i="9"/>
  <c r="Y55" i="11" s="1"/>
  <c r="BP56" i="9"/>
  <c r="Y56" i="11" s="1"/>
  <c r="BP57" i="9"/>
  <c r="Y57" i="11" s="1"/>
  <c r="BP58" i="9"/>
  <c r="Y58" i="11" s="1"/>
  <c r="BP59" i="9"/>
  <c r="Y59" i="11" s="1"/>
  <c r="BP60" i="9"/>
  <c r="Y60" i="11" s="1"/>
  <c r="BP61" i="9"/>
  <c r="Y61" i="11" s="1"/>
  <c r="BP62" i="9"/>
  <c r="Y62" i="11" s="1"/>
  <c r="BP63" i="9"/>
  <c r="Y63" i="11" s="1"/>
  <c r="BP64" i="9"/>
  <c r="Y64" i="11" s="1"/>
  <c r="BP65" i="9"/>
  <c r="Y65" i="11" s="1"/>
  <c r="BP66" i="9"/>
  <c r="Y66" i="11" s="1"/>
  <c r="BP67" i="9"/>
  <c r="Y67" i="11" s="1"/>
  <c r="BP68" i="9"/>
  <c r="Y68" i="11" s="1"/>
  <c r="BP69" i="9"/>
  <c r="Y69" i="11" s="1"/>
  <c r="BP70" i="9"/>
  <c r="Y70" i="11" s="1"/>
  <c r="BP71" i="9"/>
  <c r="Y71" i="11" s="1"/>
  <c r="BP72" i="9"/>
  <c r="Y72" i="11" s="1"/>
  <c r="BP73" i="9"/>
  <c r="Y73" i="11" s="1"/>
  <c r="BP74" i="9"/>
  <c r="Y74" i="11" s="1"/>
  <c r="BP75" i="9"/>
  <c r="Y75" i="11" s="1"/>
  <c r="BP76" i="9"/>
  <c r="Y76" i="11" s="1"/>
  <c r="BP77" i="9"/>
  <c r="Y77" i="11" s="1"/>
  <c r="BP78" i="9"/>
  <c r="Y78" i="11" s="1"/>
  <c r="BP79" i="9"/>
  <c r="Y79" i="11" s="1"/>
  <c r="BP80" i="9"/>
  <c r="Y80" i="11" s="1"/>
  <c r="BP81" i="9"/>
  <c r="Y81" i="11" s="1"/>
  <c r="BP82" i="9"/>
  <c r="Y82" i="11" s="1"/>
  <c r="BP83" i="9"/>
  <c r="Y83" i="11" s="1"/>
  <c r="BP84" i="9"/>
  <c r="Y84" i="11" s="1"/>
  <c r="BP85" i="9"/>
  <c r="Y85" i="11" s="1"/>
  <c r="BP86" i="9"/>
  <c r="Y86" i="11" s="1"/>
  <c r="BP87" i="9"/>
  <c r="Y87" i="11" s="1"/>
  <c r="BP88" i="9"/>
  <c r="Y88" i="11" s="1"/>
  <c r="BP89" i="9"/>
  <c r="Y89" i="11" s="1"/>
  <c r="BP90" i="9"/>
  <c r="Y90" i="11" s="1"/>
  <c r="BP91" i="9"/>
  <c r="Y91" i="11" s="1"/>
  <c r="BP92" i="9"/>
  <c r="Y92" i="11" s="1"/>
  <c r="BP93" i="9"/>
  <c r="Y93" i="11" s="1"/>
  <c r="BP94" i="9"/>
  <c r="Y94" i="11" s="1"/>
  <c r="BP95" i="9"/>
  <c r="Y95" i="11" s="1"/>
  <c r="BP96" i="9"/>
  <c r="Y96" i="11" s="1"/>
  <c r="BP97" i="9"/>
  <c r="Y97" i="11" s="1"/>
  <c r="BP98" i="9"/>
  <c r="Y98" i="11" s="1"/>
  <c r="BP99" i="9"/>
  <c r="Y99" i="11" s="1"/>
  <c r="BP100" i="9"/>
  <c r="Y100" i="11" s="1"/>
  <c r="BP101" i="9"/>
  <c r="Y101" i="11" s="1"/>
  <c r="BP102" i="9"/>
  <c r="Y102" i="11" s="1"/>
  <c r="BP103" i="9"/>
  <c r="Y103" i="11" s="1"/>
  <c r="BP104" i="9"/>
  <c r="Y104" i="11" s="1"/>
  <c r="BP105" i="9"/>
  <c r="Y105" i="11" s="1"/>
  <c r="BP106" i="9"/>
  <c r="Y106" i="11" s="1"/>
  <c r="BP107" i="9"/>
  <c r="Y107" i="11" s="1"/>
  <c r="BP108" i="9"/>
  <c r="Y108" i="11" s="1"/>
  <c r="BP109" i="9"/>
  <c r="Y109" i="11" s="1"/>
  <c r="BP110" i="9"/>
  <c r="Y110" i="11" s="1"/>
  <c r="BP111" i="9"/>
  <c r="Y111" i="11" s="1"/>
  <c r="BP112" i="9"/>
  <c r="Y112" i="11" s="1"/>
  <c r="BP113" i="9"/>
  <c r="Y113" i="11" s="1"/>
  <c r="BP114" i="9"/>
  <c r="Y114" i="11" s="1"/>
  <c r="BP115" i="9"/>
  <c r="Y115" i="11" s="1"/>
  <c r="BP116" i="9"/>
  <c r="Y116" i="11" s="1"/>
  <c r="BP117" i="9"/>
  <c r="Y117" i="11" s="1"/>
  <c r="BP118" i="9"/>
  <c r="Y118" i="11" s="1"/>
  <c r="BP119" i="9"/>
  <c r="Y119" i="11" s="1"/>
  <c r="BP120" i="9"/>
  <c r="Y120" i="11" s="1"/>
  <c r="BP121" i="9"/>
  <c r="Y121" i="11" s="1"/>
  <c r="BP122" i="9"/>
  <c r="Y122" i="11" s="1"/>
  <c r="BP123" i="9"/>
  <c r="Y123" i="11" s="1"/>
  <c r="BP124" i="9"/>
  <c r="Y124" i="11" s="1"/>
  <c r="BP125" i="9"/>
  <c r="Y125" i="11" s="1"/>
  <c r="BP126" i="9"/>
  <c r="Y126" i="11" s="1"/>
  <c r="BP127" i="9"/>
  <c r="Y127" i="11" s="1"/>
  <c r="BP128" i="9"/>
  <c r="Y128" i="11" s="1"/>
  <c r="BP129" i="9"/>
  <c r="Y129" i="11" s="1"/>
  <c r="BP130" i="9"/>
  <c r="Y130" i="11" s="1"/>
  <c r="BP131" i="9"/>
  <c r="Y131" i="11" s="1"/>
  <c r="BP132" i="9"/>
  <c r="Y132" i="11" s="1"/>
  <c r="BP133" i="9"/>
  <c r="Y133" i="11" s="1"/>
  <c r="BP134" i="9"/>
  <c r="Y134" i="11" s="1"/>
  <c r="BP135" i="9"/>
  <c r="Y135" i="11" s="1"/>
  <c r="BP136" i="9"/>
  <c r="Y136" i="11" s="1"/>
  <c r="BP137" i="9"/>
  <c r="Y137" i="11" s="1"/>
  <c r="BP138" i="9"/>
  <c r="Y138" i="11" s="1"/>
  <c r="BP139" i="9"/>
  <c r="Y139" i="11" s="1"/>
  <c r="BP140" i="9"/>
  <c r="Y140" i="11" s="1"/>
  <c r="BP141" i="9"/>
  <c r="Y141" i="11" s="1"/>
  <c r="BP142" i="9"/>
  <c r="Y142" i="11" s="1"/>
  <c r="BP143" i="9"/>
  <c r="Y143" i="11" s="1"/>
  <c r="BP144" i="9"/>
  <c r="Y144" i="11" s="1"/>
  <c r="BP145" i="9"/>
  <c r="Y145" i="11" s="1"/>
  <c r="BP146" i="9"/>
  <c r="Y146" i="11" s="1"/>
  <c r="BP147" i="9"/>
  <c r="Y147" i="11" s="1"/>
  <c r="BP148" i="9"/>
  <c r="Y148" i="11" s="1"/>
  <c r="BP149" i="9"/>
  <c r="Y149" i="11" s="1"/>
  <c r="BP150" i="9"/>
  <c r="Y150" i="11" s="1"/>
  <c r="BP151" i="9"/>
  <c r="Y151" i="11" s="1"/>
  <c r="BP152" i="9"/>
  <c r="Y152" i="11" s="1"/>
  <c r="BP153" i="9"/>
  <c r="Y153" i="11" s="1"/>
  <c r="BP154" i="9"/>
  <c r="Y154" i="11" s="1"/>
  <c r="BP155" i="9"/>
  <c r="Y155" i="11" s="1"/>
  <c r="BP156" i="9"/>
  <c r="Y156" i="11" s="1"/>
  <c r="BP157" i="9"/>
  <c r="Y157" i="11" s="1"/>
  <c r="BP158" i="9"/>
  <c r="Y158" i="11" s="1"/>
  <c r="BP159" i="9"/>
  <c r="Y159" i="11" s="1"/>
  <c r="BP160" i="9"/>
  <c r="Y160" i="11" s="1"/>
  <c r="BP161" i="9"/>
  <c r="Y161" i="11" s="1"/>
  <c r="BP162" i="9"/>
  <c r="Y162" i="11" s="1"/>
  <c r="BP163" i="9"/>
  <c r="Y163" i="11" s="1"/>
  <c r="BP164" i="9"/>
  <c r="Y164" i="11" s="1"/>
  <c r="BP165" i="9"/>
  <c r="Y165" i="11" s="1"/>
  <c r="BP166" i="9"/>
  <c r="Y166" i="11" s="1"/>
  <c r="BP167" i="9"/>
  <c r="Y167" i="11" s="1"/>
  <c r="BP168" i="9"/>
  <c r="Y168" i="11" s="1"/>
  <c r="BP169" i="9"/>
  <c r="Y169" i="11" s="1"/>
  <c r="BP170" i="9"/>
  <c r="Y170" i="11" s="1"/>
  <c r="BP171" i="9"/>
  <c r="Y171" i="11" s="1"/>
  <c r="BP172" i="9"/>
  <c r="Y172" i="11" s="1"/>
  <c r="BP173" i="9"/>
  <c r="Y173" i="11" s="1"/>
  <c r="BP174" i="9"/>
  <c r="Y174" i="11" s="1"/>
  <c r="BP175" i="9"/>
  <c r="Y175" i="11" s="1"/>
  <c r="BP176" i="9"/>
  <c r="Y176" i="11" s="1"/>
  <c r="BP177" i="9"/>
  <c r="Y177" i="11" s="1"/>
  <c r="BP178" i="9"/>
  <c r="Y178" i="11" s="1"/>
  <c r="BP179" i="9"/>
  <c r="Y179" i="11" s="1"/>
  <c r="BP180" i="9"/>
  <c r="Y180" i="11" s="1"/>
  <c r="BP181" i="9"/>
  <c r="Y181" i="11" s="1"/>
  <c r="BP182" i="9"/>
  <c r="Y182" i="11" s="1"/>
  <c r="BP183" i="9"/>
  <c r="Y183" i="11" s="1"/>
  <c r="BP184" i="9"/>
  <c r="Y184" i="11" s="1"/>
  <c r="BP185" i="9"/>
  <c r="Y185" i="11" s="1"/>
  <c r="BP186" i="9"/>
  <c r="Y186" i="11" s="1"/>
  <c r="BP187" i="9"/>
  <c r="Y187" i="11" s="1"/>
  <c r="BP188" i="9"/>
  <c r="Y188" i="11" s="1"/>
  <c r="BP189" i="9"/>
  <c r="Y189" i="11" s="1"/>
  <c r="BP190" i="9"/>
  <c r="Y190" i="11" s="1"/>
  <c r="BP191" i="9"/>
  <c r="Y191" i="11" s="1"/>
  <c r="BP192" i="9"/>
  <c r="Y192" i="11" s="1"/>
  <c r="BP193" i="9"/>
  <c r="Y193" i="11" s="1"/>
  <c r="BP194" i="9"/>
  <c r="Y194" i="11" s="1"/>
  <c r="BP195" i="9"/>
  <c r="Y195" i="11" s="1"/>
  <c r="BP196" i="9"/>
  <c r="Y196" i="11" s="1"/>
  <c r="BP197" i="9"/>
  <c r="Y197" i="11" s="1"/>
  <c r="BP198" i="9"/>
  <c r="Y198" i="11" s="1"/>
  <c r="BP199" i="9"/>
  <c r="Y199" i="11" s="1"/>
  <c r="BP200" i="9"/>
  <c r="Y200" i="11" s="1"/>
  <c r="BP201" i="9"/>
  <c r="Y201" i="11" s="1"/>
  <c r="BP202" i="9"/>
  <c r="Y202" i="11" s="1"/>
  <c r="BP203" i="9"/>
  <c r="Y203" i="11" s="1"/>
  <c r="BP204" i="9"/>
  <c r="Y204" i="11" s="1"/>
  <c r="BP205" i="9"/>
  <c r="Y205" i="11" s="1"/>
  <c r="BP206" i="9"/>
  <c r="Y206" i="11" s="1"/>
  <c r="BP207" i="9"/>
  <c r="Y207" i="11" s="1"/>
  <c r="BP208" i="9"/>
  <c r="Y208" i="11" s="1"/>
  <c r="BP209" i="9"/>
  <c r="Y209" i="11" s="1"/>
  <c r="BP210" i="9"/>
  <c r="Y210" i="11" s="1"/>
  <c r="BP211" i="9"/>
  <c r="Y211" i="11" s="1"/>
  <c r="BP212" i="9"/>
  <c r="Y212" i="11" s="1"/>
  <c r="BP213" i="9"/>
  <c r="Y213" i="11" s="1"/>
  <c r="BP214" i="9"/>
  <c r="Y214" i="11" s="1"/>
  <c r="BP215" i="9"/>
  <c r="Y215" i="11" s="1"/>
  <c r="BP216" i="9"/>
  <c r="Y216" i="11" s="1"/>
  <c r="BP217" i="9"/>
  <c r="Y217" i="11" s="1"/>
  <c r="BP218" i="9"/>
  <c r="Y218" i="11" s="1"/>
  <c r="BP219" i="9"/>
  <c r="Y219" i="11" s="1"/>
  <c r="BP220" i="9"/>
  <c r="Y220" i="11" s="1"/>
  <c r="BP221" i="9"/>
  <c r="Y221" i="11" s="1"/>
  <c r="BP222" i="9"/>
  <c r="Y222" i="11" s="1"/>
  <c r="BP223" i="9"/>
  <c r="Y223" i="11" s="1"/>
  <c r="BP224" i="9"/>
  <c r="Y224" i="11" s="1"/>
  <c r="BP225" i="9"/>
  <c r="Y225" i="11" s="1"/>
  <c r="BP226" i="9"/>
  <c r="Y226" i="11" s="1"/>
  <c r="BP227" i="9"/>
  <c r="Y227" i="11" s="1"/>
  <c r="BP228" i="9"/>
  <c r="Y228" i="11" s="1"/>
  <c r="BP229" i="9"/>
  <c r="Y229" i="11" s="1"/>
  <c r="BP230" i="9"/>
  <c r="Y230" i="11" s="1"/>
  <c r="BP231" i="9"/>
  <c r="Y231" i="11" s="1"/>
  <c r="BP232" i="9"/>
  <c r="Y232" i="11" s="1"/>
  <c r="BP233" i="9"/>
  <c r="Y233" i="11" s="1"/>
  <c r="BP234" i="9"/>
  <c r="Y234" i="11" s="1"/>
  <c r="BP235" i="9"/>
  <c r="Y235" i="11" s="1"/>
  <c r="BP236" i="9"/>
  <c r="Y236" i="11" s="1"/>
  <c r="BP237" i="9"/>
  <c r="Y237" i="11" s="1"/>
  <c r="BP238" i="9"/>
  <c r="Y238" i="11" s="1"/>
  <c r="BP239" i="9"/>
  <c r="Y239" i="11" s="1"/>
  <c r="BP240" i="9"/>
  <c r="Y240" i="11" s="1"/>
  <c r="BP241" i="9"/>
  <c r="Y241" i="11" s="1"/>
  <c r="BP242" i="9"/>
  <c r="Y242" i="11" s="1"/>
  <c r="BP243" i="9"/>
  <c r="Y243" i="11" s="1"/>
  <c r="BP244" i="9"/>
  <c r="Y244" i="11" s="1"/>
  <c r="BP245" i="9"/>
  <c r="Y245" i="11" s="1"/>
  <c r="BP246" i="9"/>
  <c r="Y246" i="11" s="1"/>
  <c r="BP247" i="9"/>
  <c r="Y247" i="11" s="1"/>
  <c r="BP248" i="9"/>
  <c r="Y248" i="11" s="1"/>
  <c r="BP249" i="9"/>
  <c r="Y249" i="11" s="1"/>
  <c r="BP250" i="9"/>
  <c r="Y250" i="11" s="1"/>
  <c r="BP251" i="9"/>
  <c r="Y251" i="11" s="1"/>
  <c r="BP252" i="9"/>
  <c r="Y252" i="11" s="1"/>
  <c r="BP253" i="9"/>
  <c r="Y253" i="11" s="1"/>
  <c r="BP254" i="9"/>
  <c r="Y254" i="11" s="1"/>
  <c r="BP255" i="9"/>
  <c r="Y255" i="11" s="1"/>
  <c r="BP256" i="9"/>
  <c r="Y256" i="11" s="1"/>
  <c r="BP257" i="9"/>
  <c r="Y257" i="11" s="1"/>
  <c r="BP258" i="9"/>
  <c r="Y258" i="11" s="1"/>
  <c r="BP259" i="9"/>
  <c r="Y259" i="11" s="1"/>
  <c r="BP260" i="9"/>
  <c r="Y260" i="11" s="1"/>
  <c r="BP261" i="9"/>
  <c r="Y261" i="11" s="1"/>
  <c r="BP262" i="9"/>
  <c r="Y262" i="11" s="1"/>
  <c r="BP263" i="9"/>
  <c r="Y263" i="11" s="1"/>
  <c r="BP264" i="9"/>
  <c r="Y264" i="11" s="1"/>
  <c r="BP265" i="9"/>
  <c r="Y265" i="11" s="1"/>
  <c r="BP266" i="9"/>
  <c r="Y266" i="11" s="1"/>
  <c r="BP267" i="9"/>
  <c r="Y267" i="11" s="1"/>
  <c r="BP268" i="9"/>
  <c r="Y268" i="11" s="1"/>
  <c r="BP269" i="9"/>
  <c r="Y269" i="11" s="1"/>
  <c r="BP270" i="9"/>
  <c r="Y270" i="11" s="1"/>
  <c r="BP271" i="9"/>
  <c r="Y271" i="11" s="1"/>
  <c r="BP272" i="9"/>
  <c r="Y272" i="11" s="1"/>
  <c r="BP273" i="9"/>
  <c r="Y273" i="11" s="1"/>
  <c r="BP274" i="9"/>
  <c r="Y274" i="11" s="1"/>
  <c r="BP275" i="9"/>
  <c r="Y275" i="11" s="1"/>
  <c r="BP276" i="9"/>
  <c r="Y276" i="11" s="1"/>
  <c r="BP277" i="9"/>
  <c r="Y277" i="11" s="1"/>
  <c r="BP278" i="9"/>
  <c r="Y278" i="11" s="1"/>
  <c r="BP279" i="9"/>
  <c r="Y279" i="11" s="1"/>
  <c r="BP280" i="9"/>
  <c r="Y280" i="11" s="1"/>
  <c r="BP281" i="9"/>
  <c r="Y281" i="11" s="1"/>
  <c r="BP282" i="9"/>
  <c r="Y282" i="11" s="1"/>
  <c r="BP283" i="9"/>
  <c r="Y283" i="11" s="1"/>
  <c r="BP284" i="9"/>
  <c r="Y284" i="11" s="1"/>
  <c r="BP285" i="9"/>
  <c r="Y285" i="11" s="1"/>
  <c r="BP286" i="9"/>
  <c r="Y286" i="11" s="1"/>
  <c r="BP287" i="9"/>
  <c r="Y287" i="11" s="1"/>
  <c r="BP288" i="9"/>
  <c r="Y288" i="11" s="1"/>
  <c r="BP289" i="9"/>
  <c r="Y289" i="11" s="1"/>
  <c r="BP290" i="9"/>
  <c r="Y290" i="11" s="1"/>
  <c r="BP291" i="9"/>
  <c r="Y291" i="11" s="1"/>
  <c r="BP292" i="9"/>
  <c r="Y292" i="11" s="1"/>
  <c r="BP293" i="9"/>
  <c r="Y293" i="11" s="1"/>
  <c r="BP294" i="9"/>
  <c r="Y294" i="11" s="1"/>
  <c r="BP295" i="9"/>
  <c r="Y295" i="11" s="1"/>
  <c r="BP296" i="9"/>
  <c r="Y296" i="11" s="1"/>
  <c r="BP297" i="9"/>
  <c r="Y297" i="11" s="1"/>
  <c r="BP298" i="9"/>
  <c r="Y298" i="11" s="1"/>
  <c r="BP299" i="9"/>
  <c r="Y299" i="11" s="1"/>
  <c r="BP300" i="9"/>
  <c r="Y300" i="11" s="1"/>
  <c r="BP301" i="9"/>
  <c r="Y301" i="11" s="1"/>
  <c r="BP302" i="9"/>
  <c r="Y302" i="11" s="1"/>
  <c r="BP303" i="9"/>
  <c r="Y303" i="11" s="1"/>
  <c r="BP304" i="9"/>
  <c r="Y304" i="11" s="1"/>
  <c r="BP305" i="9"/>
  <c r="Y305" i="11" s="1"/>
  <c r="BP306" i="9"/>
  <c r="Y306" i="11" s="1"/>
  <c r="BP307" i="9"/>
  <c r="Y307" i="11" s="1"/>
  <c r="BP308" i="9"/>
  <c r="Y308" i="11" s="1"/>
  <c r="BP309" i="9"/>
  <c r="Y309" i="11" s="1"/>
  <c r="BP310" i="9"/>
  <c r="Y310" i="11" s="1"/>
  <c r="BP311" i="9"/>
  <c r="Y311" i="11" s="1"/>
  <c r="BP312" i="9"/>
  <c r="Y312" i="11" s="1"/>
  <c r="BP313" i="9"/>
  <c r="Y313" i="11" s="1"/>
  <c r="BP314" i="9"/>
  <c r="Y314" i="11" s="1"/>
  <c r="BP315" i="9"/>
  <c r="Y315" i="11" s="1"/>
  <c r="BP316" i="9"/>
  <c r="Y316" i="11" s="1"/>
  <c r="BP317" i="9"/>
  <c r="Y317" i="11" s="1"/>
  <c r="BP318" i="9"/>
  <c r="Y318" i="11" s="1"/>
  <c r="BP319" i="9"/>
  <c r="Y319" i="11" s="1"/>
  <c r="BP320" i="9"/>
  <c r="Y320" i="11" s="1"/>
  <c r="BP321" i="9"/>
  <c r="Y321" i="11" s="1"/>
  <c r="BP322" i="9"/>
  <c r="Y322" i="11" s="1"/>
  <c r="BP323" i="9"/>
  <c r="Y323" i="11" s="1"/>
  <c r="BP324" i="9"/>
  <c r="Y324" i="11" s="1"/>
  <c r="BP325" i="9"/>
  <c r="Y325" i="11" s="1"/>
  <c r="BP326" i="9"/>
  <c r="Y326" i="11" s="1"/>
  <c r="BP327" i="9"/>
  <c r="Y327" i="11" s="1"/>
  <c r="BP328" i="9"/>
  <c r="Y328" i="11" s="1"/>
  <c r="BP329" i="9"/>
  <c r="Y329" i="11" s="1"/>
  <c r="BP330" i="9"/>
  <c r="Y330" i="11" s="1"/>
  <c r="BP331" i="9"/>
  <c r="Y331" i="11" s="1"/>
  <c r="BP332" i="9"/>
  <c r="Y332" i="11" s="1"/>
  <c r="BP333" i="9"/>
  <c r="Y333" i="11" s="1"/>
  <c r="BP334" i="9"/>
  <c r="Y334" i="11" s="1"/>
  <c r="BP335" i="9"/>
  <c r="Y335" i="11" s="1"/>
  <c r="BP336" i="9"/>
  <c r="Y336" i="11" s="1"/>
  <c r="BP337" i="9"/>
  <c r="Y337" i="11" s="1"/>
  <c r="BP338" i="9"/>
  <c r="Y338" i="11" s="1"/>
  <c r="BP339" i="9"/>
  <c r="Y339" i="11" s="1"/>
  <c r="BP340" i="9"/>
  <c r="Y340" i="11" s="1"/>
  <c r="BP341" i="9"/>
  <c r="Y341" i="11" s="1"/>
  <c r="BP342" i="9"/>
  <c r="Y342" i="11" s="1"/>
  <c r="BP343" i="9"/>
  <c r="Y343" i="11" s="1"/>
  <c r="BP344" i="9"/>
  <c r="Y344" i="11" s="1"/>
  <c r="BP345" i="9"/>
  <c r="Y345" i="11" s="1"/>
  <c r="BP346" i="9"/>
  <c r="Y346" i="11" s="1"/>
  <c r="BP347" i="9"/>
  <c r="Y347" i="11" s="1"/>
  <c r="BP348" i="9"/>
  <c r="Y348" i="11" s="1"/>
  <c r="BP349" i="9"/>
  <c r="Y349" i="11" s="1"/>
  <c r="BP350" i="9"/>
  <c r="Y350" i="11" s="1"/>
  <c r="BP351" i="9"/>
  <c r="Y351" i="11" s="1"/>
  <c r="BP352" i="9"/>
  <c r="Y352" i="11" s="1"/>
  <c r="BP353" i="9"/>
  <c r="Y353" i="11" s="1"/>
  <c r="BP354" i="9"/>
  <c r="Y354" i="11" s="1"/>
  <c r="BP355" i="9"/>
  <c r="Y355" i="11" s="1"/>
  <c r="BP356" i="9"/>
  <c r="Y356" i="11" s="1"/>
  <c r="BP357" i="9"/>
  <c r="Y357" i="11" s="1"/>
  <c r="BP358" i="9"/>
  <c r="Y358" i="11" s="1"/>
  <c r="BP359" i="9"/>
  <c r="Y359" i="11" s="1"/>
  <c r="BP360" i="9"/>
  <c r="Y360" i="11" s="1"/>
  <c r="BP361" i="9"/>
  <c r="Y361" i="11" s="1"/>
  <c r="BP362" i="9"/>
  <c r="Y362" i="11" s="1"/>
  <c r="BP363" i="9"/>
  <c r="Y363" i="11" s="1"/>
  <c r="BP364" i="9"/>
  <c r="Y364" i="11" s="1"/>
  <c r="BP365" i="9"/>
  <c r="Y365" i="11" s="1"/>
  <c r="BP366" i="9"/>
  <c r="Y366" i="11" s="1"/>
  <c r="BP367" i="9"/>
  <c r="Y367" i="11" s="1"/>
  <c r="BP368" i="9"/>
  <c r="Y368" i="11" s="1"/>
  <c r="BP369" i="9"/>
  <c r="Y369" i="11" s="1"/>
  <c r="BP370" i="9"/>
  <c r="Y370" i="11" s="1"/>
  <c r="BP371" i="9"/>
  <c r="Y371" i="11" s="1"/>
  <c r="BP372" i="9"/>
  <c r="Y372" i="11" s="1"/>
  <c r="BP373" i="9"/>
  <c r="Y373" i="11" s="1"/>
  <c r="BP374" i="9"/>
  <c r="Y374" i="11" s="1"/>
  <c r="BP375" i="9"/>
  <c r="Y375" i="11" s="1"/>
  <c r="BP376" i="9"/>
  <c r="Y376" i="11" s="1"/>
  <c r="BP377" i="9"/>
  <c r="Y377" i="11" s="1"/>
  <c r="BP378" i="9"/>
  <c r="Y378" i="11" s="1"/>
  <c r="BP379" i="9"/>
  <c r="Y379" i="11" s="1"/>
  <c r="BP380" i="9"/>
  <c r="Y380" i="11" s="1"/>
  <c r="BP381" i="9"/>
  <c r="Y381" i="11" s="1"/>
  <c r="BP382" i="9"/>
  <c r="Y382" i="11" s="1"/>
  <c r="BP383" i="9"/>
  <c r="Y383" i="11" s="1"/>
  <c r="BP384" i="9"/>
  <c r="Y384" i="11" s="1"/>
  <c r="BP385" i="9"/>
  <c r="Y385" i="11" s="1"/>
  <c r="BP386" i="9"/>
  <c r="Y386" i="11" s="1"/>
  <c r="BP387" i="9"/>
  <c r="Y387" i="11" s="1"/>
  <c r="BP388" i="9"/>
  <c r="Y388" i="11" s="1"/>
  <c r="BP389" i="9"/>
  <c r="Y389" i="11" s="1"/>
  <c r="BP390" i="9"/>
  <c r="Y390" i="11" s="1"/>
  <c r="BP391" i="9"/>
  <c r="Y391" i="11" s="1"/>
  <c r="BP392" i="9"/>
  <c r="Y392" i="11" s="1"/>
  <c r="BP393" i="9"/>
  <c r="Y393" i="11" s="1"/>
  <c r="BP394" i="9"/>
  <c r="Y394" i="11" s="1"/>
  <c r="BP395" i="9"/>
  <c r="Y395" i="11" s="1"/>
  <c r="BP396" i="9"/>
  <c r="Y396" i="11" s="1"/>
  <c r="BP397" i="9"/>
  <c r="Y397" i="11" s="1"/>
  <c r="BP398" i="9"/>
  <c r="Y398" i="11" s="1"/>
  <c r="BP399" i="9"/>
  <c r="Y399" i="11" s="1"/>
  <c r="BP400" i="9"/>
  <c r="Y400" i="11" s="1"/>
  <c r="BP401" i="9"/>
  <c r="Y401" i="11" s="1"/>
  <c r="BP402" i="9"/>
  <c r="Y402" i="11" s="1"/>
  <c r="BP403" i="9"/>
  <c r="Y403" i="11" s="1"/>
  <c r="BP404" i="9"/>
  <c r="Y404" i="11" s="1"/>
  <c r="BP405" i="9"/>
  <c r="Y405" i="11" s="1"/>
  <c r="BP406" i="9"/>
  <c r="Y406" i="11" s="1"/>
  <c r="BP407" i="9"/>
  <c r="Y407" i="11" s="1"/>
  <c r="BP408" i="9"/>
  <c r="Y408" i="11" s="1"/>
  <c r="BP409" i="9"/>
  <c r="Y409" i="11" s="1"/>
  <c r="BP410" i="9"/>
  <c r="Y410" i="11" s="1"/>
  <c r="BP411" i="9"/>
  <c r="Y411" i="11" s="1"/>
  <c r="BP412" i="9"/>
  <c r="Y412" i="11" s="1"/>
  <c r="BP413" i="9"/>
  <c r="Y413" i="11" s="1"/>
  <c r="BP414" i="9"/>
  <c r="Y414" i="11" s="1"/>
  <c r="BP415" i="9"/>
  <c r="Y415" i="11" s="1"/>
  <c r="BP416" i="9"/>
  <c r="Y416" i="11" s="1"/>
  <c r="BP417" i="9"/>
  <c r="Y417" i="11" s="1"/>
  <c r="BP418" i="9"/>
  <c r="Y418" i="11" s="1"/>
  <c r="BP419" i="9"/>
  <c r="Y419" i="11" s="1"/>
  <c r="BP420" i="9"/>
  <c r="Y420" i="11" s="1"/>
  <c r="BP421" i="9"/>
  <c r="Y421" i="11" s="1"/>
  <c r="BP422" i="9"/>
  <c r="Y422" i="11" s="1"/>
  <c r="BP423" i="9"/>
  <c r="Y423" i="11" s="1"/>
  <c r="BP424" i="9"/>
  <c r="Y424" i="11" s="1"/>
  <c r="BP425" i="9"/>
  <c r="Y425" i="11" s="1"/>
  <c r="BP426" i="9"/>
  <c r="Y426" i="11" s="1"/>
  <c r="BP427" i="9"/>
  <c r="Y427" i="11" s="1"/>
  <c r="BP428" i="9"/>
  <c r="Y428" i="11" s="1"/>
  <c r="BP429" i="9"/>
  <c r="Y429" i="11" s="1"/>
  <c r="BP430" i="9"/>
  <c r="Y430" i="11" s="1"/>
  <c r="BP431" i="9"/>
  <c r="Y431" i="11" s="1"/>
  <c r="BP432" i="9"/>
  <c r="Y432" i="11" s="1"/>
  <c r="BP3" i="9"/>
  <c r="Y3" i="11" s="1"/>
  <c r="BP2" i="9"/>
  <c r="Y2" i="11" s="1"/>
  <c r="BP502" i="9"/>
  <c r="Y502" i="11" s="1"/>
  <c r="BQ553" i="9"/>
  <c r="BP553" i="9" s="1"/>
  <c r="Y553" i="11" s="1"/>
  <c r="BP768" i="9"/>
  <c r="Y768" i="11" s="1"/>
  <c r="BQ777" i="9"/>
  <c r="BP777" i="9" s="1"/>
  <c r="Y777" i="11" s="1"/>
  <c r="BQ878" i="9"/>
  <c r="BP878" i="9" s="1"/>
  <c r="Y878" i="11" s="1"/>
  <c r="BP987" i="9"/>
  <c r="Y987" i="11" s="1"/>
  <c r="BQ1217" i="9"/>
  <c r="BP1217" i="9" s="1"/>
  <c r="Y1217" i="11" s="1"/>
  <c r="BL579" i="9"/>
  <c r="U579" i="11" s="1"/>
  <c r="BL553" i="9"/>
  <c r="U553" i="11" s="1"/>
  <c r="Z553" i="11" l="1"/>
  <c r="Z777" i="11"/>
  <c r="Z878" i="11"/>
  <c r="Z987" i="11"/>
  <c r="Z502" i="11"/>
  <c r="Z1217" i="11"/>
  <c r="Z768" i="1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<sst xmlns="http://schemas.openxmlformats.org/spreadsheetml/2006/main" count="28130" uniqueCount="4869">
  <si>
    <t>Capacitação em Direitos Humanos, Gênero, Raça e Etnia; e em Depoimento Especial" - 0148945-13.2024.8.16.6000</t>
  </si>
  <si>
    <t>Capacitação de Facilitadores 0148959-94.2024.8.16.6000</t>
  </si>
  <si>
    <t>Acessibilidade e Inclusão  - 0148938-21.2024.8.16.6000</t>
  </si>
  <si>
    <t>Política de Prevenção e Enfrentamento do Assédio Moral, do Assédio Sexual e da Discriminação.0148908-83.2024.8.16.6000</t>
  </si>
  <si>
    <t>SUSTENTABILIDADE
https://portal.tjpr.jus.br/portletforms/frm.do?idFormulario=7430
0017859-16.2024.8.16.6000</t>
  </si>
  <si>
    <t>cursos de formação inicial e de formação continuada para capacitação magistrados(as) ativos(as), de primeiro e segundo graus de jurisdição</t>
  </si>
  <si>
    <t>violência doméstica e familiar contra a mulher</t>
  </si>
  <si>
    <t>Acessibilidade comunicacional</t>
  </si>
  <si>
    <t>assédio moral</t>
  </si>
  <si>
    <t>equidade e diversidade</t>
  </si>
  <si>
    <t>direitos humanos, gênero, raça e etnia</t>
  </si>
  <si>
    <t>Acessibilidade tecnológica</t>
  </si>
  <si>
    <t>assédio sexual</t>
  </si>
  <si>
    <t>sustentabilidade</t>
  </si>
  <si>
    <t>depoimento especial</t>
  </si>
  <si>
    <t>discriminação</t>
  </si>
  <si>
    <t>elaborar inventários</t>
  </si>
  <si>
    <t>Emissões de GEE (gases de efeito estufa) e incentivos a práticas sustentáveis</t>
  </si>
  <si>
    <t>INDICADORES</t>
  </si>
  <si>
    <t>Tipo de evento</t>
  </si>
  <si>
    <t>MODALIDADE</t>
  </si>
  <si>
    <t>DECLARAÇÃO/ CERTIFICADO/  SEM CERTIFICAÇÃO</t>
  </si>
  <si>
    <t>ON LINE OU PRESENCIAL</t>
  </si>
  <si>
    <t>PUBLICO ALVO</t>
  </si>
  <si>
    <t>CATEGORIA DO Curso</t>
  </si>
  <si>
    <t>STATUS</t>
  </si>
  <si>
    <t>LIVRO DE REGISTRO</t>
  </si>
  <si>
    <t>ADMINISTRATIVO</t>
  </si>
  <si>
    <t>1. CONGRESSO</t>
  </si>
  <si>
    <t>AUTOINSTRUCIONAL</t>
  </si>
  <si>
    <t>Certificado</t>
  </si>
  <si>
    <t>EAD</t>
  </si>
  <si>
    <t>LIVRE</t>
  </si>
  <si>
    <t>APOIO</t>
  </si>
  <si>
    <t>ARQUIVADO</t>
  </si>
  <si>
    <t xml:space="preserve">1 - LISTA GERAL_2020 A ... </t>
  </si>
  <si>
    <t>ADOÇÃO</t>
  </si>
  <si>
    <t>2. SIMPÓSIO</t>
  </si>
  <si>
    <t>EVENTO EXTERNO</t>
  </si>
  <si>
    <t>Declaração</t>
  </si>
  <si>
    <t>HÍBRIDO (presencial e EAD)</t>
  </si>
  <si>
    <t>MAGISTRADOS</t>
  </si>
  <si>
    <t>CONTRATAÇÃO</t>
  </si>
  <si>
    <t>CURSO FECHADO</t>
  </si>
  <si>
    <t>2 - IN COMPANY</t>
  </si>
  <si>
    <t>BRIGADISTA</t>
  </si>
  <si>
    <t>3. SEMINÁRIO</t>
  </si>
  <si>
    <t>IN COMPANY</t>
  </si>
  <si>
    <t>Sem certificação</t>
  </si>
  <si>
    <t>PRESENCIAL</t>
  </si>
  <si>
    <t>PÚBLICO EXTERNO</t>
  </si>
  <si>
    <t>CONVITE</t>
  </si>
  <si>
    <t>PRONTO PARA REGISTRO</t>
  </si>
  <si>
    <t>3 - CONCILIAJUD</t>
  </si>
  <si>
    <t>DTOS HUMANOS E CIDADANIA</t>
  </si>
  <si>
    <t>4. PAINEL ACADÊMICO</t>
  </si>
  <si>
    <t>REPOSITÓRIO</t>
  </si>
  <si>
    <t>PRESENCIAL COM TRANSMISSÃO AO VIVO</t>
  </si>
  <si>
    <t>QUADRO INTERNO</t>
  </si>
  <si>
    <t>DIVULGAÇÃO</t>
  </si>
  <si>
    <t>NÃO REALIZADO</t>
  </si>
  <si>
    <t>3 - EVENTO EXTERNO</t>
  </si>
  <si>
    <t>ECA</t>
  </si>
  <si>
    <t>5. FÓRUM</t>
  </si>
  <si>
    <t>CERTIFICAÇÃO</t>
  </si>
  <si>
    <t>TRANSMISSÃO AO VIVO</t>
  </si>
  <si>
    <t>RESTRITOS</t>
  </si>
  <si>
    <t>ELABORAÇÃO</t>
  </si>
  <si>
    <t>SOBRESTADO</t>
  </si>
  <si>
    <t>GESTÃO</t>
  </si>
  <si>
    <t>6. COLÓQUIO</t>
  </si>
  <si>
    <t>WEBCONFERÊNCIA (teams/zoom)</t>
  </si>
  <si>
    <t>SERVIDORES</t>
  </si>
  <si>
    <t>REPLICAÇÃO</t>
  </si>
  <si>
    <t>SUSPENSO</t>
  </si>
  <si>
    <t>INOVAÇÃO</t>
  </si>
  <si>
    <t>7. CONFERÊNCIA</t>
  </si>
  <si>
    <t>AUTORIZADO</t>
  </si>
  <si>
    <t>MEDIAÇÃO</t>
  </si>
  <si>
    <t>8. MESA REDONDA</t>
  </si>
  <si>
    <t>RISCO E COMPLIENCE</t>
  </si>
  <si>
    <t>9. JORNADA ACADÊMICA</t>
  </si>
  <si>
    <t>SAÚDE</t>
  </si>
  <si>
    <t>10. SEMANA ACADÊMICA</t>
  </si>
  <si>
    <t>TECNOLOGIA</t>
  </si>
  <si>
    <t>11. WORKSHOP</t>
  </si>
  <si>
    <t>12. CURSOS</t>
  </si>
  <si>
    <t>13. LIVES</t>
  </si>
  <si>
    <t>Magistrados - Cred. Enfam</t>
  </si>
  <si>
    <t>Magistrados - Não Cred</t>
  </si>
  <si>
    <t>JUSTIÇA RESTAURATIVA</t>
  </si>
  <si>
    <t>MAGISTRADO</t>
  </si>
  <si>
    <t>MEIO AMBIENTE</t>
  </si>
  <si>
    <t>SUSTENTABILIDADE</t>
  </si>
  <si>
    <t>DEPOIMENTO ESPECIAL</t>
  </si>
  <si>
    <t>assédio moral, sexual e discriminação.</t>
  </si>
  <si>
    <t>ACESSIBILIDADE E INCLUSÃO</t>
  </si>
  <si>
    <t>VIOLÊNCIA DOMESTICA</t>
  </si>
  <si>
    <t>Reflexão e sensibilização de autores de violência doméstica e familiar</t>
  </si>
  <si>
    <t>ANO DO CURSO2</t>
  </si>
  <si>
    <t>BLOCO</t>
  </si>
  <si>
    <t>SEI</t>
  </si>
  <si>
    <t>NOME DO Curso</t>
  </si>
  <si>
    <t>RESPONSÁVEL PELA CERTIFICAÇÃO</t>
  </si>
  <si>
    <t>INSTITUIÇÃO DE ENSINO</t>
  </si>
  <si>
    <t>EMPRESA CONTRATADA</t>
  </si>
  <si>
    <t>CNPJ</t>
  </si>
  <si>
    <t>SEI DOC INSTRUTORES</t>
  </si>
  <si>
    <t>Intrutor (andamento do SEI)</t>
  </si>
  <si>
    <t>TERMO DE USO DE IMAGEM</t>
  </si>
  <si>
    <t>ATESTO</t>
  </si>
  <si>
    <t>PRE ANOTAÇÃO ATESTO</t>
  </si>
  <si>
    <t>REG DE INSTRUTORES</t>
  </si>
  <si>
    <t>DESPESAS</t>
  </si>
  <si>
    <t>VALOR DAS DESPESAS</t>
  </si>
  <si>
    <t>PRODUÇÃO/UNIDADE SOLICITANTE</t>
  </si>
  <si>
    <t>Eixo de Capacitação - Itinerários Formativos</t>
  </si>
  <si>
    <t>PAE</t>
  </si>
  <si>
    <t>PORTARIA ENFAM</t>
  </si>
  <si>
    <t>TURMA</t>
  </si>
  <si>
    <t>nº de vagas</t>
  </si>
  <si>
    <t xml:space="preserve"> INTÉRPRETES DE LIBRAS</t>
  </si>
  <si>
    <t>PLANO DE CURSO/SEI</t>
  </si>
  <si>
    <t>LOCAL</t>
  </si>
  <si>
    <t>DATA INÍCIO</t>
  </si>
  <si>
    <t>DATA TERMINO</t>
  </si>
  <si>
    <t>RELATORIO_CARGA HORÁRIA</t>
  </si>
  <si>
    <t>CARGA HORARIA</t>
  </si>
  <si>
    <t>ID</t>
  </si>
  <si>
    <t>LINK AVA/ANDAMENTO DO CERTIFICADO</t>
  </si>
  <si>
    <t>lista de presença</t>
  </si>
  <si>
    <t>SEI DOS INSCRITOS</t>
  </si>
  <si>
    <t>pronto para registro</t>
  </si>
  <si>
    <t>DATA DA ULTIMA VERIFICAÇÃO</t>
  </si>
  <si>
    <t>obs 2:</t>
  </si>
  <si>
    <t>DATA DO ULTIMO REGISTRO</t>
  </si>
  <si>
    <t>2021</t>
  </si>
  <si>
    <t>2022</t>
  </si>
  <si>
    <t>1º trim/2023</t>
  </si>
  <si>
    <t>2º trim/2023</t>
  </si>
  <si>
    <t>3º trim/2023</t>
  </si>
  <si>
    <t>4º trim/2023</t>
  </si>
  <si>
    <t>2023</t>
  </si>
  <si>
    <t>TOTAL CERTIFICADOS EMITIDOS/2024</t>
  </si>
  <si>
    <t>1º trim/2024</t>
  </si>
  <si>
    <t>2º trim/2024</t>
  </si>
  <si>
    <t>3º trim/2024</t>
  </si>
  <si>
    <t>4º trim/2024</t>
  </si>
  <si>
    <t>TOTAL CERTIFICADOS EMITIDOS/2025</t>
  </si>
  <si>
    <t>1º trim/2025</t>
  </si>
  <si>
    <t>2º trim/2025</t>
  </si>
  <si>
    <t>3º trim/2025</t>
  </si>
  <si>
    <t>4º trim/2025</t>
  </si>
  <si>
    <t>Escola Judicial do Paraná | Tribunal de Justiça do Paraná</t>
  </si>
  <si>
    <t>Paraná</t>
  </si>
  <si>
    <t>Curso fechado</t>
  </si>
  <si>
    <t>Mediação Judicial _ padrão</t>
  </si>
  <si>
    <t>Instrutor EAD em mediação judicial</t>
  </si>
  <si>
    <t>Mediação Judicial - turma 1</t>
  </si>
  <si>
    <t>turma 1</t>
  </si>
  <si>
    <t>Mediação Judicial - turma 2</t>
  </si>
  <si>
    <t>turma 2</t>
  </si>
  <si>
    <t>Mediação Judicial - turma 3</t>
  </si>
  <si>
    <t>turma 3</t>
  </si>
  <si>
    <t>Mediação Judicial - turma 4</t>
  </si>
  <si>
    <t>turma 4</t>
  </si>
  <si>
    <t>Mediação Judicial - turma 5</t>
  </si>
  <si>
    <t>turma 5</t>
  </si>
  <si>
    <t>Mediação Judicial - turma 6</t>
  </si>
  <si>
    <t>turma 6</t>
  </si>
  <si>
    <t>Mediação Judicial - teste</t>
  </si>
  <si>
    <t>Mediação Judicial - Turma Recuperação</t>
  </si>
  <si>
    <t>Turma Recuperação</t>
  </si>
  <si>
    <t>Mediação Judicial_002/2014</t>
  </si>
  <si>
    <t>Judicial_002/2014</t>
  </si>
  <si>
    <t>Mediação Judicial 003/2014</t>
  </si>
  <si>
    <t>Judicial 003/2014</t>
  </si>
  <si>
    <t>Palestras Públicas</t>
  </si>
  <si>
    <t>Instrutores em mediação e conciliação</t>
  </si>
  <si>
    <t>Mediação para representantes de empresas</t>
  </si>
  <si>
    <t>Relações Interpessoais e Administração de Conflitos</t>
  </si>
  <si>
    <t>Mediação Judicial 004/2014</t>
  </si>
  <si>
    <t>Judicial 004/2014</t>
  </si>
  <si>
    <t>Mediação Judicial - presencial - Ponta Grossa</t>
  </si>
  <si>
    <t>Ponta Grossa</t>
  </si>
  <si>
    <t>Mediação Judicial 005/2014</t>
  </si>
  <si>
    <t>Judicial 005/2014</t>
  </si>
  <si>
    <t>Educação Ambiental e Sustentabilidade</t>
  </si>
  <si>
    <t>Sustentabilidade</t>
  </si>
  <si>
    <t>Desenvolvimento de Competências Gerenciais</t>
  </si>
  <si>
    <t>Gerenciais</t>
  </si>
  <si>
    <t>Oficial de Justiça - 2015</t>
  </si>
  <si>
    <t>Noções Básicas de Administração</t>
  </si>
  <si>
    <t>Fundamentos de Ensino a Distância</t>
  </si>
  <si>
    <t>Introdução à Capacitação Gerencial Turma I - Zona 21 a 57</t>
  </si>
  <si>
    <t>Atendimento ao público para CNJ</t>
  </si>
  <si>
    <t>Atualização em Gramática da Língua Portuguesa turma teste</t>
  </si>
  <si>
    <t>Introdução ao Orçamento Público</t>
  </si>
  <si>
    <t>Tutoria no Ensino a Distância</t>
  </si>
  <si>
    <t>Introdução à Lei de Responsabilidade Fiscal</t>
  </si>
  <si>
    <t>Licitações e Contratos</t>
  </si>
  <si>
    <t>Formação de Tutores para o curso Desenvolvimento de Competências Gerenciais</t>
  </si>
  <si>
    <t>Administração Judiciária</t>
  </si>
  <si>
    <t>Curso de Mediação Judicial</t>
  </si>
  <si>
    <t>Curso de Mediação Judicial NUPEMEC/CNJ/2016</t>
  </si>
  <si>
    <t>Depoimento Especial e a Escuta de Crianças no Sistema de Justiça</t>
  </si>
  <si>
    <t>Depoimento Especial</t>
  </si>
  <si>
    <t>0028066-55.2016.8.16.6000</t>
  </si>
  <si>
    <t>Protesto das Custas Processuais</t>
  </si>
  <si>
    <t>-</t>
  </si>
  <si>
    <t>Curso Práticas de Restaurativas - Curitiba - março de 2017</t>
  </si>
  <si>
    <t>curitibA</t>
  </si>
  <si>
    <t>março de 2017</t>
  </si>
  <si>
    <t>Processo Judicial Eletrônico - Advogado</t>
  </si>
  <si>
    <t>Curso Práticas Restaurativas - Curitiba - abril de 2017</t>
  </si>
  <si>
    <t>CURITIBA</t>
  </si>
  <si>
    <t>abril de 2017</t>
  </si>
  <si>
    <t>Processo Judicial Eletrônico -Teste</t>
  </si>
  <si>
    <t>CURSO DE FORMAÇÃO BÁSICA PARA TERCEIROS FACILITADORES 0001/2017</t>
  </si>
  <si>
    <t>0001/2017</t>
  </si>
  <si>
    <t>FACILITADORES 0001/2017</t>
  </si>
  <si>
    <t>Curso Justiça Restaurativa CTBA - junho 2017</t>
  </si>
  <si>
    <t>curitiba</t>
  </si>
  <si>
    <t>junho</t>
  </si>
  <si>
    <t>Curso Justiça Restaurativa MGA - junho 2017</t>
  </si>
  <si>
    <t>MARINGÁ</t>
  </si>
  <si>
    <t>Módulo prático do Curso de Terceiro Facilitador (Mediação e Conciliação)</t>
  </si>
  <si>
    <t>0110889-86.2016.8.16.6000</t>
  </si>
  <si>
    <t>Sensibilização em Gestão Socioambiental</t>
  </si>
  <si>
    <t>Módulo prático do curso de Terceiro Facilitador (Mediação e Conciliação) - Módulo prático (Estágio Supervisionado) 001/2017</t>
  </si>
  <si>
    <t>001/2017</t>
  </si>
  <si>
    <t>Terceiro Facilitador (mediação e conciliação judicial)</t>
  </si>
  <si>
    <t>1A/16MC - CURITIBA</t>
  </si>
  <si>
    <t>Curso Justiça Restaurativa CTBA - agosto 2017</t>
  </si>
  <si>
    <t>agosto</t>
  </si>
  <si>
    <t>2A/17CM - CURITIBA</t>
  </si>
  <si>
    <t>0072948-34.2018.8.16.6000</t>
  </si>
  <si>
    <t>Formação de Brigadista - Fórum Cível I</t>
  </si>
  <si>
    <t>Curso Justiça Restaurativa - LON - Agosto 2017</t>
  </si>
  <si>
    <t>Londrina</t>
  </si>
  <si>
    <t>2B/17CM - CURITIBA</t>
  </si>
  <si>
    <t>2C/17CM - CURITIBA</t>
  </si>
  <si>
    <t>Curso Justiça Restaurativa - Campo Mourão - 12 a 15 SET de 2017</t>
  </si>
  <si>
    <t>CAMPO MOURÃO</t>
  </si>
  <si>
    <t>12 a 15 SET de 2017</t>
  </si>
  <si>
    <t>CURSO DE INSTRUTORES EM JUSTIÇA RESTAURATIVA 28 e 29 SET de 2017</t>
  </si>
  <si>
    <t>3A/17CM - CURITIBA</t>
  </si>
  <si>
    <t>3B/17CM - CURITIBA</t>
  </si>
  <si>
    <t>3C/17CM - CURITIBA</t>
  </si>
  <si>
    <t>4A/17CM</t>
  </si>
  <si>
    <t>CM</t>
  </si>
  <si>
    <t>Panorama Jurídico 27/08 a 01/09/2017</t>
  </si>
  <si>
    <t>a 01/09/2017</t>
  </si>
  <si>
    <t>4B/17CM</t>
  </si>
  <si>
    <t>4C/17CM</t>
  </si>
  <si>
    <t>4D/17CM</t>
  </si>
  <si>
    <t>5A/17CM - PONTA GROSSA</t>
  </si>
  <si>
    <t>PONTA GROSSA</t>
  </si>
  <si>
    <t>6A/17CM - CURITIBA</t>
  </si>
  <si>
    <t>6B/17CM - CURITIBA</t>
  </si>
  <si>
    <t>6C/17CM - CURITIBA</t>
  </si>
  <si>
    <t>Curso Justiça Restaurativa PG - 02 a 05 OUT de 2017</t>
  </si>
  <si>
    <t>02 a 05 OUT de 2017</t>
  </si>
  <si>
    <t>7A/17CM - CURITIBA</t>
  </si>
  <si>
    <t>7B/17CM - CURITIBA</t>
  </si>
  <si>
    <t>7C/17CM - CURITIBA</t>
  </si>
  <si>
    <t>8A/17CM - CURITIBA</t>
  </si>
  <si>
    <t>8B/17CM - CURITIBA</t>
  </si>
  <si>
    <t>11A/17CM - PONTA GROSSA</t>
  </si>
  <si>
    <t>9A/17CM - COLORADO</t>
  </si>
  <si>
    <t>COLORADO</t>
  </si>
  <si>
    <t>9B/17CM - COLORADO</t>
  </si>
  <si>
    <t>12A/17CM - CIANORTE</t>
  </si>
  <si>
    <t>CIANORTE</t>
  </si>
  <si>
    <t>12B/17CM - CIANORTE</t>
  </si>
  <si>
    <t>14A/17CM - CURITIBA</t>
  </si>
  <si>
    <t>13A/17CM - CURITIBA</t>
  </si>
  <si>
    <t>10A/17CM - CURITIBA</t>
  </si>
  <si>
    <t>10B/17CM - CURITIBA</t>
  </si>
  <si>
    <t>Curso Justiça Restaurativa - Londrina 24 a 27 Out de 2017</t>
  </si>
  <si>
    <t>24 a 27 Out de 2017</t>
  </si>
  <si>
    <t>Curso Justiça Restaurativa - DEASE Toledo - 26 a 27 de Out de 2017</t>
  </si>
  <si>
    <t>TOLEDO</t>
  </si>
  <si>
    <t>26 a 27 de Out de 2017</t>
  </si>
  <si>
    <t>Curso Justiça Restaurativa - DEASE Londrina - 31 de Out e 01 de Nov de 2017</t>
  </si>
  <si>
    <t>31 de Out e 01 de Nov de 2017</t>
  </si>
  <si>
    <t>Curso Justiça Restaurativa - DEASE Curitiba - 16 e 17 Nov de 2017</t>
  </si>
  <si>
    <t>Curitiba</t>
  </si>
  <si>
    <t>16 e 17 Nov de 2017</t>
  </si>
  <si>
    <t>16A/17CM - CURITIBA</t>
  </si>
  <si>
    <t>16B/17CM - CURITIBA</t>
  </si>
  <si>
    <t>17A/17CM - CURITIBA</t>
  </si>
  <si>
    <t>17B/17CM - CURITIBA</t>
  </si>
  <si>
    <t>15A/17CM - CURITIBA</t>
  </si>
  <si>
    <t>15B/17CM - CURITIBA</t>
  </si>
  <si>
    <t>15C/17CM - CURITIBA</t>
  </si>
  <si>
    <t>21A/17CM - LONDRINA</t>
  </si>
  <si>
    <t>LONDRINA</t>
  </si>
  <si>
    <t>21B/17CM - LONDRINA</t>
  </si>
  <si>
    <t>4E/17CM</t>
  </si>
  <si>
    <t>4F/17CM</t>
  </si>
  <si>
    <t>18A/17CM - CURITIBA</t>
  </si>
  <si>
    <t>18B/17CM - CURITIBA</t>
  </si>
  <si>
    <t>18C/17CM - CURITIBA</t>
  </si>
  <si>
    <t>22A/17CM - MARINGÁ</t>
  </si>
  <si>
    <t>22B/17CM - MARINGÁ</t>
  </si>
  <si>
    <t>20A/17CM - TOLEDO</t>
  </si>
  <si>
    <t>20B/17CM - TOLEDO</t>
  </si>
  <si>
    <t>23A/17CM - CASCAVEL</t>
  </si>
  <si>
    <t>CASCAVEL</t>
  </si>
  <si>
    <t>1A/18CM - CURITIBA</t>
  </si>
  <si>
    <t>2A/18CM - CURITIBA</t>
  </si>
  <si>
    <t>3A/18CM - CURITIBA</t>
  </si>
  <si>
    <t>3B/18CM - CURITIBA</t>
  </si>
  <si>
    <t>3C/18CM - CURITIBA</t>
  </si>
  <si>
    <t>Atualização em Mediação Judicial</t>
  </si>
  <si>
    <t>0050579-80.2017.8.16.6000</t>
  </si>
  <si>
    <t>Formação de Cumpridor de Mandados - 1ª Edição</t>
  </si>
  <si>
    <t>registro ok</t>
  </si>
  <si>
    <t>19A/17CM - CURITIBA</t>
  </si>
  <si>
    <t>19B/17CM - CURITIBA</t>
  </si>
  <si>
    <t>19C/17CM - CURITIBA</t>
  </si>
  <si>
    <t>4A/18CM - PONTA GROSSA</t>
  </si>
  <si>
    <t>5B/18CM - TELÊMACO BORBA</t>
  </si>
  <si>
    <t>TELÊMACO BORBA</t>
  </si>
  <si>
    <t>5A/18CM - TELÊMACO BORBA</t>
  </si>
  <si>
    <t>6A/18CM - CASCAVEL</t>
  </si>
  <si>
    <t>6B/18CM - CASCAVEL</t>
  </si>
  <si>
    <t>6C/18CM - CASCAVEL</t>
  </si>
  <si>
    <t>Formação de Instrutores e Tutores</t>
  </si>
  <si>
    <t>7A/18CM - WENCESLAU BRAZ</t>
  </si>
  <si>
    <t>WENCESLAU BRAZ</t>
  </si>
  <si>
    <t>7B/18CM - WENCESLAU BRAZ</t>
  </si>
  <si>
    <t>0027492-61.2018.8.16.6000</t>
  </si>
  <si>
    <t>Regras Práticas da Nova Ortografia</t>
  </si>
  <si>
    <t>Curso de Justiça Restaurativa - Maringá - 24 a 27 de abril de 2018</t>
  </si>
  <si>
    <t>8A/18CM - CURITIBA</t>
  </si>
  <si>
    <t>9A/18CM - CURITIBA</t>
  </si>
  <si>
    <t>Justiça Restaurativa - Irati - 22 a 25 de maio de 2018 Sumário</t>
  </si>
  <si>
    <t>Irati</t>
  </si>
  <si>
    <t>22 a 25 de maio de 2018 Sumário</t>
  </si>
  <si>
    <t>0077438-02.2018.8.16.6000</t>
  </si>
  <si>
    <t>Gestão de Conflitos no Ambiente de Trabalho</t>
  </si>
  <si>
    <t>Depoimento Especial- versão 01/2018</t>
  </si>
  <si>
    <t>Formação de Juiz Leigo</t>
  </si>
  <si>
    <t>10A/18CM - CURITIBA</t>
  </si>
  <si>
    <t>10B/18CM - CURITIBA</t>
  </si>
  <si>
    <t>Formação em Resolução de Conflitos - CEJUSC Empreendedor</t>
  </si>
  <si>
    <t>Pacificar é Divino</t>
  </si>
  <si>
    <t>11A/18CM - CURITIBA</t>
  </si>
  <si>
    <t>11B/18CM - CURITIBA</t>
  </si>
  <si>
    <t>12A/18CM - CURITIBA</t>
  </si>
  <si>
    <t>12B/18CM - CURITIBA</t>
  </si>
  <si>
    <t>13A/18CM - CURITIBA</t>
  </si>
  <si>
    <t>13B/18CM - CURITIBA</t>
  </si>
  <si>
    <t> 0069910-14.2018.8.16.6000</t>
  </si>
  <si>
    <t>0025976-06.2018.8.16.6000</t>
  </si>
  <si>
    <t>Noções Básicas e Novidades no Pregão e nas Contratações Públicas</t>
  </si>
  <si>
    <t>0083930-44.2017.8.16.6000</t>
  </si>
  <si>
    <t>Depoimento Especial - 1ª Edição</t>
  </si>
  <si>
    <t>0012962-52.2018.8.16.6000</t>
  </si>
  <si>
    <t>2º Encontro de Gestão Judiciária Sustentável - Presencial</t>
  </si>
  <si>
    <t>webnário</t>
  </si>
  <si>
    <t>15A/18CM - PONTA GROSSA</t>
  </si>
  <si>
    <t>Justiça Restaurativa - Pato Branco - 18 a 21 de junho de 2018</t>
  </si>
  <si>
    <t>Pato Branco</t>
  </si>
  <si>
    <t>18 a 21 de junho de 2018</t>
  </si>
  <si>
    <t>16A/18CM - CURITIBA</t>
  </si>
  <si>
    <t>16B/18CM - CURITIBA</t>
  </si>
  <si>
    <t>17A/18CM - FOZ DO IGUAÇU</t>
  </si>
  <si>
    <t>FOZ DO IGUAÇU</t>
  </si>
  <si>
    <t>17B/18CM - FOZ DO IGUAÇU</t>
  </si>
  <si>
    <t>14A/18CM - UNIÃO DA VITÓRIA</t>
  </si>
  <si>
    <t>UNIÃO DA VITÓRIA</t>
  </si>
  <si>
    <t>14B/18CM - UNIÃO DA VITÓRIA</t>
  </si>
  <si>
    <t>14C/18CM - UNIÃO DA VITÓRIA</t>
  </si>
  <si>
    <t>18A/18CM - CORNÉLIO PROCÓPIO</t>
  </si>
  <si>
    <t>CORNÉLIO PROCÓPIO</t>
  </si>
  <si>
    <t>19A/18CM - CURITIBA</t>
  </si>
  <si>
    <t>19B/18CM - CURITIBA</t>
  </si>
  <si>
    <t>Conhecendo o Poder Judiciário e o Papel do CNJ</t>
  </si>
  <si>
    <t>Improbidade Administrativa</t>
  </si>
  <si>
    <t>Oficina de Pais e Mães Online</t>
  </si>
  <si>
    <t>Gestão da Qualidade</t>
  </si>
  <si>
    <t>Gestão do Conhecimento</t>
  </si>
  <si>
    <t>Metodologia de Análise e Solução de Problemas</t>
  </si>
  <si>
    <t>Gestão por Competências ESEJE</t>
  </si>
  <si>
    <t>20A/18CM - CURITIBA</t>
  </si>
  <si>
    <t>24A/18CM - APUCARANA</t>
  </si>
  <si>
    <t>APUCARANA</t>
  </si>
  <si>
    <t>23A/18CM - CURITIBA</t>
  </si>
  <si>
    <t>26A/18CM - GUARAPUAVA</t>
  </si>
  <si>
    <t>GUARAPUAVA</t>
  </si>
  <si>
    <t>25A/18CM - MATINHOS</t>
  </si>
  <si>
    <t>MATINHOS</t>
  </si>
  <si>
    <t>Gestão de Projetos</t>
  </si>
  <si>
    <t>0072701-53.2018.8.16.6000</t>
  </si>
  <si>
    <t>Nova Ortografia - 2ª Edição</t>
  </si>
  <si>
    <t>0003482-16.2019.8.16.6000</t>
  </si>
  <si>
    <t>Formação de Cumpridor de Mandados - 2ª Edição</t>
  </si>
  <si>
    <t>JR - 21 a 24 de agosto de 2018</t>
  </si>
  <si>
    <t>21 a 24 de agosto de 2018</t>
  </si>
  <si>
    <t>22A/18CM - CURITIBA</t>
  </si>
  <si>
    <t>Mediação Judicial 21A/18CM</t>
  </si>
  <si>
    <t>22B/18CM - CURITIBA</t>
  </si>
  <si>
    <t>27A/18CM - TOLEDO</t>
  </si>
  <si>
    <t>27B/18CM - TOLEDO</t>
  </si>
  <si>
    <t>22C/18CM - CURITIBA</t>
  </si>
  <si>
    <t>28A/18CM - CURITIBA</t>
  </si>
  <si>
    <t>29A/18CM - PALOTINA</t>
  </si>
  <si>
    <t>PALOTINA</t>
  </si>
  <si>
    <t>29B/18CM - PALOTINA</t>
  </si>
  <si>
    <t>30A/18CM - FRANCISCO BELTRÃO</t>
  </si>
  <si>
    <t>FRANCISCO BELTRÃO</t>
  </si>
  <si>
    <t>0060174-69.2018.8.16.60000</t>
  </si>
  <si>
    <t>Gestão de almoxarifado no setor público com ênfase em planejamento de estoques</t>
  </si>
  <si>
    <t>JR - 17 a 20 de setembro de 2018</t>
  </si>
  <si>
    <t>17 a 20 de setembro de 2018</t>
  </si>
  <si>
    <t>JR - 18 a 21 de setembro de 2018</t>
  </si>
  <si>
    <t>18 a 21 de setembro de 2018</t>
  </si>
  <si>
    <t>0003706-17.2020.8.16.6000</t>
  </si>
  <si>
    <t>SEI - 1ª Edição</t>
  </si>
  <si>
    <t>Técnologia da informação e Comunicação</t>
  </si>
  <si>
    <t>Curso</t>
  </si>
  <si>
    <t>Livre</t>
  </si>
  <si>
    <t>https://ead.tjpr.jus.br/course/view.php?id=239</t>
  </si>
  <si>
    <t>Formação de Formadores - 2018</t>
  </si>
  <si>
    <t>Depoimento Especial - 2ª Edição</t>
  </si>
  <si>
    <t>32A/18CM - REALEZA</t>
  </si>
  <si>
    <t>REALEZA</t>
  </si>
  <si>
    <t>JR - 16 a 19 de outubro de 2018</t>
  </si>
  <si>
    <t>16 a 19 de outubro de 2018</t>
  </si>
  <si>
    <t>JR - 19 a 22 de novembro de 2018</t>
  </si>
  <si>
    <t>19 a 22 de novembro de 2018</t>
  </si>
  <si>
    <t>JR - 06 a 09 de novembro de 2018</t>
  </si>
  <si>
    <t>06 a 09 de novembro de 2018</t>
  </si>
  <si>
    <t>Formação de Instrutores</t>
  </si>
  <si>
    <t>31A/18CM - CEJUSC 2º GRAU</t>
  </si>
  <si>
    <t>CEJUSC 2º GRAU</t>
  </si>
  <si>
    <t>31B/18CM - CEJUSC 2º GRAU</t>
  </si>
  <si>
    <t>33A/18CM - IRATI</t>
  </si>
  <si>
    <t>IRATI</t>
  </si>
  <si>
    <t>33B/18CM - IRATI</t>
  </si>
  <si>
    <t>078870-56.2018.8.16.6000</t>
  </si>
  <si>
    <t>Nova Ortografia - 3ª edição</t>
  </si>
  <si>
    <t>35A/18CM - PONTA GROSSA</t>
  </si>
  <si>
    <t>35B/18CM - PONTA GROSSA</t>
  </si>
  <si>
    <t>35C/18CM - PONTA GROSSA</t>
  </si>
  <si>
    <t>34B/18CM - MARINGÁ</t>
  </si>
  <si>
    <t>34A/18CM - MARINGÁ</t>
  </si>
  <si>
    <t>37A/18CM - SALTO DO LONTRA</t>
  </si>
  <si>
    <t>SALTO DO LONTRA</t>
  </si>
  <si>
    <t>Encontro sobre Justiça Restaurativa no Sistema Criminal</t>
  </si>
  <si>
    <t>Criminal</t>
  </si>
  <si>
    <t>Consciência Negra</t>
  </si>
  <si>
    <t>39A/18CM - LONDRINA</t>
  </si>
  <si>
    <t>39B/18CM - LONDRINA</t>
  </si>
  <si>
    <t>0077240-62.2018.8.16.6000</t>
  </si>
  <si>
    <t>I Seminário de Acessibilidade e Inclusão do Tribunal de Justiça do Paraná</t>
  </si>
  <si>
    <t>41A/18CM - PÉROLA</t>
  </si>
  <si>
    <t>PÉROLA</t>
  </si>
  <si>
    <t>0027736-87.2018.8.16.6000</t>
  </si>
  <si>
    <t>Gerenciamento de Resíduos</t>
  </si>
  <si>
    <t>40A/18CM - CURITIBA</t>
  </si>
  <si>
    <t>40B/18CM - CURITIBA</t>
  </si>
  <si>
    <t>Formação Inicial</t>
  </si>
  <si>
    <t>38A/18CM - CORONEL VIVIDA</t>
  </si>
  <si>
    <t>CORONEL VIVIDA</t>
  </si>
  <si>
    <t>44A/18CM - CAMPO MOURÃO</t>
  </si>
  <si>
    <t>36A/18CM - CURITIBA</t>
  </si>
  <si>
    <t>36B/18CM - CURITIBA</t>
  </si>
  <si>
    <t>Depoimento Especial - 3ª Edição</t>
  </si>
  <si>
    <t>42A/18CM - CURITIBA</t>
  </si>
  <si>
    <t>46A/18CM - UMUARAMA</t>
  </si>
  <si>
    <t>UMUARAMA</t>
  </si>
  <si>
    <t>46B/18CM - UMUARAMA</t>
  </si>
  <si>
    <t>45A/18CM - CURITIBA</t>
  </si>
  <si>
    <t>47A/18CM - MANOEL RIBAS</t>
  </si>
  <si>
    <t>MANOEL RIBAS</t>
  </si>
  <si>
    <t>43A/18CM - CURITIBA</t>
  </si>
  <si>
    <t>43B/18CM - CURITIBA</t>
  </si>
  <si>
    <t>JR - 15 a 18 de janeiro de 2019</t>
  </si>
  <si>
    <t>15 a 18 de janeiro de 2019</t>
  </si>
  <si>
    <t>Fórum de Dúvidas</t>
  </si>
  <si>
    <t>48A/18CM - CURITIBA</t>
  </si>
  <si>
    <t>0003689-78.2020.8.16.6000</t>
  </si>
  <si>
    <t>Nova Ortografia - 4ª Edição</t>
  </si>
  <si>
    <t>Linguagem e comunicação</t>
  </si>
  <si>
    <t>On line</t>
  </si>
  <si>
    <t>10 h</t>
  </si>
  <si>
    <t>Prevenção a Acidentes</t>
  </si>
  <si>
    <t>Formação de Instrutores - Assédio no Ambiente de Trabalho Para Chefias</t>
  </si>
  <si>
    <t>Curso - Assédio no Ambiente de Trabalho Para Chefias</t>
  </si>
  <si>
    <t>Formação de Brigadistas - TJPR</t>
  </si>
  <si>
    <t>TJPR</t>
  </si>
  <si>
    <t>0094357-66.2018.8.16.6000</t>
  </si>
  <si>
    <t>Processos de Aquisição e Contratação do Departamento de Patrimônio sob a ótica da Gestão por Competências</t>
  </si>
  <si>
    <t>JR - 19 a 22 de março de 2019</t>
  </si>
  <si>
    <t>19 a 22 de março de 2019</t>
  </si>
  <si>
    <t>0023891-76.2020.8.16.6000</t>
  </si>
  <si>
    <t>Fundo Rotativo</t>
  </si>
  <si>
    <t>autoinstrucional</t>
  </si>
  <si>
    <t>https://ead.tjpr.jus.br/course/view.php?id=297</t>
  </si>
  <si>
    <t>0010556-24.2019.8.16.6000</t>
  </si>
  <si>
    <t>Diretrizes Pedagógicas</t>
  </si>
  <si>
    <t>0031866-57.2017.8.16.6000</t>
  </si>
  <si>
    <t>Formação de Brigadistas -  Arapongas</t>
  </si>
  <si>
    <t>0022882-16.2019.8.16.6000</t>
  </si>
  <si>
    <t>Formação de Brigadista - Sede Mateus Leme</t>
  </si>
  <si>
    <t>0010552-84.2019.8.16.6000</t>
  </si>
  <si>
    <t>Metodologias Ativas</t>
  </si>
  <si>
    <t>0031441-59.2019.8.16.6000</t>
  </si>
  <si>
    <t>Depoimento Especial - 5ª Edição</t>
  </si>
  <si>
    <t>https://ead.tjpr.jus.br/course/view.php?id=305</t>
  </si>
  <si>
    <t>0015718-97.2019.8.16.6000</t>
  </si>
  <si>
    <t>Gestão de Riscos</t>
  </si>
  <si>
    <t>JR - 26 a 29 de março de 2019</t>
  </si>
  <si>
    <t>26 a 29 de março de 2019</t>
  </si>
  <si>
    <t>Capacitação em Precatórios</t>
  </si>
  <si>
    <t>0003414-32.2020.8.16.6000</t>
  </si>
  <si>
    <t>Teletrabalho - 1ª edição</t>
  </si>
  <si>
    <t>0033937-61.2019.8.16.6000</t>
  </si>
  <si>
    <t>III Encontro Estadual de Justiça Restaurativa</t>
  </si>
  <si>
    <t>JR - 23 a 26 de abril de 2019</t>
  </si>
  <si>
    <t>23 a 26 de abril de 2019</t>
  </si>
  <si>
    <t>Brigadistas - teórico</t>
  </si>
  <si>
    <t>Gestão Judiciária Sustentável</t>
  </si>
  <si>
    <t>0021600-74.2018.8.16.6000</t>
  </si>
  <si>
    <t>Palestra - Assédio no Ambiente de Trabalho Para Chefias</t>
  </si>
  <si>
    <t>0041434-29.2019.8.16.6000</t>
  </si>
  <si>
    <t>Webinário - Aperfeiçoando as Relações Humanas: as Cinco Linguagens da Valorização Pessoal aplicadas ao Ambiente de Trabalho</t>
  </si>
  <si>
    <t>https://ead.tjpr.jus.br/course/view.php?id=315</t>
  </si>
  <si>
    <t>0072403-95.2017.8.16.6000</t>
  </si>
  <si>
    <t>Curso de Capacitação de Equipes Regionais de Atendimento Multidisciplinar</t>
  </si>
  <si>
    <t>https://ead.tjpr.jus.br/course/view.php?id=316</t>
  </si>
  <si>
    <t>0028117-61.2019.8.16.6000</t>
  </si>
  <si>
    <t>Multiplicação sobre Pregão e Contratação Pública - 2019</t>
  </si>
  <si>
    <t>Formação de Cumpridor de Mandados - 3ª Edição</t>
  </si>
  <si>
    <t>3ª Edição</t>
  </si>
  <si>
    <t>Br1gadistas - evacuação</t>
  </si>
  <si>
    <t>Formação de Brigadistas - Paranaguá</t>
  </si>
  <si>
    <t>Paranaguá</t>
  </si>
  <si>
    <t>0024608-25.2019.8.16.6000</t>
  </si>
  <si>
    <t>Formação de Brigadistas - Varas da Fazenda e Falência de Curitiba</t>
  </si>
  <si>
    <t>0035168-26.2019.8.16.6000</t>
  </si>
  <si>
    <t>Formação de Brigadistas - Fórum da Família, da Criança e do Adolescente - Curitiba</t>
  </si>
  <si>
    <t>Formação de Brigadistas - Palácio da Justiça e Prédio Anexo - Curitiba</t>
  </si>
  <si>
    <t>PROSERVIDOR</t>
  </si>
  <si>
    <t>PROSERVIDOR - INFÂNCIA</t>
  </si>
  <si>
    <t>0055682-97.2019.8.16.6000</t>
  </si>
  <si>
    <t>Oficina - Como lidar com o estresse</t>
  </si>
  <si>
    <t>Restauração do curso em progresso copiar 1</t>
  </si>
  <si>
    <t>Brigadistas - Pitanga</t>
  </si>
  <si>
    <t>Pitanga</t>
  </si>
  <si>
    <t>JR - 03 a 06 de junho de 2019</t>
  </si>
  <si>
    <t>03 a 06 de junho de 2019</t>
  </si>
  <si>
    <t>0056018-04.2019.8.16.6000</t>
  </si>
  <si>
    <t>Webinário - Inteligência emocional e a saúde do servidor</t>
  </si>
  <si>
    <t>Formação de Instrutores - Cumpridor de Mandados/Depoimento Especial</t>
  </si>
  <si>
    <t>JR - 04 a 07 de junho de 2019</t>
  </si>
  <si>
    <t>04 a 07 de junho de 2019</t>
  </si>
  <si>
    <t>JR - 30 de julho a 02 de agosto de 2019</t>
  </si>
  <si>
    <t>30 de julho a 02 de agosto de 2019</t>
  </si>
  <si>
    <t>TESTE de atividades</t>
  </si>
  <si>
    <t>Oficina - Conhecendo a Deficiência Visual</t>
  </si>
  <si>
    <t>JR - 24 a 27 de junho de 2019</t>
  </si>
  <si>
    <t>24 a 27 de junho de 2019</t>
  </si>
  <si>
    <t>JR - 12 a 15 de agosto de 2019</t>
  </si>
  <si>
    <t>12 a 15 de agosto de 2019</t>
  </si>
  <si>
    <t>Atuação dos estagiários junto ao TJPR - Turma 31jul2019</t>
  </si>
  <si>
    <t>0062050-25.2019.8.16.6000</t>
  </si>
  <si>
    <t>Nivelamento dos Servidores do Poder Judiciário</t>
  </si>
  <si>
    <t>CNJ</t>
  </si>
  <si>
    <t>24 h</t>
  </si>
  <si>
    <t>https://ead.tjpr.jus.br/course/view.php?id=355</t>
  </si>
  <si>
    <t>0071803-06.2019.8.16.6000</t>
  </si>
  <si>
    <t>Formação de Brigadistas - Fórum de Santa Felicidade - Curitiba</t>
  </si>
  <si>
    <t>0073845-28.2019.8.16.6000</t>
  </si>
  <si>
    <t>Formação de Brigadistas - Fórum de Pato Branco</t>
  </si>
  <si>
    <t>0082469-66.2019.8.16.6000</t>
  </si>
  <si>
    <t>Oficina - Conhecendo a Deficiência Auditiva</t>
  </si>
  <si>
    <t>0061751-48.2019.8.16.6000</t>
  </si>
  <si>
    <t>Atuação dos estagiários junto ao TJPR - Turma 02ago2019</t>
  </si>
  <si>
    <t>Sobre o estágio e sobre o Departamento do Patrimônio do TJPR: conhecer para fazer para aprender</t>
  </si>
  <si>
    <t>JR - 20 a 23 de agosto de 2019</t>
  </si>
  <si>
    <t>20 a 23 de agosto de 2019</t>
  </si>
  <si>
    <t>JR - 26 a 29 de agosto de 2019</t>
  </si>
  <si>
    <t>26 a 29 de agosto de 2019</t>
  </si>
  <si>
    <t>0073493-70.2019.8.16.6000</t>
  </si>
  <si>
    <t>Formação de Brigadistas - Fórum de Castro</t>
  </si>
  <si>
    <t>Materiais para Curso de Capacitação de Mediadores e Conciliadores Judiciais</t>
  </si>
  <si>
    <t>0082016-71.2019.8.16.6000</t>
  </si>
  <si>
    <t>Oficina - Prevenção ao Suicídio</t>
  </si>
  <si>
    <t>Oficina - Conhecendo a Deficiência Física</t>
  </si>
  <si>
    <t>JR - DEASE - Curitiba - 07 a 10 de outubro de 2019</t>
  </si>
  <si>
    <t>07 a 10 de outubro de 2019</t>
  </si>
  <si>
    <t>JR - DEASE - Londrina - 18 a 21 de novembro de 2019</t>
  </si>
  <si>
    <t>18 a 21 de novembro de 2019</t>
  </si>
  <si>
    <t>JR - DEASE - Toledo - 11 a 14 de novembro de 2019</t>
  </si>
  <si>
    <t>Toledo</t>
  </si>
  <si>
    <t>11 a 14 de novembro de 2019</t>
  </si>
  <si>
    <t>0034344-67.2019.8.16.6000</t>
  </si>
  <si>
    <t>Webinário - Dia da Consciência Negra</t>
  </si>
  <si>
    <t>InovaJud - Laboratório de Inovação</t>
  </si>
  <si>
    <t>0072983-57.2019.8.16.6000</t>
  </si>
  <si>
    <t>Formação de Brigadistas - Fórum de Paranavaí</t>
  </si>
  <si>
    <t>JR - 23 a 26 de setembro de 2019</t>
  </si>
  <si>
    <t>23 a 26 de setembro de 2019</t>
  </si>
  <si>
    <t>0015797-03.2024.8.16.6000</t>
  </si>
  <si>
    <t>Gestão Documental no Poder Judiciário</t>
  </si>
  <si>
    <t>Gestão</t>
  </si>
  <si>
    <t>5 h</t>
  </si>
  <si>
    <t>https://ead.tjpr.jus.br/course/view.php?id=376</t>
  </si>
  <si>
    <t>0082087-73.2019.8.16.6000</t>
  </si>
  <si>
    <t>Crase</t>
  </si>
  <si>
    <t>https://ead.tjpr.jus.br/course/view.php?id=378</t>
  </si>
  <si>
    <t>JR - 18 a 21 de novembro de 2019</t>
  </si>
  <si>
    <t>JR - 28 a 31 de outubro de 2019</t>
  </si>
  <si>
    <t>28 a 31 de outubro de 2019</t>
  </si>
  <si>
    <t>Criando um Laboratório de Inovação no Judiciário</t>
  </si>
  <si>
    <t>0041567-71.2019.8.16.6000</t>
  </si>
  <si>
    <t>Formação de Brigadistas - Sede Álvaro Ramos - Curitiba</t>
  </si>
  <si>
    <t>0087551-78.2019.8.16.6000</t>
  </si>
  <si>
    <t>teórico de Brigadista de Incêndio - pratico</t>
  </si>
  <si>
    <t>https://ead.tjpr.jus.br/course/view.php?id=382</t>
  </si>
  <si>
    <t>0060295-63.2019.8.16.6000</t>
  </si>
  <si>
    <t>https://ead.tjpr.jus.br/course/view.php?id=383</t>
  </si>
  <si>
    <t>0011322-43.2020.8.16.6000</t>
  </si>
  <si>
    <t>Proservidor - Cartório Distribuidor</t>
  </si>
  <si>
    <t>80 h</t>
  </si>
  <si>
    <t>https://ead.tjpr.jus.br/course/view.php?id=384</t>
  </si>
  <si>
    <t>0095897-18.2019.8.16.6000</t>
  </si>
  <si>
    <t>Formação de Brigadistas - Fórum Cível II</t>
  </si>
  <si>
    <t>ok</t>
  </si>
  <si>
    <t>Restauração do curso em progresso copiar 3</t>
  </si>
  <si>
    <t>Multiplicadores</t>
  </si>
  <si>
    <t>JR - 22 a 25 de outubro de 2019</t>
  </si>
  <si>
    <t>22 a 25 de outubro de 2019</t>
  </si>
  <si>
    <t>Formação de Brigadistas - Colorado</t>
  </si>
  <si>
    <t>Colorado</t>
  </si>
  <si>
    <t>0008308-85.2019.8.16.6000</t>
  </si>
  <si>
    <t>IRDR - teoria e prática</t>
  </si>
  <si>
    <t>https://ead.tjpr.jus.br/course/view.php?id=391</t>
  </si>
  <si>
    <t>Brigadista</t>
  </si>
  <si>
    <t>Brigadista Prático</t>
  </si>
  <si>
    <t>Atualização em custas processuais de 1º grau de jurisdição</t>
  </si>
  <si>
    <t>Cartórios Distribuidores - Umuarama</t>
  </si>
  <si>
    <t>Umuarama</t>
  </si>
  <si>
    <t>0087218-29.2019.8.16.6000</t>
  </si>
  <si>
    <t>Formação de Brigadistas - Fórum de Campo Largo</t>
  </si>
  <si>
    <t>0001857-15.2017.8.16.6000</t>
  </si>
  <si>
    <t>Formação de Brigadistas - Fórum de Terra Boa</t>
  </si>
  <si>
    <t>0105110-48.2019.8.16.6000</t>
  </si>
  <si>
    <t>Webinário - Autismo, Deficiência Intelectual e Transtorno mental - Principais características e diferenças</t>
  </si>
  <si>
    <t>0106475-40.2019.8.16.6000</t>
  </si>
  <si>
    <t>Cuidando da saúde mental</t>
  </si>
  <si>
    <t>JR - 25 a 28 de novembro de 2019</t>
  </si>
  <si>
    <t>25 a 28 de novembro de 2019</t>
  </si>
  <si>
    <t>0099372-79.2019.8.16.6000</t>
  </si>
  <si>
    <t>Formação de Brigadistas - Fórum de Ibiporã</t>
  </si>
  <si>
    <t>0099360-65.2019.8.16.6000</t>
  </si>
  <si>
    <t>Formação de Brigadistas - Fórum de Cambé</t>
  </si>
  <si>
    <t>0060521-68.2019.8.16.6000</t>
  </si>
  <si>
    <t>Sistema Eletrônico de Execução Unificado- SEEU</t>
  </si>
  <si>
    <t>certificado</t>
  </si>
  <si>
    <t>6h</t>
  </si>
  <si>
    <t>https://ead.tjpr.jus.br/course/view.php?id=409</t>
  </si>
  <si>
    <t>Oficina de Design Thinking</t>
  </si>
  <si>
    <t>Thinking</t>
  </si>
  <si>
    <t>0087273-77.2019.8.16.6000</t>
  </si>
  <si>
    <t>BRIGADA DE INCÊNDIO, de nível intermediário</t>
  </si>
  <si>
    <t>https://ead.tjpr.jus.br/course/view.php?id=413</t>
  </si>
  <si>
    <t>Depoimento Especial - 4ª Edição</t>
  </si>
  <si>
    <t>4ª Edição</t>
  </si>
  <si>
    <t>0095283-13.2019.8.16.6000</t>
  </si>
  <si>
    <t>Formação de Brigadistas - Fórum Coronel Vivida</t>
  </si>
  <si>
    <t>0087983-97.2019.8.16.6000</t>
  </si>
  <si>
    <t>Formação de Brigadistas - Fórum São João</t>
  </si>
  <si>
    <t>0033257-81.2016.8.16.6000</t>
  </si>
  <si>
    <t>Nome Social - Identidade, Reconhecimento e Memória</t>
  </si>
  <si>
    <t>https://ead.tjpr.jus.br/course/view.php?id=417</t>
  </si>
  <si>
    <t>JR - 27 a 30 de janeiro de 2020</t>
  </si>
  <si>
    <t>27 a 30 de janeiro de 2020</t>
  </si>
  <si>
    <t>JR - 13 a 16 de janeiro de 2020</t>
  </si>
  <si>
    <t>13 a 16 de janeiro de 2020</t>
  </si>
  <si>
    <t>Teletrabalho - 2ª edição</t>
  </si>
  <si>
    <t>1° Curso de Formação de Laboratorista</t>
  </si>
  <si>
    <t>Regras Práticas da Nova Ortografia - 5ª edição</t>
  </si>
  <si>
    <t>SEI - Sistema Eletrônico de Informações</t>
  </si>
  <si>
    <t>https://ead.tjpr.jus.br/course/view.php?id=427</t>
  </si>
  <si>
    <t>Curso - Nivelamento dos Servidores do Poder Judiciário - Turma 2</t>
  </si>
  <si>
    <t>Turma 2</t>
  </si>
  <si>
    <t>0009727-09.2020.8.16.6000</t>
  </si>
  <si>
    <t>Habilidades sociais no trabalho</t>
  </si>
  <si>
    <t>https://ead.tjpr.jus.br/course/view.php?id=429</t>
  </si>
  <si>
    <t>não oferta2024</t>
  </si>
  <si>
    <t>0009838-90.2020.8.16.6000</t>
  </si>
  <si>
    <t>Planejamento Estratégico</t>
  </si>
  <si>
    <t>https://ead.tjpr.jus.br/course/view.php?id=430</t>
  </si>
  <si>
    <t>JR - 03 a 06 de fevereiro de 2020</t>
  </si>
  <si>
    <t>03 a 06 de fevereiro de 2020</t>
  </si>
  <si>
    <t>0009857-96.2020.8.16.6000</t>
  </si>
  <si>
    <t>Como elaborar e julgar as planilhas de Cursos e formação de preços</t>
  </si>
  <si>
    <t>JML</t>
  </si>
  <si>
    <t>https://ead.tjpr.jus.br/course/view.php?id=432</t>
  </si>
  <si>
    <t>0020225-67.2020.8.16.6000</t>
  </si>
  <si>
    <t>Sindicância e Processo Administrativo Disciplinar: fundamentos legais e administrativos</t>
  </si>
  <si>
    <t>https://ead.tjpr.jus.br/course/view.php?id=433</t>
  </si>
  <si>
    <t>0017827-50.2020.8.16.6000</t>
  </si>
  <si>
    <t>0103338-50.2019.8.16.6000</t>
  </si>
  <si>
    <t>Sindicância e Processo Administrativo Disciplinar</t>
  </si>
  <si>
    <t>0018916-11.2020.8.16.6000</t>
  </si>
  <si>
    <t>Como contratar e gerenciar serviços de treinamento e desenvolvimento de pessoas e ensino</t>
  </si>
  <si>
    <t>https://ead.tjpr.jus.br/course/view.php?id=434</t>
  </si>
  <si>
    <t>0021108-14.2020.8.16.6000</t>
  </si>
  <si>
    <t>Contratos Administrativos: enfoque para gestão, fiscalização, alteração e penalidades, formação e capacitação de fiscais e gestores de contratos com base na legislação do TJPR</t>
  </si>
  <si>
    <t>https://ead.tjpr.jus.br/course/view.php?id=435</t>
  </si>
  <si>
    <t>0012172-97.2020.8.16.6000</t>
  </si>
  <si>
    <t>Experiência de meditação</t>
  </si>
  <si>
    <t>Live</t>
  </si>
  <si>
    <t>presencial</t>
  </si>
  <si>
    <t>https://ead.tjpr.jus.br/course/view.php?id=436.</t>
  </si>
  <si>
    <t>Formação de Assistentes de Direção do Fórum</t>
  </si>
  <si>
    <t>Fórum</t>
  </si>
  <si>
    <t>Formação de Brigadistas - Fórum de Execuções Penais - Curitiba</t>
  </si>
  <si>
    <t>Restauração do curso em progresso copiar 5</t>
  </si>
  <si>
    <t>0012537-54.2020.8.16.6000 </t>
  </si>
  <si>
    <t>Formação de Brigadistas - Tribunal do Juri</t>
  </si>
  <si>
    <t>registrado 2020</t>
  </si>
  <si>
    <t>Formação de Brigadistas - Fórum de Andirá</t>
  </si>
  <si>
    <t>Fórum de Andirá</t>
  </si>
  <si>
    <t>Obras e Serviços de Engenharia</t>
  </si>
  <si>
    <t>https://ead.tjpr.jus.br/course/view.php?id=442</t>
  </si>
  <si>
    <t>sei não bate com o curso - 0007783-74.2017.8.16.6000</t>
  </si>
  <si>
    <t>A</t>
  </si>
  <si>
    <t>Restauração do curso em progresso copiar 6</t>
  </si>
  <si>
    <t>Direitos Humanos e Cidadania</t>
  </si>
  <si>
    <t>Cidadania</t>
  </si>
  <si>
    <t>Arquivos</t>
  </si>
  <si>
    <t>Formação de Brigadistas - Fórum de União da Vitória</t>
  </si>
  <si>
    <t>Fórum de União da Vitória</t>
  </si>
  <si>
    <t>Formação continuada e complementar</t>
  </si>
  <si>
    <t>complementar</t>
  </si>
  <si>
    <t>0013680-78.2020.8.16.6000</t>
  </si>
  <si>
    <t>Semana da Mulher - TJPR</t>
  </si>
  <si>
    <t>https://ead.tjpr.jus.br/course/view.php?id=450</t>
  </si>
  <si>
    <t>Formação de Brigadistas - Fórum de Telêmaco Borba</t>
  </si>
  <si>
    <t>Fórum de Telêmaco Borba</t>
  </si>
  <si>
    <t>0021124-94.2022.8.16.6000</t>
  </si>
  <si>
    <t>IV Encontro Nacional de Inteligência do Poder Judiciário: Construindo a Doutrina de Inteligência do Poder Judiciário</t>
  </si>
  <si>
    <t>EJUD</t>
  </si>
  <si>
    <t>Encontro</t>
  </si>
  <si>
    <t>https://ead.tjpr.jus.br/course/view.php?id=454</t>
  </si>
  <si>
    <t>JR - 16 a 19 de março de 2020</t>
  </si>
  <si>
    <t>16 a 19 de março de 2020</t>
  </si>
  <si>
    <t>Página para formatação EIXOS</t>
  </si>
  <si>
    <t>Webinário - Coronavírus - Prevenção em casa, no trabalho e perspectivas futuras</t>
  </si>
  <si>
    <t>Ambiente Virtual de Aprendizagem - Mobile</t>
  </si>
  <si>
    <t>Webinário - Movimente-se!! Não deixe seu corpo entrar em quarentena</t>
  </si>
  <si>
    <t>Webinário - Investimentos com foco no perfil do servidor público</t>
  </si>
  <si>
    <t>Webinário - Distanciamento social: como manter a mente saudável</t>
  </si>
  <si>
    <t>As novas regras previdenciárias</t>
  </si>
  <si>
    <t>Webinário - O isolamento social e o aumento da violência doméstica</t>
  </si>
  <si>
    <t>Webinário - Neuróbica: fortaleça seu cérebro, envelheça com saúde</t>
  </si>
  <si>
    <t>Webinário - Altas Habilidades - Definição e Processo Educativo do Superdotado</t>
  </si>
  <si>
    <t>Webinário - ADOÇÃO - Encaminhando vidas em tempo de COVID-19</t>
  </si>
  <si>
    <t>Gestão de Precedentes</t>
  </si>
  <si>
    <t>https://ead.tjpr.jus.br/course/view.php?id=475</t>
  </si>
  <si>
    <t>0045388-49.2020.8.16.6000</t>
  </si>
  <si>
    <t>miniCurso “Conhecendo a Justiça Restaurativa”</t>
  </si>
  <si>
    <t>https://ead.tjpr.jus.br/course/view.php?id=476</t>
  </si>
  <si>
    <t>0041236-55.2020.8.16.6000</t>
  </si>
  <si>
    <t>Webinário “Justiça em tempos de pandemia: do cárcere ao resgate do ser humano”</t>
  </si>
  <si>
    <t>webinário</t>
  </si>
  <si>
    <t>https://ead.tjpr.jus.br/course/view.php?id=477</t>
  </si>
  <si>
    <t>0048085-43.2020.8.16.6000</t>
  </si>
  <si>
    <t>live "Ativismo Judicial em Tempos de Coronavírus"</t>
  </si>
  <si>
    <t>live</t>
  </si>
  <si>
    <t>https://ead.tjpr.jus.br/course/view.php?id=478</t>
  </si>
  <si>
    <t>0041495-50.2020.8.16.6000</t>
  </si>
  <si>
    <t>4º Encontro de Gestão Judiciária Sustentável</t>
  </si>
  <si>
    <t>Webinário - As modificações dos contratos de consumo no decurso da pandemia</t>
  </si>
  <si>
    <t>Webinário - Inteligencia Artificial y Seguridad Juridica</t>
  </si>
  <si>
    <t>0051685-72.2020.8.16.6000</t>
  </si>
  <si>
    <t>live “O impacto das emoções na saúde das pessoas em tempos de pandemia”</t>
  </si>
  <si>
    <t>https://ead.tjpr.jus.br/course/view.php?id=482</t>
  </si>
  <si>
    <t>Formação de Tutores no Moodle</t>
  </si>
  <si>
    <t>0056326-06.2020.8.16.6000</t>
  </si>
  <si>
    <t>live "Roda de conversa -Os impactos da pandemia na rotina das mulheres do Judiciário paranaense"</t>
  </si>
  <si>
    <t>https://ead.tjpr.jus.br/course/view.php?id=484</t>
  </si>
  <si>
    <t>Proatividade em tempos de Pandemia-Certificado</t>
  </si>
  <si>
    <t>Webinário - Diálogos interprofissionais: a co-construção de referenciais técnicos para a atuação de  psicólogas(os) e assistentes sociais no TJPR</t>
  </si>
  <si>
    <t>0064934-61.2018.8.16.6000</t>
  </si>
  <si>
    <t>Gestão por Competências</t>
  </si>
  <si>
    <t>https://ead.tjpr.jus.br/course/view.php?id=487</t>
  </si>
  <si>
    <t>0101965-81.2019.8.16.6000</t>
  </si>
  <si>
    <t>Gestão de Projetos – Gerenciamento de Projetos (PMI) na Administração Pública</t>
  </si>
  <si>
    <t>CVI</t>
  </si>
  <si>
    <t>https://ead.tjpr.jus.br/course/view.php?id=488</t>
  </si>
  <si>
    <t>não oferta2024 / 14/02/2024 forcei a certificação e registei</t>
  </si>
  <si>
    <t>0104191-59.2019.8.16.6000</t>
  </si>
  <si>
    <t>Ouvidoria-Geral: Potencializadores da Mediação e da Conciliação</t>
  </si>
  <si>
    <t>https://ead.tjpr.jus.br/course/view.php?id=489</t>
  </si>
  <si>
    <t>Webinário - Prática forense nos Juizados de Violência Doméstica e Familiar contra a Mulher</t>
  </si>
  <si>
    <t>Webinário - Innovation Today - Judiciário pós-pandemia</t>
  </si>
  <si>
    <t>0030036-51.2020.8.16.6000</t>
  </si>
  <si>
    <t>Tríade da Felicidade</t>
  </si>
  <si>
    <t>20 h</t>
  </si>
  <si>
    <t>https://ead.tjpr.jus.br/course/view.php?id=492</t>
  </si>
  <si>
    <t>0074133-39.2020.8.16.6000</t>
  </si>
  <si>
    <t>live “Magistratura paranaense e o incremento da política judiciária no atendimento à mulher em situação de violência doméstica e familiar”</t>
  </si>
  <si>
    <t>https://ead.tjpr.jus.br/course/view.php?id=495</t>
  </si>
  <si>
    <t>Itinerários Formativos</t>
  </si>
  <si>
    <t>0070526-18.2020.8.16.6000</t>
  </si>
  <si>
    <t>A comunicação com a pessoa surda no Poder Judiciário</t>
  </si>
  <si>
    <t>https://ead.tjpr.jus.br/course/view.php?id=497</t>
  </si>
  <si>
    <t>0075757-26.2020.8.16.6000 </t>
  </si>
  <si>
    <t>live “Postulados da proporcionalidade e da razoabilidade: como aplicá-los?”</t>
  </si>
  <si>
    <t>https://ead.tjpr.jus.br/course/view.php?id=498</t>
  </si>
  <si>
    <t>0080053-91.2020.8.16.6000</t>
  </si>
  <si>
    <t>Conhecendo a Deficiência Intelectual e Múltipla</t>
  </si>
  <si>
    <t>https://ead.tjpr.jus.br/course/view.php?id=499</t>
  </si>
  <si>
    <t>A Síndrome do X Frágil</t>
  </si>
  <si>
    <t>https://ead.tjpr.jus.br/course/view.php?id=500</t>
  </si>
  <si>
    <t>Webinário - Magistratura paranaense e o incremento da política judiciária no atendimento à mulher</t>
  </si>
  <si>
    <t>0066566-54.2020.8.16.6000</t>
  </si>
  <si>
    <t>LIVE 1 - O Decreto Judiciário nº 401/2020 e a retomada gradual das atividades presenciais</t>
  </si>
  <si>
    <t>09/09/2020</t>
  </si>
  <si>
    <t>https://ead.tjpr.jus.br/course/view.php?id=502</t>
  </si>
  <si>
    <t>LIVE 2 - DECRETO JUDICIÁRIO Nº 400/2020 -  AUDIÊNCIAS DURANTE O PERÍODO EM QUE PERDURAR O ESTADO DE CALAMIDADE PÚBLICA</t>
  </si>
  <si>
    <t>10/09/2020</t>
  </si>
  <si>
    <t>LIVE 3 -ANEXOS AO DECRETO JUDICIÁRIO 401/2020 - PROTOCOLOS SANITÁRIOS NA RETOMADA GRADUAL DAS ATIVIDADES PRESENCIAIS E A ADEQUAÇÃO DOS ESPAÇOS</t>
  </si>
  <si>
    <t>11/09/2020</t>
  </si>
  <si>
    <t>2 h</t>
  </si>
  <si>
    <t>0088700-75.2020.8.16.6000</t>
  </si>
  <si>
    <t>live “A fundamentação das decisões judiciais"</t>
  </si>
  <si>
    <t>https://ead.tjpr.jus.br/course/view.php?id=503</t>
  </si>
  <si>
    <t>0094874-03.2020.8.16.6000</t>
  </si>
  <si>
    <t>Projeto de Incentivo à Autonomia</t>
  </si>
  <si>
    <t xml:space="preserve">nome no certificado  Curso de Capacitação para Cuidador, Educador Social e Mãe Social, </t>
  </si>
  <si>
    <t>0095021-29.2020.8.16.6000</t>
  </si>
  <si>
    <t>live “As implicações da Lei Geral de Proteção de Dados Pessoais no Tribunal de Justiça do Paraná”</t>
  </si>
  <si>
    <t>https://ead.tjpr.jus.br/course/view.php?id=505</t>
  </si>
  <si>
    <t>0095508-96.2020.8.16.6000</t>
  </si>
  <si>
    <t>Lançamento do "Guia para Grupos Reflexivos para Autores de Violência Doméstica e Familiar contra a Mulher”</t>
  </si>
  <si>
    <t>https://ead.tjpr.jus.br/enrol/index.php?id=506</t>
  </si>
  <si>
    <t>0099150-77.2020.8.16.6000</t>
  </si>
  <si>
    <t>live “O Regime de Previdência Complementar para Servidores e Magistrados do TJPR​”</t>
  </si>
  <si>
    <t>https://ead.tjpr.jus.br/course/view.php?id=508</t>
  </si>
  <si>
    <t>0097530-30.2020.8.16.6000</t>
  </si>
  <si>
    <t>live “Como dar feedback no ambiente profissional”</t>
  </si>
  <si>
    <t>https://ead.tjpr.jus.br/course/view.php?id=509</t>
  </si>
  <si>
    <t>Formação de Conciliadores e Mediadores Judiciais</t>
  </si>
  <si>
    <t>Judiciais</t>
  </si>
  <si>
    <t>0097574-49.2020.8.16.6000</t>
  </si>
  <si>
    <t>live “Diálogos sobre a adoção: a importância da preparação de pretendentes”</t>
  </si>
  <si>
    <t>https://ead.tjpr.jus.br/enrol/index.php?id=512</t>
  </si>
  <si>
    <t>Contratação de Bens e Serviços de Tecnologia da Informação e Comunicação – TIC copiar 1</t>
  </si>
  <si>
    <t>2º Seminário Nacional sobre a Atuação da Assessoria Jurídica em Licitações e Contratos e suas Boas Práticas</t>
  </si>
  <si>
    <t>Práticas</t>
  </si>
  <si>
    <t>0100240-23.2020.8.16.600</t>
  </si>
  <si>
    <t>live “Brincar é Coisa Séria”</t>
  </si>
  <si>
    <t>https://ead.tjpr.jus.br/course/view.php?id=516</t>
  </si>
  <si>
    <t>Webinário “Lei Geral de Proteção de Dados (Lei nº 13.709): a caminho da efetividade”</t>
  </si>
  <si>
    <t>0108330-20.2020.8.16.6000</t>
  </si>
  <si>
    <t>Cumpridores de Mandados - 4ª Edição</t>
  </si>
  <si>
    <t>https://ead.tjpr.jus.br/course/view.php?id=518</t>
  </si>
  <si>
    <t>0107760-34.2020.8.16.6000</t>
  </si>
  <si>
    <t>live “PARANAPREVIDÊNCIA - História e Desafios Futuros"</t>
  </si>
  <si>
    <t>https://ead.tjpr.jus.br/course/view.php?id=519</t>
  </si>
  <si>
    <t>Os efeitos do encarceramento na reprodução do ciclo da violência e na violação dos direitos fundamentais</t>
  </si>
  <si>
    <t>0080451-38.2020.8.16.6000</t>
  </si>
  <si>
    <t>Lei de Introdução às Normas do Direito Brasileiro</t>
  </si>
  <si>
    <t>STJ</t>
  </si>
  <si>
    <t>8 h</t>
  </si>
  <si>
    <t>https://ead.tjpr.jus.br/course/view.php?id=521</t>
  </si>
  <si>
    <t>0098680-80.2019.8.16.6000</t>
  </si>
  <si>
    <t>Projeto Básico e Termo de Referência</t>
  </si>
  <si>
    <t>https://ead.tjpr.jus.br/course/view.php?id=522</t>
  </si>
  <si>
    <t>Microsoft Teams</t>
  </si>
  <si>
    <t>Restauração do curso em progresso copiar 8</t>
  </si>
  <si>
    <t>0107877-25.2020.8.16.6000</t>
  </si>
  <si>
    <t>live “Lançamento da Revista Eletrônica da Ouvidoria”</t>
  </si>
  <si>
    <t>https://ead.tjpr.jus.br/course/view.php?id=525</t>
  </si>
  <si>
    <t>0112875-36.2020.8.16.6000</t>
  </si>
  <si>
    <t>live “Implementando o Formulário Nacional de Avaliação de Risco - live 1”</t>
  </si>
  <si>
    <t>https://ead.tjpr.jus.br/course/view.php?id=526</t>
  </si>
  <si>
    <t>live “Implementando o Formulário Nacional de Avaliação de Risco - live 2”</t>
  </si>
  <si>
    <t>Tutores no Moodle</t>
  </si>
  <si>
    <t>0074115-23.2017.8.16.6000</t>
  </si>
  <si>
    <t>Calculadora Judicial Agnesi</t>
  </si>
  <si>
    <t>https://ead.tjpr.jus.br/course/view.php?id=528</t>
  </si>
  <si>
    <t>Webinário - COVID19</t>
  </si>
  <si>
    <t>0014757-88.2021.8.16.6000</t>
  </si>
  <si>
    <t>Formação de Gestores Liderança, Gestão e Indicadores de Desempenho</t>
  </si>
  <si>
    <t>servidores</t>
  </si>
  <si>
    <t>https://ead.tjpr.jus.br/course/view.php?id=532</t>
  </si>
  <si>
    <t>2023 tirado do AVA</t>
  </si>
  <si>
    <t>Conhecendo o Poder Judiciário</t>
  </si>
  <si>
    <t>https://ead.tjpr.jus.br/course/view.php?id=533</t>
  </si>
  <si>
    <t>0003778-67.2021.8.16.6000</t>
  </si>
  <si>
    <t>Feminicídio: Por que aconteceu com ela?</t>
  </si>
  <si>
    <t>https://ead.tjpr.jus.br/course/view.php?id=535</t>
  </si>
  <si>
    <t>SIGA - Solução de informação e gestão de atendimentos</t>
  </si>
  <si>
    <t>0015433-36.2021.8.16.6000</t>
  </si>
  <si>
    <t>Organização e Cerimonial de Eventos</t>
  </si>
  <si>
    <t>ESAFI</t>
  </si>
  <si>
    <t>https://ead.tjpr.jus.br/course/view.php?id=538</t>
  </si>
  <si>
    <t>0016082-98.2021.8.16.6000</t>
  </si>
  <si>
    <t>Gestão de Conflitos e Técnicas de Negociação</t>
  </si>
  <si>
    <t>https://ead.tjpr.jus.br/course/view.php?id=539</t>
  </si>
  <si>
    <t>curso fechado</t>
  </si>
  <si>
    <t>Webinários</t>
  </si>
  <si>
    <t>0120406-76.2020.8.16.6000</t>
  </si>
  <si>
    <t>Formação de novos professores da ginástica laboral</t>
  </si>
  <si>
    <t>https://ead.tjpr.jus.br/course/view.php?id=541</t>
  </si>
  <si>
    <t>Organização e cerimonial de eventos</t>
  </si>
  <si>
    <t>Nivelamento dos Servidores do Poder Judiciário 2021</t>
  </si>
  <si>
    <t>0019576-68.2021.8.16.6000</t>
  </si>
  <si>
    <t>live "Espaço de Fala: Movimentos Sociais e Sistema de Justiça"</t>
  </si>
  <si>
    <t> https://ead.tjpr.jus.br/course/view.php?id=544</t>
  </si>
  <si>
    <t>0013620-71.2021.8.16.6000</t>
  </si>
  <si>
    <t>Violência Doméstica - Atendimento humanizado, oitiva sem julgamento e violência institucional</t>
  </si>
  <si>
    <t>https://ead.tjpr.jus.br/course/view.php?id=545</t>
  </si>
  <si>
    <t>Moodle TSE</t>
  </si>
  <si>
    <t>Processo Penal</t>
  </si>
  <si>
    <t>Produtividade e Melhoria do Clima Organizacional</t>
  </si>
  <si>
    <t>Atualização em Gramática da Língua Portuguesa</t>
  </si>
  <si>
    <t>Introdução ao Direito Constitucional</t>
  </si>
  <si>
    <t>Gestão de Processos</t>
  </si>
  <si>
    <t>Gestão Socioambiental - Básico</t>
  </si>
  <si>
    <t>Lei nº 8.666/93, pregão e registro de preços</t>
  </si>
  <si>
    <t>Teoria e Prática de Docência Online - 2015</t>
  </si>
  <si>
    <t>Docência Online - CEAJUD</t>
  </si>
  <si>
    <t>CEAJUD</t>
  </si>
  <si>
    <t>Moodle para Tutores</t>
  </si>
  <si>
    <t>Improbidade Administrativa - Turma 1</t>
  </si>
  <si>
    <t>Turma 1</t>
  </si>
  <si>
    <t>Gestão estratégica de pessoas</t>
  </si>
  <si>
    <t>Comunicação Social, Judiciário, Gênero e Diversidade</t>
  </si>
  <si>
    <t>Saúde Mental e Trabalho no Poder Judiciário</t>
  </si>
  <si>
    <t>Curso de Admissibilidade Recursal por EAD</t>
  </si>
  <si>
    <t>Sistema Nacional de Adoção e Acolhimento</t>
  </si>
  <si>
    <t>CURSO DE FORMAÇÃO EM DEPOIMENTO ESPECIAL COM O PROTOCOLO BRASILEIRO DE ENTREVISTA FORENSE</t>
  </si>
  <si>
    <t>FORENSE</t>
  </si>
  <si>
    <t>Formação de Tutores em Administração Pública</t>
  </si>
  <si>
    <t>Direito Eleitoral</t>
  </si>
  <si>
    <t>Eleitoral</t>
  </si>
  <si>
    <t>Introdução à EAD</t>
  </si>
  <si>
    <t>Malote Digital</t>
  </si>
  <si>
    <t>Revista</t>
  </si>
  <si>
    <t>Conhecendo a Mediação</t>
  </si>
  <si>
    <t>0066657-47.2020.8.16.6000</t>
  </si>
  <si>
    <t>live "A pandemia e os impactos na saúde e no bem-estar de crianças e adolescentes"</t>
  </si>
  <si>
    <t>https://ead.tjpr.jus.br/course/view.php?id=575</t>
  </si>
  <si>
    <t>0036058-62.2019.8.16.6000</t>
  </si>
  <si>
    <t>live "Roda de Conversa - Marco Legal da Primeira Infância"</t>
  </si>
  <si>
    <t> https://ead.tjpr.jus.br/course/view.php?id=576</t>
  </si>
  <si>
    <t>0028124-82.2021.8.16.6000</t>
  </si>
  <si>
    <t>História de Adoção - Papos com Renata</t>
  </si>
  <si>
    <t>registrado 2021</t>
  </si>
  <si>
    <t>Diálogos sobre Adoção: A Importância da Preparação de Pretendentes</t>
  </si>
  <si>
    <t>0038128-81.2021.8.16.6000</t>
  </si>
  <si>
    <t>Teletrabalho e saúde mental na pandemia</t>
  </si>
  <si>
    <t>https://ead.tjpr.jus.br/course/view.php?id=579</t>
  </si>
  <si>
    <t>0037141-45.2021.8.16.6000</t>
  </si>
  <si>
    <t>live "Dia do Aprendiz - Um bate-papo sobre a aprendizagem em tempos de pandemia" </t>
  </si>
  <si>
    <t>https://ead.tjpr.jus.br/course/view.php?id=580</t>
  </si>
  <si>
    <t>8º Encontro Nacional de Preparação Online para Pretendentes à Adoção: A importância das equipes técnicas no processo de preparação na habilitação a adoção</t>
  </si>
  <si>
    <t>0077264-85.2021.8.16.6000</t>
  </si>
  <si>
    <t>Fundamentos para o Trabalho do Diretor do Foro</t>
  </si>
  <si>
    <t>080/2021</t>
  </si>
  <si>
    <t>MAGISTRATURA</t>
  </si>
  <si>
    <t>https://ead.tjpr.jus.br/course/view.php?id=582</t>
  </si>
  <si>
    <t>0037114-62.2021.8.16.6000</t>
  </si>
  <si>
    <t>live "A ciência por Detrás da Felicidade"</t>
  </si>
  <si>
    <t>https://ead.tjpr.jus.br/course/view.php?id=583</t>
  </si>
  <si>
    <t>0093124-29.2021.8.16.6000</t>
  </si>
  <si>
    <t>9ª Edição do Encontro de Preparação Online para Pretendentes à Adoção</t>
  </si>
  <si>
    <t>https://ead.tjpr.jus.br/course/view.php?id=584</t>
  </si>
  <si>
    <t>0013203-89.2019.8.16.6000</t>
  </si>
  <si>
    <t>Precatório e Requisição de Pequeno Valor</t>
  </si>
  <si>
    <t>Formação técnica em confecção e processamento de precatórios</t>
  </si>
  <si>
    <t>15 h</t>
  </si>
  <si>
    <t>https://ead.tjpr.jus.br/course/view.php?id=585</t>
  </si>
  <si>
    <t>0049493-35.2021.8.16.6000</t>
  </si>
  <si>
    <t>Altos Estudos em Audiências de Custódia</t>
  </si>
  <si>
    <t>https://ead.tjpr.jus.br/course/view.php?id=586</t>
  </si>
  <si>
    <t>0016500-02.2022.8.16.6000</t>
  </si>
  <si>
    <t>Formação de Tutores no Contexto da Magistratura - 1ED</t>
  </si>
  <si>
    <t>084/2021</t>
  </si>
  <si>
    <t>https://ead.tjpr.jus.br/course/view.php?id=587</t>
  </si>
  <si>
    <t>Violência Doméstica</t>
  </si>
  <si>
    <t>0053715-46.2021.8.16.6000 </t>
  </si>
  <si>
    <t>live "A segurança da criança do adolescente no mundo digital"</t>
  </si>
  <si>
    <t>https://ead.tjpr.jus.br/course/view.php?id=594</t>
  </si>
  <si>
    <t>0044491-84.2021.8.16.6000</t>
  </si>
  <si>
    <t xml:space="preserve">live “Como a pandemia afetou nosso corações" </t>
  </si>
  <si>
    <t>delete-backup</t>
  </si>
  <si>
    <t>0042423-64.2021.8.16.6000</t>
  </si>
  <si>
    <t>5º Encontro de Gestão Judiciária Sustentável: Direito Ambiental e Urbanístico</t>
  </si>
  <si>
    <t> https://ead.tjpr.jus.br/course/view.php?id=597</t>
  </si>
  <si>
    <t>5º Encontro de Gestão Judiciária Sustentável: Macrodesafios do PJ em cumprimento à agenda 2030 e aos ODS</t>
  </si>
  <si>
    <t>5º Encontro de Gestão Judiciária Sustentável: ODS16 - Solução de conflitos com o CEJUSC</t>
  </si>
  <si>
    <t>5º Encontro de Gestão Judiciária Sustentável: Sustentabilidade na nova lei de licitações</t>
  </si>
  <si>
    <t>5º Encontro de Gestão Judiciária Sustentável:A promoção da igualdade de gênero por intermédio da CEVID-TJPR</t>
  </si>
  <si>
    <t>0057501-98.2021.8.16.6000</t>
  </si>
  <si>
    <t>live “Precisamos agir agora para acabar com o trabalho infantil!”</t>
  </si>
  <si>
    <t xml:space="preserve">https://ead.tjpr.jus.br/course/view.php?id=598 </t>
  </si>
  <si>
    <t>0056261-74.2021.8.16.6000</t>
  </si>
  <si>
    <t>live "A pessoa autista e o Poder Judiciário - uma discussão sobre inclusão e acessibilidade"</t>
  </si>
  <si>
    <t>Acessibilidade e Inclusão</t>
  </si>
  <si>
    <t>https://ead.tjpr.jus.br/course/view.php?id=599</t>
  </si>
  <si>
    <t>0092653-13.2021.8.16.6000</t>
  </si>
  <si>
    <t>Avaliação de Imóveis para Oficiais de Justiça e Cumpridores de Mandados</t>
  </si>
  <si>
    <t>Exceller</t>
  </si>
  <si>
    <t>Cumpridores de mandados</t>
  </si>
  <si>
    <t>https://ead.tjpr.jus.br/course/view.php?id=601</t>
  </si>
  <si>
    <t>Uso do Microsoft Teams para audiências</t>
  </si>
  <si>
    <t>0058892-88.2021.8.16.6000</t>
  </si>
  <si>
    <t>Depoimento Especial – 6ª Edição - declaração</t>
  </si>
  <si>
    <t>https://ead.tjpr.jus.br/course/view.php?id=604</t>
  </si>
  <si>
    <t>Depoimento Especial – 6ª Edição - parte prática</t>
  </si>
  <si>
    <t xml:space="preserve">live “Pandemia de COVID-19 - Como estamos e quais as tendências?” </t>
  </si>
  <si>
    <t>Formação de Conciliadores e Mediadores Judiciais - 2ª Edição</t>
  </si>
  <si>
    <t>2ª Edição</t>
  </si>
  <si>
    <t>0053411-47.2021.8.16.6000</t>
  </si>
  <si>
    <t>Mindfulness e o milagre da mente alerta</t>
  </si>
  <si>
    <t>https://ead.tjpr.jus.br/course/view.php?id=607</t>
  </si>
  <si>
    <t>Mindfulness e parentalidade</t>
  </si>
  <si>
    <t>Mindfulness no ambiente de trabalho - Como desenvolver a concentração e superar o stress</t>
  </si>
  <si>
    <t>0068779-96.2021.8.16.6000</t>
  </si>
  <si>
    <t>live "Desenvolvendo suas habilidades neurológicas"</t>
  </si>
  <si>
    <t>https://ead.tjpr.jus.br/course/view.php?id=609</t>
  </si>
  <si>
    <t>0076146-74.2021.8.16.6000</t>
  </si>
  <si>
    <t>live "O esporte e a cultura como fatores de proteção à criança e ao adolescente em tempos de pandemia da COVID-19"</t>
  </si>
  <si>
    <t> https://ead.tjpr.jus.br/course/view.php?id=610</t>
  </si>
  <si>
    <t>MODELO  - Curso Básico de Formação de Facilitadores em Processos Circulares – Círculos de Relacionamento</t>
  </si>
  <si>
    <t>0078733-69.2021.8.16.6000</t>
  </si>
  <si>
    <t>live "Dia Internacional da Mulher Negra Latino-Americana e Caribenha e à Tereza Benguela”</t>
  </si>
  <si>
    <t> https://ead.tjpr.jus.br/course/view.php?id=612</t>
  </si>
  <si>
    <t>0062261-90.2021.8.16.6000</t>
  </si>
  <si>
    <t>live "A ciência da felicidade"</t>
  </si>
  <si>
    <t> https://ead.tjpr.jus.br/course/view.php?id=613</t>
  </si>
  <si>
    <t>0061818-42.2021.8.16.6000</t>
  </si>
  <si>
    <t>live "Mulheres indígenas debatem: violência doméstica e acesso à justiça"</t>
  </si>
  <si>
    <t>https://ead.tjpr.jus.br/course/view.php?id=614</t>
  </si>
  <si>
    <t>0102097-70.2021.8.16.6000</t>
  </si>
  <si>
    <t>Direito empresarial com base na política nacional de tratamento adequado do conflito</t>
  </si>
  <si>
    <t>292/2021</t>
  </si>
  <si>
    <t>https://ead.tjpr.jus.br/course/view.php?id=615</t>
  </si>
  <si>
    <t>0082799-92.2021.8.16.600</t>
  </si>
  <si>
    <t>live "Tirando suas articulações da quarentena"</t>
  </si>
  <si>
    <t> https://ead.tjpr.jus.br/course/view.php?id=616</t>
  </si>
  <si>
    <t>Acessibilidade e Inclusão no TJPR</t>
  </si>
  <si>
    <t>https://ead.tjpr.jus.br/course/view.php?id=617</t>
  </si>
  <si>
    <t>Coluna vertebral: conceitos básicos e doenças mais frequentes</t>
  </si>
  <si>
    <t>https://ead.tjpr.jus.br/course/view.php?id=618</t>
  </si>
  <si>
    <t>0080285-69.2021.8.16.6000</t>
  </si>
  <si>
    <t>live "Assédio moral e sexual: aspectos jurídicos e práticos"</t>
  </si>
  <si>
    <t>https://ead.tjpr.jus.br/course/view.php?id=619</t>
  </si>
  <si>
    <t>0034789-85.2019.8.16.6000</t>
  </si>
  <si>
    <t>Proservidor - Agentes Delegados - SDP</t>
  </si>
  <si>
    <t>https://ead.tjpr.jus.br/course/view.php?id=620</t>
  </si>
  <si>
    <t>curso Proservidor - Agentes Delegados - SDP</t>
  </si>
  <si>
    <t>0080504-82.2021.8.16.6000</t>
  </si>
  <si>
    <t>Curso de Aperfeiçoamento para Magistrados e Magistradas – CEMSU – passo a passo para implantação</t>
  </si>
  <si>
    <t>223/2021</t>
  </si>
  <si>
    <t>https://ead.tjpr.jus.br/course/view.php?id=621</t>
  </si>
  <si>
    <t>Atualizado</t>
  </si>
  <si>
    <t>0080437-20.2021.8.16.6000</t>
  </si>
  <si>
    <t>live Como lidar com ansiedade, pânico, fobias e luto em tempos de pandemia"</t>
  </si>
  <si>
    <t>https://ead.tjpr.jus.br/course/view.php?id=622</t>
  </si>
  <si>
    <t>0082241-23.2021.8.16.6000</t>
  </si>
  <si>
    <t>webinar "Praticando a sentença cível"</t>
  </si>
  <si>
    <t>https://ead.tjpr.jus.br/course/view.php?id=623</t>
  </si>
  <si>
    <t>0089682-55.2021.8.16.6000</t>
  </si>
  <si>
    <t>O ingresso e a carreira da Magistratura: comparativos entre Brasil, Paraguai e Portugal</t>
  </si>
  <si>
    <t>https://ead.tjpr.jus.br/course/view.php?id=624</t>
  </si>
  <si>
    <t>live "Violência e assédio sexual nas relações de trabalho"</t>
  </si>
  <si>
    <t>17/08/2021</t>
  </si>
  <si>
    <t>on line</t>
  </si>
  <si>
    <t>0070381-25.2021.8.16.6000</t>
  </si>
  <si>
    <t>Inauguração do Observatório de Direitos Humanos com a palestra “Justiça e Paz”</t>
  </si>
  <si>
    <t>https://ead.tjpr.jus.br/course/view.php?id=626</t>
  </si>
  <si>
    <t>0090571-09.2021.8.16.6000</t>
  </si>
  <si>
    <t>Sistema Nacional de Pareceres e Notas Técnicas (e-NatJus): como utilizá-lo?</t>
  </si>
  <si>
    <t>https://ead.tjpr.jus.br/course/view.php?id=627</t>
  </si>
  <si>
    <t>0080759-40.2021.8.16.6000</t>
  </si>
  <si>
    <t>live "Implementando o Formulário Nacional de Avaliação de Risco"</t>
  </si>
  <si>
    <t>https://ead.tjpr.jus.br/course/view.php?id=628</t>
  </si>
  <si>
    <t>0085088-95.2021.8.16.6000</t>
  </si>
  <si>
    <t>Curso Básico de Formação de Facilitadores em Processos Circulares – Círculos de Relacionamento - 01</t>
  </si>
  <si>
    <t>NUPEMEC</t>
  </si>
  <si>
    <t>https://ead.tjpr.jus.br/course/view.php?id=629</t>
  </si>
  <si>
    <t>0085369-51.2021.8.16.6000</t>
  </si>
  <si>
    <t>Curso Básico de Formação de Facilitadores em Processos Circulares – Círculos de Relacionamento - 02</t>
  </si>
  <si>
    <t>https://ead.tjpr.jus.br/course/view.php?id=630</t>
  </si>
  <si>
    <t>TJAC - Alternativas Penais. Audiência de Custódia. Central de Monitoração Eletrônica e Central Integrada de Alternativas Penais</t>
  </si>
  <si>
    <t>TJAC - Curso de Autoria e DI de Material Didático para EAD (R)</t>
  </si>
  <si>
    <t>TJAC - Excel Básico - EaD</t>
  </si>
  <si>
    <t>TJAC - Curso de Gestão do Ambiente Virtual de Aprendizagem - Moodle (S)</t>
  </si>
  <si>
    <t>TJAC - Curso de Gestão de EAD (R)</t>
  </si>
  <si>
    <t>Restauração do curso em progresso copiar 2</t>
  </si>
  <si>
    <t>TJAC - Curso de Tutores Para Educação a Distância - (S)</t>
  </si>
  <si>
    <t>TJAC - Tutores para EAD na Plataforma Moodle (R)</t>
  </si>
  <si>
    <t>TJAC - Curso de Procedimentos Administrativos e Pedagógicos (S)</t>
  </si>
  <si>
    <t>0080457-11.2021.8.16.6000</t>
  </si>
  <si>
    <t>A Importância do Sono para a Saúde Física e Mental</t>
  </si>
  <si>
    <t>https://ead.tjpr.jus.br/course/view.php?id=640</t>
  </si>
  <si>
    <t>0099293-32.2021.8.16.6000</t>
  </si>
  <si>
    <t>live "Prevenção ao suicídio - Rompendo o silêncio e preservando vidas"</t>
  </si>
  <si>
    <t> https://ead.tjpr.jus.br/course/view.php?id=640</t>
  </si>
  <si>
    <t>0082395-41.2021.8.16.6000</t>
  </si>
  <si>
    <t>1º INTELIJUD – Ciclo de Integração de Altos Estudos do Judiciário</t>
  </si>
  <si>
    <t>0090298-30.2021.8.16.6000</t>
  </si>
  <si>
    <t>live " Boas Práticas na execução das medidas socioeducativas em meio aberto"</t>
  </si>
  <si>
    <t>https://ead.tjpr.jus.br/course/view.php?id=642</t>
  </si>
  <si>
    <t>Câncer de pele: como prevenir</t>
  </si>
  <si>
    <t>0081260-91.2021.8.16.6000</t>
  </si>
  <si>
    <t>Minuto das Artes TJPR</t>
  </si>
  <si>
    <t>https://ead.tjpr.jus.br/course/view.php?id=644</t>
  </si>
  <si>
    <t>0100862-68.2021.8.16.6000</t>
  </si>
  <si>
    <t>live "Lançamento do Programa de Governança Institucional do Tribunal de Justiça do Paraná"</t>
  </si>
  <si>
    <t> https://ead.tjpr.jus.br/course/view.php?id=645</t>
  </si>
  <si>
    <t>9ª Edição do Encontro de Preparação Online para Pretendentes à Adoção_1º Pré-Encontro: O papel da equipe interprofissional do Judiciário</t>
  </si>
  <si>
    <t> https://ead.tjpr.jus.br/course/view.php?id=646</t>
  </si>
  <si>
    <t>9ª Edição do Encontro de Preparação Online para Pretendentes à Adoção_2º Pré-Encontro: Rede de proteção e Articulação Intersetorial na Adoção</t>
  </si>
  <si>
    <t>9ª Edição do Encontro de Preparação Online para Pretendentes à Adoção_3º Pré-Encontro: Relato de Caso</t>
  </si>
  <si>
    <t>0089170-72.2021.8.16.6000</t>
  </si>
  <si>
    <t>webinar "Lei nº 14.181/2021 e sua análise quanto à tutela do débito"</t>
  </si>
  <si>
    <t>Webinário</t>
  </si>
  <si>
    <t>https://ead.tjpr.jus.br/course/view.php?id=647</t>
  </si>
  <si>
    <t>Prevenção ao suicídio - Rompendo o silêncio e preservando vidas</t>
  </si>
  <si>
    <t>0031499-28.2020.8.16.6000</t>
  </si>
  <si>
    <t>Proservidor - Unidade Cível</t>
  </si>
  <si>
    <t>790-800/2024</t>
  </si>
  <si>
    <t>Projeto 8029169</t>
  </si>
  <si>
    <t>60 h</t>
  </si>
  <si>
    <t>https://ead.tjpr.jus.br/course/view.php?id=649</t>
  </si>
  <si>
    <t>0101701-93.2021.8.16.6000</t>
  </si>
  <si>
    <t>Prevenção à  Ideação Suicida e autoagressão em crianças e adolescentes no contexto do isolamento social</t>
  </si>
  <si>
    <t>https://ead.tjpr.jus.br/course/view.php?id=650</t>
  </si>
  <si>
    <t>0103853-17.2021.8.16.6000</t>
  </si>
  <si>
    <t>Conheça o novo código de ética e conduta do TJPR</t>
  </si>
  <si>
    <t>https://ead.tjpr.jus.br/course/view.php?id=651 </t>
  </si>
  <si>
    <t>0099314-08.2021.8.16.6000</t>
  </si>
  <si>
    <t>O que esperar da velhice: como os seus hábitos de hoje podem influenciar o seu amanhã</t>
  </si>
  <si>
    <t> https://ead.tjpr.jus.br/course/view.php?id=653</t>
  </si>
  <si>
    <t>1º INTELIJUD - Proteção da Infância: Aspectos Práticos do Depoimento Especial</t>
  </si>
  <si>
    <t>Teletrabalho - 3ª Edição</t>
  </si>
  <si>
    <t>16 h</t>
  </si>
  <si>
    <t>https://ead.tjpr.jus.br/course/view.php?id=655</t>
  </si>
  <si>
    <t>Conhecendo a Gestão de Riscos no Judiciário</t>
  </si>
  <si>
    <t>https://ead.tjpr.jus.br/course/view.php?id=656 </t>
  </si>
  <si>
    <t>0099605-08.2021.8.16.6000</t>
  </si>
  <si>
    <t>Saúde Mental: Um olhar atento aos profissionais do TJPR</t>
  </si>
  <si>
    <t>https://ead.tjpr.jus.br/course/view.php?id=657 </t>
  </si>
  <si>
    <t>Vitamina D - Sua importância na odontologia integrativa</t>
  </si>
  <si>
    <t>0101502-71.2021.8.16.6000</t>
  </si>
  <si>
    <t>live A Nova Política Nacional sobre Drogas e os desafios na gestão dos ativos apreendidos do crime organizado no Brasil</t>
  </si>
  <si>
    <t>https://ead.tjpr.jus.br/course/view.php?id=659</t>
  </si>
  <si>
    <t>0054772-02.2021.8.16.6000</t>
  </si>
  <si>
    <t>Formação de Conciliadores e Mediadores Judiciais - 3ª Edição</t>
  </si>
  <si>
    <t>https://ead.tjpr.jus.br/course/view.php?id=660</t>
  </si>
  <si>
    <t>0108970-86.2021.8.16.6000</t>
  </si>
  <si>
    <t>Formação de Formadores - Nível 1 -  Módulo 1</t>
  </si>
  <si>
    <t>Integridade e Compliance na Administração Pública</t>
  </si>
  <si>
    <t>https://ead.tjpr.jus.br/course/view.php?id=662</t>
  </si>
  <si>
    <t>0105315-09.2021.8.16.6000</t>
  </si>
  <si>
    <t>Webinário internacional Brasil-Portugal sobre prevenção à violência doméstica e Lançamento do Formulário Nacional de Avaliação de Risco</t>
  </si>
  <si>
    <t>https://ead.tjpr.jus.br/course/view.php?id=663</t>
  </si>
  <si>
    <t>0112385-77.2021.8.16.6000</t>
  </si>
  <si>
    <t>A Lei Geral de Proteção de Dados na Prática das Assessorias</t>
  </si>
  <si>
    <t>https://ead.tjpr.jus.br/course/view.php?id=664</t>
  </si>
  <si>
    <t>00114782-12.2021.8.16.6000</t>
  </si>
  <si>
    <t>Aspectos jurídicos e psicossociais da violência doméstica contra a mulher</t>
  </si>
  <si>
    <t>https://ead.tjpr.jus.br/course/view.php?id=666</t>
  </si>
  <si>
    <t>0115504-46.2021.8.16.6000</t>
  </si>
  <si>
    <t>Efeitos psicológicos e cognitivos da violência física contra a criança e o adolescente</t>
  </si>
  <si>
    <t>https://ead.tjpr.jus.br/course/view.php?id=667</t>
  </si>
  <si>
    <t>0098650-45.2019.8.16.6000</t>
  </si>
  <si>
    <t>O Sistema de Registro de Preços</t>
  </si>
  <si>
    <t>Conexxões Educação</t>
  </si>
  <si>
    <t>https://ead.tjpr.jus.br/course/view.php?id=668</t>
  </si>
  <si>
    <t>arquivado</t>
  </si>
  <si>
    <t>30/08/2023Curso em fase de contrução / 06/09 - processo arquivado/05/02/2024-em construção</t>
  </si>
  <si>
    <t>1º INTELIJUD - Judiciário e Tecnologia: Presente e Futuro</t>
  </si>
  <si>
    <t>https://ead.tjpr.jus.br/course/view.php?id=669</t>
  </si>
  <si>
    <t>0115447-28.2021.8.16.6000</t>
  </si>
  <si>
    <t>Justiça Restaurativa - Formação Teórica</t>
  </si>
  <si>
    <t>https://ead.tjpr.jus.br/course/view.php?id=670</t>
  </si>
  <si>
    <t>0113296-89.2021.8.16.6000</t>
  </si>
  <si>
    <t>Conhecendo as principais atribuições do Departamento de Gestão de Precatórios do TJPR</t>
  </si>
  <si>
    <t>https://ead.tjpr.jus.br/course/view.php?id=671</t>
  </si>
  <si>
    <t>0115531-29.2021.8.16.6000</t>
  </si>
  <si>
    <t>Curso DE FORMAÇÃO CONTINUADA EM VIOLÊNCIA DE GÊNERO E APLICAÇÃO DO FORMULÁRIO NACIONAL DE AVALIAÇÃO DE RISCO (FNAR)</t>
  </si>
  <si>
    <t>https://ead.tjpr.jus.br/course/view.php?id=672</t>
  </si>
  <si>
    <t>0118520-08.2021.8.16.6000</t>
  </si>
  <si>
    <t>Precedentes judiciais e as cortes de justiça</t>
  </si>
  <si>
    <t>https://ead.tjpr.jus.br/course/view.php?id=673</t>
  </si>
  <si>
    <t>06/11/2023 - nenhum certificado em 2023</t>
  </si>
  <si>
    <t>0128767-48.2021.8.16.6000</t>
  </si>
  <si>
    <t>Curso de Inglês Jurídico – Nível Básico.</t>
  </si>
  <si>
    <t>https://ead.tjpr.jus.br/course/view.php?id=674</t>
  </si>
  <si>
    <t>0051257-56.2021.8.16.6000</t>
  </si>
  <si>
    <t>1ª Oficina de Ideação da Magistratura Paranaense | VALORIZAÇÃO
Valorização - Jornada de Valorização da Magistratura Paranaense</t>
  </si>
  <si>
    <t>Oficina</t>
  </si>
  <si>
    <t>https://ead.tjpr.jus.br/course/view.php?id=675</t>
  </si>
  <si>
    <t>registrado_65 pessoas_sem informar o sei</t>
  </si>
  <si>
    <t>0117375-14.2021.8.16.6000</t>
  </si>
  <si>
    <t>Direito de família e os reflexos da pandemia: guarda, visitas, alimentos, prisão civil e outros temas</t>
  </si>
  <si>
    <t>https://ead.tjpr.jus.br/course/view.php?id=676</t>
  </si>
  <si>
    <t>0132606-81.2021.8.16.6000</t>
  </si>
  <si>
    <t>Programa de Acolhimento e Integração - Formação Inicial de Novos Servidores - Turma 1</t>
  </si>
  <si>
    <t>https://ead.tjpr.jus.br/course/view.php?id=678</t>
  </si>
  <si>
    <t>0129184-98.2021.8.16.6000</t>
  </si>
  <si>
    <t>Curso de Inglês Jurídico – Nível Intermediário</t>
  </si>
  <si>
    <t>https://ead.tjpr.jus.br/course/view.php?id=679</t>
  </si>
  <si>
    <t>0118807-68.2021.8.16.6000</t>
  </si>
  <si>
    <t>Desigualdade no trabalho, gênero e raça</t>
  </si>
  <si>
    <t>https://ead.tjpr.jus.br/course/view.php?id=680</t>
  </si>
  <si>
    <t>0013494-50.2023.8.16.6000</t>
  </si>
  <si>
    <t>Unindo esforços contra a violência doméstica e familiar - Turma 2</t>
  </si>
  <si>
    <t>TJMG</t>
  </si>
  <si>
    <t>26 h</t>
  </si>
  <si>
    <t>https://ead.tjpr.jus.br/course/view.php?id=681</t>
  </si>
  <si>
    <t>0137037-61.2021.8.16.6000</t>
  </si>
  <si>
    <t>1ª Edição do Congresso Brasileiro de Direito e Agronegócio da EJUD-PR </t>
  </si>
  <si>
    <t>Congresso</t>
  </si>
  <si>
    <t>https://ead.tjpr.jus.br/course/view.php?id=682</t>
  </si>
  <si>
    <t>0122379-32.2021.8.16.6000</t>
  </si>
  <si>
    <t>Rolê Cívico – Dia da Consciência Negra</t>
  </si>
  <si>
    <t>https://ead.tjpr.jus.br/course/view.php?id=683</t>
  </si>
  <si>
    <t>1º INTELIJUD - Avaliação Psicológica e Laudo Social Apontamentos Sobre a Prática</t>
  </si>
  <si>
    <t>0124621-61.2021.8.16.6000</t>
  </si>
  <si>
    <t>Espaço de fala - Pleno acesso à justiça pelas mulheres refugiadas, migrantes e apátridas</t>
  </si>
  <si>
    <t>https://ead.tjpr.jus.br/course/view.php?id=685</t>
  </si>
  <si>
    <t>0124649-29.2021.8.16.6000</t>
  </si>
  <si>
    <t>Lançamento da Segunda Edição da Revista Eletrônica da CEVID e do Guia de Serviços da Rede de Atendimento à Mulher em Situação de Violência Doméstica e Familiar do Estado do Paraná</t>
  </si>
  <si>
    <t>25/11/2021</t>
  </si>
  <si>
    <t>https://ead.tjpr.jus.br/course/view.php?id=686</t>
  </si>
  <si>
    <t>0131919-07.2021.8.16.6000</t>
  </si>
  <si>
    <t>Judicialização da saúde suplementar: análise dos procedimentos de terapias especiais do tratamento do espectro autista</t>
  </si>
  <si>
    <t>https://ead.tjpr.jus.br/course/view.php?id=687</t>
  </si>
  <si>
    <t>0126597-06.2021.8.16.6000</t>
  </si>
  <si>
    <t>I Encontro do Judiciário Paranaense Contra a Corrupção</t>
  </si>
  <si>
    <t>https://ead.tjpr.jus.br/course/view.php?id=688</t>
  </si>
  <si>
    <t>0039846-79.2022.8.16.6000</t>
  </si>
  <si>
    <t>Gestão de Pessoas - grupo A</t>
  </si>
  <si>
    <t>096/2021</t>
  </si>
  <si>
    <t>https://ead.tjpr.jus.br/course/view.php?id=689</t>
  </si>
  <si>
    <t>0067551-52.2022.8.16.6000</t>
  </si>
  <si>
    <t>Gestão de Pessoas - grupo B</t>
  </si>
  <si>
    <t>0015995-11.2022.8.16.6000</t>
  </si>
  <si>
    <t>Formação de secretários e secretárias das sessões de julgamento</t>
  </si>
  <si>
    <t>https://ead.tjpr.jus.br/course/view.php?id=690</t>
  </si>
  <si>
    <t>Inglês Jurídico - Nível Intermediário-Básico</t>
  </si>
  <si>
    <t>testando perfil</t>
  </si>
  <si>
    <t>0108225-09.2021.8.16.6000</t>
  </si>
  <si>
    <t>Curso de Introdução à Justiça Restaurativa - Formação Teórica - 30h</t>
  </si>
  <si>
    <t>https://ead.tjpr.jus.br/course/view.php?id=693</t>
  </si>
  <si>
    <t>Documentação Docentes</t>
  </si>
  <si>
    <t>Docentes</t>
  </si>
  <si>
    <t>0141221-60.2021.8.16.6000</t>
  </si>
  <si>
    <t>Curso DE FORMAÇÃO DE CONCILIADORES E MEDIADORES JUDICIAIS - 4 ED</t>
  </si>
  <si>
    <t>https://ead.tjpr.jus.br/course/view.php?id=695</t>
  </si>
  <si>
    <t>Proservidor CGJ 2017-2018 - Programa II</t>
  </si>
  <si>
    <t>0114783-94.2021.8.16.6000</t>
  </si>
  <si>
    <t>Código de Ética e Conduta dos servidores e demais colaboradores do Poder Judiciário do Estado do Paraná</t>
  </si>
  <si>
    <t>6 h</t>
  </si>
  <si>
    <t>https://ead.tjpr.jus.br/course/view.php?id=697</t>
  </si>
  <si>
    <t>0033497-60.2022.8.16.6000</t>
  </si>
  <si>
    <t>Gestão Cartorária</t>
  </si>
  <si>
    <t>007/2022</t>
  </si>
  <si>
    <t>https://ead.tjpr.jus.br/course/view.php?id=698</t>
  </si>
  <si>
    <t>0101171-55.2022.8.16.6000</t>
  </si>
  <si>
    <t>Demandas Repetitivas e Grandes Litigantes</t>
  </si>
  <si>
    <t>https://ead.tjpr.jus.br/course/view.php?id=699</t>
  </si>
  <si>
    <t>0037405-91.2023.8.16.6000</t>
  </si>
  <si>
    <t>Depoimento Especial de Crianças e Adolescentes</t>
  </si>
  <si>
    <t>357- 362</t>
  </si>
  <si>
    <t>3. Direitos Humanos e Cidadania</t>
  </si>
  <si>
    <t>005/2022</t>
  </si>
  <si>
    <t>https://ead.tjpr.jus.br/course/view.php?id=700</t>
  </si>
  <si>
    <t>21/07 - forcei a emissão do certificado</t>
  </si>
  <si>
    <t>Curso Prático I - JR (TESTE - NÃO USAR)</t>
  </si>
  <si>
    <t>0060212-42.2022.8.16.6000</t>
  </si>
  <si>
    <t>Curso de Justiça Restaurativa: Formação Prática I - Processos Circulares não Conflitivos</t>
  </si>
  <si>
    <t>1 Ed</t>
  </si>
  <si>
    <t>https://ead.tjpr.jus.br/course/view.php?id=702</t>
  </si>
  <si>
    <t>0019779-93.2022.8.16.6000</t>
  </si>
  <si>
    <t>IV ENCONTRO PARANAENSE DE JUSTIÇA RESTAURATIVA  - on line  - EXPERIÊNCIA CANADENSE</t>
  </si>
  <si>
    <t>registrado 2022</t>
  </si>
  <si>
    <t>0015166-30.2022.8.16.6000</t>
  </si>
  <si>
    <t>II Encontro de Formação Continuada promovido pelo Centro Judiciário de Solução de Conflitos e Cidadania (Cejusc) do 2º Grau</t>
  </si>
  <si>
    <t>https://ead.tjpr.jus.br/course/view.php?id=704</t>
  </si>
  <si>
    <t>0017668-39.2022.8.16.6000</t>
  </si>
  <si>
    <t>Curso DE APROFUNDAMENTO DOCENTE: OFICINA TEMÁTICA SOBRE SUBSÍDIOS DIDÁTICOPEDAGÓGICOS PARA A PRODUÇÃO DE MATERIAL IMPRESSO DE USO NA EDUCAÇÃO A DISTÂNCIA - ORIENTAÇÕES GERAIS EM UMA ABORDAGEM CONSTRUTIVO-COLABORATIVA</t>
  </si>
  <si>
    <t>https://ead.tjpr.jus.br/course/view.php?id=705</t>
  </si>
  <si>
    <t>Programa de Acolhimento e Integração - Formação Inicial de Novos Servidores - Turma 2</t>
  </si>
  <si>
    <t>https://ead.tjpr.jus.br/course/view.php?id=706</t>
  </si>
  <si>
    <t>08/03/2023 - faltaram 12 certificados a serem emitidos no ava</t>
  </si>
  <si>
    <t>Restauração do curso em progresso copiar 4</t>
  </si>
  <si>
    <t>presencial com transmissão ao vivo</t>
  </si>
  <si>
    <t>https://ead.tjpr.jus.br/course/view.php?id=709</t>
  </si>
  <si>
    <t>IV ENCONTRO PARANAENSE DE JUSTIÇA RESTAURATIVA  - SALA  04  - Existe possibilidade de responsabilização, para além da pena?  Resposta em   Os   miseráveis,   de   Victor   Hugo)</t>
  </si>
  <si>
    <t>IV ENCONTRO PARANAENSE DE JUSTIÇA RESTAURATIVA  - SALA  06  - EXPERIÊNCIA CANADENSE</t>
  </si>
  <si>
    <t>IV ENCONTRO PARANAENSE DE JUSTIÇA RESTAURATIVA  - SALA 01 – A invisibilidade socioeconômica e o istema de Justiça, uma análise a partir da obra VIDAS SECAS, Graciliano Ramos</t>
  </si>
  <si>
    <t>IV ENCONTRO PARANAENSE DE JUSTIÇA RESTAURATIVA  - SALA 01 – A invisibilidade socioeconômica e o Sistema de Justiça, uma análise a partir da obra VIDAS SECAS, Graciliano Ramos</t>
  </si>
  <si>
    <t>IV ENCONTRO PARANAENSE DE JUSTIÇA RESTAURATIVA  - SALA 01 – Círculos de autocuidado - Oficinas do DEASE</t>
  </si>
  <si>
    <t>IV ENCONTRO PARANAENSE DE JUSTIÇA RESTAURATIVA  - SALA 01 – Oficina Flor de Mandacaru – JR na Violência Doméstica</t>
  </si>
  <si>
    <t>IV ENCONTRO PARANAENSE DE JUSTIÇA RESTAURATIVA  - SALA 02 – JR como ferramenta de gestão de pessoa</t>
  </si>
  <si>
    <t>IV ENCONTRO PARANAENSE DE JUSTIÇA RESTAURATIVA  - SALA 02 – Projeto CEI DE COR</t>
  </si>
  <si>
    <t>IV ENCONTRO PARANAENSE DE JUSTIÇA RESTAURATIVA  - SALA 02 – Qual o papel do preconceito perante as decisões judiciais – O Mercador de Veneza traz algumas pistas.</t>
  </si>
  <si>
    <t>IV ENCONTRO PARANAENSE DE JUSTIÇA RESTAURATIVA  - SALA 02 – Uma injustiça, um despertar de consciência – A Justiça Restaurativa vista na obra Ressureição, de Liev Tólstoi</t>
  </si>
  <si>
    <t>IV ENCONTRO PARANAENSE DE JUSTIÇA RESTAURATIVA  - SALA 03 – A culpa e a vergonha como fatores que impedem a responsabilização.Uma conversa sobre Crime e Castigo, de Fiodór Dostoiévski</t>
  </si>
  <si>
    <t>IV ENCONTRO PARANAENSE DE JUSTIÇA RESTAURATIVA  - SALA 03 - Custódia Restaurativa</t>
  </si>
  <si>
    <t>IV ENCONTRO PARANAENSE DE JUSTIÇA RESTAURATIVA  - SALA 03 – Custódia Restaurativa</t>
  </si>
  <si>
    <t>IV ENCONTRO PARANAENSE DE JUSTIÇA RESTAURATIVA  - SALA 03 – Existe possibilidade de responsabilização, para além da pena?Resposta em Os miseráveis, de Victor Hugo</t>
  </si>
  <si>
    <t>IV ENCONTRO PARANAENSE DE JUSTIÇA RESTAURATIVA  - SALA 04 – As experiências empíricas do trabalho com JR nas escolas, envolvendo assuntos sensíveis como Bullying e Ideação Suicida</t>
  </si>
  <si>
    <t>IV ENCONTRO PARANAENSE DE JUSTIÇA RESTAURATIVA  - SALA 04 – É possível combinar Justiça com misericórdia? Para João Grilo, aquela é filha dessa. O auto da compadecida, de Ariano Suassuna</t>
  </si>
  <si>
    <t>IV ENCONTRO PARANAENSE DE JUSTIÇA RESTAURATIVA  - SALA 04 - Projeto Corre em Família</t>
  </si>
  <si>
    <t>IV ENCONTRO PARANAENSE DE JUSTIÇA RESTAURATIVA  - SALA 05 – CEMSU CURITIBA</t>
  </si>
  <si>
    <t>IV ENCONTRO PARANAENSE DE JUSTIÇA RESTAURATIVA  - SALA 05 – Experiências em Justiça Restaurativa da Vara da Infância e juventude de Toledo</t>
  </si>
  <si>
    <t>IV ENCONTRO PARANAENSE DE JUSTIÇA RESTAURATIVA  - SALA 05 - O princípio da Tolerância e sua adequação aos preceitos da Justiça Restaurativa</t>
  </si>
  <si>
    <t>IV ENCONTRO PARANAENSE DE JUSTIÇA RESTAURATIVA  - SALA 05 – O Sistema Socioeducativo e a Justiça Restaurativa, pelas lentes deJorge Amado – uma releitura de Capitães da Areia</t>
  </si>
  <si>
    <t>IV ENCONTRO PARANAENSE DE JUSTIÇA RESTAURATIVA  - SALA 06 – Atendimento às vítimas: uma experiência no TJRS</t>
  </si>
  <si>
    <t>IV ENCONTRO PARANAENSE DE JUSTIÇA RESTAURATIVA  - SALA 06 – EXPERIÊNCIA CANADENSE</t>
  </si>
  <si>
    <t>IV ENCONTRO PARANAENSE DE JUSTIÇA RESTAURATIVA  - SALA 06 – Projeto Eu Com Verso</t>
  </si>
  <si>
    <t>0010818-66.2022.8.16.6000</t>
  </si>
  <si>
    <t>Relatório de pesquisa: Medidas protetivas de urgência</t>
  </si>
  <si>
    <t>08/03/2022</t>
  </si>
  <si>
    <t>transmissão ao vivo</t>
  </si>
  <si>
    <t>2h</t>
  </si>
  <si>
    <t>https://ead.tjpr.jus.br/course/view.php?id=710 </t>
  </si>
  <si>
    <t>0138192-02.2021.8.16.6000</t>
  </si>
  <si>
    <t>Seminário sobre Precatórios</t>
  </si>
  <si>
    <t>Seminário</t>
  </si>
  <si>
    <t>https://ead.tjpr.jus.br/course/view.php?id=712</t>
  </si>
  <si>
    <t>0010834-20.2022.8.16.6000</t>
  </si>
  <si>
    <t>Câmara técnica de violência doméstica da Polícia Militar - Estudos e avanços em parceria ao Poder Judiciário</t>
  </si>
  <si>
    <t>https://ead.tjpr.jus.br/course/view.php?id=713</t>
  </si>
  <si>
    <t>0010828-13.2022.8.16.6000</t>
  </si>
  <si>
    <t>Casa da Mulher Brasileira e Patrulhas Maria da Penha: rotinas, desafios e conquistas desde sua implementação</t>
  </si>
  <si>
    <t>https://ead.tjpr.jus.br/course/view.php?id=714</t>
  </si>
  <si>
    <t>0026507-53.2022.8.16.6000</t>
  </si>
  <si>
    <t>PROGRAMA JUSTIÇA 4.0 DPPJ - CNJ</t>
  </si>
  <si>
    <t>https://ead.tjpr.jus.br/course/view.php?id=715</t>
  </si>
  <si>
    <t>Curso TESTE</t>
  </si>
  <si>
    <t>0034554-16.2022.8.16.6000</t>
  </si>
  <si>
    <t>10ª Edição do Curso de Adoção</t>
  </si>
  <si>
    <t>0033333-95.2022.8.16.6000</t>
  </si>
  <si>
    <t>Caravana de Precedentes do TJPR - 05 de abril</t>
  </si>
  <si>
    <t>https://ead.tjpr.jus.br/course/view.php?id=718</t>
  </si>
  <si>
    <t>Caravana de Precedentes do TJPR - 06 de abril</t>
  </si>
  <si>
    <t>0082933-85.2022.8.16.6000</t>
  </si>
  <si>
    <t>Formação de Instrutores em Justiça Restaurativa - 1ª Edição</t>
  </si>
  <si>
    <t>https://ead.tjpr.jus.br/course/view.php?id=719</t>
  </si>
  <si>
    <t>Inativo - Excluir</t>
  </si>
  <si>
    <t>Elemental Legal English</t>
  </si>
  <si>
    <t>English</t>
  </si>
  <si>
    <t>Envio relatórios mediação</t>
  </si>
  <si>
    <t>mediação</t>
  </si>
  <si>
    <t>10ª Edição do Encontro para Pretendentes à Adoção - 1º Pré-Encontro - O papel das equipes interprofissionais no judiciário na adoção</t>
  </si>
  <si>
    <t>0009919-68.2022.8.16.6000</t>
  </si>
  <si>
    <t>III Fórum de Governança no Sistema de Justiça</t>
  </si>
  <si>
    <t>https://ead.tjpr.jus.br/course/view.php?id=726 </t>
  </si>
  <si>
    <t>A atuação dos Juízes Leigos</t>
  </si>
  <si>
    <t>Excelência no Atendimento</t>
  </si>
  <si>
    <t>Atendimento</t>
  </si>
  <si>
    <t>0111591-22.2022.8.16.6000</t>
  </si>
  <si>
    <t>Curso teórico de Brigadistas</t>
  </si>
  <si>
    <t>https://ead.tjpr.jus.br/course/view.php?id=729</t>
  </si>
  <si>
    <t>0036907-29.2022.8.16.6000</t>
  </si>
  <si>
    <t>A participação dos profissionais de Psicologia no Cadastro de Auxiliares da Justiça (CAJU)</t>
  </si>
  <si>
    <t>https://ead.tjpr.jus.br/course/view.php?id=730</t>
  </si>
  <si>
    <t>0091733-39.2021.8.16.6000</t>
  </si>
  <si>
    <t>IV Encontro de Magistrados e Magistrados atuantes na Jurisdição de Infância e Juventude</t>
  </si>
  <si>
    <t>https://ead.tjpr.jus.br/course/view.php?id=731</t>
  </si>
  <si>
    <t>0038655-96.2022.8.16.6000</t>
  </si>
  <si>
    <t>Formação de Tutores no Contexto da Magistratura - 2 Ed</t>
  </si>
  <si>
    <t>05/05/2022</t>
  </si>
  <si>
    <t>Magistrados, magistradas, servidores e servidoras do Poder Judiciário do Paraná, que atuam ou atuarão na tutoria de cursos a distância.</t>
  </si>
  <si>
    <t>40 horas</t>
  </si>
  <si>
    <t>https://ead.tjpr.jus.br/course/view.php?id=732</t>
  </si>
  <si>
    <t>30 faltou 2</t>
  </si>
  <si>
    <t>Curso de teste - Solange</t>
  </si>
  <si>
    <t>0101810-10.2021.8.16.6000</t>
  </si>
  <si>
    <t>Curso de Formação de Técnico Cumpridor de Mandados</t>
  </si>
  <si>
    <t>https://ead.tjpr.jus.br/course/view.php?id=734</t>
  </si>
  <si>
    <t>0024367-46.2022.8.16.6000</t>
  </si>
  <si>
    <t>O Novo Código de Ética e de Conduta do Poder Judiciário do Estado do Paraná - 02/04</t>
  </si>
  <si>
    <t>https://ead.tjpr.jus.br/course/view.php?id=735</t>
  </si>
  <si>
    <t>0060247-02.2022.8.16.6000</t>
  </si>
  <si>
    <t>Curso Formação Prática I em Justiça Restaurativa - JR - 2022 - 2ª Edição - Turma 2    </t>
  </si>
  <si>
    <t>2 ed</t>
  </si>
  <si>
    <t>https://ead.tjpr.jus.br/course/view.php?id=736</t>
  </si>
  <si>
    <t>0044782-50.2022.8.16.6000</t>
  </si>
  <si>
    <t>Curso de Formação de Formadores - Desenvolvimento Docente - N1 M2</t>
  </si>
  <si>
    <t>105/2022</t>
  </si>
  <si>
    <t>https://ead.tjpr.jus.br/course/view.php?id=737</t>
  </si>
  <si>
    <t>0060331-03.2022.8.16.6000</t>
  </si>
  <si>
    <t>Curso Formação Prática I em Justiça Restaurativa - JR - 2022 - 3ª Edição - Turma 3</t>
  </si>
  <si>
    <t>3 ED</t>
  </si>
  <si>
    <t>https://ead.tjpr.jus.br/course/view.php?id=738</t>
  </si>
  <si>
    <t>0059380-09.2022.8.16.6000</t>
  </si>
  <si>
    <t>Caravana de Precedentes do TJPR - Curitiba</t>
  </si>
  <si>
    <t>https://ead.tjpr.jus.br/course/view.php?id=739</t>
  </si>
  <si>
    <t>Caravana de Precedentes do TJPR - Guarapuava</t>
  </si>
  <si>
    <t>Caravana de Precedentes do TJPR - Ponta Grossa</t>
  </si>
  <si>
    <t>Caravana de Precedentes do TJPR - SJP</t>
  </si>
  <si>
    <t>0056409-51.2022.8.16.6000</t>
  </si>
  <si>
    <t>Programa de Sensibilização da Comunidade Escolar</t>
  </si>
  <si>
    <t>fazer</t>
  </si>
  <si>
    <t>cert expedido</t>
  </si>
  <si>
    <t>https://ead.tjpr.jus.br/course/view.php?id=740</t>
  </si>
  <si>
    <t>0069360-77.2022.8.16.6000</t>
  </si>
  <si>
    <t>Formação de Tutores: docência on-line</t>
  </si>
  <si>
    <t>30-31/2022</t>
  </si>
  <si>
    <t>https://ead.tjpr.jus.br/course/view.php?id=741</t>
  </si>
  <si>
    <t>0013762-41.2022.8.16.6000</t>
  </si>
  <si>
    <t>Funções do Assistente da Direção de Fórum relacionadas ao Departamento de Gestão de Serviços Terceirizados</t>
  </si>
  <si>
    <t>https://ead.tjpr.jus.br/course/view.php?id=742</t>
  </si>
  <si>
    <t>0031796-64.2022.8.16.6000</t>
  </si>
  <si>
    <t>I Fórum Paranaense de Violência Doméstica e Familiar contra a Mulher - FOVID/PR.</t>
  </si>
  <si>
    <t>https://ead.tjpr.jus.br/course/view.php?id=743</t>
  </si>
  <si>
    <t>0062459-93.2022.8.16.6000</t>
  </si>
  <si>
    <t>Refletindo sobre Diversidade da Administração Pública</t>
  </si>
  <si>
    <t>https://ead.tjpr.jus.br/course/view.php?id=744</t>
  </si>
  <si>
    <t>0061578-19.2022.8.16.6000</t>
  </si>
  <si>
    <t>Dia Mundial contra o Trabalho Infantil</t>
  </si>
  <si>
    <t>https://ead.tjpr.jus.br/course/view.php?id=745</t>
  </si>
  <si>
    <t>0070404-34.2022.8.16.6000</t>
  </si>
  <si>
    <t>Jornada de Valorização da Magistratura com Foco em Gestão</t>
  </si>
  <si>
    <t>Jornada</t>
  </si>
  <si>
    <t>https://ead.tjpr.jus.br/course/view.php?id=746</t>
  </si>
  <si>
    <t>0050163-39.2022.8.16.6000</t>
  </si>
  <si>
    <t>Diálogo da Comissão de Conflitos Fundiários com a Magistratura</t>
  </si>
  <si>
    <t>https://ead.tjpr.jus.br/course/view.php?id=747</t>
  </si>
  <si>
    <t>0089129-71.2022.8.16.6000</t>
  </si>
  <si>
    <t>O Protocolo para Julgamento com a Perspectiva de Gênero</t>
  </si>
  <si>
    <t>157/2022</t>
  </si>
  <si>
    <t>https://ead.tjpr.jus.br/course/view.php?id=748</t>
  </si>
  <si>
    <t>III Encontro de Formação Continuada - Mediação Empresarial</t>
  </si>
  <si>
    <t>https://ead.tjpr.jus.br/course/view.php?id=749</t>
  </si>
  <si>
    <t>0054335-24.2022.8.16.6000</t>
  </si>
  <si>
    <t>6º Encontro de Gestão Judiciária Sustentável - Debate sobre sustentabilidade compartilhada com as Comissões de Sustentabilidade do MPPR, TCE-PR, TJPR, TRE-PR, TRT9 e JFPR</t>
  </si>
  <si>
    <t>https://ead.tjpr.jus.br/course/view.php?id=750</t>
  </si>
  <si>
    <t>6º Encontro de Gestão Judiciária Sustentável - palestra "Compras Públicas Sustentáveis"</t>
  </si>
  <si>
    <t>6º Encontro de Gestão Judiciária Sustentável - palestra "Direito ambiental: instrumental"</t>
  </si>
  <si>
    <t>0074547-66.2022.8.16.6000</t>
  </si>
  <si>
    <t>Introdução à filosofia LEAN para as unidades administrativas do TJPR</t>
  </si>
  <si>
    <t>https://ead.tjpr.jus.br/course/view.php?id=751</t>
  </si>
  <si>
    <t>0046391-68.2022.8.16.6000</t>
  </si>
  <si>
    <t>Como superar os efeitos da pandemia</t>
  </si>
  <si>
    <t>0048860-87.2022.8.16.6000</t>
  </si>
  <si>
    <t>Curso Gestão Cartorária - turma 2</t>
  </si>
  <si>
    <t>https://ead.tjpr.jus.br/course/view.php?id=754</t>
  </si>
  <si>
    <t>0060391-73.2022.8.16.6000</t>
  </si>
  <si>
    <t>Curso Formação Prática I em Justiça Restaurativa - JR - 2022 - 4ª Edição - Turma 4 - Ponta Grossa - 2022</t>
  </si>
  <si>
    <t>4 ED</t>
  </si>
  <si>
    <t>https://ead.tjpr.jus.br/course/view.php?id=755</t>
  </si>
  <si>
    <t>0060474-89.2022.8.16.6000</t>
  </si>
  <si>
    <t>Curso Formação Prática I em Justiça Restaurativa - JR - 2022 - 5ª Edição - Turma 5 - presencial Toledo</t>
  </si>
  <si>
    <t>5 ED</t>
  </si>
  <si>
    <t>https://ead.tjpr.jus.br/course/view.php?id=756</t>
  </si>
  <si>
    <t>?</t>
  </si>
  <si>
    <t>0080482-87.2022.8.16.6000</t>
  </si>
  <si>
    <t>aula magna: “Controle da Discricionariedade Administrativa pelo Sistema Jurisdicional Italiano”.</t>
  </si>
  <si>
    <t>https://ead.tjpr.jus.br/course/view.php?id=757</t>
  </si>
  <si>
    <t>0053825-11.2022.8.16.6000</t>
  </si>
  <si>
    <t>Aperfeiçoamento para Magistrados em Violência Doméstica - 2ª Edicao</t>
  </si>
  <si>
    <t>085/2021</t>
  </si>
  <si>
    <t>https://ead.tjpr.jus.br/course/view.php?id=758</t>
  </si>
  <si>
    <t>0082826-41.2022.8.16.6000</t>
  </si>
  <si>
    <t>Palestra: Magistratura e Cidadania - Ministro HUMBERTO MARTINS</t>
  </si>
  <si>
    <t>https://ead.tjpr.jus.br/course/view.php?id=759</t>
  </si>
  <si>
    <t>construção 1</t>
  </si>
  <si>
    <t>0037477-15.2022.8.16.6000</t>
  </si>
  <si>
    <t>Formação Inicial para Juiz Substituto</t>
  </si>
  <si>
    <t>088/2022</t>
  </si>
  <si>
    <t>https://ead.tjpr.jus.br/course/view.php?id=761</t>
  </si>
  <si>
    <t>0096004-62.2019.8.16.6000</t>
  </si>
  <si>
    <t>2022/08 - Brigada - Colorado</t>
  </si>
  <si>
    <t>https://ead.tjpr.jus.br/course/view.php?id=762</t>
  </si>
  <si>
    <t>Restauração do curso em progresso copiar 7</t>
  </si>
  <si>
    <t>Apontamentos sobre o Programa Nacional de Prevenção à Corrupção no TJPR</t>
  </si>
  <si>
    <t>Formação de tutores: docência on-line 2</t>
  </si>
  <si>
    <t>0007445-90.2023.8.16.6000</t>
  </si>
  <si>
    <t>Justiça Penal Negociada, Desafios, Expectativas e Realidade da Atuação dos Magistrados no Âmbito da Justiça Criminal</t>
  </si>
  <si>
    <t>081/2022</t>
  </si>
  <si>
    <t>https://ead.tjpr.jus.br/course/view.php?id=766</t>
  </si>
  <si>
    <t xml:space="preserve">  </t>
  </si>
  <si>
    <t>0118535-40.2022.8.16.6000</t>
  </si>
  <si>
    <t>A Proteção dos Direitos das Pessoas com Deficiência e o Papel do Judiciário</t>
  </si>
  <si>
    <t>https://ead.tjpr.jus.br/course/view.php?id=767</t>
  </si>
  <si>
    <t>0111937-70.2022.8.16.6000</t>
  </si>
  <si>
    <t>Técnicas de Negociação e Gestão de Emoções</t>
  </si>
  <si>
    <t>https://ead.tjpr.jus.br/course/view.php?id=768</t>
  </si>
  <si>
    <t>Precedentes Judiciais e Fundamentação Adequada da Decisão Judicial</t>
  </si>
  <si>
    <t>Teoria e Prática dos Precedentes compartilhar</t>
  </si>
  <si>
    <t>0095386-49.2021.8.16.6000</t>
  </si>
  <si>
    <t>https://ead.tjpr.jus.br/course/view.php?id=771</t>
  </si>
  <si>
    <t>0077992-92.2022.8.16.6000</t>
  </si>
  <si>
    <t>Espaço de Fala: Conselhos da Comunidade: Sua Atuação nas Comarcas e a Parceria com a CEVID</t>
  </si>
  <si>
    <t>https://ead.tjpr.jus.br/course/view.php?id=772</t>
  </si>
  <si>
    <t>0017284-76.2022.8.16.6000</t>
  </si>
  <si>
    <t>Seminário sobre Regime de Previdência Complementar</t>
  </si>
  <si>
    <t>https://ead.tjpr.jus.br/course/view.php?id=773</t>
  </si>
  <si>
    <t>0077482-79.2022.8.16.6000</t>
  </si>
  <si>
    <t>Patrulhas Maria da Penha: rotinas, desafios e conquistas desde a sua implementação II</t>
  </si>
  <si>
    <t>https://ead.tjpr.jus.br/course/view.php?id=774</t>
  </si>
  <si>
    <t>0078588-76.2022.8.16.6000</t>
  </si>
  <si>
    <t>Laboratório de Praticas Psicossociais em Violência Doméstica e familiar contra a Mulher</t>
  </si>
  <si>
    <t>Laboratório</t>
  </si>
  <si>
    <t>https://ead.tjpr.jus.br/course/view.php?id=775</t>
  </si>
  <si>
    <t>0089022-27.2022.8.16.6000</t>
  </si>
  <si>
    <t>Laboratório de Práticas Psicossociais em Violência Doméstica e familiar contra a Mulher</t>
  </si>
  <si>
    <t>Apoio</t>
  </si>
  <si>
    <t>0101063-26.2022.8.16.6000</t>
  </si>
  <si>
    <t>Prevenção e Enfrentamento ao Assédio Moral, Assédio Sexual e Discriminação</t>
  </si>
  <si>
    <t>https://ead.tjpr.jus.br/course/view.php?id=776</t>
  </si>
  <si>
    <t>0087345-59.2022.8.16.6000</t>
  </si>
  <si>
    <t>11ª Edição do Encontro de Preparação Online para Pretendentes à Adoção</t>
  </si>
  <si>
    <t>https://ead.tjpr.jus.br/course/view.php?id=777</t>
  </si>
  <si>
    <t>Instruções para realização de inventário dos processos de tratamento de dados pessoais</t>
  </si>
  <si>
    <t>0095745-62.2022.8.16.6000</t>
  </si>
  <si>
    <t>Curso de Formação de mediadores e conciliadores (Turma V) 5ª Edição - EAD</t>
  </si>
  <si>
    <t>https://ead.tjpr.jus.br/course/view.php?id=779</t>
  </si>
  <si>
    <t>certificados no CONCILIAJUD - CNJ</t>
  </si>
  <si>
    <t>Formação de Conciliadores e Mediadores Judiciais - 5ª Edição</t>
  </si>
  <si>
    <t>2. Gestão</t>
  </si>
  <si>
    <t>registrado 2023</t>
  </si>
  <si>
    <t>Curso de Formação de mediadores e conciliadores (Turma VI – Grupo A) 6ª edição - EAD</t>
  </si>
  <si>
    <t>https://ead.tjpr.jus.br/course/view.php?id=780</t>
  </si>
  <si>
    <t>Curso de Formação de mediadores e conciliadores (Turma VII – Grupo B) 6ª edição - EAD</t>
  </si>
  <si>
    <t>Formação de Conciliadores e Mediadores Judiciais - 6ª Edição</t>
  </si>
  <si>
    <t>0095729-11.2022.8.16.6000</t>
  </si>
  <si>
    <t>OFICINAS DE LIDERANÇA E GESTÃO NAS DIRETORIAS DE DEPARTAMENTOS</t>
  </si>
  <si>
    <t>magistrados</t>
  </si>
  <si>
    <t>não tem cert emitido/processo arquivado</t>
  </si>
  <si>
    <t>0103545-44.2022.8.16.6000</t>
  </si>
  <si>
    <t>Semana do Dessobrestamento e 6ª etapa da Caravana de Precedentes</t>
  </si>
  <si>
    <t>https://ead.tjpr.jus.br/course/view.php?id=782</t>
  </si>
  <si>
    <t>11ª Edição do Encontro de Preparação Online para Pretendentes à Adoção _2º pré-encontro: Rede de Proteção da Infância e da Adolescência: A importância da articulação intersetorial na adoção</t>
  </si>
  <si>
    <t>https://ead.tjpr.jus.br/course/view.php?id=783</t>
  </si>
  <si>
    <t>11ª Edição do Encontro de Preparação Online para Pretendentes à Adoção_1º pré-encontro: O papel das equipes interprofissionais do judiciário na adoção</t>
  </si>
  <si>
    <t>0127169-25.2022.8.16.6000</t>
  </si>
  <si>
    <t>Gestão por Competências na Administração Pública</t>
  </si>
  <si>
    <t>CONEXXOES Educação</t>
  </si>
  <si>
    <t>https://ead.tjpr.jus.br/course/view.php?id=784</t>
  </si>
  <si>
    <t>0019666-42.2022.8.16.6000</t>
  </si>
  <si>
    <t>Workshop OKR - Objetivos e Resultados-Chave. Aplicando o OKR da estratégia ao individuo</t>
  </si>
  <si>
    <t>CITS - Centro Internacional de Tecnologia de Software</t>
  </si>
  <si>
    <t>Workshop</t>
  </si>
  <si>
    <t>https://ead.tjpr.jus.br/course/view.php?id=785</t>
  </si>
  <si>
    <t>0116551-21.2022.8.16.6000</t>
  </si>
  <si>
    <t>O Direito Público Mudou: inovações da Nova Lei de Licitações e do Novo Marco Regulatório do Saneamento Básico</t>
  </si>
  <si>
    <t>https://ead.tjpr.jus.br/course/view.php?id=787</t>
  </si>
  <si>
    <t>0118073-83.2022.8.16.6000</t>
  </si>
  <si>
    <t>Novas Perspectivas da Jurisdição Constitucional: Diálogos Brasil Portugal</t>
  </si>
  <si>
    <t xml:space="preserve">https://ead.tjpr.jus.br/course/view.php?id=788 </t>
  </si>
  <si>
    <t>0110105-02.2022.8.16.6000</t>
  </si>
  <si>
    <t>Smart Cities, Inovação e Direitos Humanos</t>
  </si>
  <si>
    <t>https://ead.tjpr.jus.br/course/view.php?id=789</t>
  </si>
  <si>
    <t>0119194-49.2022.8.16.6000</t>
  </si>
  <si>
    <t>A importância da efetivação do sistema de garantia de direitos</t>
  </si>
  <si>
    <t>https://ead.tjpr.jus.br/course/view.php?id=790</t>
  </si>
  <si>
    <t>0076391-51.2022.8.16.6000</t>
  </si>
  <si>
    <t>Inventário de dados pessoais nos setores administrativos do Tribunal de Justiça</t>
  </si>
  <si>
    <t>https://ead.tjpr.jus.br/course/view.php?id=791</t>
  </si>
  <si>
    <t>0102985-05.2022.8.16.6000</t>
  </si>
  <si>
    <t>Projeto de Desenvolvimento de Competências Comportamentais Voltados às Habilidades Sociais no Trabalho - Podcasts</t>
  </si>
  <si>
    <t>5. Qualidade de Vida no Trabalho</t>
  </si>
  <si>
    <t>repositorio</t>
  </si>
  <si>
    <t>0029599-39.2022.8.16.6000</t>
  </si>
  <si>
    <t>Direito à Cidade, Conflitos Urbanos e Regularização Fundiária Urbana</t>
  </si>
  <si>
    <t>https://ead.tjpr.jus.br/course/view.php?id=793</t>
  </si>
  <si>
    <t>0122796-48.2022.8.16.6000</t>
  </si>
  <si>
    <t>2ª EDIÇÃO DO CONGRESSO BRASILEIRO DE DIREITO E AGRONEGÓCIO</t>
  </si>
  <si>
    <t>https://ead.tjpr.jus.br/course/view.php?id=794</t>
  </si>
  <si>
    <t>0117933-49.2022.8.16.6000</t>
  </si>
  <si>
    <t>Diálogo da Comissão de Conflitos Fundiários com os Oficiais de Justiça e Técnicos Cumpridores de Mandados</t>
  </si>
  <si>
    <t>https://ead.tjpr.jus.br/course/view.php?id=795</t>
  </si>
  <si>
    <t>0130331-28.2022.8.16.6000</t>
  </si>
  <si>
    <t>Curso de Justiça Restaurativa: Formação Prática I - Processos Circulares não Conflitivos - 6ª Edição</t>
  </si>
  <si>
    <t>https://ead.tjpr.jus.br/course/view.php?id=796</t>
  </si>
  <si>
    <t>0130369-40.2022.8.16.6000</t>
  </si>
  <si>
    <t>Curso de Justiça Restaurativa - Formação Prática I - 7ª Edição</t>
  </si>
  <si>
    <t>https://ead.tjpr.jus.br/course/view.php?id=797</t>
  </si>
  <si>
    <t>0130372-92.2022.8.16.6000.</t>
  </si>
  <si>
    <t> 8a Edição do Curso de Justiça Restaurativa - Formação Prática I (Círculos não conflitivos)</t>
  </si>
  <si>
    <t>sim em 2024</t>
  </si>
  <si>
    <t>https://ead.tjpr.jus.br/course/view.php?id=798</t>
  </si>
  <si>
    <t>0118163-91.2022.8.16.6000</t>
  </si>
  <si>
    <t>Dia da Consciência Negra: 10 Anos da Lei de Cotas</t>
  </si>
  <si>
    <t>https://ead.tjpr.jus.br/course/view.php?id=799</t>
  </si>
  <si>
    <t>0134548-17.2022.8.16.6000</t>
  </si>
  <si>
    <t>Patrulhas Maria da Penha: rotinas, desafios e conquistas desde a sua implementação III</t>
  </si>
  <si>
    <t>https://ead.tjpr.jus.br/course/view.php?id=800</t>
  </si>
  <si>
    <t>0070281-02.2023.8.16.6000</t>
  </si>
  <si>
    <t>curso "Introdução à comunicação não violenta</t>
  </si>
  <si>
    <t>https://ead.tjpr.jus.br/course/view.php?id=801</t>
  </si>
  <si>
    <t>0099076-57.2019.8.16.6000</t>
  </si>
  <si>
    <t>Avaliação de Desempenho por Competências</t>
  </si>
  <si>
    <t>PRIORI TREINAMENTO E APERFEIÇOAMENTO</t>
  </si>
  <si>
    <t>https://ead.tjpr.jus.br/course/view.php?id=802</t>
  </si>
  <si>
    <t>0113724-37.2022.8.16.6000</t>
  </si>
  <si>
    <t>Gestão de Conflitos</t>
  </si>
  <si>
    <t xml:space="preserve">15 h </t>
  </si>
  <si>
    <t>https://ead.tjpr.jus.br/course/view.php?id=803</t>
  </si>
  <si>
    <t>0111586-97.2022.8.16.6000</t>
  </si>
  <si>
    <t>24 horas Pelo Diabetes</t>
  </si>
  <si>
    <t>https://ead.tjpr.jus.br/course/view.php?id=804</t>
  </si>
  <si>
    <t>0121243-63.2022.8.16.6000</t>
  </si>
  <si>
    <t>II Encontro do Judiciário Paranaense Contra a Corrupção</t>
  </si>
  <si>
    <t>https://ead.tjpr.jus.br/course/view.php?id=805</t>
  </si>
  <si>
    <t>0132250-52.2022.8.16.6000</t>
  </si>
  <si>
    <t>Formação de Formadores – Desenvolvimento Docente – N1 M3</t>
  </si>
  <si>
    <t>335 e 336/2023</t>
  </si>
  <si>
    <t>324/2022</t>
  </si>
  <si>
    <t>https://ead.tjpr.jus.br/course/view.php?id=806</t>
  </si>
  <si>
    <t>11/07/2023 - retirei a restrição para expedir os certificados</t>
  </si>
  <si>
    <t>0134495-36.2022.8.16.6000</t>
  </si>
  <si>
    <t>Comunicação Não-Violenta e inteligência emocional no ambiente de Trabalho</t>
  </si>
  <si>
    <t>669-673/2024</t>
  </si>
  <si>
    <t>https://ead.tjpr.jus.br/course/view.php?id=807</t>
  </si>
  <si>
    <t>0118811-71.2022.8.16.6000</t>
  </si>
  <si>
    <t>1º Seminário de Gestão Administrativa com foco nos serviços de Engenharia</t>
  </si>
  <si>
    <t>https://ead.tjpr.jus.br/course/view.php?id=808</t>
  </si>
  <si>
    <t>oficina LEAN</t>
  </si>
  <si>
    <t>Nossos eventos</t>
  </si>
  <si>
    <t>0144758-30.2022.8.16.6000</t>
  </si>
  <si>
    <t>Curso de Iniciação na Atividade Notarial e Registral do Estado do Paraná</t>
  </si>
  <si>
    <t>https://ead.tjpr.jus.br/course/view.php?id=810</t>
  </si>
  <si>
    <t>0150150-48.2022.8.16.6000</t>
  </si>
  <si>
    <t>I SIMPÓSIO TÉCNICO CONSEPRE: INOVAÇÃO E O MARCO LEGAL DAS STARTUPS NO SETOR PÚBLICO</t>
  </si>
  <si>
    <t>Simpósio</t>
  </si>
  <si>
    <t>https://ead.tjpr.jus.br/course/view.php?id=811</t>
  </si>
  <si>
    <t>0024045-89.2023.8.16.6000</t>
  </si>
  <si>
    <t>Judicialização da Saúde Pública - Fundamentos e Práticas para a Atuação Judicial</t>
  </si>
  <si>
    <t>146/2022</t>
  </si>
  <si>
    <t>https://ead.tjpr.jus.br/course/view.php?id=812</t>
  </si>
  <si>
    <t>11/07/2023_ retirei a restrição para emissão dos certificados</t>
  </si>
  <si>
    <t>0134774-22.2022.8.16.6000</t>
  </si>
  <si>
    <t>2022/12 - Brigada - Ipiranga</t>
  </si>
  <si>
    <t>https://ead.tjpr.jus.br/course/view.php?id=813</t>
  </si>
  <si>
    <t>0096728-66.2019.8.16.6000</t>
  </si>
  <si>
    <t>2022/11 - Brigada - Xambrê</t>
  </si>
  <si>
    <t>https://ead.tjpr.jus.br/course/view.php?id=814</t>
  </si>
  <si>
    <t>0008346-63.2020.8.16.6000</t>
  </si>
  <si>
    <t>2022/09 - Brigada - Andirá</t>
  </si>
  <si>
    <t> https://ead.tjpr.jus.br/course/view.php?id=815</t>
  </si>
  <si>
    <t>0143266-37.2021.8.16.6000 0112949-22.2022.8.16.6000</t>
  </si>
  <si>
    <t>Curso de brigada de incêndio da equipe de ginástica laboral</t>
  </si>
  <si>
    <t>híbrido</t>
  </si>
  <si>
    <t>https://ead.tjpr.jus.br/course/view.php?id=816</t>
  </si>
  <si>
    <t>Acessibilidade e Inclusão no TJPR - Turma 2023</t>
  </si>
  <si>
    <t>https://ead.tjpr.jus.br/course/view.php?id=817</t>
  </si>
  <si>
    <t>0140627-12.2022.8.16.6000</t>
  </si>
  <si>
    <t>Simpósio Consepre - Novos desafios do poder judiciário: A experiência Brasil Itália</t>
  </si>
  <si>
    <t>https://ead.tjpr.jus.br/course/view.php?id=818</t>
  </si>
  <si>
    <t>0125118-41.2022.8.16.6000</t>
  </si>
  <si>
    <t>Curso de aperfeiçoamento para magistrados e magistradas atuantes na jurisdição da infância e da juventude".</t>
  </si>
  <si>
    <t>403-412</t>
  </si>
  <si>
    <t>334/2022</t>
  </si>
  <si>
    <t>https://ead.tjpr.jus.br/course/view.php?id=819</t>
  </si>
  <si>
    <t>31/07/2023 - certificados emitidos pelo educaenfam / -certificados gerados pelo nosso ava e ocultados</t>
  </si>
  <si>
    <t>0015166-30.2022.8.16.6000 0025061-78.2023.8.16.6000</t>
  </si>
  <si>
    <t>IV Encontro de Formação Continuada | Roda de Conversa sobre a Mediação Familiar</t>
  </si>
  <si>
    <t>https://ead.tjpr.jus.br/course/view.php?id=821</t>
  </si>
  <si>
    <t>0007660-66.2023.8.16.6000</t>
  </si>
  <si>
    <t>VI SEMANA DE QUALIDADE DE VIDA DA GINÁSTICA LABORAL DO TJPR - 27/02 a 10/03</t>
  </si>
  <si>
    <t>337/2023</t>
  </si>
  <si>
    <t>https://ead.tjpr.jus.br/course/view.php?id=822</t>
  </si>
  <si>
    <t>0021585-32.2023.8.16.6000</t>
  </si>
  <si>
    <t>IV Semana de Integração e Aperfeiçoamento</t>
  </si>
  <si>
    <t>não tem</t>
  </si>
  <si>
    <t>Unidade Especial de Atuação no Primeiro Grau de Jurisdição (UEA)</t>
  </si>
  <si>
    <t>https://ead.tjpr.jus.br/course/view.php?id=823</t>
  </si>
  <si>
    <t>0006528-76.2020.8.16.6000</t>
  </si>
  <si>
    <t>Curso de brigada de incêndio da comarca de Goioerê -PR</t>
  </si>
  <si>
    <t>https://ead.tjpr.jus.br/course/view.php?id=824</t>
  </si>
  <si>
    <t>0116951-35.2022.8.16.6000</t>
  </si>
  <si>
    <t>Curso Prático de Brigadistas - Palmital</t>
  </si>
  <si>
    <t>https://ead.tjpr.jus.br/course/view.php?id=825</t>
  </si>
  <si>
    <t>0008434-96.2023.8.16.6000</t>
  </si>
  <si>
    <t>Formação de Tutores no Contexto da Magistratura - 3ª Edição</t>
  </si>
  <si>
    <t>338/2023</t>
  </si>
  <si>
    <t>https://ead.tjpr.jus.br/course/view.php?id=826</t>
  </si>
  <si>
    <t>11/07/2023_forcei a emissão dos certificados, não mexi na restrição</t>
  </si>
  <si>
    <t>0032847-76.2023.8.16.6000</t>
  </si>
  <si>
    <t>12º Encontro Nacional de Preparação On-line para Pretendentes à Adoção</t>
  </si>
  <si>
    <t>373-397</t>
  </si>
  <si>
    <t>https://ead.tjpr.jus.br/course/view.php?id=827</t>
  </si>
  <si>
    <t>0000012-00.2023.8.16.6000</t>
  </si>
  <si>
    <t>Certificação NUPEMEC</t>
  </si>
  <si>
    <t>sei não existe</t>
  </si>
  <si>
    <t>0135648-07.2022.8.16.6000</t>
  </si>
  <si>
    <t>Direitos da Pessoa com Deficiência – Curatela e Tomada de Decisão Apoiada</t>
  </si>
  <si>
    <t>Painel</t>
  </si>
  <si>
    <t>https://ead.tjpr.jus.br/course/view.php?id=829</t>
  </si>
  <si>
    <t>0023986-04.2023.8.16.6000</t>
  </si>
  <si>
    <t>Microsoft Planner</t>
  </si>
  <si>
    <t>Tecnologia</t>
  </si>
  <si>
    <t>https://ead.tjpr.jus.br/course/view.php?id=830</t>
  </si>
  <si>
    <t>0125054-31.2022.8.16.6000</t>
  </si>
  <si>
    <t>CURSO CAPACITAÇÃO PARA IMPLEMENTAÇÃO DO PROGRAMA PATRULHA MARIA DA PENHA EM ÂMBITO ESTADUAL</t>
  </si>
  <si>
    <t>679-684/2024</t>
  </si>
  <si>
    <t>CEVID</t>
  </si>
  <si>
    <t>Autoinstrucional</t>
  </si>
  <si>
    <t>https://ead.tjpr.jus.br/course/view.php?id=831</t>
  </si>
  <si>
    <t>0031432-58.2023.8.16.6000</t>
  </si>
  <si>
    <t>Curso de Técnico Cumpridor de Mandados – II Edição - 2023</t>
  </si>
  <si>
    <t>368-372</t>
  </si>
  <si>
    <t>2 Ed/2023</t>
  </si>
  <si>
    <t>https://ead.tjpr.jus.br/course/view.php?id=832</t>
  </si>
  <si>
    <t>0137925-93.2022.8.16.6000</t>
  </si>
  <si>
    <t>SerasaJUD - Utilização da ferramenta</t>
  </si>
  <si>
    <t>Serasa Experian S.A</t>
  </si>
  <si>
    <t>https://ead.tjpr.jus.br/course/view.php?id=833</t>
  </si>
  <si>
    <t>0119521-91.2022.8.16.6000</t>
  </si>
  <si>
    <t>Curso Prático de Brigadistas - assessoria militar</t>
  </si>
  <si>
    <t>https://ead.tjpr.jus.br/course/view.php?id=834</t>
  </si>
  <si>
    <t>Curso Prático de Formação de Brigadistas - assessorias</t>
  </si>
  <si>
    <t>https://ead.tjpr.jus.br/course/view.php?id=835</t>
  </si>
  <si>
    <t>0142619-08.2022.8.16.6000</t>
  </si>
  <si>
    <t>1ª Edição do Curso Formação Prática II em Justiça Restaurativa (práticas circulares conflitivas) - Francisco Beltrão</t>
  </si>
  <si>
    <t>https://ead.tjpr.jus.br/course/view.php?id=837</t>
  </si>
  <si>
    <t>0038012-07.2023.8.16.6000</t>
  </si>
  <si>
    <t>Câncer de Cólon - Prevenção</t>
  </si>
  <si>
    <t>Centro de Assistência Médica e Social (CAMS)</t>
  </si>
  <si>
    <t>palestra</t>
  </si>
  <si>
    <t>https://ead.tjpr.jus.br/course/view.php?id=838</t>
  </si>
  <si>
    <t>0089175-60.2022.8.16.6000</t>
  </si>
  <si>
    <t>Inovações da Lei 14.133/2021 e do Decreto Estadual 10.086/2022 – Aspectos práticos e jurídicos</t>
  </si>
  <si>
    <t>https://ead.tjpr.jus.br/course/view.php?id=839</t>
  </si>
  <si>
    <t>0020018-63.2023.8.16.6000</t>
  </si>
  <si>
    <t>Curso Prático de Brigadistas-Astorga</t>
  </si>
  <si>
    <t>https://ead.tjpr.jus.br/course/view.php?id=840</t>
  </si>
  <si>
    <t>0023671-39.2024.8.16.6000</t>
  </si>
  <si>
    <t>curso de brigada de incêndio da comarca de Pinhão -PR</t>
  </si>
  <si>
    <t>Pinhão</t>
  </si>
  <si>
    <t>32 h</t>
  </si>
  <si>
    <t>0031013-04.2024.8.16.6000</t>
  </si>
  <si>
    <t>curso de brigada de incêndio da comarca de Maringá -PR</t>
  </si>
  <si>
    <t>Maringá</t>
  </si>
  <si>
    <t>Maringá - Edifício Atrium</t>
  </si>
  <si>
    <t>Maringá - Fórum Central</t>
  </si>
  <si>
    <t>0035116-88.2023.8.16.6000</t>
  </si>
  <si>
    <t>Curso Prático de Brigadistas - bandeirantes</t>
  </si>
  <si>
    <t>0044593-38.2023.8.16.6000</t>
  </si>
  <si>
    <t>brigada incêndio Cambará -PR</t>
  </si>
  <si>
    <t>curso</t>
  </si>
  <si>
    <t>0049543-90.2023.8.16.6000</t>
  </si>
  <si>
    <t>Curso Prático de Brigadistas- Maua e Alvaro Ramos</t>
  </si>
  <si>
    <t>0054398-15.2023.8.16.6000</t>
  </si>
  <si>
    <t>curso de brigada de incêndio da equipe dos vigilantes terceirizados</t>
  </si>
  <si>
    <t>0066679-03.2023.8.16.6000</t>
  </si>
  <si>
    <t>Curso Prático de Brigadistas - Jacarezino</t>
  </si>
  <si>
    <t>0079098-55.2023.8.16.6000</t>
  </si>
  <si>
    <t>curso de brigada de incêndio - Apucarana</t>
  </si>
  <si>
    <t>0080808-13.2023.8.16.6000</t>
  </si>
  <si>
    <t>Curso pratico brigadista - ginastica laboral</t>
  </si>
  <si>
    <t>22/02/24 - numero de cert do ava não bate com os juntados no sei</t>
  </si>
  <si>
    <t>0103373-68.2023.8.16.6000</t>
  </si>
  <si>
    <t>curso de brigada de incêndio da comarca de Dois Vizinhos -PR,</t>
  </si>
  <si>
    <t>011294922.2022.8.16.6000</t>
  </si>
  <si>
    <t>2023 - Brigada - Etapa Prática</t>
  </si>
  <si>
    <t>0114420-39.2023.8.16.6000</t>
  </si>
  <si>
    <t>curso de brigada de incêndio da comarca de Eng. Bletrão -PR</t>
  </si>
  <si>
    <t>0125672-39.2023.8.16.6000</t>
  </si>
  <si>
    <t>teórica do curso de brigada de incêndio da comarca de Ivaiporã -PR</t>
  </si>
  <si>
    <t>0148187-68.2023.8.16.6000</t>
  </si>
  <si>
    <t>curso de brigada de incêndio da comarca de Barracão -PR</t>
  </si>
  <si>
    <t>Barracão</t>
  </si>
  <si>
    <t>0009031-65.2023.8.16.6000</t>
  </si>
  <si>
    <t>Treinamento de Práticas Administrativas</t>
  </si>
  <si>
    <t>0039107-72.2023.8.16.6000</t>
  </si>
  <si>
    <t>evento "Palestra sobre Precatórios na Justiça Estadual: regras e perspectivas</t>
  </si>
  <si>
    <t>https://ead.tjpr.jus.br/course/view.php?id=842</t>
  </si>
  <si>
    <t>0049503-11.2023.8.16.6000</t>
  </si>
  <si>
    <t>CURSO OFICIAL DE FORMAÇÃO INICIAL PARA JUIZ SUBSTITUTO</t>
  </si>
  <si>
    <t>470-548/2023</t>
  </si>
  <si>
    <t>480 h</t>
  </si>
  <si>
    <t>https://ead.tjpr.jus.br/course/view.php?id=843</t>
  </si>
  <si>
    <t>registrado alguns instrutores - certificado 2023</t>
  </si>
  <si>
    <t>0023086-84.2024.8.16.6000</t>
  </si>
  <si>
    <t>curso "Responsabilidade Civil por Danos Ambientais: Aspectos Teóricos e Perspectiva Jurisprudencial".</t>
  </si>
  <si>
    <t>Atesto 10530118</t>
  </si>
  <si>
    <t>773/2024</t>
  </si>
  <si>
    <t>38/2023</t>
  </si>
  <si>
    <t>Plano (10066088)</t>
  </si>
  <si>
    <t>30 h</t>
  </si>
  <si>
    <t>https://ead.tjpr.jus.br/course/view.php?id=844</t>
  </si>
  <si>
    <t>0070644-86.2023.8.16.6000</t>
  </si>
  <si>
    <t>curso “Sustentabilidade Ambiental e Populações Tradicionais: direito ao Meio Ambiente Ecologicamente Equilibrado”</t>
  </si>
  <si>
    <t>José Ricardo Alvarez Vianna</t>
  </si>
  <si>
    <t>039/2023</t>
  </si>
  <si>
    <t>https://ead.tjpr.jus.br/course/view.php?id=846</t>
  </si>
  <si>
    <t>Encontros Preparatórios para a 12ª Edição do Encontro para Pretendentes à Adoção</t>
  </si>
  <si>
    <t>0045956-60.2023.8.16.6000</t>
  </si>
  <si>
    <t>Desenvolvimento das Capacidades do Tribunal e sua Transformação para o Digital</t>
  </si>
  <si>
    <t>DTIC</t>
  </si>
  <si>
    <t>workshop</t>
  </si>
  <si>
    <t>https://ead.tjpr.jus.br/course/view.php?id=848</t>
  </si>
  <si>
    <t>0043160-96.2023.8.16.6000</t>
  </si>
  <si>
    <t>Introdução ao novo regime jurídico da Curatela</t>
  </si>
  <si>
    <t>398-402</t>
  </si>
  <si>
    <t>063/2023</t>
  </si>
  <si>
    <t>https://ead.tjpr.jus.br/course/view.php?id=849</t>
  </si>
  <si>
    <t>0048673-45.2023.8.16.6000</t>
  </si>
  <si>
    <t>Semana de Combate ao Assédio e à Discriminação</t>
  </si>
  <si>
    <t>363-367</t>
  </si>
  <si>
    <t>https://ead.tjpr.jus.br/course/view.php?id=851,</t>
  </si>
  <si>
    <t>0062900-40.2023.8.16.6000</t>
  </si>
  <si>
    <t>Apresentação do projeto laços e afetos para autoridades do judiciario</t>
  </si>
  <si>
    <t>apoio</t>
  </si>
  <si>
    <t>https://ead.tjpr.jus.br/course/view.php?id=852</t>
  </si>
  <si>
    <t>0058029-64.2023.8.16.6000</t>
  </si>
  <si>
    <t>Curso de formação de mediadores e conciliadores judiciais - 8 ed</t>
  </si>
  <si>
    <t>conciliajud</t>
  </si>
  <si>
    <t>https://ead.tjpr.jus.br/course/view.php?id=853</t>
  </si>
  <si>
    <t>0036843-82.2023.8.16.6000</t>
  </si>
  <si>
    <t>Seminário: Tratamento do superendividamento: concretização da Lei 14.181/21</t>
  </si>
  <si>
    <t>345-356</t>
  </si>
  <si>
    <t>https://ead.tjpr.jus.br/course/view.php?id=854</t>
  </si>
  <si>
    <t>Documentação Docentes - 2023</t>
  </si>
  <si>
    <t>0070561-70.2023.8.16.6000</t>
  </si>
  <si>
    <t>5º Ciclo de Treinamento e Reciclagem</t>
  </si>
  <si>
    <t>419-426</t>
  </si>
  <si>
    <t> DGP-Departamento de Gestão de Precatórios</t>
  </si>
  <si>
    <t>Formação Inicial e Continuada</t>
  </si>
  <si>
    <t>não</t>
  </si>
  <si>
    <t>servidores(as) e estagiários(as)</t>
  </si>
  <si>
    <t>https://ead.tjpr.jus.br/course/view.php?id=857</t>
  </si>
  <si>
    <t>0052563-89.2023.8.16.6000</t>
  </si>
  <si>
    <t>II Fórum Paranaense de Violência Doméstica e Familiar contra a Mulher (FOVID/PR)</t>
  </si>
  <si>
    <t>459-469</t>
  </si>
  <si>
    <t>webconferência</t>
  </si>
  <si>
    <t>23 h</t>
  </si>
  <si>
    <t>https://ead.tjpr.jus.br/course/view.php?id=858</t>
  </si>
  <si>
    <t>15/08 - ag. lista de presença no ava - 20/09juntada da lista de presença</t>
  </si>
  <si>
    <t>0062706-40.2023.8.16.6000</t>
  </si>
  <si>
    <t>Curso de Aperfeiçoamento para Magistrados e Magistradas – Medidas Protetivas de Urgência no Âmbito da Lei 11340/2006. Fundamentos, questões controvertidas e efetividade</t>
  </si>
  <si>
    <t>448-452</t>
  </si>
  <si>
    <t>126/2023</t>
  </si>
  <si>
    <t>https://ead.tjpr.jus.br/course/view.php?id=859</t>
  </si>
  <si>
    <t xml:space="preserve"> </t>
  </si>
  <si>
    <t>0050268-79.2023.8.16.6000</t>
  </si>
  <si>
    <t>Entre o Ideal e o Possível</t>
  </si>
  <si>
    <t>Entre o ideal e o Possível: a importância da rede na aplicação das medidas de proteção (dia 24/05/2023</t>
  </si>
  <si>
    <t>Palestra</t>
  </si>
  <si>
    <t>https://ead.tjpr.jus.br/course/view.php?id=860</t>
  </si>
  <si>
    <t>Entre o ideal e o Possível: a importância da rede na aplicação das medidas de proteção (dia 25/05/2023</t>
  </si>
  <si>
    <t>0078947-89.2023.8.16.6000</t>
  </si>
  <si>
    <t>Protocolo para julgamento com perspectiva de gênero - 3ed</t>
  </si>
  <si>
    <t>445/446</t>
  </si>
  <si>
    <t>https://ead.tjpr.jus.br/course/view.php?id=861</t>
  </si>
  <si>
    <t>0049473-73.2023.8.16.6000</t>
  </si>
  <si>
    <t>Seminário Internacional de Saúde Mental: Possibilidades para a efetivação da Política Antimanicomial na interface com o Poder Judiciário</t>
  </si>
  <si>
    <t>espalhado</t>
  </si>
  <si>
    <t>430-444/803-814/2024</t>
  </si>
  <si>
    <t>17 h</t>
  </si>
  <si>
    <t>https://ead.tjpr.jus.br/course/view.php?id=862</t>
  </si>
  <si>
    <t>0054248-34.2023.8.16.6000</t>
  </si>
  <si>
    <t>Instruções BNMP</t>
  </si>
  <si>
    <t>417-418</t>
  </si>
  <si>
    <t> CGJ</t>
  </si>
  <si>
    <t>magistrados(as) e servidores(as) da esfera criminal do TJPR</t>
  </si>
  <si>
    <t>4 h</t>
  </si>
  <si>
    <t>https://ead.tjpr.jus.br/course/view.php?id=863</t>
  </si>
  <si>
    <t>0043120-17.2023.8.16.6000</t>
  </si>
  <si>
    <t>7º Encontro de Gestão Judiciária Sustentável do Tribunal de Justiça do Estado do Paraná.</t>
  </si>
  <si>
    <t>0079751-57.2023.8.16.6000</t>
  </si>
  <si>
    <t>Curso Formação de Formadores - Desenvolvimento Docente N1M1</t>
  </si>
  <si>
    <t>576 -580/2023_expedido em 16/02/2024</t>
  </si>
  <si>
    <t>302/2021</t>
  </si>
  <si>
    <t>2 ED</t>
  </si>
  <si>
    <t>26h</t>
  </si>
  <si>
    <t>https://ead.tjpr.jus.br/course/view.php?id=865</t>
  </si>
  <si>
    <t>0078628-24.2023.8.16.6000</t>
  </si>
  <si>
    <t>Saúde da coluna e lançamento do programa "Escola da Coluna</t>
  </si>
  <si>
    <t>Sem Certificação - 9288451</t>
  </si>
  <si>
    <t>0012268-44.2022.8.16.6000</t>
  </si>
  <si>
    <t>Repositório de Procedimentos e Práticas do PROJUDI aplicáveis às Unidades Judiciais e Administrativas de 1º Grau de Jurisdição</t>
  </si>
  <si>
    <t>SEM CERTIFICAÇÃO</t>
  </si>
  <si>
    <t>https://ead.tjpr.jus.br/course/view.php?id=868</t>
  </si>
  <si>
    <t>sem certificação - 9294837</t>
  </si>
  <si>
    <t>0013489-28.2023.8.16.6000</t>
  </si>
  <si>
    <t>Curso de violência doméstica e familiar contra a mulher para Magistrados(as)</t>
  </si>
  <si>
    <t>599-602/2023</t>
  </si>
  <si>
    <t>074/2023</t>
  </si>
  <si>
    <t>40 h</t>
  </si>
  <si>
    <t>https://ead.tjpr.jus.br/course/view.php?id=869</t>
  </si>
  <si>
    <t>18/10- forcei a certificação</t>
  </si>
  <si>
    <t>0083639-34.2023.8.16.6000</t>
  </si>
  <si>
    <t>Webinar de Sustentabilidade - 1 live</t>
  </si>
  <si>
    <t>1 h</t>
  </si>
  <si>
    <t>https://ead.tjpr.jus.br/course/view.php?id=870</t>
  </si>
  <si>
    <t>Webinar de Sustentabilidade - 2 live</t>
  </si>
  <si>
    <t>GCJ-GJACJ-AC - Assessoria Correicional do Gabinete dos Juizes Auxiliares do Corregedor-geral da Justiça</t>
  </si>
  <si>
    <t>0079748-05.2023.8.16.6000</t>
  </si>
  <si>
    <t>Fórum de Integridade do Judiciário Paranaense</t>
  </si>
  <si>
    <t>549-566/2023</t>
  </si>
  <si>
    <t>7 h</t>
  </si>
  <si>
    <t>https://ead.tjpr.jus.br/course/view.php?id=871</t>
  </si>
  <si>
    <t>0073414-52.2023.8.16.6000</t>
  </si>
  <si>
    <t>Curso de Justiça Restaurativa: Formação Prática I - Processos Circulares não Conflitivos 9ª Edição</t>
  </si>
  <si>
    <t>591-592/2023</t>
  </si>
  <si>
    <t>https://ead.tjpr.jus.br/course/view.php?id=872</t>
  </si>
  <si>
    <t>25/09 - declaração no ava</t>
  </si>
  <si>
    <t>0078697-56.2023.8.16.6000</t>
  </si>
  <si>
    <t>10ª Edição do Curso Formação Prática I em Justiça Restaurativa.</t>
  </si>
  <si>
    <t>593-594/2023</t>
  </si>
  <si>
    <t>10 Edição</t>
  </si>
  <si>
    <t>https://ead.tjpr.jus.br/course/view.php?id=873</t>
  </si>
  <si>
    <t>0078648-15.2023.8.16.6000</t>
  </si>
  <si>
    <t>Cooperação Judiciária e o CPC/15: Perspectivas e Desafios</t>
  </si>
  <si>
    <t>427-429</t>
  </si>
  <si>
    <t> Núcleo de Cooperação Judiciária</t>
  </si>
  <si>
    <t>  https://ead.tjpr.jus.br/course/view.php?id=874</t>
  </si>
  <si>
    <t>0059165-67.2021.8.16.6000</t>
  </si>
  <si>
    <t>Adequação da numeração única dos Recursos no Projudi</t>
  </si>
  <si>
    <t>453-458</t>
  </si>
  <si>
    <t>DPLAN-DE - Divisão de Estatística do Departamento de Planejamento</t>
  </si>
  <si>
    <t>1h 20min</t>
  </si>
  <si>
    <t>https://ead.tjpr.jus.br/course/view.php?id=875</t>
  </si>
  <si>
    <t>0058310-20.2023.8.16.6000</t>
  </si>
  <si>
    <t>Programa de Consultoria sobre o Sistema de Controle Interno do Poder Judiciário</t>
  </si>
  <si>
    <t>588-590/2023</t>
  </si>
  <si>
    <t>DAUDI-D - Diretoria do Departamento de Auditoria Interna</t>
  </si>
  <si>
    <t xml:space="preserve">3 h </t>
  </si>
  <si>
    <t>https://ead.tjpr.jus.br/course/view.php?id=876</t>
  </si>
  <si>
    <t>26/09 - forcei a expedição dos certificados</t>
  </si>
  <si>
    <t>0098485-56.2023.8.16.6000</t>
  </si>
  <si>
    <t>V Semana de Integração e Aperfeiçoamento</t>
  </si>
  <si>
    <t>Servidores e estagiários da UEA</t>
  </si>
  <si>
    <t>11 h</t>
  </si>
  <si>
    <t>https://ead.tjpr.jus.br/course/view.php?id=877</t>
  </si>
  <si>
    <t>0099801-07.2023.8.16.6000</t>
  </si>
  <si>
    <t>Psicologia do Testemunho e Tomada de Decisão</t>
  </si>
  <si>
    <t>214/2023</t>
  </si>
  <si>
    <t>https://ead.tjpr.jus.br/course/view.php?id=878</t>
  </si>
  <si>
    <t>0061423-79.2023.8.16.6000</t>
  </si>
  <si>
    <t>CAPACITAÇÃO Espaço de Fala MULHERES TRANSEXUAIS E TRAVESTIS DEBATEM: VIOLÊNCIA E ACESSO À JUSTIÇA</t>
  </si>
  <si>
    <t>581 - 586/2023</t>
  </si>
  <si>
    <t>https://ead.tjpr.jus.br/course/view.php?id=879</t>
  </si>
  <si>
    <t>20/09 - falei com o Jonatas q expediu os certificados</t>
  </si>
  <si>
    <t>0101943-81.2023.8.16.6000</t>
  </si>
  <si>
    <t>Curso de Aperfeiçoamento para magistrados e magistradas Gestão e Produtividade no 1º Grau de Jurisdição: Projudi e outras ferramentas</t>
  </si>
  <si>
    <t>596-602/2023</t>
  </si>
  <si>
    <t>197/2023</t>
  </si>
  <si>
    <t>https://ead.tjpr.jus.br/course/view.php?id=880</t>
  </si>
  <si>
    <t>10/05/24 - não temcertificado docentes emitido (2emiridos)</t>
  </si>
  <si>
    <t>0108211-54.2023.8.16.6000</t>
  </si>
  <si>
    <t>Curso de Aperfeiçoamento para magistrados e magistradas - Equidade de Gênero e Diversidade: desafios e impactos no âmbito do Poder Judiciário</t>
  </si>
  <si>
    <t>602-618/2023</t>
  </si>
  <si>
    <t xml:space="preserve"> Formação Continuada para efeito de vitaliciamento e válido para a promoção na carreira.</t>
  </si>
  <si>
    <t>217/2023</t>
  </si>
  <si>
    <t>2 turmas</t>
  </si>
  <si>
    <t>22 h</t>
  </si>
  <si>
    <t>https://ead.tjpr.jus.br/course/view.php?id=882</t>
  </si>
  <si>
    <t>0075436-83.2023.8.16.6000</t>
  </si>
  <si>
    <t>Novas Fronteiras do Direito da Criança e do Adolescente</t>
  </si>
  <si>
    <t>567- 571/2023</t>
  </si>
  <si>
    <t>CONSIJ</t>
  </si>
  <si>
    <t>3 h</t>
  </si>
  <si>
    <t>https://ead.tjpr.jus.br/course/view.php?id=883</t>
  </si>
  <si>
    <t>presencial e remoto</t>
  </si>
  <si>
    <t>0048036-60.2024.8.16.6000</t>
  </si>
  <si>
    <t>Construção da Decisão Judicial</t>
  </si>
  <si>
    <t>Atesto 10742341</t>
  </si>
  <si>
    <t>826/2024</t>
  </si>
  <si>
    <t>Formação Continuada</t>
  </si>
  <si>
    <t>98/2023</t>
  </si>
  <si>
    <t>paraná</t>
  </si>
  <si>
    <t>CERTIFICADO</t>
  </si>
  <si>
    <t>https://ead.tjpr.jus.br/course/view.php?id=884</t>
  </si>
  <si>
    <t>Improbidade Administrativa copiar 1</t>
  </si>
  <si>
    <t>0113498-61.2024.8.16.6000</t>
  </si>
  <si>
    <t>Resolução de conflitos na era digital</t>
  </si>
  <si>
    <t>917/2024</t>
  </si>
  <si>
    <t>96/2023</t>
  </si>
  <si>
    <t>Plano de curso (10799513)</t>
  </si>
  <si>
    <t xml:space="preserve">30 h </t>
  </si>
  <si>
    <t>https://ead.tjpr.jus.br/course/view.php?id=886</t>
  </si>
  <si>
    <t>A Resolução de Conflitos na Era Digital</t>
  </si>
  <si>
    <t>0064647-25.2023.8.16.6000</t>
  </si>
  <si>
    <t>1º Encontro Regional sobre Justiça Restaurativa
na Educação: “Formando cidadãos por meio do diálogo e da convivência
participativa</t>
  </si>
  <si>
    <t>603-609/2023</t>
  </si>
  <si>
    <t>Âmpere</t>
  </si>
  <si>
    <t>https://ead.tjpr.jus.br/course/view.php?id=888</t>
  </si>
  <si>
    <t>0110053-69.2023.8.16.6000</t>
  </si>
  <si>
    <t>Varas Especializadas em Direito Empresarial, Falências e Recuperação Judicial: Desempenho e Perspectivas</t>
  </si>
  <si>
    <t>572//2023</t>
  </si>
  <si>
    <t>P-GP-DG - Diretoria do Gabinete do Presidente</t>
  </si>
  <si>
    <t>https://ead.tjpr.jus.br/course/view.php?id=889</t>
  </si>
  <si>
    <t>0081605-86.2023.8.16.6000</t>
  </si>
  <si>
    <t>Diálogos sobre a Jurisprudência</t>
  </si>
  <si>
    <t>573-575/2023</t>
  </si>
  <si>
    <t>NUGEP</t>
  </si>
  <si>
    <t>https://ead.tjpr.jus.br/course/view.php?id=890</t>
  </si>
  <si>
    <t>11/09 - avisei o Jonatas q o certi dos palestrantes não foi emitido</t>
  </si>
  <si>
    <t>Palestra e Lançamento do Livro Economia - Conceitos Introdutórios para Juristas</t>
  </si>
  <si>
    <t>0104966-35.2023.8.16.6000</t>
  </si>
  <si>
    <t>Saúde Mental no Ambiente de Trabalho</t>
  </si>
  <si>
    <t>587/2023</t>
  </si>
  <si>
    <t>CAMS</t>
  </si>
  <si>
    <t>Chefes de Divisão, Supervisores de unidades e centros, Secretários de Desembargador, Chefes de Secretaria e Chefes de Gabinete</t>
  </si>
  <si>
    <t xml:space="preserve">
https://ead.tjpr.jus.br/course/view.php?id=893
</t>
  </si>
  <si>
    <t>0086764-10.2023.8.16.6000</t>
  </si>
  <si>
    <t>13º Encontro Nacional de Preparação Online para Pretendentes à Adoção - 1 pré-encontro</t>
  </si>
  <si>
    <t>1 H</t>
  </si>
  <si>
    <t>https://ead.tjpr.jus.br/course/view.php?id=894</t>
  </si>
  <si>
    <t>13º Encontro Nacional de Preparação Online para Pretendentes à Adoção - 2 pré-encontro</t>
  </si>
  <si>
    <t>0116573-45.2023.8.16.6000</t>
  </si>
  <si>
    <t>Atualização da ferramenta Balcão Virtual</t>
  </si>
  <si>
    <t>13 h</t>
  </si>
  <si>
    <t>https://ead.tjpr.jus.br/course/view.php?id=896</t>
  </si>
  <si>
    <t>sem expedição de certificado</t>
  </si>
  <si>
    <t>0115131-44.2023.8.16.6000</t>
  </si>
  <si>
    <t>Dia Nacional de Luta da Pessoa com Deficiência</t>
  </si>
  <si>
    <t>CPER-CPAI - Comissão Permanente de Acessibilidade e Inclusão das Comissões Permanentes</t>
  </si>
  <si>
    <t>1 h30 min</t>
  </si>
  <si>
    <t>https://ead.tjpr.jus.br/course/view.php?id=897</t>
  </si>
  <si>
    <t>13º Encontro Nacional de Preparação Online para Pretendentes à Adoção.</t>
  </si>
  <si>
    <t>30 H</t>
  </si>
  <si>
    <t>https://ead.tjpr.jus.br/course/view.php?id=898</t>
  </si>
  <si>
    <t>0105220-08.2023.8.16.6000</t>
  </si>
  <si>
    <t>Curso de Formação de Técnicos Cumpridores de MandadosII EDIÇÃO - 2023</t>
  </si>
  <si>
    <t>661/2023</t>
  </si>
  <si>
    <t>CURSO</t>
  </si>
  <si>
    <t>https://ead.tjpr.jus.br/course/view.php?id=899</t>
  </si>
  <si>
    <t>0068488-28.2023.8.16.6000</t>
  </si>
  <si>
    <t>V Encontro de Magistrados da Infância e Juventude do Paraná e IV reunião do Fórum Estadual de Magistrados da Infância e Juventude do Paraná,</t>
  </si>
  <si>
    <t>610-623/2023</t>
  </si>
  <si>
    <t>249/2023</t>
  </si>
  <si>
    <t>Guaratuba</t>
  </si>
  <si>
    <t>https://ead.tjpr.jus.br/course/view.php?id=900</t>
  </si>
  <si>
    <t>13/11/2023_cert docentes não expedido</t>
  </si>
  <si>
    <t>0095105-59.2022.8.16.6000</t>
  </si>
  <si>
    <t>Gerenciamento de Riscos no Poder Judiciário do Estado do Paraná</t>
  </si>
  <si>
    <t>https://ead.tjpr.jus.br/course/view.php?id=901</t>
  </si>
  <si>
    <t>0117054-08.2023.8.16.6000</t>
  </si>
  <si>
    <t>CURSO DE JUSTIÇA RESTAURATIVA – FORMAÇÃO PRÁTICA I (CÍRCULOS NÃO CONFLITIVOS) – MODALIDADE À DISTÂNCIA (SÍNCRONO E ASSÍNCRONO) - 11ª e 12ª Edições</t>
  </si>
  <si>
    <t>523-626/2023</t>
  </si>
  <si>
    <t>https://ead.tjpr.jus.br/course/view.php?id=902</t>
  </si>
  <si>
    <t>Justiça Restaurativa: Formação Prática I - 12ª Edição</t>
  </si>
  <si>
    <t>3</t>
  </si>
  <si>
    <t>0113674-74.2023.8.16.6000</t>
  </si>
  <si>
    <t>CURSOS DE FORMAÇÃO DE CONCILIADORES E MEDIADORES JUDICIAL (EaD) – etapa teórica -  Turma XI e XII</t>
  </si>
  <si>
    <t>818-825/2024</t>
  </si>
  <si>
    <t>Turma XI e XII</t>
  </si>
  <si>
    <t>55 h</t>
  </si>
  <si>
    <t>CONCILIAJUD/2023</t>
  </si>
  <si>
    <t>CURSOS DE FORMAÇÃO DE CONCILIADORES E MEDIADORES JUDICIAL (EaD) – etapa teórica - Turma IX e X</t>
  </si>
  <si>
    <t>Turma IX e X</t>
  </si>
  <si>
    <t>0113674-74.2023.8.16.6001</t>
  </si>
  <si>
    <t>Formação de Conciliadores e Mediadores Judiciais - Turmas XI e XII</t>
  </si>
  <si>
    <t>CONCILIAJUD</t>
  </si>
  <si>
    <t>0130508-55.2023.8.16.6000</t>
  </si>
  <si>
    <t>Formação de Formadores – Desenvolvimento Docente – N1 M2</t>
  </si>
  <si>
    <t>629-633/2023</t>
  </si>
  <si>
    <t>40 H</t>
  </si>
  <si>
    <t>https://ead.tjpr.jus.br/course/view.php?id=906</t>
  </si>
  <si>
    <t>0052025-11.2023.8.16.6000</t>
  </si>
  <si>
    <t>Curso Aspectos Práticos e Jurídicos da nova Legislação sobre Licitação: as inovações da lei nº 14.133/2021, do decreto estadual n. 10.086/2022 e do decreto judiciário n. 269/2022</t>
  </si>
  <si>
    <t>https://ead.tjpr.jus.br/course/view.php?id=908</t>
  </si>
  <si>
    <t>Projeto Sensibilização da Comunidade Escolar/Escolas Colaborativas</t>
  </si>
  <si>
    <t>0117297-49.2023.8.16.6000</t>
  </si>
  <si>
    <t>Curso de atualização e aperfeiçoamento para Instrutores de Mediação e Conciliação Judiciais.</t>
  </si>
  <si>
    <t>674-675/2024</t>
  </si>
  <si>
    <t>COMISSÃO DA MEDIAÇÃO E DA JUSTIÇA RESTAURATIVA – TJPR</t>
  </si>
  <si>
    <t>https://ead.tjpr.jus.br/course/view.php?id=910</t>
  </si>
  <si>
    <t>0128532-13.2023.8.16.6000</t>
  </si>
  <si>
    <t>Webinário - Resíduos sólidos: um diálogo sobre economia circular e a pegada de carbono</t>
  </si>
  <si>
    <t>zero certif emitido</t>
  </si>
  <si>
    <t>0122248-86.2023.8.16.6000</t>
  </si>
  <si>
    <t>Curso de Aperfeiçoamento para magistrados e magistradas: Moderna Teoria do Conflito, Consensualidade e Jurisdição</t>
  </si>
  <si>
    <t>662-666/2023</t>
  </si>
  <si>
    <t>263/2023</t>
  </si>
  <si>
    <t>https://ead.tjpr.jus.br/course/view.php?id=912</t>
  </si>
  <si>
    <t>0095423-08.2023.8.16.6000</t>
  </si>
  <si>
    <t>Curso Juízo de Admissibilidade de Recursos Excepcionais</t>
  </si>
  <si>
    <t>12 h</t>
  </si>
  <si>
    <t>https://ead.tjpr.jus.br/course/view.php?id=913</t>
  </si>
  <si>
    <t>0114628-23.2023.8.16.6000</t>
  </si>
  <si>
    <t>Curso de capacitação dos servidores do Núcleo de Cálculos e Contas Processuais</t>
  </si>
  <si>
    <t>servidores lotados no Núcleo de Cálculos e Contas Processuais da Central de Movimentações Processuais (NUCCON)</t>
  </si>
  <si>
    <t>25 h</t>
  </si>
  <si>
    <t>https://ead.tjpr.jus.br/course/view.php?id=915</t>
  </si>
  <si>
    <t>0133158-75.2023.8.16.6000</t>
  </si>
  <si>
    <t>Espaço de Fala – Núcleos Maria da Penha e sua parceria com o Judiciário no atendimento às mulheres em situação de violência doméstica e familiar</t>
  </si>
  <si>
    <t>https://ead.tjpr.jus.br/course/view.php?id=917</t>
  </si>
  <si>
    <t>0133187-28.2023.8.16.6000</t>
  </si>
  <si>
    <t>Live atendimento humanizado nos casos de violência doméstica e familiar contra a mulher</t>
  </si>
  <si>
    <t>0123988-79.2023.8.16.6000</t>
  </si>
  <si>
    <t>Curso de Capacitação de gestores do 1º Grau de Jurisdição (Chefes e Supervisores de Secretaria) em Gestão por Competências</t>
  </si>
  <si>
    <t>P-CGC - Comitê de Gestão por Competências</t>
  </si>
  <si>
    <t>gestores do 1 grau</t>
  </si>
  <si>
    <t>https://ead.tjpr.jus.br/course/view.php?id=920</t>
  </si>
  <si>
    <t>outras turmas - linha repetida para outras turmas
registrado dia 28,29 e 30/11/2023</t>
  </si>
  <si>
    <t>Informação 10080944</t>
  </si>
  <si>
    <t>Cascavel</t>
  </si>
  <si>
    <t>Cota 9927786</t>
  </si>
  <si>
    <t>Francisco Beltrão</t>
  </si>
  <si>
    <t>Foz do Iguaçu</t>
  </si>
  <si>
    <t>Ofício 10381626</t>
  </si>
  <si>
    <t>0026527-73.2024.8.16.6000 / 0123988-79.2023.8.16.6000</t>
  </si>
  <si>
    <t>Ofício 10381634</t>
  </si>
  <si>
    <t>Informação 10228402</t>
  </si>
  <si>
    <t>Ofício 10381637</t>
  </si>
  <si>
    <t>Cota 10521086</t>
  </si>
  <si>
    <t>Ofício 10381645</t>
  </si>
  <si>
    <t>Jacarezinho</t>
  </si>
  <si>
    <t>0123647-53.2023.8.16.6000</t>
  </si>
  <si>
    <t>DESENVOLVIMENTO BASICO EM QLIK SENSE</t>
  </si>
  <si>
    <t>Projeto 9572665</t>
  </si>
  <si>
    <t>05/04 - ag. Disponibilização no AVA - ava em construção</t>
  </si>
  <si>
    <t>0098280-27.2023.8.16.6000</t>
  </si>
  <si>
    <t>7º Encontro de Magistrados dos Juizados Especiais do Paraná – EMAJEP e 3º Encontro Paranaense dos Centros Judiciários de Solução de Conflitos e Cidadania – EPACEJUSC</t>
  </si>
  <si>
    <t>634-660/2023</t>
  </si>
  <si>
    <t>https://ead.tjpr.jus.br/course/view.php?id=922</t>
  </si>
  <si>
    <t>0070279-32.2023.8.16.6000</t>
  </si>
  <si>
    <t>Elaboração de Ementas Jurisprudenciais - Procedimentos e Padronização</t>
  </si>
  <si>
    <t>0025620-98.2024.8.16.6000</t>
  </si>
  <si>
    <t>21 h</t>
  </si>
  <si>
    <t>0013763-55.2024.8.16.6000</t>
  </si>
  <si>
    <t>14º Encontro Nacional de Preparação On-line para Pretendentes à Adoção.</t>
  </si>
  <si>
    <t>sim</t>
  </si>
  <si>
    <t>Projeto (10238750)</t>
  </si>
  <si>
    <t>https://ead.tjpr.jus.br/course/view.php?id=924</t>
  </si>
  <si>
    <t>0005942-97.2024.8.16.6000</t>
  </si>
  <si>
    <t>cursos de Mediação e Conciliação Judicial - Turmas XIII</t>
  </si>
  <si>
    <t>0007820-57.2024.8.16.6000</t>
  </si>
  <si>
    <t>Mariana Pisacco, Liciane Junia Baltazar, Bruno Fernando Gasparotto e Marcel Tulio </t>
  </si>
  <si>
    <t>https://ead.tjpr.jus.br/course/view.php?id=925</t>
  </si>
  <si>
    <t>0011106-43.2024.8.16.6000</t>
  </si>
  <si>
    <t>Curso de Aperfeiçoamento para magistrados e magistradas em Psicologia do Testemunho e Tomada de Decisão – 2ª Edição</t>
  </si>
  <si>
    <t>0021726-17.2024.8.16.6000</t>
  </si>
  <si>
    <t>701/2024 - não emitido</t>
  </si>
  <si>
    <t>https://ead.tjpr.jus.br/course/view.php?id=927</t>
  </si>
  <si>
    <t>forcei a emissão dos certificados</t>
  </si>
  <si>
    <t>0015740-82.2024.8.16.6000</t>
  </si>
  <si>
    <t>Moderna Teoria do Conflito, Jurisdição, Gerenciamento do Processo e Consensualidade - 2ª Edição</t>
  </si>
  <si>
    <t>0021722-77.2024.8.16.6000</t>
  </si>
  <si>
    <t>Atesto 10448406</t>
  </si>
  <si>
    <t>714-716/2024</t>
  </si>
  <si>
    <t>Plano de Curso (10005297)</t>
  </si>
  <si>
    <t>https://ead.tjpr.jus.br/course/view.php?id=928</t>
  </si>
  <si>
    <t>0020551-85.2024.8.16.6000</t>
  </si>
  <si>
    <t>Reforma Tributária: debates e perspectivas</t>
  </si>
  <si>
    <t>não emitido</t>
  </si>
  <si>
    <t>7h30m</t>
  </si>
  <si>
    <t>https://ead.tjpr.jus.br/course/view.php?id=930</t>
  </si>
  <si>
    <t>0026063-49.2024.8.16.6000</t>
  </si>
  <si>
    <t>Justiça Restaurativa: Formação Prática I - 13ª edição</t>
  </si>
  <si>
    <t>0030438-93.2024.8.16.6000</t>
  </si>
  <si>
    <t>697-698/2024</t>
  </si>
  <si>
    <t>https://ead.tjpr.jus.br/course/view.php?id=931</t>
  </si>
  <si>
    <t>0026060-94.2024.8.16.6000</t>
  </si>
  <si>
    <t>Curso Formação Prática II em Justiça Restaurativa (práticas circulares conflitivas - turma 2</t>
  </si>
  <si>
    <t>Marli Takaiama e Samuel Augusto Rampon</t>
  </si>
  <si>
    <t>699-700/2024</t>
  </si>
  <si>
    <t>18 h</t>
  </si>
  <si>
    <t>https://ead.tjpr.jus.br/course/view.php?id=932</t>
  </si>
  <si>
    <t>0028033-84.2024.8.16.6000</t>
  </si>
  <si>
    <t>heteroidentificação/curso "Ações Afirmativas, Comissões de Heteroidentificação e relações sociais no contexto do Judiciário"</t>
  </si>
  <si>
    <t>0029287-92.2024.8.16.6000</t>
  </si>
  <si>
    <t>687-689/2024</t>
  </si>
  <si>
    <t>Comissão de Heteroidentificação e convidados pela Comissão</t>
  </si>
  <si>
    <t>https://ead.tjpr.jus.br/course/view.php?id=933</t>
  </si>
  <si>
    <t>0028449-52.2024.8.16.6000</t>
  </si>
  <si>
    <t>Curso de Aperfeiçoamento para Magistradas e Magistrados "Gestão e Produtividade no 1º grau de jurisdição: Projudi e outras ferramentas".</t>
  </si>
  <si>
    <t>0030951-61.2024.8.16.6000</t>
  </si>
  <si>
    <t>Atesto 10390709</t>
  </si>
  <si>
    <t>703-713/2024</t>
  </si>
  <si>
    <t>https://ead.tjpr.jus.br/course/view.php?id=934</t>
  </si>
  <si>
    <t>0019244-96.2024.8.16.6000</t>
  </si>
  <si>
    <t>Curso de Aperfeiçoamento para Magistradas e Magistrados sobre aspectos práticos da Recuperação Judicial e Falência</t>
  </si>
  <si>
    <t>0032647-35.2024.8.16.6000</t>
  </si>
  <si>
    <t>Atesto 10394035</t>
  </si>
  <si>
    <t>717-725/2024</t>
  </si>
  <si>
    <t>40/2024</t>
  </si>
  <si>
    <t>Plano 10057420</t>
  </si>
  <si>
    <t>https://ead.tjpr.jus.br/course/view.php?id=935</t>
  </si>
  <si>
    <t>0127200-11.2023.8.16.6000</t>
  </si>
  <si>
    <t>II Seminário de Acessibilidade e Inclusão do Tribunal de Justiça do Paraná</t>
  </si>
  <si>
    <t>692-696/2024</t>
  </si>
  <si>
    <t>GCJ-UEA - Unidade Especial de Atuação no Primeiro Grau de Jurisdição do Gabinete do Corregedor-Geral da Justiça</t>
  </si>
  <si>
    <t>II Ed</t>
  </si>
  <si>
    <t>https://ead.tjpr.jus.br/course/view.php?id=936</t>
  </si>
  <si>
    <t>05/04/2024_forcei a emissão dos certificados</t>
  </si>
  <si>
    <t>0032267-12.2024.8.16.6000</t>
  </si>
  <si>
    <t>Curso Formação Prática I em Justiça Restaurativa" - 14ª e 15ª Edições</t>
  </si>
  <si>
    <t>Atesto 10461219</t>
  </si>
  <si>
    <t>766-769/2024</t>
  </si>
  <si>
    <t>Projeto 10137350</t>
  </si>
  <si>
    <t>paran</t>
  </si>
  <si>
    <t>https://ead.tjpr.jus.br/course/view.php?id=938</t>
  </si>
  <si>
    <t>0023952-92.2024.8.16.6000</t>
  </si>
  <si>
    <t>Ciclos de discussão e atualização jurídica: competências das Câmaras Cíveis e Criminais do TJPR</t>
  </si>
  <si>
    <t>690-691/2024</t>
  </si>
  <si>
    <t>Ciclo 1</t>
  </si>
  <si>
    <t>Desembargadores, Desembargadores Substitutos, Juízes, Assessores de Gabinetes e demais interessados integrantes do quadro do TJPR</t>
  </si>
  <si>
    <t>https://ead.tjpr.jus.br/course/view.php?id=939</t>
  </si>
  <si>
    <t>0134029-08.2023.8.16.6000</t>
  </si>
  <si>
    <t>Formação de Formadores da Unidade Especial de Atuação no Primeiro Grau de Jurisdição</t>
  </si>
  <si>
    <t>Plano de curso (10236912)</t>
  </si>
  <si>
    <t>HÍBRIDO</t>
  </si>
  <si>
    <t>formadores da Unidade Especial de Atuação no 1º Grau de Jurisdição</t>
  </si>
  <si>
    <t>50 h</t>
  </si>
  <si>
    <t>https://ead.tjpr.jus.br/course/view.php?id=940</t>
  </si>
  <si>
    <t>0159547-97.2023.8.16.6000</t>
  </si>
  <si>
    <t>Curso Oficial de Formação Inicial para Juiz Substituto</t>
  </si>
  <si>
    <t>744-765/2024</t>
  </si>
  <si>
    <t>315/2023</t>
  </si>
  <si>
    <t>Plano 9868381</t>
  </si>
  <si>
    <t>490 h</t>
  </si>
  <si>
    <t>https://ead.tjpr.jus.br/course/view.php?id=941</t>
  </si>
  <si>
    <t>0043013-36.2024.8.16.6000</t>
  </si>
  <si>
    <t>CURSOS DE FORMAÇÃO DE CONCILIADORES E MEDIADORES JUDICIAL (EaD) – etapa teórica</t>
  </si>
  <si>
    <t>PAE 2024</t>
  </si>
  <si>
    <t>XV</t>
  </si>
  <si>
    <t>XVI</t>
  </si>
  <si>
    <t>0026341-50.2024.8.16.6000</t>
  </si>
  <si>
    <t>Conselho Nacional de Justiça – Presente, Passado e Futuro</t>
  </si>
  <si>
    <t>maGISTRADO</t>
  </si>
  <si>
    <t>https://ead.tjpr.jus.br/course/view.php?id=944</t>
  </si>
  <si>
    <t>0037697-42.2024.8.16.6000</t>
  </si>
  <si>
    <t>Curso de Aperfeiçoamento para Magistrados e Magistradas em Audiências Concentradas na Jurisdição da Infância e da Juventude e Inspeções em Estabelecimentos Socioeducativos</t>
  </si>
  <si>
    <t>0056682-59.2024.8.16.6000</t>
  </si>
  <si>
    <t>Atesto 10559362</t>
  </si>
  <si>
    <t>776-777/2024</t>
  </si>
  <si>
    <t>102/2024</t>
  </si>
  <si>
    <t>ead</t>
  </si>
  <si>
    <t>https://ead.tjpr.jus.br/course/view.php?id=945</t>
  </si>
  <si>
    <t>0129512-57.2023.8.16.6000</t>
  </si>
  <si>
    <t>2º Diálogo da Comissão de Soluções Fundiárias com a Magistratura</t>
  </si>
  <si>
    <t>730-732/2024</t>
  </si>
  <si>
    <t>2  Ed</t>
  </si>
  <si>
    <t>Projeto 9990364</t>
  </si>
  <si>
    <t>https://ead.tjpr.jus.br/course/view.php?id=946</t>
  </si>
  <si>
    <t>0024089-74.2024.8.16.6000</t>
  </si>
  <si>
    <t>Competências Técnicas do Núcleo de Enfrentamento da Violência Doméstica e Familiar Contra a Mulher (NUVIDA)</t>
  </si>
  <si>
    <t>Atesto 10392914</t>
  </si>
  <si>
    <t>783-789/2024</t>
  </si>
  <si>
    <t>Plano de curso (10343306)</t>
  </si>
  <si>
    <t>interno</t>
  </si>
  <si>
    <t>https://ead.tjpr.jus.br/course/view.php?id=947</t>
  </si>
  <si>
    <t>0025207-85.2024.8.16.6000</t>
  </si>
  <si>
    <t>Competências Técnicas do Núcleo de Enfrentamento de Execuções Fiscais (NUFIS)</t>
  </si>
  <si>
    <t>0057268-96.2024.8.16.6000</t>
  </si>
  <si>
    <t>726-729/2024</t>
  </si>
  <si>
    <t>P-SEP-GSEP-CMP-NUFIS - Central de Movimentações Processuais - Núcleo de Enfrentamento das Execuções Fiscais</t>
  </si>
  <si>
    <t>Judicial, Sistemas, Execução Fiscal</t>
  </si>
  <si>
    <t>Plano de curso (10342633)</t>
  </si>
  <si>
    <t>servidores e servidoras que irão compor o Núcleo de Enfrentamento de Execuções Fiscais</t>
  </si>
  <si>
    <t>0039014-75.2024.8.16.6000</t>
  </si>
  <si>
    <t>Curso de Formação de Técnicos Cumpridores de Mandados - Edição 2024.1</t>
  </si>
  <si>
    <t>Atesto 10644991</t>
  </si>
  <si>
    <t>801-802/2024</t>
  </si>
  <si>
    <t>3ed/ 2 turmas</t>
  </si>
  <si>
    <t>Técnico Judiciário, da carreira Intermediária</t>
  </si>
  <si>
    <t>https://ead.tjpr.jus.br/course/view.php?id=950</t>
  </si>
  <si>
    <t>0053575-07.2024.8.16.6000</t>
  </si>
  <si>
    <t>Da procrastinação à produtividade: Conecte-se com o que tem valor</t>
  </si>
  <si>
    <t>778/2024</t>
  </si>
  <si>
    <t>previsto cert s[o para palestrante</t>
  </si>
  <si>
    <t>0060586-87.2024.8.16.6000</t>
  </si>
  <si>
    <t>DESAFIOS ATUAIS DO TRIBUNAL DO JÚRI</t>
  </si>
  <si>
    <t>733 -737/2024</t>
  </si>
  <si>
    <t>remoto</t>
  </si>
  <si>
    <t>Projeto 10371422</t>
  </si>
  <si>
    <t>https://ead.tjpr.jus.br/course/view.php?id=952</t>
  </si>
  <si>
    <t>0048221-98.2024.8.16.6000</t>
  </si>
  <si>
    <t>738-742/2024</t>
  </si>
  <si>
    <t>Projeto 10322549</t>
  </si>
  <si>
    <t>3 H</t>
  </si>
  <si>
    <t>https://ead.tjpr.jus.br/course/view.php?id=953</t>
  </si>
  <si>
    <t>0016498-61.2024.8.16.6000</t>
  </si>
  <si>
    <t>Curso Prático de Brigadistas -  Palácio do Tribunal de Justiça</t>
  </si>
  <si>
    <t>Curso Prático de Brigadistas - Palácio do Tribunal de Justiça - Turma 2</t>
  </si>
  <si>
    <t>0060327-92.2024.8.16.6000</t>
  </si>
  <si>
    <t>Curso Prático de Brigadistas</t>
  </si>
  <si>
    <t>Rolandia</t>
  </si>
  <si>
    <t>https://ead.tjpr.jus.br/course/view.php?id=954</t>
  </si>
  <si>
    <t>0077787-92.2024.8.16.6000</t>
  </si>
  <si>
    <t>Jandaia do Sul</t>
  </si>
  <si>
    <t>0126895-90.2024.8.16.6000</t>
  </si>
  <si>
    <t>brigadista  - ginastica laboral</t>
  </si>
  <si>
    <t>Btigadista</t>
  </si>
  <si>
    <t>0127961-42.2023.8.16.6000</t>
  </si>
  <si>
    <t>Curso Prático de Brigadistas - Fórum de Cruzeiro do Oeste</t>
  </si>
  <si>
    <t>Cruzeiro do Oeste</t>
  </si>
  <si>
    <t>0165018-60.2024.8.16.6000</t>
  </si>
  <si>
    <t>curso de brigada de incêndio da equipe de Sarandi</t>
  </si>
  <si>
    <t>2024 _ Brigada _ Etapa Prática-Certificado de Brigadista _  Jandaia do Sul</t>
  </si>
  <si>
    <t>2024 _ Brigada _ Etapa Prática-Certificado de Brigadista _ Cruzeiro do Oeste</t>
  </si>
  <si>
    <t>2024 _ Brigada _ Etapa Prática-Certificado de Brigadista _ Palácio do Tribunal de Justiça</t>
  </si>
  <si>
    <t>Palácio do Tribunal de Justiça</t>
  </si>
  <si>
    <t>0061732-66.2024.8.16.6000</t>
  </si>
  <si>
    <t>Ciclos de discussão e atualização jurídica: Direito de Família e Sucessões no Anteprojeto do Código Civil</t>
  </si>
  <si>
    <t>Projeto 10383302</t>
  </si>
  <si>
    <t>presenciaL</t>
  </si>
  <si>
    <t>https://ead.tjpr.jus.br/course/view.php?id=955</t>
  </si>
  <si>
    <t>ag. Certif dos instrutores</t>
  </si>
  <si>
    <t>0075223-43.2024.8.16.6000</t>
  </si>
  <si>
    <t>Formação de Formadores - Desenvolvimento Docente - Nível 1 Módulo 3" (2ª edição)</t>
  </si>
  <si>
    <t>Atesto 10691228 e Atesto 10693801</t>
  </si>
  <si>
    <t>779-782/2024</t>
  </si>
  <si>
    <t>https://ead.tjpr.jus.br/course/view.php?id=956</t>
  </si>
  <si>
    <t>0075475-46.2024.8.16.6000(contrato doc extern)</t>
  </si>
  <si>
    <t>0126785-28.2023.8.16.6000</t>
  </si>
  <si>
    <t>curso Implementando Grupos Reflexivos para Homens Autores de Violência Doméstica</t>
  </si>
  <si>
    <t>https://ead.tjpr.jus.br/course/view.php?id=957</t>
  </si>
  <si>
    <t>0063696-31.2023.8.16.6000</t>
  </si>
  <si>
    <t>Projudi digital: efetividade e produtividade</t>
  </si>
  <si>
    <t>https://ead.tjpr.jus.br/course/view.php?id=958</t>
  </si>
  <si>
    <t>0061419-08.2024.8.16.6000</t>
  </si>
  <si>
    <t>Produção e gestão de conteúdos na Intranet do TJPR</t>
  </si>
  <si>
    <t>771-772/2024</t>
  </si>
  <si>
    <t xml:space="preserve">acessibilidade e inclusão, gestão, tecnologia, sistemas </t>
  </si>
  <si>
    <t>Plano de curso (10395934)</t>
  </si>
  <si>
    <t>Conteudistas e publicadores da Intranet do TJPR</t>
  </si>
  <si>
    <t>https://ead.tjpr.jus.br/course/view.php?id=959</t>
  </si>
  <si>
    <t>0063478-66.2024.8.16.6000</t>
  </si>
  <si>
    <t>Programa Moradia Legal</t>
  </si>
  <si>
    <t>774-775/2024</t>
  </si>
  <si>
    <t>Plano educacional (10479733)</t>
  </si>
  <si>
    <t>Desembargadores, Desembargadores Substitutos, Juízes, Assessores de Gabinetes</t>
  </si>
  <si>
    <t>https://ead.tjpr.jus.br/course/view.php?id=961</t>
  </si>
  <si>
    <t>0074482-03.2024.8.16.6000</t>
  </si>
  <si>
    <t>Solenidade Comemorativa de Instalação das Varas Cíveis Empresariais Regionalizada</t>
  </si>
  <si>
    <t>Projeto 10482878</t>
  </si>
  <si>
    <t>Certificação apenas para os participantes de forma presencial que assinarem a lista de presença. (além do certificado ao palestrante)</t>
  </si>
  <si>
    <t>https://ead.tjpr.jus.br/course/view.php?id=962</t>
  </si>
  <si>
    <t>0008819-49.2020.8.16.6000</t>
  </si>
  <si>
    <t>Plano de Curso Atualizado (11371924)</t>
  </si>
  <si>
    <t>15 H</t>
  </si>
  <si>
    <t>ttps://ead.tjpr.jus.br/course/view.php?id=963</t>
  </si>
  <si>
    <t>ava em construção</t>
  </si>
  <si>
    <t>0074457-87.2024.8.16.6000</t>
  </si>
  <si>
    <t>Direito Comparado: Brasil e Japão - Homenagem ao Dia da Imigração Japonesa</t>
  </si>
  <si>
    <t>Projeto 10482740</t>
  </si>
  <si>
    <t>https://ead.tjpr.jus.br/course/view.php?id=965</t>
  </si>
  <si>
    <t>0074472-56.2024.8.16.6000</t>
  </si>
  <si>
    <t>Aplicação do Protocolo para Julgamento com Perspectiva de Gênero no Direito de Família</t>
  </si>
  <si>
    <t>Projeto 10482773</t>
  </si>
  <si>
    <t>Cuiritiba</t>
  </si>
  <si>
    <t>Certificação para o público presencial</t>
  </si>
  <si>
    <t>https://ead.tjpr.jus.br/course/view.php?id=966</t>
  </si>
  <si>
    <t>0075851-32.2024.8.16.6000</t>
  </si>
  <si>
    <t>Ciclos de discussão e atualização jurídica: Execuções Fiscais: Aplicação da Res. 547 do CNJ no âmbito jurisdicional</t>
  </si>
  <si>
    <t>770/2024</t>
  </si>
  <si>
    <t>https://ead.tjpr.jus.br/course/view.php?id=967</t>
  </si>
  <si>
    <t>0072370-61.2024.8.16.6000</t>
  </si>
  <si>
    <t>Workshop das APACs em Funcionamento no Estado do Paraná</t>
  </si>
  <si>
    <t>sem certificação</t>
  </si>
  <si>
    <t>0060854-44.2024.8.16.6000</t>
  </si>
  <si>
    <t>Aspectos Teóricos e Práticos do Direito de Família na atualidade: inovações legislativas e jurisprudenciais</t>
  </si>
  <si>
    <t>Atesto 10742553</t>
  </si>
  <si>
    <t>170/2024</t>
  </si>
  <si>
    <t>Projeto 10538017</t>
  </si>
  <si>
    <t>Presencial com atividades assíncronas</t>
  </si>
  <si>
    <t>https://ead.tjpr.jus.br/course/view.php?id=969</t>
  </si>
  <si>
    <t>Evandro - não atingiu a nota min</t>
  </si>
  <si>
    <t>0158165-69.2023.8.16.6000</t>
  </si>
  <si>
    <t>III Fórum Paranaense de Violência Doméstica e Familiar contra a Mulher (FOVID/PR).</t>
  </si>
  <si>
    <t>III</t>
  </si>
  <si>
    <t>Projeto 10419261</t>
  </si>
  <si>
    <t>https://ead.tjpr.jus.br/course/view.php?id=970</t>
  </si>
  <si>
    <t>0092962-29.2024.8.16.6000</t>
  </si>
  <si>
    <t>15ª Edição do Encontro de Preparação Online para Pretendentes à Adoção</t>
  </si>
  <si>
    <t>15 ed</t>
  </si>
  <si>
    <t>Projeto 15ª Edição (10787159)</t>
  </si>
  <si>
    <t>0036821-87.2024.8.16.6000</t>
  </si>
  <si>
    <t>V Encontro Paranaense de Justiça Restaurativa: 10 anos da Justiça Restaurativa</t>
  </si>
  <si>
    <t>https://ead.tjpr.jus.br/course/view.php?id=972</t>
  </si>
  <si>
    <t>0008807-93.2024.8.16.6000</t>
  </si>
  <si>
    <t>Semana Nacional dos Juizados Especiais</t>
  </si>
  <si>
    <t>Projeto 10487796</t>
  </si>
  <si>
    <t>juizados especiais</t>
  </si>
  <si>
    <t>https://ead.tjpr.jus.br/course/view.php?id=973</t>
  </si>
  <si>
    <t>0087271-34.2024.8.16.6000</t>
  </si>
  <si>
    <t>Curso de Aperfeiçoamento para Magistradas e Magistrados sobre a Moderna Teoria do Conflito, Jurisdição, Gerenciamento do Processo e Consensualidade.</t>
  </si>
  <si>
    <t>834-836/2024</t>
  </si>
  <si>
    <t>Plano de Curso (10594906)</t>
  </si>
  <si>
    <t>40h</t>
  </si>
  <si>
    <t>0080329-83.2024.8.16.6000</t>
  </si>
  <si>
    <t xml:space="preserve"> I Jornada CEVID Orienta – Conhecendo o Programa</t>
  </si>
  <si>
    <t>P-GP-CEMSVDF - Coordenadoria Estadual da Mulher em Situação de Violência Doméstica e Familiar do Gabinete do Presidente</t>
  </si>
  <si>
    <t>1 ed</t>
  </si>
  <si>
    <t>Projeto 10560403</t>
  </si>
  <si>
    <t>Presencial e transmitido pelo MSTeams</t>
  </si>
  <si>
    <t>magistrados(as), servidores(as)</t>
  </si>
  <si>
    <t>https://ead.tjpr.jus.br/course/view.php?id=975</t>
  </si>
  <si>
    <t>0092149-02.2024.8.16.6000</t>
  </si>
  <si>
    <t>Workshop em Celebração a Vida e Obra de Rui Barbosa</t>
  </si>
  <si>
    <t>Projeto 10633506</t>
  </si>
  <si>
    <t xml:space="preserve">geral  </t>
  </si>
  <si>
    <t>https://ead.tjpr.jus.br/course/view.php?id=976</t>
  </si>
  <si>
    <t>2 cert de 2022, consultei o Jons, náo registrei</t>
  </si>
  <si>
    <t>0093194-41.2024.8.16.6000</t>
  </si>
  <si>
    <t>Critérios de Operabilidade da Resolução nº 443/2024 – OE</t>
  </si>
  <si>
    <t>0061954-34.2024.8.16.6000</t>
  </si>
  <si>
    <t>INTRODUÇÃO DOS PROFISSIONAIS DAS ÁREAS DE PSICOLOGIA E SERVIÇO SOCIAL NO ÂMBITO DO PODER JUDICIÁRIO DO PARANÁ NAS ÁREAS DE FAMÍLIA, INFÂNCIA E JUVENTUDE E VIOLÊNCIA DOMÉSTICA E FAMILIAR</t>
  </si>
  <si>
    <t>Atesto 10530608</t>
  </si>
  <si>
    <t>Plano de curso (10490695)</t>
  </si>
  <si>
    <t>: Psicólogos e Assistentes Social Servidores do TJPR e credenciados no Cadastro de Auxiliares da Justiça do TJPR (CAJU)</t>
  </si>
  <si>
    <t>9 h</t>
  </si>
  <si>
    <t>https://ead.tjpr.jus.br/course/view.php?id=978</t>
  </si>
  <si>
    <t>0067441-82.2024.8.16.6000</t>
  </si>
  <si>
    <t>Cursos de Justiça Restaurativa: Formação de Facilitadores – Formação Prática II – Modalidade a Distância – 3ª Edição.</t>
  </si>
  <si>
    <t>Atesto 10894110</t>
  </si>
  <si>
    <t>830-831/2024</t>
  </si>
  <si>
    <t>Projeto 10620671</t>
  </si>
  <si>
    <t>0059503-36.2024.8.16.6000</t>
  </si>
  <si>
    <t>Justiça Restaurativa: aspectos teóricos e práticos no contexto da magistratura</t>
  </si>
  <si>
    <t>932 -833/2024</t>
  </si>
  <si>
    <t>Magistrado, Judicial</t>
  </si>
  <si>
    <t>175/2024</t>
  </si>
  <si>
    <t>Plano 10362885</t>
  </si>
  <si>
    <t>semipresencial</t>
  </si>
  <si>
    <t>0043367-95.2023.8.16.6000</t>
  </si>
  <si>
    <t>CURSO DE APERFEIÇOAMENTO PARA SERVIDORES E SERVIDORAS E ASSESSORES E ASSESSORAS ATUANTES NA JURISDIÇÃO DA INFÂNCIA E JUVENTUDE</t>
  </si>
  <si>
    <t>Gestão e Liderança, Sistemas, Judicial, Tecnologia</t>
  </si>
  <si>
    <t>https://ead.tjpr.jus.br/course/view.php?id=981</t>
  </si>
  <si>
    <t>0099623-24.2024.8.16.6000</t>
  </si>
  <si>
    <t>Projeto 10696717</t>
  </si>
  <si>
    <t>https://ead.tjpr.jus.br/course/view.php?id=982</t>
  </si>
  <si>
    <t>0095074-68.2024.8.16.6000</t>
  </si>
  <si>
    <t>Transtorno do Espectro Autista e o Poder Judiciário</t>
  </si>
  <si>
    <t>Projeto 10663845</t>
  </si>
  <si>
    <t>0084941-64.2024.8.16.6000</t>
  </si>
  <si>
    <t>I Simpósio de Linguagem Acessível do Judiciário Paranaense</t>
  </si>
  <si>
    <t>Atesto 10761883</t>
  </si>
  <si>
    <t>Projeto 10650332</t>
  </si>
  <si>
    <t>0026527-73.2024.8.16.6000 / 0123988-79.2023.8.16.6000/ ag ok Jons</t>
  </si>
  <si>
    <t>0067759-65.2024.8.16.6000</t>
  </si>
  <si>
    <t>Ciclo de Workshops denominado: Campanha de Adoção Microsoft Office 365 - TJPR</t>
  </si>
  <si>
    <t>Projeto 10696573</t>
  </si>
  <si>
    <t>LG_2020 a ... registro</t>
  </si>
  <si>
    <t>0092822-92.2024.8.16.6000</t>
  </si>
  <si>
    <t>A importância da Postura na Qualidade de Vida</t>
  </si>
  <si>
    <t>Projeto 10651391</t>
  </si>
  <si>
    <t>0087217-68.2024.8.16.6000</t>
  </si>
  <si>
    <t>cursos de Mediação e Conciliação Judicial  (Turmas XVIII)  – etapa teórica</t>
  </si>
  <si>
    <t>XVIII</t>
  </si>
  <si>
    <t>Projeto 10594661</t>
  </si>
  <si>
    <t>0130198-49.2023.8.16.6000</t>
  </si>
  <si>
    <t>Reunião do Comitê Executivo de Saúde do CNJ no Paraná - Recomendação 146/2023 CNJ</t>
  </si>
  <si>
    <t>0094449-34.2024.8.16.6000</t>
  </si>
  <si>
    <t>Semana da Saúde - Aula de Ginástica Laboral de 15 min</t>
  </si>
  <si>
    <t>Projeto 10659363</t>
  </si>
  <si>
    <t>00?15?00</t>
  </si>
  <si>
    <t>15 min</t>
  </si>
  <si>
    <t>sem certifica;áo</t>
  </si>
  <si>
    <t>0092272-97.2024.8.16.6000</t>
  </si>
  <si>
    <t>I Encontro de Instituições Facilitadoras de Grupos Reflexivos e Responsabilizantes para Autores de Violência Doméstica e Familiar da Cidade de Curitiba</t>
  </si>
  <si>
    <t>I ED</t>
  </si>
  <si>
    <t>Projeto 10667445</t>
  </si>
  <si>
    <t>pedido para colocar o curso como autoinstrucional</t>
  </si>
  <si>
    <t>0079087-89.2024.8.16.6000</t>
  </si>
  <si>
    <t>Semana de mobilização em alusão à luta da população em situação de rua</t>
  </si>
  <si>
    <t>Projeto 10601019</t>
  </si>
  <si>
    <t>0093718-38.2024.8.16.6000</t>
  </si>
  <si>
    <t xml:space="preserve"> II Jornada CEVID Orienta – Segurança Institucional</t>
  </si>
  <si>
    <t>Projeto 10672932</t>
  </si>
  <si>
    <t>0075479-83.2024.8.16.6000</t>
  </si>
  <si>
    <t>1º SEMINÁRIO DE INSOLVÊNCIA EMPRESARIAL</t>
  </si>
  <si>
    <t>Formação de Conciliadores e Mediadores Judiciais - Turma XIX</t>
  </si>
  <si>
    <t>XIX</t>
  </si>
  <si>
    <t>0113500-31.2024.8.16.6000</t>
  </si>
  <si>
    <t>Depoimento Especial de Crianças e Adolescentes - 2024</t>
  </si>
  <si>
    <t>15/2024</t>
  </si>
  <si>
    <t>Plano de curso (10838601)</t>
  </si>
  <si>
    <t>0095584-81.2024.8.16.6000</t>
  </si>
  <si>
    <t>Estratégias para um Envelhecimento Saudável e Saúde do Coração</t>
  </si>
  <si>
    <t>certificado não emitido</t>
  </si>
  <si>
    <t>0107304-45.2024.8.16.6000</t>
  </si>
  <si>
    <t>A estrutura lógica das decisões em matéria penal - O método alemão de resolução de casos (Gutachtenstil)</t>
  </si>
  <si>
    <t>cert emitido dia 02/09</t>
  </si>
  <si>
    <t>0107063-71.2024.8.16.6000</t>
  </si>
  <si>
    <t>Curso de Formação de Formadores Nível 2 “Formação de Tutores no Contexto da Magistratura</t>
  </si>
  <si>
    <t>Atesto 11171686</t>
  </si>
  <si>
    <t>894/2024</t>
  </si>
  <si>
    <t>4 ed</t>
  </si>
  <si>
    <t>Plano de curso (10753616)</t>
  </si>
  <si>
    <t>O Protocolo para Julgamento com a Perspectiva de Gênero - Edição 2024</t>
  </si>
  <si>
    <t>magistrado</t>
  </si>
  <si>
    <t>Plano de curso (9174100)</t>
  </si>
  <si>
    <t>0101194-30.2024.8.16.6000</t>
  </si>
  <si>
    <t>Análise probatória em processos judiciais de abuso sexual infanto-juvenil</t>
  </si>
  <si>
    <t>lançado no livro normal e no de instrutores</t>
  </si>
  <si>
    <t>218/2024</t>
  </si>
  <si>
    <t>Plano 10709103</t>
  </si>
  <si>
    <t>recurso Márcio Iglesias de Souza Fernandes e Eric Bortoletto Fontes/ ag atesto
registrado parcial</t>
  </si>
  <si>
    <t>0111359-39.2024.8.16.6000</t>
  </si>
  <si>
    <t>Palestra e Lançamento do Livro “Impeachment à Brasileira” do autor Luiz Fernando Bandeira de Mello</t>
  </si>
  <si>
    <t>Projeto 10791271</t>
  </si>
  <si>
    <t>previsto cert so para o presencial</t>
  </si>
  <si>
    <t>0079244-96.2023.8.16.6000</t>
  </si>
  <si>
    <t>Proservidor Criminal: Repositório de Procedimentos e Práticas do Projudi aplicáveis às Unidades Judiciais Criminais e Anexos</t>
  </si>
  <si>
    <t>Plano 10124892</t>
  </si>
  <si>
    <t>náo tem certifica;áo</t>
  </si>
  <si>
    <t>0040184-82.2024.8.16.6000</t>
  </si>
  <si>
    <t>Gestão Aplicada às Unidades Judiciais (SEMPs)</t>
  </si>
  <si>
    <t>Gestão e liderança, sistemas, judicial, tecnologia</t>
  </si>
  <si>
    <t>Plano de curso SEMP (10811388)</t>
  </si>
  <si>
    <t>0092665-56.2023.8.16.6000</t>
  </si>
  <si>
    <t>Depoimento Especial – 7ª Edição</t>
  </si>
  <si>
    <t>7 Ed</t>
  </si>
  <si>
    <t>0083617-39.2024.8.16.6000</t>
  </si>
  <si>
    <t>8º Encontro de Gestão Judiciária Sustentável do Tribunal de Justiça do Paraná</t>
  </si>
  <si>
    <t>8 ed</t>
  </si>
  <si>
    <t>Projeto 10808941</t>
  </si>
  <si>
    <t>cert emitido dia 05/09</t>
  </si>
  <si>
    <t>0128335-24.2024.8.16.6000</t>
  </si>
  <si>
    <t>3ª Edição do Curso de Aperfeiçoamento para Magistradas e Magistrados "Gestão e Produtividade no 1º grau de jurisdição: Projudi e outras ferramentas"</t>
  </si>
  <si>
    <t>887-893/2024</t>
  </si>
  <si>
    <t>3 Ed</t>
  </si>
  <si>
    <t>Plano (10890152)</t>
  </si>
  <si>
    <t>ON LINE</t>
  </si>
  <si>
    <t>recurso em andamento, registro parcial</t>
  </si>
  <si>
    <t>0115091-28.2024.8.16.6000</t>
  </si>
  <si>
    <t>Projeto Judiciário Inclusivo e Acessível – Dia Nacional da Luta da Pessoa com Deficiência</t>
  </si>
  <si>
    <t>Projeto 10912635</t>
  </si>
  <si>
    <t>0102722-02.2024.8.16.6000</t>
  </si>
  <si>
    <t>Formação Inicial para Juiz Substituto - 4ª Edição</t>
  </si>
  <si>
    <t>2023/2024</t>
  </si>
  <si>
    <t>246/2024</t>
  </si>
  <si>
    <t>Plano 10789953</t>
  </si>
  <si>
    <t>483h</t>
  </si>
  <si>
    <t>https://ead.tjpr.jus.br/course/view.php?id=1008</t>
  </si>
  <si>
    <t>0130252-78.2024.8.16.6000</t>
  </si>
  <si>
    <t>Poder Judiciário: Segurança Pública e Institucional</t>
  </si>
  <si>
    <t>847-849/2024</t>
  </si>
  <si>
    <t>Projeto 10907160</t>
  </si>
  <si>
    <t>certificado para palestrantes nos autos, mas não no ava</t>
  </si>
  <si>
    <t>0109175-13.2024.8.16.6000</t>
  </si>
  <si>
    <t>Cursos de Justiça Restaurativa: Formação Prática I (círculos não conflitivos) – modalidade a distância - 16ª e 17ª Edições</t>
  </si>
  <si>
    <t>Projeto 10886377</t>
  </si>
  <si>
    <t>0159899-21.2024.8.16.6000</t>
  </si>
  <si>
    <t>18+14</t>
  </si>
  <si>
    <t>0131585-65.2024.8.16.6000</t>
  </si>
  <si>
    <t>Setembro Amarelo de Prevenção ao Suicídio: Vamos tecer redes de prevenção ao suicídio?</t>
  </si>
  <si>
    <t>850-851/2024</t>
  </si>
  <si>
    <t>SG-SGP-CSBE-DPPS - Divisão de Prevenção e Promoção à Saúde da Coordenadoria de Saúde e Bem-Estar da Secretaria de Gestão de Pessoas</t>
  </si>
  <si>
    <t>Projeto 10934195</t>
  </si>
  <si>
    <t>certificado para palestrantes nos autos, mas não no ava - perguntei para o Jons para colocar no ava</t>
  </si>
  <si>
    <t>0089048-54.2024.8.16.6000</t>
  </si>
  <si>
    <t>Divulgação da nova identidade institucional do Tribunal de Justiça do Paraná</t>
  </si>
  <si>
    <t>Projeto 10944301</t>
  </si>
  <si>
    <t>ok patricia, mas náo tem cert emitido</t>
  </si>
  <si>
    <t>0115386-65.2024.8.16.6000</t>
  </si>
  <si>
    <t>I Congresso de Inovação em Inteligência Artificial no Judiciário</t>
  </si>
  <si>
    <t>0129014-24.2024.8.16.6000</t>
  </si>
  <si>
    <t>Superendividamento e Educação Financeira</t>
  </si>
  <si>
    <t>843-846/2024</t>
  </si>
  <si>
    <t>Projeto 10915276</t>
  </si>
  <si>
    <t>ínterno</t>
  </si>
  <si>
    <t>0134197-73.2024.8.16.6000</t>
  </si>
  <si>
    <t>Setembro Amarelo de Prevenção ao Suicídio: Meditação Guiada com Soud Healing</t>
  </si>
  <si>
    <t>852-853/2024</t>
  </si>
  <si>
    <t>Projeto 10975488</t>
  </si>
  <si>
    <t>https://ead.tjpr.jus.br/course/view.php?id=1015</t>
  </si>
  <si>
    <t>0057544-30.2024.8.16.6000</t>
  </si>
  <si>
    <t>II Fórum Internacional de Integridade do Tribunal de Justiça do Estado do Paraná (TJPR), em data de 16 e 17 de outubro de 2024</t>
  </si>
  <si>
    <t>Projeto 10511044</t>
  </si>
  <si>
    <t>14 h</t>
  </si>
  <si>
    <t>0099827-68.2024.8.16.6000</t>
  </si>
  <si>
    <t>Outubro Rosa - "Prevenir é o Alvo "</t>
  </si>
  <si>
    <t>841-842/2024</t>
  </si>
  <si>
    <t>0121841-46.2024.8.16.6000</t>
  </si>
  <si>
    <t>II Curso de Formação de Técnicos Cumpridores de Mandados - 2024</t>
  </si>
  <si>
    <t>Plano de curso (10852464)</t>
  </si>
  <si>
    <t>https://ead.tjpr.jus.br/course/view.php?id=1018</t>
  </si>
  <si>
    <t>0033437-19.2024.8.16.6000</t>
  </si>
  <si>
    <t>Workshop Online: Oficinas de Direito da Infância e Juventude na Atualidade</t>
  </si>
  <si>
    <t>907-916/2024</t>
  </si>
  <si>
    <t>VI</t>
  </si>
  <si>
    <t>Plano 10857357</t>
  </si>
  <si>
    <t>recursos em andamentyo</t>
  </si>
  <si>
    <t>0140840-47.2024.8.16.6000</t>
  </si>
  <si>
    <t>WORKSHOPS DE INTELIGÊNCIA ARTIFICIAL</t>
  </si>
  <si>
    <t>854-857/2024</t>
  </si>
  <si>
    <t>Projeto 11000044</t>
  </si>
  <si>
    <t>0133581-98.2024.8.16.6000</t>
  </si>
  <si>
    <t>1ª JORNADA DO PREPARAR</t>
  </si>
  <si>
    <t>1ª</t>
  </si>
  <si>
    <t>Projeto 11096255</t>
  </si>
  <si>
    <t>0145509-46.2024.8.16.6000</t>
  </si>
  <si>
    <t>Projeto Fórum Digital - modelo TJRO</t>
  </si>
  <si>
    <t>858/2024</t>
  </si>
  <si>
    <t>Projeto 11036224</t>
  </si>
  <si>
    <t>0136369-85.2024.8.16.6000</t>
  </si>
  <si>
    <t>Controle de Convencionalidade</t>
  </si>
  <si>
    <t>Projeto 11120277</t>
  </si>
  <si>
    <t>livre</t>
  </si>
  <si>
    <t>0122714-80.2023.8.16.6000</t>
  </si>
  <si>
    <t>Treinamento em LGPD</t>
  </si>
  <si>
    <t>Analistas, técnicos e demais servidores lotados no Departamento de Tecnologia da Informação e Comunicação</t>
  </si>
  <si>
    <t>0095373-45.2024.8.16.6000</t>
  </si>
  <si>
    <t>Atualidades na judicialização da saúde pública e suplementar: uma abordagem conceitual e prática".</t>
  </si>
  <si>
    <t>210/2024</t>
  </si>
  <si>
    <t>Plano 10660379</t>
  </si>
  <si>
    <t>https://ead.tjpr.jus.br/course/view.php?id=1025</t>
  </si>
  <si>
    <t>0096136-46.2024.8.16.6000</t>
  </si>
  <si>
    <t>GESTÃO E LIDERANÇA PARA A ÁREA DE TECNOLOGIA DA INFORMAÇÃO DO TJPR_x000D_</t>
  </si>
  <si>
    <t>Plano de curso - Gestão e Liderança para área de T (10671972)</t>
  </si>
  <si>
    <t>Diretor, Assessores, Coordenadores da SETI e Chefes de Divisão</t>
  </si>
  <si>
    <t>falta turma 2'</t>
  </si>
  <si>
    <t>0138496-93.2024.8.16.6000</t>
  </si>
  <si>
    <t>Semana do Lixo Zero 2024:Workshop Cozinha Sustentável: Aproveitamento Integral dos Alimentos</t>
  </si>
  <si>
    <t>Projeto 11079860</t>
  </si>
  <si>
    <t>cERTIFICADO</t>
  </si>
  <si>
    <t>https://ead.tjpr.jus.br/course/view.php?id=1027</t>
  </si>
  <si>
    <t>Semana do Lixo Zero 2024:Justiça Ambiental Contemporânea: um olhar sobre os resíduos</t>
  </si>
  <si>
    <t>https://ead.tjpr.jus.br/course/view.php?id=1028</t>
  </si>
  <si>
    <t>certificado para palestrante/01--11 cert não emitido</t>
  </si>
  <si>
    <t>0098738-10.2024.8.16.6000</t>
  </si>
  <si>
    <t>Curso Juízo de Admissibilidade de RE e RESP - Autoinstrucional</t>
  </si>
  <si>
    <t>Plano de Curso (10689517)</t>
  </si>
  <si>
    <t>Paranã</t>
  </si>
  <si>
    <t>https://ead.tjpr.jus.br/course/view.php?id=1029</t>
  </si>
  <si>
    <t>0089071-34.2023.8.16.6000</t>
  </si>
  <si>
    <t>Sistema Distribuidor do Paraná (SDP).</t>
  </si>
  <si>
    <t>Plano de curso (11108044)</t>
  </si>
  <si>
    <t>0132966-11.2024.8.16.6000</t>
  </si>
  <si>
    <t>Atuação do Juiz Corregedor no Foro Extrajudicial</t>
  </si>
  <si>
    <t>mAGISTRADO</t>
  </si>
  <si>
    <t>276/2024</t>
  </si>
  <si>
    <t>Plano 10931089</t>
  </si>
  <si>
    <t>https://ead.tjpr.jus.br/course/view.php?id=1031</t>
  </si>
  <si>
    <t>0153236-56.2024.8.16.6000</t>
  </si>
  <si>
    <t>Palestra em Comemoração ao Dia do Servidor Público: Times de alto desempenho em um mundo em constante mudança</t>
  </si>
  <si>
    <t>Projeto 11097969</t>
  </si>
  <si>
    <t>Virtual</t>
  </si>
  <si>
    <t>https://ead.tjpr.jus.br/course/view.php?id=1032</t>
  </si>
  <si>
    <t>0151508-77.2024.8.16.6000</t>
  </si>
  <si>
    <t>Champions - Capacitação para Embaixadores da Solução | Adoção do Copilot 365 no TJPR</t>
  </si>
  <si>
    <t>Projeto 11128396</t>
  </si>
  <si>
    <t>0127042-19.2024.8.16.6000</t>
  </si>
  <si>
    <t>Outubro Rosa - Conscientização sobre o Câncer de Mama</t>
  </si>
  <si>
    <t>magistrados e servidores</t>
  </si>
  <si>
    <t>Cert do palestrante emitido manualmente/registro ok</t>
  </si>
  <si>
    <t>0136321-29.2024.8.16.6000</t>
  </si>
  <si>
    <t>V Congresso Ítalo-Brasileiro de Direito Administrativo e Direito Constitucional</t>
  </si>
  <si>
    <t>0137658-53.2024.8.16.6000</t>
  </si>
  <si>
    <t>Justiça Restaurativa - Formação Prática II (Conflitivos) - 4ª Edição</t>
  </si>
  <si>
    <t>Justiça restaurativa</t>
  </si>
  <si>
    <t>https://ead.tjpr.jus.br/course/view.php?id=1037</t>
  </si>
  <si>
    <t>emitidas as Declarações da 4ª Edição do Curso de Justiça Restaurativa – Formação Prática Módulo II – Processo Circulares Conflitivos realizado na EJUD-PR e encontram-se anexadas em 11291709 (instrutores) e 11291712 (cursistas).</t>
  </si>
  <si>
    <t>0146609-36.2024.8.16.6000</t>
  </si>
  <si>
    <t>Workshop de Produtividade</t>
  </si>
  <si>
    <t>Plano (11094233)</t>
  </si>
  <si>
    <t>servidores e estagiários do Setor de Movimentação Processual da Secretaria Especializada em Movimentações Processuais das Varas de Execuções Fiscais Municipais de Curitiba.</t>
  </si>
  <si>
    <t>0154244-68.2024.8.16.6000</t>
  </si>
  <si>
    <t>Lançamento do Copilot 365</t>
  </si>
  <si>
    <t>Projeto 11126033</t>
  </si>
  <si>
    <t>0156989-21.2024.8.16.6000</t>
  </si>
  <si>
    <t> Lançamento da Plataforma de Bem-Estar (gympass)</t>
  </si>
  <si>
    <t>Projeto 11143091</t>
  </si>
  <si>
    <t>0145846-35.2024.8.16.6000</t>
  </si>
  <si>
    <t>Evento em Homenagem ao Dia da Consciência Negra - 2024</t>
  </si>
  <si>
    <t>Projeto 11054085</t>
  </si>
  <si>
    <t>0146379-91.2024.8.16.6000</t>
  </si>
  <si>
    <t>Comemoração ao aniversário do 2º ano de funcionamento do Espaço Laços e Afetos</t>
  </si>
  <si>
    <t>Projeto 11157626</t>
  </si>
  <si>
    <t>0161386-26.2024.8.16.6000</t>
  </si>
  <si>
    <t>A Política Antimanicomial do Poder Judiciário</t>
  </si>
  <si>
    <t>325/2024</t>
  </si>
  <si>
    <t>Plano 11279644</t>
  </si>
  <si>
    <t>0026745-04.2024.8.16.6000,</t>
  </si>
  <si>
    <t>0149339-20.2024.8.16.6000</t>
  </si>
  <si>
    <t>Palestra de Meditação Mindfulnes: projeto "Como Ter Uma Mente Mais Serena em Meio às Exigências Diárias</t>
  </si>
  <si>
    <t>Projeto 11198689</t>
  </si>
  <si>
    <t>on Line</t>
  </si>
  <si>
    <t>0164470-35.2024.8.16.6000</t>
  </si>
  <si>
    <t>Como utilizar o Copilot no Word</t>
  </si>
  <si>
    <t>0115104-27.2024.8.16.6000</t>
  </si>
  <si>
    <t>Enceramento do Projeto Judiciário Inclusivo e Acessível 2024.</t>
  </si>
  <si>
    <t>Projeto 11200784</t>
  </si>
  <si>
    <t>22//11/2024</t>
  </si>
  <si>
    <t>0141447-60.2024.8.16.6000</t>
  </si>
  <si>
    <t>III Jornada CEVID Orienta: Judicialização da Demanda</t>
  </si>
  <si>
    <t>Projeto 11041288</t>
  </si>
  <si>
    <t>0137656-83.2024.8.16.6000</t>
  </si>
  <si>
    <t>Curso de Capacitação para os(as) Servidores(as) que Participarão da Operação Litoral 2024/2025</t>
  </si>
  <si>
    <t>Projeto 11037800</t>
  </si>
  <si>
    <t>tem a remota e a auto instrucinal</t>
  </si>
  <si>
    <t>0141450-15.2024.8.16.6000</t>
  </si>
  <si>
    <t>II ENCONTRO DE INSTITUIÇÕES FACILITADORAS DE GRUPOS REFLEXIVOS E RESPONSABILIZANTES PARA AUTORES DE VIOLÊNCIA DOMÉSTICA E FAMILIAR DA CIDADE DE CURITIBA</t>
  </si>
  <si>
    <t>II</t>
  </si>
  <si>
    <t>Projeto 11240215</t>
  </si>
  <si>
    <t>certificado de paletrante não emtido</t>
  </si>
  <si>
    <t>0145157-88.2024.8.16.6000</t>
  </si>
  <si>
    <t>'Novembro Azul</t>
  </si>
  <si>
    <t>0136614-96.2024.8.16.6000</t>
  </si>
  <si>
    <t>Congresso Nacional do Instituto Miguel Kfouri Neto - Direito Médico e da Saúde</t>
  </si>
  <si>
    <t>registro de presença e a certificação do evento foi realizada pelo Instituto Miguel Kfouri Neto (IMKN),</t>
  </si>
  <si>
    <t>0163647-61.2024.8.16.6000</t>
  </si>
  <si>
    <t>Encontro Estadual do Poder Judiciário</t>
  </si>
  <si>
    <t>Projeto 11188281</t>
  </si>
  <si>
    <t>0099829-38.2024.8.16.6000</t>
  </si>
  <si>
    <t>concurso de desenho e redação “Ética em Pauta”</t>
  </si>
  <si>
    <t>certificado de paletrante</t>
  </si>
  <si>
    <t>0164691-18.2024.8.16.6000</t>
  </si>
  <si>
    <t>Como utilizar o Copilot no Teams</t>
  </si>
  <si>
    <t>0164692-03.2024.8.16.6000</t>
  </si>
  <si>
    <t xml:space="preserve">Como utilizar o BizChat </t>
  </si>
  <si>
    <t>0164693-85.2024.8.16.6000</t>
  </si>
  <si>
    <t>Como utilizar o Copilot no Excel, Forms e Excel Avançado</t>
  </si>
  <si>
    <t>0164694-70.2024.8.16.6000</t>
  </si>
  <si>
    <t>Como utilizar o Copilot no Power Point, no One Note e no Outlook</t>
  </si>
  <si>
    <t>0164695-55.2024.8.16.6000</t>
  </si>
  <si>
    <t>Como utilizar o Copilot Pages</t>
  </si>
  <si>
    <t>0164696-40.2024.8.16.6000</t>
  </si>
  <si>
    <t>Adoção da Ferramenta Copilot 365 - Como dominar a arte do prompt para Copilot</t>
  </si>
  <si>
    <t>0139529-21.2024.8.16.6000</t>
  </si>
  <si>
    <t>REUNIÃO TÉCNICA DAS MAGISTRADAS E MAGISTRADOS ATUANTES NAS VARAS EMPRESARIAIS ESPECIALIZADAS</t>
  </si>
  <si>
    <t>Projeto 11342776</t>
  </si>
  <si>
    <t>https://ead.tjpr.jus.br/course/view.php?id=1061</t>
  </si>
  <si>
    <t>0154635-23.2024.8.16.6000</t>
  </si>
  <si>
    <t>GRIDE: uma nova visão</t>
  </si>
  <si>
    <t>Projeto 11108306</t>
  </si>
  <si>
    <t>Desembargadores(as) e Servidores(as) com atuação em gabinetes do 2º grau</t>
  </si>
  <si>
    <t>https://ead.tjpr.jus.br/course/view.php?id=1063</t>
  </si>
  <si>
    <t>0144692-79.2024.8.16.6000</t>
  </si>
  <si>
    <t>Webinares de Processos ITIL no contexto da SETI</t>
  </si>
  <si>
    <t>SETI</t>
  </si>
  <si>
    <t xml:space="preserve">pedido de certificaçcão -0097168-86.2024.8.16.6000
</t>
  </si>
  <si>
    <t>Evento</t>
  </si>
  <si>
    <t>0010530-16.2025.8.16.6000</t>
  </si>
  <si>
    <t xml:space="preserve">Treinamento para professores da Ginástica Laboral </t>
  </si>
  <si>
    <t>993/2025</t>
  </si>
  <si>
    <t>gestäo</t>
  </si>
  <si>
    <t>Projeto 11468906</t>
  </si>
  <si>
    <t>S/ Certificação</t>
  </si>
  <si>
    <t>servidores e estagiários da Ginástica Laboral</t>
  </si>
  <si>
    <t>certificado somente para palestrante</t>
  </si>
  <si>
    <t>2/0/025</t>
  </si>
  <si>
    <t>0121974-30.2020.8.16.6000 </t>
  </si>
  <si>
    <t>Lançamento da obra: Direito em tempos de Crise - COVID-19”</t>
  </si>
  <si>
    <t>0072085-73.2021.8.16.6000</t>
  </si>
  <si>
    <t>A Violência Doméstica, suas relações com ações cíveis em matéria de família e o atendimento humanizado</t>
  </si>
  <si>
    <t>665 e 545</t>
  </si>
  <si>
    <t>https://ead.tjpr.jus.br/course/view.php?id=665</t>
  </si>
  <si>
    <t>Como Superar os Efeitos da Pandemia</t>
  </si>
  <si>
    <t>772 e753</t>
  </si>
  <si>
    <t>https://ead.tjpr.jus.br/course/view.php?id=772#section-0</t>
  </si>
  <si>
    <t>0002297-98.2023.8.16.6000</t>
  </si>
  <si>
    <t>manual de boas práticas quanto à implementação das medidas previstas nesta Resolução", determina-se o sobrestamento do presente expediente por 180 (cento e oitenta) dias até que seja publicado o Manual citado pelo CNJ</t>
  </si>
  <si>
    <t>ag disponibilização no ava</t>
  </si>
  <si>
    <t>pedido para solicitar inf via malote</t>
  </si>
  <si>
    <t>0003972-28.2025.8.16.6000</t>
  </si>
  <si>
    <t>Curso Online: Impactos da Reforma Tributária nos Municípios: Estratégias Para Transição do Regime Tributário Municipal"</t>
  </si>
  <si>
    <t>in company</t>
  </si>
  <si>
    <t>In company</t>
  </si>
  <si>
    <t>0004758-72.2025.8.16.6000</t>
  </si>
  <si>
    <t>20º CONGRESSO DE PREGOEIROS</t>
  </si>
  <si>
    <t>0004818-45.2025.8.16.6000</t>
  </si>
  <si>
    <t>solicita apoio institucional ao 27º Fórum de Geração Distribuída com Fontes Renováveis, que será realizado nos dias 26 e 27 de fevereiro de 2025, em Porto Alegre/RS.</t>
  </si>
  <si>
    <t>0005598-82.2025.8.16.6000</t>
  </si>
  <si>
    <t>À Escola Judicial do Tribunal de Justiça para elaboração em conjunto com a Comissão de Avaliação e Inventário de Bens Permanentes de vídeos tutoriais para auxiliar na execução do Inventário Descentralizado 2025.</t>
  </si>
  <si>
    <t>0005636-70.2020.8.16.6000</t>
  </si>
  <si>
    <t>0006575-74.2025.8.16.6000</t>
  </si>
  <si>
    <t> IV Jornada Cevid Orienta</t>
  </si>
  <si>
    <t>evento</t>
  </si>
  <si>
    <t>0006578-29.2025.8.16.6000</t>
  </si>
  <si>
    <t>III ENCONTRO DE INSTITUIÇÕES FACILITADORAS DE GRUPOS REFLEXIVOS E RESPONSABILIZANTES PARA AUTORES DE VIOLÊNCIA DOMÉSTICA E FAMILIAR CONTRA A MULHER</t>
  </si>
  <si>
    <t>Projeto 11443161</t>
  </si>
  <si>
    <t>0006691-51.2023.8.16.6000</t>
  </si>
  <si>
    <t>Nova Lei de Licitações com ênfase no estudo comparado com da Lei Estadual nº 15.608/2007 e Decreto Estadual nº 10.086/2022.</t>
  </si>
  <si>
    <t>mesmo pedido 0089175-60.2022.8.16.6000</t>
  </si>
  <si>
    <t>0006942-98.2025.8.16.6000</t>
  </si>
  <si>
    <t>IV FOVID/PR será: FEMINICÍDIO – PREVENÇÃO E ENFRENTAMENTO; AVANÇOS E DESAFIOS; ENTRE A TEORIA E A PRÁTICA"</t>
  </si>
  <si>
    <t>0008841-34.2025.8.16.6000</t>
  </si>
  <si>
    <t>2ª Edição Justiça Restaurativa: aspectos teóricos e práticos no contexto da magistratura</t>
  </si>
  <si>
    <t>Plano de Curso (11440751)</t>
  </si>
  <si>
    <t>Curso de Capacitação aos Servidores e Estagiários do Departamento Judiciário.</t>
  </si>
  <si>
    <t>10/05_0018420-45.2021.8.16.6000 - material 14/09_ag elaboração do cronograma</t>
  </si>
  <si>
    <t>0011991-57.2024.8.16.6000</t>
  </si>
  <si>
    <t>Formação em mediação empresarial para mediadores judiciais - teoria e prática - tjrs</t>
  </si>
  <si>
    <t>Plano (9978044)</t>
  </si>
  <si>
    <t>56 h</t>
  </si>
  <si>
    <t>0012417-06.2023.8.16.6000</t>
  </si>
  <si>
    <t>Curso de “Contratação pública de mão de obra terceirizada para Desenvolvimento Ágil de Novas soluções e Manutenção de Software de forma segura e efetiva”</t>
  </si>
  <si>
    <t>Projeto 8969990</t>
  </si>
  <si>
    <t>Gestores e membro do Departamento de Tecnologia da Informação e Comunicação</t>
  </si>
  <si>
    <t>12 H</t>
  </si>
  <si>
    <t>10512903 - DESISTENCIA</t>
  </si>
  <si>
    <t>0012839-10.2025.8.16.6000</t>
  </si>
  <si>
    <t>evento de lançamento do Programa Paraná Lilás,</t>
  </si>
  <si>
    <t>#Projeto ({12773038|11490478})#</t>
  </si>
  <si>
    <t>0012903-93.2020.8.16.6000</t>
  </si>
  <si>
    <t>0014185-30.2024.8.16.6000</t>
  </si>
  <si>
    <t>Webinário Equivalência de Carga de Trabalho: Um Novo Paradigma do Trabalho na Justiça</t>
  </si>
  <si>
    <t>cnj - não tem certif nos autos</t>
  </si>
  <si>
    <t>0014240-78.2024.8.16.6000</t>
  </si>
  <si>
    <t>Responsabilidade Civil por Danos Ambientais: Aspectos Teóricos e Perspectiva Jurisprudencial</t>
  </si>
  <si>
    <t>22/02/2024 - PROCESSO ARUIVADO E DOC CANCELADO</t>
  </si>
  <si>
    <t>0014818-12.2022.8.16.6000</t>
  </si>
  <si>
    <t>Curso "O Juiz e a Atividade Notarial e Registral</t>
  </si>
  <si>
    <t>90/2021</t>
  </si>
  <si>
    <t>0015799-41.2022.8.16.6000</t>
  </si>
  <si>
    <t>Congresso Consad de Gestão Pública</t>
  </si>
  <si>
    <t>0016185-03.2024.8.16.6000</t>
  </si>
  <si>
    <t>Curso “Introdução à comunicação não violenta”</t>
  </si>
  <si>
    <t>Projeto 10058263</t>
  </si>
  <si>
    <t>0162942-97.2023.8.16.6000 (10721051</t>
  </si>
  <si>
    <t>0016294-17.2024.8.16.6000</t>
  </si>
  <si>
    <t>CNJ - Presente, passado e futuro</t>
  </si>
  <si>
    <t>contratação de empresa especializada para gestão e organização do evento "CNJ - Presente, passado e futuro"(0032492-32.2024.8.16.6000)</t>
  </si>
  <si>
    <t>0017094-50.2021.8.16.6000</t>
  </si>
  <si>
    <t>Implantando o Programa de Integridade e Compliance no Setor Público</t>
  </si>
  <si>
    <t>0017121-67.2020.8.16.6000 </t>
  </si>
  <si>
    <t>Curso Report</t>
  </si>
  <si>
    <t>0017600-21.2024.8.16.6000</t>
  </si>
  <si>
    <t>XV Simpósio Nacional de Direito Constitucional</t>
  </si>
  <si>
    <t>divulgação</t>
  </si>
  <si>
    <t>0017735-33.2024.8.16.6000</t>
  </si>
  <si>
    <t>Laboratorista - Nível intermediário</t>
  </si>
  <si>
    <t>WeGov - Treinamento para Gestão Pública Ltda. ME</t>
  </si>
  <si>
    <t>21.922.841/0001-26</t>
  </si>
  <si>
    <t>Ateliê de Inovação</t>
  </si>
  <si>
    <t>Projeto 10524203</t>
  </si>
  <si>
    <t xml:space="preserve">Certificado </t>
  </si>
  <si>
    <t>Servidores lotados e designados para atuarem no Ateliê de Inovação, da Escola Judicial, o Departamento de Tecnologia da Informação e Comunicação, e representantes das demais unidades administrativas e judiciárias do TJPR</t>
  </si>
  <si>
    <t xml:space="preserve">20 h </t>
  </si>
  <si>
    <t>0019663-87.2022.8.16.6000</t>
  </si>
  <si>
    <t>Micro Serviços</t>
  </si>
  <si>
    <t>18/07/2023 - desistência da empresa</t>
  </si>
  <si>
    <t>0020086-76.2024.8.16.6000</t>
  </si>
  <si>
    <t>Curso de Formação de Expositores das Oficinas de Divórcio e Parentalidade  - tjrj</t>
  </si>
  <si>
    <t>Proposta de Curso - Modelo Edital (10574206)</t>
  </si>
  <si>
    <t>Mediadores e/ou conciliadores</t>
  </si>
  <si>
    <t>0020202-82.2024.8.16.6000</t>
  </si>
  <si>
    <t>projeto PRECOJ.</t>
  </si>
  <si>
    <t>Projeto 10708945</t>
  </si>
  <si>
    <t>SEM CERTIFICAÇÃO  - nada nos autos</t>
  </si>
  <si>
    <t>0020849-19.2020.8.16.6000</t>
  </si>
  <si>
    <t>Gestão de Equipes de Trabalho</t>
  </si>
  <si>
    <t>LEAN</t>
  </si>
  <si>
    <t>30/08/2023 - ag. disponibilização no AVA/06/09 - processo encerrado</t>
  </si>
  <si>
    <t>0022383-32.2019.8.16.6000</t>
  </si>
  <si>
    <t>0024127-86.2024.8.16.6000</t>
  </si>
  <si>
    <t>Encontro do Colégio Nacional dos Ouvidores Judiciais - COJUD</t>
  </si>
  <si>
    <t>0024890-24.2023.8.16.6000</t>
  </si>
  <si>
    <t>curso de PLANEJAMENTO DE CONTRATAÇÕES COM ENFOQUE EM ELABORAÇÃO DO ESTUDO TÉCNICO PRELIMINAR, TERMO DE REFERÊNCIA E DO PROJETO BÁSICO PARA OBRAS PÚBLICAS E SERVIÇOS DE ENGENHARIA</t>
  </si>
  <si>
    <t>pedido de adequação para requerente</t>
  </si>
  <si>
    <t>0025731-53.2022.8.16.6000</t>
  </si>
  <si>
    <t>criação ou contratação de 04 (quatro) cursos relacionados à temática da Lei Geral de Proteção de Dados.</t>
  </si>
  <si>
    <t>LGPD - 4 Cursos</t>
  </si>
  <si>
    <t>P-CGPD - Comitê Gestor de Proteção de Dados</t>
  </si>
  <si>
    <t>separação dos pedidos: 0122714-80.2023.8.16.6000</t>
  </si>
  <si>
    <t>0026337-13.2024.8.16.6000</t>
  </si>
  <si>
    <t>XVII</t>
  </si>
  <si>
    <t>lançado no livro de registro, baseado no doc Planilha Relacao dos aprovados CNJ (10719721)</t>
  </si>
  <si>
    <t>0026527-73.2024.8.16.6000</t>
  </si>
  <si>
    <t>curso para capacitação de Gestores de Pessoas do 1º Grau de Jurisdição (Chefes e Supervisores de Secretaria) acerca da gestão por competências, etapa de Oficina presencial realizada em Paranaguá</t>
  </si>
  <si>
    <t>SG-SGP-CGP-DD - Divisão de Desenvolvimento da Coordenadoria de Gestão de Pessoal da Secretaria de Gestão de Pessoas</t>
  </si>
  <si>
    <t xml:space="preserve">registro no processo 0123988-79.2023.8.16.6000 </t>
  </si>
  <si>
    <t>0026626-43.2024.8.16.6000</t>
  </si>
  <si>
    <t>Live Março Azul Marinho Mês da Prevenção do Câncer Colorretal</t>
  </si>
  <si>
    <t>743/2024</t>
  </si>
  <si>
    <t>não localizado</t>
  </si>
  <si>
    <t>certificado somente do palestrante</t>
  </si>
  <si>
    <t>0026745-04.2024.8.16.6000</t>
  </si>
  <si>
    <t>capacitação para Magistrados(as) sobre a Política Antimanicomial</t>
  </si>
  <si>
    <t>pedido incluso no PAE 2025</t>
  </si>
  <si>
    <t>0027063-84.2024.8.16.6000</t>
  </si>
  <si>
    <t>ANALISAR DADOS NO QLIK SENSE.</t>
  </si>
  <si>
    <t>sem movimentação</t>
  </si>
  <si>
    <t>0027138-26.2024.8.16.6000</t>
  </si>
  <si>
    <t xml:space="preserve">Programa de Formação dos Técnicos em Computação da Divisão dos Núcleos Regionais de Informática – DNRI para desenvolvimento de competências. </t>
  </si>
  <si>
    <t>Não realizado</t>
  </si>
  <si>
    <t>0027511-62.2021.8.16.6000</t>
  </si>
  <si>
    <t xml:space="preserve">Capacitação em Avaliação Psicológica para manuseio de arma de fogo                              </t>
  </si>
  <si>
    <t>0028039-91.2024.8.16.6000</t>
  </si>
  <si>
    <t>19º CONGRESSO BRASILEIRO DE PREGOEIROS, organizado pelo Instituto Negócios Públicos do Brasil Ltda, na modalidade ON-LINE, a ser realizado nas datas de 18 a 21 de março de 2024.</t>
  </si>
  <si>
    <t>SG-SLCC-GS-AT - Assessoria Técnica do Gabinete do Secretário da Secretaria de Licitações, Contratos e Convênios</t>
  </si>
  <si>
    <t>8º Encontro Nacional de Preparação Online para Pretendentes à Adoção: A importância da preparação de pretendentes</t>
  </si>
  <si>
    <t>8º Encontro Nacional de Preparação Online para Pretendentes à Adoção: História de Adoção - Papos com Renata</t>
  </si>
  <si>
    <t>0029077-46.2021.8.16.6000</t>
  </si>
  <si>
    <t>Deploy and Administer Qlik Sense</t>
  </si>
  <si>
    <t>0029353-43.2022.8.16.6000</t>
  </si>
  <si>
    <t>Reflexões da prisão em flagrante à audiência de custodia</t>
  </si>
  <si>
    <t>13/11 - projeto sem previsão de expedição de certificado</t>
  </si>
  <si>
    <t>0030327-12.2024.8.16.6000</t>
  </si>
  <si>
    <t>VI Semana da Adoção</t>
  </si>
  <si>
    <t>Projeto 10401183</t>
  </si>
  <si>
    <t>magistrados(as), servidores(as) da área da infância e da juventude</t>
  </si>
  <si>
    <t>0032813-04.2023.8.16.6000</t>
  </si>
  <si>
    <t>Advocacia, Poder Judiciário e Inovação</t>
  </si>
  <si>
    <t>Inovação e Conformidade</t>
  </si>
  <si>
    <t>Inovação Social</t>
  </si>
  <si>
    <t>Tecnologia e Inovação</t>
  </si>
  <si>
    <t>0032895-35.2023.8.16.6000</t>
  </si>
  <si>
    <t>Aperfeiçoamento para Magistrados em Violência Doméstica</t>
  </si>
  <si>
    <t>07/06/2023 - processo arq sem andamento</t>
  </si>
  <si>
    <t xml:space="preserve">0032896-88.2021.8.16.6000 </t>
  </si>
  <si>
    <t>Implementação da Resolução CNJ 347/2020 e A Governança das Contratações do Poder Judiciário</t>
  </si>
  <si>
    <t>VI Encontro de Magistrados e Magistradas atuantes na Jurisdição de Infância e Juventude e V Fórum Estadual de Juízes e Juízas da Infância e da Juventude do Paraná</t>
  </si>
  <si>
    <t>23/2025</t>
  </si>
  <si>
    <t>Plano 11364527</t>
  </si>
  <si>
    <t>0034024-41.2024.8.16.6000</t>
  </si>
  <si>
    <t>Oficinas de Parentalidade: O amor aos filhos como ferramenta de superação de conflitos"</t>
  </si>
  <si>
    <t>10ª Edição do Encontro para Pretendentes à Adoção - 2º Pré-Encontro: Rede de proteção da Infância e da Adolescência: a importância da articulação intersetorial na Adoção.</t>
  </si>
  <si>
    <t>10ª Edição do Encontro para Pretendentes à Adoção - 3º Pré-Encontro: O Trabalho das equipes técnicas (judiciário e rede de proteção) na adoção: Relato de Caso</t>
  </si>
  <si>
    <t>0034646-91.2022.8.16.6000</t>
  </si>
  <si>
    <t>0035182-34.2024.8.16.6000</t>
  </si>
  <si>
    <t>DEMODAY - Aumentando a Produtividade com o Microsoft 365 Copilot </t>
  </si>
  <si>
    <t>s; previsão de certificado</t>
  </si>
  <si>
    <t>0035823-22.2024.8.16.6000</t>
  </si>
  <si>
    <t>IX Seminário de Segurança LAAD 2024</t>
  </si>
  <si>
    <t>Creative Events Brazil Exibições e Feiras Ltda</t>
  </si>
  <si>
    <t>10.432.341/0001-90</t>
  </si>
  <si>
    <t>P-SEP-GSEP-AM - Assessoria Militar</t>
  </si>
  <si>
    <t>São Paulo - SP</t>
  </si>
  <si>
    <t>Assessoria Militar e Divisão de Segurança Patrimonial</t>
  </si>
  <si>
    <t>0035884-14.2023.8.16.6000</t>
  </si>
  <si>
    <t>FACIL - Formação de laboratoristas</t>
  </si>
  <si>
    <t>0036566-66.2023.8.16.6000</t>
  </si>
  <si>
    <t>XXII Encontro do Colégio de Coordenadores</t>
  </si>
  <si>
    <t>30/08- ag. Nova data/07/08 - arquivado</t>
  </si>
  <si>
    <t>0037662-19.2023.8.16.6000</t>
  </si>
  <si>
    <t> Ciclo de Palestras "Direito e Inclusão das pessoas com Transtorno do Espectro Autista</t>
  </si>
  <si>
    <t>sugere-se que o vídeo seja disponibilizado para a Escola Judicial do Tribunal de Justiça do Estado do Paraná - EJUD, a fim de ser avaliada a veiculação do conteúdo em sua página no Youtube.</t>
  </si>
  <si>
    <t>0038162-85.2023.8.16.6000</t>
  </si>
  <si>
    <t>capacitação mais aprofundada para avaliação de bens móveis,</t>
  </si>
  <si>
    <t>ag manifestação do requerente</t>
  </si>
  <si>
    <t>0038537-62.2018.8.16.6000</t>
  </si>
  <si>
    <t>Curso de Justiça Restaurativa</t>
  </si>
  <si>
    <t>0038643-48.2023.8.16.6000</t>
  </si>
  <si>
    <t>Jornada de atualização para os/as servidores/as com atuação em competências que atendem crianças e adolescentes em processos judiciais</t>
  </si>
  <si>
    <t>0038668-61.2023.8.16.6000</t>
  </si>
  <si>
    <t>Curso “Fraud"</t>
  </si>
  <si>
    <t>Instituto dos Auditores Internos do Brasil</t>
  </si>
  <si>
    <t>62.070.115/0001-00</t>
  </si>
  <si>
    <t>Projeto 10010525</t>
  </si>
  <si>
    <t>Servidores que integram o Departamento de Auditoria Interna</t>
  </si>
  <si>
    <t>desistência</t>
  </si>
  <si>
    <t>0038804-92.2022.8.16.6000</t>
  </si>
  <si>
    <t>EFD- Reinf e da DCTF WEb - 100% Online e Ao Vivo</t>
  </si>
  <si>
    <t>0039361-79.2022.8.16.6000</t>
  </si>
  <si>
    <t>Contabilidade Aplicada ao Setor Público </t>
  </si>
  <si>
    <t>0039385-73.2023.8.16.6000</t>
  </si>
  <si>
    <t>CURSO DE CAPACITAÇÃO EM CONCILIAÇÃO E MEDIAÇÃO JUDICIAL</t>
  </si>
  <si>
    <t>0039706-11.2023.8.16.6000</t>
  </si>
  <si>
    <t>Programa "JUSTIÇA E CIDADANIA TAMBÉM SE APRENDEM NA ESCOLA</t>
  </si>
  <si>
    <t>0040912-26.2024.8.16.6000</t>
  </si>
  <si>
    <t>"Direitos e Deveres dos Auxiliares de Justiça</t>
  </si>
  <si>
    <t>ag manifestação nova gestão</t>
  </si>
  <si>
    <t>0041535-90.2024.8.16.6000</t>
  </si>
  <si>
    <t>29º Congresso Internacional de Educação a Distância: Qualidade e Excelência na Educação a Distância</t>
  </si>
  <si>
    <t>WeGov - Treinamentos para Gestão Pública Ltda. ME</t>
  </si>
  <si>
    <t>45 h</t>
  </si>
  <si>
    <t>0041961-73.2022.8.16.6000</t>
  </si>
  <si>
    <t>Retenções de Tributos na Administração Pública</t>
  </si>
  <si>
    <t>0042938-94.2024.8.16.6000</t>
  </si>
  <si>
    <t>XXV Congresso Paranaense de Direito Administrativo, a ser realizado em 03 de setembro de 2024, a partir das 17h, no Auditório Pleno desta Corte.</t>
  </si>
  <si>
    <t>XXV</t>
  </si>
  <si>
    <t>divulgação e uso da estrutura</t>
  </si>
  <si>
    <t>0042977-28.2023.8.16.6000</t>
  </si>
  <si>
    <t>CURSO DE CAPACITAÇÃO EM CONCILIAÇÃO E MEDIAÇÃO JUDICIAL - conciliajud</t>
  </si>
  <si>
    <t>  </t>
  </si>
  <si>
    <t>0043787-42.2019.8.16.6000</t>
  </si>
  <si>
    <t>BRIGADA DE INCÊNDIO, de nível teórico</t>
  </si>
  <si>
    <t>0043952-21.2021.8.16.6000</t>
  </si>
  <si>
    <t>Altos Estudos em Audiência de Custódia</t>
  </si>
  <si>
    <t>não tem certificados nos autos</t>
  </si>
  <si>
    <t>0044706-89.2023.8.16.6000</t>
  </si>
  <si>
    <t>GESTÃO PRÁTICA DE SECRETARIA NO 1º GRAU DE JURISDIÇÃO</t>
  </si>
  <si>
    <t>Atesto 10430516</t>
  </si>
  <si>
    <t xml:space="preserve">	registrado no processo 0026527-73.2024.8.16.6000 e 0123988-79.2023.8.16.6000</t>
  </si>
  <si>
    <t>0045261-48.2019.8.16.6000</t>
  </si>
  <si>
    <t>Curso DE CAPACITAÇÃO DE MEDIADORES E CONCILIADORES JUDICIAIS</t>
  </si>
  <si>
    <t>0045572-97.2023.8.16.6000</t>
  </si>
  <si>
    <t>Curso de Formação Continuada e Vitaliciamento para Magistrados -“Precedentes Judiciais”</t>
  </si>
  <si>
    <t>EMAP</t>
  </si>
  <si>
    <t>026/2023</t>
  </si>
  <si>
    <t>Certificado emitido pela EMAP</t>
  </si>
  <si>
    <t>0046539-11.2024.8.16.6000</t>
  </si>
  <si>
    <t>Elaboração, Análise e Julgamento da Planilha de Custos e Formação de Preços De acordo com a Lei 14.133/2021"</t>
  </si>
  <si>
    <t>0046867-09.2022.8.16.6000</t>
  </si>
  <si>
    <t>4º Congresso Nacional sobre a Atuação da Assessoria Jurídica em Licitações e Contratos Administrativos</t>
  </si>
  <si>
    <t>0047428-96.2023.8.16.6000</t>
  </si>
  <si>
    <t>Capacitações em segurança e saúde do trabalho: NR 11 (movimentação de cargas); NR 12 (Segurança em Máquinas e Equipamentos); NR 23 (proteção contra incêndios); NR 35 (trabaho em altura) e Curso Primeiros Socorros.</t>
  </si>
  <si>
    <t>DP-D - Diretoria do Departamento do Patrimônio</t>
  </si>
  <si>
    <t>ag manifestação da assessoria militar</t>
  </si>
  <si>
    <t>0049364-25.2024.8.16.6000</t>
  </si>
  <si>
    <t>IX Congresso Brasileiro de Direito Penal e do Curso Masterclass</t>
  </si>
  <si>
    <t>Atesto 10472055</t>
  </si>
  <si>
    <t>Fortaleza</t>
  </si>
  <si>
    <t>0049545-26.2024.8.16.6000</t>
  </si>
  <si>
    <t>curso LEI GERAL DE PROTEÇÃO DE DADOS</t>
  </si>
  <si>
    <t>assunto tratado será executado no SEI 0055466-63.2024.8.16.6000.</t>
  </si>
  <si>
    <t>0049939-33.2024.8.16.6000</t>
  </si>
  <si>
    <t> verificação da viabilidade de disponibilização do curso Introdução ao novo regime jurídico da Curatela</t>
  </si>
  <si>
    <t>criação de comissão</t>
  </si>
  <si>
    <t>0050991-40.2019.8.16.6000</t>
  </si>
  <si>
    <t>Curso DE JUSTIÇA RESTAURATIVA: CAPACITAÇÃO DE FACILITADORES DE CÍRCULOS DE CONSTRUÇÃO DE PAZ</t>
  </si>
  <si>
    <t>0052051-09.2023.8.16.6000</t>
  </si>
  <si>
    <t>Lançamento do Livro: Economia conceitos Introdutórios para Juristas</t>
  </si>
  <si>
    <t>não certificado</t>
  </si>
  <si>
    <t>0052345-27.2024.8.16.6000</t>
  </si>
  <si>
    <t>1ª edição da Semana Nacional dos Juizados Especiais,</t>
  </si>
  <si>
    <t>sem projeto</t>
  </si>
  <si>
    <t>0054508-77.2024.8.16.6000</t>
  </si>
  <si>
    <t>Curso EAD do Sistema de Informação de Custos do Setor Público</t>
  </si>
  <si>
    <t>GD Treinamentos Ltda</t>
  </si>
  <si>
    <t>37.165.052/0001-28</t>
  </si>
  <si>
    <t>Projeto 10530275</t>
  </si>
  <si>
    <t>Servidores lotados na Divisão de Contabilidade de Custos da Coordenadoria de Contabilidade e Orçamento da Secretaria de Finanças</t>
  </si>
  <si>
    <t>Certificação Retificada (11336744)</t>
  </si>
  <si>
    <t>0055066-49.2024.8.16.6000</t>
  </si>
  <si>
    <t>Gestão Tributária de Contratos e Convênios</t>
  </si>
  <si>
    <t> Servidores da Secretaria de Finanças</t>
  </si>
  <si>
    <t>2 certificados</t>
  </si>
  <si>
    <t>0055466-63.2024.8.16.6000</t>
  </si>
  <si>
    <t>LEI GERAL DE PROTEÇÃO DE DADOS - LGPD</t>
  </si>
  <si>
    <t>0055734-54.2023.8.16.6000</t>
  </si>
  <si>
    <t>Workshop Meditar é Simples</t>
  </si>
  <si>
    <t>não teve certificação - 9056299</t>
  </si>
  <si>
    <t>0056117-95.2024.8.16.6000</t>
  </si>
  <si>
    <t>3º Workshop sobre Demandas e Projetos de TI -  incorporação da referida capacitação à sua plataforma de cursos online</t>
  </si>
  <si>
    <t>0056377-75.2024.8.16.6000</t>
  </si>
  <si>
    <t>CURSO DE CAPACITAÇÃO EM CONCILIAÇÃO E MEDIAÇÃO JUDICIAL - turma XX</t>
  </si>
  <si>
    <t>Projeto 10573195</t>
  </si>
  <si>
    <t>0057638-12.2023.8.16.6000</t>
  </si>
  <si>
    <t>palestra será presencial e ministrada pelo Psicólogo Lucas Daros</t>
  </si>
  <si>
    <t>Sem Certificação - 9296991</t>
  </si>
  <si>
    <t>0057712-32.2024.8.16.6000</t>
  </si>
  <si>
    <t>webinar sobre cibersegurança,</t>
  </si>
  <si>
    <t>0058208-66.2021.8.16.6000</t>
  </si>
  <si>
    <t>Etapa teórica do Curso de Mediação Judicial na modalidade EAD</t>
  </si>
  <si>
    <t>0058337-03.2023.8.16.6000</t>
  </si>
  <si>
    <t>CURSOS DE FORMAÇÃO DE CONCILIADORES E MEDIADORES JUDICIAL</t>
  </si>
  <si>
    <t>0058418-49.2023.8.16.6000</t>
  </si>
  <si>
    <t>5º Seminário Nacional de Obras Públicas e Manutenção Predial Híbrido.</t>
  </si>
  <si>
    <t>19/07 - perguntei para o LG se alguem foi nesse evento - não</t>
  </si>
  <si>
    <t>0058683-51.2023.8.16.6000</t>
  </si>
  <si>
    <t>X Encontro Brasileiro de Administração Pública</t>
  </si>
  <si>
    <t>0060035-10.2024.8.16.6000</t>
  </si>
  <si>
    <t>II CONGRESSO INTERNACIONAL DE DIREITO AGRÁRIO E DO AGRONEGÓCIO</t>
  </si>
  <si>
    <t>Projeto 10568714</t>
  </si>
  <si>
    <t>sei sem movimentação</t>
  </si>
  <si>
    <t>0060188-77.2023.8.16.6000</t>
  </si>
  <si>
    <t>ag. readequação</t>
  </si>
  <si>
    <t>0060682-39.2023.8.16.6000</t>
  </si>
  <si>
    <t>projeto "Troféu Aluno Sem Preguiça</t>
  </si>
  <si>
    <t>Ginastica laboral</t>
  </si>
  <si>
    <t>14/12 - certificado no processo sem ava, sem carga horária</t>
  </si>
  <si>
    <t>0061085-08.2023.8.16.6000</t>
  </si>
  <si>
    <t>Congresso Internacional de Direito Animal, a ser levado a efeito na segunda semana do mês de outubro do ano corrente.</t>
  </si>
  <si>
    <t>27/10 - solicitado dados para o apoio, dados não vieram - processo arquivado</t>
  </si>
  <si>
    <t>0061497-02.2024.8.16.6000</t>
  </si>
  <si>
    <t>E-Fórum</t>
  </si>
  <si>
    <t>0061685-92.2024.8.16.6000</t>
  </si>
  <si>
    <t> Semana Nacional dos Juizados Especiais </t>
  </si>
  <si>
    <t>0062043-67.2018.8.16.6000</t>
  </si>
  <si>
    <t>Curso DE CAPACITAÇÃO DE TERCEIROS FACILITADORES (CONCILIADORES E MEDIADORES</t>
  </si>
  <si>
    <t>0062839-48.2024.8.16.6000</t>
  </si>
  <si>
    <t>asos envolvendo terapias indicadas para Transtorno do Espectro Autista (TEA)</t>
  </si>
  <si>
    <t>ia 26/07 intitulado "Transtorno do espectro autista e o Poder judiciário", quando será divulgado o código para pessoas autistas. O Paraná é o primeiro Estado a elaborar um código legislativo sobre essa questão
ag. Resposta do demandante</t>
  </si>
  <si>
    <t>0063366-05.2021.8.16.6000</t>
  </si>
  <si>
    <t>Audi 1-EOP e Audi 2-EOP</t>
  </si>
  <si>
    <t>0063733-58.2023.8.16.6000</t>
  </si>
  <si>
    <t> 5 anos de existência do Aplicativo A.DOT</t>
  </si>
  <si>
    <t>19/07 - perguntei para o LG se teve certificação - não</t>
  </si>
  <si>
    <t>0064748-28.2024.8.16.6000</t>
  </si>
  <si>
    <t>indicação de viabilidade de auxiliar na realização da palestra, por vídeo, em data próxima ao mutirão, inicialmente previsto para o mês de novembro.</t>
  </si>
  <si>
    <t>sei não localizado</t>
  </si>
  <si>
    <t>0064910-57.2023.8.16.6000</t>
  </si>
  <si>
    <t>Capacitação em ITIL V4</t>
  </si>
  <si>
    <t>CITS</t>
  </si>
  <si>
    <t>DTIC-AT - Assessoria Técnica do Departamento de Tecnologia da Informação e Comunicação</t>
  </si>
  <si>
    <t>8 turmas</t>
  </si>
  <si>
    <t>0064947-84.2023.8.16.6000</t>
  </si>
  <si>
    <t>CEVID/Educatron</t>
  </si>
  <si>
    <t>Sem Certificação</t>
  </si>
  <si>
    <t>0067067-66.2024.8.16.6000</t>
  </si>
  <si>
    <t>III FÓRUM SOBRE OS DESAFIOS ATUAIS PARA O PODER JUDICIÁRIO E O MINISTÉRIO PÚBLICO</t>
  </si>
  <si>
    <t>Presidência TJPR</t>
  </si>
  <si>
    <t>Projeto 10426938</t>
  </si>
  <si>
    <t>ssociados e associadas das entidades apoiadoras, bem como magistrados e magistradas estaduais e federais, membros do Ministério Público Estadual, Federal e da União, inclusive, autoridades do Poder Judiciário e Ministério Público de outras nações</t>
  </si>
  <si>
    <t>s/</t>
  </si>
  <si>
    <t>certificado pela OEA - Certificado dos Participantes - enviados por e-mail (10891134) total 235 certificados</t>
  </si>
  <si>
    <t>0067509-71.2020.8.16.6000</t>
  </si>
  <si>
    <t>Curso de capacitação para servidores e estagiários dos Juizados de Violência Doméstica e Familiar contra a Mulher de Curitiba e Londrina</t>
  </si>
  <si>
    <t>0067891-59.2023.8.16.6000</t>
  </si>
  <si>
    <t>II Lançamento de Obras Jurídicas de Magistradas e Magistrados paranaenses na Escola Judicial do Paraná - EJUD-PR</t>
  </si>
  <si>
    <t>0068644-16.2023.8.16.6000</t>
  </si>
  <si>
    <t>Secretaria da Vara de Execuções Penais, Medidas Alternativas e Corregedoria dos Presídios do Foro Central da Comarca da Região Metropolitana de Londrina</t>
  </si>
  <si>
    <t>0070448-82.2024.8.16.6000</t>
  </si>
  <si>
    <t>Projeto de Desenvolvimento de Competências do 1º Grau de Justiça</t>
  </si>
  <si>
    <t>0070897-74.2023.8.16.6000</t>
  </si>
  <si>
    <t>O nosso segundo cérebro", com data para o dia 05 de julho, às 17h30.</t>
  </si>
  <si>
    <t>Sem Certificação - 9294320</t>
  </si>
  <si>
    <t>0071003-02.2024.8.16.6000</t>
  </si>
  <si>
    <t>viabilidade de atualização do curso Acessibilidade e Inclusão no TJPR.</t>
  </si>
  <si>
    <t>aCESSIBILIDADE E INCLUSÃO</t>
  </si>
  <si>
    <t>ag. Retorno</t>
  </si>
  <si>
    <t>0071435-55.2023.8.16.6000</t>
  </si>
  <si>
    <t>O suicídio assistido: a nova "pena de morte" induzida pela sociedade contemporânea?</t>
  </si>
  <si>
    <t>Sem Certificação - 9298129</t>
  </si>
  <si>
    <t>0072126-06.2022.8.16.6000</t>
  </si>
  <si>
    <t>Vários Cursos diferentes</t>
  </si>
  <si>
    <t>0072232-94.2024.8.16.6000</t>
  </si>
  <si>
    <t>Solenidade de Instalação das Varas Cíveis Empresariais Regionalizadas</t>
  </si>
  <si>
    <t>0072307-41.2021.8.16.6000</t>
  </si>
  <si>
    <t>Curso de aperfeiçoamento Violência Doméstica e Familiar Contra a Mulher</t>
  </si>
  <si>
    <t>0072539-19.2022.8.16.6000</t>
  </si>
  <si>
    <t>III Semana de Integração e Aperfeiçoamento</t>
  </si>
  <si>
    <t>Projeto Semana de Integração e Aperfeiçoamento – Jul./2022 (7784471)</t>
  </si>
  <si>
    <t>https://ead.tjpr.jus.br/course/view.php?id=1033</t>
  </si>
  <si>
    <t>autorizada a emissáo do certificado</t>
  </si>
  <si>
    <t>0072587-51.2017.8.16.6000</t>
  </si>
  <si>
    <t>Acolhimento e Atendimento Humanizado nos Casos de Violência Doméstica e Aplicação da Justiça Restaurativa</t>
  </si>
  <si>
    <t>0073508-39.2019.8.16.6000</t>
  </si>
  <si>
    <t>0073794-75.2023.8.16.6000</t>
  </si>
  <si>
    <t>PROJETO PARA IDENTIFICAÇÃO DE NÍVEL DE QUALIDADE DE VIDA EM SERVIDORES AUTORIZADOS AO TELETRABALHO INTEGRAL NO TJPR</t>
  </si>
  <si>
    <t>0073949-78.2023.8.16.6000</t>
  </si>
  <si>
    <t>Sexta Cultural</t>
  </si>
  <si>
    <t>15/07 - ava não criado/22/02 - encaminhado ao Felicio/04/02/2025_ENCAMINHADO PARA A Paty</t>
  </si>
  <si>
    <t>0074116-95.2023.8.16.6000</t>
  </si>
  <si>
    <t>2ª edição do curso "Formação de tutores: docência on-line</t>
  </si>
  <si>
    <t>ag criação do curso</t>
  </si>
  <si>
    <t>0074333-07.2024.8.16.6000</t>
  </si>
  <si>
    <t>XXVI COLINJ, XVIII FONAJUP, XXXV FONAJUV E XXX ABRAMINJ, realizados no segundo semestre de 2025, com proposta de serem sediados em Foz do Iguaçu.</t>
  </si>
  <si>
    <t>suspenso</t>
  </si>
  <si>
    <t>2 sem/2025</t>
  </si>
  <si>
    <t>0077015-66.2023.8.16.6000</t>
  </si>
  <si>
    <t>Vara Criminal do Foro Regional de Piraquara da Comarca da Região Metropolitana de Curitiba</t>
  </si>
  <si>
    <t>0077654-84.2023.8.16.6000</t>
  </si>
  <si>
    <t>Encontro Nacional dos Núcleos de Apoio Técnico NAT-Jus  -  Foz do Iguaçu, PR.</t>
  </si>
  <si>
    <t>22/11 - não tem ava no processo</t>
  </si>
  <si>
    <t>0078253-86.2024.8.16.6000</t>
  </si>
  <si>
    <t>implementar JUIZ DAS GARANTIAS</t>
  </si>
  <si>
    <t>0078410-93.2023.8.16.6000</t>
  </si>
  <si>
    <t>Desvendando a Hipertensão Arterial: Conhecendo e Controlando a Pressão Alta</t>
  </si>
  <si>
    <t>0078413-48.2023.8.16.6000</t>
  </si>
  <si>
    <t>O testamento vital como instrumento para autodeterminação no fim de vida</t>
  </si>
  <si>
    <t>Luciana Dadalto</t>
  </si>
  <si>
    <t>CPER-CPASMS - Comissão Permanente de Apoio à Saúde dos Magistrados e Servidores das Comissões Permanentes</t>
  </si>
  <si>
    <t>sem certificação - 9270321</t>
  </si>
  <si>
    <t>0078653-37.2023.8.16.6000</t>
  </si>
  <si>
    <t>Correr, um projeto de vida</t>
  </si>
  <si>
    <t>sem certificação - 9414521</t>
  </si>
  <si>
    <t>0079020-61.2023.8.16.6000</t>
  </si>
  <si>
    <t>CURSO DE FORMAÇÃO EM MEMÓRIA, VERDADE E JUSTIÇA</t>
  </si>
  <si>
    <t>22/06/2023 - sem certificação</t>
  </si>
  <si>
    <t>0079563-30.2024.8.16.6000</t>
  </si>
  <si>
    <t>Jornada Florescer: Formação de Facilitadores em Justiça Restaurativa no Sistema Prisional"</t>
  </si>
  <si>
    <t>LIEP- GMF/PR</t>
  </si>
  <si>
    <t>Plano 10527937</t>
  </si>
  <si>
    <t>Certificação será procedida pelo LIEP- GMF/PR</t>
  </si>
  <si>
    <t>Servidores e Parceiros do TJPR e do DEPEN</t>
  </si>
  <si>
    <t>sem participação EJUD</t>
  </si>
  <si>
    <t>0079581-85.2023.8.16.6000</t>
  </si>
  <si>
    <t>DTIC Day - 50 anos do DTIC</t>
  </si>
  <si>
    <t>sem certificado</t>
  </si>
  <si>
    <t>0079948-12.2023.8.16.6000</t>
  </si>
  <si>
    <t>Diretoria Administrativo do TJPR</t>
  </si>
  <si>
    <t>07/08/2023 - sem certificação</t>
  </si>
  <si>
    <t>0080007-97.2023.8.16.6000</t>
  </si>
  <si>
    <t>Resposta Sexual Feminina</t>
  </si>
  <si>
    <t>05/02/2024 - não ocorreu - ficou para 2024</t>
  </si>
  <si>
    <t>0080021-86.2020.8.16.6000</t>
  </si>
  <si>
    <t>Curso DE FORMAÇÃO DE CONCILIADORES E MEDIADORES JUDICIAIS</t>
  </si>
  <si>
    <t>0081339-02.2023.8.16.6000</t>
  </si>
  <si>
    <t>O que fazer em caso de desmaio (e o que não fazer)</t>
  </si>
  <si>
    <t>0082078-72.2023.8.16.6000</t>
  </si>
  <si>
    <t>Setembro Amarelo: ações, mitos e verdades", com data para o dia 15 de setembro, às 15h.</t>
  </si>
  <si>
    <t>20/09 - não tem certificado 9579575</t>
  </si>
  <si>
    <t>0082696-56.2019.8.16.6000</t>
  </si>
  <si>
    <t>0082925-11.2022.8.16.6000</t>
  </si>
  <si>
    <t>2º Seminário Nacional de Orçamento de Obras Públicas</t>
  </si>
  <si>
    <t>3º Seminário Nacional de BIM para Administração Pública</t>
  </si>
  <si>
    <t>0084834-20.2024.8.16.6000</t>
  </si>
  <si>
    <t>Criação de cursos sobre integridade junto à EJUD</t>
  </si>
  <si>
    <t>0084876-45.2019.8.16.6000</t>
  </si>
  <si>
    <t>0085283-12.2023.8.16.6000</t>
  </si>
  <si>
    <t>Assessores de Comunicação do Sistemas de Justiça (CONBRASCOM)" e no "XXI Prêmio Nacional de Comunicação e Justiça</t>
  </si>
  <si>
    <t>Belem do Pará</t>
  </si>
  <si>
    <t>custeio de passagens aéreas e diárias</t>
  </si>
  <si>
    <t>0087076-83.2023.8.16.6000</t>
  </si>
  <si>
    <t>VII Congresso Brasileiro de Gestão Tributária na Administração Pública</t>
  </si>
  <si>
    <t>VII</t>
  </si>
  <si>
    <t>0087385-75.2021.8.16.6000</t>
  </si>
  <si>
    <t>Curso IA-CM (Modelo de Capacidade de Auditoria Interna)</t>
  </si>
  <si>
    <t>0087665-75.2023.8.16.6000</t>
  </si>
  <si>
    <t>ALFABETIZAÇÃO DE DADOS</t>
  </si>
  <si>
    <t>13/11/2023 - ag. Disponibilização no AVA - comunicado ao Jonatasd</t>
  </si>
  <si>
    <t>0087911-71.2023.8.16.6000</t>
  </si>
  <si>
    <t>Formação de agentes de contratação, pregoeiros e equipe de apoio, de acordo com a nova Lei de Licitações 14.133/2021 e prática no sistema do compras.gov.br</t>
  </si>
  <si>
    <t>0088384-62.2020.8.16.6000</t>
  </si>
  <si>
    <t>Gestão de Estoques</t>
  </si>
  <si>
    <t>CVI CursoS E TREINAMENTOS EMPRESARIAIS LTDA</t>
  </si>
  <si>
    <t>30/08/2023_ag disponibilização no ava - 06/09 - processo encerrado</t>
  </si>
  <si>
    <t>0090103-40.2024.8.16.6000</t>
  </si>
  <si>
    <t>AÇÃO 10 do PLANO DE AÇÃO ESTADUAL DA POLÍTICA JUDICIÁRIA PARA A PRIMEIRA INFÂNCIA,</t>
  </si>
  <si>
    <t>0091818-54.2023.8.16.6000</t>
  </si>
  <si>
    <t xml:space="preserve">A Reflexologia das Emoções: Ferramenta de Cura no Pilates </t>
  </si>
  <si>
    <t>não teve certificação</t>
  </si>
  <si>
    <t>0092870-85.2023.8.16.6000</t>
  </si>
  <si>
    <t>Conversando com a ansiedade", com data para o dia 22 de setembro, às 10h.</t>
  </si>
  <si>
    <t>https://www.youtube.com/watch?v=gWMrKuMu678</t>
  </si>
  <si>
    <t>25/09 - não teve certificação</t>
  </si>
  <si>
    <t>0092873-40.2023.8.16.6000</t>
  </si>
  <si>
    <t>Saúde Mental do homem</t>
  </si>
  <si>
    <t>0092899-38.2023.8.16.6000</t>
  </si>
  <si>
    <t>Relacionamento interpessoal no Trabalho", com data para o dia 24 de outubro, às 14h.Relacionamento interpessoal no Trabalho", com data para o dia 24 de outubro, às 14h.</t>
  </si>
  <si>
    <t>0092909-48.2024.8.16.6000</t>
  </si>
  <si>
    <t>Curso de Aperfeiçoamento para Magistrados e Magistradas Diálogos sobre a Rotina Administrativa do Gabinete do Segundo Grau de Jurisdição</t>
  </si>
  <si>
    <t>243/2024</t>
  </si>
  <si>
    <t>Plano 10643123</t>
  </si>
  <si>
    <t>suspenso até dia 22/04/2025</t>
  </si>
  <si>
    <t>0092945-27.2023.8.16.6000</t>
  </si>
  <si>
    <t xml:space="preserve"> Burnout: a síndrome do esgotamento profissional</t>
  </si>
  <si>
    <t>0093209-10.2024.8.16.6000</t>
  </si>
  <si>
    <t>curso de aperfeiçoamento aos magistrados que atuam nas Varas Cíveis, pertinente a metodologia do cálculo e questões jurídicas correlatadas, no que tange as alterações trazidas pela Lei n. 14.905/2024 ao Código Civil, mais propriamente aos arts. 389 e 406.</t>
  </si>
  <si>
    <t>ag. Resposta do demandante</t>
  </si>
  <si>
    <t>0093481-77.2019.8.16.6000</t>
  </si>
  <si>
    <t>Curso DE CAPACITAÇÃO EM CONCILIAÇÃO E MEDIAÇÃO JUDICIAL</t>
  </si>
  <si>
    <t>0094425-06.2024.8.16.6000</t>
  </si>
  <si>
    <t> capacitação dos servidores das unidades administrativas com cursos ou com campanhas,</t>
  </si>
  <si>
    <t>0094483-09.2024.8.16.6000</t>
  </si>
  <si>
    <t>XV Jornada Brasileira de Direito Processual (2024)</t>
  </si>
  <si>
    <t>0095014-66.2022.8.16.6000</t>
  </si>
  <si>
    <t>IV Encontro de Magistrados e Magistradas da Infância e Juventude/PR</t>
  </si>
  <si>
    <t>0095735-47.2024.8.16.6000</t>
  </si>
  <si>
    <t>Política Nacional de Formação e Aperfeiçoamento dos Servidores do Poder Judiciário e sobre a Política Nacional de Gestão de Pessoas</t>
  </si>
  <si>
    <t>gestão</t>
  </si>
  <si>
    <t>0095945-06.2021.8.16.6000</t>
  </si>
  <si>
    <t>Finanças Públicas e Responsabilidade Fiscal em Tempos de Crise (on-line)</t>
  </si>
  <si>
    <t>0096646-59.2024.8.16.6000</t>
  </si>
  <si>
    <t>Curso “Proservidor – Módulo Direção do Fórum</t>
  </si>
  <si>
    <t>Plano - Proservidor– Módulo Direção do Fórum (10984130)</t>
  </si>
  <si>
    <t>ag criação do ava</t>
  </si>
  <si>
    <t>0096789-82.2023.8.16.6000</t>
  </si>
  <si>
    <t>Cursos de Capacitação para a utilização do SEEU</t>
  </si>
  <si>
    <t>11/10 - não tem ava no processo - processo fechado</t>
  </si>
  <si>
    <t>0097886-83.2024.8.16.6000</t>
  </si>
  <si>
    <t>solicitar ao respectivo TJSC a disponibilização de 05 (cinco) vagas - Curso Instrutor em Mediação</t>
  </si>
  <si>
    <t>TJSC</t>
  </si>
  <si>
    <t>sem certificado nos autos</t>
  </si>
  <si>
    <t>0098077-31.2024.8.16.6000</t>
  </si>
  <si>
    <t>processo administrativo disciplinar e sindicância</t>
  </si>
  <si>
    <t>ag resposta do solicitante</t>
  </si>
  <si>
    <t>0098309-77.2023.8.16.6000</t>
  </si>
  <si>
    <t>compartilhamento de Projeto Pedagógico para curso de formação inicial e continuada de profissionais que atuam nos serviços penais.</t>
  </si>
  <si>
    <t>0098507-17.2023.8.16.6000</t>
  </si>
  <si>
    <t>Proposta de Projeto “Capacitação de líderes”</t>
  </si>
  <si>
    <t>0099050-20.2023.8.16.6000</t>
  </si>
  <si>
    <t>Nova Lei de Licitações com ênfase na prática do sistema COMPRAS.GOV</t>
  </si>
  <si>
    <t>DP-DL - Divisão de Licitações do Departamento do Patrimônio</t>
  </si>
  <si>
    <t>Compradores, Pregoeiros e membros de Equipes de Apoio, assessores jurídicos, agentes de controle interno, além de servidores e profissionais atuantes no cenário das compras públicas em geral</t>
  </si>
  <si>
    <t>0099101-70.2019.8.16.6000</t>
  </si>
  <si>
    <t>Gestão e Mapeamento de Processos Aplicados ao Setor Público</t>
  </si>
  <si>
    <t>Priori Treinamento</t>
  </si>
  <si>
    <t>30/08/2023_ag disponibilização no ava / 06/09 - processo arquivado</t>
  </si>
  <si>
    <t>0099102-55.2019.8.16.6000</t>
  </si>
  <si>
    <t>0099213-34.2022.8.16.6000</t>
  </si>
  <si>
    <t>Curso de Formação de Mediadores e Conciliadores Judiciais - CONCILIAJUD</t>
  </si>
  <si>
    <t>0100002-62.2024.8.16.6000</t>
  </si>
  <si>
    <t xml:space="preserve"> Curso Avaliação de Desempenho por Competências na Administração Pública - EAD</t>
  </si>
  <si>
    <t>0099102-55.2019.8.16.6000 curso in company</t>
  </si>
  <si>
    <t>0102956-18.2023.8.16.6000</t>
  </si>
  <si>
    <t>Masterclass de BIM para administração Publica</t>
  </si>
  <si>
    <t>Departamento de Engenharia e Arquitetura</t>
  </si>
  <si>
    <t>15/08/2023 - não contratado falta de tempo hábil</t>
  </si>
  <si>
    <t>0103348-55.2023.8.16.6000</t>
  </si>
  <si>
    <t>CURSO DE CAPACITAÇÃO EM CONCILIAÇÃO E MEDIAÇÃO JUDICIAL e CONCILIAÇÃO JUDICIAL</t>
  </si>
  <si>
    <t>ANDRESSA THIEMY BALBINO FUJIKI, BRUNO FERNANDO GASPAROTTO, MARISA KREMER e SAMUEL AUGUSTO RAMPON</t>
  </si>
  <si>
    <t>0103477-26.2024.8.16.6000</t>
  </si>
  <si>
    <t>compartilhamento de curso sobre Política Antimanicomial disponibilizado pela Escola Nacional de Formação e Aperfeiçoamento de Magistrados (ENFAM)".</t>
  </si>
  <si>
    <t>PRIORI treinamentos</t>
  </si>
  <si>
    <t>0161386-26.2024.8.16.6000,</t>
  </si>
  <si>
    <t>0104933-45.2023.8.16.6000</t>
  </si>
  <si>
    <t>III Encontro do Judiciário Paranaense pela Integridade – do Combate à Corrupção ao Fortalecimento da Integridade Institucional</t>
  </si>
  <si>
    <t>não ocorreu</t>
  </si>
  <si>
    <t>0105889-03.2019.8.16.6000</t>
  </si>
  <si>
    <t>SENSIBILIZAÇÃO EM JUSTIÇA RESTAURATIVA</t>
  </si>
  <si>
    <t>0106148-27.2021.8.16.6000</t>
  </si>
  <si>
    <t>Apresentação Técnica, Jurídica e Administrativa da Nova Lei de Licitações e Contratos Administrativos Nº 14.133/2021</t>
  </si>
  <si>
    <t>0106612-17.2022.8.16.6000</t>
  </si>
  <si>
    <t>XXIII Congresso Paranaense de Direito Administrativo</t>
  </si>
  <si>
    <t>0108073-87.2023.8.16.6000</t>
  </si>
  <si>
    <t>Como manter o equilíbrio saudável com seus pets</t>
  </si>
  <si>
    <t>sem certificação - segundo o projeto</t>
  </si>
  <si>
    <t>0108279-67.2024.8.16.6000</t>
  </si>
  <si>
    <t>Capacitação de Servidores e Servidoras, Estagiários e Estagiárias na Competência Criminal e Anexos</t>
  </si>
  <si>
    <t>Projeto (10764422)</t>
  </si>
  <si>
    <t>0109501-07.2023.8.16.6000</t>
  </si>
  <si>
    <t>Congresso 20 anos do Código Civil: avanços e novos desafios - Homenagem ao Ministro Paulo de Tarso Sanseverino</t>
  </si>
  <si>
    <t>administrativo</t>
  </si>
  <si>
    <t>0109507-14.2023.8.16.6000</t>
  </si>
  <si>
    <t>LVI Encontro do Colégio Permanente de Diretores de Escolas Estaduais da Magistratura (COPEDEM)</t>
  </si>
  <si>
    <t>0109786-68.2021.8.16.6000</t>
  </si>
  <si>
    <t>OFICINA DE COMUNICAÇÃO NÃO VIOLENTA (CNV) E ENTREGA DE PROJETOS ELABORADOS NO “Curso DE APERFEIÇOAMENTO CEMSU – PASSO A PASSO PARA IMPLANTAÇÃO”</t>
  </si>
  <si>
    <t>não tem AVA</t>
  </si>
  <si>
    <t>0109927-19.2023.8.16.6000</t>
  </si>
  <si>
    <t>curso um aperfeiçoamento dos instrutores em mediação e conciliação.</t>
  </si>
  <si>
    <t>oferta do curso ocorerrá por meio do SEI 0117297-49.2023.8.16.6000.</t>
  </si>
  <si>
    <t>0110845-23.2023.8.16.6000</t>
  </si>
  <si>
    <t>Curso de Formação de Formadores Nível 2 (FOFO N2) - Avaliação da Prática Jurisdicional e o uso de Portfólio</t>
  </si>
  <si>
    <t>20/09 ofertado pela Escola Nacional de Formação e Aperfeiçoamento de Magistrados – ENFAM e a Rede Nacional de Escolas Judiciais e da Magistratura – Renejum</t>
  </si>
  <si>
    <t>0111517-02.2021.8.16.6000</t>
  </si>
  <si>
    <t>JORNADA DE VALORIZAÇÃO DA MAGISTRATURA” COM FOCO NO TRABALHO DE DIREÇÃO DO FÓRUM</t>
  </si>
  <si>
    <t>0113017-98.2024.8.16.6000</t>
  </si>
  <si>
    <t> Curso que aborde temáticas atinentes à Diversidade Étnico-Racial e o ao papel do Poder Judiciário na sociedade.</t>
  </si>
  <si>
    <t>0113499-46.2024.8.16.6000</t>
  </si>
  <si>
    <t>97/2023</t>
  </si>
  <si>
    <t> PROCESSO SELETIVO PARA CHAMAMENTO E SELEÇÃO DE TUTOR DO CURSO “IMPROBIDADE ADMINISTRATIVA</t>
  </si>
  <si>
    <t>0114329-85.2019.8.16.6000 </t>
  </si>
  <si>
    <t>0114495-20.2019.8.16.6000</t>
  </si>
  <si>
    <t>0114833-91.2019.8.16.6000</t>
  </si>
  <si>
    <t>0115048-67.2019.8.16.6000</t>
  </si>
  <si>
    <t>0115135-81.2023.8.16.6000</t>
  </si>
  <si>
    <t>Curso de redação padrão de ementas</t>
  </si>
  <si>
    <t>CPER-CPJRDB - Comissão Permanente de Jurisprudência, Revista, Documentação e Biblioteca das Comissões Permanentes</t>
  </si>
  <si>
    <t>11/10/2023 - sem despacho</t>
  </si>
  <si>
    <t>0116419-61.2022.8.16.6000</t>
  </si>
  <si>
    <t>Curso “OFICINAS DE LIDERANÇA E GESTÃO NAS DIRETORIAS DE DEPARTAMENTOS</t>
  </si>
  <si>
    <t>replicação do curso "Oficinas de Liderança e Gestão nas Diretorias de Departamentos</t>
  </si>
  <si>
    <t>0118713-52.2023.8.16.6000</t>
  </si>
  <si>
    <t>Projeto “e-Fórum”</t>
  </si>
  <si>
    <t>11/10 - contratação de empresa especializada</t>
  </si>
  <si>
    <t>0121435-59.2023.8.16.6000</t>
  </si>
  <si>
    <t>XXVII CONGRESSO NACIONAL DE CERIMONIAL E PROTOCOLO</t>
  </si>
  <si>
    <t>Cuiabá - MT</t>
  </si>
  <si>
    <t>0121774-81.2024.8.16.6000</t>
  </si>
  <si>
    <t>Curso de Formação de Facilitadores em Justiça Restaurativa – Módulos Práticos I e II,</t>
  </si>
  <si>
    <t>lista de cursos de 2024 - Decisão 10916406</t>
  </si>
  <si>
    <t>0121941-35.2023.8.16.6000</t>
  </si>
  <si>
    <t>Seminário Direitos Humanos: Racismo ambiental, migrações e ações coletivas</t>
  </si>
  <si>
    <t>0122093-83.2023.8.16.6000</t>
  </si>
  <si>
    <t>Pacto Nacional do Judiciário Pela Equidade Racial</t>
  </si>
  <si>
    <t>evento ocorreu no sei 0133605-63.2023.8.16.6000</t>
  </si>
  <si>
    <t>VETALUTI CONSULTORIA E ASSESSORIA LTDA</t>
  </si>
  <si>
    <t>37.781.826/0001-45</t>
  </si>
  <si>
    <t>Atesto 10505071</t>
  </si>
  <si>
    <t>Certificação dos inscritos (10577034)</t>
  </si>
  <si>
    <t>0122721-09.2022.8.16.6000</t>
  </si>
  <si>
    <t>Masterclass Nacional de Gestão e Fiscalização de Obras e Serviços de Engenharia</t>
  </si>
  <si>
    <t>0122915-72.2023.8.16.6000</t>
  </si>
  <si>
    <t>1º Simpósio do Departamento do Patrimônio</t>
  </si>
  <si>
    <t>Departamento do Patrimônio</t>
  </si>
  <si>
    <t>03/10 - não parece ter certificação</t>
  </si>
  <si>
    <t>0123067-57.2022.8.16.6000</t>
  </si>
  <si>
    <t>Masterclass Gestão Estratégica de Pessoas</t>
  </si>
  <si>
    <t>0123357-38.2023.8.16.6000</t>
  </si>
  <si>
    <t>4º Seminário Nacional - Gestão por Competência e Avaliação de Desempenho com foco no sistema "s", estatais e administração pública</t>
  </si>
  <si>
    <t>DGRH-AT - Assessoria Técnica do Departamento de Gestão de Recursos Humanos</t>
  </si>
  <si>
    <t>Híbrido</t>
  </si>
  <si>
    <t>Certificação dos inscritos (9817128)</t>
  </si>
  <si>
    <t>0127019-10.2023.8.16.6000</t>
  </si>
  <si>
    <t>XXIV Congresso Paranaense de Direito Administrativo</t>
  </si>
  <si>
    <t>Curitiba/PR</t>
  </si>
  <si>
    <t>0127403-70.2023.8.16.6000</t>
  </si>
  <si>
    <t>II Congresso do Fórum Nacional do Judiciário para a Saúde - Fonajus</t>
  </si>
  <si>
    <t>foz -  não tem ava</t>
  </si>
  <si>
    <t>0127416-69.2023.8.16.6000</t>
  </si>
  <si>
    <t>projeto "Geração Atitude"</t>
  </si>
  <si>
    <t>0127518-62.2021.8.16.6000</t>
  </si>
  <si>
    <t>17º Congresso Brasileiro de Pregoeiros</t>
  </si>
  <si>
    <t>0128133-81.2023.8.16.6000</t>
  </si>
  <si>
    <t>Curso de Formação do Módulo Prático II- Círculos Conflitivos</t>
  </si>
  <si>
    <t>Requerimento 10456825</t>
  </si>
  <si>
    <t>Semana do Lixo Zero 2023</t>
  </si>
  <si>
    <t>13/11 - não parece ter certificado</t>
  </si>
  <si>
    <t>0128694-08.2023.8.16.6000</t>
  </si>
  <si>
    <t>I Evento Interinstitucional em comemoração ao aniversário de primeiro ano de funcionamento do Espaço Laços e Afetos.</t>
  </si>
  <si>
    <t>0129169-27.2024.8.16.6000</t>
  </si>
  <si>
    <t>Lançamento do livro "Olhares de Antígona" - Comemoração de 2 anos do grupo</t>
  </si>
  <si>
    <t>Projeto 11261420</t>
  </si>
  <si>
    <t>sem previsão de certificação</t>
  </si>
  <si>
    <t>0129714-34.2023.8.16.6000</t>
  </si>
  <si>
    <t>curso de habilitação em Laserterapia em Odontologia</t>
  </si>
  <si>
    <t> Cirurgiões-dentistas</t>
  </si>
  <si>
    <t>72 h</t>
  </si>
  <si>
    <t>0129792-28.2023.8.16.6000</t>
  </si>
  <si>
    <t> V Encontro de Formação Continuada, com o tema: ”Direito Colaborativo – histórico, conceito e forma</t>
  </si>
  <si>
    <t>sem participação da EJUD</t>
  </si>
  <si>
    <t>0130317-73.2024.8.16.6000</t>
  </si>
  <si>
    <t>I REUNIÃO DESCENTRALIZADA DAS COORDENADORIAS DAS REGIONAIS ADMINISTRATIVAS DA JUSTIÇA (I CRAJ)</t>
  </si>
  <si>
    <t>Projeto 10907870</t>
  </si>
  <si>
    <t>0131022-76.2021.8.16.6000</t>
  </si>
  <si>
    <t>Governança no Setor Público e a sua aplicação no TJPR</t>
  </si>
  <si>
    <t>Thiago Martini Ribeiro Pinto</t>
  </si>
  <si>
    <t>0132315-81.2021.8.16.6000</t>
  </si>
  <si>
    <t>Valorização da Vida para além do Setembro Amarelo</t>
  </si>
  <si>
    <t>11/07/2023_não tem AVA</t>
  </si>
  <si>
    <t>0133237-54.2023.8.16.6000</t>
  </si>
  <si>
    <t>Instalação da Ouvidoria da Mulher e para o Encontro das Ouvidorias e Órgãos Competentes na Luta Contra a Violência à Mulher.</t>
  </si>
  <si>
    <t>reserva de auditório/pedido de gravação/ sem previsão de certificação</t>
  </si>
  <si>
    <t>0133238-39.2023.8.16.6000</t>
  </si>
  <si>
    <t xml:space="preserve">exposição de obras do artista Ildefonso Cesar Perez, dos dias 17 ao 31 de outubro de 2023. </t>
  </si>
  <si>
    <t>evento 31/10/2023</t>
  </si>
  <si>
    <t>0133605-63.2023.8.16.6000</t>
  </si>
  <si>
    <t>Evento Comemorativo do Dia da Consciência Negra</t>
  </si>
  <si>
    <t>04/12 - não tem ava</t>
  </si>
  <si>
    <t>In Company</t>
  </si>
  <si>
    <t>0134259-50.2023.8.16.6000</t>
  </si>
  <si>
    <t>EC - Council Certified Ethical Hacker v 13 - Elite</t>
  </si>
  <si>
    <t>ACADI-TI Consultoria em Informática Ltda</t>
  </si>
  <si>
    <t>19.843.941/0001-15</t>
  </si>
  <si>
    <t xml:space="preserve">curso </t>
  </si>
  <si>
    <t>Servidores da Secretaria de Tecnologia da Informação</t>
  </si>
  <si>
    <t>Informação 11406627</t>
  </si>
  <si>
    <t>Certificado dos participantes (11499423)</t>
  </si>
  <si>
    <t>0134562-30.2024.8.16.6000</t>
  </si>
  <si>
    <t>curso de formação de conciliadores e mediadores judiciais, no formato presencial.</t>
  </si>
  <si>
    <t>0136665-10.2024.8.16.6000</t>
  </si>
  <si>
    <t>Curso Proservidor  Módulo Direção do Fórum</t>
  </si>
  <si>
    <t xml:space="preserve">                                                            </t>
  </si>
  <si>
    <t>0136810-37.2022.8.16.6000</t>
  </si>
  <si>
    <t>curso "Gestão de desempenho</t>
  </si>
  <si>
    <t>0136890-64.2023.8.16.6000</t>
  </si>
  <si>
    <t>replicar - Curso de Aperfeiçoamento para Magistrados e Magistradas em Audiências Concentradas na Jurisdição da Infância e da Juventude e Inspeções em Estab</t>
  </si>
  <si>
    <t>0141238-62.2022.8.16.6000</t>
  </si>
  <si>
    <t>Curso de formação de Conciliadores e Mediadores Judiciais</t>
  </si>
  <si>
    <t>0143244-71.2024.8.16.6000</t>
  </si>
  <si>
    <t>Congresso Nacional: Temas Atuais da Investigação Policial e do Processo Penal</t>
  </si>
  <si>
    <t>0145144-89.2024.8.16.6000</t>
  </si>
  <si>
    <t>Curso de Formação de Mediadores e Conciliadores Judiciais - EAD, com início em 30/10/2024 e término em 16/12/2024,</t>
  </si>
  <si>
    <t>XXI</t>
  </si>
  <si>
    <t>0145211-54.2024.8.16.6000</t>
  </si>
  <si>
    <t>1º ENCONTRO DOS OUVIDORES DO CENTRO CÍVICO E ENTIDADES QUE ATUAM EM CONJUNTO COM O JUDICIÁRIO</t>
  </si>
  <si>
    <t>3h30</t>
  </si>
  <si>
    <t>0146297-94.2023.8.16.6000</t>
  </si>
  <si>
    <t>Diabetes: da prevenção ao tratamento</t>
  </si>
  <si>
    <t>0146751-40.2024.8.16.6000</t>
  </si>
  <si>
    <t>8º Fórum Paranaense de Contabilidade, Finanças e Controles Aplicados ao Setor Público</t>
  </si>
  <si>
    <t>8º</t>
  </si>
  <si>
    <t>Certificado Rosângela Daniele Campos Silva (11210981)</t>
  </si>
  <si>
    <t>0146840-34.2022.8.16.6000</t>
  </si>
  <si>
    <t>lançamento de dois guias “Guia para um ambiente de trabalho com mais respeito às mulheres” e “Construindo um Tribunal antirracista: um guia para a convivência respeitosa”</t>
  </si>
  <si>
    <t>0147272-82.2024.8.16.6000</t>
  </si>
  <si>
    <t>registrar as declarações</t>
  </si>
  <si>
    <t>0147559-45.2024.8.16.6000</t>
  </si>
  <si>
    <t>curso "Programa Avançado de Formação Executiva para Lideranças do Tribunal de Justiça - Módulo Coordenadores"</t>
  </si>
  <si>
    <t>0147784-02.2023.8.16.6000</t>
  </si>
  <si>
    <t>Webinário Contratações Públicas: nível de implementação da Resolução CNJ n. 347/2020</t>
  </si>
  <si>
    <t>05/02/2024 - certificado pelo CNJ - não registrado</t>
  </si>
  <si>
    <t>0148373-91.2023.8.16.6000</t>
  </si>
  <si>
    <t>sugestão de elaboração de curso e criação de manual para padronização de ementas jurisprudenciais no âmbito desta Corte de Justiça.</t>
  </si>
  <si>
    <t>pedido atendido 0070279-32.2023.8.16.6000</t>
  </si>
  <si>
    <t>0151422-43.2023.8.16.6000</t>
  </si>
  <si>
    <t>Diálogos Jurisdicionais: Explorando os Precedentes da Corte Interamericana de Direitos Humanos</t>
  </si>
  <si>
    <t>0152688-65.2023.8.16.6000</t>
  </si>
  <si>
    <t>Mestrado Profissional em Direito e Poder Judiciário da Escola Nacional de Formação e Aperfeiçoamento de Magistrados - ENFAM</t>
  </si>
  <si>
    <t>certificados juntados direto no hercules</t>
  </si>
  <si>
    <t>0153105-52.2022.8.16.6000</t>
  </si>
  <si>
    <t> projeto do Programa de Avaliação da Satisfação dos Usuários do Poder Judiciário do Paraná.</t>
  </si>
  <si>
    <t>Projeto (8499136)</t>
  </si>
  <si>
    <t>0155208-95.2023.8.16.6000</t>
  </si>
  <si>
    <t>VII Encontro do Fórum Nacional dos Juízes Criminais - FONAJUC</t>
  </si>
  <si>
    <t>Projeto 10379180</t>
  </si>
  <si>
    <t xml:space="preserve">13 h </t>
  </si>
  <si>
    <t>0158376-71.2024.8.16.6000</t>
  </si>
  <si>
    <t>curso "Unindo esforços contra a violência doméstica e familiar"</t>
  </si>
  <si>
    <t>0158398-32.2024.8.16.6000</t>
  </si>
  <si>
    <t>0158573-26.2024.8.16.6000</t>
  </si>
  <si>
    <t>curso de “Formação para facilitadores de grupos reflexivos para homens autores de violência doméstica e familiar contra a mulher”.</t>
  </si>
  <si>
    <t>0159346-08.2023.8.16.6000</t>
  </si>
  <si>
    <t>IX Encontro Especial de posse da nova Diretoria Consepre</t>
  </si>
  <si>
    <t>CONSEPRE</t>
  </si>
  <si>
    <t>IX</t>
  </si>
  <si>
    <t>0159570-09.2024.8.16.6000</t>
  </si>
  <si>
    <t>ENCONTROS REGIONAIS DAS REGIÕES ADMINISTRATIVAS JUDICIÁRIAS (RAJ's)</t>
  </si>
  <si>
    <t>Projeto 11151867</t>
  </si>
  <si>
    <t>Lista de frequência - 15.01 (magistrados(as)) (11367182)
Lista de frequência - 15.01 (servidores(as)) (11367346)</t>
  </si>
  <si>
    <t>Lista de frequência - 30/01 (11418855)
Lista de frequência - 30/01 (tarde) (11418857)
Lista de frequência - 31/01 (11418862)</t>
  </si>
  <si>
    <t>sei lista de presença 0007069-36.2025.8.16.6000</t>
  </si>
  <si>
    <t>Novembro de 2024</t>
  </si>
  <si>
    <t>Fevereiro de 2025 </t>
  </si>
  <si>
    <t>Março de 2025 </t>
  </si>
  <si>
    <t>Abril de 2025 </t>
  </si>
  <si>
    <t>Guarapuava</t>
  </si>
  <si>
    <t>Maio de 2025 </t>
  </si>
  <si>
    <t>Junho de 2025</t>
  </si>
  <si>
    <t>Litoral</t>
  </si>
  <si>
    <t>Julho de 2025 </t>
  </si>
  <si>
    <t>0159639-41.2024.8.16.6000</t>
  </si>
  <si>
    <t>Coordenadoria de Mediação de Conflitos Fundiários – COORTERRA</t>
  </si>
  <si>
    <t>0160695-12.2024.8.16.6000</t>
  </si>
  <si>
    <t>APP WellHub</t>
  </si>
  <si>
    <t>transmissão via teans</t>
  </si>
  <si>
    <t>0164697-25.2024.8.16.6000</t>
  </si>
  <si>
    <t>Apresentação de Casos de Sucesso na utilização do Copilot pelo TJPR</t>
  </si>
  <si>
    <t>0167525-91.2024.8.16.6000</t>
  </si>
  <si>
    <t>Análise Econômica no Processo Civil, Gerenciamento Processual Eficiente e Consensualidade</t>
  </si>
  <si>
    <t>Plano 11217921</t>
  </si>
  <si>
    <t>0176606-64.2024.8.16.6000</t>
  </si>
  <si>
    <t>FORMAÇÃO CONTINUADA PARA SERVIDORES E SERVIDORAS CAPACITAÇÃO EM VIOLÊNCIA DOMÉSTICA E FAMILIAR CONTRA MULHER</t>
  </si>
  <si>
    <t>0177370-50.2024.8.16.6000</t>
  </si>
  <si>
    <t>especial na Arquitetura de Microserviços.</t>
  </si>
  <si>
    <t>0178552-71.2024.8.16.6000</t>
  </si>
  <si>
    <t>I Congresso de Inovação em Inteligência Artificial (IA) no Judiciário</t>
  </si>
  <si>
    <t>CNJ - Capacitação em Direitos Humanos, Gênero, Raça e Etnia; e em Depoimento Especial" - 0148945-13.2024.8.16.6000</t>
  </si>
  <si>
    <t>Prêmio CNJ de Qualidade - 2025 - Justiça Restaurativa - 0148919-15.2024.8.16.6000</t>
  </si>
  <si>
    <t>Prêmio CNJ de Qualidade - 2025 - Capacitação de Facilitadores 0148959-94.2024.8.16.6000</t>
  </si>
  <si>
    <t>Prêmio CNJ de Qualidade - 2025 - Acessibilidade e Inclusão  - 0148938-21.2024.8.16.6000</t>
  </si>
  <si>
    <t>Prêmio CNJ de Qualidade - 2025 Política de Prevenção e Enfrentamento do Assédio Moral, do Assédio Sexual e da Discriminação.0148908-83.2024.8.16.6000</t>
  </si>
  <si>
    <t>sustentabilidade https://portal.tjpr.jus.br/portletforms/frm.do?idFormulario=7430</t>
  </si>
  <si>
    <t>Coluna2</t>
  </si>
  <si>
    <t>CATEGORIA DO Curso=modalidade</t>
  </si>
  <si>
    <t>ANO DO CURSO22</t>
  </si>
  <si>
    <t>REGISTRO DE INSTRUTORES NO SEI</t>
  </si>
  <si>
    <t>REGISTRO NO SEI</t>
  </si>
  <si>
    <t>REGISTRO NO SEI/2021</t>
  </si>
  <si>
    <t>TOTAL CERTIFICADOS EMITIDOS/2021</t>
  </si>
  <si>
    <t>REGISTRO NO SEI/20222</t>
  </si>
  <si>
    <t>TOTAL CERTIFICADOS EMITIDOS/2022</t>
  </si>
  <si>
    <t>REGISTRO NO SEI/2023</t>
  </si>
  <si>
    <t>TOTAL CERTIFICADOS EMITIDOS/2023</t>
  </si>
  <si>
    <t>REGISTRO NO SEI/2024</t>
  </si>
  <si>
    <t>REGISTRO NO SEI/2025</t>
  </si>
  <si>
    <t>violencia domestica</t>
  </si>
  <si>
    <t>Evento externo</t>
  </si>
  <si>
    <t>Livro Registro (10894373)</t>
  </si>
  <si>
    <t>Livro Registro (11013780)</t>
  </si>
  <si>
    <t>Livro Registro (11038756)</t>
  </si>
  <si>
    <t>Livro Registro (10944815)</t>
  </si>
  <si>
    <t>Livro Registro (11039452)</t>
  </si>
  <si>
    <t>Livro Registro (10944994)</t>
  </si>
  <si>
    <t>Livro Registro (10943847)</t>
  </si>
  <si>
    <t>Livro Registro (11205533)</t>
  </si>
  <si>
    <t>Livro Registro (10945101)</t>
  </si>
  <si>
    <t>Livro Registro (10944033)</t>
  </si>
  <si>
    <t>Livro Registro (11082049)</t>
  </si>
  <si>
    <t>Livro Registro (11043861)</t>
  </si>
  <si>
    <t>Livro Registro (11195399)</t>
  </si>
  <si>
    <t>Livro Registro (11344769)</t>
  </si>
  <si>
    <t>Livro Registro (11313010)</t>
  </si>
  <si>
    <t>Livro Registro (11210669)</t>
  </si>
  <si>
    <t>Livro Registro (11311033)</t>
  </si>
  <si>
    <t>Livro Registro1 (11153307)
Livro Registro2 (11194930)</t>
  </si>
  <si>
    <t>988-992/2025</t>
  </si>
  <si>
    <t>Livro Registro (11345146)
Livro Registro_complemento ao documento 11345146 (11502607)</t>
  </si>
  <si>
    <t>Livro Registro (11446588)</t>
  </si>
  <si>
    <t>Livro Registro (11313861)</t>
  </si>
  <si>
    <t>Livro Registro (11313965)</t>
  </si>
  <si>
    <t>Livro Registro (11313267)</t>
  </si>
  <si>
    <t>Livro Registro (11345862)</t>
  </si>
  <si>
    <t>Lista de frequência - 31/01 (11418862)</t>
  </si>
  <si>
    <t>curso não finalizado</t>
  </si>
  <si>
    <t>0014567-86.2025.8.16.6000</t>
  </si>
  <si>
    <t>curso "Resolução de Conflitos na Era Digital</t>
  </si>
  <si>
    <t>011/2025</t>
  </si>
  <si>
    <t>evento externo</t>
  </si>
  <si>
    <t>pagamento de instrutores pela ejud</t>
  </si>
  <si>
    <t>MAGISTRADO/ jr</t>
  </si>
  <si>
    <t>0013603-93.2025.8.16.6000</t>
  </si>
  <si>
    <t>Elas no Direito – Liderança Feminina e Equidade no Judiciário</t>
  </si>
  <si>
    <t>acessibilidade/ diversidade/sustentabilidade</t>
  </si>
  <si>
    <t>Projeto 11534776</t>
  </si>
  <si>
    <t xml:space="preserve"> Servidores(as) atuantes em Varas Criminais de todo o estado</t>
  </si>
  <si>
    <t>solicita apoio institucional ao 27º Fórum de Geração Distribuída com Fontes Renováveis</t>
  </si>
  <si>
    <t>Porto Alegre/RS</t>
  </si>
  <si>
    <t>somente para divlgação</t>
  </si>
  <si>
    <t>0014956-71.2025.8.16.6000</t>
  </si>
  <si>
    <t>ENDIVIDAMENTO E PODER JUDICIÁRIO: DEBATES FEMININOS SOBRE OS MEIOS DE SUPERAÇÃO DA CRISE</t>
  </si>
  <si>
    <t>Projeto 11519889</t>
  </si>
  <si>
    <t>0004979-55.2025.8.16.6000</t>
  </si>
  <si>
    <t>0012195-67.2025.8.16.6000</t>
  </si>
  <si>
    <t xml:space="preserve"> LAAD DEFENCE &amp; SECURITY 2025</t>
  </si>
  <si>
    <t>Livro Registro_2024 (11334513)</t>
  </si>
  <si>
    <t>Livro Registro_2024 (11339446)</t>
  </si>
  <si>
    <t>fase de criação do curso</t>
  </si>
  <si>
    <t>0046668-16.2024.8.16.6000</t>
  </si>
  <si>
    <t xml:space="preserve">Gestão do Tempo </t>
  </si>
  <si>
    <t>0099772-20.2024.8.16.6000</t>
  </si>
  <si>
    <t xml:space="preserve">certificado </t>
  </si>
  <si>
    <t>ag criasção do ava</t>
  </si>
  <si>
    <t>Livro Registro_Acessibilidade e Inclusão no TJPR/2024 (11335931)</t>
  </si>
  <si>
    <t>Livro Registro_2024 (11340502)</t>
  </si>
  <si>
    <t>Livro Registro_2024 (11339307)</t>
  </si>
  <si>
    <t>Livro Registro_2024 (11341114)</t>
  </si>
  <si>
    <t>Livro Registro_2024 (11341427)</t>
  </si>
  <si>
    <t>0011956-63.2025.8.16.6000</t>
  </si>
  <si>
    <t>evento cultural conjunto entre a Escola Judicial deste Tribunal - EJUD e Associação dos Magistrados do Paraná - AMAPAR.</t>
  </si>
  <si>
    <t>maio</t>
  </si>
  <si>
    <t>0008691-53.2025.8.16.6000</t>
  </si>
  <si>
    <t>capacitação dos assessores de pós-graduação através de um programa de treinamento direcionado e padronizado para assegurar que possuam as habilidades e o conhecimento necessários para auxiliarem os Desembargadores Substitutos</t>
  </si>
  <si>
    <t>0012356-77.2025.8.16.6000</t>
  </si>
  <si>
    <t>PROGRAMA DE DESENVOLVIMENTO DE COMPETÊNCIAS VINCULADO AO RESULTADO DA AVALIAÇÃO DE DESEMPENHO</t>
  </si>
  <si>
    <t>0013139-69.2025.8.16.6000</t>
  </si>
  <si>
    <t>EVENTO COMEMORATIVO Homenagem ao Desembargador JOSÉ LAURINDO DE SOUZA NETTO, Fundador da Escola Judicial do Paraná</t>
  </si>
  <si>
    <t>0014771-33.2025.8.16.6000</t>
  </si>
  <si>
    <t>curso de Formação de Técnicos Cumpridores de Mandados,</t>
  </si>
  <si>
    <t>0015194-90.2025.8.16.6000</t>
  </si>
  <si>
    <t>Depoimento Especial – 8ª Edição</t>
  </si>
  <si>
    <t>0057795-19.2022.8.16.6000</t>
  </si>
  <si>
    <t>VII. Sugere-se o encaminhamento à EJUDPR, para manifestação no tocante a elaboração de cursos e capacitação do TJPR.</t>
  </si>
  <si>
    <t>0124614-64.2024.8.16.6000</t>
  </si>
  <si>
    <t xml:space="preserve">ano Diretor de Tecnologia da Informação e Comunicação - PDTIC 2025/2026. </t>
  </si>
  <si>
    <t>lista de presen;a com 19 pessoas</t>
  </si>
  <si>
    <t>certificação do evento foi realizada pelo Instituto Miguel Kfouri Neto (IMKN</t>
  </si>
  <si>
    <t>0154141-61.2024.8.16.6000</t>
  </si>
  <si>
    <t>Sistema de Busca de Ativos do Poder Judiciário – Sisbajud.</t>
  </si>
  <si>
    <t>0171448-28.2024.8.16.6000</t>
  </si>
  <si>
    <t>FestLabs Região Sul</t>
  </si>
  <si>
    <t>curso “TREINAMENTO ARQUITETO JAVA"</t>
  </si>
  <si>
    <t>Coti Informática Ltda</t>
  </si>
  <si>
    <t>19.438.626/0001-02</t>
  </si>
  <si>
    <t xml:space="preserve">Analistas, lotados no SETI </t>
  </si>
  <si>
    <t>48 H</t>
  </si>
  <si>
    <t>Gravação: Sim, com disponibilização de arquivos para publicação no AVA da EJUD</t>
  </si>
  <si>
    <t>I Encontro de Magistrados e Magistradas atuantes na Jurisdição de Infância e Juventude e V Fórum Estadual de Juízes e Juízas da Infância e da Juventude do Paraná</t>
  </si>
  <si>
    <t>17/2025</t>
  </si>
  <si>
    <t>V Fórum Estadual de Juízes e Juízas da Infância e da Juventude do Paraná</t>
  </si>
  <si>
    <t>0069408-65.2024.8.16.6000</t>
  </si>
  <si>
    <t>treinamento personalizado para secretários de sessão</t>
  </si>
  <si>
    <t>secretários de sessão</t>
  </si>
  <si>
    <t>0016291-28.2025.8.16.6000</t>
  </si>
  <si>
    <t>Moderna Teoria do Conflito, Jurisdição, Gerenciamento do Processo e Consensualidade - 4 ED</t>
  </si>
  <si>
    <t>Plano de Curso (11532008)</t>
  </si>
  <si>
    <t>0013479-13.2025.8.16.6000</t>
  </si>
  <si>
    <t xml:space="preserve">PROJETO DE SENSIBILIZAÇÃO E MAPEAMENTO DA POLÍTICA ANTIMANICOMIAL </t>
  </si>
  <si>
    <t>apoio/? certificado</t>
  </si>
  <si>
    <t>Projeto (11499245)</t>
  </si>
  <si>
    <t xml:space="preserve">Cascavel (Macro Oeste) – 94 municípios </t>
  </si>
  <si>
    <t>Maringá (Macro Noroeste) – 115 municípios</t>
  </si>
  <si>
    <t>Londrina (Macro Norte) – 97 municípios</t>
  </si>
  <si>
    <t>Curitiba (Macro Leste) – 93 municípios</t>
  </si>
  <si>
    <t>ID DA PLANILHA</t>
  </si>
  <si>
    <t>ANO</t>
  </si>
  <si>
    <t>conteúdo programatico</t>
  </si>
  <si>
    <t>NENHUMA CLASSIFICAÇÃO COPILOT</t>
  </si>
  <si>
    <t>Justiça Restaurativa - 0148919-15.2024.8.16.6000</t>
  </si>
  <si>
    <t>Acessibilidade e Inclusão - 0148938-21.2024.8.16.6000</t>
  </si>
  <si>
    <t>SOCIOAMBIENTAL</t>
  </si>
  <si>
    <t>CURSO PARA MAGISTRADOS</t>
  </si>
  <si>
    <t>INTÉRPRETES DE LIBRAS</t>
  </si>
  <si>
    <t>MODALIDADE2</t>
  </si>
  <si>
    <t>DECLARAÇÃO/ CERTIFICADO/ SEM CERTIFICAÇÃO</t>
  </si>
  <si>
    <t>REG DE INSTRUTORES2</t>
  </si>
  <si>
    <t>2024</t>
  </si>
  <si>
    <t>2024 _ Brigada _ Etapa Prática-Certificado de Brigadista _ Jandaia do Sul</t>
  </si>
  <si>
    <t>SIM</t>
  </si>
  <si>
    <t>Depoimento especial</t>
  </si>
  <si>
    <t>MODELO - Curso Básico de Formação de Facilitadores em Processos Circulares – Círculos de Relacionamento</t>
  </si>
  <si>
    <t>Webinário - Diálogos interprofissionais: a co-construção de referenciais técnicos para a atuação de psicólogas(os) e assistentes sociais no TJPR</t>
  </si>
  <si>
    <t>Formação de Brigadistas - Arapongas</t>
  </si>
  <si>
    <t>0069910-14.2018.8.16.6000</t>
  </si>
  <si>
    <t>SIMA</t>
  </si>
  <si>
    <t>com foco na capacitação massiva dos integrantes de secretarias judiciais do 1o grau, com módulos específicos para as principais competências (matérias) e um módulo com foco na gestão de secretaria judiciária</t>
  </si>
  <si>
    <t>COPILOT</t>
  </si>
  <si>
    <t>1 - LISTA GERAL_2020 A ...</t>
  </si>
  <si>
    <t>Livro Regstro_2024 (11338618)</t>
  </si>
  <si>
    <t>Livro Registro_2024 (11333359)</t>
  </si>
  <si>
    <t>Poder Judiciário comunica-se, interna e externamente, através da linguagem para atingir os seus propósitos. Sendo assim, é essencial que a comunicação seja assertiva, e o primeiro passo para isso é o domínio da língua padrão. Sendo assim, é essencial que os servidores do Judiciário saibam as regras que regem a nossa linguagem escrita.</t>
  </si>
  <si>
    <t>COPILOT - Acessibilidade comunicacional.</t>
  </si>
  <si>
    <t>Livro Registro_2024 (11333826)</t>
  </si>
  <si>
    <t>Livro Registro_2024 (11334997)</t>
  </si>
  <si>
    <t>Proporcionar aos servidores das unidades judiciais a visão geral sobre a competência, funcionamento, procedimentos e processamento dos feitos e gerenciamento de rotinas de trabalho do cartório distribuidor. Auxiliar os servidores no recebimento dos processos e expedientes, orientando-os para a triagem, organização e o cumprimento dos atos processuais e administrativos.</t>
  </si>
  <si>
    <t>Livro Registro_2024 (11334151)</t>
  </si>
  <si>
    <t>0012537-54.2020.8.16.6000</t>
  </si>
  <si>
    <t>https://ead.tjpr.jus.br/course/view.php?id=544</t>
  </si>
  <si>
    <t>Livro Registro_2024 (11336243)</t>
  </si>
  <si>
    <t>Equidade e diversidade</t>
  </si>
  <si>
    <t>Livro Registro_2024 (11334416)</t>
  </si>
  <si>
    <t>JR</t>
  </si>
  <si>
    <t>0053715-46.2021.8.16.6000</t>
  </si>
  <si>
    <t>O curso propõe desenvolver habilidades necessárias para a correta aplicação e cadastramento das informações constantes nos documentos da Execução de Pena, tornando o sistema SEEU uma ferramenta eficaz no cumprimento da pena.</t>
  </si>
  <si>
    <t>Integração institucional</t>
  </si>
  <si>
    <t>Livro Registro_2024 (11334286)</t>
  </si>
  <si>
    <t>trata-se de uma ferramenta disponível no site do Tribunal (https://portal.tjpr.jus.br/agnesi/publico/calculadora/entrada/calculadora.jsf;jsessionid=W8I0Qut6sAIlNkwZ-Re84oK-.agnesi-568c6d95c6-clzqt?dswid=-2120) e sua operação é de simples preenchimento de campos destinado ao lançamento de crédito, custo e despesas, a fim de que valores sejam corrigidos monetariamente, com incidência de taxa de juros pertinentes, permitindo que o operador chegue a um valor final dentro dos parâmetros indicados na sentença. Ainda do site do Tribunal, constato a existência de um manual, disponível em https://portal.tjpr.jus.br/agnesi/resources/manual/manual.pdf;jsessionid=WKKDzjFciW06yU-s-1b59aN0.agnesi-5b5597f4dc-2fpdl, com explicação pormenorizada de operacionalização da calculadora, ou seja, o material do curso já se encontra pronto. Desse modo, entendo que a ESEJE, apesar da extensa programação, pode montar um curso de tão importante ferramenta, não só para magistrados e servidores, mas para todos que necessitam de cálculos judiciais. A montagem do treinamento pode ocorrer conforme se deu no curso do SEEU- Sistema Eletrônico de Execução Unificada que foi construído pela Supervisão Executiva utilizando de capturas de telas contemplando as operações de preenchimento.</t>
  </si>
  <si>
    <t>Livro Registro_2024 (11337268)</t>
  </si>
  <si>
    <t>nome no certificado Curso de Capacitação para Cuidador, Educador Social e Mãe Social,</t>
  </si>
  <si>
    <t>0114329-85.2019.8.16.6000</t>
  </si>
  <si>
    <t>Preparar o servidor para exercer suas funções em regime de teletrabalho, em atendimento à Resolução n.º 227, CNJ, à Resolução n.º 221, Órgão Especial, ao Decreto Judiciário n.º 300, TJPR, e ao Decreto Judiciário n.º 338, TJPR.</t>
  </si>
  <si>
    <t>Livro Registro_2024 (11339084)</t>
  </si>
  <si>
    <t>O curso de formação em precatórios visa capacitar os servidores a respeito da temática e entabular critérios para a fixação de juros, correção monetária, data inicial da contagem e prazos, resguardando a convicção jurídica de cada juízo. Ademais, o curso de formação permitirá conhecer e compreender as instruções normativas, as decisões proferidas nas ações diretas de inconstitucionalidade (ADIs nº 4357 e 4425), bem como a jurisprudência dominante sobre o tema, principalmente em relação aos recursos repetitivos dos Tribunais Superiores.</t>
  </si>
  <si>
    <t>Livro Registro_2024 (11338116)</t>
  </si>
  <si>
    <t>A necessidade de investimento na formação continuada dos servidores é notória, não apenas como uma ação institucional estratégica com a finalidade de melhoria na prestação dos serviços, mas também, como forma de atender a Política Nacional de Formação e Aperfeiçoamento dos Servidores do Poder Judiciário, instituída pela Resolução nº 192, de 08 de maio de 2014, do Conselho Nacional de Justiça. No artigo 3.º da referida Resolução, que trata dos princípios, faz-se relevante a implementação dos seguintes princípios: a formação e aperfeiçoamento como processos de educação permanente fundamentados em valores éticos, na prática da cidadania e na melhoria da prestação jurisdicional para atender as demandas da sociedade brasileira (inciso I); a educação voltada para a formação do servidor como agente de inovação e aperfeiçoamento institucional (inciso IV); e, a educação voltada para a valorização da gestão do conhecimento (inciso V). Também é um dos objetivos, conforme art. 4º, III, intensificar a oferta e potencializar a qualidade das ações de educação para o cumprimento da missão, alcance da visão e estratégia do Poder Judiciário. E, ainda, traz em seu art. 5º que a formação e o aperfeiçoamento dos servidores terão caráter permanente, desde o ingresso no Poder Judiciário e ao longo da vida funcional, o que contribui efetivamente para implementação do artigo 156, XX, do Estatuto dos Funcionários do Poder Judiciário, Lei Estadual 16.024, de 19 de dezembro de 2008, que dispõe ser dever do funcionário frequentar os cursos instituídos pela administração do Tribunal de Justiça para aperfeiçoamento ou especialização.
A ESEJE, em seu planejamento, elencou áreas estratégicas do conhecimento, visando ao direcionamento de suas ações para áreas prioritárias de investimento, entre as quais está a formação continuada dos servidores, considerando sua importância institucional. Ainda nesse contexto, a aprovação do Plano de Ações Educacionais 2020/2021 (PAE) da ESEJE, que aponta para uma nova estratégia, qual seja: "Buscar impactar positivamente os resultados pretendidos pelo TJPR na atual gestão, ofertando cursos que abranjam maior número de profissionais que atuam no mesmo processo de trabalho; assim, a diversificação de cursos que atendam poucos servidores passa a ser substituída por cursos para as áreas prioritárias e com maior abrangência.
Por fim, o objetivo do presente está alinhado com a atual gestão deste Tribunal de Justiça, que se guiará por cinco princípios norteadores, um dos quais é justamente a ampliação da capacitação dos magistrados e servidores, conforme Plano de Gestão deste Tribunal de Justiça. Esse Plano de Gestão tem suas iniciativas atreladas aos Macrodesafios da Estratégia Nacional do Poder Judiciário para o sexênio 2021-2026, definidos pelo Conselho Nacional de Justiça (CNJ), ao Planejamento Estratégico do TJPR e aos Objetivos de Desenvolvimento Sustentável (ODS) da Agenda 2030 da Organização das Nações Unidas (ONU).</t>
  </si>
  <si>
    <t>Livro Registro_2024 (11337296)</t>
  </si>
  <si>
    <t>Informar o que é gestão de documentos, detalhar o funcionamento do Proname, suas normas, os requisitos necessários à gestão documental e os instrumentos apropriados para o tratamento dos documentos de arquivo do Poder Judiciário.</t>
  </si>
  <si>
    <t>Livro Registro_2024 (11333556)</t>
  </si>
  <si>
    <t>Livro Registro_2023 e 2024 (11337471)</t>
  </si>
  <si>
    <t>0017121-67.2020.8.16.6000</t>
  </si>
  <si>
    <t>Proporcionar aos Assistentes de Direção e Diretores de Fóruns uma visão geral sobre as normas e procedimentos relacionados ao Fundo Rotativo. Auxiliar sobre liberação os recursos, execução das despesas e prestação de contas dos recursos repassados através do Fundo. Orientar sobre administração e movimentação dos recursos, formas de solicitação, prazos, responsabilidades dos Assistentes de Direção e Diretores de Fóruns e a documentação necessária para elaboração da prestação de contas.</t>
  </si>
  <si>
    <t>Livro Registro_2024 (11333167)</t>
  </si>
  <si>
    <t>https://ead.tjpr.jus.br/course/view.php?id=576</t>
  </si>
  <si>
    <t>live "Dia do Aprendiz - Um bate-papo sobre a aprendizagem em tempos de pandemia"</t>
  </si>
  <si>
    <t>https://ead.tjpr.jus.br/course/view.php?id=597</t>
  </si>
  <si>
    <t>live “Como a pandemia afetou nosso corações"</t>
  </si>
  <si>
    <t>live “Pandemia de COVID-19 - Como estamos e quais as tendências?”</t>
  </si>
  <si>
    <t>https://ead.tjpr.jus.br/course/view.php?id=598</t>
  </si>
  <si>
    <t>https://ead.tjpr.jus.br/course/view.php?id=613</t>
  </si>
  <si>
    <t>Livro Registro_Conhecendo o Poder Judiciário/2024 (11335747)</t>
  </si>
  <si>
    <t>Livro Registro_Gestão por Competências/2024 (11335808)</t>
  </si>
  <si>
    <t>SAÚDE/ECA</t>
  </si>
  <si>
    <t>Propiciar a capacitação virtual dos servidores atuantes no Programa Justiça nos Bairros/Justiça Itinerante que vierem a atender, durante as ações do programa, mulheres em situação de violência doméstica e familiar.</t>
  </si>
  <si>
    <t>COPILOT - VIOLÊNCIA DOMESTICA</t>
  </si>
  <si>
    <t>0075757-26.2020.8.16.6000</t>
  </si>
  <si>
    <t>https://ead.tjpr.jus.br/course/view.php?id=610</t>
  </si>
  <si>
    <t>https://ead.tjpr.jus.br/course/view.php?id=612</t>
  </si>
  <si>
    <t>Com o advento da Lei Federal n° 13.655, de 25 de abril de 2018 (Reforma da Lei de Introdução às Normas do Direito Brasileiro), surgiu a necessidade de qualificação e atualização técnica dos servidores Consultores Jurídicos, que no âmbito da atuação administrativa, possuem as atribuições jurídico-consultiva e de controle da juridicidade dos atos administrativos, de defesa institucional frente aos órgãos de controle externo, atuando, ainda, na prevenção de demandas judiciais e ilegalidades, além de cooperar para o aprimoramento institucional da administração do Poder Judiciário. Registra-se, por devido, que a qualificação reverte-se de caráter de urgência, considerando que a nova lei está vigente desde o ano de 2018 e, ainda não houve o oferecimento pelo Tribunal de Justiça, de curso de aperfeiçoamento e formação relacionado ao tema. A contratação deve ser realizada para que o Tribunal de Justiça tenha consultoria técnico-jurídica de qualidade, por meio de servidores com adequada formação. Além disso, já houve a reforma da Lei de Introdução às Normas do Direito Brasileiro, que em muito influencia as decisões a serem tomadas pelo gestor público, mas o Poder Judiciário ainda não disponibilizou, a seu corpo de Consultores Jurídicos, a formação e atualização nesse tema específico do direito. Benefícios da Contratação: Com a qualificação solicitada, haverá a especialização e atualização dos conhecimentos jurídicos dos servidores que atuam no consultivo jurídico do Poder Judiciário Estadual, o que reverte em benefício e segurança jurídica ao Gestor Público, notadamente à Cúpula Administrativa do Tribunal de Justiça.</t>
  </si>
  <si>
    <t>Livro Registro_2024 (11337246)</t>
  </si>
  <si>
    <t>https://ead.tjpr.jus.br/course/view.php?id=616</t>
  </si>
  <si>
    <t>Avaliar bens móveis e imóveis, observando-se a legislação pertinente e as boas práticas em avaliação de bens, aplicando o método comparativo ou o método involutivo de acordo com o bem a ser avaliado, bem como observando a legislação pertinente e as boas práticas em avaliação de bens</t>
  </si>
  <si>
    <t>Livro Registro_2024 (11338267)</t>
  </si>
  <si>
    <t>https://ead.tjpr.jus.br/course/view.php?id=653</t>
  </si>
  <si>
    <t>https://ead.tjpr.jus.br/course/view.php?id=645</t>
  </si>
  <si>
    <t>Formação de Formadores - Nível 1 - Módulo 1</t>
  </si>
  <si>
    <t>Livro Registro_2024 (11337904)</t>
  </si>
  <si>
    <t>0121974-30.2020.8.16.6000</t>
  </si>
  <si>
    <t>1ª Edição do Congresso Brasileiro de Direito e Agronegócio da EJUD-PR</t>
  </si>
  <si>
    <t>Conhecer os recursos disponíveis para utilização do Sistema Eletrônico de Informações - SEI!.</t>
  </si>
  <si>
    <t>Livro Registro_2024 (11334791)</t>
  </si>
  <si>
    <t>Livro Registro_2024 (11335527)</t>
  </si>
  <si>
    <t>https://ead.tjpr.jus.br/course/view.php?id=815</t>
  </si>
  <si>
    <t>https://ead.tjpr.jus.br/course/view.php?id=726</t>
  </si>
  <si>
    <t>https://ead.tjpr.jus.br/course/view.php?id=710</t>
  </si>
  <si>
    <t>OK</t>
  </si>
  <si>
    <t>Livro Registro_2024 (11343976)</t>
  </si>
  <si>
    <t>Contextualização. Convite para secretariar sessões de julgamento. Antes das sessões de julgamento. Durante as sessões de julgamento. Depois das sessões de julgamento.</t>
  </si>
  <si>
    <t>Secretários e secretárias de sessão de julgamento</t>
  </si>
  <si>
    <t>Livro Registro_2024 (11339519)</t>
  </si>
  <si>
    <t>IV ENCONTRO PARANAENSE DE JUSTIÇA RESTAURATIVA - on line - EXPERIÊNCIA CANADENSE</t>
  </si>
  <si>
    <t>IV ENCONTRO PARANAENSE DE JUSTIÇA RESTAURATIVA - SALA 04 - Existe possibilidade de responsabilização, para além da pena? Resposta em Os miseráveis, de Victor Hugo)</t>
  </si>
  <si>
    <t>IV ENCONTRO PARANAENSE DE JUSTIÇA RESTAURATIVA - SALA 06 - EXPERIÊNCIA CANADENSE</t>
  </si>
  <si>
    <t>IV ENCONTRO PARANAENSE DE JUSTIÇA RESTAURATIVA - SALA 01 – A invisibilidade socioeconômica e o istema de Justiça, uma análise a partir da obra VIDAS SECAS, Graciliano Ramos</t>
  </si>
  <si>
    <t>IV ENCONTRO PARANAENSE DE JUSTIÇA RESTAURATIVA - SALA 01 – A invisibilidade socioeconômica e o Sistema de Justiça, uma análise a partir da obra VIDAS SECAS, Graciliano Ramos</t>
  </si>
  <si>
    <t>IV ENCONTRO PARANAENSE DE JUSTIÇA RESTAURATIVA - SALA 01 – Círculos de autocuidado - Oficinas do DEASE</t>
  </si>
  <si>
    <t>IV ENCONTRO PARANAENSE DE JUSTIÇA RESTAURATIVA - SALA 01 – Oficina Flor de Mandacaru – JR na Violência Doméstica</t>
  </si>
  <si>
    <t>IV ENCONTRO PARANAENSE DE JUSTIÇA RESTAURATIVA - SALA 02 – JR como ferramenta de gestão de pessoa</t>
  </si>
  <si>
    <t>IV ENCONTRO PARANAENSE DE JUSTIÇA RESTAURATIVA - SALA 02 – Projeto CEI DE COR</t>
  </si>
  <si>
    <t>IV ENCONTRO PARANAENSE DE JUSTIÇA RESTAURATIVA - SALA 02 – Qual o papel do preconceito perante as decisões judiciais – O Mercador de Veneza traz algumas pistas.</t>
  </si>
  <si>
    <t>IV ENCONTRO PARANAENSE DE JUSTIÇA RESTAURATIVA - SALA 02 – Uma injustiça, um despertar de consciência – A Justiça Restaurativa vista na obra Ressureição, de Liev Tólstoi</t>
  </si>
  <si>
    <t>IV ENCONTRO PARANAENSE DE JUSTIÇA RESTAURATIVA - SALA 03 – A culpa e a vergonha como fatores que impedem a responsabilização.Uma conversa sobre Crime e Castigo, de Fiodór Dostoiévski</t>
  </si>
  <si>
    <t>IV ENCONTRO PARANAENSE DE JUSTIÇA RESTAURATIVA - SALA 03 - Custódia Restaurativa</t>
  </si>
  <si>
    <t>IV ENCONTRO PARANAENSE DE JUSTIÇA RESTAURATIVA - SALA 03 – Custódia Restaurativa</t>
  </si>
  <si>
    <t>IV ENCONTRO PARANAENSE DE JUSTIÇA RESTAURATIVA - SALA 03 – Existe possibilidade de responsabilização, para além da pena?Resposta em Os miseráveis, de Victor Hugo</t>
  </si>
  <si>
    <t>IV ENCONTRO PARANAENSE DE JUSTIÇA RESTAURATIVA - SALA 04 – As experiências empíricas do trabalho com JR nas escolas, envolvendo assuntos sensíveis como Bullying e Ideação Suicida</t>
  </si>
  <si>
    <t>IV ENCONTRO PARANAENSE DE JUSTIÇA RESTAURATIVA - SALA 04 – É possível combinar Justiça com misericórdia? Para João Grilo, aquela é filha dessa. O auto da compadecida, de Ariano Suassuna</t>
  </si>
  <si>
    <t>IV ENCONTRO PARANAENSE DE JUSTIÇA RESTAURATIVA - SALA 04 - Projeto Corre em Família</t>
  </si>
  <si>
    <t>IV ENCONTRO PARANAENSE DE JUSTIÇA RESTAURATIVA - SALA 05 – CEMSU CURITIBA</t>
  </si>
  <si>
    <t>IV ENCONTRO PARANAENSE DE JUSTIÇA RESTAURATIVA - SALA 05 – Experiências em Justiça Restaurativa da Vara da Infância e juventude de Toledo</t>
  </si>
  <si>
    <t>IV ENCONTRO PARANAENSE DE JUSTIÇA RESTAURATIVA - SALA 05 - O princípio da Tolerância e sua adequação aos preceitos da Justiça Restaurativa</t>
  </si>
  <si>
    <t>IV ENCONTRO PARANAENSE DE JUSTIÇA RESTAURATIVA - SALA 05 – O Sistema Socioeducativo e a Justiça Restaurativa, pelas lentes deJorge Amado – uma releitura de Capitães da Areia</t>
  </si>
  <si>
    <t>IV ENCONTRO PARANAENSE DE JUSTIÇA RESTAURATIVA - SALA 06 – Atendimento às vítimas: uma experiência no TJRS</t>
  </si>
  <si>
    <t>IV ENCONTRO PARANAENSE DE JUSTIÇA RESTAURATIVA - SALA 06 – EXPERIÊNCIA CANADENSE</t>
  </si>
  <si>
    <t>IV ENCONTRO PARANAENSE DE JUSTIÇA RESTAURATIVA - SALA 06 – Projeto Eu Com Verso</t>
  </si>
  <si>
    <t>O objetivo desta capacitação é atender as metas de qualificação e domínio técnico das equipes de TI com a inserção deste conteúdo ao plano de capacitação e atende os objetivos relacionados ao Programa Justiça 4.0 e do CNJ</t>
  </si>
  <si>
    <t>#Livro Registro_2024 ({12610308|11339792})#</t>
  </si>
  <si>
    <t>Livro Registro de Conteudistas (10743684)</t>
  </si>
  <si>
    <t>Livro Registro_2024 (11338966)</t>
  </si>
  <si>
    <t>0032896-88.2021.8.16.6000</t>
  </si>
  <si>
    <t>Contabilidade Aplicada ao Setor Público</t>
  </si>
  <si>
    <t>s</t>
  </si>
  <si>
    <t>Curso Formação Prática I em Justiça Restaurativa - JR - 2022 - 2ª Edição - Turma 2</t>
  </si>
  <si>
    <t>LIVE 2 - DECRETO JUDICIÁRIO Nº 400/2020 - AUDIÊNCIAS DURANTE O PERÍODO EM QUE PERDURAR O ESTADO DE CALAMIDADE PÚBLICA</t>
  </si>
  <si>
    <t>26/08/2021</t>
  </si>
  <si>
    <t>26/05/2022</t>
  </si>
  <si>
    <t>03/06/2022</t>
  </si>
  <si>
    <t>22:00:00</t>
  </si>
  <si>
    <t>https://ead.tjpr.jus.br/course/view.php?id=646</t>
  </si>
  <si>
    <t>https://ead.tjpr.jus.br/course/view.php?id=657</t>
  </si>
  <si>
    <t>26/08/2022</t>
  </si>
  <si>
    <t>presencial e transmissão ao vivo</t>
  </si>
  <si>
    <t>Magistrados, magistradas, servidores e servidoras, em especial os que exercem funções comissionadas ou cargos em comissão de natureza gerencial ou com poderes de gestão</t>
  </si>
  <si>
    <t>2h30min</t>
  </si>
  <si>
    <t>Prevenção à Ideação Suicida e autoagressão em crianças e adolescentes no contexto do isolamento social</t>
  </si>
  <si>
    <t>https://ead.tjpr.jus.br/course/view.php?id=651</t>
  </si>
  <si>
    <t>https://ead.tjpr.jus.br/course/view.php?id=656</t>
  </si>
  <si>
    <t>Identificação da Justiça Restaurativa no contexto paradigmático maior em que está inserida: Cultura de Paz e Direitos Humanos. Histórico da Justiça Restaurativa no mundo e no Brasil. Concepção ampla de Justiça Restaurativa. Essência comunitária da construção da Justiça Restaurativa e participação comunitária nas práticas restaurativas. Apresentação das metodologias de práticas restaurativas. Referências normativas sobre Justiça Restaurativa. Como colocar a Justiça Restaurativa em funcionamento.</t>
  </si>
  <si>
    <t>COPILOT - Direitos humanos, gênero, raça e etnia</t>
  </si>
  <si>
    <t>COPILOT - Violência doméstica e familiar contra a mulher:</t>
  </si>
  <si>
    <t>Reconhecer e descrever os aspectos teóricos da Brigada de Incêndio (estrutura da brigada, combate a incêndios, evacuação, programa de brigada de incêndio e primeiros socorros), contextualizando-os no dia a dia do Tribunal de Justiça do Paraná</t>
  </si>
  <si>
    <t>Livro Regisatro_2024 (11339908)</t>
  </si>
  <si>
    <t>O conflito. Administração de conflitos. Fundamentos da negociação. Fundamentos da comunicação humana. Cultura para a paz.</t>
  </si>
  <si>
    <t>Livro Registro_2024 (11340582)</t>
  </si>
  <si>
    <t>Livro Registro_2024 (11339730)</t>
  </si>
  <si>
    <t>https://ead.tjpr.jus.br/course/view.php?id=788</t>
  </si>
  <si>
    <t>Compreender o papel da gestão por competências na gestão de pessoas, com destaque ao Poder Judiciário, bem como reconhecê-la como instrumento estratégico para gestão intraorganizacional e de equipes.</t>
  </si>
  <si>
    <t>Livro Registro_2024 (11339990)</t>
  </si>
  <si>
    <t>Livro Registro_2024 (11341343)</t>
  </si>
  <si>
    <t>CGJ</t>
  </si>
  <si>
    <t>5 anos de existência do Aplicativo A.DOT</t>
  </si>
  <si>
    <t>COPILOT - ACESSIBILIDADE</t>
  </si>
  <si>
    <t>equidade e inclusão</t>
  </si>
  <si>
    <t>A capacitação visa proporcionar aos servidores melhoria na qualidade dos relacionamentos interpessoais, na administração de conflitos e no bem-estar dentro do ambiente de trabalho. O curso "Introdução à comunicação não violenta” aborda princípios, conceitos e práticas, com o objetivo de promover a sensibilização e a autotransformação orientadas à construção de relacionamentos mais saudáveis e empáticos, nas esferas pessoal e profissional do estudante.
A comunicação não violenta é uma forma de comunicação que busca a conexão com sentimentos e necessidades, visando despertar a compaixão e a empatia dentro das relações. É aí que reside a necessidade da formação: na construção de relacionamentos pacíficos e empáticos, não apenas na esfera pessoal do estudante, mas sobretudo no ambiente de trabalho e no atendimento ao público do Tribunal de Justiça do Paraná.</t>
  </si>
  <si>
    <t>DGP-Departamento de Gestão de Precatórios</t>
  </si>
  <si>
    <t>Encontro Nacional dos Núcleos de Apoio Técnico NAT-Jus - Foz do Iguaçu, PR.</t>
  </si>
  <si>
    <t>Núcleo de Cooperação Judiciária</t>
  </si>
  <si>
    <t>https://ead.tjpr.jus.br/course/view.php?id=874</t>
  </si>
  <si>
    <t>A Reflexologia das Emoções: Ferramenta de Cura no Pilates</t>
  </si>
  <si>
    <t>Burnout: a síndrome do esgotamento profissional</t>
  </si>
  <si>
    <t>A Gestão de Riscos. O gerenciamento de riscos no Tribunal de Justiça. A metodologia adotada no TJPR. Etapas do gerenciamento de riscos. Comunicação e procedimentos para envio das informações.</t>
  </si>
  <si>
    <t>Livro Registro_2024 (11341204)</t>
  </si>
  <si>
    <t>https://ead.tjpr.jus.br/course/view.php?id=893</t>
  </si>
  <si>
    <t>Formação Continuada para efeito de vitaliciamento e válido para a promoção na carreira.</t>
  </si>
  <si>
    <t>CURSOS DE FORMAÇÃO DE CONCILIADORES E MEDIADORES JUDICIAL (EaD) – etapa teórica - Turma XI e XII</t>
  </si>
  <si>
    <t>Livro Registro (9671843)</t>
  </si>
  <si>
    <t>Direitos Humanos e Cidadania/jr</t>
  </si>
  <si>
    <t>racismo, o capacitismo, o etarismo, a discriminação por aparência física, a violência doméstica, a intolerância religiosa, a xenofobia, a homofobia e todas as demais formas de discriminação.</t>
  </si>
  <si>
    <t>foz - não tem ava</t>
  </si>
  <si>
    <t>V Encontro de Formação Continuada, com o tema: ”Direito Colaborativo – histórico, conceito e forma</t>
  </si>
  <si>
    <t>8a Edição do Curso de Justiça Restaurativa - Formação Prática I (Círculos não conflitivos)</t>
  </si>
  <si>
    <t>exposição de obras do artista Ildefonso Cesar Perez, dos dias 17 ao 31 de outubro de 2023.</t>
  </si>
  <si>
    <t>Unidade de Ambientação: A unidade de ambientação favorece a criação de um espaço propício de compartilhamento e aprendizagem. Permite, desde logo, que os alunos revelem suas expectativas e se apresentem informalmente, revelando inclusive suas aptidões culturais, preferências de lazer e favorecem uma atuação mais integrada e cooperativa do tutor na construção do conhecimento. Conteúdo: Apresentação do curso. Netiqueta. Ambientação ao ambiente de interação na plataformaMoodle CNJ. Atividades:Apresentação com postagem de mensagem no fórum de ambientação, acesso aos vídeos e materiais que favorecem a navegação e a interação no ambiente virtual de aprendizagem. Unidade 1 Acesso à Justiça: A Política Judiciária Nacional de Tratamento Adequado de Conflitos e a Ética do Mediador e do Conciliador Conteúdo: Cultura da Sentença e Cultura da Pacificação: mudança de paradigma. Evolução histórica dos métodos consensuais de tratamento de conflitos no Brasil – normatização legal e administrativa. O papel dos Juizados Especiais. Política Judiciária Nacional de Tratamento Adequado de Conflitos e seus objetivos. Ética do Conciliador e do Mediador no âmbito judicial. Atividades: acesso às videoaulas, leitura de materiais de apoio (texto de apresentação, apostila e Código de Ética), participação em fórum (Jogo dos 7 erros) e realização de tarefa individual (estudo de caso – A ética do conciliador e do mediador). Unidade 2 Teoria do Conflito, Formas e Métodos de Tratamento dos Conflitos Conteúdo: Teoria do Conflito. Formas de solução de conflitos. Principais escolas de Mediação Atividades: acesso às videoaulas, leitura de material de apoio (texto de apresentação e apostila), tempestade de ideias através da ferramenta padlet (o conflito e suas acepções), realização de questionário (quiz - Despolarizando), participação nos fóruns (Fórum 1 - Despolarizando ainda mais... e Fórum 2 - Identificando sentimentos e necessidades). Unidade 3 As competências comunicacionais do Mediador e do conciliador Conteúdo: Teoria da Comunicação. Noções de Comunicação não violenta – CNV. Comunicação Assertiva. Escuta ativa. Rapport e declaração de abertura. Técnicas para uma boa comunicação. Atividades: Acesso às videoaulas, leitura dos materiais de apoio (texto de apresentação e apostila), participação nos fóruns (Fórum A – A Importância de escutar e Fórum B – O Jogo dos 3 erros), envio de áudio em tarefa individual (declaração de abertura). Unidade 4 Etapas da mediação e Técnicas Associadas Conteúdo: O procedimento da mediação. Pré-mediação. Etapas da mediação. Técnicas de Mediação. Atividades: acesso às videoaulas, leitura do material de apoio (apostila e texto sobre como elaborar um resumo), participação em fórum (Identificando as Etapas e as Técnicas), realização de tarefas individuais (Tarefa A – Resumo, pauta e perguntas e Tarefa B – Fechamento da sessão). Unidade 5 Estruturação e Alcance da Política Judiciária Nacional de Tratamento Adequado de Conflitos Conteúdo: Estrutura da Política Judiciária Nacional de Tratamento adequado de conflitos. Funcionamento dos Centros Judiciários de Solução de Conflitos e cidadania. Requisitos de formação de conciliadores e mediadores. Áreas de utilização da conciliação e da mediação. Outros espaços para alcance da pacificação social. Atividades: acesso às videoaulas, leitura de material de apoio (texto de apresentação e apostila), participação em fórum com gravação de audio (O feedback do observador), realização de tarefa individual (Relatório de observação de audiência). Registro reflexivo em fórum</t>
  </si>
  <si>
    <t>Mariana Pisacco, Liciane Junia Baltazar, Bruno Fernando Gasparotto e Marcel Tulio</t>
  </si>
  <si>
    <t>Palestra/Oficina para valorização e formação continuada de Mediadores, Juízes Leigos e Conciliadores
Apresentação, pelo 2º Vice-Presidente, do novo formulário de peticionamento virtual
Evento para apresentar os resultados dos estudos relacionados à proposta de Resolução que aborda coletivização do julgamento de casos repetitivos no âmbito dos Juizados.</t>
  </si>
  <si>
    <t>IMPORTÂNCIA DO ESTUDO DA PSICOLOGIA DO TESTEMUNHO. MOTIVAÇÕES, SOBRETUDO PROBATÓRIAS, COMPATIBILIZADAS COM O TEMA DA
PSICOLOGIA DO TESTEMUNHO. INTRODUÇÃO AOS ELEMENTOS TEÓRICOS DA PSICOLOGIA DO TESTEMUNHO: INTERFACES E APLICAÇÃO NO AMBIENTE
DECISÓRIO. INTRODUÇÃO AO ESTUDO DAS METODOLOGIAS DE INQUIRIÇÃO. PARADIGMA CONSTRUTIVISTA. TEORIA DO MONITORAMENTO DA FONTE.
TEORIA DO TRAÇO DIFUSO. ESTUDO DA MEMÓRIA. TIPOS DE MEMÓRIAS. A MEMÓRIA E A PRODUÇÃO DA PROVA. VÍCIOS RELACIONADOS AO EVENTO E
AOS SUJEITOS. PERGUNTAS SUGESTIVAS DE FEEDBACK POSITIVO E NEGATIVO. DISTORÇÕES RELACIONADAS AO TEMPO E ESPAÇO. ASPECTOS
PRINCIPAIS E ACESSÓRIOS DE INQUIRIÇÃO. FORMULAÇÃO DE PERGUNTAS. METODOLOGIAS DE AVALIAÇÃO DE CREDIBILIDADE DO TESTEMUNHO.
METODOLOGIAS BASEADAS EM TÉCNICAS NÃO-VERBAIS: FACS (FACIAL ACTION CODING SYSTEM), NBAM (NONVERBAL BEHAVIOR ANALISYS MATRIX).
METODOLOGIAS BASEADAS EM ANÁLISE DE CONTEÚDO: RM (REALITY MONITORING) (SVA (STATEMENT ASSESSMENT ANALYSIS), PEACE, CBCA
(CRITERIA-BASED CONTENT ANALYSIS).</t>
  </si>
  <si>
    <t>COPILOT - DEPOIMENTO ESPECIAL</t>
  </si>
  <si>
    <t>Introdução ao Direito Empresarial. Da Resolução da Sociedade em Relação a um Sócio. Noções básicas para análise contábil da situação da empresa. Contratos submetidos à mediação. Lei n. 11.101/2015. Princípios da Mediação Empresarial. Fluxo da Mediação Empresarial. Sistema de eixos. Mediação empresarial com ente público. Mediação Empresarial em Empresas Familiares.</t>
  </si>
  <si>
    <t>Ao final do curso, o cursista deverá ser capaz de reconhecer e articular os papéis do Poder Judiciário e das redes de enfrentamento à violência e proteção à mulher, implementar práticas reflexivas e responsabilizantes para homens autores de violência doméstica e familiar, utilizar recursos e serviços disponíveis de forma eficaz, promover a mudança de comportamento e avaliar os impactos das intervenções realizadas, contribuindo assim para a prevenção e combate à violência doméstica e familiar contra a mulher.</t>
  </si>
  <si>
    <t>Evolução da relação processo, conflito e jurisdição; O conflito em suas duas
faces dinâmicas, e as escolhas comportamentais possíveis diante dele; Técnicas
contemporâneas para o tratamento consensual do Conflito na jurisdição;
Gerenciamento consensual do processo como consenso organizacional do
processo à luz do CPC. Moderna teoria do conflito. Comportamento das partes
e abordagens no tratamento consensual do conflito. O gerenciamento na justiça:
conceito e relação entre consenso e eficiência judicial. Gerenciamento
consensual do processo: consenso e processo no Código de Processo Civil de
2015. Negócios jurídicos processuais: pressupostos e modalidades. Conciliação
e Mediação Judicial no Gerenciamento Consensual do Processo. Técnicas
contemporâneas para o tratamento consensual do conflito na jurisdição.
Competência jurisdicional para análise dos consensos processuais advindos da
conciliação e da mediação</t>
  </si>
  <si>
    <t>COPILOT - cursos de formação inicial e de formação continuada para capacitação magistrados(as) ativos(as), de primeiro e segundo graus de jurisdição</t>
  </si>
  <si>
    <t>Curso Prático de Brigadistas - Palácio do Tribunal de Justiça</t>
  </si>
  <si>
    <t>SEM CERTIFICAÇÃO - nada nos autos</t>
  </si>
  <si>
    <t>registro no processo 0123988-79.2023.8.16.6000</t>
  </si>
  <si>
    <t>Programa de Formação dos Técnicos em Computação da Divisão dos Núcleos Regionais de Informática – DNRI para desenvolvimento de competências.</t>
  </si>
  <si>
    <t>Livro Registro (10273480)</t>
  </si>
  <si>
    <t>DEMODAY - Aumentando a Produtividade com o Microsoft 365 Copilot</t>
  </si>
  <si>
    <t>Mudança na Cultura de Gestão de Secretarias. Desenvolvimento das Habilidades de Lideranças. Nova estrutura e atribuições das chefias nas secretarias especializadas em movimentações processuais. Fluxos e Procedimentos. Monitoramento e análise de dados para tomada de decisões. Métodos e Ferramentas de Gestão Ágil. Demandas específicas das unidades.</t>
  </si>
  <si>
    <t>Livro Registro_2024 (11344672)</t>
  </si>
  <si>
    <t>CONSTRUÇÃO HISTÓRICA E SOCIAL DA INFÂNCIA. EVOLUÇÃO DAS NORMAS DE PROTEÇÃO À CRIANÇA E AO ADOLESCENTE. PRINCÍPIO DA PROTEÇÃO INTEGRAL E DA PRIORIDADE ABSOLUTA. INTRODUÇÃO AO DESENVOLVIMENTO HUMANO. VULNERABILIDADE E RISCO E SEU IMPACTO NA PRÁTICA JURISDICIONAL.</t>
  </si>
  <si>
    <t>Livro Registro_2024 (11344584)</t>
  </si>
  <si>
    <t>registrado no processo 0026527-73.2024.8.16.6000 e 0123988-79.2023.8.16.6000</t>
  </si>
  <si>
    <t>Livro Registro (10618841)</t>
  </si>
  <si>
    <t>Servidores da Secretaria de Finanças</t>
  </si>
  <si>
    <t>A evolução da proteção de dados pessoais no direito brasileiro. Fundamentos legais. Princípios gerais da proteção de dados pessoais. O objeto e o alcance da Lei nº 13.709/2018. Requisitos do tratamento de dados e seus agentes. Tratamento de dados sensíveis. Tratamento de dados pelo Poder Público. Transferência internacional de dados pessoais. A obrigatoriedade de consentimento. Direito de acesso. Anonimização, bloqueio e eliminação de dados. Segurança e sigilo. A responsabilidade civil na Lei Geral de Proteção de Dados Pessoais. Fiscalização. Boas práticas e governança. Sanções administrativas.</t>
  </si>
  <si>
    <t>Livro Registro_2024 (11477345)</t>
  </si>
  <si>
    <t>acessibilidade e inclusão, gestão, tecnologia, sistemas</t>
  </si>
  <si>
    <t>Livro Registro (10674849)</t>
  </si>
  <si>
    <t>Livro Registro_2024 (11344404)</t>
  </si>
  <si>
    <t>Histórico do Projudi e contextualização: transformação da rotina de trabalho no 1º grau de jurisdição, utilização do Projudi, cultura institucional. Projudi como ‘gerenciador de autos digitais’ versus Projudi como ‘sistema digital’. Projudi digital: modo básico de operação. Trabalho individual com o Projudi. Trabalho em equipe com o Projudi.</t>
  </si>
  <si>
    <t>Livro Registro_2024 (11344202)</t>
  </si>
  <si>
    <t>A EMENTA, FUNÇÕES E IMPORTÂNCIA DA PADRONIZAÇÃO. CONTEXTO DOS TRIBUNAIS.PRINCIPAIS DIFICULDADES NA PESQUISA JURISPRUDENCIAL. DIRETRIZES DO CNJ: PARÂMETROS PARA ELABORAÇÃO DE EMENTAS. PARTES DA EMENTA. ELABORAÇÃO DO CABEÇALHO. VOCABULÁRIO CONTROLADO NA REDAÇÃO DE EMENTAS. USO DE TESAUROS DOS TRIBUNAIS. ELABORAÇÃO DO DISPOSITIVO COM QUESTÕES-CHAVE E QUALIDADE DA REDAÇÃO. ASPECTOS DA FORMA E DO CONTEÚDO DA EMENTA QUE FAVOREÇAM A PESQUISA JURISPRUDENCIAL. ENVIO DA EMENTA NO PROJUD</t>
  </si>
  <si>
    <t>NÃO</t>
  </si>
  <si>
    <t>I Jornada CEVID Orienta – Conhecendo o Programa</t>
  </si>
  <si>
    <t>Livro Registro (10943943)</t>
  </si>
  <si>
    <t>cursos de Mediação e Conciliação Judicial (Turmas XVIII) – etapa teórica</t>
  </si>
  <si>
    <t>Livro Registro_2024 (11345738)</t>
  </si>
  <si>
    <t>geral</t>
  </si>
  <si>
    <t>O TRIBUNAL DE JUSTIÇA E O GABINETE DE SEGUNDO GRAU DE JURISDIÇÃO. ROTINA ADMINISTRATIVA DO GABINETE DE SEGUNDO GRAU DE JURISDIÇÃO. GESTÃO DE TAREFAS. GESTÃO DE PESSOAS.</t>
  </si>
  <si>
    <t>II Jornada CEVID Orienta – Segurança Institucional</t>
  </si>
  <si>
    <t>Livro Registro (10841366)</t>
  </si>
  <si>
    <t>GESTÃO E LIDERANÇA PARA A ÁREA DE TECNOLOGIA DA INFORMAÇÃO DO TJPR</t>
  </si>
  <si>
    <t>Livro Registro_Turma 01 - Gestão e Liderança (11315013)</t>
  </si>
  <si>
    <t>REPERCUSSÃO GERAL. RELEVÂNCIA DA QUESTÃO FEDERAL E RECURSOS REPETITIVOS. SISTEMÁTICAS DOS PRECEDENTES QUALIFICADOS. O PAPEL DOS TRIBUNAIS DE ORIGEM NO SISTEMA DE PRECEDENTES. ADMISSIBILIDADE ORDINÁRIA. PRINCIPAIS SÚMULAS DE ADMISSIBILIDADE. RECORRIBILIDADE. DECISÕES MISTAS.</t>
  </si>
  <si>
    <t>Livro Registro_2024 (11345250)</t>
  </si>
  <si>
    <t>Livro Registro_Instrutores (11606181)</t>
  </si>
  <si>
    <t>Livro Registro (11499811)</t>
  </si>
  <si>
    <t>Livro Registro_2024 (11345063)</t>
  </si>
  <si>
    <t>O objetivo desta capacitação é permitir que os participantes compreendam e utilizem plenamente o Qlik Sense. Isso inclui familiarizá-los com a interface da ferramenta, ensiná-los a criar relatórios personalizados, realizar análises avançadas, visualizar dados de forma eficaz e extrair insights relevantes para suas áreas de atuação, bem como reduzir a dependência constante das equipes de TI e promover uma cultura baseada em dados em toda a organização</t>
  </si>
  <si>
    <t>implementação de grupos reflexivos e responsabilizantes para homens autores de violência doméstica e familiar contra a mulher no Estado do Paraná — previstos no art. 22, VI, da Lei Maria da Penha. Na mesma linha, a Lei Estadual n. 20.318/2020, que estabelece princípios e diretrizes para criação de programas reflexivos e responsabilizantes para autores de violência doméstica e familiar contra a mulher, com o objetivo de prevenir e erradicar tais condutas na esfera doméstica e familiar, bem como nas relações íntimas de afeto (art. 1º).</t>
  </si>
  <si>
    <t>brigadista - ginastica laboral</t>
  </si>
  <si>
    <t>Livro Registro - Presencial (10283673)
Livro Registro - Remoto (10283675)</t>
  </si>
  <si>
    <t>Livro Registro - Remoto (10283675)</t>
  </si>
  <si>
    <t>Cirurgiões-dentistas</t>
  </si>
  <si>
    <t>1. Conceituar governança, identificar seus principais aspectos e ilustrá-la no setor público.
2. Conceituar compliance e integridade, bem como identificar suas características e instrumentos.
3. Delinear a governança no TJPR e suas características, reconhecendo a aplicação dos seus instrumentos como forma de atingir os objetivos estratégicos e zelar pela boa prestação de serviços à sociedade.</t>
  </si>
  <si>
    <t>Plano 7029575</t>
  </si>
  <si>
    <t>Livro Registro (11314904)</t>
  </si>
  <si>
    <t>Instituto Miguel Kfouri Neto (IMKN),</t>
  </si>
  <si>
    <t>Curso para os que tenham interesse em compreender melhor sobre as necessidades iniciais relativas ao tema Violência Doméstica e Familiar contra a Mulher.</t>
  </si>
  <si>
    <t>Livro Registro_Instrutores (11313430)</t>
  </si>
  <si>
    <t>Livro Registro (11194413)</t>
  </si>
  <si>
    <t>Livro Registro (11312330)</t>
  </si>
  <si>
    <t>Lançamento da Plataforma de Bem-Estar (gympass)</t>
  </si>
  <si>
    <t>Adoção da Ferramenta Copilot 365 - Como utilizar o Copilot no Word</t>
  </si>
  <si>
    <t>projeto executivo inaugural 11126033</t>
  </si>
  <si>
    <t>Como utilizar o BizChat</t>
  </si>
  <si>
    <t>Como dominar a arte do prompt para Copilot</t>
  </si>
  <si>
    <t>Sarandi</t>
  </si>
  <si>
    <t>SG-SCI-CLCD - Coordenadoria de Licitações e Compras Diretas da Secretaria de Contratações Institucionais</t>
  </si>
  <si>
    <t>Livro Registro (11599940)</t>
  </si>
  <si>
    <t>divulgado</t>
  </si>
  <si>
    <t>IV Jornada Cevid Orienta</t>
  </si>
  <si>
    <t>Atuação da Defensoria Pública em casos de Violência Doméstica: Abordagem inicial sobre como a Defensoria atua na assistência jurídica gratuita, com destaque para as medidas protetivas de urgência e a defesa dos interesses das mulheres no curso do processo.A interdisciplinaridade na execução da Lei Maria da Penha: Foco na colaboração entre Direito, Psicologia, Serviço Social e outras áreas para garantir um atendimento integral às mulheres em situação de violência.Rito processual da Defensoria Pública - atribuições e encaminhamentos: Etapas do atendimento e direcionamento da Defensoria Pública diante de casos de violência doméstica e familiar contra a mulher.</t>
  </si>
  <si>
    <t>IV</t>
  </si>
  <si>
    <t>Projeto 11444681</t>
  </si>
  <si>
    <t>Livro Registro (11566071)</t>
  </si>
  <si>
    <t>Atesto 11564486</t>
  </si>
  <si>
    <t>Livro Registro (11605437)</t>
  </si>
  <si>
    <t>IV Fórum Paranaense de Violência Doméstica e Familiar contra a Mulher - FOVID/PR - FEMINICÍDIO: REFLEXÕES, AVANÇOS E DESAFIOS</t>
  </si>
  <si>
    <t>FEMINICÍDIO: REFLEXÕES E CASO MÁRCIA BARBOSA; PROTOCOLO PARA JULGAMENTO COM PERSPECTIVA DE GÊNERO E O DELITO DE FEMINICÍDIO: LEGÍTIMA DEFESA DA HONRA E JULGADOS DO STF. PLENÁRIA DO JÚRI ENTRE A PRÁXIS E A TEORIA. INOVAÇÕES LEI N. 14.994/2024 E SEU IMPACTO NA PROTEÇÃO DA MULHER.ANÁLISE DAS CIRCUNSTÂNCIAS E PARTICULARIDADES DE FEMINICIDIOS OCORRIDOS NO PARANÁ (LESFEM-UEL).Programa Paraná Lilás e Selo CEVID/TJPR - COMBATE E PREVENÇÃO À VIOLÊNCIA DOMÉSTICA NO ÂMBITO DO PODER JUDICIÁRIO DO ESTADO DO PARANÁ. OFICINAS PREPARATÓRIAS DE ENUNCIADOS AO FONAVID 2025</t>
  </si>
  <si>
    <t>Treinamento para professores da Ginástica Laboral</t>
  </si>
  <si>
    <t>LAAD DEFENCE &amp; SECURITY 2025</t>
  </si>
  <si>
    <t>Lançamento do Programa Paraná-Lilás, Selo CEVID/TJPR e Concurso de Redação</t>
  </si>
  <si>
    <t>Projeto 11509161</t>
  </si>
  <si>
    <t>Livro Registro (11568448)</t>
  </si>
  <si>
    <t>PROJETO DE SENSIBILIZAÇÃO E MAPEAMENTO DA POLÍTICA ANTIMANICOMIAL</t>
  </si>
  <si>
    <t>Sensibilizar atores e mapear as necessidades, dificuldades e aportes dos territórios envolvidos na implementação da Política Antimanicomial, conforme a Resolução 487/2023 do Conselho Nacional de Justiça, utilizando a metodologia World Café como ferramenta de diálogo e construção coletiva.</t>
  </si>
  <si>
    <t>Cascavel (Macro Oeste) – 94 municípios</t>
  </si>
  <si>
    <t>Atesto 11581865</t>
  </si>
  <si>
    <t>Livro Registro (11605265)</t>
  </si>
  <si>
    <t>ON LINE COM TRANSMISSÃO AO VIVO</t>
  </si>
  <si>
    <t>1107-1119/2025</t>
  </si>
  <si>
    <t>Evolução da relação processo, conflito e jurisdição; O conflito em suas duas consensual do processo: consenso e processo no Código de Processo Civil de 2015. Negócios jurídicos processuais: pressupostos e modalidades. Conciliação e Mediação Judicial no Gerenciamento Consensual do Processo. Técnicas contemporâneas para o tratamento consensual do conflito na jurisdição. Competência jurisdicional para análise dos consensos processuais advindos da conciliação e da mediação.</t>
  </si>
  <si>
    <t>Projeto de Desenvolvimento de Competências do 1º Grau de Justiça - Boas práticas na gestão de secretarias de varas criminais</t>
  </si>
  <si>
    <t>Servidores(as) atuantes em Varas Criminais de todo o estado</t>
  </si>
  <si>
    <t>Livro Registro (11605113)</t>
  </si>
  <si>
    <t>Curso ITIL na SETI – Responsáveis e Processos Internos</t>
  </si>
  <si>
    <t>pedido de certificaçcão -0097168-86.2024.8.16.6000</t>
  </si>
  <si>
    <t>a) Fortalecer a integração entre os(as) Magistrados(as) das diversas comarcas e os(as) respectivos(as) Desembargadores(as) Coordenadores(as), promovendo um ambiente de colaboração e troca de experiências;
b) Promover a interiorização da administração do Tribunal de Justiça nas comarcas, fortalecendo a participação e engajamento de todos;
c) Atualizar direcionamentos e práticas de gestão, garantindo que as lideranças estejam alinhadas com as políticas do TJPR; e
d) Fomentar a melhoria contínua dos serviços prestados pelo Poder Judiciário, através do desenvolvimento profissional dos(as) participantes e da implementação de práticas de gestão mais eficazes.</t>
  </si>
  <si>
    <t>Panorama histórico da compreensão da deficiência e da forma de consideração da pessoa com deficiência. Os modelos de compreensão da deficiência. A Convenção sobre os direitos das pessoas com deficiência: princípios e regras. Apontamentos sobre a Reforma Psiquiátrica. Análise da Lei 10.216/01. Propósito e caminhos para a consecução da reinserção social do paciente. Antecedentes da Política Antimanicomial do Poder Judiciário. As diretrizes e procedimentos da Política Antimanicomial do Poder Judiciário. Audiência de custódia das pessoas com transtorno mental ou qualquer forma de deficiência psicossocial. O tratamento em saúde mental no curso da prisão preventiva ou outra medida cautelar. Tratamento em saúde mental no curso da execução de pena. Medida de segurança (ambulatória e internação). O impacto da Lei da Reforma Psiquiátrica na medida de segurança. Cotejo da legislação penal e processual penal à luz da Lei da Reforma Psiquiátrica e dos dispositivos da Convenção sobre os direitos das pessoas com deficiência. Diálogo entre justiça e saúde.</t>
  </si>
  <si>
    <t>jons pediu para aguardar o despacho do des.
0161386-26.2024.8.16.6000</t>
  </si>
  <si>
    <t>1105-1106/2025</t>
  </si>
  <si>
    <t>Livro Registro (11644677)</t>
  </si>
  <si>
    <t>INTRODUÇÃO À ANÁLISE ECONOMICA DO DIREITO; JUSTIÇA E BUSCA PELA EFICIÊNCIA; CONSENSUALIDADE E ANÁLISE ECONÔMICA DO DIREITO; GERENCIAMENTO DO PROCESSO; GERENCIAMENTO CONSENSUAL DO PROCESSO</t>
  </si>
  <si>
    <t>Termo de Referência 11491557</t>
  </si>
  <si>
    <t>Analistas, lotados no SETI</t>
  </si>
  <si>
    <t>2023A</t>
  </si>
  <si>
    <t>NOÇÕES GERAIS SOBRE OS JUIZADOS ESPECIAIS. JUIZADOS ESPECIAIS DA FAZENDA PÚBLICA. PROCESSO CIVIL APLICADO AOS JUIZADOS ESPECIAIS. TURMAS RECURSAIS. AUDIÊNCIA DE CONCILIAÇÃO. AUDIÊNCIA DE INSTRUÇÃO E JULGAMENTO. PROJETO DE SENTENÇA. DEONTOLOGIA E ÉTICA</t>
  </si>
  <si>
    <t>2024A</t>
  </si>
  <si>
    <t>ATUALIZAÇÃO DE MATERIAL</t>
  </si>
  <si>
    <t>2022A</t>
  </si>
  <si>
    <t>Curso de Formação de Expositores das Oficinas de Divórcio e Parentalidade - tjrj</t>
  </si>
  <si>
    <t>2020 A</t>
  </si>
  <si>
    <t>2021A</t>
  </si>
  <si>
    <t>Capacitação em Avaliação Psicológica para manuseio de arma de fogo</t>
  </si>
  <si>
    <t>Ciclo de Palestras "Direito e Inclusão das pessoas com Transtorno do Espectro Autista</t>
  </si>
  <si>
    <t>Jornada de atualização para os/as servidores/as com atuação em competências que atendem crianças e adolescentes em processos judiciais: modI - Entrega Voluntária para Adoção</t>
  </si>
  <si>
    <t>Direitos e Deveres dos Auxiliares de Justiça</t>
  </si>
  <si>
    <t>verificação da viabilidade de disponibilização do curso Introdução ao novo regime jurídico da Curatela</t>
  </si>
  <si>
    <t>3º Workshop sobre Demandas e Projetos de TI - incorporação da referida capacitação à sua plataforma de cursos online</t>
  </si>
  <si>
    <t>Informação Lista de participantes do Treinamento (12/11/2024) (11212592)</t>
  </si>
  <si>
    <t>sei de inscrição</t>
  </si>
  <si>
    <t>O objetivo desta capacitação é prover o conhecimento introdutório dos princípios, cultura e habilidades necessárias para criar uma organização com conhecimento de dados, levando-os a falar o novo idioma dos negócios: falar em "dados".</t>
  </si>
  <si>
    <t>2020A</t>
  </si>
  <si>
    <t>Livro REGISTRO (7740272)</t>
  </si>
  <si>
    <t>Capacitação dos servidores das unidades administrativas com cursos ou com campanhas</t>
  </si>
  <si>
    <t>2019 A</t>
  </si>
  <si>
    <t>Curso Avaliação de Desempenho por Competências na Administração Pública - EAD</t>
  </si>
  <si>
    <t>Construindo um Tribunal antirracista</t>
  </si>
  <si>
    <t>Projeto Construindo um Tribunal Antirracista (11479303)</t>
  </si>
  <si>
    <t>PROCESSO SELETIVO PARA CHAMAMENTO E SELEÇÃO DE TUTOR DO CURSO “IMPROBIDADE ADMINISTRATIVA</t>
  </si>
  <si>
    <t>projeto do Programa de Avaliação da Satisfação dos Usuários do Poder Judiciário do Paraná.</t>
  </si>
  <si>
    <t>O pleito justifica-se tendo em vista a importância dos temas abordados, relativos aos direitos humanos, à perspectiva de gênero e de raça/etnia e à efetividade no atendimento aos casos de violência doméstica e familiar contra a mulher, em suas múltiplas demandas. Desse modo, os conhecimentos apresentados no curso em tela contribuirão para a garantia da qualidade e celeridade na prestação jurisdicional, bem como de atendimento humanizado e com perspectiva de gênero aos(às) envolvidos(as) em situações de violência doméstica e familiar contra a mulher.
3. A presente solicitação vem ao encontro das atribuições desta CEVID previstas na Resolução nº 20/2011-OE e alterações, as quais incluem: "colaborar para a formação inicial, continuada e especializada de juízes, servidores e colaboradores, na área do combate e prevenção à violência contra a mulher" e "apoiar os juízes, os servidores e as equipes multidisciplinares para a melhoria da prestação jurisdicional".</t>
  </si>
  <si>
    <t>Fevereiro de 2025</t>
  </si>
  <si>
    <t>Março de 2025</t>
  </si>
  <si>
    <t>Abril de 2025</t>
  </si>
  <si>
    <t>Maio de 2025</t>
  </si>
  <si>
    <t>Julho de 2025</t>
  </si>
  <si>
    <t>COORTERRA - Capacitação de Téc. Judiciários e Oficiais de Justiça - Protocolo da PMPR para cumprimento de reintegração de posse, despejos e situações congêneres</t>
  </si>
  <si>
    <t>Projeto 11481166</t>
  </si>
  <si>
    <t>1006-1009/2025</t>
  </si>
  <si>
    <t>Livro Registro (11644419)</t>
  </si>
  <si>
    <t>Capacitar virtualmente profissionais dos quadros do Poder Judiciário para a atuação em unidades com competência na matéria de violência doméstica e familiar contra a mulher, colaborando para a construção de um pensamento crítico que sensibilize de forma ampla o seu exercício profissional, com o objetivo de garantir um atendimento humanizado às jurisdicionadas e jurisdicionados, bem como abarcando as nuances processuais cartorárias com suas peculiaridades de urgência, sigilo e perspectiva de gênero</t>
  </si>
  <si>
    <t>presente plano visa promover o encontro entre as instituições facilitadoras de Grupos Reflexivos para Autores de Violência Doméstica e Familiar da cidade de Curitiba. A iniciativa surge da necessidade de integrar setores internos ao TJPR, conveniados e parceiros, a fim de favorecer o intercâmbio de informações e experiências entre as instituições envolvidas, além de incentivar a parametrização de tais práticas, tendo em vista a competência do Poder Judiciário na gestão dos Grupos Reflexivos. Ao promover a integração, espera-se que as instituições possam compartilhar recursos, metodologias e estratégias, resultando em um atendimento mais eficaz e coeso para os participantes dos Grupos Reflexivos. O evento objetiva, ainda, a recomendação de uma sistematização das práticas adotadas pelas diferentes instituições a fim de contribuir para a garantia de qualidade e consistência nos atendimentos oferecidos. Além disso, permitirá que as instituições alinhem suas ações com as diretrizes estabelecidas por esta Coordenadoria, promovendo uma atuação mais consonante. A partilha de experiências proposta neste plano permite o compartilhamento de boas práticas, desafios e soluções. Assim, espera-se que as instituições possam aprender umas com as outras, enriquecendo suas abordagens e aprimorando os resultados obtidos. Essa troca também facilitará a identificação de lacunas e oportunidades de melhoria, contribuindo para o desenvolvimento contínuo dos Grupos Reflexivos</t>
  </si>
  <si>
    <t>disponivel</t>
  </si>
  <si>
    <t>0014158-13.2025.8.16.6000</t>
  </si>
  <si>
    <t>Capacitar magistradas, magistrados, servidoras, servidores, estagiárias e estagiários do Tribunal de Justiça do Paraná (TJPR) para atuarem como embaixadores da solução Copilot 365, promovendo a adoção e o uso eficaz da ferramenta no ambiente de trabalho. A capacitação, que será realizada de forma virtual pelo Laboratório de Pesquisa, Desenvolvimento e Inovação da Secretaria Especial da Presidência, visa desenvolver habilidades práticas e conhecimentos necessários para que os participantes possam disseminar as melhores práticas e incentivar a utilização do Copilot 365 entre seus colegas.</t>
  </si>
  <si>
    <t>Solicitação 11651397</t>
  </si>
  <si>
    <t>Projeto 11562978</t>
  </si>
  <si>
    <t>0018671-24.2025.8.16.6000</t>
  </si>
  <si>
    <t>Pedido de Inclusão de Temas Transversais no Plano Político Pedagógico</t>
  </si>
  <si>
    <t>0016399-57.2025.8.16.6000</t>
  </si>
  <si>
    <t>6º Ciclo de treinamento - treinamento integrado do Departamento de Gestão de Precatórios - DGP e da Secretaria de Tecnologia da Informação - SETI: Cálculos de atualização e retenções legais em precatórios</t>
  </si>
  <si>
    <t>Promover a integração e o aperfeiçoamento dos servidores e servidoras do DGP, assim como o treinamento dos analistas da SETI que integram a equipe dedicada ao SGP.</t>
  </si>
  <si>
    <t>Projeto 11570653</t>
  </si>
  <si>
    <t>Livro Registro (11680782)</t>
  </si>
  <si>
    <t>0017921-22.2025.8.16.6000</t>
  </si>
  <si>
    <t>1º Diálogo Regional do FONAREF: Recuperação Empresarial no Brasil – Desafios e Perspectivas no Paraná</t>
  </si>
  <si>
    <t>aproximar o Poder Judiciário das realidades locais, promovendo o contato direto com magistrados, representantes do setor produtivo, instituições financeiras, advogados, administradores judiciais e demais profissionais envolvidos nos processos de insolvência.</t>
  </si>
  <si>
    <t>P-SEP-GSEP-CCE - Coordenadoria de Cerimonial do Gabinete do Secretário Especial da Presidência</t>
  </si>
  <si>
    <t>Projeto 11577516</t>
  </si>
  <si>
    <t>magistrados, representantes do setor produtivo, instituições financeiras, advogados, administradores judiciais e demais profissionais envolvidos nos processos de insolvência</t>
  </si>
  <si>
    <t>0048565-79.2024.8.16.6000</t>
  </si>
  <si>
    <t>A gestão do Cejusc Pré-Processual nas Unidades Judiciárias</t>
  </si>
  <si>
    <t>Política judiciária nacional; tratamento adequado dos conflitos de interesse; CEJUSC; setor pré-processual; implantação nas unidades judiciárias dos Tribunais de Justiça.</t>
  </si>
  <si>
    <t>COPILOT - violência doméstica e familiar contra a mulher: Embora não mencionado diretamente, a capacitação de facilitadores pode ser relevante para o tratamento adequado dos conflitos de interesse e a implantação de CEJUSCs (Centros Judiciários de Solução de Conflitos e Cidadania).</t>
  </si>
  <si>
    <t>COPIlot - discriminação: A política judiciária nacional e o tratamento adequado dos conflitos de interesse podem incluir medidas para prevenir e enfrentar a discriminação.</t>
  </si>
  <si>
    <t>0018614-06.2025.8.16.6000</t>
  </si>
  <si>
    <t>reedição do curso de saúde aos (às) magistrados (as) e respectivas assessorias, com enfoque no segundo grau de jurisdição (item c);</t>
  </si>
  <si>
    <t>pedio dde curso</t>
  </si>
  <si>
    <t>0019396-13.2025.8.16.6000</t>
  </si>
  <si>
    <t>Curso de Formação de Mediadores e Conciliadores Judiciais</t>
  </si>
  <si>
    <t>A autocomposição, por meio da mediação e da conciliação, representa um dos pilares da modernização do sistema de justiça, permitindo a resolução de conflitos de maneira célere, efetiva e voltada à pacificação social. Para que essa política atinja sua máxima eficácia, é essencial que os atores que atuam na linha de frente estejam devidamente capacitados, dominando as técnicas necessárias para conduzir diálogos produtivos, construir soluções sustentáveis e preservar o protagonismo das partes na solução de seus litígios.</t>
  </si>
  <si>
    <t>1, 2, 8, 9, 14, 15, 29 e 30 de abril e 08 e 09 de maio</t>
  </si>
  <si>
    <t>0020038-83.2025.8.16.6000</t>
  </si>
  <si>
    <t>Formação de Estagiário de Pós-Graduação dos gabinetes de Desembargadores e Desembargadoras do TJPR</t>
  </si>
  <si>
    <t>ESTRUTURA DO TRIBUNAL DE JUSTIÇA; FUNCIONAMENTO DOS GABINETES; RECURSOS E AÇÕES ORIGINÁRIAS; PROJUDI E TRAMITAÇÃO PROCESSUAL; ESTRUTURA DE VOTOS, DECISÕES E DESPACHOS; PRÁTICAS CÍVEL, CRIMINAL E FAMÍLIA.</t>
  </si>
  <si>
    <t>Plano 11581403</t>
  </si>
  <si>
    <t>estagiário de pós-graduação com atuação em gabinete de Desembargadores e Desembargadoras do TJPR</t>
  </si>
  <si>
    <t>0020301-18.2025.8.16.6000</t>
  </si>
  <si>
    <t>Seminário de Direitos Indígenas: Visão Jurídica, Antropológica e Sociológica</t>
  </si>
  <si>
    <t>OAB-PR e ESA-P</t>
  </si>
  <si>
    <t>0020559-28.2025.8.16.6000</t>
  </si>
  <si>
    <t>Gestão e produtividade no 1º grau de jurisdição: Projudi e outras ferramentas - 4ª edição</t>
  </si>
  <si>
    <t>Noções sobre gestão e liderança. Importância da gestão para a atividade jurisdicional. Estratégias de gestão. Ferramentas para diagnóstico da unidade. Levantamento e avaliação de dados para diagnóstico da unidade. Análise de produtividade. Trabalho coordenado entre gabinete e secretaria. Análise dos principais fluxos da unidade. Agrupadores, modelos e ferramentas úteis. Organização da rotina de acordo com a competência de atuação. Portarias. Controle de metas do CNJ. Controle de produtividade. Plano de gestão.</t>
  </si>
  <si>
    <t>Plano de curso (11584220)</t>
  </si>
  <si>
    <t>0019121-64.2025.8.16.6000</t>
  </si>
  <si>
    <t>curso Formação de formadores - Nível 1 Módulo 1 (FOFO N1M1)</t>
  </si>
  <si>
    <t>O novo paradigma da formação do magistrado. A docência no contexto da magistratura. Diretrizes Pedagógicas da Enfam e o desenvolvimento de competências. educação de adultos. Avaliação da (e para a) aprendizagem: aprender, ensinar e avaliar na formação de magistrados. O papel do formador como mediador da construção do conhecimento. Aprendizagem baseada em problemas. Metodologias Ativas. Matriz de competência. Elementos de planejamento de ações de formação. Objetivos de aprendizagem, conteúdos, metodologia e avaliação. Elaboração de uma sequência de aprendizagem (aula).</t>
  </si>
  <si>
    <t>O Poder Judiciário, integrante dos 4 eixos de atuação dentro da Política Nacional de enfrentamento à Violência contra a Mulher, tem como papel imprescindível a elaboração e execução de políticas de caráter preventivo e combatente às situações de violência. Além de necessária, a ação alinha-se à necessária comprovação de um dos critérios definidos pelo Conselho Nacional de Justiça para pontuação dos Tribunais no Prêmio CNJ de qualidade.</t>
  </si>
  <si>
    <t>A II Jornada do Cevid Orienta tem objetivo diverso da I Jornada. O intuito, agora, é o treinamento e a necessária capacitação dos diretores de fórum, servidores, assistentes de direção e chefes de segurança terceirizada e suas equipes. É fundamental que todos os que trabalham diretamente com a segurança das unidades compreendam a implementação do programa para que, em eventual acionamento ou situação de urgência, conheçam o fluxo de atuação para que a tomada de decisão se dê de forma eficaz, garantindo a segurança das mulheres em situação de violência e das unidades de fórum onde elas trabalham.</t>
  </si>
  <si>
    <t>0021395-98.2025.8.16.6000</t>
  </si>
  <si>
    <t>Treinamento avançado no combate ao cibercrime</t>
  </si>
  <si>
    <t>American Bar Association (ABA)</t>
  </si>
  <si>
    <t>0112594-75.2023.8.16.6000</t>
  </si>
  <si>
    <t>curso e manual para qualificação/capacitação de servidores atuantes nos plantões judiciários das Comarcas</t>
  </si>
  <si>
    <t>PAE2025</t>
  </si>
  <si>
    <t>Sustentabilidade no Poder Judiciário</t>
  </si>
  <si>
    <t>Individualização da pena direcionada aos fins do sistema penal</t>
  </si>
  <si>
    <t>COMUNICAÇÃO NÃO VIOLENTA e HABILIDADES EMOCIONAIS</t>
  </si>
  <si>
    <t>A Improbidade Administrativa na visão do Superior Tribunal de Justiça após o advento da Lei 14.230/2021</t>
  </si>
  <si>
    <t>PROTOCOLO PARA JULGAMENTO COM A PERSPECTIVA DE GÊNERO</t>
  </si>
  <si>
    <t>CRÉDITO AO CONSUMIDOR E SUPERENDIVIDAMENTO</t>
  </si>
  <si>
    <t>Capacitação de Servidores e Servidoras na Competência Criminal e Anexos</t>
  </si>
  <si>
    <t>Curso de atualização em Mediação Familiar</t>
  </si>
  <si>
    <t>0021747-56.2025.8.16.6000</t>
  </si>
  <si>
    <t>sugere-se que seja promovido vídeo informativo sobre o processo de Gestão por Competências bem como sobre o caminho a ser seguido para a demanda por capacitação.</t>
  </si>
  <si>
    <t>0083607-92.2024.8.16.6000</t>
  </si>
  <si>
    <t>capacitação em atendimento telefônico e presencial</t>
  </si>
  <si>
    <t>0021912-06.2025.8.16.6000</t>
  </si>
  <si>
    <t>instaura-se o presente expediente para tratar especificamente do diagnóstico, planejamento e desenvolvimento da demanda de capacitação estabelecida no SEI n.º 0057795-19.2022.8.16.6000, que trata da Resolução CNJ n° 454/2022, editada para tratar de diretrizes e procedimentos para efetivar a garantia do direito ao acesso ao Judiciário de pessoas e povos indígenas.</t>
  </si>
  <si>
    <t>O objetivo do II Encontro consiste em expandir o diálogo e a integração das Instituições Facilitadoras de Grupos Reflexivos e Responsabilizantes para Autores de Violência Doméstica e Familiar oriundas de cidades da Região Metropolitana de Curitiba. O evento visa, ainda, fomentar o intercâmbio de práticas e experiências entre as instituições facilitadoras de Grupos Reflexivos para Autores de Violência Doméstica e Familiar, contribuindo com critérios para a parametrização dos grupos reflexivos a partir de adequadas metodologias sobre a temática. Além disso, a iniciativa almeja alinhar as práticas adotadas nas referidas comarcas às diretrizes estabelecidas pelo TJPR, à legislação estadual e às recomendações do Conselho Nacional de Justiça, promovendo uma atuação consistente e eficaz. Por meio do compartilhamento de boas práticas, desafios e possíveis soluções, espera-se aprimorar a qualidade do atendimento oferecido aos participantes dos grupos reflexivos e contribuir para o fortalecimento e continuidade das ações de enfrentamento à violência doméstica e familiar em toda a região</t>
  </si>
  <si>
    <t>0003700-34.2025.8.16.6000</t>
  </si>
  <si>
    <t>curso de brigada de incêndio - Toledo</t>
  </si>
  <si>
    <t>IDENTIFICAÇÃO DA JUSTIÇA RESTAURATIVA NO CONTEXTO PARADIGMÁTICO DA CULTURA DE PAZ E DOS DIREITOS HUMANOS. HISTÓRICO DA JUSTIÇA RESTAURATIVA NO BRASIL E NO MUNDO. CONCEPÇÃO DE JUSTIÇA RESTAURATIVA, PRINCIPIOS E REFERÊNCIAS NORMATIVAS. ESSÊNCIA COMUNITÁRIA DA CONSTRUÇÃO DA JUSTIÇA RESTAURATIVA. FUNDAMENTOS TEÓRICOS E PRESSUPOSTOS DE APLICAÇÃO. INTRODUÇÃO AOS PROCESSOS CIRCULARES. PLANEJAMENTO E ORGANIZAÇÃO DO CÍRCULO DE CONSTRUÇÃO DE PAZ. FACILITAÇÃO DE CÍRCULOS</t>
  </si>
  <si>
    <t>0022911-56.2025.8.16.6000</t>
  </si>
  <si>
    <t>Curso de Direção Defensiva e Evasiva para Magistrados e Magistradas do Estado do Paraná.</t>
  </si>
  <si>
    <t>Boas práticas no uso estratégico do Sistema Projudi em secretarias criminais</t>
  </si>
  <si>
    <t>0023104-71.2025.8.16.6000</t>
  </si>
  <si>
    <t>Curso de Verano sobre Desinformación y Libertad de Expresión - Universidad Complutense de Madrid</t>
  </si>
  <si>
    <t>Madrid</t>
  </si>
  <si>
    <t>0023334-16.2025.8.16.6000</t>
  </si>
  <si>
    <t>2ª edição do curso “Introdução ao novo regime jurídico da Curatela</t>
  </si>
  <si>
    <t>aperfeiçoamento da prestação jurisdicional no que tange aos direitos das pessoas com deficiência.</t>
  </si>
  <si>
    <t>0024265-19.2025.8.16.6000</t>
  </si>
  <si>
    <t>Estica, Respira... e Escuta: O que o Teletrabalho Está Dizendo Sobre a Saúde dos Servidores?</t>
  </si>
  <si>
    <t>professores da Ginástica Laboral.</t>
  </si>
  <si>
    <t>0023555-96.2025.8.16.6000</t>
  </si>
  <si>
    <t>Atualidades na judicialização da saúde pública e suplementar: uma abordagem conceitual e prática - 2 ed</t>
  </si>
  <si>
    <t>Introdução à Judicialização da Saúde. Legislação e Jurisprudência em Saúde. Documentos Técnico-Científicos. Funções de Órgãos e Comissões na Judicialização da Saúde.
Recomendação CNJ n.º 146/2023 e o Comitê de Saúde do CNJ. Saúde Pública e o Sistema Único de Saúde (SUS). Saúde Suplementar e Planos de Saúde. Bases de dados
em saúde. Avaliação de Evidências Científicas. Simulação de Decisões Judiciais. Recomendações do Comitê de Saúde do CNJ do Paraná, do Fonajus e do CJF.</t>
  </si>
  <si>
    <t>Plano de curso (11652716)</t>
  </si>
  <si>
    <t>0017539-29.2025.8.16.6000</t>
  </si>
  <si>
    <t>CURSO DE APERFEIÇOAMENTO PARA MAGISTRADOS E MAGISTRADAS INTRODUÇÃO À INTELIGÊNCIA ARTIFICIAL GENERATIVA E AO COPILOT NA FUNÇÃO JURISDICIONAL DE PRIMEIRO GRAU</t>
  </si>
  <si>
    <t>CONCEITOS INTRODUTÓRIOS DE INTELIGÊNCIA ARTIFICIAL; REGULAMENTAÇÃO, ÉTICA E LIMITES DA IA; PRIVACIDADE, PROTEÇÃO DE DADOS E TRANSPARÊNCIA DA UTILIZAÇÃO DE IA NA FUNÇÃO JURISDICIONAL; APLICAÇÕES DA IA GENERATIVA NA ATIVIDADE JURISDICIONAL; FERRAMENTAS DO COPILOT BASEADAS EM IA UTILIZADAS NO APOIO À ATUAÇÃO JUDICIAL; LINGUAGEM DE PROMPT E AGENTES AUTÔNOMOS; ELABORAÇÃO DE MINUTAS E PEÇAS JUDICIAIS COM APOIO DA IA.</t>
  </si>
  <si>
    <t>Plano 11624990</t>
  </si>
  <si>
    <t>GESTÃO DO TEMPO</t>
  </si>
  <si>
    <t>Plano 10595422</t>
  </si>
  <si>
    <t>0014753-51.2021.8.16.6000</t>
  </si>
  <si>
    <t>3. Confirmar com a Escola Judicial do Tribunal de Justiça do Estado do Paraná (Ejud) a possibilidade de emissão de Certificado para a Capacitação Profissional indicadas no item anterior – com total de 7 horas e ministrada por Analistas de Sistema da Secretaria de Tecnologia da Informação.</t>
  </si>
  <si>
    <t>0023982-93.2025.8.16.6000</t>
  </si>
  <si>
    <t>A Política Antimanicomial do Poder Judiciário - 2ed</t>
  </si>
  <si>
    <t>P-SEP-GSEP-GMF/PR - Grupo de Monitoramento e Fiscalização do Sistema Carcerário e do Sistema de Execução de Medidas Socioeducativas do Gabinete do Secretário Especial da Presidência</t>
  </si>
  <si>
    <t>Plano 11630884</t>
  </si>
  <si>
    <t>0025255-10.2025.8.16.6000</t>
  </si>
  <si>
    <t>II edição da Semana Nacional dos Juizados Especiais</t>
  </si>
  <si>
    <t>0024895-75.2025.8.16.6000</t>
  </si>
  <si>
    <t>Semana de Combate ao Assédio e à Discriminação no Tribunal de Justiça do Paraná: Prevenção ao Assédio e à Discriminação e Boas Práticas nas Relações de Trabalho</t>
  </si>
  <si>
    <t>copilot</t>
  </si>
  <si>
    <t>CNPER-CPEAMAS-2G - Comissão de Prevenção e Enfrentamento do Assédio Moral e do Assédio Sexual - 2º Grau</t>
  </si>
  <si>
    <t>0025251-70.2025.8.16.6000</t>
  </si>
  <si>
    <t>Aula Magna do Curso de Pós-Graduação em Falências e Recuperação de Empresas da Pontifícia Universidade Católica do Paraná.</t>
  </si>
  <si>
    <t>1. Burnout: a síndrome do esgotamento profissional (10 de novembro de 2023)</t>
  </si>
  <si>
    <t>1. Aula Show sobre integração das ferramentas do Office 365 (24 de julho de 2024)</t>
  </si>
  <si>
    <t>1. DEMODAY - Aumentando a Produtividade com o Microsoft 365 Copilot (21 de maio de 2024)</t>
  </si>
  <si>
    <t>2. Como se tornar mais produtivo com o Outlook (31 de julho de 2024)</t>
  </si>
  <si>
    <t>Depoimento Especial - 8ª Edição</t>
  </si>
  <si>
    <t>Capacitação e atualização no apoio à tomada de Depoimento Especial, voltadas a profissionais do judiciário e rede de apoio externas ao judiciário.</t>
  </si>
  <si>
    <t>0021802-07.2025.8.16.6000</t>
  </si>
  <si>
    <t>3 turmas</t>
  </si>
  <si>
    <t>Plano (11584506)</t>
  </si>
  <si>
    <t>0022085-30.2025.8.16.6000</t>
  </si>
  <si>
    <t>É POSSÍVEL VIVER SEM DOR? Rolfing</t>
  </si>
  <si>
    <t>Ser uma ação informativa para proporcionar aos servidores informações efetivas quanto à utilização da técnica, que pode ajudar a aliviar dores e tensões, inclusive relacionadas ao estresse</t>
  </si>
  <si>
    <t>0026336-91.2025.8.16.6000</t>
  </si>
  <si>
    <t>Cursos de Formação em Métodos Consensuais de Solução de Conflitos e Justiça Restaurativa</t>
  </si>
  <si>
    <t>A proposta encontra respaldo na política pública instituída pela Resolução 125/2010 do Conselho Nacional de Justiça, bem como na Resolução 225/2016, que orienta a implementação da Justiça Restaurativa no âmbito do Poder Judiciário. Busca-se, com isso, fortalecer a formação contínua e qualificada de mediadores, conciliadores, facilitadores e demais atores do sistema de justiça, alinhando esforços à missão institucional de promoção da autocomposição e da cultura de paz.</t>
  </si>
  <si>
    <t>COPILOT - Violência doméstica e familiar contra a mulher</t>
  </si>
  <si>
    <t>2. Workshop das APACs em Funcionamento</t>
  </si>
  <si>
    <t>Deficiência, família e cuidados</t>
  </si>
  <si>
    <t>0024052-13.2025.8.16.6000</t>
  </si>
  <si>
    <t>GOVERNANÇA DAS CONTRATAÇÕES PÚBLICAS PARA O PODER JUDICIÁRIO</t>
  </si>
  <si>
    <t>0049431-87.2024.8.16.6000</t>
  </si>
  <si>
    <t>Elaborar trilha de capacitação para colaboradores e gestores sobre prevenção e combate ao assédio e discriminação</t>
  </si>
  <si>
    <t>0173917-47.2024.8.16.6000</t>
  </si>
  <si>
    <t>16ª Edição - Encontro Nacional de Preparação Online para Pretendentes à Adoção</t>
  </si>
  <si>
    <t>1º Pré-Encontro Preparatório</t>
  </si>
  <si>
    <t>2º Pré-Encontro Preparatório</t>
  </si>
  <si>
    <t>Abertura Solene</t>
  </si>
  <si>
    <t>1º Encontro Síncrono</t>
  </si>
  <si>
    <t>2º Encontro Síncrono</t>
  </si>
  <si>
    <t>3º Encontro Síncrono e Encerramento</t>
  </si>
  <si>
    <t>0019185-45.2023.8.16.6000</t>
  </si>
  <si>
    <t>ProServidor - Direção do Fórum"</t>
  </si>
  <si>
    <t>Programa de Formação dos Técnicos em Computação da Divisão dos Núcleos Regionais - DNRI para Desenvolvimento de Competências</t>
  </si>
  <si>
    <t>0025906-42.2025.8.16.6000</t>
  </si>
  <si>
    <t>EVENTO INTERNACIONAL REALIZADO PELO SUPREMO TRIBUNAL FEDERAL EM CONJUNTO COM O TRIBUNAL DE JUSTIÇA DO ESTADO DO PARANÁ POR SUA ESCOLA JUDICIAL</t>
  </si>
  <si>
    <t>0026025-03.2025.8.16.6000</t>
  </si>
  <si>
    <t>0024082-48.2025.8.16.6000</t>
  </si>
  <si>
    <t>Cursos de Justiça Restaurativa: Formação Prática I (círculos não conflitivos) - 18 e 19 ed</t>
  </si>
  <si>
    <t>Plano de curso (11629296)</t>
  </si>
  <si>
    <t>0011767-85.2025.8.16.6000</t>
  </si>
  <si>
    <t xml:space="preserve">Curso "Let's Gov - Fazendo a Inovação Acontecer no Setor Público" </t>
  </si>
  <si>
    <t>0024412-45.2025.8.16.6000</t>
  </si>
  <si>
    <t>I Curso de Formação de Técnicos Cumpridores de Mandados - 2025</t>
  </si>
  <si>
    <t>Plano de curso (11649504)</t>
  </si>
  <si>
    <t xml:space="preserve">Jornada de atualização para os/as servidores/as com atuação em competências que atendem crianças e adolescentes em processos judiciais: Perícia judicial e produção de documentos técnicos </t>
  </si>
  <si>
    <t xml:space="preserve">Jornada de atualização para os/as servidores/as com atuação em competências que atendem crianças e adolescentes em processos judiciais: Limites e possibilidades da atuação de psicólogos e assistentes sociais em situações de alienação parental </t>
  </si>
  <si>
    <t xml:space="preserve">Jornada de atualização para os/as servidores/as com atuação em competências que atendem crianças e adolescentes em processos judiciais: PPolítica Antimanicomial </t>
  </si>
  <si>
    <t>Jornada de atualização para os/as servidores/as com atuação em competências que atendem crianças e adolescentes em processos judiciais: Violência Doméstica e Familiar Contra as Mulheres</t>
  </si>
  <si>
    <t xml:space="preserve">Jornada de atualização para os/as servidores/as com atuação em competências que atendem crianças e adolescentes em processos judiciais:Trabalho com comunidades tradicionais, migrantes e refugiados </t>
  </si>
  <si>
    <t xml:space="preserve">Jornada de atualização para os/as servidores/as com atuação em competências que atendem crianças e adolescentes em processos judiciais:Interface entre o Poder Judiciário e o Poder Executivo na Infância e Juventude </t>
  </si>
  <si>
    <t xml:space="preserve">Jornada de atualização para os/as servidores/as com atuação em competências que atendem crianças e adolescentes em processos judiciais: Direito das Famílias </t>
  </si>
  <si>
    <t xml:space="preserve">Jornada de atualização para os/as servidores/as com atuação em competências que atendem crianças e adolescentes em processos judiciais: Audiências de Custódia </t>
  </si>
  <si>
    <t xml:space="preserve">Jornada de atualização para os/as servidores/as com atuação em competências que atendem crianças e adolescentes em processos judiciais: Gênero, Identidade de Gênero e Orientação Sexual e suas interfaces com o Sistema de Justiça </t>
  </si>
  <si>
    <t xml:space="preserve">Jornada de atualização para os/as servidores/as com atuação em competências que atendem crianças e adolescentes em processos judiciais: Serviços de Acolhimento de Crianças e de Adolescentes </t>
  </si>
  <si>
    <t xml:space="preserve">Jornada de atualização para os/as servidores/as com atuação em competências que atendem crianças e adolescentes em processos judiciais: Socioeducação </t>
  </si>
  <si>
    <t>Jornada de atualização para os/as servidores/as com atuação em competências que atendem crianças e adolescentes em processos judiciais:Atuação das equipes multidisciplinares em processos de Adoção</t>
  </si>
  <si>
    <t>0027660-19.2025.8.16.6000</t>
  </si>
  <si>
    <t>curso "Atualização do Código Civil – Direito de Família"</t>
  </si>
  <si>
    <t>20  h</t>
  </si>
  <si>
    <t>0026387-05.2025.8.16.6000</t>
  </si>
  <si>
    <t>curso “Ação Penal Ordinária: Procedimento Pós-Sentença”</t>
  </si>
  <si>
    <t>0020569-72.2025.8.16.6000</t>
  </si>
  <si>
    <t>Abertura da "VII semana de Adoção do Judiciário".</t>
  </si>
  <si>
    <t>Identificar iniciativas e propagar a adoção, dando visibilidade às ações desenvolvidas pelo judiciário em âmbito estadual.
Ampliar as divulgações das ações desenvolvidas pelas comarcas.
Incentivar ações que possibilitem o diálogo entre a rede de proteção aos direitos das crianças e dos adolescentes.
Oportunizar divulgações sobre as ações voltadas para a adoção, desenvolvendo estratégias e agregando mais conhecimento sobre a importância da articulação intersetorial na adoção.</t>
  </si>
  <si>
    <t>0027770-18.2025.8.16.6000</t>
  </si>
  <si>
    <t>0026140-24.2025.8.16.6000</t>
  </si>
  <si>
    <t>AVALIAÇÃO DE IMÓVEIS - TÉCNICOS CUMPRIDORES DE MANDADO</t>
  </si>
  <si>
    <t>0021008-83.2025.8.16.6000</t>
  </si>
  <si>
    <t>Demanda Curso Relatório de Auditoria - Planejamento Estratégico de Força de Trabalho</t>
  </si>
  <si>
    <t xml:space="preserve"> 31/03/2025 _ 14h</t>
  </si>
  <si>
    <t>31/03/2025 - 17h30</t>
  </si>
  <si>
    <t>0018447-86.2025.8.16.6000</t>
  </si>
  <si>
    <t>até o dia 22 de abril</t>
  </si>
  <si>
    <t>o código de item</t>
  </si>
  <si>
    <t>unidade requisitante do item</t>
  </si>
  <si>
    <t>Quantidade a ser adquirida ou contratada</t>
  </si>
  <si>
    <t>a descrição sucinta ou do objeto;</t>
  </si>
  <si>
    <t>a justificativa para a necessidade da aquisição ou contratação;</t>
  </si>
  <si>
    <t>a estimativa preliminar do valor;</t>
  </si>
  <si>
    <t>o grau de prioridade da compra ou contratação, com graduações de alto, médio e baixo; e</t>
  </si>
  <si>
    <t>a data estimada para a compra ou contratação."</t>
  </si>
  <si>
    <t>obs</t>
  </si>
  <si>
    <t>0152659-78.2024.8.16.6000</t>
  </si>
  <si>
    <t>renovação da plataforma UDEMY/Raleduc,</t>
  </si>
  <si>
    <t>SG-STI-GS-AT - Assessoria Técnica do Gabinete do Secretário da Secretaria de Tecnologia da Informação</t>
  </si>
  <si>
    <t>115 lincenças</t>
  </si>
  <si>
    <t>contratação direta de pessoa jurídica, por inexigibilidade de licitação, referente ao processo de contratação de 115 (cento e quinze) licenças "Udemy for Government" de acesso à plataforma de cursos online Udemy para capacitação de servidores da Secretaria de Tecnologia da Informação, pelo período de 24 (vinte e quatro) meses.</t>
  </si>
  <si>
    <t>Pré-Empenho - SIAFIC 2025NR000260 (11502972)</t>
  </si>
  <si>
    <t>0124397-55.2023.8.16.6000</t>
  </si>
  <si>
    <t>serviços de tradução/interpretação para Linguagem Brasileira de Sinais - Libras,</t>
  </si>
  <si>
    <t>garantindo a acessibilidade</t>
  </si>
  <si>
    <t>Termo de Referência 11539071</t>
  </si>
  <si>
    <t>0165108-68.2024.8.16.6000</t>
  </si>
  <si>
    <t>fornecedor H&amp;L PROMOÇÕES, EVENTOS E COMUNICAÇÃO LTDA,</t>
  </si>
  <si>
    <t>finalizado</t>
  </si>
  <si>
    <t>pagamento de docentes/conteudistas</t>
  </si>
  <si>
    <t>pagamento de diarias</t>
  </si>
  <si>
    <t>0150397-58.2024.8.16.6000</t>
  </si>
  <si>
    <t>impressão do livro 300 ANOS DA JUSTIÇA TOGADA NA TERRA DAS ARAUCÁRIAS</t>
  </si>
  <si>
    <t>P-SEP - Secretaria Especial da Presidência</t>
  </si>
  <si>
    <t>0007585-56.2025.8.16.6000</t>
  </si>
  <si>
    <t>Contratação do Pacote Adobe Creative Cloud</t>
  </si>
  <si>
    <t>P-SEP-GSEP-CCS - Coordenadoria de Comunicação Social do Gabinete do Secretário Especial da Presidência</t>
  </si>
  <si>
    <t>O atual contrato do Pacote Adobe Creative Cloud (195/2022 - 8436877 ) encerra-se em Dezembro deste ano. Os programas da Adobe são utilizados diariamente na produção gráfica e audiovisual da Coordenadoria de Comunicação Social, bem como em videoaulas da Escola Judicial do Paraná. A Adobe é reconhecida mundialmente pela excelência e os softwares permitem edição de fotografias, ilustrações e vídeos, diagramação de publicações impressas, cartazes e outras peças gráficas com qualidade profissional, edição de boletins online; criação de interfaces em linguagem flash, etc.
Tanto CCS quanto EJUD dependem da utilização do Pacote Adobe Creative Cloud para suas atividades.</t>
  </si>
  <si>
    <t>0014636-21.2025.8.16.6000</t>
  </si>
  <si>
    <t>moldura para galeria dos presidentes da EJUD</t>
  </si>
  <si>
    <t>0014628-44.2025.8.16.6000</t>
  </si>
  <si>
    <t>solicitação de contratação de molduras para estúdio de gravação</t>
  </si>
  <si>
    <t>molduras de madeiras para estúdio de gravação da EJUD</t>
  </si>
  <si>
    <t>0018014-82.2025.8.16.6000</t>
  </si>
  <si>
    <t>solicitação para alteração do Contrato nº 197/2024 (mov. 10906096), expediente 0053959-04.2023.8.16.6000, firmado entre o Tribunal de Justiça do Estado do Paraná (TJPR) e a empresa H&amp;L Promoções, Eventos e Comunicação Ltda</t>
  </si>
  <si>
    <t>alteração do Contrato nº 197/2024 (10906096), que contempla, entre outros serviços, a produção de vídeo-aulas, utilizadas exclusivamente pela referida unidade. O pedido tem por objetivo o aumento da quantidade de vídeo-aulas com duração de até 12 minutos, tendo em vista que as 50 unidades inicialmente previstas já foram integralmente utilizadas.</t>
  </si>
  <si>
    <t> 0024199-39.2025.8.16.6000</t>
  </si>
  <si>
    <t>0019008-13.2025.8.16.6000</t>
  </si>
  <si>
    <t>locação de máquinas automáticas de café e bebidas quentes, com fornecimento de insumos e manutenção</t>
  </si>
  <si>
    <t>nova contratação uma vez que a máquina de café é muito utilizada pelos formadores e cursistas.</t>
  </si>
  <si>
    <t>Documentação 11601932</t>
  </si>
  <si>
    <t>0009849-46.2025.8.16.6000</t>
  </si>
  <si>
    <t>bottos com a identificação da EJUD.</t>
  </si>
  <si>
    <t> 200 bottos </t>
  </si>
  <si>
    <t>0019033-26.2025.8.16.6000</t>
  </si>
  <si>
    <t>encadernação dos seguintes documentos</t>
  </si>
  <si>
    <t>a) Livro 1 - documento nº 11511796 -  02 (dois) exemplares;
b) Livro 2 - documento nº  11511804 - 02 (dois) exemplares;
c) Livro 3 - documento nº 11511820 - 02 (dois) exemplares;
d) Livro 4 - documento nº 11511873 - 02 (dois) exemplares;</t>
  </si>
  <si>
    <t>0097198-24.2024.8.16.6000</t>
  </si>
  <si>
    <t>aquisição de ferramenta PIPEPRO (contrato de manutenção), responsável pelo atual Sistema de Pagamento de Diárias (AlivePro</t>
  </si>
  <si>
    <t>SG-SF-CGF-DFRD - Divisão de Fundo Rotativo e Diárias da Coordenadoria de Gestão Financeira da Secretaria de Finanças</t>
  </si>
  <si>
    <t>Sistema de Pagamento de Diárias (AlivePro)</t>
  </si>
  <si>
    <t>0022808-49.2025.8.16.6000</t>
  </si>
  <si>
    <t>Solicitação de contratação de compra de bandeiras da Escola Judicial do Paraná - EJUD</t>
  </si>
  <si>
    <t xml:space="preserve"> bandeiras da Escola Judicial do Paraná - EJUD</t>
  </si>
  <si>
    <t>0008700-15.2025.8.16.6000</t>
  </si>
  <si>
    <t>placa de identificação externa</t>
  </si>
  <si>
    <t>fundamental para aprimorar a sinalização e a organização do espaço, facilitando o acesso de magistrados, servidores e demais públicos que necessitam dos serviços oferecidos.</t>
  </si>
  <si>
    <t>0017506-39.2025.8.16.6000</t>
  </si>
  <si>
    <t>Solicito os bons préstimos a pintura e revisão elétrica</t>
  </si>
  <si>
    <t>pintura e revisão elétrica do 1° andar, 2° andar, 3° andar e 4° andar do Ed. Pery Moreira e instalação de lógica cabeada na sala 215, nesta Capital.</t>
  </si>
  <si>
    <t>paredes sujas, no auditório existe a falta de tomadas o que compromete nos dias que tem curso e necessita de utilização de aparelhos eletrõnicos. Comprometimento dos cursos quando necessita de wi-fi.</t>
  </si>
  <si>
    <t>0151757-28.2024.8.16.6000</t>
  </si>
  <si>
    <t>aumento espaço onedrive</t>
  </si>
  <si>
    <t>ampliação do espaço de armazenamento para, no mínimo, 500 GB,</t>
  </si>
  <si>
    <t>Essa limitação impacta diretamente a continuidade das atividades pedagógicas, comprometendo a formação de magistrados e servidores</t>
  </si>
  <si>
    <t>SIGA R625169 (11487830)</t>
  </si>
  <si>
    <t>0006139-18.2025.8.16.6000</t>
  </si>
  <si>
    <t>cartões de visita - EJUD/2025 a 2027</t>
  </si>
  <si>
    <t>P-AUDI-CAI - Chefia da Auditoria Interna</t>
  </si>
  <si>
    <t>TREINAMENTO ARQUITETO JAVA</t>
  </si>
  <si>
    <t>Curso "Let's Gov - Fazendo a Inovação Acontecer no Setor Público</t>
  </si>
  <si>
    <t>P-SEP-LPDI - Laboratório de Pesquisa, Desenvolvimento e Inovação da Secretaria Especial da Presidência</t>
  </si>
  <si>
    <t xml:space="preserve">objetivo da oficina é capacitar os participantes em metodologias e ferramentas inovadoras e colaborativas para o setor público. </t>
  </si>
  <si>
    <t>SG-SI-CST-DSP - Divisão de Segurança Patrimonial da Coordenadoria de Serviços Terceirizados da Secretaria de Infraestrutura</t>
  </si>
  <si>
    <t>crescente aumento tecnológico que este Tribunal tem se inserido no âmbito da segurança patrimonial, bem como a busca para alteração e aprimoramento das contratações institucionais relacionadas à vigilância e segurança patrimonial,</t>
  </si>
  <si>
    <t>GT-QI - Grupo de Trabalho sobre Questões Indígenas</t>
  </si>
  <si>
    <t>proporcionará uma oportunidade ímpar de aprofundamento nos conhecimentos relativos às questões indígenas, promovendo um intercâmbio de experiências e saberes que são essenciais para o desenvolvimento de políticas públicas mais eficazes e inclusivas</t>
  </si>
  <si>
    <t>gratuito</t>
  </si>
  <si>
    <t>EVENTOS 2024 COM INTÉRPRETES DE LIBRAS</t>
  </si>
  <si>
    <t>ANO DO CURSO</t>
  </si>
  <si>
    <t>Data</t>
  </si>
  <si>
    <t>Nº Eventos</t>
  </si>
  <si>
    <t>Nº Dias</t>
  </si>
  <si>
    <t>Nº Horas</t>
  </si>
  <si>
    <t>Nº Intérpretes</t>
  </si>
  <si>
    <t>Atesto</t>
  </si>
  <si>
    <t>sei de pagamento</t>
  </si>
  <si>
    <t>1º Pré-Encontro Preparatório para a 14ª Edição do Encontro Nacional de Preparação Online para Pretendentes à Adoção</t>
  </si>
  <si>
    <t>2º Pré-Encontro Preparatório para a 14ª Edição do Encontro Nacional de Preparação Online para Pretendentes à Adoção</t>
  </si>
  <si>
    <t>Abertura 14ª Edição do Encontro Nacional de Preparação Online para Pretendentes à Adoção</t>
  </si>
  <si>
    <t>1º Encontro Síncrono 14ª Edição do Encontro Nacional de Preparação Online para Pretendentes à Adoção</t>
  </si>
  <si>
    <t>2º Encontro Síncrono 14ª Edição do Encontro Nacional de Preparação Online para Pretendentes à Adoção</t>
  </si>
  <si>
    <t>Encerramento 14ª Edição do Encontro Nacional de Preparação Online para Pretendentes à Adoção</t>
  </si>
  <si>
    <t>1º Pré-Encontro Preparatório para a 15ª Edição do Encontro Nacional de Preparação Online para Pretendentes à Adoção</t>
  </si>
  <si>
    <t>2º Pré-Encontro Preparatório para a 15ª Edição do Encontro Nacional de Preparação Online para Pretendentes à Adoção</t>
  </si>
  <si>
    <t>Abertura 15ª Edição Encontro Nacional de Preparação Online para Pretendentes à Adoção</t>
  </si>
  <si>
    <t>1º Encontro Síncrono 15ª Edição do Encontro Nacional de Preparação Online para Pretendentes à Adoção</t>
  </si>
  <si>
    <t>2º Encontro Síncrono 15ª Edição do Encontro Nacional de Preparação Online para Pretendentes à Adoção</t>
  </si>
  <si>
    <t>3º Encontro Síncrono e Encerramento 15ª Edição do Encontro Nacional de Preparação Online para Pretendentes à Adoção</t>
  </si>
  <si>
    <t>1ª Jornada do Programa PREPARAR (manhã)</t>
  </si>
  <si>
    <t>1ª Jornada do Programa PREPARAR (tarde)</t>
  </si>
  <si>
    <t>0020537-67.2025.8.16.6000</t>
  </si>
  <si>
    <t>0026293-57.2025.8.16.6000</t>
  </si>
  <si>
    <t>SANÇÃO DA LEI PARA CRIAÇÃO DA CÂMARA ESPECIALIZADA EM VIOLÊNCIA DOMÉSTICA</t>
  </si>
  <si>
    <t xml:space="preserve">Sessão de Treinamento sobre o Microsoft 365 Copilot Exclusiva para PCDs
Ciclo de Workshops - Programa de Capacitação Institucional em Microsoft 365 Copilot
</t>
  </si>
  <si>
    <t>PROCESSO PRINCIPAL</t>
  </si>
  <si>
    <t>EVENTO</t>
  </si>
  <si>
    <t>DATA DO INICIO</t>
  </si>
  <si>
    <t>DATA DO TERMINO</t>
  </si>
  <si>
    <t>PEDIDO DE DIARIA</t>
  </si>
  <si>
    <t>NOME DO SOLICITANTE</t>
  </si>
  <si>
    <t>DIARIAS DEFERIDAS</t>
  </si>
  <si>
    <t>diárias aos magistrados designados para frequência ao curso de formação inicial promovido pela ESMEC.</t>
  </si>
  <si>
    <t>0014272-83.2024.8.16.6000</t>
  </si>
  <si>
    <t>Convite para o IX Encontro do Consepre Encontro Especial de Posse da nova Comissão Administrativa</t>
  </si>
  <si>
    <t>0159519-32.2023.8.16.6000</t>
  </si>
  <si>
    <t>Vanessa Rafaela Lobato - Encontro Nacional de Formadoras e Formadores, pela (Enfam), nos dias 27 e 28 de fevereiro de 2024</t>
  </si>
  <si>
    <t>0011710-04.2024.8.16.6000</t>
  </si>
  <si>
    <t>erimônia de Posse dos novos Conselheiros do colendo Conselho Nacional de Justiça, que acontecerá no dia 20.02.2024, a partir das 10h, em Brasília-DF.</t>
  </si>
  <si>
    <t>0019342-81.2024.8.16.6000</t>
  </si>
  <si>
    <t>12 e 13 de maio do 2021, em virtude da necessidade de despachar, em Brasília -DF, com os Ministros do Supremo Tribunal Federal, tendo como pauta de assuntos a ADI nº 2.040, a ADI nº 6.433 e o RE nº 808.202.</t>
  </si>
  <si>
    <t>0049511-56.2021.8.16.6000</t>
  </si>
  <si>
    <t>Fórum da ONU-ILANUD da Escola da Magistratura do Tribunal de Justiça do Estado do Rio de Janeiro (EMERJ) em parceria com o Colégio Permanente de Diretores de Escolas Estaduais da Magistratura (COPEDEM) nos dias 15 e 16 de abril de 2024</t>
  </si>
  <si>
    <t>0030280-38.2024.8.16.6000</t>
  </si>
  <si>
    <t>DIVANGELA PRÉCOMA MOREIRA KULIGOWSKI - PARTICIPAÇÃO NO FORUM NACIONAL DO JUÍZES DA EXECUÇÃO PENAL</t>
  </si>
  <si>
    <t>0031699-93.2024.8.16.6000</t>
  </si>
  <si>
    <t>FONAJE</t>
  </si>
  <si>
    <t>0033353-18.2024.8.16.6000</t>
  </si>
  <si>
    <t>IV Fórum Nacional de Execução Penal FONAVEP, a se realizar nos dias 14 e 15 de março de 2024, a partir das 17 h, em Foz do Iguaçu/PR.</t>
  </si>
  <si>
    <t>0012035-76.2024.8.16.6000</t>
  </si>
  <si>
    <t>FORÚM NACIONAL DE EXECUÇÃO PENAL, PROMOVIDO PELO PRÓPRIO TJPR</t>
  </si>
  <si>
    <t>0034098-95.2024.8.16.6000</t>
  </si>
  <si>
    <t>PARTICIPAÇÃO NO FONAVEP</t>
  </si>
  <si>
    <t>0035135-60.2024.8.16.6000</t>
  </si>
  <si>
    <t>2.º Diálogo da Comissão de Soluções Fundiárias com a Magistratura, a se realizar em 25 de abril de 2024, em Curitiba.</t>
  </si>
  <si>
    <t>0036915-35.2024.8.16.6000</t>
  </si>
  <si>
    <t>Participação no IV FÓRUM NACIONAL DE EXECUÇÃO PENAL - FONAVEP, em Foz do Iguaçu/PR.</t>
  </si>
  <si>
    <t>0035503-69.2024.8.16.6000</t>
  </si>
  <si>
    <t>evento Conselho Nacional de Justiça Presente, Passado e Futuro, nos dias 17 a 19 de abril de 2024, em Foz do Iguaçu/PR.</t>
  </si>
  <si>
    <t>0042188-92.2024.8.16.6000</t>
  </si>
  <si>
    <t>evento Conselho Nacional de Justiça: Presente, Passado e Futuro, que será realizado entre os dias 17 a 19 de abril de 2024,</t>
  </si>
  <si>
    <t>0043300-96.2024.8.16.6000</t>
  </si>
  <si>
    <t>0043640-40.2024.8.16.6000</t>
  </si>
  <si>
    <t>Conforme despacho nº 10190955 do SEI nº 0037651-53.2024.8.16.6000, esta Magistrada foi indicada para integrar a comitiva do E. Tribunal de Justiça do Estado do Paraná no 53º FONAJE.</t>
  </si>
  <si>
    <t>0042989-08.2024.8.16.6000</t>
  </si>
  <si>
    <t>0044362-74.2024.8.16.6000</t>
  </si>
  <si>
    <t>0044140-09.2024.8.16.6000</t>
  </si>
  <si>
    <t>0045049-51.2024.8.16.6000</t>
  </si>
  <si>
    <t>0045382-03.2024.8.16.6000</t>
  </si>
  <si>
    <t>0042297-09.2024.8.16.6000</t>
  </si>
  <si>
    <t>0046537-41.2024.8.16.6000</t>
  </si>
  <si>
    <t>0046667-31.2024.8.16.6000</t>
  </si>
  <si>
    <t>0047254-53.2024.8.16.6000</t>
  </si>
  <si>
    <t>0047272-74.2024.8.16.6000</t>
  </si>
  <si>
    <t>0046224-80.2024.8.16.6000</t>
  </si>
  <si>
    <t>0047788-94.2024.8.16.6000</t>
  </si>
  <si>
    <t>0047783-72.2024.8.16.6000</t>
  </si>
  <si>
    <t>0047848-67.2024.8.16.6000</t>
  </si>
  <si>
    <t>0047869-43.2024.8.16.6000</t>
  </si>
  <si>
    <t>0047892-86.2024.8.16.6000</t>
  </si>
  <si>
    <t>0047908-40.2024.8.16.6000</t>
  </si>
  <si>
    <t>0047944-82.2024.8.16.6000</t>
  </si>
  <si>
    <t>0048197-70.2024.8.16.6000</t>
  </si>
  <si>
    <t>0048153-51.2024.8.16.6000</t>
  </si>
  <si>
    <t>0048231-45.2024.8.16.6000</t>
  </si>
  <si>
    <t>0048376-04.2024.8.16.6000</t>
  </si>
  <si>
    <t>0048651-50.2024.8.16.6000</t>
  </si>
  <si>
    <t>0048475-71.2024.8.16.6000</t>
  </si>
  <si>
    <t>0048910-45.2024.8.16.6000</t>
  </si>
  <si>
    <t>0049090-61.2024.8.16.6000</t>
  </si>
  <si>
    <t>0048849-87.2024.8.16.6000</t>
  </si>
  <si>
    <t>0047996-78.2024.8.16.6000</t>
  </si>
  <si>
    <t>0053636-62.2024.8.16.6000</t>
  </si>
  <si>
    <t>0056417-57.2024.8.16.6000</t>
  </si>
  <si>
    <t>0056993-50.2024.8.16.6000</t>
  </si>
  <si>
    <t>0057491-49.2024.8.16.6000</t>
  </si>
  <si>
    <t>0058541-13.2024.8.16.6000</t>
  </si>
  <si>
    <t>0062229-80.2024.8.16.6000</t>
  </si>
  <si>
    <t>0063247-39.2024.8.16.6000</t>
  </si>
  <si>
    <t>0063029-11.2024.8.16.6000</t>
  </si>
  <si>
    <t>0063110-57.2024.8.16.6000</t>
  </si>
  <si>
    <t>0063803-41.2024.8.16.6000</t>
  </si>
  <si>
    <t>0063021-34.2024.8.16.6000</t>
  </si>
  <si>
    <t>0063948-97.2024.8.16.6000</t>
  </si>
  <si>
    <t>0063917-77.2024.8.16.6000</t>
  </si>
  <si>
    <t>0064642-66.2024.8.16.6000</t>
  </si>
  <si>
    <t>0064636-59.2024.8.16.6000</t>
  </si>
  <si>
    <t>0063730-69.2024.8.16.6000</t>
  </si>
  <si>
    <t>0064687-70.2024.8.16.6000</t>
  </si>
  <si>
    <t>0064598-47.2024.8.16.6000</t>
  </si>
  <si>
    <t>0064867-86.2024.8.16.6000</t>
  </si>
  <si>
    <t>0066880-58.2024.8.16.6000</t>
  </si>
  <si>
    <t>0066120-12.2024.8.16.6000</t>
  </si>
  <si>
    <t>0066385-14.2024.8.16.6000</t>
  </si>
  <si>
    <t>0069078-68.2024.8.16.6000</t>
  </si>
  <si>
    <t>0071156-35.2024.8.16.6000</t>
  </si>
  <si>
    <t>0073064-30.2024.8.16.6000</t>
  </si>
  <si>
    <t>0073640-23.2024.8.16.6000</t>
  </si>
  <si>
    <t>0075248-56.2024.8.16.6000</t>
  </si>
  <si>
    <t>0075349-93.2024.8.16.6000</t>
  </si>
  <si>
    <t>0075254-63.2024.8.16.6000</t>
  </si>
  <si>
    <t>0075239-94.2024.8.16.6000</t>
  </si>
  <si>
    <t>0075249-41.2024.8.16.6000</t>
  </si>
  <si>
    <t>0075253-78.2024.8.16.6000</t>
  </si>
  <si>
    <t>Congresso Internacional Cortes Supremas no Direito Comparado: as funções institucionais e os modelos de filtros recursais", que será realizado, no período de 19 a 21 de junho de 2024</t>
  </si>
  <si>
    <t>0076364-97.2024.8.16.6000</t>
  </si>
  <si>
    <t>0075237-27.2024.8.16.6000</t>
  </si>
  <si>
    <t>0077781-85.2024.8.16.6000</t>
  </si>
  <si>
    <t>0077844-13.2024.8.16.6000</t>
  </si>
  <si>
    <t>0077493-40.2024.8.16.6000</t>
  </si>
  <si>
    <t>0077791-32.2024.8.16.6000</t>
  </si>
  <si>
    <t>0077698-69.2024.8.16.6000</t>
  </si>
  <si>
    <t>0077643-21.2024.8.16.6000</t>
  </si>
  <si>
    <t>0077916-97.2024.8.16.6000</t>
  </si>
  <si>
    <t>0077956-79.2024.8.16.6000</t>
  </si>
  <si>
    <t>0076709-63.2024.8.16.6000</t>
  </si>
  <si>
    <t>0077860-64.2024.8.16.6000</t>
  </si>
  <si>
    <t>0078379-39.2024.8.16.6000</t>
  </si>
  <si>
    <t>0077045-67.2024.8.16.6000</t>
  </si>
  <si>
    <t>0078996-96.2024.8.16.6000</t>
  </si>
  <si>
    <t>0078913-80.2024.8.16.6000</t>
  </si>
  <si>
    <t>0079132-93.2024.8.16.6000</t>
  </si>
  <si>
    <t>0079119-94.2024.8.16.6000</t>
  </si>
  <si>
    <t>0078838-41.2024.8.16.6000</t>
  </si>
  <si>
    <t>0079350-24.2024.8.16.6000</t>
  </si>
  <si>
    <t>0080274-35.2024.8.16.6000</t>
  </si>
  <si>
    <t>0080300-33.2024.8.16.6000</t>
  </si>
  <si>
    <t>0080347-07.2024.8.16.6000</t>
  </si>
  <si>
    <t>0080365-28.2024.8.16.6000</t>
  </si>
  <si>
    <t>0080400-85.2024.8.16.6000</t>
  </si>
  <si>
    <t>0080383-49.2024.8.16.6000</t>
  </si>
  <si>
    <t>0080466-65.2024.8.16.6000</t>
  </si>
  <si>
    <t>0080484-86.2024.8.16.6000</t>
  </si>
  <si>
    <t>V Encontro Paranaense de Justiça Restaurativa: 10 anos da Justiça Restaurativa do Tribunal de Justiça do Paraná</t>
  </si>
  <si>
    <t>0080569-72.2024.8.16.6000</t>
  </si>
  <si>
    <t>DIANA CRISTINA SOSA</t>
  </si>
  <si>
    <t>0080819-08.2024.8.16.6000</t>
  </si>
  <si>
    <t>0080836-44.2024.8.16.6000</t>
  </si>
  <si>
    <t>0078099-68.2024.8.16.6000</t>
  </si>
  <si>
    <t>0080995-84.2024.8.16.6000</t>
  </si>
  <si>
    <t>0081090-17.2024.8.16.6000</t>
  </si>
  <si>
    <t>0079303-50.2024.8.16.6000</t>
  </si>
  <si>
    <t>0082051-55.2024.8.16.6000</t>
  </si>
  <si>
    <t>0082219-57.2024.8.16.6000</t>
  </si>
  <si>
    <t>0082328-71.2024.8.16.6000</t>
  </si>
  <si>
    <t>0082216-05.2024.8.16.6000</t>
  </si>
  <si>
    <t>0082208-28.2024.8.16.6000</t>
  </si>
  <si>
    <t>0082371-08.2024.8.16.6000</t>
  </si>
  <si>
    <t>0082597-13.2024.8.16.6000</t>
  </si>
  <si>
    <t>0082705-42.2024.8.16.6000</t>
  </si>
  <si>
    <t>0082729-70.2024.8.16.6000</t>
  </si>
  <si>
    <t>0082612-79.2024.8.16.6000</t>
  </si>
  <si>
    <t>0083249-30.2024.8.16.6000</t>
  </si>
  <si>
    <t>0082487-14.2024.8.16.6000</t>
  </si>
  <si>
    <t>0083768-05.2024.8.16.6000</t>
  </si>
  <si>
    <t>0084077-26.2024.8.16.6000</t>
  </si>
  <si>
    <t>0084224-52.2024.8.16.6000</t>
  </si>
  <si>
    <t>0084746-79.2024.8.16.6000</t>
  </si>
  <si>
    <t>0084654-04.2024.8.16.6000</t>
  </si>
  <si>
    <t>0085350-40.2024.8.16.6000</t>
  </si>
  <si>
    <t>0085537-48.2024.8.16.6000</t>
  </si>
  <si>
    <t>0085535-78.2024.8.16.6000</t>
  </si>
  <si>
    <t>Encontro de Justiça Restaurativa e ODS</t>
  </si>
  <si>
    <t>0086303-04.2024.8.16.6000</t>
  </si>
  <si>
    <t>Leticia Lilian Kirschnick Seyr</t>
  </si>
  <si>
    <t>curso Temas de Direito de Família na atualidade: inovações legislativas e jurisprudenciais</t>
  </si>
  <si>
    <t>0086485-87.2024.8.16.6000</t>
  </si>
  <si>
    <t>Cristina Trento</t>
  </si>
  <si>
    <t>0087291-25.2024.8.16.6000</t>
  </si>
  <si>
    <t>0087379-63.2024.8.16.6000</t>
  </si>
  <si>
    <t>0088021-36.2024.8.16.6000</t>
  </si>
  <si>
    <t>diárias aos formadores externos do "III FÓRUM SOBRE OS DESAFIOS ATUAIS PARA O PODER JUDICIÁRIO E O MINISTÉRIO PÚBLICO"</t>
  </si>
  <si>
    <t>0087469-71.2024.8.16.6000</t>
  </si>
  <si>
    <t>0088297-67.2024.8.16.6000</t>
  </si>
  <si>
    <t>0086678-05.2024.8.16.6000</t>
  </si>
  <si>
    <t>0086821-91.2024.8.16.6000</t>
  </si>
  <si>
    <t>0089667-81.2024.8.16.6000</t>
  </si>
  <si>
    <t>0089832-31.2024.8.16.6000</t>
  </si>
  <si>
    <t>0089516-18.2024.8.16.6000</t>
  </si>
  <si>
    <t>0088282-98.2024.8.16.6000</t>
  </si>
  <si>
    <t>0085995-65.2024.8.16.6000</t>
  </si>
  <si>
    <t>0088275-09.2024.8.16.6000</t>
  </si>
  <si>
    <t>0089637-46.2024.8.16.6000</t>
  </si>
  <si>
    <t>0092074-60.2024.8.16.6000</t>
  </si>
  <si>
    <t>0094205-08.2024.8.16.6000</t>
  </si>
  <si>
    <t>0092458-23.2024.8.16.6000</t>
  </si>
  <si>
    <t>0094400-90.2024.8.16.6000</t>
  </si>
  <si>
    <t>0094454-56.2024.8.16.6000</t>
  </si>
  <si>
    <t>0094474-47.2024.8.16.6000</t>
  </si>
  <si>
    <t>0094256-19.2024.8.16.6000</t>
  </si>
  <si>
    <t>0095166-46.2024.8.16.6000</t>
  </si>
  <si>
    <t>0093834-44.2024.8.16.6000</t>
  </si>
  <si>
    <t>0097290-02.2024.8.16.6000</t>
  </si>
  <si>
    <t>0097291-84.2024.8.16.6000</t>
  </si>
  <si>
    <t>0097890-23.2024.8.16.6000</t>
  </si>
  <si>
    <t>0100055-43.2024.8.16.6000</t>
  </si>
  <si>
    <t>0100747-42.2024.8.16.6000</t>
  </si>
  <si>
    <t>0102151-31.2024.8.16.6000</t>
  </si>
  <si>
    <t>passagens aéreas e diárias aos formadores externos do curso Formação de Formadores Desenvolvimento Docente N1 M3</t>
  </si>
  <si>
    <t>0102132-25.2024.8.16.6000</t>
  </si>
  <si>
    <t>0103118-76.2024.8.16.6000</t>
  </si>
  <si>
    <t>0104871-68.2024.8.16.6000</t>
  </si>
  <si>
    <t>0105265-75.2024.8.16.6000</t>
  </si>
  <si>
    <t>0106155-14.2024.8.16.6000</t>
  </si>
  <si>
    <t>0105509-04.2024.8.16.6000</t>
  </si>
  <si>
    <t>0106700-84.2024.8.16.6000</t>
  </si>
  <si>
    <t>0105030-11.2024.8.16.6000</t>
  </si>
  <si>
    <t>0110150-35.2024.8.16.6000</t>
  </si>
  <si>
    <t>0110217-97.2024.8.16.6000</t>
  </si>
  <si>
    <t>0112278-28.2024.8.16.6000</t>
  </si>
  <si>
    <t>0112360-59.2024.8.16.6000</t>
  </si>
  <si>
    <t>0112347-60.2024.8.16.6000</t>
  </si>
  <si>
    <t>0112899-25.2024.8.16.6000</t>
  </si>
  <si>
    <t>0115475-88.2024.8.16.6000</t>
  </si>
  <si>
    <t>III FÓRUM DESAFIOS ATUAIS PARA O PODER JUDICIÁRIO E O MINISTÉRIO PÚBLICO, dias 22 a 24 de agosto de 2024, Foz do Iguaçu/PR.</t>
  </si>
  <si>
    <t>0116766-26.2024.8.16.6000</t>
  </si>
  <si>
    <t>xpediente iniciado pelo servidor Edmar Arnaldo Lippmann Junior, que solicita "liberação, nos dias 17, 18, 19 e 20 de setembro do ano corrente, para participar do VIII ENCONTRO NACIONAL DOS OFICIAIS DE JUSTIÇA DO BRASIL VII ENOJUS PE 24</t>
  </si>
  <si>
    <t>0112364-96.2024.8.16.6000</t>
  </si>
  <si>
    <t>0119057-96.2024.8.16.6000</t>
  </si>
  <si>
    <t>0118952-22.2024.8.16.6000</t>
  </si>
  <si>
    <t>0120810-88.2024.8.16.6000</t>
  </si>
  <si>
    <t>0120709-51.2024.8.16.6000</t>
  </si>
  <si>
    <t>0121073-23.2024.8.16.6000</t>
  </si>
  <si>
    <t>0121127-86.2024.8.16.6000</t>
  </si>
  <si>
    <t>0124562-68.2024.8.16.6000</t>
  </si>
  <si>
    <t>0125600-18.2024.8.16.6000</t>
  </si>
  <si>
    <t>0126171-86.2024.8.16.6000</t>
  </si>
  <si>
    <t>0125802-92.2024.8.16.6000</t>
  </si>
  <si>
    <t>0129084-41.2024.8.16.6000</t>
  </si>
  <si>
    <t>II Fórum Internacional de Integridade, que será realizado no Tribunal de Justiça nos dias 17 e 18 de outubro de 2024.</t>
  </si>
  <si>
    <t>0130061-33.2024.8.16.6000</t>
  </si>
  <si>
    <t>0122666-87.2024.8.16.6000</t>
  </si>
  <si>
    <t>II Fórum dos Tribunais de Justiça Estaduais</t>
  </si>
  <si>
    <t>0127190-30.2024.8.16.6000</t>
  </si>
  <si>
    <t>0133996-81.2024.8.16.6000</t>
  </si>
  <si>
    <t>II Curso Oficial de Formação Inicial para Juiz Substituto</t>
  </si>
  <si>
    <t>0136612-29.2024.8.16.6000</t>
  </si>
  <si>
    <t>0139769-10.2024.8.16.6000</t>
  </si>
  <si>
    <t>0140068-84.2024.8.16.6000</t>
  </si>
  <si>
    <t>alestra CONTROLE DE CONVENCIONALIDADE</t>
  </si>
  <si>
    <t>0141882-34.2024.8.16.6000</t>
  </si>
  <si>
    <t>0141321-10.2024.8.16.6000</t>
  </si>
  <si>
    <t>0141314-18.2024.8.16.6000</t>
  </si>
  <si>
    <t>FONAVID</t>
  </si>
  <si>
    <t>0142382-03.2024.8.16.6000</t>
  </si>
  <si>
    <t>CRISTIANO DINIZ DA SILVA</t>
  </si>
  <si>
    <t>0143208-29.2024.8.16.6000</t>
  </si>
  <si>
    <t>V Congresso Ítalo-Brasileiro de Direito Administrativo e Direito Constitucional p</t>
  </si>
  <si>
    <t>0143783-37.2024.8.16.6000</t>
  </si>
  <si>
    <t>0146612-88.2024.8.16.6000</t>
  </si>
  <si>
    <t>0136389-76.2024.8.16.6000</t>
  </si>
  <si>
    <t>0144226-85.2024.8.16.6000</t>
  </si>
  <si>
    <t>I Encontro Nacional Pop Rua Jud, a ser realizado nos dias 25 e 26 de novembro de 2024, no Salão Nobre da Faculdade de Direito de São Paulo (FDUSP).</t>
  </si>
  <si>
    <t>0155239-81.2024.8.16.6000</t>
  </si>
  <si>
    <t>- Ébio</t>
  </si>
  <si>
    <t>0174836-36.2024.8.16.6000</t>
  </si>
  <si>
    <t>0174817-30.2024.8.16.6000</t>
  </si>
  <si>
    <t>0174814-75.2024.8.16.6000</t>
  </si>
  <si>
    <t>0174911-75.2024.8.16.6000</t>
  </si>
  <si>
    <t>0168932-35.2024.8.16.6000</t>
  </si>
  <si>
    <t>0175891-22.2024.8.16.6000</t>
  </si>
  <si>
    <t>0176131-11.2024.8.16.6000</t>
  </si>
  <si>
    <t>0176206-50.2024.8.16.6000</t>
  </si>
  <si>
    <t>0176342-47.2024.8.16.6000</t>
  </si>
  <si>
    <t>I Congresso de Inovação e Inteligência Artificial no Judiciário</t>
  </si>
  <si>
    <t>0176703-64.2024.8.16.6000</t>
  </si>
  <si>
    <t>0178000-09.2024.8.16.6000</t>
  </si>
  <si>
    <t>0178322-29.2024.8.16.6000</t>
  </si>
  <si>
    <t>0178435-80.2024.8.16.6000</t>
  </si>
  <si>
    <t>0000326-10.2025.8.16.6000</t>
  </si>
  <si>
    <t>0001098-70.2025.8.16.6000</t>
  </si>
  <si>
    <t>0001676-33.2025.8.16.6000</t>
  </si>
  <si>
    <t>0001663-34.2025.8.16.6000</t>
  </si>
  <si>
    <t>0001611-38.2025.8.16.6000</t>
  </si>
  <si>
    <t>0121775-66.2024.8.16.6000</t>
  </si>
  <si>
    <t>0002831-71.2025.8.16.6000</t>
  </si>
  <si>
    <t>0003046-47.2025.8.16.6000</t>
  </si>
  <si>
    <t>0005976-38.2025.8.16.6000</t>
  </si>
  <si>
    <t>0002116-29.2025.8.16.6000</t>
  </si>
  <si>
    <t>Colégio Permanente de Diretores de Escolas Estaduais da Magistratura COPEDEM (mov. 11480195), com convite para participação em reunião presencial</t>
  </si>
  <si>
    <t>0011975-69.2025.8.16.6000</t>
  </si>
  <si>
    <t>ROBERTO PORTUGAL BACELLAR</t>
  </si>
  <si>
    <t>VI ENCONTRO DE MAGISTRADOS E MAGISTRADAS ATUANTES NA JURISDIÇÃO DE INFÂNCIA E JUVENTUDE"; e "V FÓRUM ESTADUAL DE JUÍZES E JUÍZAS DA INFÂNCIA E DA JUVENTUDE DO PARANÁ</t>
  </si>
  <si>
    <t xml:space="preserve">0014242-14.2025.8.16.6000	</t>
  </si>
  <si>
    <t>Pedro Ernesto Ramos</t>
  </si>
  <si>
    <t>fovid</t>
  </si>
  <si>
    <t>ALICE BIANCHINI​​​​​​​</t>
  </si>
  <si>
    <t>613.920.659-68</t>
  </si>
  <si>
    <t>ALVARO LUIZ TRAVASSOS DE AZEVEDO GONZAGA</t>
  </si>
  <si>
    <t>296.809.068-25</t>
  </si>
  <si>
    <t>ANA VITÓRIA SARAIVA DE AZEVEDO PONTES​​​​</t>
  </si>
  <si>
    <t>064.604.743-46</t>
  </si>
  <si>
    <t>André Luís Guimarães Godinho</t>
  </si>
  <si>
    <t>917.390.475-91</t>
  </si>
  <si>
    <t>ANDREA DA SILVA BRITO</t>
  </si>
  <si>
    <t>839.863.674-20</t>
  </si>
  <si>
    <t>Antonio Umberto de Souza Junior</t>
  </si>
  <si>
    <t>330.754.251-68</t>
  </si>
  <si>
    <t>Ariana Frances Carvalho de Souza</t>
  </si>
  <si>
    <t>303.863.168-05</t>
  </si>
  <si>
    <t>0080528-08.2024.8.16.6000</t>
  </si>
  <si>
    <t>CATARINA DE MACEDO NOGUEIRA LIMA E CORRÊA</t>
  </si>
  <si>
    <t>664.990.031-15</t>
  </si>
  <si>
    <t>CLAUDETE CARVALHO CANEZIN</t>
  </si>
  <si>
    <t>349.749.119-53</t>
  </si>
  <si>
    <t>CRISTINA NASCIMENTO DE MELO</t>
  </si>
  <si>
    <t>003.847.271-66</t>
  </si>
  <si>
    <t>Daniela Pereira Madeira</t>
  </si>
  <si>
    <t>028.666.907-29</t>
  </si>
  <si>
    <t>EGBERTO DE ALMEIDA PENIDO</t>
  </si>
  <si>
    <t>088.782.078-61</t>
  </si>
  <si>
    <t>0076010-72.2024.8.16.6000</t>
  </si>
  <si>
    <t>ERISEVELTON SILVA LIMA</t>
  </si>
  <si>
    <t>480.295.721-15</t>
  </si>
  <si>
    <t>ERISEVELTON SILVA LIMA 02 A 06/07</t>
  </si>
  <si>
    <t>FÁBIO PENEZI PÓVOA</t>
  </si>
  <si>
    <t>252.117.828-44</t>
  </si>
  <si>
    <t>FERNANDO CEZAR CARRUSCA VIEIRA</t>
  </si>
  <si>
    <t>044.352.336-30</t>
  </si>
  <si>
    <t>Flavia Moreira Guimarães Pessoa</t>
  </si>
  <si>
    <t>720.098.455-87</t>
  </si>
  <si>
    <t>GEOVANA FAZA DA SILVEIRA FERNANDES</t>
  </si>
  <si>
    <t>042.015.476-04</t>
  </si>
  <si>
    <t>HAROLDO LUIZ RIGO DA SILVA</t>
  </si>
  <si>
    <t>537.156.595-72</t>
  </si>
  <si>
    <t>JOSÉ HENRIQUE RODRIGUES TORRES</t>
  </si>
  <si>
    <t>020.777.808-60</t>
  </si>
  <si>
    <t>Katia Herminia Martins Lazarano Roncada</t>
  </si>
  <si>
    <t>250.291.548-17</t>
  </si>
  <si>
    <t>Larissa Garrido Benetti Segura</t>
  </si>
  <si>
    <t>936.876.050-00</t>
  </si>
  <si>
    <t>LUÍS GERALDO SANT’ANA LANFREDI</t>
  </si>
  <si>
    <t>190.567.928-90</t>
  </si>
  <si>
    <t>Luiz Fernando Bandeira de Mello Filho</t>
  </si>
  <si>
    <t>034.089.794-56</t>
  </si>
  <si>
    <t>Marcelo Barbosa de Castro Zenkner</t>
  </si>
  <si>
    <t>874.242.746-00</t>
  </si>
  <si>
    <t>MARCELO MINUTTI</t>
  </si>
  <si>
    <t>142.939.188-09</t>
  </si>
  <si>
    <t>MARCELO NALESSO SALMASO</t>
  </si>
  <si>
    <t>283.167.968-05</t>
  </si>
  <si>
    <t>Maria Tereza Uille Gomes</t>
  </si>
  <si>
    <t>535.731.619-87</t>
  </si>
  <si>
    <t>MARIANA MARINHO MACHADO</t>
  </si>
  <si>
    <t>017.313.285-59</t>
  </si>
  <si>
    <t>0072275-31.2024.8.16.6000</t>
  </si>
  <si>
    <t>MASSAMI UYEDA</t>
  </si>
  <si>
    <t>038.887.898-34</t>
  </si>
  <si>
    <t>Renata Alves de Figueiredo</t>
  </si>
  <si>
    <t>796.997.231-49</t>
  </si>
  <si>
    <t>Richard Pae Kim</t>
  </si>
  <si>
    <t>143.974.908-64</t>
  </si>
  <si>
    <t>Rodrigo Fontenelle de Araujo Miranda</t>
  </si>
  <si>
    <t>041.005.336-83</t>
  </si>
  <si>
    <t>Rubens Curado Silveira</t>
  </si>
  <si>
    <t>587.775.631-15</t>
  </si>
  <si>
    <t>SABRINA PAROLLI</t>
  </si>
  <si>
    <t>310.774.438-70</t>
  </si>
  <si>
    <t>TAIS SCHILLING FERRAZ</t>
  </si>
  <si>
    <t>675.826.800-49</t>
  </si>
  <si>
    <t>Tania Regina Silva Reckziegel</t>
  </si>
  <si>
    <t>529.176.220-91</t>
  </si>
  <si>
    <t>TERESA CRISTINA CABRAL SANTANA,</t>
  </si>
  <si>
    <t>123.403.028-46</t>
  </si>
  <si>
    <t>Valter Shuenquener de Araujo</t>
  </si>
  <si>
    <t>071.120.477-22</t>
  </si>
  <si>
    <t>Formação de formadores N1M1 - 2025</t>
  </si>
  <si>
    <t>0027017-61.2025.8.16.6000</t>
  </si>
  <si>
    <t>Ronney Bruno dos Santos Reis</t>
  </si>
  <si>
    <t>0027000-25.2025.8.16.6000</t>
  </si>
  <si>
    <t>AMIN ABIL RUSS NETO</t>
  </si>
  <si>
    <t>0026890-26.2025.8.16.6000</t>
  </si>
  <si>
    <t>EMANUELA COSTA ALMEIDA BUENO</t>
  </si>
  <si>
    <t>0026838-30.2025.8.16.6000</t>
  </si>
  <si>
    <t>JULIANO ALBINO MANICA</t>
  </si>
  <si>
    <t>0026819-24.2025.8.16.6000</t>
  </si>
  <si>
    <t>MARCOS ANTONIO DOS SANTOS</t>
  </si>
  <si>
    <t>0026816-69.2025.8.16.6000</t>
  </si>
  <si>
    <t>CAROLINE BEATRIZ CONSTANTINO</t>
  </si>
  <si>
    <t>0026818-39.2025.8.16.6000</t>
  </si>
  <si>
    <t>Rodrigo Bigliardi Zibetti</t>
  </si>
  <si>
    <t>0027252-28.2025.8.16.6000</t>
  </si>
  <si>
    <t>FRANCIELE PEREIRA DO NASCIMENTO</t>
  </si>
  <si>
    <t>0021192-39.2025.8.16.6000</t>
  </si>
  <si>
    <t>passagens aéreas e diárias aos formadores externos</t>
  </si>
  <si>
    <t>0018276-32.2025.8.16.6000</t>
  </si>
  <si>
    <t>Congresso do Colégio Permanente de Diretores de Escolas Estaduais da Magistratura (COPEDEM) 2025</t>
  </si>
  <si>
    <t>0027757-19.2025.8.16.6000</t>
  </si>
  <si>
    <t>IV Fórum Paranaense de Violência Doméstica e Familiar contra a Mulher (FOVID/PR)</t>
  </si>
  <si>
    <t>EMERSON LUCIANO PRADO SPAK</t>
  </si>
  <si>
    <t>julho</t>
  </si>
  <si>
    <t>NOME</t>
  </si>
  <si>
    <t>FUNÇÃO OCUPADA</t>
  </si>
  <si>
    <t>Nome do Curso</t>
  </si>
  <si>
    <t>Portaria ENFAM</t>
  </si>
  <si>
    <t>Ano do curso</t>
  </si>
  <si>
    <t>Data de início</t>
  </si>
  <si>
    <t>Data de término</t>
  </si>
  <si>
    <t>Carga-horária</t>
  </si>
  <si>
    <t>Aproveitamento</t>
  </si>
  <si>
    <t>Código do certificado</t>
  </si>
  <si>
    <t>0022329-56.2025.8.16.6000</t>
  </si>
  <si>
    <t>sei de solicitação</t>
  </si>
  <si>
    <t>LEONARDO MARCIO LAUREANO</t>
  </si>
  <si>
    <t>Período avaliativo: 24 (vinte e quatro) meses que antecederam a publicação do edital</t>
  </si>
  <si>
    <t>dezembro/2022 a 02/04/2025</t>
  </si>
  <si>
    <t>Curso Formação de Gestores: Liderança, Gestão e Indicadores de Desempenho</t>
  </si>
  <si>
    <t>6323a58d-a0b4-4a36-a321-bf31ac1f0214</t>
  </si>
  <si>
    <t>6422621a-1be0-4ebf-a1e7-761dac1f0214</t>
  </si>
  <si>
    <t>6414bffa-7d78-406b-8fe4-975fac1f0214</t>
  </si>
  <si>
    <t>64a86a8c-fe3c-40c3-a8a7-69cfac1f0214</t>
  </si>
  <si>
    <t>666a16b6-0984-45f0-919c-061fac1f0214</t>
  </si>
  <si>
    <t>667b37b6-719c-413e-b268-9c67ac1f0214</t>
  </si>
  <si>
    <t>6698bb4f-116c-4978-bcd4-9c73ac1f0214</t>
  </si>
  <si>
    <t>66eadbf0-348c-4855-82e4-9c89ac1f0214</t>
  </si>
  <si>
    <t>66e0c22d-9108-45a2-9464-9c65ac1f0214</t>
  </si>
  <si>
    <t>66bd6711-5d1c-4e06-b143-9c6aac1f0214</t>
  </si>
  <si>
    <t>66be54be-79b8-4ee2-80e6-f33eac1f0214</t>
  </si>
  <si>
    <t>66b2784e-92fc-4647-b7ef-7866ac1f0214</t>
  </si>
  <si>
    <t>672bbf59-78e0-402a-95fa-fef6ac1f0214</t>
  </si>
  <si>
    <t>672a7d3e-ee60-4909-a8ed-febbac1f0214</t>
  </si>
  <si>
    <t>6792ba66-58d0-46a2-b5e4-2812ac1f0214</t>
  </si>
  <si>
    <t>67d32da8-5c98-4cf6-9a2b-d859ac1f0214</t>
  </si>
  <si>
    <t>Estudante</t>
  </si>
  <si>
    <t>GUSTAVO RAMOS GONÇALVES</t>
  </si>
  <si>
    <t>64c814ca-96f0-4bab-a223-ecaeac1f0214</t>
  </si>
  <si>
    <t>CARLOS EDUARDO DE OLIVEIRA MENDES</t>
  </si>
  <si>
    <t>64a86aa1-df0c-4dfc-958d-69cfac1f0214</t>
  </si>
  <si>
    <t>64de5fa4-39ac-45b0-beb2-0619ac1f0214</t>
  </si>
  <si>
    <t>66e9afeb-96b0-41f7-8e15-9ca9ac1f0214</t>
  </si>
  <si>
    <t>673ba233-f574-484f-a5f8-d44dac1f0214</t>
  </si>
  <si>
    <t>674f61be-da4c-424d-af64-bfb7ac1f0214</t>
  </si>
  <si>
    <t>6733aae5-1a34-4382-a6be-febaac1f0214</t>
  </si>
  <si>
    <t>DANIELA FERNANDES DE OLIVEIRA</t>
  </si>
  <si>
    <t>64a86ab4-3344-4c2f-bb7d-69cfac1f0214</t>
  </si>
  <si>
    <t>65031385-6e68-4758-82ad-0621ac1f0214</t>
  </si>
  <si>
    <t>61732432-3d8c-4296-93bd-a625ac1f0214</t>
  </si>
  <si>
    <t>66475124-f214-4677-acc9-061bac1f0214</t>
  </si>
  <si>
    <t>JOSÉ VALDIR HALUCH JUNIOR</t>
  </si>
  <si>
    <t>61d1f085-5538-4fad-afe0-f3e1ac1f0214</t>
  </si>
  <si>
    <t>64417cd9-1934-4180-8397-6ed0ac1f0214</t>
  </si>
  <si>
    <t>646e0c90-db70-4615-89be-3d27ac1f0214</t>
  </si>
  <si>
    <t>665fa158-31b4-4d33-9b6f-03b8ac1f0214</t>
  </si>
  <si>
    <t>ELISA SABINO DE AZEVEDO DUARTE SILVA</t>
  </si>
  <si>
    <t>63167430-ed30-492b-bc5a-273eac1f0214</t>
  </si>
  <si>
    <t>64a86aef-e754-4acd-895f-69cfac1f0214</t>
  </si>
  <si>
    <t>672bbf5e-3c6c-4da5-b6cb-fef6ac1f0214</t>
  </si>
  <si>
    <t>6761ac6f-2cd4-499b-bd19-27e4ac1f0214</t>
  </si>
  <si>
    <t>TAIS SILVA TEIXEIRA</t>
  </si>
  <si>
    <t>Curso de Aperfeiçoamento para Magistrados em Violência Doméstica</t>
  </si>
  <si>
    <t>85/2021</t>
  </si>
  <si>
    <t>14/07/2022</t>
  </si>
  <si>
    <t>63060f1b-5e40-464c-bdea-b685ac1f0214</t>
  </si>
  <si>
    <t>63149a44-cef8-4963-b8ba-f158ac1f0214</t>
  </si>
  <si>
    <t>62e6daae-1990-4ffa-8026-1cbbac1f0214</t>
  </si>
  <si>
    <t>61df6c39-ac18-43f5-b9a3-b522ac1f0214</t>
  </si>
  <si>
    <t>63402d12-7164-44e5-8ce7-de41ac1f0214</t>
  </si>
  <si>
    <t>62ca22cc-7e68-423f-a4e8-d2f0ac1f0214</t>
  </si>
  <si>
    <t>62ff855a-0e90-4728-b409-901cac1f0214</t>
  </si>
  <si>
    <t>644170df-1760-4165-88e5-504cac1f0214</t>
  </si>
  <si>
    <t>64a86b04-6e18-43fc-8919-69cfac1f0214</t>
  </si>
  <si>
    <t>666b2259-ede8-43ee-baea-0647ac1f0214</t>
  </si>
  <si>
    <t>RENATA MATTOS FIDALGO</t>
  </si>
  <si>
    <t>Instruções do BNMP 2.0</t>
  </si>
  <si>
    <t>64a86a62-bdd0-417f-9980-69cfac1f0214</t>
  </si>
  <si>
    <t>6480cec3-3210-4da6-95ed-6752ac1f0214</t>
  </si>
  <si>
    <t>665fa157-04d8-4a83-9baf-03b8ac1f0214</t>
  </si>
  <si>
    <t>66703a2e-f7ac-4d11-b792-1928ac1f0214</t>
  </si>
  <si>
    <t>67d32dd1-fe18-4a82-9781-d859ac1f0214</t>
  </si>
  <si>
    <t>FELIPE WOLLERTT DE FRANÇA</t>
  </si>
  <si>
    <t>64a86b15-3e00-4204-a96b-69cfac1f0214</t>
  </si>
  <si>
    <t>65009b51-a290-4193-a63e-0622ac1f0214</t>
  </si>
  <si>
    <t>655bc24a-e194-4478-9d99-0611ac1f0214</t>
  </si>
  <si>
    <t>656e9575-cc60-491d-8862-c7eaac1f0214</t>
  </si>
  <si>
    <t>667dd548-9fdc-4d71-b951-ac5dac1f0214</t>
  </si>
  <si>
    <t>66d5ebd6-0088-4d8c-8cf8-d551ac1f0214</t>
  </si>
  <si>
    <t>674a1cd1-0c9c-474a-a4fc-ff05ac1f0214</t>
  </si>
  <si>
    <t>FERNANDO RAMON MACHADO DE ANDRADE</t>
  </si>
  <si>
    <t>7/2022</t>
  </si>
  <si>
    <t>27/04/2022</t>
  </si>
  <si>
    <t>629e1e66-7530-460b-839a-012dac1f0214</t>
  </si>
  <si>
    <t>Gestão de Pessoas</t>
  </si>
  <si>
    <t>96/2021</t>
  </si>
  <si>
    <t>02/06/2022</t>
  </si>
  <si>
    <t>62d16689-4988-4a10-a2b7-0eebac1f0214</t>
  </si>
  <si>
    <t>106/2022</t>
  </si>
  <si>
    <t>629e1ce9-729c-4cb5-8755-fbb1ac1f0214</t>
  </si>
  <si>
    <t>Demandas Repetitivas e os Grandes Litigantes: Possíveis Caminhos para a Efetividade do Sistema de Justiça Brasileiro</t>
  </si>
  <si>
    <t>006/2022</t>
  </si>
  <si>
    <t>63769236-8f78-4889-b7ee-c3bbac1f0214</t>
  </si>
  <si>
    <t>646e666c-79d0-4866-b841-2890ac1f0214</t>
  </si>
  <si>
    <t>64a86a0b-48d4-4a9b-89cd-69cfac1f0214</t>
  </si>
  <si>
    <t>64f0d3f9-e040-49ae-a816-064bac1f0214</t>
  </si>
  <si>
    <t>65736b16-b258-4614-a0b8-0659ac1f0214</t>
  </si>
  <si>
    <t>667e460f-8670-4a40-928f-9cbbac1f0214</t>
  </si>
  <si>
    <t>672bbf54-5974-4698-9379-fef6ac1f0214</t>
  </si>
  <si>
    <t>67d32e6e-f978-4718-bebe-d859ac1f0214</t>
  </si>
  <si>
    <t>RAQUEL NEVES ALEXANDRE</t>
  </si>
  <si>
    <t>630f9e26-d2c4-4632-bd68-1b22ac1f0214</t>
  </si>
  <si>
    <t>Curso de Introdução à Justiça Restaurativa</t>
  </si>
  <si>
    <t>62c6e4ef-db64-42af-ad15-f519ac1f0214</t>
  </si>
  <si>
    <t>64a86a06-1be8-426d-b607-69cfac1f0214</t>
  </si>
  <si>
    <t>6480cedc-b74c-441b-a525-6752ac1f0214</t>
  </si>
  <si>
    <t>Análise probatória em processos judiciais de abuso sexual infantojuvenil</t>
  </si>
  <si>
    <t>67197e83-5c20-4e4b-ac81-2270ac1f0214</t>
  </si>
  <si>
    <t>672bbf53-7c48-4fb5-ac43-fef6ac1f0214</t>
  </si>
  <si>
    <t>6761ac61-5814-42eb-a844-27e4ac1f0214</t>
  </si>
  <si>
    <t>67d32df7-471c-4137-ad1d-d859ac1f0214</t>
  </si>
  <si>
    <t>0033437-19.2024.8.16.6001</t>
  </si>
  <si>
    <t>VI Encontro de Magistrados da Infância e Juventude</t>
  </si>
  <si>
    <t>67f43802-d2f0-45a0-ab27-cf0dac1f0214</t>
  </si>
  <si>
    <t>fornecimento de um atendimento humanizado e personalizado às vítimas de crimes e atos infracionais assistidas pelo Judiciário paranaense, atendendo à Política Institucional do Poder Judiciário de Atenção e Apoio às Vítimas de Crimes e Atos Infracionais, estabelecida pelas Resoluções CNJ n. 253/2018 e n. 386/2021</t>
  </si>
  <si>
    <t>curso de capacitação para aqueles que atuarão no atendimento Centro Virtual Especializado de Atenção às Vítimas de Crimes e Atos Infracionais (CEAV Virtual)</t>
  </si>
  <si>
    <t>ag lista de presença</t>
  </si>
  <si>
    <t>ag texto do certificado</t>
  </si>
  <si>
    <t>sem cert nos autos</t>
  </si>
  <si>
    <t>Cursos realizados por outras entidades, mas pagos pelo TJPR</t>
  </si>
  <si>
    <t>nome do instrutor</t>
  </si>
  <si>
    <t>CPF</t>
  </si>
  <si>
    <t>CARGO OCUPADO</t>
  </si>
  <si>
    <t>ATESTO/PAGAMENTO</t>
  </si>
  <si>
    <t>Rafaela Somma Leonardi</t>
  </si>
  <si>
    <t>Coordenador</t>
  </si>
  <si>
    <t>Eduardo Novacki</t>
  </si>
  <si>
    <t>Tutor</t>
  </si>
  <si>
    <t>ID DA PLANILHA DE CURSOS</t>
  </si>
  <si>
    <t>INSTITUIÇÃO</t>
  </si>
  <si>
    <t>Rafele Altoé</t>
  </si>
  <si>
    <t>0027800-53.2025.8.16.6000</t>
  </si>
  <si>
    <t>Palestra Caminhando para a Saúde: O Projeto Run 108 em Ação</t>
  </si>
  <si>
    <t>1122-1131/2025</t>
  </si>
  <si>
    <t>Livro Registro (11691564)</t>
  </si>
  <si>
    <t>1132-1140/2025</t>
  </si>
  <si>
    <t>Livro Registro (11691971)</t>
  </si>
  <si>
    <t>0026905-92.2025.8.16.6000.</t>
  </si>
  <si>
    <t>Informação 11690817</t>
  </si>
  <si>
    <t>Magistrado</t>
  </si>
  <si>
    <t>Atesto 11569722</t>
  </si>
  <si>
    <t>0000979-12.2025.8.16.6000</t>
  </si>
  <si>
    <t>314/2024</t>
  </si>
  <si>
    <t>1141/2025</t>
  </si>
  <si>
    <t>25/04_forcei a expedição cert</t>
  </si>
  <si>
    <t>Livro Registro (11693680)</t>
  </si>
  <si>
    <t>0028607-73.2025.8.16.6000</t>
  </si>
  <si>
    <t>Thais Felix Zuba de Oliva</t>
  </si>
  <si>
    <t>0028605-06.2025.8.16.6000</t>
  </si>
  <si>
    <t> Karlla Priscilla Crestani Romanino da Rosa</t>
  </si>
  <si>
    <t>0028623-27.2025.8.16.6000</t>
  </si>
  <si>
    <t>Priscila Gabriely Jorge</t>
  </si>
  <si>
    <t>0028612-95.2025.8.16.6000</t>
  </si>
  <si>
    <t> Diani Priscila da Silva Casagrande</t>
  </si>
  <si>
    <t>zero cert emitido</t>
  </si>
  <si>
    <t>cert.24/04 náo emitido</t>
  </si>
  <si>
    <t>0028389-45.2025.8.16.6000</t>
  </si>
  <si>
    <t>Novidades da Gestão de Riscos no Tribunal de Justiça do Paraná</t>
  </si>
  <si>
    <t>13 ou 15/05/2025</t>
  </si>
  <si>
    <t>[https://ava.tjpr.jus.br/course/view.php?id=137</t>
  </si>
  <si>
    <t>ID do AVA novo</t>
  </si>
  <si>
    <t>Preparar" (projeto visa à preparação de magistradas, magistrados, servidoras e servidores do Poder Judiciário estadual para a aposentadoria)</t>
  </si>
  <si>
    <t>SEI  0023856-43.2025.8.16.6000.</t>
  </si>
  <si>
    <t>0029726-69.2025.8.16.6000</t>
  </si>
  <si>
    <t>0029577-73.2025.8.16.6000</t>
  </si>
  <si>
    <t>Fórum Inclusivo – Acessibilidade, Inclusão e Diversidade: Avanços e Desafios da Diversidade no Serviço Público</t>
  </si>
  <si>
    <t>não aferido pela EMAP</t>
  </si>
  <si>
    <t>1142-1150/2025</t>
  </si>
  <si>
    <t>10/04 - 18 h</t>
  </si>
  <si>
    <t>14/04 - 14 h</t>
  </si>
  <si>
    <t>15/04 - 17:30</t>
  </si>
  <si>
    <t>16/04 - 14 h</t>
  </si>
  <si>
    <t>16/04 - 17 h</t>
  </si>
  <si>
    <t>Ciclo de Workshops - Programa de Capacitação Institucional em Microsoft 365 Copilot - 1º Encontro - Fundamentos de Prompting</t>
  </si>
  <si>
    <t>Ciclo de Workshops - Programa de Capacitação Institucional em Microsoft 365 Copilot - 2º Encontro - Fundamentos de Prompting</t>
  </si>
  <si>
    <t>Ciclo de Workshops - Programa de Capacitação Institucional em Microsoft 365 Copilot - 3º Encontro - Fundamentos de Prompting</t>
  </si>
  <si>
    <t>Ciclo de Workshops - Programa de Capacitação Institucional em Microsoft 365 Copilot - 4º Encontro - Fundamentos de Prompting</t>
  </si>
  <si>
    <t>Ciclo de Workshops - Programa de Capacitação Institucional em Microsoft 365 Copilot - 5º Encontro - Potencialize suas habilidades com Copilot no Word</t>
  </si>
  <si>
    <t>Ciclo de Workshops - Programa de Capacitação Institucional em Microsoft 365 Copilot - 6º Encontro - Copilot no Outlook e Reuniões no Teams</t>
  </si>
  <si>
    <t>Ciclo de Workshops - Programa de Capacitação Institucional em Microsoft 365 Copilot  -7º Encontro - Potencialize suas habilidades com Copilot no Outlook e Reuniões no Teams</t>
  </si>
  <si>
    <t>Ciclo de Workshops - Programa de Capacitação Institucional em Microsoft 365 Copilot - 8º Encontro - Potencialize suas habilidades com Copilot no Word</t>
  </si>
  <si>
    <t>Ciclo de Workshops - Programa de Capacitação Institucional em Microsoft 365 Copilot - 9º Encontro - Potencialize suas habilidades com Copilot no PowerPoint, Visual Creator</t>
  </si>
  <si>
    <t>Ciclo de Workshops - Programa de Capacitação Institucional em Microsoft 365 Copilot - 10º Encontro - Potencialize suas habilidades com Copilot no Excel</t>
  </si>
  <si>
    <t>Ciclo de Workshops - Programa de Capacitação Institucional em Microsoft 365 Copilot - 12º Encontro - Potencialize suas habilidades com Copilot no Excel</t>
  </si>
  <si>
    <t>Ciclo de Workshops - Programa de Capacitação Institucional em Microsoft 365 Copilot -11º  Encontro - Sessões de Novidades do Microsoft 365 Copilot</t>
  </si>
  <si>
    <t>Ciclo de Workshops - Programa de Capacitação Institucional em Microsoft 365 Copilot - 13º Encontro - Sessões de Novidades do Microsoft 365 Copilot</t>
  </si>
  <si>
    <t>Ciclo de Workshops - Programa de Capacitação Institucional em Microsoft 365 Copilot  - 14º Encontro - Explorando todos os recursos do M365 Copilot Chat</t>
  </si>
  <si>
    <t>Ciclo de Workshops - Programa de Capacitação Institucional em Microsoft 365 Copilot - 15º Encontro - Explorando todos os recursos do M365 Copilot Chat - Web</t>
  </si>
  <si>
    <t>Ciclo de Workshops - Programa de Capacitação Institucional em Microsoft 365 Copilot - 16º Encontro - Explorando todos os recursos do M365 Copilot Chat - Web</t>
  </si>
  <si>
    <t>Ciclo de Workshops - Programa de Capacitação Institucional em Microsoft 365 Copilot -17º Encontro - Explorando todos os recursos do M365 Copilot Chat - Web</t>
  </si>
  <si>
    <t>Ciclo de Workshops - Programa de Capacitação Institucional em Microsoft 365 Copilot - 18º Encontro - Explorando o uso do M365 Copilot nos aplicativos Forms, Whiteboard e Microsoft Loop</t>
  </si>
  <si>
    <t>Ciclo de Workshops - Programa de Capacitação Institucional em Microsoft 365 Copilot - 19º Encontro - Como construir um Agente no M365 Copilot sem codificação</t>
  </si>
  <si>
    <t>Ciclo de Workshops - Programa de Capacitação Institucional em Microsoft 365 Copilot - 20º Encontro - Explorando o uso do M365 Copilot nos aplicativos Forms, Whiteboard e Microsoft Loop</t>
  </si>
  <si>
    <t>Ciclo de Workshops - Programa de Capacitação Institucional em Microsoft 365 Copilot -21º Encontro - Como construir um Agente no M365 Copilot sem codificação</t>
  </si>
  <si>
    <t>Ciclo de Workshops - Programa de Capacitação Institucional em Microsoft 365 Copilot - 22º Encontro - Treinamento de Acessibilidade (PcDs)</t>
  </si>
  <si>
    <t>Ciclo de Workshops - Programa de Capacitação Institucional em Microsoft 365 Copilot - 23º Encontro  - Sessões Abertas - Mentorias - Q&amp;A</t>
  </si>
  <si>
    <t>Ciclo de Workshops - Programa de Capacitação Institucional em Microsoft 365 Copilot - 25º Encontro - Sessões Abertas - Mentorias - Q&amp;A</t>
  </si>
  <si>
    <t>Ciclo de Workshops - Programa de Capacitação Institucional em Microsoft 365 Copilot - 26º Encontro - Treinamento de Acessibilidade (PcDs)</t>
  </si>
  <si>
    <t>Ciclo de Workshops - Programa de Capacitação Institucional em Microsoft 365 Copilot - 27º Encontro - Sessões de Novidades do Microsoft 365 Copilot</t>
  </si>
  <si>
    <t>Ciclo de Workshops - Programa de Capacitação Institucional em Microsoft 365 Copilot - 24º Encontro - Sessões Abertas - Mentorias - Q&amp;A</t>
  </si>
  <si>
    <t>Livro Registro_1º Encontro_24/03/2025 (11707990)</t>
  </si>
  <si>
    <t>Livro Registro_2º Encontro_25/03/2025 (11708073)</t>
  </si>
  <si>
    <t>Livro Registro_3º Encontro_26/03/2025 (11708124)</t>
  </si>
  <si>
    <t>Livro Registro_4º Encontro_27/03/2025 (11709900)</t>
  </si>
  <si>
    <t>Livro Registro_5º Encontro_31/03/2025-14 h (11710064)</t>
  </si>
  <si>
    <t>Livro Registro_6º Encontro_31/03/2025-17:30h (11710219)</t>
  </si>
  <si>
    <t>01/04/2025 - 14h</t>
  </si>
  <si>
    <t>Livro Registro_7º Encontro_01/04/2025 - 14h (11710346)</t>
  </si>
  <si>
    <t>Livro Registro_8º Encontro_01/04/2025 - 17h30 (11710429)</t>
  </si>
  <si>
    <t>01/04/2025 - 17h30</t>
  </si>
  <si>
    <t>Livro Registro_9º Encontro_02/04/2025 (11710577)</t>
  </si>
  <si>
    <t>03/04/2025 - 14h</t>
  </si>
  <si>
    <t>Livro Registro_10º Encontro_03/04/2025 - 14h (11710743)</t>
  </si>
  <si>
    <t>03/04/2025 - 17h30</t>
  </si>
  <si>
    <t>Livro Registro_11º Encontro_03/04/2025 - 17h30 (11710821)</t>
  </si>
  <si>
    <t>04/04/2025 - 14h</t>
  </si>
  <si>
    <t>Livro Registro_12º Encontro_04/04/2025 - 14h (11710937)</t>
  </si>
  <si>
    <t>04/04/2025 - 15h30</t>
  </si>
  <si>
    <t>Livro Registro_13º Encontro_04/04/2025 - 15h30 (11711276)</t>
  </si>
  <si>
    <t>07/04/2025 - 14h</t>
  </si>
  <si>
    <t>Livro Registro_14º Encontro_07/04/2025 - 14h (11711438)</t>
  </si>
  <si>
    <t>07/04/2025 - 17h30</t>
  </si>
  <si>
    <t>Livro Registro_15º Encontro_07/04/2025 - 17h30 (11711590)</t>
  </si>
  <si>
    <t>08/04/2025 - 14h</t>
  </si>
  <si>
    <t>Livro Registro_16º Encontro_08/04/2025 - 14h (11711789)</t>
  </si>
  <si>
    <t>08/04/2025 - 17h30</t>
  </si>
  <si>
    <t>Livro Registro_17ºEncontro_08/04/2025 - 17h30 (11711943)</t>
  </si>
  <si>
    <t>09/04/2025 - 14h</t>
  </si>
  <si>
    <t>Livro Registro_18ºEncontro_09/04/2025 - 14h (11712121)</t>
  </si>
  <si>
    <t>09/04/2025 - 18h</t>
  </si>
  <si>
    <t>Livro Registro_19ºEncontro_09/04/2025 - 18h (11712182)</t>
  </si>
  <si>
    <t>0030396-10.2025.8.16.6000</t>
  </si>
  <si>
    <t>10/04/2025 - 14h</t>
  </si>
  <si>
    <t>Livro Registro_20ºEncontro_10/04/2025 - 14h (11712662)</t>
  </si>
  <si>
    <t>Livro Registro_21ºEncontro_10/04/2025 - 18h (11712779)</t>
  </si>
  <si>
    <t>Livro Registro_22ºEncontro_14/04/2025 - 14h (11712844)</t>
  </si>
  <si>
    <t>14/04/2025 - 17h30</t>
  </si>
  <si>
    <t>Livro Registro_23ºEncontro_14/04/2025 - 17h30 (11713111)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</si>
</sst>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R$&quot;\ * #,##0.00_-;\-&quot;R$&quot;\ * #,##0.00_-;_-&quot;R$&quot;\ * &quot;-&quot;??_-;_-@_-"/>
    <numFmt numFmtId="164" formatCode="[h]:mm:ss;@"/>
    <numFmt numFmtId="165" formatCode="[$-F400]h:mm:ss\ AM/PM"/>
    <numFmt numFmtId="166" formatCode="m/d/yyyy"/>
  </numFmts>
  <fonts count="43" x14ac:knownFonts="1">
    <font>
      <sz val="11"/>
      <color theme="1"/>
      <name val="Aptos Narrow"/>
      <family val="2"/>
      <scheme val="minor"/>
    </font>
    <font>
      <sz val="11"/>
      <color theme="1"/>
      <name val="Aptos Narrow"/>
      <family val="2"/>
      <scheme val="minor"/>
    </font>
    <font>
      <sz val="14"/>
      <name val="Aptos Narrow"/>
      <family val="2"/>
      <scheme val="minor"/>
    </font>
    <font>
      <b/>
      <sz val="14"/>
      <name val="Aptos Narrow"/>
      <family val="2"/>
      <scheme val="minor"/>
    </font>
    <font>
      <sz val="11"/>
      <color rgb="FF000000"/>
      <name val="Calibri"/>
      <family val="2"/>
    </font>
    <font>
      <sz val="11"/>
      <name val="Calibri"/>
      <family val="2"/>
    </font>
    <font>
      <sz val="11"/>
      <color theme="1"/>
      <name val="Calibri"/>
      <family val="2"/>
    </font>
    <font>
      <sz val="11"/>
      <color rgb="FF000000"/>
      <name val="Aptos Narrow"/>
      <family val="2"/>
      <scheme val="minor"/>
    </font>
    <font>
      <sz val="11"/>
      <color rgb="FF0070C0"/>
      <name val="Aptos Narrow"/>
      <family val="2"/>
      <scheme val="minor"/>
    </font>
    <font>
      <sz val="11"/>
      <name val="Aptos Narrow"/>
      <family val="2"/>
      <scheme val="minor"/>
    </font>
    <font>
      <sz val="11"/>
      <color rgb="FF4472C4"/>
      <name val="Aptos Narrow"/>
      <family val="2"/>
      <scheme val="minor"/>
    </font>
    <font>
      <u/>
      <sz val="11"/>
      <color theme="10"/>
      <name val="Aptos Narrow"/>
      <family val="2"/>
      <scheme val="minor"/>
    </font>
    <font>
      <u/>
      <sz val="11"/>
      <color theme="10"/>
      <name val="Calibri"/>
      <family val="2"/>
    </font>
    <font>
      <sz val="11"/>
      <color rgb="FF0070C0"/>
      <name val="Calibri"/>
      <family val="2"/>
    </font>
    <font>
      <sz val="11"/>
      <color rgb="FFFF0000"/>
      <name val="Calibri"/>
      <family val="2"/>
    </font>
    <font>
      <sz val="11"/>
      <color rgb="FF7030A0"/>
      <name val="Aptos Narrow"/>
      <family val="2"/>
      <scheme val="minor"/>
    </font>
    <font>
      <sz val="12"/>
      <color rgb="FF000000"/>
      <name val="Arial"/>
      <family val="2"/>
    </font>
    <font>
      <sz val="11"/>
      <color rgb="FF242424"/>
      <name val="Aptos Narrow"/>
      <family val="2"/>
    </font>
    <font>
      <sz val="11"/>
      <color theme="1"/>
      <name val="Arial"/>
      <family val="2"/>
      <charset val="1"/>
    </font>
    <font>
      <sz val="10"/>
      <color rgb="FF000000"/>
      <name val="Aptos Narrow"/>
      <family val="2"/>
      <scheme val="minor"/>
    </font>
    <font>
      <sz val="10"/>
      <color rgb="FF000000"/>
      <name val="Arial"/>
      <family val="2"/>
    </font>
    <font>
      <sz val="10"/>
      <name val="Aptos Narrow"/>
      <family val="2"/>
      <scheme val="minor"/>
    </font>
    <font>
      <sz val="11"/>
      <color rgb="FF242424"/>
      <name val="Aptos Narrow"/>
      <family val="2"/>
      <charset val="1"/>
    </font>
    <font>
      <b/>
      <sz val="10"/>
      <name val="Aptos Narrow"/>
      <family val="2"/>
    </font>
    <font>
      <b/>
      <sz val="10"/>
      <name val="Arial"/>
      <family val="2"/>
    </font>
    <font>
      <b/>
      <sz val="14"/>
      <name val="Aptos Narrow"/>
      <family val="2"/>
    </font>
    <font>
      <sz val="11"/>
      <color rgb="FF000000"/>
      <name val="Arial"/>
      <family val="2"/>
    </font>
    <font>
      <b/>
      <sz val="11"/>
      <color theme="1"/>
      <name val="Aptos Narrow"/>
      <family val="2"/>
      <scheme val="minor"/>
    </font>
    <font>
      <sz val="11"/>
      <color rgb="FFFF0000"/>
      <name val="Aptos Narrow"/>
      <family val="2"/>
      <scheme val="minor"/>
    </font>
    <font>
      <b/>
      <sz val="11"/>
      <color rgb="FF000000"/>
      <name val="Arial"/>
      <family val="2"/>
    </font>
    <font>
      <sz val="8"/>
      <name val="Aptos Narrow"/>
      <family val="2"/>
      <scheme val="minor"/>
    </font>
    <font>
      <b/>
      <sz val="10"/>
      <name val="Times New Roman"/>
      <family val="1"/>
    </font>
    <font>
      <sz val="10"/>
      <color theme="1"/>
      <name val="Times New Roman"/>
      <family val="1"/>
    </font>
    <font>
      <b/>
      <sz val="10"/>
      <color rgb="FF000000"/>
      <name val="Times New Roman"/>
      <family val="1"/>
    </font>
    <font>
      <sz val="10"/>
      <color rgb="FF000000"/>
      <name val="Times New Roman"/>
      <family val="1"/>
    </font>
    <font>
      <sz val="10"/>
      <color rgb="FF212529"/>
      <name val="Times New Roman"/>
      <family val="1"/>
    </font>
    <font>
      <sz val="10"/>
      <color rgb="FFFF0000"/>
      <name val="Times New Roman"/>
      <family val="1"/>
    </font>
    <font>
      <strike/>
      <sz val="10"/>
      <color theme="1"/>
      <name val="Times New Roman"/>
      <family val="1"/>
    </font>
    <font>
      <strike/>
      <sz val="10"/>
      <color rgb="FFFF0000"/>
      <name val="Times New Roman"/>
      <family val="1"/>
    </font>
    <font>
      <sz val="11"/>
      <color rgb="FF000000"/>
      <name val="Aptos Display"/>
      <family val="2"/>
      <scheme val="major"/>
    </font>
    <font>
      <sz val="12"/>
      <color rgb="FF000000"/>
      <name val="Calibri"/>
      <family val="2"/>
    </font>
    <font>
      <sz val="12"/>
      <color theme="1"/>
      <name val="Aptos Narrow"/>
      <family val="2"/>
      <scheme val="minor"/>
    </font>
    <font>
      <b/>
      <sz val="22"/>
      <color theme="1"/>
      <name val="Aptos Narrow"/>
      <family val="2"/>
      <scheme val="minor"/>
    </font>
  </fonts>
  <fills count="33">
    <fill>
      <patternFill patternType="none"/>
    </fill>
    <fill>
      <patternFill patternType="gray125"/>
    </fill>
    <fill>
      <patternFill patternType="solid">
        <fgColor theme="4" tint="0.39997558519241921"/>
        <bgColor indexed="64"/>
      </patternFill>
    </fill>
    <fill>
      <patternFill patternType="solid">
        <fgColor theme="5" tint="0.59999389629810485"/>
        <bgColor indexed="64"/>
      </patternFill>
    </fill>
    <fill>
      <patternFill patternType="solid">
        <fgColor theme="9" tint="0.39997558519241921"/>
        <bgColor indexed="64"/>
      </patternFill>
    </fill>
    <fill>
      <patternFill patternType="solid">
        <fgColor theme="2" tint="-9.9978637043366805E-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4" tint="0.59999389629810485"/>
        <bgColor indexed="64"/>
      </patternFill>
    </fill>
    <fill>
      <patternFill patternType="solid">
        <fgColor rgb="FFFFFF00"/>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3" tint="0.89999084444715716"/>
        <bgColor indexed="64"/>
      </patternFill>
    </fill>
    <fill>
      <patternFill patternType="solid">
        <fgColor theme="1" tint="0.249977111117893"/>
        <bgColor indexed="64"/>
      </patternFill>
    </fill>
    <fill>
      <patternFill patternType="solid">
        <fgColor rgb="FF00B0F0"/>
        <bgColor indexed="64"/>
      </patternFill>
    </fill>
    <fill>
      <patternFill patternType="solid">
        <fgColor theme="9" tint="0.79998168889431442"/>
        <bgColor theme="9" tint="0.79998168889431442"/>
      </patternFill>
    </fill>
    <fill>
      <patternFill patternType="solid">
        <fgColor theme="0" tint="-0.14999847407452621"/>
        <bgColor indexed="64"/>
      </patternFill>
    </fill>
    <fill>
      <patternFill patternType="solid">
        <fgColor theme="6" tint="0.79998168889431442"/>
        <bgColor indexed="64"/>
      </patternFill>
    </fill>
    <fill>
      <patternFill patternType="solid">
        <fgColor rgb="FFFFFF00"/>
        <bgColor rgb="FF000000"/>
      </patternFill>
    </fill>
    <fill>
      <patternFill patternType="solid">
        <fgColor rgb="FFCAEDFB"/>
        <bgColor rgb="FF000000"/>
      </patternFill>
    </fill>
    <fill>
      <patternFill patternType="solid">
        <fgColor rgb="FFFBE2D5"/>
        <bgColor rgb="FF000000"/>
      </patternFill>
    </fill>
    <fill>
      <patternFill patternType="solid">
        <fgColor rgb="FFDAF2D0"/>
        <bgColor rgb="FF000000"/>
      </patternFill>
    </fill>
    <fill>
      <patternFill patternType="solid">
        <fgColor rgb="FFDAE9F8"/>
        <bgColor rgb="FF000000"/>
      </patternFill>
    </fill>
    <fill>
      <patternFill patternType="solid">
        <fgColor rgb="FFF2CEEF"/>
        <bgColor rgb="FF000000"/>
      </patternFill>
    </fill>
    <fill>
      <patternFill patternType="solid">
        <fgColor rgb="FF4EA72E"/>
        <bgColor rgb="FF4EA72E"/>
      </patternFill>
    </fill>
    <fill>
      <patternFill patternType="solid">
        <fgColor theme="9" tint="0.79998168889431442"/>
        <bgColor rgb="FF000000"/>
      </patternFill>
    </fill>
    <fill>
      <patternFill patternType="solid">
        <fgColor theme="6" tint="0.59999389629810485"/>
        <bgColor indexed="64"/>
      </patternFill>
    </fill>
    <fill>
      <patternFill patternType="solid">
        <fgColor theme="9" tint="0.59999389629810485"/>
        <bgColor indexed="64"/>
      </patternFill>
    </fill>
    <fill>
      <patternFill patternType="solid">
        <fgColor theme="3" tint="0.89999084444715716"/>
        <bgColor rgb="FF000000"/>
      </patternFill>
    </fill>
    <fill>
      <patternFill patternType="solid">
        <fgColor theme="7"/>
        <bgColor theme="7"/>
      </patternFill>
    </fill>
    <fill>
      <patternFill patternType="solid">
        <fgColor theme="0" tint="-0.14999847407452621"/>
        <bgColor theme="0" tint="-0.14999847407452621"/>
      </patternFill>
    </fill>
    <fill>
      <patternFill patternType="solid">
        <fgColor theme="4" tint="0.79998168889431442"/>
        <bgColor theme="7"/>
      </patternFill>
    </fill>
  </fills>
  <borders count="34">
    <border>
      <left/>
      <right/>
      <top/>
      <bottom/>
      <diagonal/>
    </border>
    <border>
      <left style="thin">
        <color rgb="FF000000"/>
      </left>
      <right style="thin">
        <color rgb="FF000000"/>
      </right>
      <top style="thin">
        <color rgb="FF000000"/>
      </top>
      <bottom/>
      <diagonal/>
    </border>
    <border>
      <left style="medium">
        <color indexed="64"/>
      </left>
      <right style="thin">
        <color rgb="FF000000"/>
      </right>
      <top style="thin">
        <color rgb="FF000000"/>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bottom/>
      <diagonal/>
    </border>
    <border>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rgb="FF000000"/>
      </right>
      <top style="thin">
        <color rgb="FF000000"/>
      </top>
      <bottom/>
      <diagonal/>
    </border>
    <border>
      <left style="medium">
        <color indexed="64"/>
      </left>
      <right/>
      <top/>
      <bottom/>
      <diagonal/>
    </border>
    <border>
      <left style="thin">
        <color indexed="64"/>
      </left>
      <right/>
      <top/>
      <bottom/>
      <diagonal/>
    </border>
    <border>
      <left/>
      <right/>
      <top style="thin">
        <color theme="4" tint="0.39997558519241921"/>
      </top>
      <bottom style="thin">
        <color theme="4" tint="0.39997558519241921"/>
      </bottom>
      <diagonal/>
    </border>
    <border>
      <left/>
      <right/>
      <top style="thin">
        <color theme="9" tint="0.39997558519241921"/>
      </top>
      <bottom style="thin">
        <color theme="9" tint="0.39997558519241921"/>
      </bottom>
      <diagonal/>
    </border>
    <border>
      <left/>
      <right/>
      <top style="thin">
        <color rgb="FFDEE2E6"/>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theme="9" tint="0.39997558519241921"/>
      </bottom>
      <diagonal/>
    </border>
    <border>
      <left style="thin">
        <color theme="9" tint="0.39997558519241921"/>
      </left>
      <right/>
      <top style="thin">
        <color theme="9" tint="0.39997558519241921"/>
      </top>
      <bottom style="thin">
        <color theme="9" tint="0.39997558519241921"/>
      </bottom>
      <diagonal/>
    </border>
    <border>
      <left/>
      <right/>
      <top/>
      <bottom style="thin">
        <color indexed="64"/>
      </bottom>
      <diagonal/>
    </border>
    <border>
      <left style="thin">
        <color indexed="64"/>
      </left>
      <right/>
      <top style="thin">
        <color indexed="64"/>
      </top>
      <bottom style="thin">
        <color indexed="64"/>
      </bottom>
      <diagonal/>
    </border>
    <border>
      <left/>
      <right/>
      <top style="medium">
        <color theme="1"/>
      </top>
      <bottom/>
      <diagonal/>
    </border>
    <border>
      <left style="thin">
        <color indexed="64"/>
      </left>
      <right style="thin">
        <color indexed="64"/>
      </right>
      <top style="thin">
        <color indexed="64"/>
      </top>
      <bottom/>
      <diagonal/>
    </border>
    <border>
      <left/>
      <right/>
      <top style="medium">
        <color theme="1"/>
      </top>
      <bottom style="medium">
        <color theme="1"/>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medium">
        <color theme="1"/>
      </bottom>
      <diagonal/>
    </border>
    <border>
      <left/>
      <right/>
      <top/>
      <bottom style="medium">
        <color theme="1"/>
      </bottom>
      <diagonal/>
    </border>
    <border>
      <left/>
      <right style="thin">
        <color indexed="64"/>
      </right>
      <top style="thin">
        <color indexed="64"/>
      </top>
      <bottom/>
      <diagonal/>
    </border>
    <border>
      <left style="thin">
        <color indexed="64"/>
      </left>
      <right/>
      <top style="thin">
        <color indexed="64"/>
      </top>
      <bottom/>
      <diagonal/>
    </border>
    <border>
      <left/>
      <right/>
      <top style="thin">
        <color theme="6" tint="0.39997558519241921"/>
      </top>
      <bottom style="thin">
        <color theme="6" tint="0.39997558519241921"/>
      </bottom>
      <diagonal/>
    </border>
    <border>
      <left/>
      <right/>
      <top/>
      <bottom style="thin">
        <color theme="6" tint="0.39997558519241921"/>
      </bottom>
      <diagonal/>
    </border>
    <border>
      <left style="medium">
        <color indexed="64"/>
      </left>
      <right/>
      <top/>
      <bottom style="medium">
        <color theme="1"/>
      </bottom>
      <diagonal/>
    </border>
  </borders>
  <cellStyleXfs count="4">
    <xf numFmtId="0" fontId="0" fillId="0" borderId="0"/>
    <xf numFmtId="0" fontId="11" fillId="0" borderId="0" applyNumberForma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402">
    <xf numFmtId="0" fontId="0" fillId="0" borderId="0" xfId="0"/>
    <xf numFmtId="0" fontId="2" fillId="0" borderId="0" xfId="0" applyFont="1" applyAlignment="1">
      <alignment horizontal="center" vertical="center" wrapText="1"/>
    </xf>
    <xf numFmtId="0" fontId="3" fillId="0" borderId="1" xfId="0" applyFont="1" applyBorder="1" applyAlignment="1">
      <alignment horizontal="lef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2"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3" fillId="0" borderId="0" xfId="0" applyFont="1" applyAlignment="1">
      <alignment horizontal="center" vertical="center" wrapText="1"/>
    </xf>
    <xf numFmtId="0" fontId="3" fillId="0" borderId="7" xfId="0" applyFont="1" applyBorder="1" applyAlignment="1">
      <alignment horizontal="center" vertical="center" wrapText="1"/>
    </xf>
    <xf numFmtId="0" fontId="3" fillId="2" borderId="8"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2" borderId="1" xfId="0" applyFont="1" applyFill="1" applyBorder="1" applyAlignment="1">
      <alignment horizontal="center" vertical="center"/>
    </xf>
    <xf numFmtId="14" fontId="3" fillId="2" borderId="1" xfId="0" applyNumberFormat="1" applyFont="1" applyFill="1" applyBorder="1" applyAlignment="1">
      <alignment horizontal="center" vertical="center" wrapText="1"/>
    </xf>
    <xf numFmtId="164" fontId="3" fillId="2" borderId="1" xfId="0" applyNumberFormat="1" applyFont="1" applyFill="1" applyBorder="1" applyAlignment="1">
      <alignment horizontal="center" vertical="center" wrapText="1"/>
    </xf>
    <xf numFmtId="1" fontId="3" fillId="2" borderId="1" xfId="0" applyNumberFormat="1" applyFont="1" applyFill="1" applyBorder="1" applyAlignment="1">
      <alignment horizontal="center" vertical="center" wrapText="1"/>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14" fontId="3" fillId="0" borderId="1" xfId="0" applyNumberFormat="1" applyFont="1" applyBorder="1" applyAlignment="1">
      <alignment horizontal="center" vertical="center" wrapText="1"/>
    </xf>
    <xf numFmtId="0" fontId="2" fillId="0" borderId="5" xfId="0" applyFont="1" applyBorder="1" applyAlignment="1">
      <alignment horizontal="center" vertical="center" wrapText="1"/>
    </xf>
    <xf numFmtId="14" fontId="3" fillId="0" borderId="5" xfId="0" applyNumberFormat="1" applyFont="1" applyBorder="1" applyAlignment="1">
      <alignment horizontal="center" vertical="center" wrapText="1"/>
    </xf>
    <xf numFmtId="1" fontId="3" fillId="4" borderId="0" xfId="0" applyNumberFormat="1" applyFont="1" applyFill="1" applyAlignment="1">
      <alignment horizontal="center" vertical="center" wrapText="1"/>
    </xf>
    <xf numFmtId="1" fontId="2" fillId="5" borderId="0" xfId="0" applyNumberFormat="1" applyFont="1" applyFill="1" applyAlignment="1">
      <alignment horizontal="center" vertical="center" wrapText="1"/>
    </xf>
    <xf numFmtId="0" fontId="4" fillId="0" borderId="0" xfId="0" applyFont="1"/>
    <xf numFmtId="0" fontId="4" fillId="0" borderId="0" xfId="0" applyFont="1" applyAlignment="1">
      <alignment horizontal="left"/>
    </xf>
    <xf numFmtId="0" fontId="4" fillId="0" borderId="0" xfId="0" applyFont="1" applyAlignment="1">
      <alignment horizontal="center"/>
    </xf>
    <xf numFmtId="0" fontId="5" fillId="0" borderId="11" xfId="0" applyFont="1" applyBorder="1" applyAlignment="1">
      <alignment horizontal="right"/>
    </xf>
    <xf numFmtId="0" fontId="5" fillId="0" borderId="0" xfId="0" applyFont="1" applyAlignment="1">
      <alignment horizontal="right"/>
    </xf>
    <xf numFmtId="0" fontId="5" fillId="0" borderId="3" xfId="0" applyFont="1" applyBorder="1" applyAlignment="1">
      <alignment horizontal="right"/>
    </xf>
    <xf numFmtId="0" fontId="5" fillId="0" borderId="11" xfId="0" applyFont="1" applyBorder="1"/>
    <xf numFmtId="0" fontId="5" fillId="0" borderId="0" xfId="0" applyFont="1"/>
    <xf numFmtId="0" fontId="5" fillId="0" borderId="3" xfId="0" applyFont="1" applyBorder="1"/>
    <xf numFmtId="0" fontId="5" fillId="0" borderId="7" xfId="0" applyFont="1" applyBorder="1"/>
    <xf numFmtId="0" fontId="4" fillId="0" borderId="0" xfId="0" applyFont="1" applyAlignment="1">
      <alignment horizontal="center" vertical="center"/>
    </xf>
    <xf numFmtId="0" fontId="5" fillId="0" borderId="0" xfId="0" applyFont="1" applyAlignment="1">
      <alignment horizontal="center" vertical="center"/>
    </xf>
    <xf numFmtId="14" fontId="5" fillId="0" borderId="0" xfId="0" applyNumberFormat="1" applyFont="1" applyAlignment="1">
      <alignment horizontal="center" vertical="center"/>
    </xf>
    <xf numFmtId="0" fontId="5" fillId="0" borderId="0" xfId="0" applyFont="1" applyAlignment="1">
      <alignment horizontal="center"/>
    </xf>
    <xf numFmtId="0" fontId="5" fillId="0" borderId="11" xfId="0" applyFont="1" applyBorder="1" applyAlignment="1">
      <alignment horizontal="center" vertical="center"/>
    </xf>
    <xf numFmtId="164" fontId="5" fillId="0" borderId="0" xfId="0" applyNumberFormat="1" applyFont="1" applyAlignment="1">
      <alignment horizontal="center" vertical="center"/>
    </xf>
    <xf numFmtId="1" fontId="5" fillId="0" borderId="0" xfId="0" applyNumberFormat="1" applyFont="1" applyAlignment="1">
      <alignment horizontal="center" vertical="center"/>
    </xf>
    <xf numFmtId="0" fontId="5" fillId="0" borderId="12" xfId="0" applyFont="1" applyBorder="1"/>
    <xf numFmtId="14" fontId="4" fillId="0" borderId="0" xfId="0" applyNumberFormat="1" applyFont="1" applyAlignment="1">
      <alignment horizontal="center"/>
    </xf>
    <xf numFmtId="14" fontId="4" fillId="0" borderId="0" xfId="0" applyNumberFormat="1" applyFont="1"/>
    <xf numFmtId="0" fontId="4" fillId="0" borderId="7" xfId="0" applyFont="1" applyBorder="1" applyAlignment="1">
      <alignment horizontal="left"/>
    </xf>
    <xf numFmtId="0" fontId="4" fillId="6" borderId="0" xfId="0" applyFont="1" applyFill="1" applyAlignment="1">
      <alignment horizontal="left"/>
    </xf>
    <xf numFmtId="14" fontId="4" fillId="6" borderId="0" xfId="0" applyNumberFormat="1" applyFont="1" applyFill="1"/>
    <xf numFmtId="0" fontId="4" fillId="6" borderId="0" xfId="0" applyFont="1" applyFill="1"/>
    <xf numFmtId="1" fontId="4" fillId="6" borderId="0" xfId="0" applyNumberFormat="1" applyFont="1" applyFill="1"/>
    <xf numFmtId="0" fontId="4" fillId="0" borderId="11" xfId="0" applyFont="1" applyBorder="1"/>
    <xf numFmtId="0" fontId="0" fillId="0" borderId="3" xfId="0" applyBorder="1"/>
    <xf numFmtId="0" fontId="4" fillId="0" borderId="3" xfId="0" applyFont="1" applyBorder="1"/>
    <xf numFmtId="0" fontId="4" fillId="0" borderId="7" xfId="0" applyFont="1" applyBorder="1"/>
    <xf numFmtId="164" fontId="5" fillId="0" borderId="0" xfId="0" applyNumberFormat="1" applyFont="1" applyAlignment="1">
      <alignment horizontal="center"/>
    </xf>
    <xf numFmtId="1" fontId="5" fillId="0" borderId="0" xfId="0" applyNumberFormat="1" applyFont="1" applyAlignment="1">
      <alignment horizontal="center"/>
    </xf>
    <xf numFmtId="0" fontId="6" fillId="0" borderId="0" xfId="0" applyFont="1"/>
    <xf numFmtId="14" fontId="7" fillId="0" borderId="0" xfId="0" applyNumberFormat="1" applyFont="1" applyAlignment="1">
      <alignment horizontal="center"/>
    </xf>
    <xf numFmtId="0" fontId="7" fillId="0" borderId="0" xfId="0" applyFont="1"/>
    <xf numFmtId="0" fontId="7" fillId="0" borderId="0" xfId="0" applyFont="1" applyAlignment="1">
      <alignment horizontal="center"/>
    </xf>
    <xf numFmtId="0" fontId="7" fillId="0" borderId="0" xfId="0" applyFont="1" applyAlignment="1">
      <alignment horizontal="left"/>
    </xf>
    <xf numFmtId="0" fontId="7" fillId="0" borderId="11" xfId="0" applyFont="1" applyBorder="1"/>
    <xf numFmtId="0" fontId="8" fillId="0" borderId="11" xfId="0" applyFont="1" applyBorder="1"/>
    <xf numFmtId="0" fontId="7" fillId="0" borderId="3" xfId="0" applyFont="1" applyBorder="1"/>
    <xf numFmtId="0" fontId="7" fillId="0" borderId="7" xfId="0" applyFont="1" applyBorder="1"/>
    <xf numFmtId="0" fontId="9" fillId="0" borderId="0" xfId="0" applyFont="1"/>
    <xf numFmtId="0" fontId="7" fillId="0" borderId="0" xfId="0" applyFont="1" applyAlignment="1">
      <alignment horizontal="center" vertical="center"/>
    </xf>
    <xf numFmtId="14" fontId="9" fillId="0" borderId="0" xfId="0" applyNumberFormat="1" applyFont="1" applyAlignment="1">
      <alignment horizontal="center" vertical="center"/>
    </xf>
    <xf numFmtId="164" fontId="9" fillId="0" borderId="0" xfId="0" applyNumberFormat="1" applyFont="1" applyAlignment="1">
      <alignment horizontal="center"/>
    </xf>
    <xf numFmtId="1" fontId="9" fillId="0" borderId="0" xfId="0" applyNumberFormat="1" applyFont="1" applyAlignment="1">
      <alignment horizontal="center"/>
    </xf>
    <xf numFmtId="0" fontId="9" fillId="0" borderId="0" xfId="0" applyFont="1" applyAlignment="1">
      <alignment horizontal="center"/>
    </xf>
    <xf numFmtId="0" fontId="9" fillId="0" borderId="0" xfId="0" applyFont="1" applyAlignment="1">
      <alignment horizontal="right"/>
    </xf>
    <xf numFmtId="0" fontId="9" fillId="0" borderId="12" xfId="0" applyFont="1" applyBorder="1"/>
    <xf numFmtId="0" fontId="7" fillId="0" borderId="7" xfId="0" applyFont="1" applyBorder="1" applyAlignment="1">
      <alignment horizontal="left"/>
    </xf>
    <xf numFmtId="0" fontId="7" fillId="6" borderId="0" xfId="0" applyFont="1" applyFill="1"/>
    <xf numFmtId="14" fontId="7" fillId="6" borderId="0" xfId="0" applyNumberFormat="1" applyFont="1" applyFill="1"/>
    <xf numFmtId="1" fontId="7" fillId="6" borderId="0" xfId="0" applyNumberFormat="1" applyFont="1" applyFill="1"/>
    <xf numFmtId="0" fontId="10" fillId="0" borderId="0" xfId="0" applyFont="1" applyAlignment="1">
      <alignment horizontal="center" vertical="center"/>
    </xf>
    <xf numFmtId="1" fontId="4" fillId="0" borderId="0" xfId="0" applyNumberFormat="1" applyFont="1"/>
    <xf numFmtId="0" fontId="12" fillId="0" borderId="0" xfId="1" applyFont="1" applyAlignment="1">
      <alignment horizontal="right"/>
    </xf>
    <xf numFmtId="14" fontId="7" fillId="0" borderId="0" xfId="0" applyNumberFormat="1" applyFont="1"/>
    <xf numFmtId="16" fontId="4" fillId="0" borderId="0" xfId="0" applyNumberFormat="1" applyFont="1" applyAlignment="1">
      <alignment horizontal="left"/>
    </xf>
    <xf numFmtId="164" fontId="4" fillId="0" borderId="0" xfId="0" applyNumberFormat="1" applyFont="1"/>
    <xf numFmtId="0" fontId="4" fillId="0" borderId="12" xfId="0" applyFont="1" applyBorder="1"/>
    <xf numFmtId="0" fontId="13" fillId="0" borderId="11" xfId="0" applyFont="1" applyBorder="1"/>
    <xf numFmtId="16" fontId="7" fillId="0" borderId="7" xfId="0" applyNumberFormat="1" applyFont="1" applyBorder="1" applyAlignment="1">
      <alignment horizontal="left"/>
    </xf>
    <xf numFmtId="0" fontId="9" fillId="0" borderId="0" xfId="0" applyFont="1" applyAlignment="1">
      <alignment horizontal="left"/>
    </xf>
    <xf numFmtId="0" fontId="9" fillId="0" borderId="11" xfId="0" applyFont="1" applyBorder="1"/>
    <xf numFmtId="0" fontId="9" fillId="0" borderId="3" xfId="0" applyFont="1" applyBorder="1"/>
    <xf numFmtId="0" fontId="9" fillId="0" borderId="7" xfId="0" applyFont="1" applyBorder="1"/>
    <xf numFmtId="0" fontId="9" fillId="0" borderId="0" xfId="0" applyFont="1" applyAlignment="1">
      <alignment horizontal="center" vertical="center"/>
    </xf>
    <xf numFmtId="14" fontId="9" fillId="0" borderId="0" xfId="0" applyNumberFormat="1" applyFont="1" applyAlignment="1">
      <alignment horizontal="center"/>
    </xf>
    <xf numFmtId="16" fontId="9" fillId="0" borderId="7" xfId="0" applyNumberFormat="1" applyFont="1" applyBorder="1" applyAlignment="1">
      <alignment horizontal="left"/>
    </xf>
    <xf numFmtId="14" fontId="9" fillId="0" borderId="0" xfId="0" applyNumberFormat="1" applyFont="1"/>
    <xf numFmtId="1" fontId="9" fillId="0" borderId="0" xfId="0" applyNumberFormat="1" applyFont="1"/>
    <xf numFmtId="14" fontId="4" fillId="0" borderId="0" xfId="0" applyNumberFormat="1" applyFont="1" applyAlignment="1">
      <alignment horizontal="left"/>
    </xf>
    <xf numFmtId="0" fontId="14" fillId="0" borderId="7" xfId="0" applyFont="1" applyBorder="1" applyAlignment="1">
      <alignment horizontal="left"/>
    </xf>
    <xf numFmtId="14" fontId="7" fillId="0" borderId="7" xfId="0" applyNumberFormat="1" applyFont="1" applyBorder="1" applyAlignment="1">
      <alignment horizontal="left"/>
    </xf>
    <xf numFmtId="0" fontId="15" fillId="0" borderId="0" xfId="0" applyFont="1"/>
    <xf numFmtId="14" fontId="9" fillId="0" borderId="12" xfId="0" applyNumberFormat="1" applyFont="1" applyBorder="1"/>
    <xf numFmtId="0" fontId="4" fillId="0" borderId="13" xfId="0" applyFont="1" applyBorder="1"/>
    <xf numFmtId="14" fontId="5" fillId="0" borderId="13" xfId="0" applyNumberFormat="1" applyFont="1" applyBorder="1" applyAlignment="1">
      <alignment horizontal="center" vertical="center"/>
    </xf>
    <xf numFmtId="0" fontId="4" fillId="0" borderId="13" xfId="0" applyFont="1" applyBorder="1" applyAlignment="1">
      <alignment horizontal="center"/>
    </xf>
    <xf numFmtId="0" fontId="5" fillId="0" borderId="11" xfId="0" applyFont="1" applyBorder="1" applyAlignment="1">
      <alignment horizontal="left" vertical="center"/>
    </xf>
    <xf numFmtId="14" fontId="0" fillId="0" borderId="0" xfId="0" applyNumberFormat="1"/>
    <xf numFmtId="0" fontId="0" fillId="7" borderId="0" xfId="0" applyFill="1" applyAlignment="1">
      <alignment wrapText="1"/>
    </xf>
    <xf numFmtId="0" fontId="0" fillId="8" borderId="0" xfId="0" applyFill="1" applyAlignment="1">
      <alignment wrapText="1"/>
    </xf>
    <xf numFmtId="0" fontId="0" fillId="0" borderId="0" xfId="0" applyAlignment="1">
      <alignment wrapText="1"/>
    </xf>
    <xf numFmtId="0" fontId="0" fillId="0" borderId="0" xfId="0" applyAlignment="1">
      <alignment vertical="center"/>
    </xf>
    <xf numFmtId="0" fontId="5" fillId="0" borderId="0" xfId="0" applyFont="1" applyAlignment="1">
      <alignment horizontal="left"/>
    </xf>
    <xf numFmtId="0" fontId="5" fillId="0" borderId="13" xfId="0" applyFont="1" applyBorder="1" applyAlignment="1">
      <alignment horizontal="center" vertical="center"/>
    </xf>
    <xf numFmtId="0" fontId="5" fillId="0" borderId="13" xfId="0" applyFont="1" applyBorder="1" applyAlignment="1">
      <alignment horizontal="center"/>
    </xf>
    <xf numFmtId="0" fontId="5" fillId="0" borderId="11" xfId="0" applyFont="1" applyBorder="1" applyAlignment="1">
      <alignment vertical="center"/>
    </xf>
    <xf numFmtId="0" fontId="0" fillId="0" borderId="11" xfId="0" applyBorder="1"/>
    <xf numFmtId="164" fontId="5" fillId="0" borderId="13" xfId="0" applyNumberFormat="1" applyFont="1" applyBorder="1" applyAlignment="1">
      <alignment horizontal="center" vertical="center"/>
    </xf>
    <xf numFmtId="1" fontId="5" fillId="0" borderId="13" xfId="0" applyNumberFormat="1" applyFont="1" applyBorder="1" applyAlignment="1">
      <alignment horizontal="center" vertical="center"/>
    </xf>
    <xf numFmtId="0" fontId="16" fillId="0" borderId="0" xfId="0" applyFont="1"/>
    <xf numFmtId="0" fontId="4" fillId="0" borderId="0" xfId="0" applyFont="1" applyAlignment="1">
      <alignment horizontal="left" vertical="center"/>
    </xf>
    <xf numFmtId="0" fontId="5" fillId="0" borderId="0" xfId="0" applyFont="1" applyAlignment="1">
      <alignment vertical="center"/>
    </xf>
    <xf numFmtId="14" fontId="5" fillId="0" borderId="0" xfId="0" applyNumberFormat="1" applyFont="1" applyAlignment="1">
      <alignment horizontal="left" vertical="center"/>
    </xf>
    <xf numFmtId="0" fontId="4" fillId="0" borderId="16" xfId="0" applyFont="1" applyBorder="1"/>
    <xf numFmtId="14" fontId="4" fillId="0" borderId="16" xfId="0" applyNumberFormat="1" applyFont="1" applyBorder="1" applyAlignment="1">
      <alignment horizontal="center" vertical="center"/>
    </xf>
    <xf numFmtId="14" fontId="5" fillId="0" borderId="16" xfId="0" applyNumberFormat="1" applyFont="1" applyBorder="1" applyAlignment="1">
      <alignment horizontal="center" vertical="center"/>
    </xf>
    <xf numFmtId="0" fontId="19" fillId="9" borderId="16" xfId="0" applyFont="1" applyFill="1" applyBorder="1" applyAlignment="1">
      <alignment vertical="center" wrapText="1"/>
    </xf>
    <xf numFmtId="0" fontId="19" fillId="7" borderId="16" xfId="0" applyFont="1" applyFill="1" applyBorder="1" applyAlignment="1">
      <alignment vertical="center" wrapText="1"/>
    </xf>
    <xf numFmtId="0" fontId="19" fillId="11" borderId="16" xfId="0" applyFont="1" applyFill="1" applyBorder="1" applyAlignment="1">
      <alignment vertical="center" wrapText="1"/>
    </xf>
    <xf numFmtId="0" fontId="20" fillId="12" borderId="16" xfId="0" applyFont="1" applyFill="1" applyBorder="1" applyAlignment="1">
      <alignment vertical="center" wrapText="1"/>
    </xf>
    <xf numFmtId="0" fontId="19" fillId="13" borderId="16" xfId="0" applyFont="1" applyFill="1" applyBorder="1" applyAlignment="1">
      <alignment vertical="center" wrapText="1"/>
    </xf>
    <xf numFmtId="0" fontId="21" fillId="10" borderId="16" xfId="0" applyFont="1" applyFill="1" applyBorder="1" applyAlignment="1">
      <alignment horizontal="center" vertical="top" wrapText="1"/>
    </xf>
    <xf numFmtId="0" fontId="4" fillId="15" borderId="0" xfId="0" applyFont="1" applyFill="1"/>
    <xf numFmtId="14" fontId="4" fillId="15" borderId="0" xfId="0" applyNumberFormat="1" applyFont="1" applyFill="1" applyAlignment="1">
      <alignment horizontal="center"/>
    </xf>
    <xf numFmtId="14" fontId="5" fillId="15" borderId="0" xfId="0" applyNumberFormat="1" applyFont="1" applyFill="1" applyAlignment="1">
      <alignment horizontal="center" vertical="center"/>
    </xf>
    <xf numFmtId="0" fontId="4" fillId="0" borderId="1" xfId="0" applyFont="1" applyBorder="1"/>
    <xf numFmtId="0" fontId="22" fillId="0" borderId="0" xfId="0" applyFont="1" applyAlignment="1">
      <alignment horizontal="left"/>
    </xf>
    <xf numFmtId="14" fontId="17" fillId="0" borderId="0" xfId="0" applyNumberFormat="1" applyFont="1"/>
    <xf numFmtId="0" fontId="2" fillId="15" borderId="16" xfId="0" applyFont="1" applyFill="1" applyBorder="1" applyAlignment="1">
      <alignment horizontal="center" vertical="center" wrapText="1"/>
    </xf>
    <xf numFmtId="0" fontId="3" fillId="0" borderId="16" xfId="0" applyFont="1" applyBorder="1" applyAlignment="1">
      <alignment horizontal="left" vertical="center" wrapText="1"/>
    </xf>
    <xf numFmtId="0" fontId="3" fillId="0" borderId="16" xfId="0" applyFont="1" applyBorder="1" applyAlignment="1">
      <alignment horizontal="center" vertical="center" wrapText="1"/>
    </xf>
    <xf numFmtId="0" fontId="2" fillId="0" borderId="16" xfId="0" applyFont="1" applyBorder="1" applyAlignment="1">
      <alignment horizontal="center" vertical="center" wrapText="1"/>
    </xf>
    <xf numFmtId="0" fontId="3" fillId="10" borderId="16" xfId="0" applyFont="1" applyFill="1" applyBorder="1" applyAlignment="1">
      <alignment horizontal="center" vertical="center" wrapText="1"/>
    </xf>
    <xf numFmtId="14" fontId="3" fillId="10" borderId="16" xfId="0" applyNumberFormat="1" applyFont="1" applyFill="1" applyBorder="1" applyAlignment="1">
      <alignment horizontal="center" vertical="center" wrapText="1"/>
    </xf>
    <xf numFmtId="14" fontId="3" fillId="0" borderId="16" xfId="0" applyNumberFormat="1" applyFont="1" applyBorder="1" applyAlignment="1">
      <alignment horizontal="center" vertical="center" wrapText="1"/>
    </xf>
    <xf numFmtId="1" fontId="2" fillId="5" borderId="16" xfId="0" applyNumberFormat="1" applyFont="1" applyFill="1" applyBorder="1" applyAlignment="1">
      <alignment horizontal="center" vertical="center" wrapText="1"/>
    </xf>
    <xf numFmtId="0" fontId="2" fillId="0" borderId="16" xfId="0" applyFont="1" applyBorder="1" applyAlignment="1">
      <alignment horizontal="center" vertical="center"/>
    </xf>
    <xf numFmtId="0" fontId="3" fillId="0" borderId="16" xfId="0" applyFont="1" applyBorder="1" applyAlignment="1">
      <alignment horizontal="left" vertical="center"/>
    </xf>
    <xf numFmtId="0" fontId="18" fillId="0" borderId="0" xfId="0" applyFont="1"/>
    <xf numFmtId="0" fontId="17" fillId="0" borderId="0" xfId="0" applyFont="1"/>
    <xf numFmtId="0" fontId="4" fillId="0" borderId="0" xfId="0" applyFont="1" applyAlignment="1">
      <alignment vertical="top"/>
    </xf>
    <xf numFmtId="0" fontId="4" fillId="0" borderId="0" xfId="0" applyFont="1" applyAlignment="1">
      <alignment horizontal="left" vertical="top"/>
    </xf>
    <xf numFmtId="0" fontId="3" fillId="0" borderId="16" xfId="0" applyFont="1" applyBorder="1" applyAlignment="1">
      <alignment horizontal="center" vertical="center"/>
    </xf>
    <xf numFmtId="0" fontId="2" fillId="17" borderId="16" xfId="0" applyFont="1" applyFill="1" applyBorder="1" applyAlignment="1">
      <alignment horizontal="center" vertical="center" wrapText="1"/>
    </xf>
    <xf numFmtId="1" fontId="3" fillId="18" borderId="16" xfId="0" applyNumberFormat="1" applyFont="1" applyFill="1" applyBorder="1" applyAlignment="1">
      <alignment horizontal="center" vertical="center" wrapText="1"/>
    </xf>
    <xf numFmtId="0" fontId="3" fillId="5" borderId="16" xfId="0" applyFont="1" applyFill="1" applyBorder="1" applyAlignment="1">
      <alignment horizontal="center" vertical="center" wrapText="1"/>
    </xf>
    <xf numFmtId="0" fontId="3" fillId="13" borderId="16" xfId="0" applyFont="1" applyFill="1" applyBorder="1" applyAlignment="1">
      <alignment horizontal="center" vertical="center" wrapText="1"/>
    </xf>
    <xf numFmtId="0" fontId="2" fillId="13" borderId="16" xfId="0" applyFont="1" applyFill="1" applyBorder="1" applyAlignment="1">
      <alignment horizontal="center" vertical="center" wrapText="1"/>
    </xf>
    <xf numFmtId="0" fontId="3" fillId="13" borderId="16" xfId="0" applyFont="1" applyFill="1" applyBorder="1" applyAlignment="1">
      <alignment horizontal="left" vertical="center" wrapText="1"/>
    </xf>
    <xf numFmtId="0" fontId="3" fillId="13" borderId="16" xfId="0" applyFont="1" applyFill="1" applyBorder="1" applyAlignment="1">
      <alignment horizontal="center" vertical="center"/>
    </xf>
    <xf numFmtId="14" fontId="3" fillId="13" borderId="16" xfId="0" applyNumberFormat="1" applyFont="1" applyFill="1" applyBorder="1" applyAlignment="1">
      <alignment horizontal="center" vertical="center" wrapText="1"/>
    </xf>
    <xf numFmtId="164" fontId="3" fillId="13" borderId="16" xfId="0" applyNumberFormat="1" applyFont="1" applyFill="1" applyBorder="1" applyAlignment="1">
      <alignment horizontal="center" vertical="center" wrapText="1"/>
    </xf>
    <xf numFmtId="1" fontId="3" fillId="13" borderId="16" xfId="0" applyNumberFormat="1" applyFont="1" applyFill="1" applyBorder="1" applyAlignment="1">
      <alignment horizontal="center" vertical="center" wrapText="1"/>
    </xf>
    <xf numFmtId="0" fontId="3" fillId="2" borderId="19" xfId="0" applyFont="1" applyFill="1" applyBorder="1" applyAlignment="1">
      <alignment horizontal="center" vertical="center" wrapText="1"/>
    </xf>
    <xf numFmtId="0" fontId="5" fillId="16" borderId="14" xfId="0" applyFont="1" applyFill="1" applyBorder="1" applyAlignment="1">
      <alignment horizontal="center" vertical="center"/>
    </xf>
    <xf numFmtId="0" fontId="5" fillId="0" borderId="14" xfId="0" applyFont="1" applyBorder="1" applyAlignment="1">
      <alignment horizontal="center" vertical="center"/>
    </xf>
    <xf numFmtId="0" fontId="4" fillId="0" borderId="14" xfId="0" applyFont="1" applyBorder="1" applyAlignment="1">
      <alignment horizontal="center" vertical="center"/>
    </xf>
    <xf numFmtId="0" fontId="4" fillId="16" borderId="14" xfId="0" applyFont="1" applyFill="1" applyBorder="1" applyAlignment="1">
      <alignment horizontal="center" vertical="center"/>
    </xf>
    <xf numFmtId="0" fontId="7" fillId="0" borderId="14" xfId="0" applyFont="1" applyBorder="1" applyAlignment="1">
      <alignment horizontal="center" vertical="center"/>
    </xf>
    <xf numFmtId="0" fontId="4" fillId="0" borderId="13" xfId="0" applyFont="1" applyBorder="1" applyAlignment="1">
      <alignment horizontal="center" vertical="center"/>
    </xf>
    <xf numFmtId="0" fontId="5" fillId="0" borderId="13" xfId="0" applyFont="1" applyBorder="1"/>
    <xf numFmtId="164" fontId="5" fillId="0" borderId="13" xfId="0" applyNumberFormat="1" applyFont="1" applyBorder="1" applyAlignment="1">
      <alignment horizontal="center"/>
    </xf>
    <xf numFmtId="1" fontId="5" fillId="0" borderId="13" xfId="0" applyNumberFormat="1" applyFont="1" applyBorder="1" applyAlignment="1">
      <alignment horizontal="center"/>
    </xf>
    <xf numFmtId="0" fontId="5" fillId="16" borderId="20" xfId="0" applyFont="1" applyFill="1" applyBorder="1" applyAlignment="1">
      <alignment horizontal="center" vertical="center"/>
    </xf>
    <xf numFmtId="0" fontId="0" fillId="0" borderId="0" xfId="0" applyAlignment="1">
      <alignment horizontal="center"/>
    </xf>
    <xf numFmtId="0" fontId="3" fillId="28" borderId="0" xfId="0" applyFont="1" applyFill="1" applyAlignment="1">
      <alignment horizontal="center" vertical="center" wrapText="1"/>
    </xf>
    <xf numFmtId="14" fontId="3" fillId="28" borderId="0" xfId="0" applyNumberFormat="1" applyFont="1" applyFill="1" applyAlignment="1">
      <alignment horizontal="center" vertical="center" wrapText="1"/>
    </xf>
    <xf numFmtId="0" fontId="25" fillId="25" borderId="0" xfId="0" applyFont="1" applyFill="1" applyAlignment="1">
      <alignment horizontal="left" vertical="center" wrapText="1"/>
    </xf>
    <xf numFmtId="0" fontId="25" fillId="25" borderId="0" xfId="0" applyFont="1" applyFill="1" applyAlignment="1">
      <alignment horizontal="center" vertical="center" wrapText="1"/>
    </xf>
    <xf numFmtId="1" fontId="2" fillId="0" borderId="0" xfId="0" applyNumberFormat="1" applyFont="1" applyAlignment="1">
      <alignment horizontal="center" vertical="center" wrapText="1"/>
    </xf>
    <xf numFmtId="0" fontId="5" fillId="0" borderId="12" xfId="0" applyFont="1" applyBorder="1" applyAlignment="1">
      <alignment horizontal="left"/>
    </xf>
    <xf numFmtId="0" fontId="6" fillId="0" borderId="0" xfId="0" applyFont="1" applyAlignment="1">
      <alignment horizontal="left"/>
    </xf>
    <xf numFmtId="14" fontId="7" fillId="0" borderId="0" xfId="0" applyNumberFormat="1" applyFont="1" applyAlignment="1">
      <alignment horizontal="left"/>
    </xf>
    <xf numFmtId="0" fontId="7" fillId="0" borderId="0" xfId="0" applyFont="1" applyAlignment="1">
      <alignment horizontal="left" vertical="center"/>
    </xf>
    <xf numFmtId="0" fontId="9" fillId="0" borderId="12" xfId="0" applyFont="1" applyBorder="1" applyAlignment="1">
      <alignment horizontal="left"/>
    </xf>
    <xf numFmtId="0" fontId="10" fillId="0" borderId="0" xfId="0" applyFont="1" applyAlignment="1">
      <alignment horizontal="left" vertical="center"/>
    </xf>
    <xf numFmtId="0" fontId="5" fillId="0" borderId="0" xfId="0" applyFont="1" applyAlignment="1">
      <alignment horizontal="left" vertical="center"/>
    </xf>
    <xf numFmtId="0" fontId="4" fillId="0" borderId="12" xfId="0" applyFont="1" applyBorder="1" applyAlignment="1">
      <alignment horizontal="left"/>
    </xf>
    <xf numFmtId="0" fontId="9" fillId="0" borderId="0" xfId="0" applyFont="1" applyAlignment="1">
      <alignment horizontal="left" vertical="center"/>
    </xf>
    <xf numFmtId="14" fontId="9" fillId="0" borderId="0" xfId="0" applyNumberFormat="1" applyFont="1" applyAlignment="1">
      <alignment horizontal="left"/>
    </xf>
    <xf numFmtId="0" fontId="0" fillId="0" borderId="0" xfId="0" applyAlignment="1">
      <alignment horizontal="left"/>
    </xf>
    <xf numFmtId="0" fontId="15" fillId="0" borderId="0" xfId="0" applyFont="1" applyAlignment="1">
      <alignment horizontal="left"/>
    </xf>
    <xf numFmtId="14" fontId="9" fillId="0" borderId="12" xfId="0" applyNumberFormat="1" applyFont="1" applyBorder="1" applyAlignment="1">
      <alignment horizontal="left"/>
    </xf>
    <xf numFmtId="14" fontId="9" fillId="0" borderId="0" xfId="0" applyNumberFormat="1" applyFont="1" applyAlignment="1">
      <alignment horizontal="left" vertical="center"/>
    </xf>
    <xf numFmtId="0" fontId="4" fillId="0" borderId="13" xfId="0" applyFont="1" applyBorder="1" applyAlignment="1">
      <alignment horizontal="left"/>
    </xf>
    <xf numFmtId="0" fontId="4" fillId="0" borderId="13" xfId="0" applyFont="1" applyBorder="1" applyAlignment="1">
      <alignment horizontal="left" vertical="center"/>
    </xf>
    <xf numFmtId="1" fontId="4" fillId="0" borderId="0" xfId="0" applyNumberFormat="1" applyFont="1" applyAlignment="1">
      <alignment horizontal="center"/>
    </xf>
    <xf numFmtId="165" fontId="0" fillId="0" borderId="0" xfId="0" applyNumberFormat="1" applyAlignment="1">
      <alignment horizontal="center"/>
    </xf>
    <xf numFmtId="14" fontId="0" fillId="0" borderId="0" xfId="0" applyNumberFormat="1" applyAlignment="1">
      <alignment horizontal="left"/>
    </xf>
    <xf numFmtId="165" fontId="0" fillId="0" borderId="0" xfId="0" applyNumberFormat="1" applyAlignment="1">
      <alignment horizontal="left"/>
    </xf>
    <xf numFmtId="1" fontId="0" fillId="28" borderId="0" xfId="0" applyNumberFormat="1" applyFill="1" applyAlignment="1">
      <alignment horizontal="center"/>
    </xf>
    <xf numFmtId="0" fontId="0" fillId="0" borderId="0" xfId="0" applyAlignment="1">
      <alignment horizontal="right"/>
    </xf>
    <xf numFmtId="1" fontId="0" fillId="28" borderId="0" xfId="0" applyNumberFormat="1" applyFill="1" applyAlignment="1">
      <alignment horizontal="left"/>
    </xf>
    <xf numFmtId="14" fontId="14" fillId="0" borderId="0" xfId="0" applyNumberFormat="1" applyFont="1" applyAlignment="1">
      <alignment horizontal="left"/>
    </xf>
    <xf numFmtId="166" fontId="5" fillId="0" borderId="0" xfId="0" applyNumberFormat="1" applyFont="1" applyAlignment="1">
      <alignment horizontal="center" vertical="center"/>
    </xf>
    <xf numFmtId="14" fontId="5" fillId="0" borderId="0" xfId="0" applyNumberFormat="1" applyFont="1" applyAlignment="1">
      <alignment horizontal="left"/>
    </xf>
    <xf numFmtId="14" fontId="4" fillId="0" borderId="12" xfId="0" applyNumberFormat="1" applyFont="1" applyBorder="1" applyAlignment="1">
      <alignment horizontal="left"/>
    </xf>
    <xf numFmtId="164" fontId="5" fillId="0" borderId="11" xfId="0" applyNumberFormat="1" applyFont="1" applyBorder="1" applyAlignment="1">
      <alignment horizontal="center" vertical="center"/>
    </xf>
    <xf numFmtId="14" fontId="4" fillId="0" borderId="7" xfId="0" applyNumberFormat="1" applyFont="1" applyBorder="1" applyAlignment="1">
      <alignment horizontal="left"/>
    </xf>
    <xf numFmtId="14" fontId="5" fillId="0" borderId="12" xfId="0" applyNumberFormat="1" applyFont="1" applyBorder="1" applyAlignment="1">
      <alignment horizontal="left"/>
    </xf>
    <xf numFmtId="14" fontId="5" fillId="0" borderId="0" xfId="0" applyNumberFormat="1" applyFont="1" applyAlignment="1">
      <alignment horizontal="center"/>
    </xf>
    <xf numFmtId="14" fontId="5" fillId="0" borderId="12" xfId="0" applyNumberFormat="1" applyFont="1" applyBorder="1" applyAlignment="1">
      <alignment horizontal="left" vertical="center"/>
    </xf>
    <xf numFmtId="0" fontId="5" fillId="0" borderId="7" xfId="0" applyFont="1" applyBorder="1" applyAlignment="1">
      <alignment horizontal="left"/>
    </xf>
    <xf numFmtId="0" fontId="5" fillId="0" borderId="12" xfId="0" applyFont="1" applyBorder="1" applyAlignment="1">
      <alignment horizontal="right"/>
    </xf>
    <xf numFmtId="0" fontId="0" fillId="0" borderId="11" xfId="0" applyBorder="1" applyAlignment="1">
      <alignment horizontal="left"/>
    </xf>
    <xf numFmtId="14" fontId="5" fillId="0" borderId="12" xfId="0" applyNumberFormat="1" applyFont="1" applyBorder="1" applyAlignment="1">
      <alignment horizontal="center" vertical="center"/>
    </xf>
    <xf numFmtId="4" fontId="4" fillId="0" borderId="0" xfId="0" applyNumberFormat="1" applyFont="1"/>
    <xf numFmtId="0" fontId="27" fillId="0" borderId="21" xfId="0" applyFont="1" applyBorder="1" applyAlignment="1">
      <alignment horizontal="center" vertical="center" wrapText="1"/>
    </xf>
    <xf numFmtId="14" fontId="27" fillId="0" borderId="21" xfId="0" applyNumberFormat="1" applyFont="1" applyBorder="1" applyAlignment="1">
      <alignment horizontal="center" vertical="center" wrapText="1"/>
    </xf>
    <xf numFmtId="0" fontId="27" fillId="13" borderId="21" xfId="0" applyFont="1" applyFill="1" applyBorder="1" applyAlignment="1">
      <alignment horizontal="center" vertical="center" wrapText="1"/>
    </xf>
    <xf numFmtId="0" fontId="27" fillId="13" borderId="0" xfId="0" applyFont="1" applyFill="1" applyAlignment="1">
      <alignment horizontal="center" vertical="center" wrapText="1"/>
    </xf>
    <xf numFmtId="0" fontId="4" fillId="0" borderId="3" xfId="0" applyFont="1" applyBorder="1" applyAlignment="1">
      <alignment horizontal="left"/>
    </xf>
    <xf numFmtId="0" fontId="4" fillId="0" borderId="11" xfId="0" applyFont="1" applyBorder="1" applyAlignment="1">
      <alignment horizontal="left"/>
    </xf>
    <xf numFmtId="0" fontId="5" fillId="0" borderId="3" xfId="0" applyFont="1" applyBorder="1" applyAlignment="1">
      <alignment horizontal="left"/>
    </xf>
    <xf numFmtId="0" fontId="5" fillId="0" borderId="7" xfId="0" applyFont="1" applyBorder="1" applyAlignment="1">
      <alignment horizontal="left" vertical="center"/>
    </xf>
    <xf numFmtId="14" fontId="5" fillId="0" borderId="7" xfId="0" applyNumberFormat="1" applyFont="1" applyBorder="1" applyAlignment="1">
      <alignment horizontal="center" vertical="center"/>
    </xf>
    <xf numFmtId="0" fontId="4" fillId="0" borderId="5" xfId="0" applyFont="1" applyBorder="1" applyAlignment="1">
      <alignment horizontal="left"/>
    </xf>
    <xf numFmtId="0" fontId="0" fillId="0" borderId="5" xfId="0" applyBorder="1"/>
    <xf numFmtId="0" fontId="29" fillId="5" borderId="5" xfId="0" applyFont="1" applyFill="1" applyBorder="1" applyAlignment="1">
      <alignment horizontal="center" vertical="center" wrapText="1"/>
    </xf>
    <xf numFmtId="44" fontId="29" fillId="5" borderId="5" xfId="2" applyFont="1" applyFill="1" applyBorder="1" applyAlignment="1">
      <alignment horizontal="center" vertical="center" wrapText="1"/>
    </xf>
    <xf numFmtId="0" fontId="0" fillId="0" borderId="5" xfId="0" applyBorder="1" applyAlignment="1">
      <alignment wrapText="1"/>
    </xf>
    <xf numFmtId="44" fontId="0" fillId="0" borderId="0" xfId="2" applyFont="1" applyAlignment="1">
      <alignment wrapText="1"/>
    </xf>
    <xf numFmtId="0" fontId="27" fillId="5" borderId="5" xfId="0" applyFont="1" applyFill="1" applyBorder="1" applyAlignment="1">
      <alignment horizontal="center" vertical="center" wrapText="1"/>
    </xf>
    <xf numFmtId="44" fontId="0" fillId="0" borderId="5" xfId="2" applyFont="1" applyBorder="1" applyAlignment="1">
      <alignment wrapText="1"/>
    </xf>
    <xf numFmtId="17" fontId="0" fillId="0" borderId="5" xfId="0" applyNumberFormat="1" applyBorder="1" applyAlignment="1">
      <alignment wrapText="1"/>
    </xf>
    <xf numFmtId="0" fontId="32" fillId="0" borderId="0" xfId="0" applyFont="1" applyAlignment="1">
      <alignment wrapText="1"/>
    </xf>
    <xf numFmtId="0" fontId="33" fillId="12" borderId="1" xfId="0" applyFont="1" applyFill="1" applyBorder="1" applyAlignment="1">
      <alignment vertical="center" wrapText="1"/>
    </xf>
    <xf numFmtId="0" fontId="33" fillId="12" borderId="1" xfId="0" applyFont="1" applyFill="1" applyBorder="1" applyAlignment="1">
      <alignment horizontal="center" vertical="center" wrapText="1"/>
    </xf>
    <xf numFmtId="0" fontId="33" fillId="12" borderId="9" xfId="0" applyFont="1" applyFill="1" applyBorder="1" applyAlignment="1">
      <alignment horizontal="center" vertical="center" wrapText="1"/>
    </xf>
    <xf numFmtId="0" fontId="33" fillId="14" borderId="1" xfId="0" applyFont="1" applyFill="1" applyBorder="1" applyAlignment="1">
      <alignment vertical="center" wrapText="1"/>
    </xf>
    <xf numFmtId="0" fontId="33" fillId="12" borderId="8" xfId="0" applyFont="1" applyFill="1" applyBorder="1" applyAlignment="1">
      <alignment horizontal="center" vertical="center" wrapText="1"/>
    </xf>
    <xf numFmtId="0" fontId="34" fillId="12" borderId="22" xfId="0" applyFont="1" applyFill="1" applyBorder="1" applyAlignment="1">
      <alignment horizontal="center" vertical="center" wrapText="1"/>
    </xf>
    <xf numFmtId="0" fontId="32" fillId="0" borderId="0" xfId="0" applyFont="1"/>
    <xf numFmtId="0" fontId="32" fillId="0" borderId="0" xfId="0" applyFont="1" applyAlignment="1">
      <alignment horizontal="center" vertical="center" wrapText="1"/>
    </xf>
    <xf numFmtId="0" fontId="32" fillId="0" borderId="0" xfId="0" applyFont="1" applyAlignment="1">
      <alignment horizontal="center" vertical="center"/>
    </xf>
    <xf numFmtId="0" fontId="31" fillId="19" borderId="23" xfId="0" applyFont="1" applyFill="1" applyBorder="1" applyAlignment="1">
      <alignment vertical="center" wrapText="1"/>
    </xf>
    <xf numFmtId="0" fontId="31" fillId="21" borderId="23" xfId="0" applyFont="1" applyFill="1" applyBorder="1" applyAlignment="1">
      <alignment vertical="center" wrapText="1"/>
    </xf>
    <xf numFmtId="0" fontId="31" fillId="22" borderId="23" xfId="0" applyFont="1" applyFill="1" applyBorder="1" applyAlignment="1">
      <alignment vertical="center" wrapText="1"/>
    </xf>
    <xf numFmtId="0" fontId="31" fillId="23" borderId="23" xfId="0" applyFont="1" applyFill="1" applyBorder="1" applyAlignment="1">
      <alignment vertical="center" wrapText="1"/>
    </xf>
    <xf numFmtId="0" fontId="31" fillId="24" borderId="23" xfId="0" applyFont="1" applyFill="1" applyBorder="1" applyAlignment="1">
      <alignment horizontal="center" vertical="center" wrapText="1"/>
    </xf>
    <xf numFmtId="0" fontId="34" fillId="0" borderId="5" xfId="0" applyFont="1" applyBorder="1" applyAlignment="1">
      <alignment horizontal="center" vertical="center" wrapText="1"/>
    </xf>
    <xf numFmtId="0" fontId="32" fillId="0" borderId="5" xfId="0" applyFont="1" applyBorder="1" applyAlignment="1">
      <alignment horizontal="center" vertical="center" wrapText="1"/>
    </xf>
    <xf numFmtId="0" fontId="32" fillId="0" borderId="0" xfId="0" applyFont="1" applyAlignment="1">
      <alignment horizontal="left" vertical="center"/>
    </xf>
    <xf numFmtId="0" fontId="34" fillId="14" borderId="17" xfId="0" applyFont="1" applyFill="1" applyBorder="1" applyAlignment="1">
      <alignment horizontal="left" vertical="center"/>
    </xf>
    <xf numFmtId="0" fontId="34" fillId="0" borderId="0" xfId="0" applyFont="1" applyAlignment="1">
      <alignment horizontal="left" vertical="center"/>
    </xf>
    <xf numFmtId="0" fontId="32" fillId="14" borderId="17" xfId="0" applyFont="1" applyFill="1" applyBorder="1" applyAlignment="1">
      <alignment horizontal="left" vertical="center"/>
    </xf>
    <xf numFmtId="0" fontId="32" fillId="0" borderId="14" xfId="0" applyFont="1" applyBorder="1" applyAlignment="1">
      <alignment horizontal="left" vertical="center"/>
    </xf>
    <xf numFmtId="0" fontId="35" fillId="0" borderId="0" xfId="0" applyFont="1" applyAlignment="1">
      <alignment horizontal="left" vertical="center"/>
    </xf>
    <xf numFmtId="0" fontId="36" fillId="0" borderId="0" xfId="0" applyFont="1" applyAlignment="1">
      <alignment horizontal="left" vertical="center"/>
    </xf>
    <xf numFmtId="0" fontId="32" fillId="14" borderId="18" xfId="0" applyFont="1" applyFill="1" applyBorder="1" applyAlignment="1">
      <alignment horizontal="left" vertical="center"/>
    </xf>
    <xf numFmtId="0" fontId="32" fillId="9" borderId="0" xfId="0" applyFont="1" applyFill="1" applyAlignment="1">
      <alignment horizontal="left" vertical="center"/>
    </xf>
    <xf numFmtId="0" fontId="37" fillId="0" borderId="0" xfId="0" applyFont="1" applyAlignment="1">
      <alignment horizontal="left" vertical="center"/>
    </xf>
    <xf numFmtId="0" fontId="38" fillId="0" borderId="0" xfId="0" applyFont="1" applyAlignment="1">
      <alignment horizontal="left" vertical="center"/>
    </xf>
    <xf numFmtId="0" fontId="35" fillId="0" borderId="15" xfId="0" applyFont="1" applyBorder="1" applyAlignment="1">
      <alignment horizontal="left" vertical="center"/>
    </xf>
    <xf numFmtId="0" fontId="34" fillId="0" borderId="15" xfId="0" applyFont="1" applyBorder="1" applyAlignment="1">
      <alignment horizontal="left" vertical="center"/>
    </xf>
    <xf numFmtId="0" fontId="23" fillId="19" borderId="5" xfId="0" applyFont="1" applyFill="1" applyBorder="1" applyAlignment="1">
      <alignment vertical="center" wrapText="1"/>
    </xf>
    <xf numFmtId="0" fontId="23" fillId="20" borderId="5" xfId="0" applyFont="1" applyFill="1" applyBorder="1" applyAlignment="1">
      <alignment vertical="center" wrapText="1"/>
    </xf>
    <xf numFmtId="0" fontId="23" fillId="21" borderId="5" xfId="0" applyFont="1" applyFill="1" applyBorder="1" applyAlignment="1">
      <alignment vertical="center" wrapText="1"/>
    </xf>
    <xf numFmtId="0" fontId="24" fillId="22" borderId="5" xfId="0" applyFont="1" applyFill="1" applyBorder="1" applyAlignment="1">
      <alignment vertical="center" wrapText="1"/>
    </xf>
    <xf numFmtId="0" fontId="23" fillId="23" borderId="5" xfId="0" applyFont="1" applyFill="1" applyBorder="1" applyAlignment="1">
      <alignment vertical="center" wrapText="1"/>
    </xf>
    <xf numFmtId="0" fontId="23" fillId="26" borderId="5" xfId="0" applyFont="1" applyFill="1" applyBorder="1" applyAlignment="1">
      <alignment vertical="center" wrapText="1"/>
    </xf>
    <xf numFmtId="0" fontId="23" fillId="24" borderId="5" xfId="0" applyFont="1" applyFill="1" applyBorder="1" applyAlignment="1">
      <alignment horizontal="center" vertical="center" wrapText="1"/>
    </xf>
    <xf numFmtId="0" fontId="23" fillId="29" borderId="5" xfId="0" applyFont="1" applyFill="1" applyBorder="1" applyAlignment="1">
      <alignment horizontal="center" vertical="center" wrapText="1"/>
    </xf>
    <xf numFmtId="0" fontId="7" fillId="0" borderId="5" xfId="0" applyFont="1" applyBorder="1" applyAlignment="1">
      <alignment horizontal="left"/>
    </xf>
    <xf numFmtId="0" fontId="9" fillId="0" borderId="5" xfId="0" applyFont="1" applyBorder="1" applyAlignment="1">
      <alignment horizontal="left"/>
    </xf>
    <xf numFmtId="0" fontId="4" fillId="0" borderId="0" xfId="0" applyFont="1" applyAlignment="1">
      <alignment vertical="center"/>
    </xf>
    <xf numFmtId="0" fontId="14" fillId="0" borderId="0" xfId="0" applyFont="1" applyAlignment="1">
      <alignment horizontal="left" vertical="center"/>
    </xf>
    <xf numFmtId="0" fontId="26" fillId="0" borderId="0" xfId="0" applyFont="1" applyAlignment="1">
      <alignment vertical="center"/>
    </xf>
    <xf numFmtId="0" fontId="4" fillId="0" borderId="24" xfId="0" applyFont="1" applyBorder="1" applyAlignment="1">
      <alignment horizontal="left"/>
    </xf>
    <xf numFmtId="0" fontId="5" fillId="0" borderId="7" xfId="0" applyFont="1" applyBorder="1" applyAlignment="1">
      <alignment horizontal="right"/>
    </xf>
    <xf numFmtId="0" fontId="0" fillId="6" borderId="0" xfId="0" applyFill="1" applyAlignment="1">
      <alignment horizontal="center" vertical="center" wrapText="1"/>
    </xf>
    <xf numFmtId="0" fontId="3" fillId="30" borderId="25" xfId="0" applyFont="1" applyFill="1" applyBorder="1" applyAlignment="1">
      <alignment horizontal="center" vertical="center" wrapText="1"/>
    </xf>
    <xf numFmtId="165" fontId="0" fillId="0" borderId="11" xfId="0" applyNumberFormat="1" applyBorder="1" applyAlignment="1">
      <alignment horizontal="center"/>
    </xf>
    <xf numFmtId="0" fontId="3" fillId="30" borderId="0" xfId="0" applyFont="1" applyFill="1" applyAlignment="1">
      <alignment horizontal="center" vertical="center" wrapText="1"/>
    </xf>
    <xf numFmtId="0" fontId="3" fillId="30" borderId="0" xfId="0" applyFont="1" applyFill="1" applyAlignment="1">
      <alignment horizontal="left" vertical="center" wrapText="1"/>
    </xf>
    <xf numFmtId="0" fontId="3" fillId="30" borderId="0" xfId="0" applyFont="1" applyFill="1" applyAlignment="1">
      <alignment horizontal="left" vertical="center"/>
    </xf>
    <xf numFmtId="0" fontId="3" fillId="2" borderId="0" xfId="0" applyFont="1" applyFill="1" applyAlignment="1">
      <alignment horizontal="center" vertical="center" wrapText="1"/>
    </xf>
    <xf numFmtId="0" fontId="3" fillId="27" borderId="0" xfId="0" applyFont="1" applyFill="1" applyAlignment="1">
      <alignment horizontal="center" vertical="center" wrapText="1"/>
    </xf>
    <xf numFmtId="0" fontId="3" fillId="30" borderId="5" xfId="0" applyFont="1" applyFill="1" applyBorder="1" applyAlignment="1">
      <alignment horizontal="center" vertical="center" wrapText="1"/>
    </xf>
    <xf numFmtId="14" fontId="3" fillId="30" borderId="5" xfId="0" applyNumberFormat="1" applyFont="1" applyFill="1" applyBorder="1" applyAlignment="1">
      <alignment horizontal="center" vertical="center" wrapText="1"/>
    </xf>
    <xf numFmtId="0" fontId="3" fillId="28" borderId="25" xfId="0" applyFont="1" applyFill="1" applyBorder="1" applyAlignment="1">
      <alignment horizontal="center" vertical="center" wrapText="1"/>
    </xf>
    <xf numFmtId="14" fontId="3" fillId="28" borderId="25" xfId="0" applyNumberFormat="1" applyFont="1" applyFill="1" applyBorder="1" applyAlignment="1">
      <alignment horizontal="center" vertical="center" wrapText="1"/>
    </xf>
    <xf numFmtId="0" fontId="25" fillId="25" borderId="25" xfId="0" applyFont="1" applyFill="1" applyBorder="1" applyAlignment="1">
      <alignment horizontal="left" vertical="center" wrapText="1"/>
    </xf>
    <xf numFmtId="0" fontId="25" fillId="25" borderId="25" xfId="0" applyFont="1" applyFill="1" applyBorder="1" applyAlignment="1">
      <alignment horizontal="center" vertical="center" wrapText="1"/>
    </xf>
    <xf numFmtId="1" fontId="3" fillId="30" borderId="25" xfId="0" applyNumberFormat="1"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horizontal="left" vertical="center" wrapText="1"/>
    </xf>
    <xf numFmtId="0" fontId="32" fillId="0" borderId="5" xfId="0" applyFont="1" applyBorder="1" applyAlignment="1">
      <alignment horizontal="left" vertical="center"/>
    </xf>
    <xf numFmtId="0" fontId="4" fillId="0" borderId="5" xfId="0" applyFont="1" applyBorder="1" applyAlignment="1">
      <alignment horizontal="left" vertical="center"/>
    </xf>
    <xf numFmtId="0" fontId="7" fillId="0" borderId="5" xfId="0" applyFont="1" applyBorder="1" applyAlignment="1">
      <alignment horizontal="left" vertical="center"/>
    </xf>
    <xf numFmtId="0" fontId="0" fillId="0" borderId="5" xfId="0" applyBorder="1" applyAlignment="1">
      <alignment vertical="center"/>
    </xf>
    <xf numFmtId="0" fontId="9" fillId="0" borderId="5" xfId="0" applyFont="1" applyBorder="1" applyAlignment="1">
      <alignment horizontal="left" vertical="center"/>
    </xf>
    <xf numFmtId="0" fontId="14" fillId="0" borderId="5" xfId="0" applyFont="1" applyBorder="1" applyAlignment="1">
      <alignment horizontal="left" vertical="center"/>
    </xf>
    <xf numFmtId="0" fontId="26" fillId="0" borderId="5" xfId="0" applyFont="1" applyBorder="1" applyAlignment="1">
      <alignment vertical="center"/>
    </xf>
    <xf numFmtId="0" fontId="4" fillId="0" borderId="26" xfId="0" applyFont="1" applyBorder="1" applyAlignment="1">
      <alignment horizontal="left" vertical="center"/>
    </xf>
    <xf numFmtId="0" fontId="0" fillId="0" borderId="0" xfId="0" applyAlignment="1">
      <alignment horizontal="left" vertical="center"/>
    </xf>
    <xf numFmtId="0" fontId="3" fillId="2" borderId="27" xfId="0" applyFont="1" applyFill="1" applyBorder="1" applyAlignment="1">
      <alignment horizontal="left" vertical="center" wrapText="1"/>
    </xf>
    <xf numFmtId="0" fontId="4" fillId="0" borderId="29" xfId="0" applyFont="1" applyBorder="1" applyAlignment="1">
      <alignment horizontal="left" vertical="center"/>
    </xf>
    <xf numFmtId="1" fontId="7" fillId="0" borderId="0" xfId="0" applyNumberFormat="1" applyFont="1"/>
    <xf numFmtId="14" fontId="4" fillId="0" borderId="3" xfId="0" applyNumberFormat="1" applyFont="1" applyBorder="1"/>
    <xf numFmtId="0" fontId="28" fillId="0" borderId="0" xfId="0" applyFont="1"/>
    <xf numFmtId="14" fontId="4" fillId="0" borderId="7" xfId="0" applyNumberFormat="1" applyFont="1" applyBorder="1"/>
    <xf numFmtId="0" fontId="26" fillId="0" borderId="5" xfId="0" applyFont="1" applyBorder="1"/>
    <xf numFmtId="0" fontId="1" fillId="0" borderId="0" xfId="0" applyFont="1"/>
    <xf numFmtId="0" fontId="20" fillId="0" borderId="0" xfId="0" applyFont="1"/>
    <xf numFmtId="14" fontId="4" fillId="0" borderId="11" xfId="0" applyNumberFormat="1" applyFont="1" applyBorder="1"/>
    <xf numFmtId="0" fontId="3" fillId="30" borderId="25" xfId="0" applyFont="1" applyFill="1" applyBorder="1" applyAlignment="1">
      <alignment horizontal="left" vertical="center" wrapText="1"/>
    </xf>
    <xf numFmtId="14" fontId="5" fillId="0" borderId="0" xfId="0" applyNumberFormat="1" applyFont="1" applyAlignment="1">
      <alignment vertical="center"/>
    </xf>
    <xf numFmtId="0" fontId="5" fillId="0" borderId="28" xfId="0" applyFont="1" applyBorder="1" applyAlignment="1">
      <alignment horizontal="left"/>
    </xf>
    <xf numFmtId="0" fontId="5" fillId="0" borderId="28" xfId="0" applyFont="1" applyBorder="1" applyAlignment="1">
      <alignment horizontal="left" vertical="center"/>
    </xf>
    <xf numFmtId="14" fontId="5" fillId="0" borderId="28" xfId="0" applyNumberFormat="1" applyFont="1" applyBorder="1" applyAlignment="1">
      <alignment horizontal="center" vertical="center"/>
    </xf>
    <xf numFmtId="0" fontId="39" fillId="0" borderId="0" xfId="0" applyFont="1"/>
    <xf numFmtId="0" fontId="39" fillId="0" borderId="0" xfId="0" applyFont="1" applyAlignment="1">
      <alignment horizontal="left" vertical="center"/>
    </xf>
    <xf numFmtId="0" fontId="0" fillId="5" borderId="0" xfId="0" applyFill="1"/>
    <xf numFmtId="0" fontId="39" fillId="5" borderId="0" xfId="0" applyFont="1" applyFill="1" applyAlignment="1">
      <alignment horizontal="center" vertical="center" wrapText="1"/>
    </xf>
    <xf numFmtId="0" fontId="39" fillId="5" borderId="22" xfId="0" applyFont="1" applyFill="1" applyBorder="1" applyAlignment="1">
      <alignment horizontal="center" vertical="center" wrapText="1"/>
    </xf>
    <xf numFmtId="0" fontId="39" fillId="5" borderId="5" xfId="0" applyFont="1" applyFill="1" applyBorder="1" applyAlignment="1">
      <alignment horizontal="center" vertical="center" wrapText="1"/>
    </xf>
    <xf numFmtId="14" fontId="39" fillId="5" borderId="5" xfId="0" applyNumberFormat="1" applyFont="1" applyFill="1" applyBorder="1" applyAlignment="1">
      <alignment horizontal="center" vertical="center" wrapText="1"/>
    </xf>
    <xf numFmtId="2" fontId="39" fillId="5" borderId="5" xfId="0" applyNumberFormat="1" applyFont="1" applyFill="1" applyBorder="1" applyAlignment="1">
      <alignment horizontal="center" vertical="center" wrapText="1"/>
    </xf>
    <xf numFmtId="9" fontId="39" fillId="5" borderId="5" xfId="3" applyFont="1" applyFill="1" applyBorder="1" applyAlignment="1">
      <alignment horizontal="center" vertical="center" wrapText="1"/>
    </xf>
    <xf numFmtId="0" fontId="0" fillId="0" borderId="13" xfId="0" applyBorder="1" applyAlignment="1">
      <alignment horizontal="left"/>
    </xf>
    <xf numFmtId="14" fontId="0" fillId="0" borderId="13" xfId="0" applyNumberFormat="1" applyBorder="1" applyAlignment="1">
      <alignment horizontal="left"/>
    </xf>
    <xf numFmtId="0" fontId="0" fillId="0" borderId="13" xfId="0" applyBorder="1"/>
    <xf numFmtId="0" fontId="39" fillId="5" borderId="30" xfId="0" applyFont="1" applyFill="1" applyBorder="1" applyAlignment="1">
      <alignment horizontal="center" vertical="center" wrapText="1"/>
    </xf>
    <xf numFmtId="0" fontId="7" fillId="0" borderId="13" xfId="0" applyFont="1" applyBorder="1" applyAlignment="1">
      <alignment horizontal="left"/>
    </xf>
    <xf numFmtId="0" fontId="0" fillId="0" borderId="31" xfId="0" applyBorder="1" applyAlignment="1">
      <alignment horizontal="left"/>
    </xf>
    <xf numFmtId="14" fontId="0" fillId="0" borderId="0" xfId="0" applyNumberFormat="1" applyAlignment="1">
      <alignment horizontal="center" vertical="center"/>
    </xf>
    <xf numFmtId="0" fontId="0" fillId="0" borderId="0" xfId="0" applyAlignment="1">
      <alignment horizontal="center" vertical="center"/>
    </xf>
    <xf numFmtId="9" fontId="0" fillId="0" borderId="0" xfId="3" applyFont="1" applyAlignment="1">
      <alignment horizontal="center" vertical="center"/>
    </xf>
    <xf numFmtId="9" fontId="0" fillId="0" borderId="0" xfId="3" applyFont="1" applyFill="1" applyAlignment="1">
      <alignment horizontal="center" vertical="center"/>
    </xf>
    <xf numFmtId="9" fontId="0" fillId="0" borderId="0" xfId="3" applyFont="1" applyFill="1" applyBorder="1" applyAlignment="1">
      <alignment horizontal="center" vertical="center"/>
    </xf>
    <xf numFmtId="0" fontId="0" fillId="0" borderId="0" xfId="0" applyAlignment="1">
      <alignment vertical="center" wrapText="1"/>
    </xf>
    <xf numFmtId="0" fontId="0" fillId="0" borderId="5" xfId="0" applyBorder="1" applyAlignment="1">
      <alignment vertical="center" wrapText="1"/>
    </xf>
    <xf numFmtId="0" fontId="0" fillId="0" borderId="5" xfId="0" applyBorder="1" applyAlignment="1">
      <alignment horizontal="center" vertical="center"/>
    </xf>
    <xf numFmtId="14" fontId="0" fillId="0" borderId="5" xfId="0" applyNumberFormat="1" applyBorder="1" applyAlignment="1">
      <alignment horizontal="center" vertical="center"/>
    </xf>
    <xf numFmtId="9" fontId="0" fillId="0" borderId="5" xfId="3" applyFont="1" applyBorder="1" applyAlignment="1">
      <alignment horizontal="center" vertical="center"/>
    </xf>
    <xf numFmtId="0" fontId="4" fillId="0" borderId="5" xfId="0" applyFont="1" applyBorder="1" applyAlignment="1">
      <alignment horizontal="center" vertical="center"/>
    </xf>
    <xf numFmtId="0" fontId="5" fillId="0" borderId="5" xfId="0" applyFont="1" applyBorder="1" applyAlignment="1">
      <alignment horizontal="center" vertical="center"/>
    </xf>
    <xf numFmtId="14" fontId="5" fillId="0" borderId="5" xfId="0" applyNumberFormat="1" applyFont="1" applyBorder="1" applyAlignment="1">
      <alignment horizontal="center" vertical="center"/>
    </xf>
    <xf numFmtId="9" fontId="0" fillId="0" borderId="5" xfId="3" applyFont="1" applyFill="1" applyBorder="1" applyAlignment="1">
      <alignment horizontal="center" vertical="center"/>
    </xf>
    <xf numFmtId="0" fontId="0" fillId="0" borderId="5" xfId="0" applyBorder="1" applyAlignment="1">
      <alignment horizontal="left" vertical="center" wrapText="1"/>
    </xf>
    <xf numFmtId="0" fontId="7" fillId="0" borderId="5" xfId="0" applyFont="1" applyBorder="1" applyAlignment="1">
      <alignment horizontal="left" vertical="center" wrapText="1"/>
    </xf>
    <xf numFmtId="0" fontId="7" fillId="0" borderId="5" xfId="0" applyFont="1" applyBorder="1" applyAlignment="1">
      <alignment horizontal="center" vertical="center"/>
    </xf>
    <xf numFmtId="14" fontId="7" fillId="0" borderId="5" xfId="0" applyNumberFormat="1" applyFont="1" applyBorder="1" applyAlignment="1">
      <alignment horizontal="center" vertical="center"/>
    </xf>
    <xf numFmtId="9" fontId="4" fillId="0" borderId="5" xfId="3" applyFont="1" applyFill="1" applyBorder="1" applyAlignment="1">
      <alignment horizontal="center" vertical="center"/>
    </xf>
    <xf numFmtId="0" fontId="4" fillId="0" borderId="5" xfId="0" applyFont="1" applyBorder="1" applyAlignment="1">
      <alignment horizontal="left" vertical="center" wrapText="1"/>
    </xf>
    <xf numFmtId="0" fontId="0" fillId="0" borderId="32" xfId="0" applyBorder="1" applyAlignment="1">
      <alignment horizontal="left" vertical="center" wrapText="1"/>
    </xf>
    <xf numFmtId="0" fontId="0" fillId="0" borderId="32" xfId="0" applyBorder="1" applyAlignment="1">
      <alignment horizontal="center" vertical="center"/>
    </xf>
    <xf numFmtId="14" fontId="0" fillId="0" borderId="32" xfId="0" applyNumberFormat="1" applyBorder="1" applyAlignment="1">
      <alignment horizontal="center" vertical="center"/>
    </xf>
    <xf numFmtId="0" fontId="0" fillId="0" borderId="5" xfId="0" applyBorder="1" applyAlignment="1">
      <alignment horizontal="left" vertical="center"/>
    </xf>
    <xf numFmtId="0" fontId="0" fillId="0" borderId="0" xfId="0" applyAlignment="1">
      <alignment horizontal="right" vertical="center"/>
    </xf>
    <xf numFmtId="0" fontId="39" fillId="5" borderId="5" xfId="0" applyFont="1" applyFill="1" applyBorder="1" applyAlignment="1">
      <alignment horizontal="right" vertical="center" wrapText="1"/>
    </xf>
    <xf numFmtId="0" fontId="0" fillId="0" borderId="5" xfId="0" applyBorder="1" applyAlignment="1">
      <alignment horizontal="right" vertical="center"/>
    </xf>
    <xf numFmtId="9" fontId="0" fillId="0" borderId="5" xfId="3" applyFont="1" applyBorder="1" applyAlignment="1">
      <alignment horizontal="right" vertical="center"/>
    </xf>
    <xf numFmtId="14" fontId="0" fillId="0" borderId="32" xfId="0" applyNumberFormat="1" applyBorder="1" applyAlignment="1">
      <alignment horizontal="right" vertical="center"/>
    </xf>
    <xf numFmtId="0" fontId="3" fillId="2" borderId="1" xfId="0" applyFont="1" applyFill="1" applyBorder="1" applyAlignment="1">
      <alignment horizontal="left" vertical="center" wrapText="1"/>
    </xf>
    <xf numFmtId="0" fontId="3" fillId="0" borderId="9" xfId="0" applyFont="1" applyBorder="1" applyAlignment="1">
      <alignment horizontal="left" vertical="center" wrapText="1"/>
    </xf>
    <xf numFmtId="0" fontId="2" fillId="0" borderId="0" xfId="0" applyFont="1" applyAlignment="1">
      <alignment horizontal="left" vertical="center" wrapText="1"/>
    </xf>
    <xf numFmtId="0" fontId="2" fillId="5" borderId="5" xfId="0" applyFont="1" applyFill="1" applyBorder="1" applyAlignment="1">
      <alignment horizontal="left" vertical="center" wrapText="1"/>
    </xf>
    <xf numFmtId="0" fontId="3" fillId="0" borderId="8" xfId="0" applyFont="1" applyBorder="1" applyAlignment="1">
      <alignment horizontal="center" vertical="center" wrapText="1"/>
    </xf>
    <xf numFmtId="0" fontId="3" fillId="10" borderId="5" xfId="0" applyFont="1" applyFill="1" applyBorder="1" applyAlignment="1">
      <alignment horizontal="center" vertical="center" wrapText="1"/>
    </xf>
    <xf numFmtId="0" fontId="2" fillId="2" borderId="1" xfId="0" applyFont="1" applyFill="1" applyBorder="1" applyAlignment="1">
      <alignment horizontal="left" vertical="center" wrapText="1"/>
    </xf>
    <xf numFmtId="0" fontId="3" fillId="3" borderId="1" xfId="0" applyFont="1" applyFill="1" applyBorder="1" applyAlignment="1">
      <alignment horizontal="left" vertical="center" wrapText="1"/>
    </xf>
    <xf numFmtId="0" fontId="3" fillId="27" borderId="10" xfId="0" applyFont="1" applyFill="1" applyBorder="1" applyAlignment="1">
      <alignment horizontal="center" vertical="center" wrapText="1"/>
    </xf>
    <xf numFmtId="14" fontId="3" fillId="27" borderId="1" xfId="0" applyNumberFormat="1" applyFont="1" applyFill="1" applyBorder="1" applyAlignment="1">
      <alignment horizontal="left" vertical="center" wrapText="1"/>
    </xf>
    <xf numFmtId="14" fontId="3" fillId="27" borderId="1" xfId="0" applyNumberFormat="1" applyFont="1" applyFill="1" applyBorder="1" applyAlignment="1">
      <alignment horizontal="center" vertical="center" wrapText="1"/>
    </xf>
    <xf numFmtId="0" fontId="3" fillId="27" borderId="9" xfId="0" applyFont="1" applyFill="1" applyBorder="1" applyAlignment="1">
      <alignment horizontal="center" vertical="center" wrapText="1"/>
    </xf>
    <xf numFmtId="0" fontId="42" fillId="0" borderId="0" xfId="0" applyFont="1" applyAlignment="1">
      <alignment vertical="center"/>
    </xf>
    <xf numFmtId="0" fontId="3" fillId="6" borderId="5" xfId="0" applyFont="1" applyFill="1" applyBorder="1" applyAlignment="1">
      <alignment horizontal="left" vertical="center" wrapText="1"/>
    </xf>
    <xf numFmtId="0" fontId="3" fillId="32" borderId="5" xfId="0" applyFont="1" applyFill="1" applyBorder="1" applyAlignment="1">
      <alignment horizontal="center" vertical="center" wrapText="1"/>
    </xf>
    <xf numFmtId="0" fontId="3" fillId="32" borderId="5" xfId="0" applyFont="1" applyFill="1" applyBorder="1" applyAlignment="1">
      <alignment horizontal="left" vertical="center" wrapText="1"/>
    </xf>
    <xf numFmtId="14" fontId="3" fillId="6" borderId="5" xfId="0" applyNumberFormat="1" applyFont="1" applyFill="1" applyBorder="1" applyAlignment="1">
      <alignment horizontal="center" vertical="center" wrapText="1"/>
    </xf>
    <xf numFmtId="0" fontId="3" fillId="6" borderId="5" xfId="0" applyFont="1" applyFill="1" applyBorder="1" applyAlignment="1">
      <alignment horizontal="center" vertical="center" wrapText="1"/>
    </xf>
    <xf numFmtId="1" fontId="3" fillId="6" borderId="5" xfId="0" applyNumberFormat="1" applyFont="1" applyFill="1" applyBorder="1" applyAlignment="1">
      <alignment horizontal="center" vertical="center" wrapText="1"/>
    </xf>
    <xf numFmtId="0" fontId="3" fillId="18" borderId="5" xfId="0" applyFont="1" applyFill="1" applyBorder="1" applyAlignment="1">
      <alignment horizontal="center" vertical="center" wrapText="1"/>
    </xf>
    <xf numFmtId="0" fontId="5" fillId="0" borderId="28" xfId="0" applyFont="1" applyBorder="1" applyAlignment="1">
      <alignment horizontal="center"/>
    </xf>
    <xf numFmtId="0" fontId="4" fillId="31" borderId="28" xfId="0" applyFont="1" applyFill="1" applyBorder="1" applyAlignment="1">
      <alignment horizontal="left"/>
    </xf>
    <xf numFmtId="0" fontId="5" fillId="31" borderId="28" xfId="0" applyFont="1" applyFill="1" applyBorder="1" applyAlignment="1">
      <alignment horizontal="left" vertical="center"/>
    </xf>
    <xf numFmtId="14" fontId="5" fillId="31" borderId="28" xfId="0" applyNumberFormat="1" applyFont="1" applyFill="1" applyBorder="1" applyAlignment="1">
      <alignment horizontal="center" vertical="center"/>
    </xf>
    <xf numFmtId="0" fontId="5" fillId="31" borderId="28" xfId="0" applyFont="1" applyFill="1" applyBorder="1" applyAlignment="1">
      <alignment horizontal="center"/>
    </xf>
    <xf numFmtId="0" fontId="5" fillId="31" borderId="33" xfId="0" applyFont="1" applyFill="1" applyBorder="1" applyAlignment="1">
      <alignment horizontal="center" vertical="center"/>
    </xf>
    <xf numFmtId="164" fontId="5" fillId="31" borderId="28" xfId="0" applyNumberFormat="1" applyFont="1" applyFill="1" applyBorder="1" applyAlignment="1">
      <alignment horizontal="center" vertical="center"/>
    </xf>
    <xf numFmtId="1" fontId="5" fillId="31" borderId="28" xfId="0" applyNumberFormat="1" applyFont="1" applyFill="1" applyBorder="1" applyAlignment="1">
      <alignment horizontal="center" vertical="center"/>
    </xf>
    <xf numFmtId="44" fontId="5" fillId="0" borderId="7" xfId="2" applyFont="1" applyBorder="1" applyAlignment="1"/>
    <xf numFmtId="0" fontId="3" fillId="2" borderId="9" xfId="0" applyFont="1" applyFill="1" applyBorder="1" applyAlignment="1">
      <alignment horizontal="center" vertical="center" wrapText="1"/>
    </xf>
    <xf numFmtId="0" fontId="0" fillId="0" borderId="0" xfId="0" applyAlignment="1">
      <alignment horizontal="center"/>
    </xf>
    <xf numFmtId="0" fontId="4" fillId="0" borderId="0" xfId="0" applyFont="1" applyAlignment="1">
      <alignment horizontal="left" vertical="center"/>
    </xf>
    <xf numFmtId="0" fontId="0" fillId="0" borderId="0" xfId="0" applyAlignment="1">
      <alignment horizontal="left" vertical="center"/>
    </xf>
    <xf numFmtId="0" fontId="40" fillId="0" borderId="0" xfId="0" applyFont="1" applyAlignment="1">
      <alignment horizontal="left" vertical="center"/>
    </xf>
    <xf numFmtId="0" fontId="41" fillId="0" borderId="0" xfId="0" applyFont="1" applyAlignment="1">
      <alignment horizontal="left" vertical="center"/>
    </xf>
    <xf numFmtId="0" fontId="4" fillId="0" borderId="21" xfId="0" applyFont="1" applyBorder="1" applyAlignment="1">
      <alignment horizontal="left" vertical="center"/>
    </xf>
    <xf numFmtId="16" fontId="4" fillId="0" borderId="7" xfId="0" applyNumberFormat="1" applyFont="1" applyBorder="1" applyAlignment="1">
      <alignment horizontal="left"/>
    </xf>
    <xf numFmtId="14" fontId="4" fillId="0" borderId="0" xfId="0" applyNumberFormat="1" applyFont="1" applyAlignment="1"/>
    <xf numFmtId="0" fontId="5" fillId="0" borderId="12" xfId="0" applyFont="1" applyFill="1" applyBorder="1"/>
  </cellXfs>
  <cellStyles count="4">
    <cellStyle name="Hiperlink" xfId="1" builtinId="8"/>
    <cellStyle name="Moeda" xfId="2" builtinId="4"/>
    <cellStyle name="Normal" xfId="0" builtinId="0"/>
    <cellStyle name="Porcentagem" xfId="3" builtinId="5"/>
  </cellStyles>
  <dxfs count="225">
    <dxf>
      <font>
        <color rgb="FF000000"/>
      </font>
      <fill>
        <patternFill patternType="solid">
          <fgColor indexed="64"/>
          <bgColor rgb="FFFFEF9C"/>
        </patternFill>
      </fill>
    </dxf>
    <dxf>
      <font>
        <color rgb="FF000000"/>
      </font>
      <fill>
        <patternFill patternType="solid">
          <fgColor indexed="64"/>
          <bgColor rgb="FFFFEF9C"/>
        </patternFill>
      </fill>
    </dxf>
    <dxf>
      <font>
        <color rgb="FF000000"/>
      </font>
      <fill>
        <patternFill patternType="solid">
          <fgColor indexed="64"/>
          <bgColor rgb="FFFFEF9C"/>
        </patternFill>
      </fill>
    </dxf>
    <dxf>
      <font>
        <color rgb="FF000000"/>
      </font>
      <fill>
        <patternFill patternType="solid">
          <fgColor indexed="64"/>
          <bgColor rgb="FFFFEF9C"/>
        </patternFill>
      </fill>
    </dxf>
    <dxf>
      <font>
        <color rgb="FF000000"/>
      </font>
      <fill>
        <patternFill patternType="solid">
          <fgColor indexed="64"/>
          <bgColor rgb="FFFFEF9C"/>
        </patternFill>
      </fill>
    </dxf>
    <dxf>
      <font>
        <color rgb="FF000000"/>
      </font>
      <fill>
        <patternFill patternType="solid">
          <fgColor indexed="64"/>
          <bgColor rgb="FFFFEF9C"/>
        </patternFill>
      </fill>
    </dxf>
    <dxf>
      <font>
        <color rgb="FF000000"/>
      </font>
      <fill>
        <patternFill patternType="solid">
          <fgColor indexed="64"/>
          <bgColor rgb="FFFFEF9C"/>
        </patternFill>
      </fill>
    </dxf>
    <dxf>
      <font>
        <b val="0"/>
        <i val="0"/>
        <strike val="0"/>
        <condense val="0"/>
        <extend val="0"/>
        <outline val="0"/>
        <shadow val="0"/>
        <u val="none"/>
        <vertAlign val="baseline"/>
        <sz val="11"/>
        <color rgb="FF000000"/>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9" formatCode="dd/mm/yyyy"/>
      <alignment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9" formatCode="dd/mm/yyyy"/>
      <alignment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left" vertical="bottom" textRotation="0" wrapText="0" indent="0" justifyLastLine="0" shrinkToFit="0" readingOrder="0"/>
      <border diagonalUp="0" diagonalDown="0" outline="0">
        <left/>
        <right style="thin">
          <color indexed="64"/>
        </right>
        <top/>
        <bottom/>
      </border>
    </dxf>
    <dxf>
      <alignment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9" formatCode="dd/mm/yyyy"/>
      <alignment horizontal="left" vertical="bottom" textRotation="0" wrapText="0" indent="0" justifyLastLine="0" shrinkToFit="0" readingOrder="0"/>
    </dxf>
    <dxf>
      <alignment textRotation="0" wrapText="0" indent="0" justifyLastLine="0" shrinkToFit="0" readingOrder="0"/>
    </dxf>
    <dxf>
      <font>
        <b val="0"/>
        <i val="0"/>
        <strike val="0"/>
        <condense val="0"/>
        <extend val="0"/>
        <outline val="0"/>
        <shadow val="0"/>
        <u val="none"/>
        <vertAlign val="baseline"/>
        <sz val="11"/>
        <color auto="1"/>
        <name val="Calibri"/>
        <family val="2"/>
        <scheme val="none"/>
      </font>
      <numFmt numFmtId="19" formatCode="dd/mm/yyyy"/>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numFmt numFmtId="164" formatCode="[h]:mm:ss;@"/>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center" vertical="center" textRotation="0" wrapText="0" indent="0" justifyLastLine="0" shrinkToFit="0" readingOrder="0"/>
      <border diagonalUp="0" diagonalDown="0" outline="0">
        <left style="medium">
          <color indexed="64"/>
        </left>
        <right/>
        <top/>
        <bottom/>
      </border>
    </dxf>
    <dxf>
      <font>
        <b val="0"/>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numFmt numFmtId="19" formatCode="dd/mm/yyyy"/>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numFmt numFmtId="19" formatCode="dd/mm/yyyy"/>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numFmt numFmtId="19" formatCode="dd/mm/yyyy"/>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textRotation="0" wrapText="0" indent="0" justifyLastLine="0" shrinkToFit="0" readingOrder="0"/>
    </dxf>
    <dxf>
      <font>
        <b val="0"/>
        <i val="0"/>
        <strike val="0"/>
        <condense val="0"/>
        <extend val="0"/>
        <outline val="0"/>
        <shadow val="0"/>
        <u val="none"/>
        <vertAlign val="baseline"/>
        <sz val="11"/>
        <color auto="1"/>
        <name val="Calibri"/>
        <family val="2"/>
        <scheme val="none"/>
      </font>
      <alignment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1"/>
        <color auto="1"/>
        <name val="Calibri"/>
        <family val="2"/>
        <scheme val="none"/>
      </font>
      <alignment textRotation="0" wrapText="0" indent="0" justifyLastLine="0" shrinkToFit="0" readingOrder="0"/>
    </dxf>
    <dxf>
      <font>
        <b val="0"/>
        <i val="0"/>
        <strike val="0"/>
        <condense val="0"/>
        <extend val="0"/>
        <outline val="0"/>
        <shadow val="0"/>
        <u val="none"/>
        <vertAlign val="baseline"/>
        <sz val="11"/>
        <color auto="1"/>
        <name val="Calibri"/>
        <family val="2"/>
        <scheme val="none"/>
      </font>
      <alignment textRotation="0" wrapText="0" indent="0" justifyLastLine="0" shrinkToFit="0" readingOrder="0"/>
      <border diagonalUp="0" diagonalDown="0" outline="0">
        <left/>
        <right style="medium">
          <color indexed="64"/>
        </right>
        <top/>
        <bottom/>
      </border>
    </dxf>
    <dxf>
      <font>
        <b val="0"/>
        <i val="0"/>
        <strike val="0"/>
        <condense val="0"/>
        <extend val="0"/>
        <outline val="0"/>
        <shadow val="0"/>
        <u val="none"/>
        <vertAlign val="baseline"/>
        <sz val="11"/>
        <color rgb="FF000000"/>
        <name val="Calibri"/>
        <family val="2"/>
        <scheme val="none"/>
      </font>
      <alignment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textRotation="0" wrapText="0" indent="0" justifyLastLine="0" shrinkToFit="0" readingOrder="0"/>
    </dxf>
    <dxf>
      <font>
        <b val="0"/>
        <i val="0"/>
        <strike val="0"/>
        <condense val="0"/>
        <extend val="0"/>
        <outline val="0"/>
        <shadow val="0"/>
        <u val="none"/>
        <vertAlign val="baseline"/>
        <sz val="11"/>
        <color auto="1"/>
        <name val="Calibri"/>
        <family val="2"/>
        <scheme val="none"/>
      </font>
      <alignment textRotation="0" wrapText="0" indent="0" justifyLastLine="0" shrinkToFit="0" readingOrder="0"/>
    </dxf>
    <dxf>
      <font>
        <b val="0"/>
        <i val="0"/>
        <strike val="0"/>
        <condense val="0"/>
        <extend val="0"/>
        <outline val="0"/>
        <shadow val="0"/>
        <u val="none"/>
        <vertAlign val="baseline"/>
        <sz val="11"/>
        <color auto="1"/>
        <name val="Calibri"/>
        <family val="2"/>
        <scheme val="none"/>
      </font>
      <alignment textRotation="0" wrapText="0" indent="0" justifyLastLine="0" shrinkToFit="0" readingOrder="0"/>
    </dxf>
    <dxf>
      <font>
        <b val="0"/>
        <i val="0"/>
        <strike val="0"/>
        <condense val="0"/>
        <extend val="0"/>
        <outline val="0"/>
        <shadow val="0"/>
        <u val="none"/>
        <vertAlign val="baseline"/>
        <sz val="11"/>
        <color auto="1"/>
        <name val="Calibri"/>
        <family val="2"/>
        <scheme val="none"/>
      </font>
      <alignment textRotation="0" wrapText="0" indent="0" justifyLastLine="0" shrinkToFit="0" readingOrder="0"/>
      <border diagonalUp="0" diagonalDown="0" outline="0">
        <left style="medium">
          <color indexed="64"/>
        </left>
        <right/>
        <top/>
        <bottom/>
      </border>
    </dxf>
    <dxf>
      <font>
        <b val="0"/>
        <i val="0"/>
        <strike val="0"/>
        <condense val="0"/>
        <extend val="0"/>
        <outline val="0"/>
        <shadow val="0"/>
        <u val="none"/>
        <vertAlign val="baseline"/>
        <sz val="11"/>
        <color auto="1"/>
        <name val="Calibri"/>
        <family val="2"/>
        <scheme val="none"/>
      </font>
      <alignment horizontal="right" vertical="bottom" textRotation="0" wrapText="0" indent="0" justifyLastLine="0" shrinkToFit="0" readingOrder="0"/>
      <border diagonalUp="0" diagonalDown="0" outline="0">
        <left/>
        <right style="medium">
          <color indexed="64"/>
        </right>
        <top/>
        <bottom/>
      </border>
    </dxf>
    <dxf>
      <font>
        <b val="0"/>
        <i val="0"/>
        <strike val="0"/>
        <condense val="0"/>
        <extend val="0"/>
        <outline val="0"/>
        <shadow val="0"/>
        <u val="none"/>
        <vertAlign val="baseline"/>
        <sz val="11"/>
        <color auto="1"/>
        <name val="Calibri"/>
        <family val="2"/>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right" vertical="bottom" textRotation="0" wrapText="0" indent="0" justifyLastLine="0" shrinkToFit="0" readingOrder="0"/>
      <border diagonalUp="0" diagonalDown="0" outline="0">
        <left style="medium">
          <color indexed="64"/>
        </left>
        <right/>
        <top/>
        <bottom/>
      </border>
    </dxf>
    <dxf>
      <font>
        <b val="0"/>
        <i val="0"/>
        <strike val="0"/>
        <condense val="0"/>
        <extend val="0"/>
        <outline val="0"/>
        <shadow val="0"/>
        <u val="none"/>
        <vertAlign val="baseline"/>
        <sz val="11"/>
        <color rgb="FF000000"/>
        <name val="Calibri"/>
        <family val="2"/>
        <scheme val="none"/>
      </font>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Calibri"/>
        <family val="2"/>
        <scheme val="none"/>
      </font>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Calibri"/>
        <family val="2"/>
        <scheme val="none"/>
      </font>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Calibri"/>
        <family val="2"/>
        <scheme val="none"/>
      </font>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Calibri"/>
        <family val="2"/>
        <scheme val="none"/>
      </font>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Calibri"/>
        <family val="2"/>
        <scheme val="none"/>
      </font>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Calibri"/>
        <family val="2"/>
        <scheme val="none"/>
      </font>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Calibri"/>
        <family val="2"/>
        <scheme val="none"/>
      </font>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Calibri"/>
        <family val="2"/>
        <scheme val="none"/>
      </font>
      <alignment horizontal="left"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auto="1"/>
        <name val="Aptos Narrow"/>
        <family val="2"/>
        <scheme val="minor"/>
      </font>
      <alignment horizontal="center" vertical="center" textRotation="0" wrapText="1" indent="0" justifyLastLine="0" shrinkToFit="0" readingOrder="0"/>
    </dxf>
    <dxf>
      <font>
        <strike val="0"/>
        <outline val="0"/>
        <shadow val="0"/>
        <vertAlign val="baseline"/>
        <family val="2"/>
      </font>
      <fill>
        <patternFill patternType="solid">
          <bgColor theme="4" tint="0.79998168889431442"/>
        </patternFill>
      </fill>
    </dxf>
    <dxf>
      <font>
        <strike val="0"/>
        <outline val="0"/>
        <shadow val="0"/>
        <vertAlign val="baseline"/>
        <family val="2"/>
      </font>
      <fill>
        <patternFill patternType="solid">
          <bgColor theme="4" tint="0.79998168889431442"/>
        </patternFill>
      </fill>
    </dxf>
    <dxf>
      <font>
        <strike val="0"/>
        <outline val="0"/>
        <shadow val="0"/>
        <vertAlign val="baseline"/>
        <family val="2"/>
      </font>
      <fill>
        <patternFill patternType="solid">
          <bgColor theme="4" tint="0.79998168889431442"/>
        </patternFill>
      </fill>
    </dxf>
    <dxf>
      <font>
        <strike val="0"/>
        <outline val="0"/>
        <shadow val="0"/>
        <vertAlign val="baseline"/>
        <family val="2"/>
      </font>
      <fill>
        <patternFill patternType="solid">
          <bgColor theme="4" tint="0.79998168889431442"/>
        </patternFill>
      </fill>
    </dxf>
    <dxf>
      <font>
        <strike val="0"/>
        <outline val="0"/>
        <shadow val="0"/>
        <vertAlign val="baseline"/>
        <family val="2"/>
      </font>
      <fill>
        <patternFill patternType="solid">
          <bgColor theme="4" tint="0.79998168889431442"/>
        </patternFill>
      </fill>
    </dxf>
    <dxf>
      <font>
        <b val="0"/>
        <i val="0"/>
        <strike val="0"/>
        <condense val="0"/>
        <extend val="0"/>
        <outline val="0"/>
        <shadow val="0"/>
        <u val="none"/>
        <vertAlign val="baseline"/>
        <sz val="11"/>
        <color rgb="FF000000"/>
        <name val="Calibri"/>
        <family val="2"/>
        <scheme val="none"/>
      </font>
      <fill>
        <patternFill patternType="solid">
          <fgColor indexed="64"/>
          <bgColor theme="4" tint="0.79998168889431442"/>
        </patternFill>
      </fill>
    </dxf>
    <dxf>
      <font>
        <strike val="0"/>
        <outline val="0"/>
        <shadow val="0"/>
        <vertAlign val="baseline"/>
      </font>
      <fill>
        <patternFill patternType="solid">
          <bgColor theme="4" tint="0.79998168889431442"/>
        </patternFill>
      </fill>
    </dxf>
    <dxf>
      <font>
        <strike val="0"/>
        <outline val="0"/>
        <shadow val="0"/>
        <vertAlign val="baseline"/>
      </font>
      <fill>
        <patternFill patternType="solid">
          <bgColor theme="4" tint="0.79998168889431442"/>
        </patternFill>
      </fill>
    </dxf>
    <dxf>
      <font>
        <strike val="0"/>
        <outline val="0"/>
        <shadow val="0"/>
        <vertAlign val="baseline"/>
      </font>
      <numFmt numFmtId="0" formatCode="General"/>
      <fill>
        <patternFill patternType="solid">
          <bgColor theme="4" tint="0.79998168889431442"/>
        </patternFill>
      </fill>
    </dxf>
    <dxf>
      <font>
        <strike val="0"/>
        <outline val="0"/>
        <shadow val="0"/>
        <vertAlign val="baseline"/>
      </font>
      <fill>
        <patternFill patternType="solid">
          <bgColor theme="4" tint="0.79998168889431442"/>
        </patternFill>
      </fill>
    </dxf>
    <dxf>
      <font>
        <b val="0"/>
        <i val="0"/>
        <strike val="0"/>
        <condense val="0"/>
        <extend val="0"/>
        <outline val="0"/>
        <shadow val="0"/>
        <u val="none"/>
        <vertAlign val="baseline"/>
        <sz val="11"/>
        <color rgb="FF000000"/>
        <name val="Calibri"/>
        <family val="2"/>
        <scheme val="none"/>
      </font>
      <numFmt numFmtId="1" formatCode="0"/>
      <fill>
        <patternFill patternType="solid">
          <fgColor indexed="64"/>
          <bgColor theme="4" tint="0.79998168889431442"/>
        </patternFill>
      </fill>
    </dxf>
    <dxf>
      <font>
        <b val="0"/>
        <i val="0"/>
        <strike val="0"/>
        <condense val="0"/>
        <extend val="0"/>
        <outline val="0"/>
        <shadow val="0"/>
        <u val="none"/>
        <vertAlign val="baseline"/>
        <sz val="11"/>
        <color rgb="FF000000"/>
        <name val="Calibri"/>
        <family val="2"/>
        <scheme val="none"/>
      </font>
      <fill>
        <patternFill patternType="none">
          <fgColor indexed="64"/>
          <bgColor theme="4" tint="0.79998168889431442"/>
        </patternFill>
      </fill>
    </dxf>
    <dxf>
      <font>
        <strike val="0"/>
        <outline val="0"/>
        <shadow val="0"/>
        <vertAlign val="baseline"/>
      </font>
      <fill>
        <patternFill patternType="solid">
          <bgColor theme="4" tint="0.79998168889431442"/>
        </patternFill>
      </fill>
    </dxf>
    <dxf>
      <font>
        <strike val="0"/>
        <outline val="0"/>
        <shadow val="0"/>
        <vertAlign val="baseline"/>
      </font>
      <fill>
        <patternFill patternType="solid">
          <bgColor theme="4" tint="0.79998168889431442"/>
        </patternFill>
      </fill>
    </dxf>
    <dxf>
      <font>
        <strike val="0"/>
        <outline val="0"/>
        <shadow val="0"/>
        <vertAlign val="baseline"/>
      </font>
      <fill>
        <patternFill patternType="solid">
          <bgColor theme="4" tint="0.79998168889431442"/>
        </patternFill>
      </fill>
    </dxf>
    <dxf>
      <font>
        <strike val="0"/>
        <outline val="0"/>
        <shadow val="0"/>
        <vertAlign val="baseline"/>
      </font>
      <fill>
        <patternFill patternType="solid">
          <bgColor theme="4" tint="0.79998168889431442"/>
        </patternFill>
      </fill>
    </dxf>
    <dxf>
      <font>
        <strike val="0"/>
        <outline val="0"/>
        <shadow val="0"/>
        <vertAlign val="baseline"/>
        <color rgb="FF000000"/>
        <name val="Calibri"/>
        <family val="2"/>
        <scheme val="none"/>
      </font>
      <fill>
        <patternFill patternType="solid">
          <fgColor indexed="64"/>
          <bgColor theme="4" tint="0.79998168889431442"/>
        </patternFill>
      </fill>
    </dxf>
    <dxf>
      <font>
        <b val="0"/>
        <i val="0"/>
        <strike val="0"/>
        <condense val="0"/>
        <extend val="0"/>
        <outline val="0"/>
        <shadow val="0"/>
        <u val="none"/>
        <vertAlign val="baseline"/>
        <sz val="11"/>
        <color rgb="FF000000"/>
        <name val="Calibri"/>
        <family val="2"/>
        <scheme val="none"/>
      </font>
      <fill>
        <patternFill patternType="solid">
          <fgColor indexed="64"/>
          <bgColor theme="4" tint="0.79998168889431442"/>
        </patternFill>
      </fill>
    </dxf>
    <dxf>
      <font>
        <strike val="0"/>
        <outline val="0"/>
        <shadow val="0"/>
        <vertAlign val="baseline"/>
      </font>
      <fill>
        <patternFill patternType="solid">
          <bgColor theme="4" tint="0.79998168889431442"/>
        </patternFill>
      </fill>
    </dxf>
    <dxf>
      <font>
        <b val="0"/>
        <i val="0"/>
        <strike val="0"/>
        <condense val="0"/>
        <extend val="0"/>
        <outline val="0"/>
        <shadow val="0"/>
        <u val="none"/>
        <vertAlign val="baseline"/>
        <sz val="11"/>
        <color rgb="FF000000"/>
        <name val="Calibri"/>
        <family val="2"/>
        <scheme val="none"/>
      </font>
      <fill>
        <patternFill patternType="solid">
          <fgColor indexed="64"/>
          <bgColor theme="4" tint="0.79998168889431442"/>
        </patternFill>
      </fill>
    </dxf>
    <dxf>
      <font>
        <strike val="0"/>
        <outline val="0"/>
        <shadow val="0"/>
        <vertAlign val="baseline"/>
      </font>
      <fill>
        <patternFill patternType="solid">
          <bgColor theme="4" tint="0.79998168889431442"/>
        </patternFill>
      </fill>
    </dxf>
    <dxf>
      <font>
        <b val="0"/>
        <i val="0"/>
        <strike val="0"/>
        <condense val="0"/>
        <extend val="0"/>
        <outline val="0"/>
        <shadow val="0"/>
        <u val="none"/>
        <vertAlign val="baseline"/>
        <sz val="11"/>
        <color rgb="FF000000"/>
        <name val="Calibri"/>
        <family val="2"/>
        <scheme val="none"/>
      </font>
      <numFmt numFmtId="19" formatCode="dd/mm/yyyy"/>
      <fill>
        <patternFill patternType="solid">
          <fgColor indexed="64"/>
          <bgColor theme="4" tint="0.79998168889431442"/>
        </patternFill>
      </fill>
    </dxf>
    <dxf>
      <font>
        <strike val="0"/>
        <outline val="0"/>
        <shadow val="0"/>
        <vertAlign val="baseline"/>
      </font>
      <numFmt numFmtId="19" formatCode="dd/mm/yyyy"/>
      <fill>
        <patternFill patternType="solid">
          <bgColor theme="4" tint="0.79998168889431442"/>
        </patternFill>
      </fill>
    </dxf>
    <dxf>
      <font>
        <b val="0"/>
        <i val="0"/>
        <strike val="0"/>
        <condense val="0"/>
        <extend val="0"/>
        <outline val="0"/>
        <shadow val="0"/>
        <u val="none"/>
        <vertAlign val="baseline"/>
        <sz val="11"/>
        <color rgb="FF000000"/>
        <name val="Calibri"/>
        <family val="2"/>
        <scheme val="none"/>
      </font>
      <fill>
        <patternFill patternType="solid">
          <fgColor indexed="64"/>
          <bgColor theme="4" tint="0.79998168889431442"/>
        </patternFill>
      </fill>
      <alignment horizontal="left" vertical="bottom" textRotation="0" wrapText="0" indent="0" justifyLastLine="0" shrinkToFit="0" readingOrder="0"/>
    </dxf>
    <dxf>
      <font>
        <strike val="0"/>
        <outline val="0"/>
        <shadow val="0"/>
        <vertAlign val="baseline"/>
      </font>
      <fill>
        <patternFill patternType="solid">
          <bgColor theme="4" tint="0.79998168889431442"/>
        </patternFill>
      </fil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left" vertical="bottom" textRotation="0" wrapText="0" indent="0" justifyLastLine="0" shrinkToFit="0" readingOrder="0"/>
    </dxf>
    <dxf>
      <font>
        <strike val="0"/>
        <outline val="0"/>
        <shadow val="0"/>
        <vertAlign val="baseline"/>
        <color auto="1"/>
        <name val="Calibri"/>
        <family val="2"/>
        <scheme val="none"/>
      </font>
      <alignment horizontal="left" vertical="bottom" textRotation="0" wrapText="0" indent="0" justifyLastLine="0" shrinkToFit="0" readingOrder="0"/>
      <border diagonalUp="0" diagonalDown="0">
        <left/>
        <right style="medium">
          <color indexed="64"/>
        </right>
        <top/>
        <bottom/>
        <vertical/>
        <horizontal/>
      </border>
    </dxf>
    <dxf>
      <font>
        <strike val="0"/>
        <outline val="0"/>
        <shadow val="0"/>
        <vertAlign val="baseline"/>
      </font>
      <alignment horizontal="left"/>
    </dxf>
    <dxf>
      <font>
        <strike val="0"/>
        <outline val="0"/>
        <shadow val="0"/>
        <vertAlign val="baseline"/>
      </font>
      <numFmt numFmtId="19" formatCode="dd/mm/yyyy"/>
      <fill>
        <patternFill patternType="none">
          <fgColor indexed="64"/>
          <bgColor auto="1"/>
        </patternFill>
      </fill>
    </dxf>
    <dxf>
      <font>
        <strike val="0"/>
        <outline val="0"/>
        <shadow val="0"/>
        <vertAlign val="baseline"/>
      </font>
      <numFmt numFmtId="19" formatCode="dd/mm/yyyy"/>
      <alignment horizontal="center" textRotation="0" indent="0" justifyLastLine="0" shrinkToFit="0" readingOrder="0"/>
    </dxf>
    <dxf>
      <font>
        <strike val="0"/>
        <outline val="0"/>
        <shadow val="0"/>
        <vertAlign val="baseline"/>
        <color auto="1"/>
      </font>
      <fill>
        <patternFill patternType="none">
          <bgColor auto="1"/>
        </patternFill>
      </fill>
    </dxf>
    <dxf>
      <font>
        <b val="0"/>
        <i val="0"/>
        <strike val="0"/>
        <condense val="0"/>
        <extend val="0"/>
        <outline val="0"/>
        <shadow val="0"/>
        <u val="none"/>
        <vertAlign val="baseline"/>
        <sz val="11"/>
        <color auto="1"/>
        <name val="Calibri"/>
        <family val="2"/>
        <scheme val="none"/>
      </font>
      <numFmt numFmtId="19" formatCode="dd/mm/yyyy"/>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numFmt numFmtId="164" formatCode="[h]:mm:ss;@"/>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center" vertical="center" textRotation="0" wrapText="0" indent="0" justifyLastLine="0" shrinkToFit="0" readingOrder="0"/>
      <border diagonalUp="0" diagonalDown="0" outline="0">
        <left style="medium">
          <color indexed="64"/>
        </left>
      </border>
    </dxf>
    <dxf>
      <font>
        <b val="0"/>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dxf>
    <dxf>
      <font>
        <strike val="0"/>
        <outline val="0"/>
        <shadow val="0"/>
        <vertAlign val="baseline"/>
        <color auto="1"/>
        <family val="2"/>
      </font>
      <alignment horizontal="center" textRotation="0" indent="0" justifyLastLine="0" shrinkToFit="0" readingOrder="0"/>
    </dxf>
    <dxf>
      <font>
        <strike val="0"/>
        <outline val="0"/>
        <shadow val="0"/>
        <vertAlign val="baseline"/>
        <color auto="1"/>
        <family val="2"/>
      </font>
      <numFmt numFmtId="19" formatCode="dd/mm/yyyy"/>
      <alignment horizontal="center" vertical="center" textRotation="0" wrapText="0" indent="0" justifyLastLine="0" shrinkToFit="0" readingOrder="0"/>
    </dxf>
    <dxf>
      <font>
        <strike val="0"/>
        <outline val="0"/>
        <shadow val="0"/>
        <vertAlign val="baseline"/>
        <color auto="1"/>
        <family val="2"/>
      </font>
      <numFmt numFmtId="19" formatCode="dd/mm/yyyy"/>
      <alignment horizontal="center" vertical="center" textRotation="0" wrapText="0" indent="0" justifyLastLine="0" shrinkToFit="0" readingOrder="0"/>
    </dxf>
    <dxf>
      <font>
        <strike val="0"/>
        <outline val="0"/>
        <shadow val="0"/>
        <vertAlign val="baseline"/>
        <color auto="1"/>
        <family val="2"/>
      </font>
      <alignment horizontal="center" vertical="center" textRotation="0" wrapText="0" indent="0" justifyLastLine="0" shrinkToFit="0" readingOrder="0"/>
    </dxf>
    <dxf>
      <font>
        <strike val="0"/>
        <outline val="0"/>
        <shadow val="0"/>
        <vertAlign val="baseline"/>
        <family val="2"/>
      </font>
      <alignment horizontal="center" textRotation="0" indent="0" justifyLastLine="0" shrinkToFit="0" readingOrder="0"/>
    </dxf>
    <dxf>
      <font>
        <strike val="0"/>
        <outline val="0"/>
        <shadow val="0"/>
        <vertAlign val="baseline"/>
        <color auto="1"/>
        <family val="2"/>
      </font>
    </dxf>
    <dxf>
      <font>
        <strike val="0"/>
        <outline val="0"/>
        <shadow val="0"/>
        <vertAlign val="baseline"/>
        <color auto="1"/>
        <family val="2"/>
      </font>
      <numFmt numFmtId="19" formatCode="dd/mm/yyyy"/>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center" vertical="center" textRotation="0" wrapText="0" indent="0" justifyLastLine="0" shrinkToFit="0" readingOrder="0"/>
    </dxf>
    <dxf>
      <font>
        <strike val="0"/>
        <outline val="0"/>
        <shadow val="0"/>
        <vertAlign val="baseline"/>
        <color auto="1"/>
        <family val="2"/>
      </font>
      <numFmt numFmtId="0" formatCode="General"/>
      <alignment horizontal="center" vertical="center" textRotation="0" wrapText="0" indent="0" justifyLastLine="0" shrinkToFit="0" readingOrder="0"/>
    </dxf>
    <dxf>
      <font>
        <strike val="0"/>
        <outline val="0"/>
        <shadow val="0"/>
        <vertAlign val="baseline"/>
        <family val="2"/>
      </font>
      <alignment horizontal="center" vertical="center" textRotation="0" wrapText="0" indent="0" justifyLastLine="0" shrinkToFit="0" readingOrder="0"/>
    </dxf>
    <dxf>
      <font>
        <strike val="0"/>
        <outline val="0"/>
        <shadow val="0"/>
        <vertAlign val="baseline"/>
        <family val="2"/>
      </font>
      <alignment textRotation="0" wrapText="0" indent="0" justifyLastLine="0" shrinkToFit="0" readingOrder="0"/>
    </dxf>
    <dxf>
      <font>
        <strike val="0"/>
        <outline val="0"/>
        <shadow val="0"/>
        <vertAlign val="baseline"/>
        <family val="2"/>
      </font>
    </dxf>
    <dxf>
      <font>
        <strike val="0"/>
        <outline val="0"/>
        <shadow val="0"/>
        <vertAlign val="baseline"/>
        <family val="2"/>
      </font>
    </dxf>
    <dxf>
      <font>
        <strike val="0"/>
        <outline val="0"/>
        <shadow val="0"/>
        <vertAlign val="baseline"/>
        <family val="2"/>
      </font>
    </dxf>
    <dxf>
      <font>
        <strike val="0"/>
        <outline val="0"/>
        <shadow val="0"/>
        <vertAlign val="baseline"/>
        <family val="2"/>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auto="1"/>
        <name val="Calibri"/>
        <family val="2"/>
        <scheme val="none"/>
      </font>
      <border diagonalUp="0" diagonalDown="0">
        <left/>
        <right style="thin">
          <color indexed="64"/>
        </right>
        <top/>
        <bottom/>
        <vertical/>
        <horizontal/>
      </border>
    </dxf>
    <dxf>
      <font>
        <b val="0"/>
        <i val="0"/>
        <strike val="0"/>
        <condense val="0"/>
        <extend val="0"/>
        <outline val="0"/>
        <shadow val="0"/>
        <u val="none"/>
        <vertAlign val="baseline"/>
        <sz val="11"/>
        <color auto="1"/>
        <name val="Calibri"/>
        <family val="2"/>
        <scheme val="none"/>
      </font>
    </dxf>
    <dxf>
      <font>
        <b val="0"/>
        <strike val="0"/>
        <outline val="0"/>
        <shadow val="0"/>
        <vertAlign val="baseline"/>
        <family val="2"/>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auto="1"/>
        <name val="Calibri"/>
        <family val="2"/>
        <scheme val="none"/>
      </font>
    </dxf>
    <dxf>
      <font>
        <strike val="0"/>
        <outline val="0"/>
        <shadow val="0"/>
        <vertAlign val="baseline"/>
        <color auto="1"/>
        <family val="2"/>
      </font>
    </dxf>
    <dxf>
      <font>
        <b val="0"/>
        <i val="0"/>
        <strike val="0"/>
        <condense val="0"/>
        <extend val="0"/>
        <outline val="0"/>
        <shadow val="0"/>
        <u val="none"/>
        <vertAlign val="baseline"/>
        <sz val="11"/>
        <color auto="1"/>
        <name val="Calibri"/>
        <family val="2"/>
        <scheme val="none"/>
      </font>
      <border diagonalUp="0" diagonalDown="0">
        <left style="medium">
          <color indexed="64"/>
        </left>
        <right/>
        <top/>
        <bottom/>
        <vertical/>
        <horizontal/>
      </border>
    </dxf>
    <dxf>
      <font>
        <b val="0"/>
        <i val="0"/>
        <strike val="0"/>
        <condense val="0"/>
        <extend val="0"/>
        <outline val="0"/>
        <shadow val="0"/>
        <u val="none"/>
        <vertAlign val="baseline"/>
        <sz val="11"/>
        <color auto="1"/>
        <name val="Calibri"/>
        <family val="2"/>
        <scheme val="none"/>
      </font>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auto="1"/>
        <name val="Calibri"/>
        <family val="2"/>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right" vertical="bottom" textRotation="0" wrapText="0" indent="0" justifyLastLine="0" shrinkToFit="0" readingOrder="0"/>
      <border diagonalUp="0" diagonalDown="0">
        <left style="medium">
          <color indexed="64"/>
        </left>
        <right/>
        <top/>
        <bottom/>
        <vertical/>
        <horizontal/>
      </border>
    </dxf>
    <dxf>
      <font>
        <strike val="0"/>
        <outline val="0"/>
        <shadow val="0"/>
        <vertAlign val="baseline"/>
      </font>
      <alignment horizontal="left"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indexed="64"/>
          <bgColor rgb="FF00B0F0"/>
        </patternFill>
      </fill>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strike val="0"/>
        <outline val="0"/>
        <shadow val="0"/>
        <vertAlign val="baseline"/>
        <family val="2"/>
      </font>
    </dxf>
    <dxf>
      <border>
        <bottom style="thin">
          <color rgb="FF000000"/>
        </bottom>
      </border>
    </dxf>
    <dxf>
      <font>
        <b val="0"/>
        <i val="0"/>
        <strike val="0"/>
        <condense val="0"/>
        <extend val="0"/>
        <outline val="0"/>
        <shadow val="0"/>
        <u val="none"/>
        <vertAlign val="baseline"/>
        <sz val="14"/>
        <color auto="1"/>
        <name val="Aptos Narrow"/>
        <family val="2"/>
        <scheme val="minor"/>
      </font>
      <fill>
        <patternFill patternType="none">
          <fgColor rgb="FF000000"/>
          <bgColor auto="1"/>
        </patternFill>
      </fill>
      <alignment horizontal="center" vertical="center" textRotation="0" wrapText="1" indent="0" justifyLastLine="0" shrinkToFit="0" readingOrder="0"/>
      <border>
        <left style="thin">
          <color rgb="FF000000"/>
        </left>
        <right style="thin">
          <color rgb="FF000000"/>
        </right>
        <top/>
        <bottom/>
        <vertical style="thin">
          <color rgb="FF000000"/>
        </vertical>
        <horizontal style="thin">
          <color rgb="FF000000"/>
        </horizontal>
      </border>
    </dxf>
    <dxf>
      <font>
        <strike val="0"/>
        <outline val="0"/>
        <shadow val="0"/>
        <vertAlign val="baseline"/>
        <family val="2"/>
      </font>
      <fill>
        <patternFill patternType="solid">
          <bgColor theme="4" tint="0.79998168889431442"/>
        </patternFill>
      </fill>
    </dxf>
    <dxf>
      <font>
        <strike val="0"/>
        <outline val="0"/>
        <shadow val="0"/>
        <vertAlign val="baseline"/>
        <family val="2"/>
      </font>
      <fill>
        <patternFill patternType="solid">
          <bgColor theme="4" tint="0.79998168889431442"/>
        </patternFill>
      </fill>
    </dxf>
    <dxf>
      <font>
        <strike val="0"/>
        <outline val="0"/>
        <shadow val="0"/>
        <vertAlign val="baseline"/>
        <family val="2"/>
      </font>
      <fill>
        <patternFill patternType="solid">
          <bgColor theme="4" tint="0.79998168889431442"/>
        </patternFill>
      </fill>
    </dxf>
    <dxf>
      <font>
        <strike val="0"/>
        <outline val="0"/>
        <shadow val="0"/>
        <vertAlign val="baseline"/>
        <family val="2"/>
      </font>
      <fill>
        <patternFill patternType="solid">
          <bgColor theme="4" tint="0.79998168889431442"/>
        </patternFill>
      </fill>
    </dxf>
    <dxf>
      <font>
        <strike val="0"/>
        <outline val="0"/>
        <shadow val="0"/>
        <vertAlign val="baseline"/>
        <family val="2"/>
      </font>
      <fill>
        <patternFill patternType="solid">
          <bgColor theme="4" tint="0.79998168889431442"/>
        </patternFill>
      </fill>
    </dxf>
    <dxf>
      <font>
        <strike val="0"/>
        <outline val="0"/>
        <shadow val="0"/>
        <vertAlign val="baseline"/>
      </font>
      <fill>
        <patternFill patternType="solid">
          <bgColor theme="4" tint="0.79998168889431442"/>
        </patternFill>
      </fill>
    </dxf>
    <dxf>
      <font>
        <strike val="0"/>
        <outline val="0"/>
        <shadow val="0"/>
        <vertAlign val="baseline"/>
      </font>
      <fill>
        <patternFill patternType="solid">
          <bgColor theme="4" tint="0.79998168889431442"/>
        </patternFill>
      </fill>
    </dxf>
    <dxf>
      <font>
        <strike val="0"/>
        <outline val="0"/>
        <shadow val="0"/>
        <vertAlign val="baseline"/>
      </font>
      <numFmt numFmtId="0" formatCode="General"/>
      <fill>
        <patternFill patternType="solid">
          <bgColor theme="4" tint="0.79998168889431442"/>
        </patternFill>
      </fill>
    </dxf>
    <dxf>
      <font>
        <strike val="0"/>
        <outline val="0"/>
        <shadow val="0"/>
        <vertAlign val="baseline"/>
      </font>
      <fill>
        <patternFill patternType="solid">
          <bgColor theme="4" tint="0.79998168889431442"/>
        </patternFill>
      </fill>
    </dxf>
    <dxf>
      <font>
        <b val="0"/>
        <i val="0"/>
        <strike val="0"/>
        <condense val="0"/>
        <extend val="0"/>
        <outline val="0"/>
        <shadow val="0"/>
        <u val="none"/>
        <vertAlign val="baseline"/>
        <sz val="11"/>
        <color rgb="FF000000"/>
        <name val="Calibri"/>
        <family val="2"/>
        <scheme val="none"/>
      </font>
      <numFmt numFmtId="1" formatCode="0"/>
      <fill>
        <patternFill patternType="solid">
          <fgColor indexed="64"/>
          <bgColor theme="4" tint="0.79998168889431442"/>
        </patternFill>
      </fill>
    </dxf>
    <dxf>
      <font>
        <strike val="0"/>
        <outline val="0"/>
        <shadow val="0"/>
        <vertAlign val="baseline"/>
      </font>
      <fill>
        <patternFill patternType="solid">
          <bgColor theme="4" tint="0.79998168889431442"/>
        </patternFill>
      </fill>
    </dxf>
    <dxf>
      <font>
        <strike val="0"/>
        <outline val="0"/>
        <shadow val="0"/>
        <vertAlign val="baseline"/>
      </font>
      <fill>
        <patternFill patternType="solid">
          <bgColor theme="4" tint="0.79998168889431442"/>
        </patternFill>
      </fill>
    </dxf>
    <dxf>
      <font>
        <strike val="0"/>
        <outline val="0"/>
        <shadow val="0"/>
        <vertAlign val="baseline"/>
      </font>
      <fill>
        <patternFill patternType="solid">
          <bgColor theme="4" tint="0.79998168889431442"/>
        </patternFill>
      </fill>
    </dxf>
    <dxf>
      <font>
        <strike val="0"/>
        <outline val="0"/>
        <shadow val="0"/>
        <vertAlign val="baseline"/>
      </font>
      <fill>
        <patternFill patternType="solid">
          <bgColor theme="4" tint="0.79998168889431442"/>
        </patternFill>
      </fill>
    </dxf>
    <dxf>
      <font>
        <strike val="0"/>
        <outline val="0"/>
        <shadow val="0"/>
        <vertAlign val="baseline"/>
      </font>
      <fill>
        <patternFill patternType="solid">
          <bgColor theme="4" tint="0.79998168889431442"/>
        </patternFill>
      </fill>
    </dxf>
    <dxf>
      <font>
        <strike val="0"/>
        <outline val="0"/>
        <shadow val="0"/>
        <vertAlign val="baseline"/>
      </font>
      <fill>
        <patternFill patternType="solid">
          <bgColor theme="4" tint="0.79998168889431442"/>
        </patternFill>
      </fill>
    </dxf>
    <dxf>
      <font>
        <strike val="0"/>
        <outline val="0"/>
        <shadow val="0"/>
        <vertAlign val="baseline"/>
      </font>
      <fill>
        <patternFill patternType="solid">
          <bgColor theme="4" tint="0.79998168889431442"/>
        </patternFill>
      </fill>
    </dxf>
    <dxf>
      <font>
        <strike val="0"/>
        <outline val="0"/>
        <shadow val="0"/>
        <vertAlign val="baseline"/>
      </font>
      <numFmt numFmtId="19" formatCode="dd/mm/yyyy"/>
      <fill>
        <patternFill patternType="solid">
          <bgColor theme="4" tint="0.79998168889431442"/>
        </patternFill>
      </fill>
    </dxf>
    <dxf>
      <font>
        <strike val="0"/>
        <outline val="0"/>
        <shadow val="0"/>
        <vertAlign val="baseline"/>
      </font>
      <fill>
        <patternFill patternType="solid">
          <bgColor theme="4" tint="0.79998168889431442"/>
        </patternFill>
      </fill>
      <alignment horizontal="left" vertical="bottom" textRotation="0" wrapText="0" indent="0" justifyLastLine="0" shrinkToFit="0" readingOrder="0"/>
    </dxf>
    <dxf>
      <font>
        <strike val="0"/>
        <outline val="0"/>
        <shadow val="0"/>
        <vertAlign val="baseline"/>
      </font>
      <alignment horizontal="left"/>
    </dxf>
    <dxf>
      <font>
        <strike val="0"/>
        <outline val="0"/>
        <shadow val="0"/>
        <vertAlign val="baseline"/>
      </font>
      <numFmt numFmtId="19" formatCode="dd/mm/yyyy"/>
      <fill>
        <patternFill patternType="none">
          <fgColor indexed="64"/>
          <bgColor auto="1"/>
        </patternFill>
      </fill>
    </dxf>
    <dxf>
      <font>
        <strike val="0"/>
        <outline val="0"/>
        <shadow val="0"/>
        <vertAlign val="baseline"/>
      </font>
      <numFmt numFmtId="19" formatCode="dd/mm/yyyy"/>
      <alignment horizontal="center" textRotation="0" indent="0" justifyLastLine="0" shrinkToFit="0" readingOrder="0"/>
    </dxf>
    <dxf>
      <font>
        <strike val="0"/>
        <outline val="0"/>
        <shadow val="0"/>
        <vertAlign val="baseline"/>
        <color auto="1"/>
      </font>
      <fill>
        <patternFill patternType="none">
          <bgColor auto="1"/>
        </patternFill>
      </fill>
    </dxf>
    <dxf>
      <font>
        <b val="0"/>
        <i val="0"/>
        <strike val="0"/>
        <condense val="0"/>
        <extend val="0"/>
        <outline val="0"/>
        <shadow val="0"/>
        <u val="none"/>
        <vertAlign val="baseline"/>
        <sz val="11"/>
        <color auto="1"/>
        <name val="Calibri"/>
        <family val="2"/>
        <scheme val="none"/>
      </font>
      <numFmt numFmtId="19" formatCode="dd/mm/yyyy"/>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numFmt numFmtId="164" formatCode="[h]:mm:ss;@"/>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center" vertical="center" textRotation="0" wrapText="0" indent="0" justifyLastLine="0" shrinkToFit="0" readingOrder="0"/>
      <border diagonalUp="0" diagonalDown="0" outline="0">
        <left style="medium">
          <color indexed="64"/>
        </left>
      </border>
    </dxf>
    <dxf>
      <font>
        <b val="0"/>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dxf>
    <dxf>
      <font>
        <strike val="0"/>
        <outline val="0"/>
        <shadow val="0"/>
        <vertAlign val="baseline"/>
        <color auto="1"/>
        <family val="2"/>
      </font>
      <alignment horizontal="center" textRotation="0" indent="0" justifyLastLine="0" shrinkToFit="0" readingOrder="0"/>
    </dxf>
    <dxf>
      <font>
        <strike val="0"/>
        <outline val="0"/>
        <shadow val="0"/>
        <vertAlign val="baseline"/>
        <color auto="1"/>
        <family val="2"/>
      </font>
      <numFmt numFmtId="19" formatCode="dd/mm/yyyy"/>
      <alignment horizontal="center" vertical="center" textRotation="0" wrapText="0" indent="0" justifyLastLine="0" shrinkToFit="0" readingOrder="0"/>
    </dxf>
    <dxf>
      <font>
        <strike val="0"/>
        <outline val="0"/>
        <shadow val="0"/>
        <vertAlign val="baseline"/>
        <color auto="1"/>
        <family val="2"/>
      </font>
      <numFmt numFmtId="19" formatCode="dd/mm/yyyy"/>
      <alignment horizontal="center" vertical="center" textRotation="0" wrapText="0" indent="0" justifyLastLine="0" shrinkToFit="0" readingOrder="0"/>
    </dxf>
    <dxf>
      <font>
        <strike val="0"/>
        <outline val="0"/>
        <shadow val="0"/>
        <vertAlign val="baseline"/>
        <color auto="1"/>
        <family val="2"/>
      </font>
      <alignment horizontal="center" vertical="center" textRotation="0" wrapText="0" indent="0" justifyLastLine="0" shrinkToFit="0" readingOrder="0"/>
    </dxf>
    <dxf>
      <font>
        <strike val="0"/>
        <outline val="0"/>
        <shadow val="0"/>
        <vertAlign val="baseline"/>
        <family val="2"/>
      </font>
      <alignment horizontal="center" textRotation="0" indent="0" justifyLastLine="0" shrinkToFit="0" readingOrder="0"/>
    </dxf>
    <dxf>
      <font>
        <strike val="0"/>
        <outline val="0"/>
        <shadow val="0"/>
        <vertAlign val="baseline"/>
        <color auto="1"/>
        <family val="2"/>
      </font>
    </dxf>
    <dxf>
      <font>
        <strike val="0"/>
        <outline val="0"/>
        <shadow val="0"/>
        <vertAlign val="baseline"/>
        <color auto="1"/>
        <family val="2"/>
      </font>
      <numFmt numFmtId="19" formatCode="dd/mm/yyyy"/>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center" vertical="center" textRotation="0" wrapText="0" indent="0" justifyLastLine="0" shrinkToFit="0" readingOrder="0"/>
    </dxf>
    <dxf>
      <font>
        <strike val="0"/>
        <outline val="0"/>
        <shadow val="0"/>
        <vertAlign val="baseline"/>
        <color auto="1"/>
        <family val="2"/>
      </font>
      <numFmt numFmtId="0" formatCode="General"/>
      <alignment horizontal="center" vertical="center" textRotation="0" wrapText="0" indent="0" justifyLastLine="0" shrinkToFit="0" readingOrder="0"/>
    </dxf>
    <dxf>
      <font>
        <strike val="0"/>
        <outline val="0"/>
        <shadow val="0"/>
        <vertAlign val="baseline"/>
        <family val="2"/>
      </font>
      <alignment horizontal="center" vertical="center" textRotation="0" wrapText="0" indent="0" justifyLastLine="0" shrinkToFit="0" readingOrder="0"/>
    </dxf>
    <dxf>
      <font>
        <strike val="0"/>
        <outline val="0"/>
        <shadow val="0"/>
        <vertAlign val="baseline"/>
        <family val="2"/>
      </font>
      <alignment textRotation="0" wrapText="0" indent="0" justifyLastLine="0" shrinkToFit="0" readingOrder="0"/>
    </dxf>
    <dxf>
      <font>
        <strike val="0"/>
        <outline val="0"/>
        <shadow val="0"/>
        <vertAlign val="baseline"/>
        <family val="2"/>
      </font>
    </dxf>
    <dxf>
      <font>
        <strike val="0"/>
        <outline val="0"/>
        <shadow val="0"/>
        <vertAlign val="baseline"/>
        <family val="2"/>
      </font>
    </dxf>
    <dxf>
      <font>
        <strike val="0"/>
        <outline val="0"/>
        <shadow val="0"/>
        <vertAlign val="baseline"/>
        <family val="2"/>
      </font>
    </dxf>
    <dxf>
      <font>
        <strike val="0"/>
        <outline val="0"/>
        <shadow val="0"/>
        <vertAlign val="baseline"/>
        <family val="2"/>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auto="1"/>
        <name val="Calibri"/>
        <family val="2"/>
        <scheme val="none"/>
      </font>
      <border diagonalUp="0" diagonalDown="0">
        <left/>
        <right style="thin">
          <color indexed="64"/>
        </right>
        <top/>
        <bottom/>
        <vertical/>
        <horizontal/>
      </border>
    </dxf>
    <dxf>
      <font>
        <b val="0"/>
        <i val="0"/>
        <strike val="0"/>
        <condense val="0"/>
        <extend val="0"/>
        <outline val="0"/>
        <shadow val="0"/>
        <u val="none"/>
        <vertAlign val="baseline"/>
        <sz val="11"/>
        <color auto="1"/>
        <name val="Calibri"/>
        <family val="2"/>
        <scheme val="none"/>
      </font>
    </dxf>
    <dxf>
      <font>
        <strike val="0"/>
        <outline val="0"/>
        <shadow val="0"/>
        <vertAlign val="baseline"/>
        <color auto="1"/>
        <family val="2"/>
      </font>
      <border diagonalUp="0" diagonalDown="0">
        <left/>
        <right style="medium">
          <color indexed="64"/>
        </right>
        <top/>
        <bottom/>
        <vertical/>
        <horizontal/>
      </border>
    </dxf>
    <dxf>
      <font>
        <b val="0"/>
        <strike val="0"/>
        <outline val="0"/>
        <shadow val="0"/>
        <vertAlign val="baseline"/>
        <family val="2"/>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auto="1"/>
        <name val="Calibri"/>
        <family val="2"/>
        <scheme val="none"/>
      </font>
    </dxf>
    <dxf>
      <font>
        <strike val="0"/>
        <outline val="0"/>
        <shadow val="0"/>
        <vertAlign val="baseline"/>
        <color auto="1"/>
        <family val="2"/>
      </font>
    </dxf>
    <dxf>
      <font>
        <b val="0"/>
        <i val="0"/>
        <strike val="0"/>
        <condense val="0"/>
        <extend val="0"/>
        <outline val="0"/>
        <shadow val="0"/>
        <u val="none"/>
        <vertAlign val="baseline"/>
        <sz val="11"/>
        <color auto="1"/>
        <name val="Calibri"/>
        <family val="2"/>
        <scheme val="none"/>
      </font>
      <border diagonalUp="0" diagonalDown="0">
        <left style="medium">
          <color indexed="64"/>
        </left>
        <right/>
        <top/>
        <bottom/>
        <vertical/>
        <horizontal/>
      </border>
    </dxf>
    <dxf>
      <font>
        <b val="0"/>
        <i val="0"/>
        <strike val="0"/>
        <condense val="0"/>
        <extend val="0"/>
        <outline val="0"/>
        <shadow val="0"/>
        <u val="none"/>
        <vertAlign val="baseline"/>
        <sz val="11"/>
        <color auto="1"/>
        <name val="Calibri"/>
        <family val="2"/>
        <scheme val="none"/>
      </font>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auto="1"/>
        <name val="Calibri"/>
        <family val="2"/>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right" vertical="bottom" textRotation="0" wrapText="0" indent="0" justifyLastLine="0" shrinkToFit="0" readingOrder="0"/>
      <border diagonalUp="0" diagonalDown="0">
        <left style="medium">
          <color indexed="64"/>
        </left>
        <right/>
        <top/>
        <bottom/>
        <vertical/>
        <horizontal/>
      </border>
    </dxf>
    <dxf>
      <font>
        <strike val="0"/>
        <outline val="0"/>
        <shadow val="0"/>
        <vertAlign val="baseline"/>
      </font>
      <alignment horizontal="left" textRotation="0" indent="0" justifyLastLine="0" shrinkToFit="0" readingOrder="0"/>
    </dxf>
    <dxf>
      <font>
        <b val="0"/>
        <i val="0"/>
        <strike val="0"/>
        <condense val="0"/>
        <extend val="0"/>
        <outline val="0"/>
        <shadow val="0"/>
        <u val="none"/>
        <vertAlign val="baseline"/>
        <sz val="11"/>
        <color rgb="FF000000"/>
        <name val="Calibri"/>
        <family val="2"/>
        <scheme val="none"/>
      </font>
      <alignment horizontal="left" vertical="bottom" textRotation="0" wrapText="0" indent="0" justifyLastLine="0" shrinkToFit="0" readingOrder="0"/>
    </dxf>
    <dxf>
      <font>
        <strike val="0"/>
        <outline val="0"/>
        <shadow val="0"/>
        <vertAlign val="baseline"/>
        <family val="2"/>
      </font>
    </dxf>
    <dxf>
      <font>
        <b val="0"/>
        <i val="0"/>
        <strike val="0"/>
        <condense val="0"/>
        <extend val="0"/>
        <outline val="0"/>
        <shadow val="0"/>
        <u val="none"/>
        <vertAlign val="baseline"/>
        <sz val="14"/>
        <color auto="1"/>
        <name val="Aptos Narrow"/>
        <family val="2"/>
        <scheme val="minor"/>
      </font>
      <fill>
        <patternFill patternType="none">
          <fgColor rgb="FF000000"/>
          <bgColor auto="1"/>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06/relationships/rdRichValue" Target="richData/rdrichvalue.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 Id="rId22" Type="http://schemas.openxmlformats.org/officeDocument/2006/relationships/customXml" Target="../customXml/item2.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2</v>
    <v>1</v>
  </rv>
</rvData>
</file>

<file path=xl/richData/rdrichvaluestructure.xml><?xml version="1.0" encoding="utf-8"?>
<rvStructures xmlns="http://schemas.microsoft.com/office/spreadsheetml/2017/richdata" count="1">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FEED519-1739-41F3-8370-2088CB15EA86}" name="Tabela13" displayName="Tabela13" ref="C1:BM1318" totalsRowShown="0" headerRowDxfId="224" dataDxfId="223">
  <autoFilter ref="C1:BM1318" xr:uid="{0FEED519-1739-41F3-8370-2088CB15EA86}"/>
  <sortState xmlns:xlrd2="http://schemas.microsoft.com/office/spreadsheetml/2017/richdata2" ref="C2:BM1318">
    <sortCondition ref="AM2:AM1318"/>
    <sortCondition ref="D2:D1318"/>
    <sortCondition ref="E2:E1318"/>
  </sortState>
  <tableColumns count="63">
    <tableColumn id="65" xr3:uid="{F985B13D-7C38-459B-94AA-604D5A6F8250}" name="BLOCO"/>
    <tableColumn id="64" xr3:uid="{FCD8D403-84FB-49CC-BE32-B0F5E6F1531F}" name="SEI" dataDxfId="222"/>
    <tableColumn id="5" xr3:uid="{1C106BE5-E31B-4FF9-8E69-B3492DE3485B}" name="NOME DO Curso" dataDxfId="221"/>
    <tableColumn id="45" xr3:uid="{AE2F37C0-644A-4B6E-8229-1515AC3DB3AD}" name="CATEGORIA DO Curso" dataDxfId="220"/>
    <tableColumn id="23" xr3:uid="{9E36AFF7-9D6E-4E32-ABB7-CCE603FEA05B}" name="RESPONSÁVEL PELA CERTIFICAÇÃO" dataDxfId="219"/>
    <tableColumn id="31" xr3:uid="{4AD724F4-FE10-43C5-B858-BC88BA74612F}" name="INSTITUIÇÃO DE ENSINO" dataDxfId="218"/>
    <tableColumn id="13" xr3:uid="{10F8EDFD-FF36-41C5-8164-E50F7FA1BF36}" name="EMPRESA CONTRATADA" dataDxfId="217"/>
    <tableColumn id="10" xr3:uid="{37AD1C22-DFC0-40C8-9CF7-482B6A786AAA}" name="CNPJ" dataDxfId="216"/>
    <tableColumn id="50" xr3:uid="{9EC259C0-CAC7-4929-B5C5-B60D1FF027CE}" name="SEI DOC INSTRUTORES" dataDxfId="215"/>
    <tableColumn id="6" xr3:uid="{89068469-21B1-43F8-A700-517E057D09D0}" name="Intrutor (andamento do SEI)" dataDxfId="214"/>
    <tableColumn id="25" xr3:uid="{9AD5AA9D-E460-4A51-A5BD-F79EEE301951}" name="TERMO DE USO DE IMAGEM" dataDxfId="213"/>
    <tableColumn id="51" xr3:uid="{B949A4BE-16B5-4CE8-86CC-FD422804E8B6}" name="ATESTO" dataDxfId="212"/>
    <tableColumn id="8" xr3:uid="{BDC8D750-AA5D-4944-AF6F-424806E5E7A5}" name="PRE ANOTAÇÃO ATESTO" dataDxfId="211"/>
    <tableColumn id="9" xr3:uid="{D77EBA97-B7D7-4A02-90B3-1D50ADC3FC8B}" name="REG DE INSTRUTORES" dataDxfId="210"/>
    <tableColumn id="47" xr3:uid="{3C9F8A1A-2FAC-4F36-ABA4-C5DE4C62CD2D}" name="DESPESAS" dataDxfId="209"/>
    <tableColumn id="46" xr3:uid="{881979AD-B194-42E6-8053-72DC856F6FE0}" name="VALOR DAS DESPESAS" dataDxfId="208"/>
    <tableColumn id="53" xr3:uid="{3418527C-E468-4297-8985-8230EFC67C40}" name="PRODUÇÃO/UNIDADE SOLICITANTE" dataDxfId="207"/>
    <tableColumn id="11" xr3:uid="{CA30DE1F-6F92-42AE-8ED6-745D67B8890C}" name="Eixo de Capacitação - Itinerários Formativos" dataDxfId="206"/>
    <tableColumn id="12" xr3:uid="{C91C6EA8-4BEE-41D6-A46E-165357127F4E}" name="PAE" dataDxfId="205"/>
    <tableColumn id="44" xr3:uid="{2EFF1F11-77AD-4815-A0EA-A56B7736B69D}" name="INDICADORES" dataDxfId="204"/>
    <tableColumn id="14" xr3:uid="{12C9A829-F240-4374-A9A9-86FFF2BCF505}" name="PORTARIA ENFAM" dataDxfId="203"/>
    <tableColumn id="26" xr3:uid="{4E011C12-A5F9-429A-A508-8C7B11AC9548}" name="Tipo de evento" dataDxfId="202"/>
    <tableColumn id="15" xr3:uid="{56104D57-78E5-41E7-B609-A42B03CB69B8}" name="TURMA" dataDxfId="201"/>
    <tableColumn id="48" xr3:uid="{2A2EE1DD-B022-488C-8AF8-DD7FCE61FE31}" name="nº de vagas" dataDxfId="200"/>
    <tableColumn id="24" xr3:uid="{F6092724-8076-4033-A71A-BDC38A907726}" name=" INTÉRPRETES DE LIBRAS" dataDxfId="199"/>
    <tableColumn id="7" xr3:uid="{988687DC-8672-4F5E-9495-2F246AB1602D}" name="MODALIDADE" dataDxfId="198"/>
    <tableColumn id="22" xr3:uid="{8F8B671F-154F-4405-A0DD-AF776A765698}" name="PLANO DE CURSO/SEI" dataDxfId="197"/>
    <tableColumn id="17" xr3:uid="{96DC9962-8B7C-4088-AD52-F2ABAB710BFE}" name="LOCAL" dataDxfId="196"/>
    <tableColumn id="18" xr3:uid="{1D11125B-3B71-42F1-8432-56D4B392AA68}" name="ANO DO CURSO2" dataDxfId="195"/>
    <tableColumn id="19" xr3:uid="{3F105B07-3936-486C-BB1B-B57C6B35FCAF}" name="DATA INÍCIO" dataDxfId="194"/>
    <tableColumn id="20" xr3:uid="{D32975CD-C202-431E-B35E-C98514AB6B2E}" name="DATA TERMINO" dataDxfId="193"/>
    <tableColumn id="21" xr3:uid="{14516F34-385E-4925-9D8D-87E80F0B6341}" name="DECLARAÇÃO/ CERTIFICADO/  SEM CERTIFICAÇÃO" dataDxfId="192"/>
    <tableColumn id="57" xr3:uid="{F7D79AE1-CFEB-425F-A935-0C4B003EAD1C}" name="ON LINE OU PRESENCIAL" dataDxfId="191"/>
    <tableColumn id="59" xr3:uid="{032495B9-9715-4B8F-BDD2-A9F4C62D0F9C}" name="PUBLICO ALVO" dataDxfId="190"/>
    <tableColumn id="60" xr3:uid="{1D5F5624-7B93-4A46-9E8A-23B8A76F62C7}" name="RELATORIO_CARGA HORÁRIA" dataDxfId="189"/>
    <tableColumn id="52" xr3:uid="{9FC8EE9E-4BC5-4992-AA0E-9CA445BD2456}" name="CARGA HORARIA" dataDxfId="188"/>
    <tableColumn id="58" xr3:uid="{007F12D2-2334-4DAB-A90F-B365A0B15EAE}" name="ID" dataDxfId="187"/>
    <tableColumn id="54" xr3:uid="{5554ED0F-B71C-4A91-AD6C-4EE9DFDDB4AA}" name="LINK AVA/ANDAMENTO DO CERTIFICADO" dataDxfId="186"/>
    <tableColumn id="67" xr3:uid="{165220B9-07AF-43F9-AF3F-2303E58478C3}" name="lista de presença" dataDxfId="185"/>
    <tableColumn id="49" xr3:uid="{7260F05B-D752-4645-BE10-6030BB632C28}" name="SEI DOS INSCRITOS" dataDxfId="184"/>
    <tableColumn id="28" xr3:uid="{DDB13FEB-B461-42F6-8C84-FCCF9DE174E2}" name="STATUS" dataDxfId="183"/>
    <tableColumn id="29" xr3:uid="{011CEB5B-887E-45AD-A453-C035E6D7C1D9}" name="pronto para registro" dataDxfId="182"/>
    <tableColumn id="1" xr3:uid="{952DB369-D0A8-425E-9931-EA58D523895B}" name="DATA DA ULTIMA VERIFICAÇÃO" dataDxfId="181"/>
    <tableColumn id="30" xr3:uid="{21E32614-1020-4ECC-8FE4-E1D7770245FB}" name="obs 2:" dataDxfId="180"/>
    <tableColumn id="2" xr3:uid="{D6EB36A0-F5E4-46C4-AE59-4068CFD5FD18}" name="LIVRO DE REGISTRO" dataDxfId="179"/>
    <tableColumn id="32" xr3:uid="{270296BE-5328-4123-BF3F-2381FD9B9985}" name="DATA DO ULTIMO REGISTRO" dataDxfId="178"/>
    <tableColumn id="33" xr3:uid="{A722506A-A7D2-44FB-9A4B-8480FFCFCC02}" name="2021" dataDxfId="177"/>
    <tableColumn id="34" xr3:uid="{CD3280E3-118F-467E-8101-9C05B48A1042}" name="2022" dataDxfId="176"/>
    <tableColumn id="35" xr3:uid="{350E265D-A2D3-40EC-A59F-D64D87178062}" name="1º trim/2023" dataDxfId="175"/>
    <tableColumn id="36" xr3:uid="{3E942616-413F-4C8B-81BC-5F489C239E93}" name="2º trim/2023" dataDxfId="174"/>
    <tableColumn id="37" xr3:uid="{F8FE59AE-047D-4213-B3D2-4195FC15CE09}" name="3º trim/2023" dataDxfId="173"/>
    <tableColumn id="38" xr3:uid="{80D46D7E-4E24-418B-B0C6-DF71DABBD5F8}" name="4º trim/2023" dataDxfId="172"/>
    <tableColumn id="42" xr3:uid="{5A942B3B-F867-4D64-9F30-D014C2F37BC9}" name="2023" dataDxfId="171"/>
    <tableColumn id="55" xr3:uid="{926EBEF8-172C-42E2-AFF8-8E2559A7EC3B}" name="TOTAL CERTIFICADOS EMITIDOS/2024" dataDxfId="170"/>
    <tableColumn id="16" xr3:uid="{00B47799-3C1A-4EF5-9D09-2C271A86D96A}" name="1º trim/2024" dataDxfId="169"/>
    <tableColumn id="39" xr3:uid="{70E16C21-0553-491D-BFBC-8AEE2D748907}" name="2º trim/2024" dataDxfId="168"/>
    <tableColumn id="40" xr3:uid="{0B9D4B19-177D-4047-9065-D4074FECD5AD}" name="3º trim/2024" dataDxfId="167"/>
    <tableColumn id="41" xr3:uid="{DB74267F-F672-4916-A914-8ADDCA967A63}" name="4º trim/2024" dataDxfId="166"/>
    <tableColumn id="27" xr3:uid="{E3340949-223C-4512-A9A9-DC2ED6F3E2CF}" name="TOTAL CERTIFICADOS EMITIDOS/2025" dataDxfId="165"/>
    <tableColumn id="56" xr3:uid="{2DF34904-0281-4F91-A6E2-0710E9843716}" name="1º trim/2025" dataDxfId="164"/>
    <tableColumn id="61" xr3:uid="{B76BDE65-DDA0-4BB2-B8CE-A8D4810D9C39}" name="2º trim/2025" dataDxfId="163"/>
    <tableColumn id="62" xr3:uid="{EB12E410-FD5B-40C2-8A63-9C34BBECA3E9}" name="3º trim/2025" dataDxfId="162"/>
    <tableColumn id="63" xr3:uid="{C4E4C4D1-EAF7-45F7-A49A-7200A3E9810C}" name="4º trim/2025" dataDxfId="16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2530A8-C1D8-49E3-BC4C-A9B3F73C2133}" name="Tabela1" displayName="Tabela1" ref="A1:BY954" totalsRowShown="0" headerRowDxfId="160" dataDxfId="158" headerRowBorderDxfId="159">
  <autoFilter ref="A1:BY954" xr:uid="{682530A8-C1D8-49E3-BC4C-A9B3F73C2133}">
    <filterColumn colId="7">
      <filters blank="1"/>
    </filterColumn>
  </autoFilter>
  <sortState xmlns:xlrd2="http://schemas.microsoft.com/office/spreadsheetml/2017/richdata2" ref="A2:BY946">
    <sortCondition ref="AJ2:AJ946"/>
    <sortCondition ref="I2:I946"/>
    <sortCondition ref="J2:J946"/>
  </sortState>
  <tableColumns count="77">
    <tableColumn id="4" xr3:uid="{9F2201BC-761F-4F8E-A557-4D7F071F536F}" name="CNJ - Capacitação em Direitos Humanos, Gênero, Raça e Etnia; e em Depoimento Especial&quot; - 0148945-13.2024.8.16.6000" dataDxfId="157"/>
    <tableColumn id="43" xr3:uid="{A27AD2EF-1E26-40DF-805B-728C68E74DFE}" name="Prêmio CNJ de Qualidade - 2025 - Justiça Restaurativa - 0148919-15.2024.8.16.6000" dataDxfId="156"/>
    <tableColumn id="66" xr3:uid="{E1D1AE83-954B-46DA-A21C-E3740B4C18BB}" name="Prêmio CNJ de Qualidade - 2025 - Capacitação de Facilitadores 0148959-94.2024.8.16.6000" dataDxfId="155"/>
    <tableColumn id="68" xr3:uid="{5B57D345-15DD-4B41-99AF-5540DEB42F53}" name="Prêmio CNJ de Qualidade - 2025 - Acessibilidade e Inclusão  - 0148938-21.2024.8.16.6000" dataDxfId="154"/>
    <tableColumn id="69" xr3:uid="{22A892E3-D6D2-415A-A0BE-90A958E4ABEB}" name="Prêmio CNJ de Qualidade - 2025 Política de Prevenção e Enfrentamento do Assédio Moral, do Assédio Sexual e da Discriminação.0148908-83.2024.8.16.6000" dataDxfId="153"/>
    <tableColumn id="65" xr3:uid="{0CE61D48-A52E-435E-8599-0E696366D509}" name="sustentabilidade https://portal.tjpr.jus.br/portletforms/frm.do?idFormulario=7430" dataDxfId="152"/>
    <tableColumn id="71" xr3:uid="{81B8E917-212B-4878-A01C-42373546EC5F}" name="Coluna2" dataDxfId="151"/>
    <tableColumn id="72" xr3:uid="{B9B3B010-37C4-40F8-B4DC-BCBBC54E48B5}" name="ANO DO CURSO2" dataDxfId="150"/>
    <tableColumn id="64" xr3:uid="{354BD1FD-E7CA-4FE3-955C-9EDC10C2B05F}" name="SEI" dataDxfId="149"/>
    <tableColumn id="5" xr3:uid="{78C2CBA5-6883-494C-AC38-D2A7CF335CFE}" name="NOME DO Curso" dataDxfId="148"/>
    <tableColumn id="45" xr3:uid="{2247D71B-74C8-421C-B9EF-6B070314189B}" name="CATEGORIA DO Curso=modalidade" dataDxfId="147"/>
    <tableColumn id="23" xr3:uid="{9EECF018-FD17-4010-A188-DFD62C56FEC6}" name="RESPONSÁVEL PELA CERTIFICAÇÃO" dataDxfId="146"/>
    <tableColumn id="31" xr3:uid="{6F8843BB-DA55-472F-9913-EE34CEB8D866}" name="INSTITUIÇÃO DE ENSINO" dataDxfId="145"/>
    <tableColumn id="13" xr3:uid="{625F474C-0526-45B4-A1C7-D0085378B56D}" name="EMPRESA CONTRATADA" dataDxfId="144"/>
    <tableColumn id="10" xr3:uid="{34F07A2B-0726-4122-BB6C-9F564DB439C8}" name="CNPJ" dataDxfId="143"/>
    <tableColumn id="50" xr3:uid="{D704DA3B-AA8A-4E53-A0F9-539AA85B727B}" name="SEI DOC INSTRUTORES" dataDxfId="142"/>
    <tableColumn id="6" xr3:uid="{A8470FE4-6924-456B-B57F-FFCCAABC36E9}" name="Intrutor (andamento do SEI)" dataDxfId="141"/>
    <tableColumn id="25" xr3:uid="{7AD2C4F7-7D32-40DB-818E-8E299D023B03}" name="TERMO DE USO DE IMAGEM" dataDxfId="140"/>
    <tableColumn id="51" xr3:uid="{8951E32E-94DC-4D77-990A-ED3C1B1EE3CB}" name="ATESTO" dataDxfId="139"/>
    <tableColumn id="8" xr3:uid="{877056E0-08E9-4394-82FE-1BF8F2337EDA}" name="PRE ANOTAÇÃO ATESTO" dataDxfId="138"/>
    <tableColumn id="47" xr3:uid="{3FD9245F-6FDE-4385-B31E-64D2C46ACC64}" name="DESPESAS" dataDxfId="137"/>
    <tableColumn id="46" xr3:uid="{57EB851A-7E3A-407D-9822-8DD7677BFC4E}" name="VALOR DAS DESPESAS" dataDxfId="136"/>
    <tableColumn id="53" xr3:uid="{1A7FF0F8-9399-4879-9C16-476C8625F614}" name="PRODUÇÃO/UNIDADE SOLICITANTE" dataDxfId="135"/>
    <tableColumn id="11" xr3:uid="{B46451A9-31C2-42F2-987D-46DFE0D6F8B6}" name="Eixo de Capacitação - Itinerários Formativos" dataDxfId="134"/>
    <tableColumn id="12" xr3:uid="{125D2FC1-97FF-4414-9885-FA40F9DBD852}" name="PAE" dataDxfId="133"/>
    <tableColumn id="44" xr3:uid="{C2B387EC-EE2C-4320-8BCE-BF0CD9BDA815}" name="INDICADORES" dataDxfId="132"/>
    <tableColumn id="14" xr3:uid="{6388148B-2950-4EC7-87C7-477EC266A0B4}" name="PORTARIA ENFAM" dataDxfId="131"/>
    <tableColumn id="26" xr3:uid="{2D3BBECD-AB8D-49DE-9ACA-4CC78BCFFA2E}" name="Tipo de evento" dataDxfId="130"/>
    <tableColumn id="15" xr3:uid="{0C53F88D-3D95-4A44-A248-16C7A0B755DA}" name="TURMA" dataDxfId="129"/>
    <tableColumn id="48" xr3:uid="{7222A000-A953-4AA0-A078-04759E591A6D}" name="nº de vagas" dataDxfId="128"/>
    <tableColumn id="24" xr3:uid="{CDEA85FB-F471-43CB-B890-E9BA268DDE5C}" name=" INTÉRPRETES DE LIBRAS" dataDxfId="127"/>
    <tableColumn id="7" xr3:uid="{65556952-86E3-4A16-BBA9-DC7609DFB404}" name="MODALIDADE" dataDxfId="126"/>
    <tableColumn id="22" xr3:uid="{0B74E41B-AFC4-497A-979E-894A6111FEB2}" name="PLANO DE CURSO/SEI" dataDxfId="125"/>
    <tableColumn id="17" xr3:uid="{3F98FA42-AEE3-4D42-8460-4B093BDC7C04}" name="LOCAL" dataDxfId="124"/>
    <tableColumn id="18" xr3:uid="{C7BCEAE3-7CE8-4F15-9FD0-244B72E4964D}" name="ANO DO CURSO22" dataDxfId="123"/>
    <tableColumn id="19" xr3:uid="{E2285352-C367-480B-87E7-780AB403957A}" name="DATA INÍCIO" dataDxfId="122"/>
    <tableColumn id="20" xr3:uid="{ADC62341-9357-48F2-8212-E1D0CA270630}" name="DATA TERMINO" dataDxfId="121"/>
    <tableColumn id="21" xr3:uid="{10EBF81F-D7C8-4780-8420-CEED37F65B01}" name="DECLARAÇÃO/ CERTIFICADO/  SEM CERTIFICAÇÃO" dataDxfId="120"/>
    <tableColumn id="57" xr3:uid="{9B233EE0-DCCB-4DB0-BAEE-BE4A1F411C24}" name="ON LINE OU PRESENCIAL" dataDxfId="119"/>
    <tableColumn id="59" xr3:uid="{5471E14B-D747-498A-9206-369A1E3F4370}" name="PUBLICO ALVO" dataDxfId="118"/>
    <tableColumn id="60" xr3:uid="{A63DF111-9173-462B-85D1-4209AFE41AC2}" name="RELATORIO_CARGA HORÁRIA" dataDxfId="117"/>
    <tableColumn id="52" xr3:uid="{0393BFDD-81BB-4CA8-9C7F-E231A50E3D15}" name="CARGA HORARIA" dataDxfId="116"/>
    <tableColumn id="58" xr3:uid="{9CAD6345-5A21-4675-A3DF-5ABEC309C4EB}" name="ID" dataDxfId="115"/>
    <tableColumn id="54" xr3:uid="{596E75FC-E925-4CAA-8C61-57C44B976923}" name="LINK AVA/ANDAMENTO DO CERTIFICADO" dataDxfId="114"/>
    <tableColumn id="67" xr3:uid="{6FA1D9E7-6B67-47A0-8FF7-0D52995FBB18}" name="lista de presença" dataDxfId="113"/>
    <tableColumn id="49" xr3:uid="{CCA33788-D92C-4943-8568-0AA3BEC54BB6}" name="SEI DOS INSCRITOS" dataDxfId="112"/>
    <tableColumn id="28" xr3:uid="{2B9F28B6-AFA7-45E2-A8B0-88D1021A4928}" name="STATUS" dataDxfId="111"/>
    <tableColumn id="29" xr3:uid="{44969550-4D1B-463B-8161-027AF2D574A3}" name="pronto para registro" dataDxfId="110"/>
    <tableColumn id="1" xr3:uid="{986F2F1B-9C1A-46C7-B880-75BF9F219C46}" name="DATA DA ULTIMA VERIFICAÇÃO" dataDxfId="109"/>
    <tableColumn id="30" xr3:uid="{BF7CCD28-1FEE-4704-B18F-74B3618173B2}" name="obs 2:" dataDxfId="108"/>
    <tableColumn id="9" xr3:uid="{4B17EF3E-BAB2-494D-B4F2-EE33D670F36C}" name="REG DE INSTRUTORES" dataDxfId="107"/>
    <tableColumn id="3" xr3:uid="{BD8709CA-CEFE-40A6-937C-05066128163A}" name="REGISTRO DE INSTRUTORES NO SEI" dataDxfId="106"/>
    <tableColumn id="2" xr3:uid="{8AB4A30D-9A77-4F35-AD4C-3A4CFFCFD0C1}" name="LIVRO DE REGISTRO" dataDxfId="105"/>
    <tableColumn id="70" xr3:uid="{24415763-4E75-486E-8C9E-9A749685EAFB}" name="REGISTRO NO SEI" dataDxfId="104"/>
    <tableColumn id="32" xr3:uid="{085E6229-5172-436A-AB38-B14CC1A35F67}" name="DATA DO ULTIMO REGISTRO" dataDxfId="103"/>
    <tableColumn id="77" xr3:uid="{9FF48862-E564-4DDD-8860-AC5BA3DD394F}" name="REGISTRO NO SEI/2021" dataDxfId="102"/>
    <tableColumn id="33" xr3:uid="{E46ADEA5-DAAE-494A-BE35-195A8A9F8CC6}" name="TOTAL CERTIFICADOS EMITIDOS/2021" dataDxfId="101"/>
    <tableColumn id="76" xr3:uid="{52E1F702-5967-4AF4-96A0-5D7661DAA865}" name="REGISTRO NO SEI/20222" dataDxfId="100"/>
    <tableColumn id="34" xr3:uid="{DAB044E0-AEFD-4AF8-8EB5-0BCDC81D71B3}" name="TOTAL CERTIFICADOS EMITIDOS/2022" dataDxfId="99"/>
    <tableColumn id="79" xr3:uid="{DC6A0478-8743-431C-B589-07E6356BCB84}" name="REGISTRO NO SEI/2023" dataDxfId="98"/>
    <tableColumn id="42" xr3:uid="{1D6A4011-24B9-4447-8DBA-DBD4DE2E4C3D}" name="TOTAL CERTIFICADOS EMITIDOS/2023" dataDxfId="97"/>
    <tableColumn id="35" xr3:uid="{7086A6EF-1F7E-47A5-A914-32E97123FA78}" name="1º trim/2023" dataDxfId="96"/>
    <tableColumn id="36" xr3:uid="{5DB458E5-E6C0-4D3F-890E-D8CB635C2771}" name="2º trim/2023" dataDxfId="95"/>
    <tableColumn id="37" xr3:uid="{BBB9B3A7-0DF5-46B9-ACD0-6582675BEEA2}" name="3º trim/2023" dataDxfId="94"/>
    <tableColumn id="38" xr3:uid="{15454544-2B77-4FA5-A37E-58DD2CEBD8AF}" name="4º trim/2023" dataDxfId="93"/>
    <tableColumn id="75" xr3:uid="{DEA64B0F-842B-4B82-B441-C3D4BA82DA49}" name="REGISTRO NO SEI/2024" dataDxfId="92"/>
    <tableColumn id="55" xr3:uid="{3DA0853F-23C7-40D3-B23C-F78EF8CD136F}" name="TOTAL CERTIFICADOS EMITIDOS/2024" dataDxfId="91"/>
    <tableColumn id="16" xr3:uid="{2A555E93-F6F7-434A-B48F-E002D7192F3C}" name="1º trim/2024" dataDxfId="90"/>
    <tableColumn id="39" xr3:uid="{BAEF76AE-672E-4035-8CF4-01479C17A8CB}" name="2º trim/2024" dataDxfId="89"/>
    <tableColumn id="40" xr3:uid="{38C69052-BB09-4AA2-A5EC-98622037BA71}" name="3º trim/2024" dataDxfId="88"/>
    <tableColumn id="41" xr3:uid="{511CBC18-C199-4723-8EE4-84AAF821B4C8}" name="4º trim/2024" dataDxfId="87"/>
    <tableColumn id="74" xr3:uid="{866A831A-3067-4ADD-9D6A-75398CE13301}" name="REGISTRO NO SEI/2025" dataDxfId="86"/>
    <tableColumn id="27" xr3:uid="{8D381235-3057-42FB-9B97-926F2D2E350A}" name="TOTAL CERTIFICADOS EMITIDOS/2025" dataDxfId="85"/>
    <tableColumn id="56" xr3:uid="{59407755-F54C-494D-A24C-596FEC65E946}" name="1º trim/2025" dataDxfId="84"/>
    <tableColumn id="61" xr3:uid="{67C0FB99-1175-4AE4-9097-46F24751C5B2}" name="2º trim/2025" dataDxfId="83"/>
    <tableColumn id="62" xr3:uid="{897411BB-E322-43BE-8D03-F7120037DDD2}" name="3º trim/2025" dataDxfId="82"/>
    <tableColumn id="63" xr3:uid="{A49B143C-1EFA-4814-87D5-3F4F4F639644}" name="4º trim/2025" dataDxfId="8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D911315-F075-4CD4-B45A-99555790A2D7}" name="Tabela3" displayName="Tabela3" ref="A1:BT1437" totalsRowShown="0" headerRowDxfId="80" dataDxfId="79">
  <autoFilter ref="A1:BT1437" xr:uid="{4D911315-F075-4CD4-B45A-99555790A2D7}">
    <filterColumn colId="3">
      <filters>
        <filter val="0014158-13.2025.8.16.6000"/>
      </filters>
    </filterColumn>
    <filterColumn colId="53">
      <filters>
        <filter val="fazer"/>
      </filters>
    </filterColumn>
  </autoFilter>
  <sortState xmlns:xlrd2="http://schemas.microsoft.com/office/spreadsheetml/2017/richdata2" ref="A423:BT1437">
    <sortCondition ref="B1:B1437"/>
  </sortState>
  <tableColumns count="72">
    <tableColumn id="1" xr3:uid="{EBE1DF1A-F404-4118-95C9-5483EA89E97A}" name="MODALIDADE" dataDxfId="78"/>
    <tableColumn id="2" xr3:uid="{57B62387-7FE6-40E9-858A-16BEA6D85056}" name="ID DA PLANILHA" dataDxfId="77"/>
    <tableColumn id="3" xr3:uid="{BD4592AD-AD20-403F-89E2-A882DCEF4F34}" name="ANO" dataDxfId="76"/>
    <tableColumn id="4" xr3:uid="{719477C7-CDE8-4816-9721-CF4206C335E1}" name="SEI" dataDxfId="75"/>
    <tableColumn id="5" xr3:uid="{C7AFE6A0-A064-46D4-BF3C-63269519301B}" name="NOME DO Curso" dataDxfId="74"/>
    <tableColumn id="70" xr3:uid="{73FF1124-36D5-43A0-AA7C-4FA242246A4C}" name="conteúdo programatico" dataDxfId="73"/>
    <tableColumn id="72" xr3:uid="{AE2F6101-7DDB-463B-9D67-D0ABD7F2388E}" name="NENHUMA CLASSIFICAÇÃO COPILOT" dataDxfId="72"/>
    <tableColumn id="6" xr3:uid="{47807881-B879-4AFD-828A-B4527358FCB4}" name="Capacitação em Direitos Humanos, Gênero, Raça e Etnia; e em Depoimento Especial&quot; - 0148945-13.2024.8.16.6000" dataDxfId="71"/>
    <tableColumn id="7" xr3:uid="{9D32A8D5-1ADA-4456-B581-C35CECA77B65}" name="Justiça Restaurativa - 0148919-15.2024.8.16.6000" dataDxfId="70"/>
    <tableColumn id="8" xr3:uid="{3F83253F-C9A7-4D4B-A223-FAF696C1CDEB}" name="Capacitação de Facilitadores 0148959-94.2024.8.16.6000" dataDxfId="69"/>
    <tableColumn id="9" xr3:uid="{97701DAE-9F6E-4E99-9DE0-6A1A64650559}" name="Acessibilidade e Inclusão - 0148938-21.2024.8.16.6000" dataDxfId="68"/>
    <tableColumn id="10" xr3:uid="{B7965EC5-7A76-4E1B-A0B8-78BD9D6571A1}" name="Política de Prevenção e Enfrentamento do Assédio Moral, do Assédio Sexual e da Discriminação.0148908-83.2024.8.16.6000" dataDxfId="67"/>
    <tableColumn id="11" xr3:uid="{684F4A20-813B-4173-AB07-E6BA87534ADA}" name="SOCIOAMBIENTAL" dataDxfId="66"/>
    <tableColumn id="12" xr3:uid="{8BA7365C-EBC8-416D-B7C7-A3CDE4FEE51F}" name="SUSTENTABILIDADE_x000a_https://portal.tjpr.jus.br/portletforms/frm.do?idFormulario=7430_x000a_0017859-16.2024.8.16.6000" dataDxfId="65"/>
    <tableColumn id="69" xr3:uid="{225151A1-BF11-4B1D-B3EB-4068A07E6A78}" name="CURSO PARA MAGISTRADOS" dataDxfId="64"/>
    <tableColumn id="13" xr3:uid="{FA44D3DC-197A-43E7-9AB4-5CEF2D069FFF}" name="CATEGORIA DO Curso" dataDxfId="63"/>
    <tableColumn id="14" xr3:uid="{AC996DAB-CC19-42ED-88B7-F20BCD48FFA5}" name="RESPONSÁVEL PELA CERTIFICAÇÃO" dataDxfId="62"/>
    <tableColumn id="15" xr3:uid="{1D84D0A8-9812-4AF5-BA81-DBE6D58133F6}" name="INSTITUIÇÃO DE ENSINO" dataDxfId="61"/>
    <tableColumn id="16" xr3:uid="{91DA3ADF-ABA7-474D-A54E-A05560028BF3}" name="EMPRESA CONTRATADA" dataDxfId="60"/>
    <tableColumn id="17" xr3:uid="{57DB43C0-0D56-4F25-BD73-FA7BBA122C3F}" name="CNPJ" dataDxfId="59"/>
    <tableColumn id="18" xr3:uid="{095116EA-A6B8-4A71-8BE1-510106ACD814}" name="SEI DOC INSTRUTORES" dataDxfId="58"/>
    <tableColumn id="19" xr3:uid="{97F9B299-7632-4296-82AC-5352C7961CD0}" name="Intrutor (andamento do SEI)" dataDxfId="57"/>
    <tableColumn id="20" xr3:uid="{41DD40F9-FCC6-436D-B52A-6B543806D9A5}" name="TERMO DE USO DE IMAGEM" dataDxfId="56"/>
    <tableColumn id="21" xr3:uid="{1010FFA2-E081-4EAB-9703-BD7FAF7D066B}" name="ATESTO" dataDxfId="55"/>
    <tableColumn id="22" xr3:uid="{E4B6788D-9882-4A12-87D6-D92B6B06CFA6}" name="PRE ANOTAÇÃO ATESTO" dataDxfId="54"/>
    <tableColumn id="23" xr3:uid="{129C1E8C-FF80-49A4-B780-781112E144C0}" name="REG DE INSTRUTORES" dataDxfId="53"/>
    <tableColumn id="24" xr3:uid="{DC347624-1693-4EEF-B0CE-795B26663753}" name="DESPESAS" dataDxfId="52"/>
    <tableColumn id="25" xr3:uid="{FA087183-94EE-45FA-B1EF-522BC152E1F7}" name="VALOR DAS DESPESAS" dataDxfId="51"/>
    <tableColumn id="26" xr3:uid="{78B10120-0F16-4D6D-8B1F-96A549E7730C}" name="PRODUÇÃO/UNIDADE SOLICITANTE" dataDxfId="50"/>
    <tableColumn id="27" xr3:uid="{C63D0497-4FAE-4B3E-B96E-CEB3D306C63B}" name="Eixo de Capacitação - Itinerários Formativos" dataDxfId="49"/>
    <tableColumn id="28" xr3:uid="{092BD5C5-7EC7-4EF2-A102-0E74934693A4}" name="PAE" dataDxfId="48"/>
    <tableColumn id="29" xr3:uid="{5655E0D6-6700-4E38-9B89-8E872E45D83B}" name="INDICADORES" dataDxfId="47"/>
    <tableColumn id="30" xr3:uid="{0456622E-197B-43CE-88B1-7A87077AB559}" name="PORTARIA ENFAM" dataDxfId="46"/>
    <tableColumn id="31" xr3:uid="{3A05932F-4643-484F-AA62-BA191448BD18}" name="Tipo de evento" dataDxfId="45"/>
    <tableColumn id="32" xr3:uid="{6E6CCA64-EC75-4C24-8E6E-333E8365A087}" name="TURMA" dataDxfId="44"/>
    <tableColumn id="33" xr3:uid="{80CB86E5-F857-46FE-B4DA-00E2E7F9C1E9}" name="nº de vagas" dataDxfId="43"/>
    <tableColumn id="34" xr3:uid="{8836751E-57B9-4F92-856A-08FF40264D21}" name="INTÉRPRETES DE LIBRAS" dataDxfId="42"/>
    <tableColumn id="35" xr3:uid="{2F9CD888-8B92-457D-8B06-6739FA2239CB}" name="MODALIDADE2" dataDxfId="41"/>
    <tableColumn id="36" xr3:uid="{E892495A-5CDA-404B-9F9F-50FFC93DF6D4}" name="PLANO DE CURSO/SEI" dataDxfId="40"/>
    <tableColumn id="37" xr3:uid="{656A1A87-4B14-4547-95EB-A2663530E4A4}" name="LOCAL" dataDxfId="39"/>
    <tableColumn id="38" xr3:uid="{576563B1-8C7C-47ED-AA17-B0CECA72D203}" name="ANO DO CURSO2" dataDxfId="38"/>
    <tableColumn id="39" xr3:uid="{E9CECC02-6B32-4989-84B5-BFE114BA99C5}" name="DATA INÍCIO" dataDxfId="37"/>
    <tableColumn id="40" xr3:uid="{1D1BF09B-29ED-4FE5-895C-5D6221F9CB70}" name="DATA TERMINO" dataDxfId="36"/>
    <tableColumn id="41" xr3:uid="{C7B2D55A-91CF-4B72-BC97-CFC09C826830}" name="DECLARAÇÃO/ CERTIFICADO/ SEM CERTIFICAÇÃO" dataDxfId="35"/>
    <tableColumn id="42" xr3:uid="{853B86C7-041A-4A38-9BD2-D1615B600D86}" name="ON LINE OU PRESENCIAL" dataDxfId="34"/>
    <tableColumn id="43" xr3:uid="{588587F7-4BB0-462A-8F3F-390A8AD586F0}" name="PUBLICO ALVO" dataDxfId="33"/>
    <tableColumn id="44" xr3:uid="{E4934540-239D-45D8-A945-3D9EDEE7171F}" name="RELATORIO_CARGA HORÁRIA" dataDxfId="32"/>
    <tableColumn id="45" xr3:uid="{675EBB9C-4DE9-4C29-88C2-692E7D0D4B05}" name="CARGA HORARIA" dataDxfId="31"/>
    <tableColumn id="46" xr3:uid="{2FB0A77E-06B5-4498-A4AA-FE49919B5927}" name="ID" dataDxfId="30"/>
    <tableColumn id="71" xr3:uid="{5B6B289E-7DC9-4CFC-A4DD-18AFDB5A06A6}" name="ID do AVA novo" dataDxfId="29"/>
    <tableColumn id="47" xr3:uid="{024A4B6F-46EA-42A7-822E-483145F704B2}" name="LINK AVA/ANDAMENTO DO CERTIFICADO" dataDxfId="28"/>
    <tableColumn id="48" xr3:uid="{E634995E-7D5B-43DA-B22D-B544400173A5}" name="lista de presença" dataDxfId="27"/>
    <tableColumn id="49" xr3:uid="{66D4E0BC-9622-45DB-8AB4-03E824917CE2}" name="SEI DOS INSCRITOS" dataDxfId="26"/>
    <tableColumn id="50" xr3:uid="{1D961829-628C-4095-8711-DB67A3DC9691}" name="STATUS" dataDxfId="25"/>
    <tableColumn id="51" xr3:uid="{89AEFD50-506D-4711-B17C-2A720E13BDAC}" name="pronto para registro" dataDxfId="24"/>
    <tableColumn id="52" xr3:uid="{62E2E2A3-C36C-444A-A2D8-A5883EAF3565}" name="DATA DA ULTIMA VERIFICAÇÃO" dataDxfId="23"/>
    <tableColumn id="53" xr3:uid="{B4A14535-C54D-41C2-A3B3-8878F38DF3CF}" name="obs 2:" dataDxfId="22"/>
    <tableColumn id="54" xr3:uid="{E979A1D2-D443-4979-BFAC-59A2E5ACF31A}" name="LIVRO DE REGISTRO" dataDxfId="21"/>
    <tableColumn id="55" xr3:uid="{CB6C97E4-370B-43F4-9092-B86519039641}" name="DATA DO ULTIMO REGISTRO" dataDxfId="20"/>
    <tableColumn id="56" xr3:uid="{D7408DF3-897B-4584-9CA5-7D8FD0B33EF8}" name="REG DE INSTRUTORES2" dataDxfId="19"/>
    <tableColumn id="57" xr3:uid="{5B1E78AF-CDB8-4221-891A-9CFDFA9A3D44}" name="REGISTRO DE INSTRUTORES NO SEI" dataDxfId="18"/>
    <tableColumn id="58" xr3:uid="{A697D54A-6A23-4AB1-AB94-483FF570BCA7}" name="2021" dataDxfId="17"/>
    <tableColumn id="59" xr3:uid="{4570AFDB-6E82-4AA4-B987-AD927815F524}" name="2022" dataDxfId="16"/>
    <tableColumn id="60" xr3:uid="{84A92065-38E6-4E22-8AE5-C4BDD5765D05}" name="2023" dataDxfId="15"/>
    <tableColumn id="61" xr3:uid="{F2702943-CDD9-43BD-BCE0-D9788E995A71}" name="REGISTRO NO SEI/2024" dataDxfId="14"/>
    <tableColumn id="62" xr3:uid="{751B648F-BDE9-4507-BDCC-A288F00DA7EF}" name="2024" dataDxfId="13"/>
    <tableColumn id="63" xr3:uid="{DDE3325D-8CC0-4E2A-95C6-72A5072779EA}" name="REGISTRO NO SEI/2025" dataDxfId="12"/>
    <tableColumn id="64" xr3:uid="{4813F691-F5BF-4D9E-AF0F-6BC6BEF1C425}" name="TOTAL CERTIFICADOS EMITIDOS/2025" dataDxfId="11">
      <calculatedColumnFormula>Tabela3[[#This Row],[1º trim/2025]]+Tabela3[[#This Row],[2º trim/2025]]+Tabela3[[#This Row],[3º trim/2025]]+Tabela3[[#This Row],[4º trim/2025]]</calculatedColumnFormula>
    </tableColumn>
    <tableColumn id="65" xr3:uid="{9C7EA005-356B-4FF7-88CD-6A76C3D568BD}" name="1º trim/2025" dataDxfId="10"/>
    <tableColumn id="66" xr3:uid="{9AE18E09-212E-4094-AA40-DD148F149628}" name="2º trim/2025" dataDxfId="9"/>
    <tableColumn id="67" xr3:uid="{1CED9BCC-295D-4248-B8AE-EBE9F5D14A9E}" name="3º trim/2025" dataDxfId="8"/>
    <tableColumn id="68" xr3:uid="{B5C990DD-744F-4EB6-811C-7C9901E15220}" name="4º trim/2025" dataDxfId="7"/>
  </tableColumns>
  <tableStyleInfo name="TableStyleMedium19"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microsoft.com/office/2019/04/relationships/namedSheetView" Target="../namedSheetViews/namedSheetView2.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C9FC1-0CF9-41F8-992B-7DE1373CA33D}">
  <dimension ref="A1:J35"/>
  <sheetViews>
    <sheetView zoomScale="85" zoomScaleNormal="85" workbookViewId="0">
      <selection activeCell="J12" sqref="J12"/>
    </sheetView>
  </sheetViews>
  <sheetFormatPr defaultRowHeight="12.75" x14ac:dyDescent="0.2"/>
  <cols>
    <col min="1" max="1" width="24" style="240" customWidth="1"/>
    <col min="2" max="2" width="23" style="240" customWidth="1"/>
    <col min="3" max="3" width="31.42578125" style="240" customWidth="1"/>
    <col min="4" max="4" width="29.28515625" style="240" customWidth="1"/>
    <col min="5" max="5" width="28.42578125" style="240" customWidth="1"/>
    <col min="6" max="7" width="9.140625" style="240"/>
    <col min="8" max="8" width="26.7109375" style="240" bestFit="1" customWidth="1"/>
    <col min="9" max="9" width="23.85546875" style="240" bestFit="1" customWidth="1"/>
    <col min="10" max="10" width="18.5703125" style="240" bestFit="1" customWidth="1"/>
    <col min="11" max="11" width="15.28515625" style="240" bestFit="1" customWidth="1"/>
    <col min="12" max="12" width="36.28515625" style="240" bestFit="1" customWidth="1"/>
    <col min="13" max="13" width="16.85546875" style="240" bestFit="1" customWidth="1"/>
    <col min="14" max="14" width="14.28515625" style="240" bestFit="1" customWidth="1"/>
    <col min="15" max="15" width="22.28515625" style="240" bestFit="1" customWidth="1"/>
    <col min="16" max="16" width="23.28515625" style="240" bestFit="1" customWidth="1"/>
    <col min="17" max="21" width="9.140625" style="240"/>
    <col min="22" max="22" width="16.5703125" style="240" customWidth="1"/>
    <col min="23" max="23" width="9.140625" style="240"/>
    <col min="24" max="24" width="13.42578125" style="240" customWidth="1"/>
    <col min="25" max="16384" width="9.140625" style="240"/>
  </cols>
  <sheetData>
    <row r="1" spans="1:10" s="233" customFormat="1" ht="63.75" x14ac:dyDescent="0.2">
      <c r="A1" s="243" t="s">
        <v>0</v>
      </c>
      <c r="B1" s="244" t="s">
        <v>1</v>
      </c>
      <c r="C1" s="245" t="s">
        <v>2</v>
      </c>
      <c r="D1" s="246" t="s">
        <v>3</v>
      </c>
      <c r="E1" s="247" t="s">
        <v>4</v>
      </c>
    </row>
    <row r="2" spans="1:10" s="242" customFormat="1" ht="63.75" x14ac:dyDescent="0.25">
      <c r="A2" s="248" t="s">
        <v>5</v>
      </c>
      <c r="B2" s="249" t="s">
        <v>6</v>
      </c>
      <c r="C2" s="249" t="s">
        <v>7</v>
      </c>
      <c r="D2" s="249" t="s">
        <v>8</v>
      </c>
      <c r="E2" s="249" t="s">
        <v>9</v>
      </c>
    </row>
    <row r="3" spans="1:10" s="242" customFormat="1" ht="25.5" x14ac:dyDescent="0.25">
      <c r="A3" s="249" t="s">
        <v>10</v>
      </c>
      <c r="B3" s="249"/>
      <c r="C3" s="249" t="s">
        <v>11</v>
      </c>
      <c r="D3" s="249" t="s">
        <v>12</v>
      </c>
      <c r="E3" s="249" t="s">
        <v>13</v>
      </c>
    </row>
    <row r="4" spans="1:10" s="242" customFormat="1" x14ac:dyDescent="0.25">
      <c r="A4" s="249" t="s">
        <v>14</v>
      </c>
      <c r="B4" s="249"/>
      <c r="C4" s="249"/>
      <c r="D4" s="249" t="s">
        <v>15</v>
      </c>
      <c r="E4" s="249" t="s">
        <v>16</v>
      </c>
    </row>
    <row r="5" spans="1:10" s="242" customFormat="1" ht="38.25" x14ac:dyDescent="0.25">
      <c r="A5" s="249"/>
      <c r="B5" s="249"/>
      <c r="C5" s="249"/>
      <c r="D5" s="249"/>
      <c r="E5" s="249" t="s">
        <v>17</v>
      </c>
    </row>
    <row r="6" spans="1:10" s="242" customFormat="1" x14ac:dyDescent="0.25">
      <c r="A6" s="241"/>
      <c r="B6" s="241"/>
      <c r="C6" s="241"/>
      <c r="D6" s="241"/>
      <c r="E6" s="241"/>
    </row>
    <row r="7" spans="1:10" s="242" customFormat="1" x14ac:dyDescent="0.25"/>
    <row r="8" spans="1:10" s="242" customFormat="1" x14ac:dyDescent="0.25"/>
    <row r="9" spans="1:10" s="242" customFormat="1" x14ac:dyDescent="0.25"/>
    <row r="10" spans="1:10" s="242" customFormat="1" x14ac:dyDescent="0.25"/>
    <row r="11" spans="1:10" s="242" customFormat="1" ht="51" x14ac:dyDescent="0.25">
      <c r="B11" s="234" t="s">
        <v>18</v>
      </c>
      <c r="C11" s="234" t="s">
        <v>19</v>
      </c>
      <c r="D11" s="234" t="s">
        <v>20</v>
      </c>
      <c r="E11" s="235" t="s">
        <v>21</v>
      </c>
      <c r="F11" s="235" t="s">
        <v>22</v>
      </c>
      <c r="G11" s="236" t="s">
        <v>23</v>
      </c>
      <c r="H11" s="237" t="s">
        <v>24</v>
      </c>
      <c r="I11" s="238" t="s">
        <v>25</v>
      </c>
      <c r="J11" s="239" t="s">
        <v>26</v>
      </c>
    </row>
    <row r="12" spans="1:10" s="242" customFormat="1" x14ac:dyDescent="0.25">
      <c r="B12" s="250" t="s">
        <v>27</v>
      </c>
      <c r="C12" s="250" t="s">
        <v>28</v>
      </c>
      <c r="D12" s="250" t="s">
        <v>29</v>
      </c>
      <c r="E12" s="250" t="s">
        <v>30</v>
      </c>
      <c r="F12" s="250" t="s">
        <v>31</v>
      </c>
      <c r="G12" s="250" t="s">
        <v>32</v>
      </c>
      <c r="H12" s="251" t="s">
        <v>33</v>
      </c>
      <c r="I12" s="250" t="s">
        <v>34</v>
      </c>
      <c r="J12" s="252" t="s">
        <v>35</v>
      </c>
    </row>
    <row r="13" spans="1:10" s="242" customFormat="1" x14ac:dyDescent="0.25">
      <c r="B13" s="250" t="s">
        <v>36</v>
      </c>
      <c r="C13" s="250" t="s">
        <v>37</v>
      </c>
      <c r="D13" s="250" t="s">
        <v>38</v>
      </c>
      <c r="E13" s="250" t="s">
        <v>39</v>
      </c>
      <c r="F13" s="252" t="s">
        <v>40</v>
      </c>
      <c r="G13" s="250" t="s">
        <v>41</v>
      </c>
      <c r="H13" s="251" t="s">
        <v>42</v>
      </c>
      <c r="I13" s="250" t="s">
        <v>43</v>
      </c>
      <c r="J13" s="252" t="s">
        <v>44</v>
      </c>
    </row>
    <row r="14" spans="1:10" s="242" customFormat="1" x14ac:dyDescent="0.25">
      <c r="B14" s="250" t="s">
        <v>45</v>
      </c>
      <c r="C14" s="250" t="s">
        <v>46</v>
      </c>
      <c r="D14" s="250" t="s">
        <v>47</v>
      </c>
      <c r="E14" s="250" t="s">
        <v>48</v>
      </c>
      <c r="F14" s="250" t="s">
        <v>49</v>
      </c>
      <c r="G14" s="250" t="s">
        <v>50</v>
      </c>
      <c r="H14" s="253" t="s">
        <v>51</v>
      </c>
      <c r="I14" s="250" t="s">
        <v>52</v>
      </c>
      <c r="J14" s="252" t="s">
        <v>53</v>
      </c>
    </row>
    <row r="15" spans="1:10" s="242" customFormat="1" x14ac:dyDescent="0.25">
      <c r="B15" s="250" t="s">
        <v>54</v>
      </c>
      <c r="C15" s="250" t="s">
        <v>55</v>
      </c>
      <c r="D15" s="254" t="s">
        <v>56</v>
      </c>
      <c r="E15" s="250"/>
      <c r="F15" s="250" t="s">
        <v>57</v>
      </c>
      <c r="G15" s="250" t="s">
        <v>58</v>
      </c>
      <c r="H15" s="253" t="s">
        <v>59</v>
      </c>
      <c r="I15" s="250" t="s">
        <v>60</v>
      </c>
      <c r="J15" s="252" t="s">
        <v>61</v>
      </c>
    </row>
    <row r="16" spans="1:10" s="242" customFormat="1" x14ac:dyDescent="0.25">
      <c r="B16" s="255" t="s">
        <v>62</v>
      </c>
      <c r="C16" s="250" t="s">
        <v>63</v>
      </c>
      <c r="D16" s="250" t="s">
        <v>64</v>
      </c>
      <c r="E16" s="250"/>
      <c r="F16" s="250" t="s">
        <v>65</v>
      </c>
      <c r="G16" s="250" t="s">
        <v>66</v>
      </c>
      <c r="H16" s="251" t="s">
        <v>67</v>
      </c>
      <c r="I16" s="250" t="s">
        <v>68</v>
      </c>
      <c r="J16" s="250"/>
    </row>
    <row r="17" spans="2:10" s="242" customFormat="1" x14ac:dyDescent="0.25">
      <c r="B17" s="250" t="s">
        <v>69</v>
      </c>
      <c r="C17" s="250" t="s">
        <v>70</v>
      </c>
      <c r="D17" s="250" t="s">
        <v>59</v>
      </c>
      <c r="E17" s="250"/>
      <c r="F17" s="250" t="s">
        <v>71</v>
      </c>
      <c r="G17" s="250" t="s">
        <v>72</v>
      </c>
      <c r="H17" s="251" t="s">
        <v>73</v>
      </c>
      <c r="I17" s="250" t="s">
        <v>74</v>
      </c>
      <c r="J17" s="250"/>
    </row>
    <row r="18" spans="2:10" s="242" customFormat="1" x14ac:dyDescent="0.25">
      <c r="B18" s="256" t="s">
        <v>75</v>
      </c>
      <c r="C18" s="250" t="s">
        <v>76</v>
      </c>
      <c r="D18" s="250"/>
      <c r="E18" s="250"/>
      <c r="F18" s="250"/>
      <c r="G18" s="250"/>
      <c r="H18" s="257"/>
      <c r="I18" s="250" t="s">
        <v>77</v>
      </c>
      <c r="J18" s="250"/>
    </row>
    <row r="19" spans="2:10" s="242" customFormat="1" x14ac:dyDescent="0.25">
      <c r="B19" s="250" t="s">
        <v>78</v>
      </c>
      <c r="C19" s="250" t="s">
        <v>79</v>
      </c>
      <c r="D19" s="250"/>
      <c r="E19" s="250"/>
      <c r="F19" s="250"/>
      <c r="G19" s="250"/>
      <c r="H19" s="250"/>
      <c r="I19" s="250"/>
      <c r="J19" s="250"/>
    </row>
    <row r="20" spans="2:10" s="242" customFormat="1" x14ac:dyDescent="0.25">
      <c r="B20" s="250" t="s">
        <v>80</v>
      </c>
      <c r="C20" s="250" t="s">
        <v>81</v>
      </c>
      <c r="D20" s="250"/>
      <c r="E20" s="250"/>
      <c r="F20" s="250"/>
      <c r="G20" s="250"/>
      <c r="H20" s="250"/>
      <c r="I20" s="250"/>
      <c r="J20" s="250"/>
    </row>
    <row r="21" spans="2:10" s="242" customFormat="1" x14ac:dyDescent="0.25">
      <c r="B21" s="256" t="s">
        <v>82</v>
      </c>
      <c r="C21" s="250" t="s">
        <v>83</v>
      </c>
      <c r="D21" s="250"/>
      <c r="E21" s="250"/>
      <c r="F21" s="250"/>
      <c r="G21" s="250"/>
      <c r="H21" s="250"/>
      <c r="I21" s="250"/>
      <c r="J21" s="250"/>
    </row>
    <row r="22" spans="2:10" s="242" customFormat="1" x14ac:dyDescent="0.25">
      <c r="B22" s="250" t="s">
        <v>84</v>
      </c>
      <c r="C22" s="250" t="s">
        <v>85</v>
      </c>
      <c r="D22" s="250"/>
      <c r="E22" s="250"/>
      <c r="F22" s="250"/>
      <c r="G22" s="250"/>
      <c r="H22" s="250"/>
      <c r="I22" s="250"/>
      <c r="J22" s="250"/>
    </row>
    <row r="23" spans="2:10" s="242" customFormat="1" x14ac:dyDescent="0.25">
      <c r="B23" s="250"/>
      <c r="C23" s="250" t="s">
        <v>86</v>
      </c>
      <c r="D23" s="250"/>
      <c r="E23" s="250"/>
      <c r="F23" s="250"/>
      <c r="G23" s="250"/>
      <c r="H23" s="250"/>
      <c r="I23" s="250"/>
      <c r="J23" s="250"/>
    </row>
    <row r="24" spans="2:10" s="242" customFormat="1" x14ac:dyDescent="0.25">
      <c r="B24" s="250"/>
      <c r="C24" s="252" t="s">
        <v>87</v>
      </c>
      <c r="D24" s="250"/>
      <c r="E24" s="250"/>
      <c r="F24" s="250"/>
      <c r="G24" s="250"/>
      <c r="H24" s="250"/>
      <c r="I24" s="250"/>
      <c r="J24" s="250"/>
    </row>
    <row r="25" spans="2:10" s="242" customFormat="1" x14ac:dyDescent="0.25">
      <c r="B25" s="250"/>
      <c r="C25" s="258" t="s">
        <v>88</v>
      </c>
      <c r="D25" s="250"/>
      <c r="E25" s="250"/>
      <c r="F25" s="250"/>
      <c r="G25" s="250"/>
      <c r="H25" s="250"/>
      <c r="I25" s="250"/>
      <c r="J25" s="250"/>
    </row>
    <row r="26" spans="2:10" s="242" customFormat="1" x14ac:dyDescent="0.25">
      <c r="B26" s="256"/>
      <c r="C26" s="258" t="s">
        <v>89</v>
      </c>
      <c r="D26" s="250"/>
      <c r="E26" s="250"/>
      <c r="F26" s="250"/>
      <c r="G26" s="250"/>
      <c r="H26" s="250"/>
      <c r="I26" s="250"/>
      <c r="J26" s="250"/>
    </row>
    <row r="27" spans="2:10" s="242" customFormat="1" x14ac:dyDescent="0.25">
      <c r="B27" s="259" t="s">
        <v>90</v>
      </c>
      <c r="C27" s="250"/>
      <c r="D27" s="250"/>
      <c r="E27" s="250"/>
      <c r="F27" s="250"/>
      <c r="G27" s="250"/>
      <c r="H27" s="250"/>
      <c r="I27" s="250"/>
      <c r="J27" s="250"/>
    </row>
    <row r="28" spans="2:10" x14ac:dyDescent="0.2">
      <c r="B28" s="259" t="s">
        <v>91</v>
      </c>
      <c r="C28" s="250"/>
      <c r="D28" s="250"/>
      <c r="E28" s="250"/>
      <c r="F28" s="250"/>
      <c r="G28" s="250"/>
      <c r="H28" s="250"/>
      <c r="I28" s="250"/>
      <c r="J28" s="250"/>
    </row>
    <row r="29" spans="2:10" x14ac:dyDescent="0.2">
      <c r="B29" s="259" t="s">
        <v>92</v>
      </c>
      <c r="C29" s="250"/>
      <c r="D29" s="250"/>
      <c r="E29" s="250"/>
      <c r="F29" s="250"/>
      <c r="G29" s="250"/>
      <c r="H29" s="250"/>
      <c r="I29" s="250"/>
      <c r="J29" s="250"/>
    </row>
    <row r="30" spans="2:10" x14ac:dyDescent="0.2">
      <c r="B30" s="259" t="s">
        <v>93</v>
      </c>
      <c r="C30" s="250"/>
      <c r="D30" s="250"/>
      <c r="E30" s="250"/>
      <c r="F30" s="250"/>
      <c r="G30" s="250"/>
      <c r="H30" s="250"/>
      <c r="I30" s="250"/>
      <c r="J30" s="250"/>
    </row>
    <row r="31" spans="2:10" x14ac:dyDescent="0.2">
      <c r="B31" s="259" t="s">
        <v>94</v>
      </c>
      <c r="C31" s="250"/>
      <c r="D31" s="250"/>
      <c r="E31" s="250"/>
      <c r="F31" s="250"/>
      <c r="G31" s="250"/>
      <c r="H31" s="250"/>
      <c r="I31" s="250"/>
      <c r="J31" s="250"/>
    </row>
    <row r="32" spans="2:10" x14ac:dyDescent="0.2">
      <c r="B32" s="260" t="s">
        <v>95</v>
      </c>
      <c r="C32" s="261"/>
      <c r="D32" s="262"/>
      <c r="E32" s="250"/>
      <c r="F32" s="250"/>
      <c r="G32" s="250"/>
      <c r="H32" s="250"/>
      <c r="I32" s="250"/>
      <c r="J32" s="250"/>
    </row>
    <row r="33" spans="2:10" x14ac:dyDescent="0.2">
      <c r="B33" s="250" t="s">
        <v>96</v>
      </c>
      <c r="C33" s="261"/>
      <c r="D33" s="262"/>
      <c r="E33" s="250"/>
      <c r="F33" s="250"/>
      <c r="G33" s="250"/>
      <c r="H33" s="250"/>
      <c r="I33" s="250"/>
      <c r="J33" s="250"/>
    </row>
    <row r="34" spans="2:10" x14ac:dyDescent="0.2">
      <c r="B34" s="250" t="s">
        <v>97</v>
      </c>
      <c r="C34" s="261"/>
      <c r="D34" s="262"/>
      <c r="E34" s="250"/>
      <c r="F34" s="250"/>
      <c r="G34" s="250"/>
      <c r="H34" s="250"/>
      <c r="I34" s="250"/>
      <c r="J34" s="250"/>
    </row>
    <row r="35" spans="2:10" x14ac:dyDescent="0.2">
      <c r="B35" s="250" t="s">
        <v>98</v>
      </c>
      <c r="C35" s="261"/>
      <c r="D35" s="262"/>
      <c r="E35" s="250"/>
      <c r="F35" s="250"/>
      <c r="G35" s="250"/>
      <c r="H35" s="250"/>
      <c r="I35" s="250"/>
      <c r="J35" s="250"/>
    </row>
  </sheetData>
  <sortState xmlns:xlrd2="http://schemas.microsoft.com/office/spreadsheetml/2017/richdata2" ref="B12:B24">
    <sortCondition ref="B24"/>
  </sortState>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58043-D863-42D8-8053-B634C936A66B}">
  <dimension ref="B1:BM1318"/>
  <sheetViews>
    <sheetView topLeftCell="A8" workbookViewId="0">
      <selection activeCell="AL1268" sqref="AL1268"/>
    </sheetView>
  </sheetViews>
  <sheetFormatPr defaultRowHeight="15" customHeight="1" x14ac:dyDescent="0.25"/>
  <cols>
    <col min="4" max="4" width="18" customWidth="1"/>
  </cols>
  <sheetData>
    <row r="1" spans="2:65" ht="187.5" x14ac:dyDescent="0.25">
      <c r="B1" s="161" t="s">
        <v>99</v>
      </c>
      <c r="C1" s="1" t="s">
        <v>100</v>
      </c>
      <c r="D1" s="2" t="s">
        <v>101</v>
      </c>
      <c r="E1" s="2" t="s">
        <v>102</v>
      </c>
      <c r="F1" s="4" t="s">
        <v>24</v>
      </c>
      <c r="G1" s="3" t="s">
        <v>103</v>
      </c>
      <c r="H1" s="3" t="s">
        <v>104</v>
      </c>
      <c r="I1" s="1" t="s">
        <v>105</v>
      </c>
      <c r="J1" s="5" t="s">
        <v>106</v>
      </c>
      <c r="K1" s="6" t="s">
        <v>107</v>
      </c>
      <c r="L1" s="7" t="s">
        <v>108</v>
      </c>
      <c r="M1" s="7" t="s">
        <v>109</v>
      </c>
      <c r="N1" s="7" t="s">
        <v>110</v>
      </c>
      <c r="O1" s="7" t="s">
        <v>111</v>
      </c>
      <c r="P1" s="8" t="s">
        <v>112</v>
      </c>
      <c r="Q1" s="9" t="s">
        <v>113</v>
      </c>
      <c r="R1" s="10" t="s">
        <v>114</v>
      </c>
      <c r="S1" s="11" t="s">
        <v>115</v>
      </c>
      <c r="T1" s="12" t="s">
        <v>116</v>
      </c>
      <c r="U1" s="12" t="s">
        <v>117</v>
      </c>
      <c r="V1" s="13" t="s">
        <v>18</v>
      </c>
      <c r="W1" s="12" t="s">
        <v>118</v>
      </c>
      <c r="X1" s="12" t="s">
        <v>19</v>
      </c>
      <c r="Y1" s="12" t="s">
        <v>119</v>
      </c>
      <c r="Z1" s="12" t="s">
        <v>120</v>
      </c>
      <c r="AA1" s="14" t="s">
        <v>121</v>
      </c>
      <c r="AB1" s="12" t="s">
        <v>20</v>
      </c>
      <c r="AC1" s="12" t="s">
        <v>122</v>
      </c>
      <c r="AD1" s="15" t="s">
        <v>123</v>
      </c>
      <c r="AE1" s="12" t="s">
        <v>99</v>
      </c>
      <c r="AF1" s="16" t="s">
        <v>124</v>
      </c>
      <c r="AG1" s="16" t="s">
        <v>125</v>
      </c>
      <c r="AH1" s="12" t="s">
        <v>21</v>
      </c>
      <c r="AI1" s="12" t="s">
        <v>22</v>
      </c>
      <c r="AJ1" s="12" t="s">
        <v>23</v>
      </c>
      <c r="AK1" s="17" t="s">
        <v>126</v>
      </c>
      <c r="AL1" s="18" t="s">
        <v>127</v>
      </c>
      <c r="AM1" s="12" t="s">
        <v>128</v>
      </c>
      <c r="AN1" s="19" t="s">
        <v>129</v>
      </c>
      <c r="AO1" s="19" t="s">
        <v>130</v>
      </c>
      <c r="AP1" s="3" t="s">
        <v>131</v>
      </c>
      <c r="AQ1" s="20" t="s">
        <v>25</v>
      </c>
      <c r="AR1" s="21" t="s">
        <v>132</v>
      </c>
      <c r="AS1" s="21" t="s">
        <v>133</v>
      </c>
      <c r="AT1" s="19" t="s">
        <v>134</v>
      </c>
      <c r="AU1" s="22" t="s">
        <v>26</v>
      </c>
      <c r="AV1" s="23" t="s">
        <v>135</v>
      </c>
      <c r="AW1" s="9" t="s">
        <v>136</v>
      </c>
      <c r="AX1" s="9" t="s">
        <v>137</v>
      </c>
      <c r="AY1" s="9" t="s">
        <v>138</v>
      </c>
      <c r="AZ1" s="9" t="s">
        <v>139</v>
      </c>
      <c r="BA1" s="9" t="s">
        <v>140</v>
      </c>
      <c r="BB1" s="9" t="s">
        <v>141</v>
      </c>
      <c r="BC1" s="9" t="s">
        <v>142</v>
      </c>
      <c r="BD1" s="24" t="s">
        <v>143</v>
      </c>
      <c r="BE1" s="22" t="s">
        <v>144</v>
      </c>
      <c r="BF1" s="22" t="s">
        <v>145</v>
      </c>
      <c r="BG1" s="22" t="s">
        <v>146</v>
      </c>
      <c r="BH1" s="22" t="s">
        <v>147</v>
      </c>
      <c r="BI1" s="25" t="s">
        <v>148</v>
      </c>
      <c r="BJ1" s="1" t="s">
        <v>149</v>
      </c>
      <c r="BK1" s="1" t="s">
        <v>150</v>
      </c>
      <c r="BL1" s="1" t="s">
        <v>151</v>
      </c>
      <c r="BM1" s="1" t="s">
        <v>152</v>
      </c>
    </row>
    <row r="2" spans="2:65" x14ac:dyDescent="0.25">
      <c r="B2" s="162">
        <v>0</v>
      </c>
      <c r="C2" s="26"/>
      <c r="D2" s="27"/>
      <c r="E2" s="27" t="s">
        <v>153</v>
      </c>
      <c r="F2" s="29"/>
      <c r="G2" s="30"/>
      <c r="H2" s="30"/>
      <c r="I2" s="30"/>
      <c r="J2" s="31"/>
      <c r="K2" s="32"/>
      <c r="L2" s="33"/>
      <c r="M2" s="33"/>
      <c r="N2" s="26"/>
      <c r="O2" s="26"/>
      <c r="P2" s="34"/>
      <c r="Q2" s="33"/>
      <c r="R2" s="35"/>
      <c r="S2" s="26"/>
      <c r="T2" s="26"/>
      <c r="U2" s="26"/>
      <c r="V2" s="26"/>
      <c r="W2" s="26"/>
      <c r="X2" s="26"/>
      <c r="Y2" s="36"/>
      <c r="Z2" s="37"/>
      <c r="AA2" s="37"/>
      <c r="AB2" s="38"/>
      <c r="AC2" s="33"/>
      <c r="AD2" s="28" t="s">
        <v>154</v>
      </c>
      <c r="AE2" s="37"/>
      <c r="AF2" s="38"/>
      <c r="AG2" s="38"/>
      <c r="AH2" s="39"/>
      <c r="AI2" s="39"/>
      <c r="AJ2" s="37"/>
      <c r="AK2" s="41"/>
      <c r="AL2" s="42"/>
      <c r="AM2" s="39">
        <v>1</v>
      </c>
      <c r="AN2" s="30"/>
      <c r="AO2" s="30"/>
      <c r="AP2" s="38"/>
      <c r="AQ2" s="43" t="s">
        <v>155</v>
      </c>
      <c r="AR2" s="44"/>
      <c r="AS2" s="45"/>
      <c r="AT2" s="46"/>
      <c r="AU2" s="47"/>
      <c r="AV2" s="48"/>
      <c r="AW2" s="49"/>
      <c r="AX2" s="49"/>
      <c r="AY2" s="49"/>
      <c r="AZ2" s="49"/>
      <c r="BA2" s="49"/>
      <c r="BB2" s="49"/>
      <c r="BC2" s="49"/>
      <c r="BD2" s="50"/>
      <c r="BE2" s="49"/>
      <c r="BF2" s="49"/>
      <c r="BG2" s="49"/>
      <c r="BH2" s="49"/>
      <c r="BI2" s="49"/>
      <c r="BJ2" s="49"/>
      <c r="BK2" s="49"/>
      <c r="BL2" s="49"/>
      <c r="BM2" s="49"/>
    </row>
    <row r="3" spans="2:65" x14ac:dyDescent="0.25">
      <c r="B3" s="163">
        <v>0</v>
      </c>
      <c r="C3" s="26"/>
      <c r="D3" s="27"/>
      <c r="E3" s="27" t="s">
        <v>156</v>
      </c>
      <c r="F3" s="29"/>
      <c r="G3" s="30"/>
      <c r="H3" s="30"/>
      <c r="I3" s="30"/>
      <c r="J3" s="31"/>
      <c r="K3" s="32"/>
      <c r="L3" s="33"/>
      <c r="M3" s="33"/>
      <c r="N3" s="26"/>
      <c r="O3" s="26"/>
      <c r="P3" s="34"/>
      <c r="Q3" s="33"/>
      <c r="R3" s="35"/>
      <c r="S3" s="26"/>
      <c r="T3" s="26"/>
      <c r="U3" s="26"/>
      <c r="V3" s="26" t="s">
        <v>78</v>
      </c>
      <c r="W3" s="26"/>
      <c r="X3" s="26"/>
      <c r="Y3" s="36"/>
      <c r="Z3" s="37"/>
      <c r="AA3" s="37"/>
      <c r="AB3" s="38"/>
      <c r="AC3" s="33"/>
      <c r="AD3" s="28"/>
      <c r="AE3" s="37"/>
      <c r="AF3" s="38"/>
      <c r="AG3" s="38"/>
      <c r="AH3" s="39"/>
      <c r="AI3" s="39"/>
      <c r="AJ3" s="37"/>
      <c r="AK3" s="41"/>
      <c r="AL3" s="42"/>
      <c r="AM3" s="39">
        <v>2</v>
      </c>
      <c r="AN3" s="30"/>
      <c r="AO3" s="30"/>
      <c r="AP3" s="38"/>
      <c r="AQ3" s="43" t="s">
        <v>155</v>
      </c>
      <c r="AR3" s="44"/>
      <c r="AS3" s="45"/>
      <c r="AT3" s="46"/>
      <c r="AU3" s="47"/>
      <c r="AV3" s="48"/>
      <c r="AW3" s="49"/>
      <c r="AX3" s="49"/>
      <c r="AY3" s="49"/>
      <c r="AZ3" s="49"/>
      <c r="BA3" s="49"/>
      <c r="BB3" s="49"/>
      <c r="BC3" s="49"/>
      <c r="BD3" s="50"/>
      <c r="BE3" s="49"/>
      <c r="BF3" s="49"/>
      <c r="BG3" s="49"/>
      <c r="BH3" s="49"/>
      <c r="BI3" s="49"/>
      <c r="BJ3" s="49"/>
      <c r="BK3" s="49"/>
      <c r="BL3" s="49"/>
      <c r="BM3" s="49"/>
    </row>
    <row r="4" spans="2:65" x14ac:dyDescent="0.25">
      <c r="B4" s="162">
        <v>0</v>
      </c>
      <c r="C4" s="26"/>
      <c r="D4" s="27"/>
      <c r="E4" s="27" t="s">
        <v>157</v>
      </c>
      <c r="F4" s="29"/>
      <c r="G4" s="30"/>
      <c r="H4" s="30"/>
      <c r="I4" s="30"/>
      <c r="J4" s="31"/>
      <c r="K4" s="32"/>
      <c r="L4" s="33"/>
      <c r="M4" s="33"/>
      <c r="N4" s="26"/>
      <c r="O4" s="26"/>
      <c r="P4" s="34"/>
      <c r="Q4" s="33"/>
      <c r="R4" s="35"/>
      <c r="S4" s="26"/>
      <c r="T4" s="26"/>
      <c r="U4" s="26"/>
      <c r="V4" s="26" t="s">
        <v>78</v>
      </c>
      <c r="W4" s="26"/>
      <c r="X4" s="26"/>
      <c r="Y4" s="36"/>
      <c r="Z4" s="37"/>
      <c r="AA4" s="37"/>
      <c r="AB4" s="38"/>
      <c r="AC4" s="33"/>
      <c r="AD4" s="28"/>
      <c r="AE4" s="37"/>
      <c r="AF4" s="38"/>
      <c r="AG4" s="38"/>
      <c r="AH4" s="39"/>
      <c r="AI4" s="39"/>
      <c r="AJ4" s="37"/>
      <c r="AK4" s="41"/>
      <c r="AL4" s="42"/>
      <c r="AM4" s="39">
        <v>4</v>
      </c>
      <c r="AN4" s="30"/>
      <c r="AO4" s="30"/>
      <c r="AP4" s="38"/>
      <c r="AQ4" s="43" t="s">
        <v>155</v>
      </c>
      <c r="AR4" s="44"/>
      <c r="AS4" s="45"/>
      <c r="AT4" s="46"/>
      <c r="AU4" s="47"/>
      <c r="AV4" s="48"/>
      <c r="AW4" s="49"/>
      <c r="AX4" s="49"/>
      <c r="AY4" s="49"/>
      <c r="AZ4" s="49"/>
      <c r="BA4" s="49"/>
      <c r="BB4" s="49"/>
      <c r="BC4" s="49"/>
      <c r="BD4" s="50"/>
      <c r="BE4" s="49"/>
      <c r="BF4" s="49"/>
      <c r="BG4" s="49"/>
      <c r="BH4" s="49"/>
      <c r="BI4" s="49"/>
      <c r="BJ4" s="49"/>
      <c r="BK4" s="49"/>
      <c r="BL4" s="49"/>
      <c r="BM4" s="49"/>
    </row>
    <row r="5" spans="2:65" x14ac:dyDescent="0.25">
      <c r="B5" s="163">
        <v>0</v>
      </c>
      <c r="C5" s="26"/>
      <c r="D5" s="27"/>
      <c r="E5" s="27" t="s">
        <v>158</v>
      </c>
      <c r="F5" s="29"/>
      <c r="G5" s="30"/>
      <c r="H5" s="30"/>
      <c r="I5" s="30"/>
      <c r="J5" s="31"/>
      <c r="K5" s="32"/>
      <c r="L5" s="33"/>
      <c r="M5" s="33"/>
      <c r="N5" s="26"/>
      <c r="O5" s="26"/>
      <c r="P5" s="34"/>
      <c r="Q5" s="33"/>
      <c r="R5" s="35"/>
      <c r="S5" s="26"/>
      <c r="T5" s="26"/>
      <c r="U5" s="26"/>
      <c r="V5" s="26" t="s">
        <v>78</v>
      </c>
      <c r="W5" s="26"/>
      <c r="X5" s="26"/>
      <c r="Y5" s="36" t="s">
        <v>159</v>
      </c>
      <c r="Z5" s="37"/>
      <c r="AA5" s="37"/>
      <c r="AB5" s="38"/>
      <c r="AC5" s="33"/>
      <c r="AD5" s="28"/>
      <c r="AE5" s="37"/>
      <c r="AF5" s="38"/>
      <c r="AG5" s="38"/>
      <c r="AH5" s="39"/>
      <c r="AI5" s="39"/>
      <c r="AJ5" s="37"/>
      <c r="AK5" s="41"/>
      <c r="AL5" s="42"/>
      <c r="AM5" s="39">
        <v>5</v>
      </c>
      <c r="AN5" s="30"/>
      <c r="AO5" s="30"/>
      <c r="AP5" s="38"/>
      <c r="AQ5" s="43" t="s">
        <v>155</v>
      </c>
      <c r="AR5" s="44"/>
      <c r="AS5" s="45"/>
      <c r="AT5" s="46"/>
      <c r="AU5" s="47"/>
      <c r="AV5" s="48"/>
      <c r="AW5" s="49"/>
      <c r="AX5" s="49"/>
      <c r="AY5" s="49"/>
      <c r="AZ5" s="49"/>
      <c r="BA5" s="49"/>
      <c r="BB5" s="49"/>
      <c r="BC5" s="49"/>
      <c r="BD5" s="50"/>
      <c r="BE5" s="49"/>
      <c r="BF5" s="49"/>
      <c r="BG5" s="49"/>
      <c r="BH5" s="49"/>
      <c r="BI5" s="49"/>
      <c r="BJ5" s="49"/>
      <c r="BK5" s="49"/>
      <c r="BL5" s="49"/>
      <c r="BM5" s="49"/>
    </row>
    <row r="6" spans="2:65" x14ac:dyDescent="0.25">
      <c r="B6" s="162">
        <v>0</v>
      </c>
      <c r="C6" s="26"/>
      <c r="D6" s="27"/>
      <c r="E6" s="27" t="s">
        <v>160</v>
      </c>
      <c r="F6" s="29"/>
      <c r="G6" s="30"/>
      <c r="H6" s="30"/>
      <c r="I6" s="30"/>
      <c r="J6" s="31"/>
      <c r="K6" s="32"/>
      <c r="L6" s="33"/>
      <c r="M6" s="33"/>
      <c r="N6" s="26"/>
      <c r="O6" s="26"/>
      <c r="P6" s="34"/>
      <c r="Q6" s="33"/>
      <c r="R6" s="35"/>
      <c r="S6" s="26"/>
      <c r="T6" s="26"/>
      <c r="U6" s="26"/>
      <c r="V6" s="26" t="s">
        <v>78</v>
      </c>
      <c r="W6" s="26"/>
      <c r="X6" s="26"/>
      <c r="Y6" s="36" t="s">
        <v>161</v>
      </c>
      <c r="Z6" s="37"/>
      <c r="AA6" s="37"/>
      <c r="AB6" s="38"/>
      <c r="AC6" s="33"/>
      <c r="AD6" s="28"/>
      <c r="AE6" s="37"/>
      <c r="AF6" s="38"/>
      <c r="AG6" s="38"/>
      <c r="AH6" s="39"/>
      <c r="AI6" s="39"/>
      <c r="AJ6" s="37"/>
      <c r="AK6" s="41"/>
      <c r="AL6" s="42"/>
      <c r="AM6" s="39">
        <v>6</v>
      </c>
      <c r="AN6" s="30"/>
      <c r="AO6" s="30"/>
      <c r="AP6" s="38"/>
      <c r="AQ6" s="43" t="s">
        <v>155</v>
      </c>
      <c r="AR6" s="44"/>
      <c r="AS6" s="45"/>
      <c r="AT6" s="46"/>
      <c r="AU6" s="47"/>
      <c r="AV6" s="48"/>
      <c r="AW6" s="49"/>
      <c r="AX6" s="49"/>
      <c r="AY6" s="49"/>
      <c r="AZ6" s="49"/>
      <c r="BA6" s="49"/>
      <c r="BB6" s="49"/>
      <c r="BC6" s="49"/>
      <c r="BD6" s="50"/>
      <c r="BE6" s="49"/>
      <c r="BF6" s="49"/>
      <c r="BG6" s="49"/>
      <c r="BH6" s="49"/>
      <c r="BI6" s="49"/>
      <c r="BJ6" s="49"/>
      <c r="BK6" s="49"/>
      <c r="BL6" s="49"/>
      <c r="BM6" s="49"/>
    </row>
    <row r="7" spans="2:65" x14ac:dyDescent="0.25">
      <c r="B7" s="163">
        <v>0</v>
      </c>
      <c r="C7" s="26"/>
      <c r="D7" s="27"/>
      <c r="E7" s="27" t="s">
        <v>162</v>
      </c>
      <c r="F7" s="29"/>
      <c r="G7" s="30"/>
      <c r="H7" s="30"/>
      <c r="I7" s="30"/>
      <c r="J7" s="31"/>
      <c r="K7" s="32"/>
      <c r="L7" s="33"/>
      <c r="M7" s="33"/>
      <c r="N7" s="26"/>
      <c r="O7" s="26"/>
      <c r="P7" s="34"/>
      <c r="Q7" s="33"/>
      <c r="R7" s="35"/>
      <c r="S7" s="26"/>
      <c r="T7" s="26"/>
      <c r="U7" s="26"/>
      <c r="V7" s="26" t="s">
        <v>78</v>
      </c>
      <c r="W7" s="26"/>
      <c r="X7" s="26"/>
      <c r="Y7" s="36" t="s">
        <v>163</v>
      </c>
      <c r="Z7" s="37"/>
      <c r="AA7" s="37"/>
      <c r="AB7" s="38"/>
      <c r="AC7" s="33"/>
      <c r="AD7" s="28"/>
      <c r="AE7" s="37"/>
      <c r="AF7" s="38"/>
      <c r="AG7" s="38"/>
      <c r="AH7" s="39"/>
      <c r="AI7" s="39"/>
      <c r="AJ7" s="37"/>
      <c r="AK7" s="41"/>
      <c r="AL7" s="42"/>
      <c r="AM7" s="39">
        <v>7</v>
      </c>
      <c r="AN7" s="30"/>
      <c r="AO7" s="30"/>
      <c r="AP7" s="38"/>
      <c r="AQ7" s="43" t="s">
        <v>155</v>
      </c>
      <c r="AR7" s="44"/>
      <c r="AS7" s="45"/>
      <c r="AT7" s="46"/>
      <c r="AU7" s="47"/>
      <c r="AV7" s="48"/>
      <c r="AW7" s="49"/>
      <c r="AX7" s="49"/>
      <c r="AY7" s="49"/>
      <c r="AZ7" s="49"/>
      <c r="BA7" s="49"/>
      <c r="BB7" s="49"/>
      <c r="BC7" s="49"/>
      <c r="BD7" s="50"/>
      <c r="BE7" s="49"/>
      <c r="BF7" s="49"/>
      <c r="BG7" s="49"/>
      <c r="BH7" s="49"/>
      <c r="BI7" s="49"/>
      <c r="BJ7" s="49"/>
      <c r="BK7" s="49"/>
      <c r="BL7" s="49"/>
      <c r="BM7" s="49"/>
    </row>
    <row r="8" spans="2:65" x14ac:dyDescent="0.25">
      <c r="B8" s="162">
        <v>0</v>
      </c>
      <c r="C8" s="26"/>
      <c r="D8" s="27"/>
      <c r="E8" s="27" t="s">
        <v>164</v>
      </c>
      <c r="F8" s="29"/>
      <c r="G8" s="30"/>
      <c r="H8" s="30"/>
      <c r="I8" s="30"/>
      <c r="J8" s="31"/>
      <c r="K8" s="32"/>
      <c r="L8" s="33"/>
      <c r="M8" s="33"/>
      <c r="N8" s="26"/>
      <c r="O8" s="26"/>
      <c r="P8" s="34"/>
      <c r="Q8" s="33"/>
      <c r="R8" s="35"/>
      <c r="S8" s="26"/>
      <c r="T8" s="26"/>
      <c r="U8" s="26"/>
      <c r="V8" s="26" t="s">
        <v>78</v>
      </c>
      <c r="W8" s="26"/>
      <c r="X8" s="26"/>
      <c r="Y8" s="36" t="s">
        <v>165</v>
      </c>
      <c r="Z8" s="37"/>
      <c r="AA8" s="37"/>
      <c r="AB8" s="38"/>
      <c r="AC8" s="33"/>
      <c r="AD8" s="28"/>
      <c r="AE8" s="37"/>
      <c r="AF8" s="38"/>
      <c r="AG8" s="38"/>
      <c r="AH8" s="39"/>
      <c r="AI8" s="39"/>
      <c r="AJ8" s="37"/>
      <c r="AK8" s="41"/>
      <c r="AL8" s="42"/>
      <c r="AM8" s="39">
        <v>8</v>
      </c>
      <c r="AN8" s="30"/>
      <c r="AO8" s="30"/>
      <c r="AP8" s="38"/>
      <c r="AQ8" s="43" t="s">
        <v>155</v>
      </c>
      <c r="AR8" s="44"/>
      <c r="AS8" s="45"/>
      <c r="AT8" s="46"/>
      <c r="AU8" s="47"/>
      <c r="AV8" s="48"/>
      <c r="AW8" s="49"/>
      <c r="AX8" s="49"/>
      <c r="AY8" s="49"/>
      <c r="AZ8" s="49"/>
      <c r="BA8" s="49"/>
      <c r="BB8" s="49"/>
      <c r="BC8" s="49"/>
      <c r="BD8" s="50"/>
      <c r="BE8" s="49"/>
      <c r="BF8" s="49"/>
      <c r="BG8" s="49"/>
      <c r="BH8" s="49"/>
      <c r="BI8" s="49"/>
      <c r="BJ8" s="49"/>
      <c r="BK8" s="49"/>
      <c r="BL8" s="49"/>
      <c r="BM8" s="49"/>
    </row>
    <row r="9" spans="2:65" x14ac:dyDescent="0.25">
      <c r="B9" s="163">
        <v>0</v>
      </c>
      <c r="C9" s="26"/>
      <c r="D9" s="27"/>
      <c r="E9" s="27" t="s">
        <v>166</v>
      </c>
      <c r="F9" s="29"/>
      <c r="G9" s="30"/>
      <c r="H9" s="30"/>
      <c r="I9" s="30"/>
      <c r="J9" s="31"/>
      <c r="K9" s="32"/>
      <c r="L9" s="33"/>
      <c r="M9" s="33"/>
      <c r="N9" s="26"/>
      <c r="O9" s="26"/>
      <c r="P9" s="34"/>
      <c r="Q9" s="33"/>
      <c r="R9" s="35"/>
      <c r="S9" s="26"/>
      <c r="T9" s="26"/>
      <c r="U9" s="26"/>
      <c r="V9" s="26" t="s">
        <v>78</v>
      </c>
      <c r="W9" s="26"/>
      <c r="X9" s="26"/>
      <c r="Y9" s="36" t="s">
        <v>167</v>
      </c>
      <c r="Z9" s="37"/>
      <c r="AA9" s="37"/>
      <c r="AB9" s="38"/>
      <c r="AC9" s="33"/>
      <c r="AD9" s="28"/>
      <c r="AE9" s="37"/>
      <c r="AF9" s="38"/>
      <c r="AG9" s="38"/>
      <c r="AH9" s="39"/>
      <c r="AI9" s="39"/>
      <c r="AJ9" s="37"/>
      <c r="AK9" s="41"/>
      <c r="AL9" s="42"/>
      <c r="AM9" s="39">
        <v>9</v>
      </c>
      <c r="AN9" s="30"/>
      <c r="AO9" s="30"/>
      <c r="AP9" s="38"/>
      <c r="AQ9" s="43" t="s">
        <v>155</v>
      </c>
      <c r="AR9" s="44"/>
      <c r="AS9" s="45"/>
      <c r="AT9" s="46"/>
      <c r="AU9" s="47"/>
      <c r="AV9" s="48"/>
      <c r="AW9" s="49"/>
      <c r="AX9" s="49"/>
      <c r="AY9" s="49"/>
      <c r="AZ9" s="49"/>
      <c r="BA9" s="49"/>
      <c r="BB9" s="49"/>
      <c r="BC9" s="49"/>
      <c r="BD9" s="50"/>
      <c r="BE9" s="49"/>
      <c r="BF9" s="49"/>
      <c r="BG9" s="49"/>
      <c r="BH9" s="49"/>
      <c r="BI9" s="49"/>
      <c r="BJ9" s="49"/>
      <c r="BK9" s="49"/>
      <c r="BL9" s="49"/>
      <c r="BM9" s="49"/>
    </row>
    <row r="10" spans="2:65" x14ac:dyDescent="0.25">
      <c r="B10" s="162">
        <v>0</v>
      </c>
      <c r="C10" s="26"/>
      <c r="D10" s="27"/>
      <c r="E10" s="27" t="s">
        <v>168</v>
      </c>
      <c r="F10" s="29"/>
      <c r="G10" s="30"/>
      <c r="H10" s="30"/>
      <c r="I10" s="30"/>
      <c r="J10" s="31"/>
      <c r="K10" s="32"/>
      <c r="L10" s="33"/>
      <c r="M10" s="33"/>
      <c r="N10" s="26"/>
      <c r="O10" s="26"/>
      <c r="P10" s="34"/>
      <c r="Q10" s="33"/>
      <c r="R10" s="35"/>
      <c r="S10" s="26"/>
      <c r="T10" s="26"/>
      <c r="U10" s="26"/>
      <c r="V10" s="26" t="s">
        <v>78</v>
      </c>
      <c r="W10" s="26"/>
      <c r="X10" s="26"/>
      <c r="Y10" s="36" t="s">
        <v>169</v>
      </c>
      <c r="Z10" s="37"/>
      <c r="AA10" s="37"/>
      <c r="AB10" s="38"/>
      <c r="AC10" s="33"/>
      <c r="AD10" s="28"/>
      <c r="AE10" s="37"/>
      <c r="AF10" s="38"/>
      <c r="AG10" s="38"/>
      <c r="AH10" s="39"/>
      <c r="AI10" s="39"/>
      <c r="AJ10" s="37"/>
      <c r="AK10" s="41"/>
      <c r="AL10" s="42"/>
      <c r="AM10" s="39">
        <v>10</v>
      </c>
      <c r="AN10" s="30"/>
      <c r="AO10" s="30"/>
      <c r="AP10" s="38"/>
      <c r="AQ10" s="43" t="s">
        <v>155</v>
      </c>
      <c r="AR10" s="44"/>
      <c r="AS10" s="45"/>
      <c r="AT10" s="46"/>
      <c r="AU10" s="47"/>
      <c r="AV10" s="48"/>
      <c r="AW10" s="49"/>
      <c r="AX10" s="49"/>
      <c r="AY10" s="49"/>
      <c r="AZ10" s="49"/>
      <c r="BA10" s="49"/>
      <c r="BB10" s="49"/>
      <c r="BC10" s="49"/>
      <c r="BD10" s="50"/>
      <c r="BE10" s="49"/>
      <c r="BF10" s="49"/>
      <c r="BG10" s="49"/>
      <c r="BH10" s="49"/>
      <c r="BI10" s="49"/>
      <c r="BJ10" s="49"/>
      <c r="BK10" s="49"/>
      <c r="BL10" s="49"/>
      <c r="BM10" s="49"/>
    </row>
    <row r="11" spans="2:65" x14ac:dyDescent="0.25">
      <c r="B11" s="163">
        <v>0</v>
      </c>
      <c r="C11" s="26"/>
      <c r="D11" s="27"/>
      <c r="E11" s="27" t="s">
        <v>170</v>
      </c>
      <c r="F11" s="29"/>
      <c r="G11" s="30"/>
      <c r="H11" s="30"/>
      <c r="I11" s="30"/>
      <c r="J11" s="31"/>
      <c r="K11" s="32"/>
      <c r="L11" s="33"/>
      <c r="M11" s="33"/>
      <c r="N11" s="26"/>
      <c r="O11" s="26"/>
      <c r="P11" s="34"/>
      <c r="Q11" s="33"/>
      <c r="R11" s="35"/>
      <c r="S11" s="26"/>
      <c r="T11" s="26"/>
      <c r="U11" s="26"/>
      <c r="V11" s="26" t="s">
        <v>78</v>
      </c>
      <c r="W11" s="26"/>
      <c r="X11" s="26"/>
      <c r="Y11" s="36"/>
      <c r="Z11" s="37"/>
      <c r="AA11" s="37"/>
      <c r="AB11" s="38"/>
      <c r="AC11" s="33"/>
      <c r="AD11" s="28"/>
      <c r="AE11" s="37"/>
      <c r="AF11" s="38"/>
      <c r="AG11" s="38"/>
      <c r="AH11" s="39"/>
      <c r="AI11" s="39"/>
      <c r="AJ11" s="37"/>
      <c r="AK11" s="41"/>
      <c r="AL11" s="42"/>
      <c r="AM11" s="39">
        <v>11</v>
      </c>
      <c r="AN11" s="30"/>
      <c r="AO11" s="30"/>
      <c r="AP11" s="38"/>
      <c r="AQ11" s="43" t="s">
        <v>155</v>
      </c>
      <c r="AR11" s="44"/>
      <c r="AS11" s="45"/>
      <c r="AT11" s="46"/>
      <c r="AU11" s="47"/>
      <c r="AV11" s="48"/>
      <c r="AW11" s="49"/>
      <c r="AX11" s="49"/>
      <c r="AY11" s="49"/>
      <c r="AZ11" s="49"/>
      <c r="BA11" s="49"/>
      <c r="BB11" s="49"/>
      <c r="BC11" s="49"/>
      <c r="BD11" s="50"/>
      <c r="BE11" s="49"/>
      <c r="BF11" s="49"/>
      <c r="BG11" s="49"/>
      <c r="BH11" s="49"/>
      <c r="BI11" s="49"/>
      <c r="BJ11" s="49"/>
      <c r="BK11" s="49"/>
      <c r="BL11" s="49"/>
      <c r="BM11" s="49"/>
    </row>
    <row r="12" spans="2:65" x14ac:dyDescent="0.25">
      <c r="B12" s="162">
        <v>0</v>
      </c>
      <c r="C12" s="26"/>
      <c r="D12" s="27"/>
      <c r="E12" s="27" t="s">
        <v>171</v>
      </c>
      <c r="F12" s="29"/>
      <c r="G12" s="30"/>
      <c r="H12" s="30"/>
      <c r="I12" s="30"/>
      <c r="J12" s="31"/>
      <c r="K12" s="32"/>
      <c r="L12" s="33"/>
      <c r="M12" s="33"/>
      <c r="N12" s="26"/>
      <c r="O12" s="26"/>
      <c r="P12" s="34"/>
      <c r="Q12" s="33"/>
      <c r="R12" s="35"/>
      <c r="S12" s="26"/>
      <c r="T12" s="26"/>
      <c r="U12" s="26"/>
      <c r="V12" s="26" t="s">
        <v>78</v>
      </c>
      <c r="W12" s="26"/>
      <c r="X12" s="26"/>
      <c r="Y12" s="36" t="s">
        <v>172</v>
      </c>
      <c r="Z12" s="37"/>
      <c r="AA12" s="37"/>
      <c r="AB12" s="38"/>
      <c r="AC12" s="33"/>
      <c r="AD12" s="28"/>
      <c r="AE12" s="37"/>
      <c r="AF12" s="38"/>
      <c r="AG12" s="38"/>
      <c r="AH12" s="39"/>
      <c r="AI12" s="39"/>
      <c r="AJ12" s="37"/>
      <c r="AK12" s="41"/>
      <c r="AL12" s="42"/>
      <c r="AM12" s="39">
        <v>12</v>
      </c>
      <c r="AN12" s="30"/>
      <c r="AO12" s="30"/>
      <c r="AP12" s="38"/>
      <c r="AQ12" s="43" t="s">
        <v>155</v>
      </c>
      <c r="AR12" s="44"/>
      <c r="AS12" s="45"/>
      <c r="AT12" s="46"/>
      <c r="AU12" s="47"/>
      <c r="AV12" s="48"/>
      <c r="AW12" s="49"/>
      <c r="AX12" s="49"/>
      <c r="AY12" s="49"/>
      <c r="AZ12" s="49"/>
      <c r="BA12" s="49"/>
      <c r="BB12" s="49"/>
      <c r="BC12" s="49"/>
      <c r="BD12" s="50"/>
      <c r="BE12" s="49"/>
      <c r="BF12" s="49"/>
      <c r="BG12" s="49"/>
      <c r="BH12" s="49"/>
      <c r="BI12" s="49"/>
      <c r="BJ12" s="49"/>
      <c r="BK12" s="49"/>
      <c r="BL12" s="49"/>
      <c r="BM12" s="49"/>
    </row>
    <row r="13" spans="2:65" x14ac:dyDescent="0.25">
      <c r="B13" s="163">
        <v>0</v>
      </c>
      <c r="C13" s="26"/>
      <c r="D13" s="27"/>
      <c r="E13" s="27" t="s">
        <v>173</v>
      </c>
      <c r="F13" s="29"/>
      <c r="G13" s="30"/>
      <c r="H13" s="30"/>
      <c r="I13" s="30"/>
      <c r="J13" s="31"/>
      <c r="K13" s="32"/>
      <c r="L13" s="33"/>
      <c r="M13" s="33"/>
      <c r="N13" s="26"/>
      <c r="O13" s="26"/>
      <c r="P13" s="34"/>
      <c r="Q13" s="33"/>
      <c r="R13" s="35"/>
      <c r="S13" s="26"/>
      <c r="T13" s="26"/>
      <c r="U13" s="26"/>
      <c r="V13" s="26" t="s">
        <v>78</v>
      </c>
      <c r="W13" s="26"/>
      <c r="X13" s="26"/>
      <c r="Y13" s="36" t="s">
        <v>174</v>
      </c>
      <c r="Z13" s="37"/>
      <c r="AA13" s="37"/>
      <c r="AB13" s="38"/>
      <c r="AC13" s="33"/>
      <c r="AD13" s="28"/>
      <c r="AE13" s="37"/>
      <c r="AF13" s="38"/>
      <c r="AG13" s="38"/>
      <c r="AH13" s="39"/>
      <c r="AI13" s="39"/>
      <c r="AJ13" s="37"/>
      <c r="AK13" s="41"/>
      <c r="AL13" s="42"/>
      <c r="AM13" s="39">
        <v>13</v>
      </c>
      <c r="AN13" s="30"/>
      <c r="AO13" s="30"/>
      <c r="AP13" s="38"/>
      <c r="AQ13" s="43" t="s">
        <v>155</v>
      </c>
      <c r="AR13" s="44"/>
      <c r="AS13" s="45"/>
      <c r="AT13" s="46"/>
      <c r="AU13" s="47"/>
      <c r="AV13" s="48"/>
      <c r="AW13" s="49"/>
      <c r="AX13" s="49"/>
      <c r="AY13" s="49"/>
      <c r="AZ13" s="49"/>
      <c r="BA13" s="49"/>
      <c r="BB13" s="49"/>
      <c r="BC13" s="49"/>
      <c r="BD13" s="50"/>
      <c r="BE13" s="49"/>
      <c r="BF13" s="49"/>
      <c r="BG13" s="49"/>
      <c r="BH13" s="49"/>
      <c r="BI13" s="49"/>
      <c r="BJ13" s="49"/>
      <c r="BK13" s="49"/>
      <c r="BL13" s="49"/>
      <c r="BM13" s="49"/>
    </row>
    <row r="14" spans="2:65" x14ac:dyDescent="0.25">
      <c r="B14" s="162">
        <v>0</v>
      </c>
      <c r="C14" s="26"/>
      <c r="D14" s="27"/>
      <c r="E14" s="27" t="s">
        <v>175</v>
      </c>
      <c r="F14" s="29"/>
      <c r="G14" s="30"/>
      <c r="H14" s="30"/>
      <c r="I14" s="30"/>
      <c r="J14" s="31"/>
      <c r="K14" s="32"/>
      <c r="L14" s="33"/>
      <c r="M14" s="33"/>
      <c r="N14" s="26"/>
      <c r="O14" s="26"/>
      <c r="P14" s="34"/>
      <c r="Q14" s="33"/>
      <c r="R14" s="35"/>
      <c r="S14" s="26"/>
      <c r="T14" s="26"/>
      <c r="U14" s="26"/>
      <c r="V14" s="26" t="s">
        <v>78</v>
      </c>
      <c r="W14" s="26"/>
      <c r="X14" s="26"/>
      <c r="Y14" s="36" t="s">
        <v>176</v>
      </c>
      <c r="Z14" s="37"/>
      <c r="AA14" s="37"/>
      <c r="AB14" s="38"/>
      <c r="AC14" s="33"/>
      <c r="AD14" s="28"/>
      <c r="AE14" s="37"/>
      <c r="AF14" s="38"/>
      <c r="AG14" s="38"/>
      <c r="AH14" s="39"/>
      <c r="AI14" s="39"/>
      <c r="AJ14" s="37"/>
      <c r="AK14" s="41"/>
      <c r="AL14" s="42"/>
      <c r="AM14" s="39">
        <v>14</v>
      </c>
      <c r="AN14" s="30"/>
      <c r="AO14" s="30"/>
      <c r="AP14" s="38"/>
      <c r="AQ14" s="43" t="s">
        <v>155</v>
      </c>
      <c r="AR14" s="44"/>
      <c r="AS14" s="45"/>
      <c r="AT14" s="46"/>
      <c r="AU14" s="47"/>
      <c r="AV14" s="48"/>
      <c r="AW14" s="49"/>
      <c r="AX14" s="49"/>
      <c r="AY14" s="49"/>
      <c r="AZ14" s="49"/>
      <c r="BA14" s="49"/>
      <c r="BB14" s="49"/>
      <c r="BC14" s="49"/>
      <c r="BD14" s="50"/>
      <c r="BE14" s="49"/>
      <c r="BF14" s="49"/>
      <c r="BG14" s="49"/>
      <c r="BH14" s="49"/>
      <c r="BI14" s="49"/>
      <c r="BJ14" s="49"/>
      <c r="BK14" s="49"/>
      <c r="BL14" s="49"/>
      <c r="BM14" s="49"/>
    </row>
    <row r="15" spans="2:65" x14ac:dyDescent="0.25">
      <c r="B15" s="163">
        <v>0</v>
      </c>
      <c r="C15" s="26"/>
      <c r="D15" s="27"/>
      <c r="E15" s="27" t="s">
        <v>177</v>
      </c>
      <c r="F15" s="29"/>
      <c r="G15" s="30"/>
      <c r="H15" s="30"/>
      <c r="I15" s="30"/>
      <c r="J15" s="31"/>
      <c r="K15" s="32"/>
      <c r="L15" s="33"/>
      <c r="M15" s="33"/>
      <c r="N15" s="26"/>
      <c r="O15" s="26"/>
      <c r="P15" s="34"/>
      <c r="Q15" s="33"/>
      <c r="R15" s="35"/>
      <c r="S15" s="26"/>
      <c r="T15" s="26"/>
      <c r="U15" s="26"/>
      <c r="V15" s="26"/>
      <c r="W15" s="26"/>
      <c r="X15" s="26"/>
      <c r="Y15" s="36"/>
      <c r="Z15" s="37"/>
      <c r="AA15" s="37"/>
      <c r="AB15" s="38"/>
      <c r="AC15" s="33"/>
      <c r="AD15" s="28"/>
      <c r="AE15" s="37"/>
      <c r="AF15" s="38"/>
      <c r="AG15" s="38"/>
      <c r="AH15" s="39"/>
      <c r="AI15" s="39"/>
      <c r="AJ15" s="37"/>
      <c r="AK15" s="41"/>
      <c r="AL15" s="42"/>
      <c r="AM15" s="39">
        <v>15</v>
      </c>
      <c r="AN15" s="30"/>
      <c r="AO15" s="30"/>
      <c r="AP15" s="38"/>
      <c r="AQ15" s="43" t="s">
        <v>155</v>
      </c>
      <c r="AR15" s="44"/>
      <c r="AS15" s="45"/>
      <c r="AT15" s="46"/>
      <c r="AU15" s="47"/>
      <c r="AV15" s="48"/>
      <c r="AW15" s="49"/>
      <c r="AX15" s="49"/>
      <c r="AY15" s="49"/>
      <c r="AZ15" s="49"/>
      <c r="BA15" s="49"/>
      <c r="BB15" s="49"/>
      <c r="BC15" s="49"/>
      <c r="BD15" s="50"/>
      <c r="BE15" s="49"/>
      <c r="BF15" s="49"/>
      <c r="BG15" s="49"/>
      <c r="BH15" s="49"/>
      <c r="BI15" s="49"/>
      <c r="BJ15" s="49"/>
      <c r="BK15" s="49"/>
      <c r="BL15" s="49"/>
      <c r="BM15" s="49"/>
    </row>
    <row r="16" spans="2:65" x14ac:dyDescent="0.25">
      <c r="B16" s="162">
        <v>0</v>
      </c>
      <c r="C16" s="26"/>
      <c r="D16" s="27"/>
      <c r="E16" s="27" t="s">
        <v>178</v>
      </c>
      <c r="F16" s="29"/>
      <c r="G16" s="30"/>
      <c r="H16" s="30"/>
      <c r="I16" s="30"/>
      <c r="J16" s="31"/>
      <c r="K16" s="32"/>
      <c r="L16" s="33"/>
      <c r="M16" s="33"/>
      <c r="N16" s="26"/>
      <c r="O16" s="26"/>
      <c r="P16" s="34"/>
      <c r="Q16" s="33"/>
      <c r="R16" s="35"/>
      <c r="S16" s="26"/>
      <c r="T16" s="26"/>
      <c r="U16" s="26"/>
      <c r="V16" s="26" t="s">
        <v>78</v>
      </c>
      <c r="W16" s="26"/>
      <c r="X16" s="26"/>
      <c r="Y16" s="36"/>
      <c r="Z16" s="37"/>
      <c r="AA16" s="37"/>
      <c r="AB16" s="38"/>
      <c r="AC16" s="33"/>
      <c r="AD16" s="28"/>
      <c r="AE16" s="37"/>
      <c r="AF16" s="38"/>
      <c r="AG16" s="38"/>
      <c r="AH16" s="39"/>
      <c r="AI16" s="39"/>
      <c r="AJ16" s="37"/>
      <c r="AK16" s="41"/>
      <c r="AL16" s="42"/>
      <c r="AM16" s="39">
        <v>16</v>
      </c>
      <c r="AN16" s="30"/>
      <c r="AO16" s="30"/>
      <c r="AP16" s="38"/>
      <c r="AQ16" s="43" t="s">
        <v>155</v>
      </c>
      <c r="AR16" s="44"/>
      <c r="AS16" s="45"/>
      <c r="AT16" s="46"/>
      <c r="AU16" s="47"/>
      <c r="AV16" s="48"/>
      <c r="AW16" s="49"/>
      <c r="AX16" s="49"/>
      <c r="AY16" s="49"/>
      <c r="AZ16" s="49"/>
      <c r="BA16" s="49"/>
      <c r="BB16" s="49"/>
      <c r="BC16" s="49"/>
      <c r="BD16" s="50"/>
      <c r="BE16" s="49"/>
      <c r="BF16" s="49"/>
      <c r="BG16" s="49"/>
      <c r="BH16" s="49"/>
      <c r="BI16" s="49"/>
      <c r="BJ16" s="49"/>
      <c r="BK16" s="49"/>
      <c r="BL16" s="49"/>
      <c r="BM16" s="49"/>
    </row>
    <row r="17" spans="2:65" x14ac:dyDescent="0.25">
      <c r="B17" s="163">
        <v>0</v>
      </c>
      <c r="C17" s="26"/>
      <c r="D17" s="27"/>
      <c r="E17" s="27" t="s">
        <v>179</v>
      </c>
      <c r="F17" s="29"/>
      <c r="G17" s="30"/>
      <c r="H17" s="30"/>
      <c r="I17" s="30"/>
      <c r="J17" s="31"/>
      <c r="K17" s="32"/>
      <c r="L17" s="33"/>
      <c r="M17" s="33"/>
      <c r="N17" s="26"/>
      <c r="O17" s="26"/>
      <c r="P17" s="34"/>
      <c r="Q17" s="33"/>
      <c r="R17" s="35"/>
      <c r="S17" s="26"/>
      <c r="T17" s="26"/>
      <c r="U17" s="26"/>
      <c r="V17" s="26" t="s">
        <v>78</v>
      </c>
      <c r="W17" s="26"/>
      <c r="X17" s="26"/>
      <c r="Y17" s="36"/>
      <c r="Z17" s="37"/>
      <c r="AA17" s="37"/>
      <c r="AB17" s="38"/>
      <c r="AC17" s="33"/>
      <c r="AD17" s="28"/>
      <c r="AE17" s="37"/>
      <c r="AF17" s="38"/>
      <c r="AG17" s="38"/>
      <c r="AH17" s="39"/>
      <c r="AI17" s="39"/>
      <c r="AJ17" s="37"/>
      <c r="AK17" s="41"/>
      <c r="AL17" s="42"/>
      <c r="AM17" s="39">
        <v>17</v>
      </c>
      <c r="AN17" s="30"/>
      <c r="AO17" s="30"/>
      <c r="AP17" s="38"/>
      <c r="AQ17" s="43" t="s">
        <v>155</v>
      </c>
      <c r="AR17" s="44"/>
      <c r="AS17" s="45"/>
      <c r="AT17" s="46"/>
      <c r="AU17" s="47"/>
      <c r="AV17" s="48"/>
      <c r="AW17" s="49"/>
      <c r="AX17" s="49"/>
      <c r="AY17" s="49"/>
      <c r="AZ17" s="49"/>
      <c r="BA17" s="49"/>
      <c r="BB17" s="49"/>
      <c r="BC17" s="49"/>
      <c r="BD17" s="50"/>
      <c r="BE17" s="49"/>
      <c r="BF17" s="49"/>
      <c r="BG17" s="49"/>
      <c r="BH17" s="49"/>
      <c r="BI17" s="49"/>
      <c r="BJ17" s="49"/>
      <c r="BK17" s="49"/>
      <c r="BL17" s="49"/>
      <c r="BM17" s="49"/>
    </row>
    <row r="18" spans="2:65" x14ac:dyDescent="0.25">
      <c r="B18" s="162">
        <v>0</v>
      </c>
      <c r="C18" s="26"/>
      <c r="D18" s="27"/>
      <c r="E18" s="27" t="s">
        <v>180</v>
      </c>
      <c r="F18" s="29"/>
      <c r="G18" s="30"/>
      <c r="H18" s="30"/>
      <c r="I18" s="30"/>
      <c r="J18" s="31"/>
      <c r="K18" s="32"/>
      <c r="L18" s="33"/>
      <c r="M18" s="33"/>
      <c r="N18" s="26"/>
      <c r="O18" s="26"/>
      <c r="P18" s="34"/>
      <c r="Q18" s="33"/>
      <c r="R18" s="35"/>
      <c r="S18" s="26"/>
      <c r="T18" s="26"/>
      <c r="U18" s="26"/>
      <c r="V18" s="26"/>
      <c r="W18" s="26"/>
      <c r="X18" s="26"/>
      <c r="Y18" s="36"/>
      <c r="Z18" s="37"/>
      <c r="AA18" s="37"/>
      <c r="AB18" s="38"/>
      <c r="AC18" s="33"/>
      <c r="AD18" s="28"/>
      <c r="AE18" s="37"/>
      <c r="AF18" s="38"/>
      <c r="AG18" s="38"/>
      <c r="AH18" s="39"/>
      <c r="AI18" s="39"/>
      <c r="AJ18" s="37"/>
      <c r="AK18" s="41"/>
      <c r="AL18" s="42"/>
      <c r="AM18" s="39">
        <v>18</v>
      </c>
      <c r="AN18" s="30"/>
      <c r="AO18" s="30"/>
      <c r="AP18" s="38"/>
      <c r="AQ18" s="43" t="s">
        <v>155</v>
      </c>
      <c r="AR18" s="44"/>
      <c r="AS18" s="45"/>
      <c r="AT18" s="46"/>
      <c r="AU18" s="47"/>
      <c r="AV18" s="48"/>
      <c r="AW18" s="49"/>
      <c r="AX18" s="49"/>
      <c r="AY18" s="49"/>
      <c r="AZ18" s="49"/>
      <c r="BA18" s="49"/>
      <c r="BB18" s="49"/>
      <c r="BC18" s="49"/>
      <c r="BD18" s="50"/>
      <c r="BE18" s="49"/>
      <c r="BF18" s="49"/>
      <c r="BG18" s="49"/>
      <c r="BH18" s="49"/>
      <c r="BI18" s="49"/>
      <c r="BJ18" s="49"/>
      <c r="BK18" s="49"/>
      <c r="BL18" s="49"/>
      <c r="BM18" s="49"/>
    </row>
    <row r="19" spans="2:65" x14ac:dyDescent="0.25">
      <c r="B19" s="163">
        <v>0</v>
      </c>
      <c r="C19" s="26"/>
      <c r="D19" s="27"/>
      <c r="E19" s="27" t="s">
        <v>181</v>
      </c>
      <c r="F19" s="29"/>
      <c r="G19" s="30"/>
      <c r="H19" s="30"/>
      <c r="I19" s="30"/>
      <c r="J19" s="31"/>
      <c r="K19" s="32"/>
      <c r="L19" s="33"/>
      <c r="M19" s="33"/>
      <c r="N19" s="26"/>
      <c r="O19" s="26"/>
      <c r="P19" s="34"/>
      <c r="Q19" s="33"/>
      <c r="R19" s="35"/>
      <c r="S19" s="26"/>
      <c r="T19" s="26"/>
      <c r="U19" s="26"/>
      <c r="V19" s="26" t="s">
        <v>78</v>
      </c>
      <c r="W19" s="26"/>
      <c r="X19" s="26"/>
      <c r="Y19" s="36" t="s">
        <v>182</v>
      </c>
      <c r="Z19" s="37"/>
      <c r="AA19" s="37"/>
      <c r="AB19" s="38"/>
      <c r="AC19" s="33"/>
      <c r="AD19" s="28"/>
      <c r="AE19" s="37"/>
      <c r="AF19" s="38"/>
      <c r="AG19" s="38"/>
      <c r="AH19" s="39"/>
      <c r="AI19" s="39"/>
      <c r="AJ19" s="37"/>
      <c r="AK19" s="41"/>
      <c r="AL19" s="42"/>
      <c r="AM19" s="39">
        <v>21</v>
      </c>
      <c r="AN19" s="30"/>
      <c r="AO19" s="30"/>
      <c r="AP19" s="38"/>
      <c r="AQ19" s="43" t="s">
        <v>155</v>
      </c>
      <c r="AR19" s="44"/>
      <c r="AS19" s="45"/>
      <c r="AT19" s="46"/>
      <c r="AU19" s="47"/>
      <c r="AV19" s="48"/>
      <c r="AW19" s="49"/>
      <c r="AX19" s="49"/>
      <c r="AY19" s="49"/>
      <c r="AZ19" s="49"/>
      <c r="BA19" s="49"/>
      <c r="BB19" s="49"/>
      <c r="BC19" s="49"/>
      <c r="BD19" s="50"/>
      <c r="BE19" s="49"/>
      <c r="BF19" s="49"/>
      <c r="BG19" s="49"/>
      <c r="BH19" s="49"/>
      <c r="BI19" s="49"/>
      <c r="BJ19" s="49"/>
      <c r="BK19" s="49"/>
      <c r="BL19" s="49"/>
      <c r="BM19" s="49"/>
    </row>
    <row r="20" spans="2:65" x14ac:dyDescent="0.25">
      <c r="B20" s="162">
        <v>0</v>
      </c>
      <c r="C20" s="26"/>
      <c r="D20" s="27"/>
      <c r="E20" s="27" t="s">
        <v>183</v>
      </c>
      <c r="F20" s="29"/>
      <c r="G20" s="30"/>
      <c r="H20" s="30"/>
      <c r="I20" s="30"/>
      <c r="J20" s="31"/>
      <c r="K20" s="32"/>
      <c r="L20" s="33"/>
      <c r="M20" s="33"/>
      <c r="N20" s="26"/>
      <c r="O20" s="26"/>
      <c r="P20" s="34"/>
      <c r="Q20" s="33"/>
      <c r="R20" s="35"/>
      <c r="S20" s="26"/>
      <c r="T20" s="26"/>
      <c r="U20" s="26"/>
      <c r="V20" s="26" t="s">
        <v>78</v>
      </c>
      <c r="W20" s="26"/>
      <c r="X20" s="26"/>
      <c r="Y20" s="36"/>
      <c r="Z20" s="37"/>
      <c r="AA20" s="37"/>
      <c r="AB20" s="38"/>
      <c r="AC20" s="33"/>
      <c r="AD20" s="28" t="s">
        <v>184</v>
      </c>
      <c r="AE20" s="37"/>
      <c r="AF20" s="38"/>
      <c r="AG20" s="38"/>
      <c r="AH20" s="39"/>
      <c r="AI20" s="39"/>
      <c r="AJ20" s="37"/>
      <c r="AK20" s="41"/>
      <c r="AL20" s="42"/>
      <c r="AM20" s="39">
        <v>22</v>
      </c>
      <c r="AN20" s="30"/>
      <c r="AO20" s="30"/>
      <c r="AP20" s="38"/>
      <c r="AQ20" s="43" t="s">
        <v>155</v>
      </c>
      <c r="AR20" s="44"/>
      <c r="AS20" s="45"/>
      <c r="AT20" s="46"/>
      <c r="AU20" s="47"/>
      <c r="AV20" s="48"/>
      <c r="AW20" s="49"/>
      <c r="AX20" s="49"/>
      <c r="AY20" s="49"/>
      <c r="AZ20" s="49"/>
      <c r="BA20" s="49"/>
      <c r="BB20" s="49"/>
      <c r="BC20" s="49"/>
      <c r="BD20" s="50"/>
      <c r="BE20" s="49"/>
      <c r="BF20" s="49"/>
      <c r="BG20" s="49"/>
      <c r="BH20" s="49"/>
      <c r="BI20" s="49"/>
      <c r="BJ20" s="49"/>
      <c r="BK20" s="49"/>
      <c r="BL20" s="49"/>
      <c r="BM20" s="49"/>
    </row>
    <row r="21" spans="2:65" x14ac:dyDescent="0.25">
      <c r="B21" s="163">
        <v>0</v>
      </c>
      <c r="C21" s="26"/>
      <c r="D21" s="27"/>
      <c r="E21" s="27" t="s">
        <v>185</v>
      </c>
      <c r="F21" s="29"/>
      <c r="G21" s="30"/>
      <c r="H21" s="30"/>
      <c r="I21" s="30"/>
      <c r="J21" s="31"/>
      <c r="K21" s="32"/>
      <c r="L21" s="33"/>
      <c r="M21" s="33"/>
      <c r="N21" s="26"/>
      <c r="O21" s="26"/>
      <c r="P21" s="34"/>
      <c r="Q21" s="33"/>
      <c r="R21" s="35"/>
      <c r="S21" s="26"/>
      <c r="T21" s="26"/>
      <c r="U21" s="26"/>
      <c r="V21" s="26" t="s">
        <v>78</v>
      </c>
      <c r="W21" s="26"/>
      <c r="X21" s="26"/>
      <c r="Y21" s="36" t="s">
        <v>186</v>
      </c>
      <c r="Z21" s="37"/>
      <c r="AA21" s="37"/>
      <c r="AB21" s="38"/>
      <c r="AC21" s="33"/>
      <c r="AD21" s="28"/>
      <c r="AE21" s="37"/>
      <c r="AF21" s="38"/>
      <c r="AG21" s="38"/>
      <c r="AH21" s="39"/>
      <c r="AI21" s="39"/>
      <c r="AJ21" s="37"/>
      <c r="AK21" s="41"/>
      <c r="AL21" s="42"/>
      <c r="AM21" s="39">
        <v>25</v>
      </c>
      <c r="AN21" s="30"/>
      <c r="AO21" s="30"/>
      <c r="AP21" s="38"/>
      <c r="AQ21" s="43" t="s">
        <v>155</v>
      </c>
      <c r="AR21" s="44"/>
      <c r="AS21" s="45"/>
      <c r="AT21" s="46"/>
      <c r="AU21" s="47"/>
      <c r="AV21" s="48"/>
      <c r="AW21" s="49"/>
      <c r="AX21" s="49"/>
      <c r="AY21" s="49"/>
      <c r="AZ21" s="49"/>
      <c r="BA21" s="49"/>
      <c r="BB21" s="49"/>
      <c r="BC21" s="49"/>
      <c r="BD21" s="50"/>
      <c r="BE21" s="49"/>
      <c r="BF21" s="49"/>
      <c r="BG21" s="49"/>
      <c r="BH21" s="49"/>
      <c r="BI21" s="49"/>
      <c r="BJ21" s="49"/>
      <c r="BK21" s="49"/>
      <c r="BL21" s="49"/>
      <c r="BM21" s="49"/>
    </row>
    <row r="22" spans="2:65" x14ac:dyDescent="0.25">
      <c r="B22" s="162">
        <v>0</v>
      </c>
      <c r="C22" s="26"/>
      <c r="D22" s="27"/>
      <c r="E22" s="27" t="s">
        <v>187</v>
      </c>
      <c r="F22" s="29"/>
      <c r="G22" s="30"/>
      <c r="H22" s="30"/>
      <c r="I22" s="30"/>
      <c r="J22" s="31"/>
      <c r="K22" s="32"/>
      <c r="L22" s="33"/>
      <c r="M22" s="33"/>
      <c r="N22" s="26"/>
      <c r="O22" s="26"/>
      <c r="P22" s="34"/>
      <c r="Q22" s="33"/>
      <c r="R22" s="35"/>
      <c r="S22" s="26"/>
      <c r="T22" s="26"/>
      <c r="U22" s="26"/>
      <c r="V22" s="26"/>
      <c r="W22" s="26"/>
      <c r="X22" s="26"/>
      <c r="Y22" s="36"/>
      <c r="Z22" s="37"/>
      <c r="AA22" s="37"/>
      <c r="AB22" s="38"/>
      <c r="AC22" s="33"/>
      <c r="AD22" s="28" t="s">
        <v>188</v>
      </c>
      <c r="AE22" s="37"/>
      <c r="AF22" s="38"/>
      <c r="AG22" s="38"/>
      <c r="AH22" s="39"/>
      <c r="AI22" s="39"/>
      <c r="AJ22" s="37"/>
      <c r="AK22" s="41"/>
      <c r="AL22" s="42"/>
      <c r="AM22" s="39">
        <v>26</v>
      </c>
      <c r="AN22" s="30"/>
      <c r="AO22" s="30"/>
      <c r="AP22" s="38"/>
      <c r="AQ22" s="43" t="s">
        <v>155</v>
      </c>
      <c r="AR22" s="44"/>
      <c r="AS22" s="45"/>
      <c r="AT22" s="46"/>
      <c r="AU22" s="47"/>
      <c r="AV22" s="48"/>
      <c r="AW22" s="49"/>
      <c r="AX22" s="49"/>
      <c r="AY22" s="49"/>
      <c r="AZ22" s="49"/>
      <c r="BA22" s="49"/>
      <c r="BB22" s="49"/>
      <c r="BC22" s="49"/>
      <c r="BD22" s="50"/>
      <c r="BE22" s="49"/>
      <c r="BF22" s="49"/>
      <c r="BG22" s="49"/>
      <c r="BH22" s="49"/>
      <c r="BI22" s="49"/>
      <c r="BJ22" s="49"/>
      <c r="BK22" s="49"/>
      <c r="BL22" s="49"/>
      <c r="BM22" s="49"/>
    </row>
    <row r="23" spans="2:65" x14ac:dyDescent="0.25">
      <c r="B23" s="163">
        <v>0</v>
      </c>
      <c r="C23" s="26"/>
      <c r="D23" s="27"/>
      <c r="E23" s="27" t="s">
        <v>189</v>
      </c>
      <c r="F23" s="29"/>
      <c r="G23" s="30"/>
      <c r="H23" s="30"/>
      <c r="I23" s="30"/>
      <c r="J23" s="31"/>
      <c r="K23" s="32"/>
      <c r="L23" s="33"/>
      <c r="M23" s="33"/>
      <c r="N23" s="26"/>
      <c r="O23" s="26"/>
      <c r="P23" s="34"/>
      <c r="Q23" s="33"/>
      <c r="R23" s="35"/>
      <c r="S23" s="26"/>
      <c r="T23" s="26"/>
      <c r="U23" s="26"/>
      <c r="V23" s="26"/>
      <c r="W23" s="26"/>
      <c r="X23" s="26"/>
      <c r="Y23" s="36"/>
      <c r="Z23" s="37"/>
      <c r="AA23" s="37"/>
      <c r="AB23" s="38"/>
      <c r="AC23" s="33"/>
      <c r="AD23" s="28" t="s">
        <v>190</v>
      </c>
      <c r="AE23" s="37"/>
      <c r="AF23" s="38"/>
      <c r="AG23" s="38"/>
      <c r="AH23" s="39"/>
      <c r="AI23" s="39"/>
      <c r="AJ23" s="37"/>
      <c r="AK23" s="41"/>
      <c r="AL23" s="42"/>
      <c r="AM23" s="39">
        <v>30</v>
      </c>
      <c r="AN23" s="30"/>
      <c r="AO23" s="30"/>
      <c r="AP23" s="38"/>
      <c r="AQ23" s="43" t="s">
        <v>155</v>
      </c>
      <c r="AR23" s="44"/>
      <c r="AS23" s="45"/>
      <c r="AT23" s="46"/>
      <c r="AU23" s="47"/>
      <c r="AV23" s="48"/>
      <c r="AW23" s="49"/>
      <c r="AX23" s="49"/>
      <c r="AY23" s="49"/>
      <c r="AZ23" s="49"/>
      <c r="BA23" s="49"/>
      <c r="BB23" s="49"/>
      <c r="BC23" s="49"/>
      <c r="BD23" s="50"/>
      <c r="BE23" s="49"/>
      <c r="BF23" s="49"/>
      <c r="BG23" s="49"/>
      <c r="BH23" s="49"/>
      <c r="BI23" s="49"/>
      <c r="BJ23" s="49"/>
      <c r="BK23" s="49"/>
      <c r="BL23" s="49"/>
      <c r="BM23" s="49"/>
    </row>
    <row r="24" spans="2:65" x14ac:dyDescent="0.25">
      <c r="B24" s="162">
        <v>2015</v>
      </c>
      <c r="C24" s="26"/>
      <c r="D24" s="27"/>
      <c r="E24" s="27" t="s">
        <v>191</v>
      </c>
      <c r="F24" s="29"/>
      <c r="G24" s="30"/>
      <c r="H24" s="30"/>
      <c r="I24" s="30"/>
      <c r="J24" s="31"/>
      <c r="K24" s="32"/>
      <c r="L24" s="33"/>
      <c r="M24" s="33"/>
      <c r="N24" s="26"/>
      <c r="O24" s="26"/>
      <c r="P24" s="34"/>
      <c r="Q24" s="33"/>
      <c r="R24" s="35"/>
      <c r="S24" s="26"/>
      <c r="T24" s="26"/>
      <c r="U24" s="26"/>
      <c r="V24" s="26"/>
      <c r="W24" s="26"/>
      <c r="X24" s="26"/>
      <c r="Y24" s="36"/>
      <c r="Z24" s="37"/>
      <c r="AA24" s="37"/>
      <c r="AB24" s="38"/>
      <c r="AC24" s="33"/>
      <c r="AD24" s="28"/>
      <c r="AE24" s="37">
        <v>2015</v>
      </c>
      <c r="AF24" s="38"/>
      <c r="AG24" s="38"/>
      <c r="AH24" s="39"/>
      <c r="AI24" s="39"/>
      <c r="AJ24" s="37"/>
      <c r="AK24" s="41"/>
      <c r="AL24" s="42"/>
      <c r="AM24" s="39">
        <v>31</v>
      </c>
      <c r="AN24" s="30"/>
      <c r="AO24" s="30"/>
      <c r="AP24" s="38"/>
      <c r="AQ24" s="43" t="s">
        <v>155</v>
      </c>
      <c r="AR24" s="44"/>
      <c r="AS24" s="45"/>
      <c r="AT24" s="46"/>
      <c r="AU24" s="47"/>
      <c r="AV24" s="48"/>
      <c r="AW24" s="49"/>
      <c r="AX24" s="49"/>
      <c r="AY24" s="49"/>
      <c r="AZ24" s="49"/>
      <c r="BA24" s="49"/>
      <c r="BB24" s="49"/>
      <c r="BC24" s="49"/>
      <c r="BD24" s="50"/>
      <c r="BE24" s="49"/>
      <c r="BF24" s="49"/>
      <c r="BG24" s="49"/>
      <c r="BH24" s="49"/>
      <c r="BI24" s="49"/>
      <c r="BJ24" s="49"/>
      <c r="BK24" s="49"/>
      <c r="BL24" s="49"/>
      <c r="BM24" s="49"/>
    </row>
    <row r="25" spans="2:65" x14ac:dyDescent="0.25">
      <c r="B25" s="163">
        <v>0</v>
      </c>
      <c r="C25" s="26"/>
      <c r="D25" s="27"/>
      <c r="E25" s="27" t="s">
        <v>192</v>
      </c>
      <c r="F25" s="29"/>
      <c r="G25" s="30"/>
      <c r="H25" s="30"/>
      <c r="I25" s="30"/>
      <c r="J25" s="31"/>
      <c r="K25" s="32"/>
      <c r="L25" s="33"/>
      <c r="M25" s="33"/>
      <c r="N25" s="26"/>
      <c r="O25" s="26"/>
      <c r="P25" s="34"/>
      <c r="Q25" s="33"/>
      <c r="R25" s="35"/>
      <c r="S25" s="26"/>
      <c r="T25" s="26"/>
      <c r="U25" s="26"/>
      <c r="V25" s="26"/>
      <c r="W25" s="26"/>
      <c r="X25" s="26"/>
      <c r="Y25" s="36"/>
      <c r="Z25" s="37"/>
      <c r="AA25" s="37"/>
      <c r="AB25" s="38"/>
      <c r="AC25" s="33"/>
      <c r="AD25" s="28"/>
      <c r="AE25" s="37"/>
      <c r="AF25" s="38"/>
      <c r="AG25" s="38"/>
      <c r="AH25" s="39"/>
      <c r="AI25" s="39"/>
      <c r="AJ25" s="37"/>
      <c r="AK25" s="41"/>
      <c r="AL25" s="42"/>
      <c r="AM25" s="39">
        <v>33</v>
      </c>
      <c r="AN25" s="30"/>
      <c r="AO25" s="30"/>
      <c r="AP25" s="38"/>
      <c r="AQ25" s="43" t="s">
        <v>155</v>
      </c>
      <c r="AR25" s="44"/>
      <c r="AS25" s="45"/>
      <c r="AT25" s="46"/>
      <c r="AU25" s="47"/>
      <c r="AV25" s="48"/>
      <c r="AW25" s="49"/>
      <c r="AX25" s="49"/>
      <c r="AY25" s="49"/>
      <c r="AZ25" s="49"/>
      <c r="BA25" s="49"/>
      <c r="BB25" s="49"/>
      <c r="BC25" s="49"/>
      <c r="BD25" s="50"/>
      <c r="BE25" s="49"/>
      <c r="BF25" s="49"/>
      <c r="BG25" s="49"/>
      <c r="BH25" s="49"/>
      <c r="BI25" s="49"/>
      <c r="BJ25" s="49"/>
      <c r="BK25" s="49"/>
      <c r="BL25" s="49"/>
      <c r="BM25" s="49"/>
    </row>
    <row r="26" spans="2:65" x14ac:dyDescent="0.25">
      <c r="B26" s="162">
        <v>0</v>
      </c>
      <c r="C26" s="26"/>
      <c r="D26" s="27"/>
      <c r="E26" s="27" t="s">
        <v>193</v>
      </c>
      <c r="F26" s="29"/>
      <c r="G26" s="30"/>
      <c r="H26" s="30"/>
      <c r="I26" s="30"/>
      <c r="J26" s="31"/>
      <c r="K26" s="32"/>
      <c r="L26" s="33"/>
      <c r="M26" s="33"/>
      <c r="N26" s="26"/>
      <c r="O26" s="26"/>
      <c r="P26" s="34"/>
      <c r="Q26" s="33"/>
      <c r="R26" s="35"/>
      <c r="S26" s="26"/>
      <c r="T26" s="26"/>
      <c r="U26" s="26"/>
      <c r="V26" s="26"/>
      <c r="W26" s="26"/>
      <c r="X26" s="26"/>
      <c r="Y26" s="36"/>
      <c r="Z26" s="37"/>
      <c r="AA26" s="37"/>
      <c r="AB26" s="38"/>
      <c r="AC26" s="33"/>
      <c r="AD26" s="28"/>
      <c r="AE26" s="37"/>
      <c r="AF26" s="38"/>
      <c r="AG26" s="38"/>
      <c r="AH26" s="39"/>
      <c r="AI26" s="39"/>
      <c r="AJ26" s="37"/>
      <c r="AK26" s="41"/>
      <c r="AL26" s="42"/>
      <c r="AM26" s="39">
        <v>34</v>
      </c>
      <c r="AN26" s="30"/>
      <c r="AO26" s="30"/>
      <c r="AP26" s="38"/>
      <c r="AQ26" s="43" t="s">
        <v>155</v>
      </c>
      <c r="AR26" s="44"/>
      <c r="AS26" s="45"/>
      <c r="AT26" s="46"/>
      <c r="AU26" s="47"/>
      <c r="AV26" s="48"/>
      <c r="AW26" s="49"/>
      <c r="AX26" s="49"/>
      <c r="AY26" s="49"/>
      <c r="AZ26" s="49"/>
      <c r="BA26" s="49"/>
      <c r="BB26" s="49"/>
      <c r="BC26" s="49"/>
      <c r="BD26" s="50"/>
      <c r="BE26" s="49"/>
      <c r="BF26" s="49"/>
      <c r="BG26" s="49"/>
      <c r="BH26" s="49"/>
      <c r="BI26" s="49"/>
      <c r="BJ26" s="49"/>
      <c r="BK26" s="49"/>
      <c r="BL26" s="49"/>
      <c r="BM26" s="49"/>
    </row>
    <row r="27" spans="2:65" x14ac:dyDescent="0.25">
      <c r="B27" s="163">
        <v>0</v>
      </c>
      <c r="C27" s="26"/>
      <c r="D27" s="27"/>
      <c r="E27" s="27" t="s">
        <v>194</v>
      </c>
      <c r="F27" s="29"/>
      <c r="G27" s="30"/>
      <c r="H27" s="30"/>
      <c r="I27" s="30"/>
      <c r="J27" s="31"/>
      <c r="K27" s="32"/>
      <c r="L27" s="33"/>
      <c r="M27" s="33"/>
      <c r="N27" s="26"/>
      <c r="O27" s="26"/>
      <c r="P27" s="34"/>
      <c r="Q27" s="33"/>
      <c r="R27" s="35"/>
      <c r="S27" s="26"/>
      <c r="T27" s="26"/>
      <c r="U27" s="26"/>
      <c r="V27" s="26"/>
      <c r="W27" s="26"/>
      <c r="X27" s="26"/>
      <c r="Y27" s="36"/>
      <c r="Z27" s="37"/>
      <c r="AA27" s="37"/>
      <c r="AB27" s="38"/>
      <c r="AC27" s="33"/>
      <c r="AD27" s="28"/>
      <c r="AE27" s="37"/>
      <c r="AF27" s="38"/>
      <c r="AG27" s="38"/>
      <c r="AH27" s="39"/>
      <c r="AI27" s="39"/>
      <c r="AJ27" s="37"/>
      <c r="AK27" s="41"/>
      <c r="AL27" s="42"/>
      <c r="AM27" s="39">
        <v>35</v>
      </c>
      <c r="AN27" s="30"/>
      <c r="AO27" s="30"/>
      <c r="AP27" s="38"/>
      <c r="AQ27" s="43" t="s">
        <v>155</v>
      </c>
      <c r="AR27" s="44"/>
      <c r="AS27" s="45"/>
      <c r="AT27" s="46"/>
      <c r="AU27" s="47"/>
      <c r="AV27" s="48"/>
      <c r="AW27" s="49"/>
      <c r="AX27" s="49"/>
      <c r="AY27" s="49"/>
      <c r="AZ27" s="49"/>
      <c r="BA27" s="49"/>
      <c r="BB27" s="49"/>
      <c r="BC27" s="49"/>
      <c r="BD27" s="50"/>
      <c r="BE27" s="49"/>
      <c r="BF27" s="49"/>
      <c r="BG27" s="49"/>
      <c r="BH27" s="49"/>
      <c r="BI27" s="49"/>
      <c r="BJ27" s="49"/>
      <c r="BK27" s="49"/>
      <c r="BL27" s="49"/>
      <c r="BM27" s="49"/>
    </row>
    <row r="28" spans="2:65" x14ac:dyDescent="0.25">
      <c r="B28" s="162">
        <v>0</v>
      </c>
      <c r="C28" s="26"/>
      <c r="D28" s="27"/>
      <c r="E28" s="27" t="s">
        <v>195</v>
      </c>
      <c r="F28" s="51"/>
      <c r="G28" s="26"/>
      <c r="H28" s="26"/>
      <c r="J28" s="52"/>
      <c r="K28" s="51"/>
      <c r="L28" s="26"/>
      <c r="M28" s="26"/>
      <c r="N28" s="26"/>
      <c r="O28" s="26"/>
      <c r="P28" s="53"/>
      <c r="Q28" s="26"/>
      <c r="R28" s="54"/>
      <c r="S28" s="26"/>
      <c r="T28" s="26"/>
      <c r="U28" s="26"/>
      <c r="V28" s="26"/>
      <c r="W28" s="26"/>
      <c r="X28" s="26"/>
      <c r="Y28" s="26"/>
      <c r="Z28" s="26"/>
      <c r="AA28" s="26"/>
      <c r="AB28" s="26"/>
      <c r="AC28" s="26"/>
      <c r="AD28" s="26"/>
      <c r="AE28" s="36"/>
      <c r="AF28" s="38"/>
      <c r="AG28" s="38"/>
      <c r="AH28" s="33"/>
      <c r="AI28" s="28"/>
      <c r="AJ28" s="33"/>
      <c r="AK28" s="55"/>
      <c r="AL28" s="56"/>
      <c r="AM28" s="39">
        <v>36</v>
      </c>
      <c r="AN28" s="30"/>
      <c r="AO28" s="30"/>
      <c r="AP28" s="26"/>
      <c r="AQ28" s="43" t="s">
        <v>155</v>
      </c>
      <c r="AR28" s="44"/>
      <c r="AS28" s="45"/>
      <c r="AT28" s="46"/>
      <c r="AU28" s="49"/>
      <c r="AV28" s="48"/>
      <c r="AW28" s="49"/>
      <c r="AX28" s="49"/>
      <c r="AY28" s="49"/>
      <c r="AZ28" s="49"/>
      <c r="BA28" s="49"/>
      <c r="BB28" s="49"/>
      <c r="BC28" s="49"/>
      <c r="BD28" s="50"/>
      <c r="BE28" s="49"/>
      <c r="BF28" s="49"/>
      <c r="BG28" s="49"/>
      <c r="BH28" s="49"/>
      <c r="BI28" s="26"/>
      <c r="BJ28" s="26"/>
      <c r="BK28" s="26"/>
      <c r="BL28" s="26"/>
      <c r="BM28" s="26"/>
    </row>
    <row r="29" spans="2:65" x14ac:dyDescent="0.25">
      <c r="B29" s="163">
        <v>0</v>
      </c>
      <c r="C29" s="26"/>
      <c r="D29" s="27"/>
      <c r="E29" s="27" t="s">
        <v>196</v>
      </c>
      <c r="F29" s="51"/>
      <c r="G29" s="26"/>
      <c r="H29" s="26"/>
      <c r="J29" s="52"/>
      <c r="K29" s="51"/>
      <c r="L29" s="26"/>
      <c r="M29" s="26"/>
      <c r="N29" s="26"/>
      <c r="O29" s="26"/>
      <c r="P29" s="53"/>
      <c r="Q29" s="26"/>
      <c r="R29" s="54"/>
      <c r="S29" s="26"/>
      <c r="T29" s="26"/>
      <c r="U29" s="26"/>
      <c r="V29" s="26"/>
      <c r="W29" s="26"/>
      <c r="X29" s="26"/>
      <c r="Y29" s="26"/>
      <c r="Z29" s="26"/>
      <c r="AA29" s="26"/>
      <c r="AB29" s="26"/>
      <c r="AC29" s="26"/>
      <c r="AD29" s="26"/>
      <c r="AE29" s="36"/>
      <c r="AF29" s="38"/>
      <c r="AG29" s="38"/>
      <c r="AH29" s="33"/>
      <c r="AI29" s="28"/>
      <c r="AJ29" s="33"/>
      <c r="AK29" s="55"/>
      <c r="AL29" s="56"/>
      <c r="AM29" s="39">
        <v>37</v>
      </c>
      <c r="AN29" s="30"/>
      <c r="AO29" s="30"/>
      <c r="AP29" s="26"/>
      <c r="AQ29" s="43" t="s">
        <v>155</v>
      </c>
      <c r="AR29" s="44"/>
      <c r="AS29" s="45"/>
      <c r="AT29" s="46"/>
      <c r="AU29" s="49"/>
      <c r="AV29" s="48"/>
      <c r="AW29" s="49"/>
      <c r="AX29" s="49"/>
      <c r="AY29" s="49"/>
      <c r="AZ29" s="49"/>
      <c r="BA29" s="49"/>
      <c r="BB29" s="49"/>
      <c r="BC29" s="49"/>
      <c r="BD29" s="50"/>
      <c r="BE29" s="49"/>
      <c r="BF29" s="49"/>
      <c r="BG29" s="49"/>
      <c r="BH29" s="49"/>
      <c r="BI29" s="26"/>
      <c r="BJ29" s="26"/>
      <c r="BK29" s="26"/>
      <c r="BL29" s="26"/>
      <c r="BM29" s="26"/>
    </row>
    <row r="30" spans="2:65" x14ac:dyDescent="0.25">
      <c r="B30" s="162">
        <v>0</v>
      </c>
      <c r="C30" s="26"/>
      <c r="D30" s="27"/>
      <c r="E30" s="27" t="s">
        <v>197</v>
      </c>
      <c r="F30" s="29"/>
      <c r="G30" s="30"/>
      <c r="H30" s="30"/>
      <c r="I30" s="30"/>
      <c r="J30" s="31"/>
      <c r="K30" s="32"/>
      <c r="L30" s="33"/>
      <c r="M30" s="33"/>
      <c r="N30" s="26"/>
      <c r="O30" s="26"/>
      <c r="P30" s="34"/>
      <c r="Q30" s="33"/>
      <c r="R30" s="35"/>
      <c r="S30" s="26"/>
      <c r="T30" s="26"/>
      <c r="U30" s="26"/>
      <c r="V30" s="26"/>
      <c r="W30" s="26"/>
      <c r="X30" s="26"/>
      <c r="Y30" s="36"/>
      <c r="Z30" s="37"/>
      <c r="AA30" s="37"/>
      <c r="AB30" s="38"/>
      <c r="AC30" s="33"/>
      <c r="AD30" s="28"/>
      <c r="AE30" s="37"/>
      <c r="AF30" s="38"/>
      <c r="AG30" s="38"/>
      <c r="AH30" s="39"/>
      <c r="AI30" s="39"/>
      <c r="AJ30" s="37"/>
      <c r="AK30" s="41"/>
      <c r="AL30" s="42"/>
      <c r="AM30" s="39">
        <v>38</v>
      </c>
      <c r="AN30" s="30"/>
      <c r="AO30" s="30"/>
      <c r="AP30" s="38"/>
      <c r="AQ30" s="43" t="s">
        <v>155</v>
      </c>
      <c r="AR30" s="44"/>
      <c r="AS30" s="45"/>
      <c r="AT30" s="46"/>
      <c r="AU30" s="47"/>
      <c r="AV30" s="48"/>
      <c r="AW30" s="49"/>
      <c r="AX30" s="49"/>
      <c r="AY30" s="49"/>
      <c r="AZ30" s="49"/>
      <c r="BA30" s="49"/>
      <c r="BB30" s="49"/>
      <c r="BC30" s="49"/>
      <c r="BD30" s="50"/>
      <c r="BE30" s="49"/>
      <c r="BF30" s="49"/>
      <c r="BG30" s="49"/>
      <c r="BH30" s="49"/>
      <c r="BI30" s="49"/>
      <c r="BJ30" s="49"/>
      <c r="BK30" s="49"/>
      <c r="BL30" s="49"/>
      <c r="BM30" s="49"/>
    </row>
    <row r="31" spans="2:65" x14ac:dyDescent="0.25">
      <c r="B31" s="163">
        <v>0</v>
      </c>
      <c r="C31" s="26"/>
      <c r="D31" s="27"/>
      <c r="E31" s="27" t="s">
        <v>192</v>
      </c>
      <c r="F31" s="29"/>
      <c r="G31" s="30"/>
      <c r="H31" s="30"/>
      <c r="I31" s="30"/>
      <c r="J31" s="31"/>
      <c r="K31" s="32"/>
      <c r="L31" s="33"/>
      <c r="M31" s="33"/>
      <c r="N31" s="26"/>
      <c r="O31" s="26"/>
      <c r="P31" s="34"/>
      <c r="Q31" s="33"/>
      <c r="R31" s="35"/>
      <c r="S31" s="26"/>
      <c r="T31" s="26"/>
      <c r="U31" s="26"/>
      <c r="V31" s="26"/>
      <c r="W31" s="26"/>
      <c r="X31" s="26"/>
      <c r="Y31" s="36"/>
      <c r="Z31" s="37"/>
      <c r="AA31" s="37"/>
      <c r="AB31" s="38"/>
      <c r="AC31" s="33"/>
      <c r="AD31" s="28"/>
      <c r="AE31" s="37"/>
      <c r="AF31" s="38"/>
      <c r="AG31" s="38"/>
      <c r="AH31" s="39"/>
      <c r="AI31" s="39"/>
      <c r="AJ31" s="37"/>
      <c r="AK31" s="41"/>
      <c r="AL31" s="42"/>
      <c r="AM31" s="39">
        <v>39</v>
      </c>
      <c r="AN31" s="30"/>
      <c r="AO31" s="30"/>
      <c r="AP31" s="38"/>
      <c r="AQ31" s="43" t="s">
        <v>155</v>
      </c>
      <c r="AR31" s="44"/>
      <c r="AS31" s="45"/>
      <c r="AT31" s="46"/>
      <c r="AU31" s="47"/>
      <c r="AV31" s="48"/>
      <c r="AW31" s="49"/>
      <c r="AX31" s="49"/>
      <c r="AY31" s="49"/>
      <c r="AZ31" s="49"/>
      <c r="BA31" s="49"/>
      <c r="BB31" s="49"/>
      <c r="BC31" s="49"/>
      <c r="BD31" s="50"/>
      <c r="BE31" s="49"/>
      <c r="BF31" s="49"/>
      <c r="BG31" s="49"/>
      <c r="BH31" s="49"/>
      <c r="BI31" s="49"/>
      <c r="BJ31" s="49"/>
      <c r="BK31" s="49"/>
      <c r="BL31" s="49"/>
      <c r="BM31" s="49"/>
    </row>
    <row r="32" spans="2:65" x14ac:dyDescent="0.25">
      <c r="B32" s="162">
        <v>0</v>
      </c>
      <c r="C32" s="26"/>
      <c r="D32" s="27"/>
      <c r="E32" s="27" t="s">
        <v>198</v>
      </c>
      <c r="F32" s="29"/>
      <c r="G32" s="30"/>
      <c r="H32" s="30"/>
      <c r="I32" s="30"/>
      <c r="J32" s="31"/>
      <c r="K32" s="32"/>
      <c r="L32" s="33"/>
      <c r="M32" s="33"/>
      <c r="N32" s="26"/>
      <c r="O32" s="26"/>
      <c r="P32" s="34"/>
      <c r="Q32" s="33"/>
      <c r="R32" s="35"/>
      <c r="S32" s="26"/>
      <c r="T32" s="26"/>
      <c r="U32" s="26"/>
      <c r="V32" s="26"/>
      <c r="W32" s="26"/>
      <c r="X32" s="26"/>
      <c r="Y32" s="36"/>
      <c r="Z32" s="37"/>
      <c r="AA32" s="37"/>
      <c r="AB32" s="38"/>
      <c r="AC32" s="33"/>
      <c r="AD32" s="28"/>
      <c r="AE32" s="37"/>
      <c r="AF32" s="38"/>
      <c r="AG32" s="38"/>
      <c r="AH32" s="39"/>
      <c r="AI32" s="39"/>
      <c r="AJ32" s="37"/>
      <c r="AK32" s="41"/>
      <c r="AL32" s="42"/>
      <c r="AM32" s="39">
        <v>40</v>
      </c>
      <c r="AN32" s="30"/>
      <c r="AO32" s="30"/>
      <c r="AP32" s="38"/>
      <c r="AQ32" s="43" t="s">
        <v>155</v>
      </c>
      <c r="AR32" s="44"/>
      <c r="AS32" s="45"/>
      <c r="AT32" s="46"/>
      <c r="AU32" s="47"/>
      <c r="AV32" s="48"/>
      <c r="AW32" s="49"/>
      <c r="AX32" s="49"/>
      <c r="AY32" s="49"/>
      <c r="AZ32" s="49"/>
      <c r="BA32" s="49"/>
      <c r="BB32" s="49"/>
      <c r="BC32" s="49"/>
      <c r="BD32" s="50"/>
      <c r="BE32" s="49"/>
      <c r="BF32" s="49"/>
      <c r="BG32" s="49"/>
      <c r="BH32" s="49"/>
      <c r="BI32" s="49"/>
      <c r="BJ32" s="49"/>
      <c r="BK32" s="49"/>
      <c r="BL32" s="49"/>
      <c r="BM32" s="49"/>
    </row>
    <row r="33" spans="2:65" x14ac:dyDescent="0.25">
      <c r="B33" s="163">
        <v>0</v>
      </c>
      <c r="C33" s="26"/>
      <c r="D33" s="27"/>
      <c r="E33" s="27" t="s">
        <v>199</v>
      </c>
      <c r="F33" s="29"/>
      <c r="G33" s="30"/>
      <c r="H33" s="30"/>
      <c r="I33" s="30"/>
      <c r="J33" s="31"/>
      <c r="K33" s="32"/>
      <c r="L33" s="33"/>
      <c r="M33" s="33"/>
      <c r="N33" s="26"/>
      <c r="O33" s="26"/>
      <c r="P33" s="34"/>
      <c r="Q33" s="33"/>
      <c r="R33" s="35"/>
      <c r="S33" s="26"/>
      <c r="T33" s="26"/>
      <c r="U33" s="26"/>
      <c r="V33" s="26"/>
      <c r="W33" s="26"/>
      <c r="X33" s="26"/>
      <c r="Y33" s="36"/>
      <c r="Z33" s="37"/>
      <c r="AA33" s="37"/>
      <c r="AB33" s="38"/>
      <c r="AC33" s="33"/>
      <c r="AD33" s="28"/>
      <c r="AE33" s="37"/>
      <c r="AF33" s="38"/>
      <c r="AG33" s="38"/>
      <c r="AH33" s="39"/>
      <c r="AI33" s="39"/>
      <c r="AJ33" s="37"/>
      <c r="AK33" s="41"/>
      <c r="AL33" s="42"/>
      <c r="AM33" s="39">
        <v>41</v>
      </c>
      <c r="AN33" s="30"/>
      <c r="AO33" s="30"/>
      <c r="AP33" s="38"/>
      <c r="AQ33" s="43" t="s">
        <v>155</v>
      </c>
      <c r="AR33" s="44"/>
      <c r="AS33" s="45"/>
      <c r="AT33" s="46"/>
      <c r="AU33" s="47"/>
      <c r="AV33" s="48"/>
      <c r="AW33" s="49"/>
      <c r="AX33" s="49"/>
      <c r="AY33" s="49"/>
      <c r="AZ33" s="49"/>
      <c r="BA33" s="49"/>
      <c r="BB33" s="49"/>
      <c r="BC33" s="49"/>
      <c r="BD33" s="50"/>
      <c r="BE33" s="49"/>
      <c r="BF33" s="49"/>
      <c r="BG33" s="49"/>
      <c r="BH33" s="49"/>
      <c r="BI33" s="49"/>
      <c r="BJ33" s="49"/>
      <c r="BK33" s="49"/>
      <c r="BL33" s="49"/>
      <c r="BM33" s="49"/>
    </row>
    <row r="34" spans="2:65" x14ac:dyDescent="0.25">
      <c r="B34" s="162">
        <v>0</v>
      </c>
      <c r="C34" s="26"/>
      <c r="D34" s="27"/>
      <c r="E34" s="27" t="s">
        <v>200</v>
      </c>
      <c r="F34" s="29"/>
      <c r="G34" s="30"/>
      <c r="H34" s="30"/>
      <c r="I34" s="30"/>
      <c r="J34" s="31"/>
      <c r="K34" s="32"/>
      <c r="L34" s="33"/>
      <c r="M34" s="33"/>
      <c r="N34" s="26"/>
      <c r="O34" s="26"/>
      <c r="P34" s="34"/>
      <c r="Q34" s="33"/>
      <c r="R34" s="35"/>
      <c r="S34" s="26"/>
      <c r="T34" s="26"/>
      <c r="U34" s="26"/>
      <c r="V34" s="26"/>
      <c r="W34" s="26"/>
      <c r="X34" s="26"/>
      <c r="Y34" s="36"/>
      <c r="Z34" s="37"/>
      <c r="AA34" s="37"/>
      <c r="AB34" s="38"/>
      <c r="AC34" s="33"/>
      <c r="AD34" s="28"/>
      <c r="AE34" s="37"/>
      <c r="AF34" s="38"/>
      <c r="AG34" s="38"/>
      <c r="AH34" s="39"/>
      <c r="AI34" s="39"/>
      <c r="AJ34" s="37"/>
      <c r="AK34" s="41"/>
      <c r="AL34" s="42"/>
      <c r="AM34" s="39">
        <v>42</v>
      </c>
      <c r="AN34" s="30"/>
      <c r="AO34" s="30"/>
      <c r="AP34" s="38"/>
      <c r="AQ34" s="43" t="s">
        <v>155</v>
      </c>
      <c r="AR34" s="44"/>
      <c r="AS34" s="45"/>
      <c r="AT34" s="46"/>
      <c r="AU34" s="47"/>
      <c r="AV34" s="48"/>
      <c r="AW34" s="49"/>
      <c r="AX34" s="49"/>
      <c r="AY34" s="49"/>
      <c r="AZ34" s="49"/>
      <c r="BA34" s="49"/>
      <c r="BB34" s="49"/>
      <c r="BC34" s="49"/>
      <c r="BD34" s="50"/>
      <c r="BE34" s="49"/>
      <c r="BF34" s="49"/>
      <c r="BG34" s="49"/>
      <c r="BH34" s="49"/>
      <c r="BI34" s="49"/>
      <c r="BJ34" s="49"/>
      <c r="BK34" s="49"/>
      <c r="BL34" s="49"/>
      <c r="BM34" s="49"/>
    </row>
    <row r="35" spans="2:65" x14ac:dyDescent="0.25">
      <c r="B35" s="163">
        <v>0</v>
      </c>
      <c r="C35" s="26"/>
      <c r="D35" s="27"/>
      <c r="E35" s="27" t="s">
        <v>201</v>
      </c>
      <c r="F35" s="29"/>
      <c r="G35" s="30"/>
      <c r="H35" s="30"/>
      <c r="I35" s="30"/>
      <c r="J35" s="31"/>
      <c r="K35" s="32"/>
      <c r="L35" s="33"/>
      <c r="M35" s="33"/>
      <c r="N35" s="26"/>
      <c r="O35" s="26"/>
      <c r="P35" s="34"/>
      <c r="Q35" s="33"/>
      <c r="R35" s="35"/>
      <c r="S35" s="26"/>
      <c r="T35" s="26"/>
      <c r="U35" s="26"/>
      <c r="V35" s="26"/>
      <c r="W35" s="26"/>
      <c r="X35" s="26"/>
      <c r="Y35" s="36"/>
      <c r="Z35" s="37"/>
      <c r="AA35" s="37"/>
      <c r="AB35" s="38"/>
      <c r="AC35" s="33"/>
      <c r="AD35" s="28"/>
      <c r="AE35" s="37"/>
      <c r="AF35" s="38"/>
      <c r="AG35" s="38"/>
      <c r="AH35" s="39"/>
      <c r="AI35" s="39"/>
      <c r="AJ35" s="37"/>
      <c r="AK35" s="41"/>
      <c r="AL35" s="42"/>
      <c r="AM35" s="39">
        <v>43</v>
      </c>
      <c r="AN35" s="30"/>
      <c r="AO35" s="30"/>
      <c r="AP35" s="38"/>
      <c r="AQ35" s="43" t="s">
        <v>155</v>
      </c>
      <c r="AR35" s="44"/>
      <c r="AS35" s="45"/>
      <c r="AT35" s="46"/>
      <c r="AU35" s="47"/>
      <c r="AV35" s="48"/>
      <c r="AW35" s="49"/>
      <c r="AX35" s="49"/>
      <c r="AY35" s="49"/>
      <c r="AZ35" s="49"/>
      <c r="BA35" s="49"/>
      <c r="BB35" s="49"/>
      <c r="BC35" s="49"/>
      <c r="BD35" s="50"/>
      <c r="BE35" s="49"/>
      <c r="BF35" s="49"/>
      <c r="BG35" s="49"/>
      <c r="BH35" s="49"/>
      <c r="BI35" s="49"/>
      <c r="BJ35" s="49"/>
      <c r="BK35" s="49"/>
      <c r="BL35" s="49"/>
      <c r="BM35" s="49"/>
    </row>
    <row r="36" spans="2:65" x14ac:dyDescent="0.25">
      <c r="B36" s="162">
        <v>0</v>
      </c>
      <c r="C36" s="26"/>
      <c r="D36" s="27"/>
      <c r="E36" s="27" t="s">
        <v>202</v>
      </c>
      <c r="F36" s="51"/>
      <c r="G36" s="26"/>
      <c r="H36" s="26"/>
      <c r="J36" s="52"/>
      <c r="K36" s="51"/>
      <c r="L36" s="26"/>
      <c r="M36" s="26"/>
      <c r="N36" s="26"/>
      <c r="O36" s="26"/>
      <c r="P36" s="53"/>
      <c r="Q36" s="26"/>
      <c r="R36" s="54"/>
      <c r="S36" s="26"/>
      <c r="T36" s="26"/>
      <c r="U36" s="26"/>
      <c r="V36" s="26"/>
      <c r="W36" s="26"/>
      <c r="X36" s="26"/>
      <c r="Y36" s="26"/>
      <c r="Z36" s="26"/>
      <c r="AA36" s="26"/>
      <c r="AB36" s="26"/>
      <c r="AC36" s="26"/>
      <c r="AD36" s="26"/>
      <c r="AE36" s="36"/>
      <c r="AF36" s="38"/>
      <c r="AG36" s="38"/>
      <c r="AH36" s="33"/>
      <c r="AI36" s="28"/>
      <c r="AJ36" s="33"/>
      <c r="AK36" s="55"/>
      <c r="AL36" s="56"/>
      <c r="AM36" s="39">
        <v>44</v>
      </c>
      <c r="AN36" s="30"/>
      <c r="AO36" s="30"/>
      <c r="AP36" s="26"/>
      <c r="AQ36" s="43" t="s">
        <v>155</v>
      </c>
      <c r="AR36" s="44"/>
      <c r="AS36" s="45"/>
      <c r="AT36" s="46"/>
      <c r="AU36" s="49"/>
      <c r="AV36" s="48"/>
      <c r="AW36" s="49"/>
      <c r="AX36" s="49"/>
      <c r="AY36" s="49"/>
      <c r="AZ36" s="49"/>
      <c r="BA36" s="49"/>
      <c r="BB36" s="49"/>
      <c r="BC36" s="49"/>
      <c r="BD36" s="50"/>
      <c r="BE36" s="49"/>
      <c r="BF36" s="49"/>
      <c r="BG36" s="49"/>
      <c r="BH36" s="49"/>
      <c r="BI36" s="26"/>
      <c r="BJ36" s="26"/>
      <c r="BK36" s="26"/>
      <c r="BL36" s="26"/>
      <c r="BM36" s="26"/>
    </row>
    <row r="37" spans="2:65" x14ac:dyDescent="0.25">
      <c r="B37" s="163">
        <v>0</v>
      </c>
      <c r="C37" s="26"/>
      <c r="D37" s="27"/>
      <c r="E37" s="27" t="s">
        <v>203</v>
      </c>
      <c r="F37" s="29"/>
      <c r="G37" s="30"/>
      <c r="H37" s="30"/>
      <c r="I37" s="30"/>
      <c r="J37" s="31"/>
      <c r="K37" s="32"/>
      <c r="L37" s="33"/>
      <c r="M37" s="33"/>
      <c r="N37" s="26"/>
      <c r="O37" s="26"/>
      <c r="P37" s="34"/>
      <c r="Q37" s="33"/>
      <c r="R37" s="35"/>
      <c r="S37" s="26"/>
      <c r="T37" s="26"/>
      <c r="U37" s="26"/>
      <c r="V37" s="26" t="s">
        <v>78</v>
      </c>
      <c r="W37" s="26"/>
      <c r="X37" s="26"/>
      <c r="Y37" s="36"/>
      <c r="Z37" s="37"/>
      <c r="AA37" s="37"/>
      <c r="AB37" s="38"/>
      <c r="AC37" s="33"/>
      <c r="AD37" s="28"/>
      <c r="AE37" s="37"/>
      <c r="AF37" s="38"/>
      <c r="AG37" s="38"/>
      <c r="AH37" s="39"/>
      <c r="AI37" s="39"/>
      <c r="AJ37" s="37"/>
      <c r="AK37" s="41"/>
      <c r="AL37" s="42"/>
      <c r="AM37" s="39">
        <v>51</v>
      </c>
      <c r="AN37" s="30"/>
      <c r="AO37" s="30"/>
      <c r="AP37" s="38"/>
      <c r="AQ37" s="43" t="s">
        <v>155</v>
      </c>
      <c r="AR37" s="44"/>
      <c r="AS37" s="45"/>
      <c r="AT37" s="46"/>
      <c r="AU37" s="47"/>
      <c r="AV37" s="48"/>
      <c r="AW37" s="49"/>
      <c r="AX37" s="49"/>
      <c r="AY37" s="49"/>
      <c r="AZ37" s="49"/>
      <c r="BA37" s="49"/>
      <c r="BB37" s="49"/>
      <c r="BC37" s="49"/>
      <c r="BD37" s="50"/>
      <c r="BE37" s="49"/>
      <c r="BF37" s="49"/>
      <c r="BG37" s="49"/>
      <c r="BH37" s="49"/>
      <c r="BI37" s="49"/>
      <c r="BJ37" s="49"/>
      <c r="BK37" s="49"/>
      <c r="BL37" s="49"/>
      <c r="BM37" s="49"/>
    </row>
    <row r="38" spans="2:65" x14ac:dyDescent="0.25">
      <c r="B38" s="162">
        <v>0</v>
      </c>
      <c r="C38" s="26"/>
      <c r="D38" s="27"/>
      <c r="E38" s="27" t="s">
        <v>204</v>
      </c>
      <c r="F38" s="29"/>
      <c r="G38" s="30"/>
      <c r="H38" s="30"/>
      <c r="I38" s="30"/>
      <c r="J38" s="31"/>
      <c r="K38" s="32"/>
      <c r="L38" s="33"/>
      <c r="M38" s="33"/>
      <c r="N38" s="26"/>
      <c r="O38" s="26"/>
      <c r="P38" s="34"/>
      <c r="Q38" s="33"/>
      <c r="R38" s="35"/>
      <c r="S38" s="26"/>
      <c r="T38" s="26"/>
      <c r="U38" s="26"/>
      <c r="V38" s="26" t="s">
        <v>78</v>
      </c>
      <c r="W38" s="26"/>
      <c r="X38" s="26"/>
      <c r="Y38" s="36"/>
      <c r="Z38" s="37"/>
      <c r="AA38" s="37"/>
      <c r="AB38" s="38"/>
      <c r="AC38" s="33"/>
      <c r="AD38" s="28"/>
      <c r="AE38" s="37"/>
      <c r="AF38" s="38"/>
      <c r="AG38" s="38"/>
      <c r="AH38" s="39"/>
      <c r="AI38" s="39"/>
      <c r="AJ38" s="37"/>
      <c r="AK38" s="41"/>
      <c r="AL38" s="42"/>
      <c r="AM38" s="39">
        <v>53</v>
      </c>
      <c r="AN38" s="30"/>
      <c r="AO38" s="30"/>
      <c r="AP38" s="38"/>
      <c r="AQ38" s="43" t="s">
        <v>155</v>
      </c>
      <c r="AR38" s="44"/>
      <c r="AS38" s="45"/>
      <c r="AT38" s="46"/>
      <c r="AU38" s="47"/>
      <c r="AV38" s="48"/>
      <c r="AW38" s="49"/>
      <c r="AX38" s="49"/>
      <c r="AY38" s="49"/>
      <c r="AZ38" s="49"/>
      <c r="BA38" s="49"/>
      <c r="BB38" s="49"/>
      <c r="BC38" s="49"/>
      <c r="BD38" s="50"/>
      <c r="BE38" s="49"/>
      <c r="BF38" s="49"/>
      <c r="BG38" s="49"/>
      <c r="BH38" s="49"/>
      <c r="BI38" s="49"/>
      <c r="BJ38" s="49"/>
      <c r="BK38" s="49"/>
      <c r="BL38" s="49"/>
      <c r="BM38" s="49"/>
    </row>
    <row r="39" spans="2:65" x14ac:dyDescent="0.25">
      <c r="B39" s="163">
        <v>0</v>
      </c>
      <c r="C39" s="26"/>
      <c r="D39" s="27"/>
      <c r="E39" s="27" t="s">
        <v>205</v>
      </c>
      <c r="F39" s="29"/>
      <c r="G39" s="30"/>
      <c r="H39" s="30"/>
      <c r="I39" s="30"/>
      <c r="J39" s="31"/>
      <c r="K39" s="32"/>
      <c r="L39" s="33"/>
      <c r="M39" s="33"/>
      <c r="N39" s="26"/>
      <c r="O39" s="26"/>
      <c r="P39" s="34"/>
      <c r="Q39" s="33"/>
      <c r="R39" s="35"/>
      <c r="S39" s="26"/>
      <c r="T39" s="26"/>
      <c r="U39" s="26"/>
      <c r="V39" s="26" t="s">
        <v>206</v>
      </c>
      <c r="W39" s="26"/>
      <c r="X39" s="26"/>
      <c r="Y39" s="36"/>
      <c r="Z39" s="37"/>
      <c r="AA39" s="37"/>
      <c r="AB39" s="38"/>
      <c r="AC39" s="33"/>
      <c r="AD39" s="28"/>
      <c r="AE39" s="37"/>
      <c r="AF39" s="38"/>
      <c r="AG39" s="38"/>
      <c r="AH39" s="39"/>
      <c r="AI39" s="39"/>
      <c r="AJ39" s="37"/>
      <c r="AK39" s="41"/>
      <c r="AL39" s="42"/>
      <c r="AM39" s="39">
        <v>56</v>
      </c>
      <c r="AN39" s="30"/>
      <c r="AO39" s="30"/>
      <c r="AP39" s="38"/>
      <c r="AQ39" s="43" t="s">
        <v>155</v>
      </c>
      <c r="AR39" s="44"/>
      <c r="AS39" s="45"/>
      <c r="AT39" s="46"/>
      <c r="AU39" s="47"/>
      <c r="AV39" s="48"/>
      <c r="AW39" s="49"/>
      <c r="AX39" s="49"/>
      <c r="AY39" s="49"/>
      <c r="AZ39" s="49"/>
      <c r="BA39" s="49"/>
      <c r="BB39" s="49"/>
      <c r="BC39" s="49"/>
      <c r="BD39" s="50"/>
      <c r="BE39" s="49"/>
      <c r="BF39" s="49"/>
      <c r="BG39" s="49"/>
      <c r="BH39" s="49"/>
      <c r="BI39" s="49"/>
      <c r="BJ39" s="49"/>
      <c r="BK39" s="49"/>
      <c r="BL39" s="49"/>
      <c r="BM39" s="49"/>
    </row>
    <row r="40" spans="2:65" x14ac:dyDescent="0.25">
      <c r="B40" s="162">
        <v>2016</v>
      </c>
      <c r="C40" s="26"/>
      <c r="D40" s="27" t="s">
        <v>207</v>
      </c>
      <c r="E40" s="27" t="s">
        <v>208</v>
      </c>
      <c r="F40" s="29"/>
      <c r="G40" s="30"/>
      <c r="H40" s="30"/>
      <c r="I40" s="30"/>
      <c r="J40" s="31"/>
      <c r="K40" s="32"/>
      <c r="L40" s="33"/>
      <c r="M40" s="33"/>
      <c r="N40" s="26"/>
      <c r="O40" s="26"/>
      <c r="P40" s="34"/>
      <c r="Q40" s="33"/>
      <c r="R40" s="35"/>
      <c r="S40" s="26"/>
      <c r="T40" s="26"/>
      <c r="U40" s="26"/>
      <c r="V40" s="26" t="s">
        <v>209</v>
      </c>
      <c r="W40" s="26"/>
      <c r="X40" s="26"/>
      <c r="Y40" s="36"/>
      <c r="Z40" s="37"/>
      <c r="AA40" s="37"/>
      <c r="AB40" s="38"/>
      <c r="AC40" s="33"/>
      <c r="AD40" s="28"/>
      <c r="AE40" s="37"/>
      <c r="AF40" s="38"/>
      <c r="AG40" s="38"/>
      <c r="AH40" s="39"/>
      <c r="AI40" s="39"/>
      <c r="AJ40" s="37"/>
      <c r="AK40" s="41"/>
      <c r="AL40" s="42"/>
      <c r="AM40" s="39">
        <v>57</v>
      </c>
      <c r="AN40" s="30"/>
      <c r="AO40" s="30"/>
      <c r="AP40" s="38"/>
      <c r="AQ40" s="43" t="s">
        <v>155</v>
      </c>
      <c r="AR40" s="44"/>
      <c r="AS40" s="45"/>
      <c r="AT40" s="46"/>
      <c r="AU40" s="47"/>
      <c r="AV40" s="48"/>
      <c r="AW40" s="49"/>
      <c r="AX40" s="49"/>
      <c r="AY40" s="49"/>
      <c r="AZ40" s="49"/>
      <c r="BA40" s="49"/>
      <c r="BB40" s="49"/>
      <c r="BC40" s="49"/>
      <c r="BD40" s="50"/>
      <c r="BE40" s="49"/>
      <c r="BF40" s="49"/>
      <c r="BG40" s="49"/>
      <c r="BH40" s="49"/>
      <c r="BI40" s="49"/>
      <c r="BJ40" s="49"/>
      <c r="BK40" s="49"/>
      <c r="BL40" s="49"/>
      <c r="BM40" s="49"/>
    </row>
    <row r="41" spans="2:65" x14ac:dyDescent="0.25">
      <c r="B41" s="163">
        <v>2016</v>
      </c>
      <c r="C41" s="26"/>
      <c r="D41" s="27" t="s">
        <v>207</v>
      </c>
      <c r="E41" s="27" t="s">
        <v>208</v>
      </c>
      <c r="F41" s="29"/>
      <c r="G41" s="30"/>
      <c r="H41" s="30"/>
      <c r="I41" s="30"/>
      <c r="J41" s="31"/>
      <c r="K41" s="32"/>
      <c r="L41" s="33"/>
      <c r="M41" s="33"/>
      <c r="N41" s="26"/>
      <c r="O41" s="26"/>
      <c r="P41" s="34"/>
      <c r="Q41" s="33"/>
      <c r="R41" s="35"/>
      <c r="S41" s="26"/>
      <c r="T41" s="26"/>
      <c r="U41" s="26"/>
      <c r="V41" s="26" t="s">
        <v>209</v>
      </c>
      <c r="W41" s="26"/>
      <c r="X41" s="26"/>
      <c r="Y41" s="36"/>
      <c r="Z41" s="37"/>
      <c r="AA41" s="37"/>
      <c r="AB41" s="38"/>
      <c r="AC41" s="33"/>
      <c r="AD41" s="28"/>
      <c r="AE41" s="37"/>
      <c r="AF41" s="38"/>
      <c r="AG41" s="38"/>
      <c r="AH41" s="39"/>
      <c r="AI41" s="39"/>
      <c r="AJ41" s="37"/>
      <c r="AK41" s="41"/>
      <c r="AL41" s="42"/>
      <c r="AM41" s="39">
        <v>59</v>
      </c>
      <c r="AN41" s="30"/>
      <c r="AO41" s="30"/>
      <c r="AP41" s="38"/>
      <c r="AQ41" s="43" t="s">
        <v>155</v>
      </c>
      <c r="AR41" s="44"/>
      <c r="AS41" s="45"/>
      <c r="AT41" s="46"/>
      <c r="AU41" s="47"/>
      <c r="AV41" s="48"/>
      <c r="AW41" s="49"/>
      <c r="AX41" s="49"/>
      <c r="AY41" s="49"/>
      <c r="AZ41" s="49"/>
      <c r="BA41" s="49"/>
      <c r="BB41" s="49"/>
      <c r="BC41" s="49"/>
      <c r="BD41" s="50"/>
      <c r="BE41" s="49"/>
      <c r="BF41" s="49"/>
      <c r="BG41" s="49"/>
      <c r="BH41" s="49"/>
      <c r="BI41" s="49"/>
      <c r="BJ41" s="49"/>
      <c r="BK41" s="49"/>
      <c r="BL41" s="49"/>
      <c r="BM41" s="49"/>
    </row>
    <row r="42" spans="2:65" x14ac:dyDescent="0.25">
      <c r="B42" s="162">
        <v>2017</v>
      </c>
      <c r="C42" s="26"/>
      <c r="D42" s="27"/>
      <c r="E42" s="27" t="s">
        <v>210</v>
      </c>
      <c r="F42" s="29"/>
      <c r="G42" s="30"/>
      <c r="H42" s="30"/>
      <c r="I42" s="30"/>
      <c r="J42" s="31"/>
      <c r="K42" s="32"/>
      <c r="L42" s="33"/>
      <c r="M42" s="33"/>
      <c r="N42" s="26"/>
      <c r="O42" s="26"/>
      <c r="P42" s="34"/>
      <c r="Q42" s="33"/>
      <c r="R42" s="35"/>
      <c r="S42" s="26"/>
      <c r="T42" s="26"/>
      <c r="U42" s="26"/>
      <c r="V42" s="26" t="s">
        <v>90</v>
      </c>
      <c r="W42" s="26"/>
      <c r="X42" s="26"/>
      <c r="Y42" s="36"/>
      <c r="Z42" s="37"/>
      <c r="AA42" s="37"/>
      <c r="AB42" s="38"/>
      <c r="AC42" s="33"/>
      <c r="AD42" s="28" t="s">
        <v>211</v>
      </c>
      <c r="AE42" s="37">
        <v>2017</v>
      </c>
      <c r="AF42" s="38" t="s">
        <v>212</v>
      </c>
      <c r="AG42" s="38"/>
      <c r="AH42" s="39"/>
      <c r="AI42" s="39"/>
      <c r="AJ42" s="37"/>
      <c r="AK42" s="41"/>
      <c r="AL42" s="42"/>
      <c r="AM42" s="39">
        <v>60</v>
      </c>
      <c r="AN42" s="30"/>
      <c r="AO42" s="30"/>
      <c r="AP42" s="38"/>
      <c r="AQ42" s="43" t="s">
        <v>155</v>
      </c>
      <c r="AR42" s="44"/>
      <c r="AS42" s="45"/>
      <c r="AT42" s="46"/>
      <c r="AU42" s="47"/>
      <c r="AV42" s="48"/>
      <c r="AW42" s="49"/>
      <c r="AX42" s="49"/>
      <c r="AY42" s="49"/>
      <c r="AZ42" s="49"/>
      <c r="BA42" s="49"/>
      <c r="BB42" s="49"/>
      <c r="BC42" s="49"/>
      <c r="BD42" s="50"/>
      <c r="BE42" s="49"/>
      <c r="BF42" s="49"/>
      <c r="BG42" s="49"/>
      <c r="BH42" s="49"/>
      <c r="BI42" s="49"/>
      <c r="BJ42" s="49"/>
      <c r="BK42" s="49"/>
      <c r="BL42" s="49"/>
      <c r="BM42" s="49"/>
    </row>
    <row r="43" spans="2:65" x14ac:dyDescent="0.25">
      <c r="B43" s="163">
        <v>0</v>
      </c>
      <c r="C43" s="26"/>
      <c r="D43" s="27"/>
      <c r="E43" s="27" t="s">
        <v>206</v>
      </c>
      <c r="F43" s="29"/>
      <c r="G43" s="30"/>
      <c r="H43" s="30"/>
      <c r="I43" s="30"/>
      <c r="J43" s="31"/>
      <c r="K43" s="32"/>
      <c r="L43" s="33"/>
      <c r="M43" s="33"/>
      <c r="N43" s="26"/>
      <c r="O43" s="26"/>
      <c r="P43" s="34"/>
      <c r="Q43" s="33"/>
      <c r="R43" s="35"/>
      <c r="S43" s="26"/>
      <c r="T43" s="26"/>
      <c r="U43" s="26"/>
      <c r="V43" s="26" t="s">
        <v>206</v>
      </c>
      <c r="W43" s="26"/>
      <c r="X43" s="26"/>
      <c r="Y43" s="36"/>
      <c r="Z43" s="37"/>
      <c r="AA43" s="37"/>
      <c r="AB43" s="38"/>
      <c r="AC43" s="33"/>
      <c r="AD43" s="28"/>
      <c r="AE43" s="37"/>
      <c r="AF43" s="38"/>
      <c r="AG43" s="38"/>
      <c r="AH43" s="39"/>
      <c r="AI43" s="39"/>
      <c r="AJ43" s="37"/>
      <c r="AK43" s="41"/>
      <c r="AL43" s="42"/>
      <c r="AM43" s="39">
        <v>62</v>
      </c>
      <c r="AN43" s="30"/>
      <c r="AO43" s="30"/>
      <c r="AP43" s="38"/>
      <c r="AQ43" s="43" t="s">
        <v>155</v>
      </c>
      <c r="AR43" s="44"/>
      <c r="AS43" s="45"/>
      <c r="AT43" s="46"/>
      <c r="AU43" s="47"/>
      <c r="AV43" s="48"/>
      <c r="AW43" s="49"/>
      <c r="AX43" s="49"/>
      <c r="AY43" s="49"/>
      <c r="AZ43" s="49"/>
      <c r="BA43" s="49"/>
      <c r="BB43" s="49"/>
      <c r="BC43" s="49"/>
      <c r="BD43" s="50"/>
      <c r="BE43" s="49"/>
      <c r="BF43" s="49"/>
      <c r="BG43" s="49"/>
      <c r="BH43" s="49"/>
      <c r="BI43" s="49"/>
      <c r="BJ43" s="49"/>
      <c r="BK43" s="49"/>
      <c r="BL43" s="49"/>
      <c r="BM43" s="49"/>
    </row>
    <row r="44" spans="2:65" x14ac:dyDescent="0.25">
      <c r="B44" s="162">
        <v>0</v>
      </c>
      <c r="C44" s="26"/>
      <c r="D44" s="27"/>
      <c r="E44" s="27" t="s">
        <v>213</v>
      </c>
      <c r="F44" s="29"/>
      <c r="G44" s="30"/>
      <c r="H44" s="30"/>
      <c r="I44" s="30"/>
      <c r="J44" s="31"/>
      <c r="K44" s="32"/>
      <c r="L44" s="33"/>
      <c r="M44" s="33"/>
      <c r="N44" s="26"/>
      <c r="O44" s="26"/>
      <c r="P44" s="34"/>
      <c r="Q44" s="33"/>
      <c r="R44" s="35"/>
      <c r="S44" s="26"/>
      <c r="T44" s="26"/>
      <c r="U44" s="26"/>
      <c r="V44" s="26"/>
      <c r="W44" s="26"/>
      <c r="X44" s="26"/>
      <c r="Y44" s="36"/>
      <c r="Z44" s="37"/>
      <c r="AA44" s="37"/>
      <c r="AB44" s="38"/>
      <c r="AC44" s="33"/>
      <c r="AD44" s="28"/>
      <c r="AE44" s="37"/>
      <c r="AF44" s="38"/>
      <c r="AG44" s="38"/>
      <c r="AH44" s="39"/>
      <c r="AI44" s="39"/>
      <c r="AJ44" s="37"/>
      <c r="AK44" s="41"/>
      <c r="AL44" s="42"/>
      <c r="AM44" s="39">
        <v>64</v>
      </c>
      <c r="AN44" s="30"/>
      <c r="AO44" s="30"/>
      <c r="AP44" s="38"/>
      <c r="AQ44" s="43" t="s">
        <v>155</v>
      </c>
      <c r="AR44" s="44"/>
      <c r="AS44" s="45"/>
      <c r="AT44" s="46"/>
      <c r="AU44" s="47"/>
      <c r="AV44" s="48"/>
      <c r="AW44" s="49"/>
      <c r="AX44" s="49"/>
      <c r="AY44" s="49"/>
      <c r="AZ44" s="49"/>
      <c r="BA44" s="49"/>
      <c r="BB44" s="49"/>
      <c r="BC44" s="49"/>
      <c r="BD44" s="50"/>
      <c r="BE44" s="49"/>
      <c r="BF44" s="49"/>
      <c r="BG44" s="49"/>
      <c r="BH44" s="49"/>
      <c r="BI44" s="49"/>
      <c r="BJ44" s="49"/>
      <c r="BK44" s="49"/>
      <c r="BL44" s="49"/>
      <c r="BM44" s="49"/>
    </row>
    <row r="45" spans="2:65" x14ac:dyDescent="0.25">
      <c r="B45" s="163">
        <v>2017</v>
      </c>
      <c r="C45" s="26"/>
      <c r="D45" s="27"/>
      <c r="E45" s="27" t="s">
        <v>214</v>
      </c>
      <c r="F45" s="29"/>
      <c r="G45" s="30"/>
      <c r="H45" s="30"/>
      <c r="I45" s="30"/>
      <c r="J45" s="31"/>
      <c r="K45" s="32"/>
      <c r="L45" s="33"/>
      <c r="M45" s="33"/>
      <c r="N45" s="26"/>
      <c r="O45" s="26"/>
      <c r="P45" s="34"/>
      <c r="Q45" s="33"/>
      <c r="R45" s="35"/>
      <c r="S45" s="26"/>
      <c r="T45" s="26"/>
      <c r="U45" s="26"/>
      <c r="V45" s="26" t="s">
        <v>90</v>
      </c>
      <c r="W45" s="26"/>
      <c r="X45" s="26"/>
      <c r="Y45" s="36"/>
      <c r="Z45" s="37"/>
      <c r="AA45" s="37"/>
      <c r="AB45" s="38"/>
      <c r="AC45" s="33"/>
      <c r="AD45" s="28" t="s">
        <v>215</v>
      </c>
      <c r="AE45" s="37">
        <v>2017</v>
      </c>
      <c r="AF45" s="38" t="s">
        <v>216</v>
      </c>
      <c r="AG45" s="38"/>
      <c r="AH45" s="39"/>
      <c r="AI45" s="39"/>
      <c r="AJ45" s="37"/>
      <c r="AK45" s="41"/>
      <c r="AL45" s="42"/>
      <c r="AM45" s="39">
        <v>65</v>
      </c>
      <c r="AN45" s="30"/>
      <c r="AO45" s="30"/>
      <c r="AP45" s="38"/>
      <c r="AQ45" s="43" t="s">
        <v>155</v>
      </c>
      <c r="AR45" s="44"/>
      <c r="AS45" s="45"/>
      <c r="AT45" s="46"/>
      <c r="AU45" s="47"/>
      <c r="AV45" s="48"/>
      <c r="AW45" s="49"/>
      <c r="AX45" s="49"/>
      <c r="AY45" s="49"/>
      <c r="AZ45" s="49"/>
      <c r="BA45" s="49"/>
      <c r="BB45" s="49"/>
      <c r="BC45" s="49"/>
      <c r="BD45" s="50"/>
      <c r="BE45" s="49"/>
      <c r="BF45" s="49"/>
      <c r="BG45" s="49"/>
      <c r="BH45" s="49"/>
      <c r="BI45" s="49"/>
      <c r="BJ45" s="49"/>
      <c r="BK45" s="49"/>
      <c r="BL45" s="49"/>
      <c r="BM45" s="49"/>
    </row>
    <row r="46" spans="2:65" x14ac:dyDescent="0.25">
      <c r="B46" s="162">
        <v>0</v>
      </c>
      <c r="C46" s="26"/>
      <c r="D46" s="27"/>
      <c r="E46" s="27" t="s">
        <v>206</v>
      </c>
      <c r="F46" s="29"/>
      <c r="G46" s="30"/>
      <c r="H46" s="30"/>
      <c r="I46" s="30"/>
      <c r="J46" s="31"/>
      <c r="K46" s="32"/>
      <c r="L46" s="33"/>
      <c r="M46" s="33"/>
      <c r="N46" s="26"/>
      <c r="O46" s="26"/>
      <c r="P46" s="34"/>
      <c r="Q46" s="33"/>
      <c r="R46" s="35"/>
      <c r="S46" s="26"/>
      <c r="T46" s="26"/>
      <c r="U46" s="26"/>
      <c r="V46" s="26" t="s">
        <v>206</v>
      </c>
      <c r="W46" s="26"/>
      <c r="X46" s="26"/>
      <c r="Y46" s="36"/>
      <c r="Z46" s="37"/>
      <c r="AA46" s="37"/>
      <c r="AB46" s="38"/>
      <c r="AC46" s="33"/>
      <c r="AD46" s="28"/>
      <c r="AE46" s="37"/>
      <c r="AF46" s="38"/>
      <c r="AG46" s="38"/>
      <c r="AH46" s="39"/>
      <c r="AI46" s="39"/>
      <c r="AJ46" s="37"/>
      <c r="AK46" s="41"/>
      <c r="AL46" s="42"/>
      <c r="AM46" s="39">
        <v>66</v>
      </c>
      <c r="AN46" s="30"/>
      <c r="AO46" s="30"/>
      <c r="AP46" s="38"/>
      <c r="AQ46" s="43" t="s">
        <v>155</v>
      </c>
      <c r="AR46" s="44"/>
      <c r="AS46" s="45"/>
      <c r="AT46" s="46"/>
      <c r="AU46" s="47"/>
      <c r="AV46" s="48"/>
      <c r="AW46" s="49"/>
      <c r="AX46" s="49"/>
      <c r="AY46" s="49"/>
      <c r="AZ46" s="49"/>
      <c r="BA46" s="49"/>
      <c r="BB46" s="49"/>
      <c r="BC46" s="49"/>
      <c r="BD46" s="50"/>
      <c r="BE46" s="49"/>
      <c r="BF46" s="49"/>
      <c r="BG46" s="49"/>
      <c r="BH46" s="49"/>
      <c r="BI46" s="49"/>
      <c r="BJ46" s="49"/>
      <c r="BK46" s="49"/>
      <c r="BL46" s="49"/>
      <c r="BM46" s="49"/>
    </row>
    <row r="47" spans="2:65" x14ac:dyDescent="0.25">
      <c r="B47" s="163">
        <v>0</v>
      </c>
      <c r="C47" s="26"/>
      <c r="D47" s="27"/>
      <c r="E47" s="27" t="s">
        <v>217</v>
      </c>
      <c r="F47" s="29"/>
      <c r="G47" s="30"/>
      <c r="H47" s="30"/>
      <c r="I47" s="30"/>
      <c r="J47" s="31"/>
      <c r="K47" s="32"/>
      <c r="L47" s="33"/>
      <c r="M47" s="33"/>
      <c r="N47" s="26"/>
      <c r="O47" s="26"/>
      <c r="P47" s="34"/>
      <c r="Q47" s="33"/>
      <c r="R47" s="35"/>
      <c r="S47" s="26"/>
      <c r="T47" s="26"/>
      <c r="U47" s="26"/>
      <c r="V47" s="26"/>
      <c r="W47" s="26"/>
      <c r="X47" s="26"/>
      <c r="Y47" s="36"/>
      <c r="Z47" s="37"/>
      <c r="AA47" s="37"/>
      <c r="AB47" s="38"/>
      <c r="AC47" s="33"/>
      <c r="AD47" s="28"/>
      <c r="AE47" s="37"/>
      <c r="AF47" s="38"/>
      <c r="AG47" s="38"/>
      <c r="AH47" s="39"/>
      <c r="AI47" s="39"/>
      <c r="AJ47" s="37"/>
      <c r="AK47" s="41"/>
      <c r="AL47" s="42"/>
      <c r="AM47" s="39">
        <v>67</v>
      </c>
      <c r="AN47" s="30"/>
      <c r="AO47" s="30"/>
      <c r="AP47" s="38"/>
      <c r="AQ47" s="43" t="s">
        <v>155</v>
      </c>
      <c r="AR47" s="44"/>
      <c r="AS47" s="45"/>
      <c r="AT47" s="46"/>
      <c r="AU47" s="47"/>
      <c r="AV47" s="48"/>
      <c r="AW47" s="49"/>
      <c r="AX47" s="49"/>
      <c r="AY47" s="49"/>
      <c r="AZ47" s="49"/>
      <c r="BA47" s="49"/>
      <c r="BB47" s="49"/>
      <c r="BC47" s="49"/>
      <c r="BD47" s="50"/>
      <c r="BE47" s="49"/>
      <c r="BF47" s="49"/>
      <c r="BG47" s="49"/>
      <c r="BH47" s="49"/>
      <c r="BI47" s="49"/>
      <c r="BJ47" s="49"/>
      <c r="BK47" s="49"/>
      <c r="BL47" s="49"/>
      <c r="BM47" s="49"/>
    </row>
    <row r="48" spans="2:65" x14ac:dyDescent="0.25">
      <c r="B48" s="162">
        <v>2017</v>
      </c>
      <c r="C48" s="26"/>
      <c r="D48" s="27"/>
      <c r="E48" s="27" t="s">
        <v>218</v>
      </c>
      <c r="F48" s="29"/>
      <c r="G48" s="30"/>
      <c r="H48" s="30"/>
      <c r="I48" s="30"/>
      <c r="J48" s="31"/>
      <c r="K48" s="32"/>
      <c r="L48" s="33"/>
      <c r="M48" s="33"/>
      <c r="N48" s="26"/>
      <c r="O48" s="26"/>
      <c r="P48" s="34"/>
      <c r="Q48" s="33"/>
      <c r="R48" s="35"/>
      <c r="S48" s="26"/>
      <c r="T48" s="26"/>
      <c r="U48" s="26"/>
      <c r="V48" s="26" t="s">
        <v>90</v>
      </c>
      <c r="W48" s="26"/>
      <c r="X48" s="26"/>
      <c r="Y48" s="36" t="s">
        <v>219</v>
      </c>
      <c r="Z48" s="37"/>
      <c r="AA48" s="37"/>
      <c r="AB48" s="38"/>
      <c r="AC48" s="33"/>
      <c r="AD48" s="28" t="s">
        <v>220</v>
      </c>
      <c r="AE48" s="37">
        <v>2017</v>
      </c>
      <c r="AF48" s="38"/>
      <c r="AG48" s="38"/>
      <c r="AH48" s="39"/>
      <c r="AI48" s="39"/>
      <c r="AJ48" s="37"/>
      <c r="AK48" s="41"/>
      <c r="AL48" s="42"/>
      <c r="AM48" s="39">
        <v>68</v>
      </c>
      <c r="AN48" s="30"/>
      <c r="AO48" s="30"/>
      <c r="AP48" s="38"/>
      <c r="AQ48" s="43" t="s">
        <v>155</v>
      </c>
      <c r="AR48" s="44"/>
      <c r="AS48" s="45"/>
      <c r="AT48" s="46"/>
      <c r="AU48" s="47"/>
      <c r="AV48" s="48"/>
      <c r="AW48" s="49"/>
      <c r="AX48" s="49"/>
      <c r="AY48" s="49"/>
      <c r="AZ48" s="49"/>
      <c r="BA48" s="49"/>
      <c r="BB48" s="49"/>
      <c r="BC48" s="49"/>
      <c r="BD48" s="50"/>
      <c r="BE48" s="49"/>
      <c r="BF48" s="49"/>
      <c r="BG48" s="49"/>
      <c r="BH48" s="49"/>
      <c r="BI48" s="49"/>
      <c r="BJ48" s="49"/>
      <c r="BK48" s="49"/>
      <c r="BL48" s="49"/>
      <c r="BM48" s="49"/>
    </row>
    <row r="49" spans="2:65" x14ac:dyDescent="0.25">
      <c r="B49" s="163">
        <v>2017</v>
      </c>
      <c r="C49" s="26"/>
      <c r="D49" s="27"/>
      <c r="E49" s="27" t="s">
        <v>221</v>
      </c>
      <c r="F49" s="29"/>
      <c r="G49" s="30"/>
      <c r="H49" s="30"/>
      <c r="I49" s="30"/>
      <c r="J49" s="31"/>
      <c r="K49" s="32"/>
      <c r="L49" s="33"/>
      <c r="M49" s="33"/>
      <c r="N49" s="26"/>
      <c r="O49" s="26"/>
      <c r="P49" s="34"/>
      <c r="Q49" s="33"/>
      <c r="R49" s="35"/>
      <c r="S49" s="26"/>
      <c r="T49" s="26"/>
      <c r="U49" s="26"/>
      <c r="V49" s="26" t="s">
        <v>90</v>
      </c>
      <c r="W49" s="26"/>
      <c r="X49" s="26"/>
      <c r="Y49" s="36"/>
      <c r="Z49" s="37"/>
      <c r="AA49" s="37"/>
      <c r="AB49" s="38"/>
      <c r="AC49" s="33"/>
      <c r="AD49" s="28" t="s">
        <v>222</v>
      </c>
      <c r="AE49" s="37">
        <v>2017</v>
      </c>
      <c r="AF49" s="38" t="s">
        <v>223</v>
      </c>
      <c r="AG49" s="38"/>
      <c r="AH49" s="39"/>
      <c r="AI49" s="39"/>
      <c r="AJ49" s="37"/>
      <c r="AK49" s="41"/>
      <c r="AL49" s="42"/>
      <c r="AM49" s="39">
        <v>69</v>
      </c>
      <c r="AN49" s="30"/>
      <c r="AO49" s="30"/>
      <c r="AP49" s="38"/>
      <c r="AQ49" s="43" t="s">
        <v>155</v>
      </c>
      <c r="AR49" s="44"/>
      <c r="AS49" s="45"/>
      <c r="AT49" s="46"/>
      <c r="AU49" s="47"/>
      <c r="AV49" s="48"/>
      <c r="AW49" s="49"/>
      <c r="AX49" s="49"/>
      <c r="AY49" s="49"/>
      <c r="AZ49" s="49"/>
      <c r="BA49" s="49"/>
      <c r="BB49" s="49"/>
      <c r="BC49" s="49"/>
      <c r="BD49" s="50"/>
      <c r="BE49" s="49"/>
      <c r="BF49" s="49"/>
      <c r="BG49" s="49"/>
      <c r="BH49" s="49"/>
      <c r="BI49" s="49"/>
      <c r="BJ49" s="49"/>
      <c r="BK49" s="49"/>
      <c r="BL49" s="49"/>
      <c r="BM49" s="49"/>
    </row>
    <row r="50" spans="2:65" x14ac:dyDescent="0.25">
      <c r="B50" s="162">
        <v>2017</v>
      </c>
      <c r="C50" s="26"/>
      <c r="D50" s="27"/>
      <c r="E50" s="27" t="s">
        <v>224</v>
      </c>
      <c r="F50" s="29"/>
      <c r="G50" s="30"/>
      <c r="H50" s="30"/>
      <c r="I50" s="30"/>
      <c r="J50" s="31"/>
      <c r="K50" s="32"/>
      <c r="L50" s="33"/>
      <c r="M50" s="33"/>
      <c r="N50" s="26"/>
      <c r="O50" s="26"/>
      <c r="P50" s="34"/>
      <c r="Q50" s="33"/>
      <c r="R50" s="35"/>
      <c r="S50" s="26"/>
      <c r="T50" s="26"/>
      <c r="U50" s="26"/>
      <c r="V50" s="26" t="s">
        <v>90</v>
      </c>
      <c r="W50" s="26"/>
      <c r="X50" s="26"/>
      <c r="Y50" s="36"/>
      <c r="Z50" s="37"/>
      <c r="AA50" s="37"/>
      <c r="AB50" s="38"/>
      <c r="AC50" s="33"/>
      <c r="AD50" s="28" t="s">
        <v>225</v>
      </c>
      <c r="AE50" s="37">
        <v>2017</v>
      </c>
      <c r="AF50" s="38" t="s">
        <v>223</v>
      </c>
      <c r="AG50" s="38"/>
      <c r="AH50" s="39"/>
      <c r="AI50" s="39"/>
      <c r="AJ50" s="37"/>
      <c r="AK50" s="41"/>
      <c r="AL50" s="42"/>
      <c r="AM50" s="39">
        <v>70</v>
      </c>
      <c r="AN50" s="30"/>
      <c r="AO50" s="30"/>
      <c r="AP50" s="38"/>
      <c r="AQ50" s="43" t="s">
        <v>155</v>
      </c>
      <c r="AR50" s="44"/>
      <c r="AS50" s="45"/>
      <c r="AT50" s="46"/>
      <c r="AU50" s="47"/>
      <c r="AV50" s="48"/>
      <c r="AW50" s="49"/>
      <c r="AX50" s="49"/>
      <c r="AY50" s="49"/>
      <c r="AZ50" s="49"/>
      <c r="BA50" s="49"/>
      <c r="BB50" s="49"/>
      <c r="BC50" s="49"/>
      <c r="BD50" s="50"/>
      <c r="BE50" s="49"/>
      <c r="BF50" s="49"/>
      <c r="BG50" s="49"/>
      <c r="BH50" s="49"/>
      <c r="BI50" s="49"/>
      <c r="BJ50" s="49"/>
      <c r="BK50" s="49"/>
      <c r="BL50" s="49"/>
      <c r="BM50" s="49"/>
    </row>
    <row r="51" spans="2:65" x14ac:dyDescent="0.25">
      <c r="B51" s="163">
        <v>0</v>
      </c>
      <c r="C51" s="26"/>
      <c r="D51" s="27"/>
      <c r="E51" s="27" t="s">
        <v>226</v>
      </c>
      <c r="F51" s="29"/>
      <c r="G51" s="30"/>
      <c r="H51" s="30"/>
      <c r="I51" s="30"/>
      <c r="J51" s="31"/>
      <c r="K51" s="32"/>
      <c r="L51" s="33"/>
      <c r="M51" s="33"/>
      <c r="N51" s="26"/>
      <c r="O51" s="26"/>
      <c r="P51" s="34"/>
      <c r="Q51" s="33"/>
      <c r="R51" s="35"/>
      <c r="S51" s="26"/>
      <c r="T51" s="26"/>
      <c r="U51" s="26"/>
      <c r="V51" s="26" t="s">
        <v>90</v>
      </c>
      <c r="W51" s="26"/>
      <c r="X51" s="26"/>
      <c r="Y51" s="36"/>
      <c r="Z51" s="37"/>
      <c r="AA51" s="37"/>
      <c r="AB51" s="38"/>
      <c r="AC51" s="33"/>
      <c r="AD51" s="28"/>
      <c r="AE51" s="37"/>
      <c r="AF51" s="38"/>
      <c r="AG51" s="38"/>
      <c r="AH51" s="39"/>
      <c r="AI51" s="39"/>
      <c r="AJ51" s="37"/>
      <c r="AK51" s="41"/>
      <c r="AL51" s="42"/>
      <c r="AM51" s="39">
        <v>71</v>
      </c>
      <c r="AN51" s="30"/>
      <c r="AO51" s="30"/>
      <c r="AP51" s="38"/>
      <c r="AQ51" s="43" t="s">
        <v>155</v>
      </c>
      <c r="AR51" s="44"/>
      <c r="AS51" s="45"/>
      <c r="AT51" s="46"/>
      <c r="AU51" s="47"/>
      <c r="AV51" s="48"/>
      <c r="AW51" s="49"/>
      <c r="AX51" s="49"/>
      <c r="AY51" s="49"/>
      <c r="AZ51" s="49"/>
      <c r="BA51" s="49"/>
      <c r="BB51" s="49"/>
      <c r="BC51" s="49"/>
      <c r="BD51" s="50"/>
      <c r="BE51" s="49"/>
      <c r="BF51" s="49"/>
      <c r="BG51" s="49"/>
      <c r="BH51" s="49"/>
      <c r="BI51" s="49"/>
      <c r="BJ51" s="49"/>
      <c r="BK51" s="49"/>
      <c r="BL51" s="49"/>
      <c r="BM51" s="49"/>
    </row>
    <row r="52" spans="2:65" x14ac:dyDescent="0.25">
      <c r="B52" s="162">
        <v>0</v>
      </c>
      <c r="C52" s="26"/>
      <c r="D52" s="27" t="s">
        <v>227</v>
      </c>
      <c r="E52" s="27" t="s">
        <v>228</v>
      </c>
      <c r="F52" s="29"/>
      <c r="G52" s="30"/>
      <c r="H52" s="30"/>
      <c r="I52" s="30"/>
      <c r="J52" s="31"/>
      <c r="K52" s="32"/>
      <c r="L52" s="33"/>
      <c r="M52" s="33"/>
      <c r="N52" s="26"/>
      <c r="O52" s="26"/>
      <c r="P52" s="34"/>
      <c r="Q52" s="33"/>
      <c r="R52" s="35"/>
      <c r="S52" s="26"/>
      <c r="T52" s="26"/>
      <c r="U52" s="26"/>
      <c r="V52" s="26" t="s">
        <v>209</v>
      </c>
      <c r="W52" s="26"/>
      <c r="X52" s="26"/>
      <c r="Y52" s="36"/>
      <c r="Z52" s="37"/>
      <c r="AA52" s="37"/>
      <c r="AB52" s="38"/>
      <c r="AC52" s="33"/>
      <c r="AD52" s="28"/>
      <c r="AE52" s="37"/>
      <c r="AF52" s="38"/>
      <c r="AG52" s="38"/>
      <c r="AH52" s="39"/>
      <c r="AI52" s="39"/>
      <c r="AJ52" s="37"/>
      <c r="AK52" s="41"/>
      <c r="AL52" s="42"/>
      <c r="AM52" s="39">
        <v>72</v>
      </c>
      <c r="AN52" s="30"/>
      <c r="AO52" s="30"/>
      <c r="AP52" s="38"/>
      <c r="AQ52" s="43" t="s">
        <v>155</v>
      </c>
      <c r="AR52" s="44"/>
      <c r="AS52" s="45"/>
      <c r="AT52" s="46"/>
      <c r="AU52" s="47"/>
      <c r="AV52" s="48"/>
      <c r="AW52" s="49"/>
      <c r="AX52" s="49"/>
      <c r="AY52" s="49"/>
      <c r="AZ52" s="49"/>
      <c r="BA52" s="49"/>
      <c r="BB52" s="49"/>
      <c r="BC52" s="49"/>
      <c r="BD52" s="50"/>
      <c r="BE52" s="49"/>
      <c r="BF52" s="49"/>
      <c r="BG52" s="49"/>
      <c r="BH52" s="49"/>
      <c r="BI52" s="49"/>
      <c r="BJ52" s="49"/>
      <c r="BK52" s="49"/>
      <c r="BL52" s="49"/>
      <c r="BM52" s="49"/>
    </row>
    <row r="53" spans="2:65" x14ac:dyDescent="0.25">
      <c r="B53" s="163">
        <v>0</v>
      </c>
      <c r="C53" s="26"/>
      <c r="D53" s="27"/>
      <c r="E53" s="27" t="s">
        <v>229</v>
      </c>
      <c r="F53" s="29"/>
      <c r="G53" s="30"/>
      <c r="H53" s="30"/>
      <c r="I53" s="30"/>
      <c r="J53" s="31"/>
      <c r="K53" s="32"/>
      <c r="L53" s="33"/>
      <c r="M53" s="33"/>
      <c r="N53" s="26"/>
      <c r="O53" s="26"/>
      <c r="P53" s="34"/>
      <c r="Q53" s="33"/>
      <c r="R53" s="35"/>
      <c r="S53" s="26"/>
      <c r="T53" s="26"/>
      <c r="U53" s="26"/>
      <c r="V53" s="26" t="s">
        <v>90</v>
      </c>
      <c r="W53" s="26"/>
      <c r="X53" s="26"/>
      <c r="Y53" s="36" t="s">
        <v>230</v>
      </c>
      <c r="Z53" s="37"/>
      <c r="AA53" s="37"/>
      <c r="AB53" s="38"/>
      <c r="AC53" s="33"/>
      <c r="AD53" s="28"/>
      <c r="AE53" s="37"/>
      <c r="AF53" s="38"/>
      <c r="AG53" s="38"/>
      <c r="AH53" s="39"/>
      <c r="AI53" s="39"/>
      <c r="AJ53" s="37"/>
      <c r="AK53" s="41"/>
      <c r="AL53" s="42"/>
      <c r="AM53" s="39">
        <v>73</v>
      </c>
      <c r="AN53" s="30"/>
      <c r="AO53" s="30"/>
      <c r="AP53" s="38"/>
      <c r="AQ53" s="43" t="s">
        <v>155</v>
      </c>
      <c r="AR53" s="44"/>
      <c r="AS53" s="45"/>
      <c r="AT53" s="46"/>
      <c r="AU53" s="47"/>
      <c r="AV53" s="48"/>
      <c r="AW53" s="49"/>
      <c r="AX53" s="49"/>
      <c r="AY53" s="49"/>
      <c r="AZ53" s="49"/>
      <c r="BA53" s="49"/>
      <c r="BB53" s="49"/>
      <c r="BC53" s="49"/>
      <c r="BD53" s="50"/>
      <c r="BE53" s="49"/>
      <c r="BF53" s="49"/>
      <c r="BG53" s="49"/>
      <c r="BH53" s="49"/>
      <c r="BI53" s="49"/>
      <c r="BJ53" s="49"/>
      <c r="BK53" s="49"/>
      <c r="BL53" s="49"/>
      <c r="BM53" s="49"/>
    </row>
    <row r="54" spans="2:65" x14ac:dyDescent="0.25">
      <c r="B54" s="162">
        <v>0</v>
      </c>
      <c r="C54" s="26"/>
      <c r="D54" s="27"/>
      <c r="E54" s="27" t="s">
        <v>231</v>
      </c>
      <c r="F54" s="29"/>
      <c r="G54" s="30"/>
      <c r="H54" s="30"/>
      <c r="I54" s="30"/>
      <c r="J54" s="31"/>
      <c r="K54" s="32"/>
      <c r="L54" s="33"/>
      <c r="M54" s="33"/>
      <c r="N54" s="26"/>
      <c r="O54" s="26"/>
      <c r="P54" s="34"/>
      <c r="Q54" s="33"/>
      <c r="R54" s="35"/>
      <c r="S54" s="26"/>
      <c r="T54" s="26"/>
      <c r="U54" s="26"/>
      <c r="V54" s="26"/>
      <c r="W54" s="26"/>
      <c r="X54" s="26"/>
      <c r="Y54" s="36"/>
      <c r="Z54" s="37"/>
      <c r="AA54" s="37"/>
      <c r="AB54" s="38"/>
      <c r="AC54" s="33"/>
      <c r="AD54" s="28"/>
      <c r="AE54" s="37"/>
      <c r="AF54" s="38"/>
      <c r="AG54" s="38"/>
      <c r="AH54" s="39"/>
      <c r="AI54" s="39"/>
      <c r="AJ54" s="37"/>
      <c r="AK54" s="41"/>
      <c r="AL54" s="42"/>
      <c r="AM54" s="39">
        <v>74</v>
      </c>
      <c r="AN54" s="30"/>
      <c r="AO54" s="30"/>
      <c r="AP54" s="38"/>
      <c r="AQ54" s="43" t="s">
        <v>155</v>
      </c>
      <c r="AR54" s="44"/>
      <c r="AS54" s="45"/>
      <c r="AT54" s="46"/>
      <c r="AU54" s="47"/>
      <c r="AV54" s="48"/>
      <c r="AW54" s="49"/>
      <c r="AX54" s="49"/>
      <c r="AY54" s="49"/>
      <c r="AZ54" s="49"/>
      <c r="BA54" s="49"/>
      <c r="BB54" s="49"/>
      <c r="BC54" s="49"/>
      <c r="BD54" s="50"/>
      <c r="BE54" s="49"/>
      <c r="BF54" s="49"/>
      <c r="BG54" s="49"/>
      <c r="BH54" s="49"/>
      <c r="BI54" s="49"/>
      <c r="BJ54" s="49"/>
      <c r="BK54" s="49"/>
      <c r="BL54" s="49"/>
      <c r="BM54" s="49"/>
    </row>
    <row r="55" spans="2:65" x14ac:dyDescent="0.25">
      <c r="B55" s="164">
        <v>0</v>
      </c>
      <c r="C55" s="26"/>
      <c r="D55" s="27"/>
      <c r="E55" s="27" t="s">
        <v>232</v>
      </c>
      <c r="F55" s="51"/>
      <c r="G55" s="26"/>
      <c r="H55" s="26"/>
      <c r="J55" s="52"/>
      <c r="K55" s="51"/>
      <c r="L55" s="26"/>
      <c r="M55" s="26"/>
      <c r="N55" s="26"/>
      <c r="O55" s="26"/>
      <c r="P55" s="53"/>
      <c r="Q55" s="26"/>
      <c r="R55" s="54"/>
      <c r="S55" s="26"/>
      <c r="T55" s="26"/>
      <c r="U55" s="26"/>
      <c r="V55" s="26" t="s">
        <v>78</v>
      </c>
      <c r="W55" s="26"/>
      <c r="X55" s="26"/>
      <c r="Y55" s="26" t="s">
        <v>232</v>
      </c>
      <c r="Z55" s="26"/>
      <c r="AA55" s="26"/>
      <c r="AB55" s="26"/>
      <c r="AC55" s="26"/>
      <c r="AD55" s="26" t="s">
        <v>215</v>
      </c>
      <c r="AE55" s="36"/>
      <c r="AF55" s="38"/>
      <c r="AG55" s="38"/>
      <c r="AH55" s="33"/>
      <c r="AI55" s="28"/>
      <c r="AJ55" s="33"/>
      <c r="AK55" s="55"/>
      <c r="AL55" s="56"/>
      <c r="AM55" s="39">
        <v>75</v>
      </c>
      <c r="AN55" s="30"/>
      <c r="AO55" s="30"/>
      <c r="AP55" s="26"/>
      <c r="AQ55" s="43" t="s">
        <v>155</v>
      </c>
      <c r="AR55" s="44"/>
      <c r="AS55" s="45"/>
      <c r="AT55" s="46"/>
      <c r="AU55" s="49"/>
      <c r="AV55" s="48"/>
      <c r="AW55" s="49"/>
      <c r="AX55" s="49"/>
      <c r="AY55" s="49"/>
      <c r="AZ55" s="49"/>
      <c r="BA55" s="49"/>
      <c r="BB55" s="49"/>
      <c r="BC55" s="49"/>
      <c r="BD55" s="50"/>
      <c r="BE55" s="49"/>
      <c r="BF55" s="49"/>
      <c r="BG55" s="49"/>
      <c r="BH55" s="49"/>
      <c r="BI55" s="26"/>
      <c r="BJ55" s="26"/>
      <c r="BK55" s="26"/>
      <c r="BL55" s="26"/>
      <c r="BM55" s="26"/>
    </row>
    <row r="56" spans="2:65" x14ac:dyDescent="0.25">
      <c r="B56" s="162">
        <v>2017</v>
      </c>
      <c r="C56" s="26"/>
      <c r="D56" s="27"/>
      <c r="E56" s="27" t="s">
        <v>233</v>
      </c>
      <c r="F56" s="29"/>
      <c r="G56" s="30"/>
      <c r="H56" s="30"/>
      <c r="I56" s="30"/>
      <c r="J56" s="31"/>
      <c r="K56" s="32"/>
      <c r="L56" s="33"/>
      <c r="M56" s="33"/>
      <c r="N56" s="26"/>
      <c r="O56" s="26"/>
      <c r="P56" s="34"/>
      <c r="Q56" s="33"/>
      <c r="R56" s="35"/>
      <c r="S56" s="26"/>
      <c r="T56" s="26"/>
      <c r="U56" s="26"/>
      <c r="V56" s="26" t="s">
        <v>90</v>
      </c>
      <c r="W56" s="26"/>
      <c r="X56" s="26"/>
      <c r="Y56" s="36"/>
      <c r="Z56" s="37"/>
      <c r="AA56" s="37"/>
      <c r="AB56" s="38"/>
      <c r="AC56" s="33"/>
      <c r="AD56" s="28" t="s">
        <v>215</v>
      </c>
      <c r="AE56" s="37">
        <v>2017</v>
      </c>
      <c r="AF56" s="38" t="s">
        <v>234</v>
      </c>
      <c r="AG56" s="38"/>
      <c r="AH56" s="39"/>
      <c r="AI56" s="39"/>
      <c r="AJ56" s="37"/>
      <c r="AK56" s="41"/>
      <c r="AL56" s="42"/>
      <c r="AM56" s="39">
        <v>76</v>
      </c>
      <c r="AN56" s="30"/>
      <c r="AO56" s="30"/>
      <c r="AP56" s="38"/>
      <c r="AQ56" s="43" t="s">
        <v>155</v>
      </c>
      <c r="AR56" s="44"/>
      <c r="AS56" s="45"/>
      <c r="AT56" s="46"/>
      <c r="AU56" s="47"/>
      <c r="AV56" s="48"/>
      <c r="AW56" s="49"/>
      <c r="AX56" s="49"/>
      <c r="AY56" s="49"/>
      <c r="AZ56" s="49"/>
      <c r="BA56" s="49"/>
      <c r="BB56" s="49"/>
      <c r="BC56" s="49"/>
      <c r="BD56" s="50"/>
      <c r="BE56" s="49"/>
      <c r="BF56" s="49"/>
      <c r="BG56" s="49"/>
      <c r="BH56" s="49"/>
      <c r="BI56" s="49"/>
      <c r="BJ56" s="49"/>
      <c r="BK56" s="49"/>
      <c r="BL56" s="49"/>
      <c r="BM56" s="49"/>
    </row>
    <row r="57" spans="2:65" x14ac:dyDescent="0.25">
      <c r="B57" s="163">
        <v>0</v>
      </c>
      <c r="C57" s="26"/>
      <c r="D57" s="27"/>
      <c r="E57" s="27" t="s">
        <v>235</v>
      </c>
      <c r="F57" s="29"/>
      <c r="G57" s="30"/>
      <c r="H57" s="30"/>
      <c r="I57" s="30"/>
      <c r="J57" s="31"/>
      <c r="K57" s="32"/>
      <c r="L57" s="33"/>
      <c r="M57" s="33"/>
      <c r="N57" s="26"/>
      <c r="O57" s="26"/>
      <c r="P57" s="34"/>
      <c r="Q57" s="33"/>
      <c r="R57" s="35"/>
      <c r="S57" s="26"/>
      <c r="T57" s="26"/>
      <c r="U57" s="26"/>
      <c r="V57" t="s">
        <v>78</v>
      </c>
      <c r="W57" s="26"/>
      <c r="X57" s="26"/>
      <c r="Y57" s="36" t="s">
        <v>235</v>
      </c>
      <c r="Z57" s="37"/>
      <c r="AA57" s="37"/>
      <c r="AB57" s="38"/>
      <c r="AC57" s="33"/>
      <c r="AD57" s="28" t="s">
        <v>215</v>
      </c>
      <c r="AE57" s="37"/>
      <c r="AF57" s="38"/>
      <c r="AG57" s="38"/>
      <c r="AH57" s="39"/>
      <c r="AI57" s="39"/>
      <c r="AJ57" s="37"/>
      <c r="AK57" s="41"/>
      <c r="AL57" s="42"/>
      <c r="AM57" s="39">
        <v>77</v>
      </c>
      <c r="AN57" s="30"/>
      <c r="AO57" s="30"/>
      <c r="AP57" s="38"/>
      <c r="AQ57" s="43" t="s">
        <v>155</v>
      </c>
      <c r="AR57" s="44"/>
      <c r="AS57" s="45"/>
      <c r="AT57" s="46"/>
      <c r="AU57" s="47"/>
      <c r="AV57" s="48"/>
      <c r="AW57" s="49"/>
      <c r="AX57" s="49"/>
      <c r="AY57" s="49"/>
      <c r="AZ57" s="49"/>
      <c r="BA57" s="49"/>
      <c r="BB57" s="49"/>
      <c r="BC57" s="49"/>
      <c r="BD57" s="50"/>
      <c r="BE57" s="49"/>
      <c r="BF57" s="49"/>
      <c r="BG57" s="49"/>
      <c r="BH57" s="49"/>
      <c r="BI57" s="49"/>
      <c r="BJ57" s="49"/>
      <c r="BK57" s="49"/>
      <c r="BL57" s="49"/>
      <c r="BM57" s="49"/>
    </row>
    <row r="58" spans="2:65" x14ac:dyDescent="0.25">
      <c r="B58" s="162">
        <v>0</v>
      </c>
      <c r="C58" s="26"/>
      <c r="D58" s="27" t="s">
        <v>236</v>
      </c>
      <c r="E58" s="27" t="s">
        <v>237</v>
      </c>
      <c r="F58" s="29"/>
      <c r="G58" s="30"/>
      <c r="H58" s="30"/>
      <c r="I58" s="30"/>
      <c r="J58" s="31"/>
      <c r="K58" s="32"/>
      <c r="L58" s="33"/>
      <c r="M58" s="33"/>
      <c r="N58" s="26"/>
      <c r="O58" s="26"/>
      <c r="P58" s="34"/>
      <c r="Q58" s="33"/>
      <c r="R58" s="35"/>
      <c r="S58" s="26"/>
      <c r="T58" s="26"/>
      <c r="U58" s="26"/>
      <c r="V58" s="26" t="s">
        <v>209</v>
      </c>
      <c r="W58" s="26"/>
      <c r="X58" s="26"/>
      <c r="Y58" s="36"/>
      <c r="Z58" s="37"/>
      <c r="AA58" s="37"/>
      <c r="AB58" s="38"/>
      <c r="AC58" s="33"/>
      <c r="AD58" s="28"/>
      <c r="AE58" s="37"/>
      <c r="AF58" s="38"/>
      <c r="AG58" s="38"/>
      <c r="AH58" s="39"/>
      <c r="AI58" s="39"/>
      <c r="AJ58" s="37"/>
      <c r="AK58" s="41"/>
      <c r="AL58" s="42"/>
      <c r="AM58" s="39">
        <v>78</v>
      </c>
      <c r="AN58" s="30"/>
      <c r="AO58" s="30"/>
      <c r="AP58" s="38"/>
      <c r="AQ58" s="43" t="s">
        <v>155</v>
      </c>
      <c r="AR58" s="44"/>
      <c r="AS58" s="45"/>
      <c r="AT58" s="46"/>
      <c r="AU58" s="47"/>
      <c r="AV58" s="48"/>
      <c r="AW58" s="49"/>
      <c r="AX58" s="49"/>
      <c r="AY58" s="49"/>
      <c r="AZ58" s="49"/>
      <c r="BA58" s="49"/>
      <c r="BB58" s="49"/>
      <c r="BC58" s="49"/>
      <c r="BD58" s="50"/>
      <c r="BE58" s="49"/>
      <c r="BF58" s="49"/>
      <c r="BG58" s="49"/>
      <c r="BH58" s="49"/>
      <c r="BI58" s="49"/>
      <c r="BJ58" s="49"/>
      <c r="BK58" s="49"/>
      <c r="BL58" s="49"/>
      <c r="BM58" s="49"/>
    </row>
    <row r="59" spans="2:65" x14ac:dyDescent="0.25">
      <c r="B59" s="163">
        <v>2017</v>
      </c>
      <c r="C59" s="26"/>
      <c r="D59" s="27"/>
      <c r="E59" s="27" t="s">
        <v>238</v>
      </c>
      <c r="F59" s="29"/>
      <c r="G59" s="30"/>
      <c r="H59" s="30"/>
      <c r="I59" s="30"/>
      <c r="J59" s="31"/>
      <c r="K59" s="32"/>
      <c r="L59" s="33"/>
      <c r="M59" s="33"/>
      <c r="N59" s="26"/>
      <c r="O59" s="26"/>
      <c r="P59" s="34"/>
      <c r="Q59" s="33"/>
      <c r="R59" s="35"/>
      <c r="S59" s="26"/>
      <c r="T59" s="26"/>
      <c r="U59" s="26"/>
      <c r="V59" s="26" t="s">
        <v>90</v>
      </c>
      <c r="W59" s="26"/>
      <c r="X59" s="26"/>
      <c r="Y59" s="36"/>
      <c r="Z59" s="37"/>
      <c r="AA59" s="37"/>
      <c r="AB59" s="38"/>
      <c r="AC59" s="33"/>
      <c r="AD59" s="28" t="s">
        <v>239</v>
      </c>
      <c r="AE59" s="37">
        <v>2017</v>
      </c>
      <c r="AF59" s="38">
        <v>42948</v>
      </c>
      <c r="AG59" s="38"/>
      <c r="AH59" s="39"/>
      <c r="AI59" s="39"/>
      <c r="AJ59" s="37"/>
      <c r="AK59" s="41"/>
      <c r="AL59" s="42"/>
      <c r="AM59" s="39">
        <v>80</v>
      </c>
      <c r="AN59" s="30"/>
      <c r="AO59" s="30"/>
      <c r="AP59" s="38"/>
      <c r="AQ59" s="43" t="s">
        <v>155</v>
      </c>
      <c r="AR59" s="44"/>
      <c r="AS59" s="45"/>
      <c r="AT59" s="46"/>
      <c r="AU59" s="47"/>
      <c r="AV59" s="48"/>
      <c r="AW59" s="49"/>
      <c r="AX59" s="49"/>
      <c r="AY59" s="49"/>
      <c r="AZ59" s="49"/>
      <c r="BA59" s="49"/>
      <c r="BB59" s="49"/>
      <c r="BC59" s="49"/>
      <c r="BD59" s="50"/>
      <c r="BE59" s="49"/>
      <c r="BF59" s="49"/>
      <c r="BG59" s="49"/>
      <c r="BH59" s="49"/>
      <c r="BI59" s="49"/>
      <c r="BJ59" s="49"/>
      <c r="BK59" s="49"/>
      <c r="BL59" s="49"/>
      <c r="BM59" s="49"/>
    </row>
    <row r="60" spans="2:65" x14ac:dyDescent="0.25">
      <c r="B60" s="165">
        <v>0</v>
      </c>
      <c r="C60" s="26"/>
      <c r="D60" s="27"/>
      <c r="E60" s="27" t="s">
        <v>240</v>
      </c>
      <c r="F60" s="51"/>
      <c r="G60" s="26"/>
      <c r="H60" s="26"/>
      <c r="J60" s="52"/>
      <c r="K60" s="51"/>
      <c r="L60" s="26"/>
      <c r="M60" s="26"/>
      <c r="N60" s="26"/>
      <c r="O60" s="26"/>
      <c r="P60" s="53"/>
      <c r="Q60" s="26"/>
      <c r="R60" s="54"/>
      <c r="S60" s="26"/>
      <c r="T60" s="26"/>
      <c r="U60" s="26"/>
      <c r="V60" s="26" t="s">
        <v>78</v>
      </c>
      <c r="W60" s="26"/>
      <c r="X60" s="26"/>
      <c r="Y60" s="26" t="s">
        <v>240</v>
      </c>
      <c r="Z60" s="26"/>
      <c r="AA60" s="26"/>
      <c r="AB60" s="26"/>
      <c r="AC60" s="26"/>
      <c r="AD60" s="26" t="s">
        <v>215</v>
      </c>
      <c r="AE60" s="36"/>
      <c r="AF60" s="38"/>
      <c r="AG60" s="38"/>
      <c r="AH60" s="33"/>
      <c r="AI60" s="28"/>
      <c r="AJ60" s="33"/>
      <c r="AK60" s="55"/>
      <c r="AL60" s="56"/>
      <c r="AM60" s="39">
        <v>81</v>
      </c>
      <c r="AN60" s="30"/>
      <c r="AO60" s="30"/>
      <c r="AP60" s="26"/>
      <c r="AQ60" s="43" t="s">
        <v>155</v>
      </c>
      <c r="AR60" s="44"/>
      <c r="AS60" s="45"/>
      <c r="AT60" s="46"/>
      <c r="AU60" s="47"/>
      <c r="AV60" s="48"/>
      <c r="AW60" s="49"/>
      <c r="AX60" s="49"/>
      <c r="AY60" s="49"/>
      <c r="AZ60" s="49"/>
      <c r="BA60" s="49"/>
      <c r="BB60" s="49"/>
      <c r="BC60" s="49"/>
      <c r="BD60" s="50"/>
      <c r="BE60" s="49"/>
      <c r="BF60" s="49"/>
      <c r="BG60" s="49"/>
      <c r="BH60" s="49"/>
      <c r="BI60" s="49"/>
      <c r="BJ60" s="49"/>
      <c r="BK60" s="49"/>
      <c r="BL60" s="49"/>
      <c r="BM60" s="49"/>
    </row>
    <row r="61" spans="2:65" x14ac:dyDescent="0.25">
      <c r="B61" s="164">
        <v>0</v>
      </c>
      <c r="C61" s="26"/>
      <c r="D61" s="27"/>
      <c r="E61" s="27" t="s">
        <v>241</v>
      </c>
      <c r="F61" s="51"/>
      <c r="G61" s="26"/>
      <c r="H61" s="26"/>
      <c r="J61" s="52"/>
      <c r="K61" s="85"/>
      <c r="L61" s="26"/>
      <c r="M61" s="26"/>
      <c r="N61" s="26"/>
      <c r="O61" s="26"/>
      <c r="P61" s="53"/>
      <c r="Q61" s="26"/>
      <c r="R61" s="54"/>
      <c r="S61" s="26"/>
      <c r="T61" s="26"/>
      <c r="U61" s="26"/>
      <c r="V61" s="26" t="s">
        <v>78</v>
      </c>
      <c r="W61" s="26"/>
      <c r="X61" s="26"/>
      <c r="Y61" s="26" t="s">
        <v>241</v>
      </c>
      <c r="Z61" s="26"/>
      <c r="AA61" s="26"/>
      <c r="AB61" s="26"/>
      <c r="AC61" s="26"/>
      <c r="AD61" s="26" t="s">
        <v>215</v>
      </c>
      <c r="AE61" s="36"/>
      <c r="AF61" s="38"/>
      <c r="AG61" s="38"/>
      <c r="AH61" s="33"/>
      <c r="AI61" s="28"/>
      <c r="AJ61" s="33"/>
      <c r="AK61" s="55"/>
      <c r="AL61" s="56"/>
      <c r="AM61" s="39">
        <v>82</v>
      </c>
      <c r="AN61" s="30"/>
      <c r="AO61" s="30"/>
      <c r="AP61" s="26"/>
      <c r="AQ61" s="43" t="s">
        <v>155</v>
      </c>
      <c r="AR61" s="44"/>
      <c r="AS61" s="45"/>
      <c r="AT61" s="46"/>
      <c r="AU61" s="47"/>
      <c r="AV61" s="48"/>
      <c r="AW61" s="49"/>
      <c r="AX61" s="49"/>
      <c r="AY61" s="49"/>
      <c r="AZ61" s="49"/>
      <c r="BA61" s="49"/>
      <c r="BB61" s="49"/>
      <c r="BC61" s="49"/>
      <c r="BD61" s="50"/>
      <c r="BE61" s="49"/>
      <c r="BF61" s="49"/>
      <c r="BG61" s="49"/>
      <c r="BH61" s="49"/>
      <c r="BI61" s="49"/>
      <c r="BJ61" s="49"/>
      <c r="BK61" s="49"/>
      <c r="BL61" s="49"/>
      <c r="BM61" s="49"/>
    </row>
    <row r="62" spans="2:65" x14ac:dyDescent="0.25">
      <c r="B62" s="162">
        <v>2017</v>
      </c>
      <c r="C62" s="26"/>
      <c r="D62" s="27"/>
      <c r="E62" s="27" t="s">
        <v>242</v>
      </c>
      <c r="F62" s="29"/>
      <c r="G62" s="30"/>
      <c r="H62" s="30"/>
      <c r="I62" s="30"/>
      <c r="J62" s="31"/>
      <c r="K62" s="32"/>
      <c r="L62" s="33"/>
      <c r="M62" s="33"/>
      <c r="N62" s="26"/>
      <c r="O62" s="26"/>
      <c r="P62" s="34"/>
      <c r="Q62" s="33"/>
      <c r="R62" s="35"/>
      <c r="S62" s="26"/>
      <c r="T62" s="26"/>
      <c r="U62" s="26"/>
      <c r="V62" s="26" t="s">
        <v>90</v>
      </c>
      <c r="W62" s="26"/>
      <c r="X62" s="26"/>
      <c r="Y62" s="36"/>
      <c r="Z62" s="37"/>
      <c r="AA62" s="37"/>
      <c r="AB62" s="38"/>
      <c r="AC62" s="33"/>
      <c r="AD62" s="28" t="s">
        <v>243</v>
      </c>
      <c r="AE62" s="37">
        <v>2017</v>
      </c>
      <c r="AF62" s="38" t="s">
        <v>244</v>
      </c>
      <c r="AG62" s="38"/>
      <c r="AH62" s="39"/>
      <c r="AI62" s="39"/>
      <c r="AJ62" s="37"/>
      <c r="AK62" s="41"/>
      <c r="AL62" s="42"/>
      <c r="AM62" s="39">
        <v>84</v>
      </c>
      <c r="AN62" s="30"/>
      <c r="AO62" s="30"/>
      <c r="AP62" s="38"/>
      <c r="AQ62" s="43" t="s">
        <v>155</v>
      </c>
      <c r="AR62" s="44"/>
      <c r="AS62" s="45"/>
      <c r="AT62" s="46"/>
      <c r="AU62" s="47"/>
      <c r="AV62" s="48"/>
      <c r="AW62" s="49"/>
      <c r="AX62" s="49"/>
      <c r="AY62" s="49"/>
      <c r="AZ62" s="49"/>
      <c r="BA62" s="49"/>
      <c r="BB62" s="49"/>
      <c r="BC62" s="49"/>
      <c r="BD62" s="50"/>
      <c r="BE62" s="49"/>
      <c r="BF62" s="49"/>
      <c r="BG62" s="49"/>
      <c r="BH62" s="49"/>
      <c r="BI62" s="49"/>
      <c r="BJ62" s="49"/>
      <c r="BK62" s="49"/>
      <c r="BL62" s="49"/>
      <c r="BM62" s="49"/>
    </row>
    <row r="63" spans="2:65" x14ac:dyDescent="0.25">
      <c r="B63" s="163">
        <v>2017</v>
      </c>
      <c r="C63" s="26"/>
      <c r="D63" s="27"/>
      <c r="E63" s="27" t="s">
        <v>245</v>
      </c>
      <c r="F63" s="29"/>
      <c r="G63" s="30"/>
      <c r="H63" s="30"/>
      <c r="I63" s="30"/>
      <c r="J63" s="31"/>
      <c r="K63" s="32"/>
      <c r="L63" s="33"/>
      <c r="M63" s="33"/>
      <c r="N63" s="26"/>
      <c r="O63" s="26"/>
      <c r="P63" s="34"/>
      <c r="Q63" s="33"/>
      <c r="R63" s="35"/>
      <c r="S63" s="26"/>
      <c r="T63" s="26"/>
      <c r="U63" s="26"/>
      <c r="V63" s="26" t="s">
        <v>90</v>
      </c>
      <c r="W63" s="26"/>
      <c r="X63" s="26"/>
      <c r="Y63" s="36"/>
      <c r="Z63" s="37"/>
      <c r="AA63" s="37"/>
      <c r="AB63" s="38"/>
      <c r="AC63" s="33"/>
      <c r="AD63" s="28"/>
      <c r="AE63" s="37">
        <v>2017</v>
      </c>
      <c r="AF63" s="38">
        <v>42996</v>
      </c>
      <c r="AG63" s="38">
        <v>43007</v>
      </c>
      <c r="AH63" s="39"/>
      <c r="AI63" s="39"/>
      <c r="AJ63" s="37"/>
      <c r="AK63" s="41"/>
      <c r="AL63" s="42"/>
      <c r="AM63" s="39">
        <v>85</v>
      </c>
      <c r="AN63" s="30"/>
      <c r="AO63" s="30"/>
      <c r="AP63" s="38"/>
      <c r="AQ63" s="43" t="s">
        <v>155</v>
      </c>
      <c r="AR63" s="44"/>
      <c r="AS63" s="45"/>
      <c r="AT63" s="46"/>
      <c r="AU63" s="47"/>
      <c r="AV63" s="48"/>
      <c r="AW63" s="49"/>
      <c r="AX63" s="49"/>
      <c r="AY63" s="49"/>
      <c r="AZ63" s="49"/>
      <c r="BA63" s="49"/>
      <c r="BB63" s="49"/>
      <c r="BC63" s="49"/>
      <c r="BD63" s="50"/>
      <c r="BE63" s="49"/>
      <c r="BF63" s="49"/>
      <c r="BG63" s="49"/>
      <c r="BH63" s="49"/>
      <c r="BI63" s="49"/>
      <c r="BJ63" s="49"/>
      <c r="BK63" s="49"/>
      <c r="BL63" s="49"/>
      <c r="BM63" s="49"/>
    </row>
    <row r="64" spans="2:65" x14ac:dyDescent="0.25">
      <c r="B64" s="165">
        <v>0</v>
      </c>
      <c r="C64" s="26"/>
      <c r="D64" s="27"/>
      <c r="E64" s="27" t="s">
        <v>246</v>
      </c>
      <c r="F64" s="51"/>
      <c r="G64" s="26"/>
      <c r="H64" s="26"/>
      <c r="J64" s="52"/>
      <c r="K64" s="51"/>
      <c r="L64" s="26"/>
      <c r="M64" s="26"/>
      <c r="N64" s="26"/>
      <c r="O64" s="26"/>
      <c r="P64" s="53"/>
      <c r="Q64" s="26"/>
      <c r="R64" s="54"/>
      <c r="S64" s="26"/>
      <c r="T64" s="26"/>
      <c r="U64" s="26"/>
      <c r="V64" s="26" t="s">
        <v>78</v>
      </c>
      <c r="W64" s="26"/>
      <c r="X64" s="26"/>
      <c r="Y64" s="26" t="s">
        <v>246</v>
      </c>
      <c r="Z64" s="26"/>
      <c r="AA64" s="26"/>
      <c r="AB64" s="26"/>
      <c r="AC64" s="26"/>
      <c r="AD64" s="26" t="s">
        <v>215</v>
      </c>
      <c r="AE64" s="36"/>
      <c r="AF64" s="38"/>
      <c r="AG64" s="38"/>
      <c r="AH64" s="33"/>
      <c r="AI64" s="28"/>
      <c r="AJ64" s="33"/>
      <c r="AK64" s="55"/>
      <c r="AL64" s="56"/>
      <c r="AM64" s="39">
        <v>86</v>
      </c>
      <c r="AN64" s="30"/>
      <c r="AO64" s="30"/>
      <c r="AP64" s="26"/>
      <c r="AQ64" s="43" t="s">
        <v>155</v>
      </c>
      <c r="AR64" s="44"/>
      <c r="AS64" s="45"/>
      <c r="AT64" s="46"/>
      <c r="AU64" s="49"/>
      <c r="AV64" s="48"/>
      <c r="AW64" s="49"/>
      <c r="AX64" s="49"/>
      <c r="AY64" s="49"/>
      <c r="AZ64" s="49"/>
      <c r="BA64" s="49"/>
      <c r="BB64" s="49"/>
      <c r="BC64" s="49"/>
      <c r="BD64" s="50"/>
      <c r="BE64" s="49"/>
      <c r="BF64" s="49"/>
      <c r="BG64" s="49"/>
      <c r="BH64" s="49"/>
      <c r="BI64" s="26"/>
      <c r="BJ64" s="26"/>
      <c r="BK64" s="26"/>
      <c r="BL64" s="26"/>
      <c r="BM64" s="26"/>
    </row>
    <row r="65" spans="2:65" x14ac:dyDescent="0.25">
      <c r="B65" s="164">
        <v>0</v>
      </c>
      <c r="C65" s="26"/>
      <c r="D65" s="27"/>
      <c r="E65" s="27" t="s">
        <v>247</v>
      </c>
      <c r="F65" s="51"/>
      <c r="G65" s="26"/>
      <c r="H65" s="26"/>
      <c r="J65" s="52"/>
      <c r="K65" s="51"/>
      <c r="L65" s="26"/>
      <c r="M65" s="26"/>
      <c r="N65" s="26"/>
      <c r="O65" s="26"/>
      <c r="P65" s="53"/>
      <c r="Q65" s="26"/>
      <c r="R65" s="54"/>
      <c r="S65" s="26"/>
      <c r="T65" s="26"/>
      <c r="U65" s="26"/>
      <c r="V65" s="26" t="s">
        <v>78</v>
      </c>
      <c r="W65" s="26"/>
      <c r="X65" s="26"/>
      <c r="Y65" s="26" t="s">
        <v>247</v>
      </c>
      <c r="Z65" s="26"/>
      <c r="AA65" s="26"/>
      <c r="AB65" s="26"/>
      <c r="AC65" s="26"/>
      <c r="AD65" s="26" t="s">
        <v>215</v>
      </c>
      <c r="AE65" s="36"/>
      <c r="AF65" s="38"/>
      <c r="AG65" s="38"/>
      <c r="AH65" s="33"/>
      <c r="AI65" s="28"/>
      <c r="AJ65" s="33"/>
      <c r="AK65" s="55"/>
      <c r="AL65" s="56"/>
      <c r="AM65" s="39">
        <v>87</v>
      </c>
      <c r="AN65" s="30"/>
      <c r="AO65" s="30"/>
      <c r="AP65" s="26"/>
      <c r="AQ65" s="43" t="s">
        <v>155</v>
      </c>
      <c r="AR65" s="44"/>
      <c r="AS65" s="45"/>
      <c r="AT65" s="46"/>
      <c r="AU65" s="49"/>
      <c r="AV65" s="48"/>
      <c r="AW65" s="49"/>
      <c r="AX65" s="49"/>
      <c r="AY65" s="49"/>
      <c r="AZ65" s="49"/>
      <c r="BA65" s="49"/>
      <c r="BB65" s="49"/>
      <c r="BC65" s="49"/>
      <c r="BD65" s="50"/>
      <c r="BE65" s="49"/>
      <c r="BF65" s="49"/>
      <c r="BG65" s="49"/>
      <c r="BH65" s="49"/>
      <c r="BI65" s="26"/>
      <c r="BJ65" s="26"/>
      <c r="BK65" s="26"/>
      <c r="BL65" s="26"/>
      <c r="BM65" s="26"/>
    </row>
    <row r="66" spans="2:65" x14ac:dyDescent="0.25">
      <c r="B66" s="165">
        <v>0</v>
      </c>
      <c r="C66" s="26"/>
      <c r="D66" s="27"/>
      <c r="E66" s="27" t="s">
        <v>248</v>
      </c>
      <c r="F66" s="51"/>
      <c r="G66" s="26"/>
      <c r="H66" s="26"/>
      <c r="J66" s="52"/>
      <c r="K66" s="51"/>
      <c r="L66" s="26"/>
      <c r="M66" s="26"/>
      <c r="N66" s="26"/>
      <c r="O66" s="26"/>
      <c r="P66" s="53"/>
      <c r="Q66" s="26"/>
      <c r="R66" s="54"/>
      <c r="S66" s="26"/>
      <c r="T66" s="26"/>
      <c r="U66" s="26"/>
      <c r="V66" s="26" t="s">
        <v>78</v>
      </c>
      <c r="W66" s="26"/>
      <c r="X66" s="26"/>
      <c r="Y66" s="26" t="s">
        <v>248</v>
      </c>
      <c r="Z66" s="26"/>
      <c r="AA66" s="26"/>
      <c r="AB66" s="26"/>
      <c r="AC66" s="26"/>
      <c r="AD66" s="26" t="s">
        <v>215</v>
      </c>
      <c r="AE66" s="36"/>
      <c r="AF66" s="38"/>
      <c r="AG66" s="38"/>
      <c r="AH66" s="33"/>
      <c r="AI66" s="28"/>
      <c r="AJ66" s="33"/>
      <c r="AK66" s="55"/>
      <c r="AL66" s="56"/>
      <c r="AM66" s="39">
        <v>88</v>
      </c>
      <c r="AN66" s="30"/>
      <c r="AO66" s="30"/>
      <c r="AP66" s="26"/>
      <c r="AQ66" s="43" t="s">
        <v>155</v>
      </c>
      <c r="AR66" s="44"/>
      <c r="AS66" s="45"/>
      <c r="AT66" s="46"/>
      <c r="AU66" s="49"/>
      <c r="AV66" s="48"/>
      <c r="AW66" s="49"/>
      <c r="AX66" s="49"/>
      <c r="AY66" s="49"/>
      <c r="AZ66" s="49"/>
      <c r="BA66" s="49"/>
      <c r="BB66" s="49"/>
      <c r="BC66" s="49"/>
      <c r="BD66" s="50"/>
      <c r="BE66" s="49"/>
      <c r="BF66" s="49"/>
      <c r="BG66" s="49"/>
      <c r="BH66" s="49"/>
      <c r="BI66" s="26"/>
      <c r="BJ66" s="26"/>
      <c r="BK66" s="26"/>
      <c r="BL66" s="26"/>
      <c r="BM66" s="26"/>
    </row>
    <row r="67" spans="2:65" x14ac:dyDescent="0.25">
      <c r="B67" s="164">
        <v>0</v>
      </c>
      <c r="C67" s="26"/>
      <c r="D67" s="27"/>
      <c r="E67" s="27" t="s">
        <v>249</v>
      </c>
      <c r="F67" s="51"/>
      <c r="G67" s="26"/>
      <c r="H67" s="26"/>
      <c r="J67" s="52"/>
      <c r="K67" s="51"/>
      <c r="L67" s="26"/>
      <c r="M67" s="26"/>
      <c r="N67" s="26"/>
      <c r="O67" s="26"/>
      <c r="P67" s="53"/>
      <c r="Q67" s="26"/>
      <c r="R67" s="54"/>
      <c r="S67" s="26"/>
      <c r="T67" s="26"/>
      <c r="U67" s="26"/>
      <c r="V67" s="26" t="s">
        <v>78</v>
      </c>
      <c r="W67" s="26"/>
      <c r="X67" s="26"/>
      <c r="Y67" s="26" t="s">
        <v>249</v>
      </c>
      <c r="Z67" s="26"/>
      <c r="AA67" s="26"/>
      <c r="AB67" s="26"/>
      <c r="AC67" s="26"/>
      <c r="AD67" s="26" t="s">
        <v>250</v>
      </c>
      <c r="AE67" s="36"/>
      <c r="AF67" s="38"/>
      <c r="AG67" s="38"/>
      <c r="AH67" s="33"/>
      <c r="AI67" s="28"/>
      <c r="AJ67" s="33"/>
      <c r="AK67" s="55"/>
      <c r="AL67" s="56"/>
      <c r="AM67" s="39">
        <v>89</v>
      </c>
      <c r="AN67" s="30"/>
      <c r="AO67" s="30"/>
      <c r="AP67" s="26"/>
      <c r="AQ67" s="43" t="s">
        <v>155</v>
      </c>
      <c r="AR67" s="44"/>
      <c r="AS67" s="45"/>
      <c r="AT67" s="46"/>
      <c r="AU67" s="49"/>
      <c r="AV67" s="48"/>
      <c r="AW67" s="49"/>
      <c r="AX67" s="49"/>
      <c r="AY67" s="49"/>
      <c r="AZ67" s="49"/>
      <c r="BA67" s="49"/>
      <c r="BB67" s="49"/>
      <c r="BC67" s="49"/>
      <c r="BD67" s="50"/>
      <c r="BE67" s="49"/>
      <c r="BF67" s="49"/>
      <c r="BG67" s="49"/>
      <c r="BH67" s="49"/>
      <c r="BI67" s="26"/>
      <c r="BJ67" s="26"/>
      <c r="BK67" s="26"/>
      <c r="BL67" s="26"/>
      <c r="BM67" s="26"/>
    </row>
    <row r="68" spans="2:65" x14ac:dyDescent="0.25">
      <c r="B68" s="162">
        <v>0</v>
      </c>
      <c r="C68" s="26"/>
      <c r="D68" s="27"/>
      <c r="E68" s="27" t="s">
        <v>251</v>
      </c>
      <c r="F68" s="29"/>
      <c r="G68" s="30"/>
      <c r="H68" s="30"/>
      <c r="I68" s="30"/>
      <c r="J68" s="31"/>
      <c r="K68" s="32"/>
      <c r="L68" s="33"/>
      <c r="M68" s="33"/>
      <c r="N68" s="26"/>
      <c r="O68" s="26"/>
      <c r="P68" s="34"/>
      <c r="Q68" s="33"/>
      <c r="R68" s="35"/>
      <c r="S68" s="26"/>
      <c r="T68" s="26"/>
      <c r="U68" s="26"/>
      <c r="V68" s="26"/>
      <c r="W68" s="26"/>
      <c r="X68" s="26"/>
      <c r="Y68" s="36"/>
      <c r="Z68" s="37"/>
      <c r="AA68" s="37"/>
      <c r="AB68" s="38"/>
      <c r="AC68" s="33"/>
      <c r="AD68" s="28"/>
      <c r="AE68" s="37"/>
      <c r="AF68" s="38"/>
      <c r="AG68" s="38" t="s">
        <v>252</v>
      </c>
      <c r="AH68" s="39"/>
      <c r="AI68" s="39"/>
      <c r="AJ68" s="37"/>
      <c r="AK68" s="41"/>
      <c r="AL68" s="42"/>
      <c r="AM68" s="39">
        <v>90</v>
      </c>
      <c r="AN68" s="30"/>
      <c r="AO68" s="30"/>
      <c r="AP68" s="38"/>
      <c r="AQ68" s="43" t="s">
        <v>155</v>
      </c>
      <c r="AR68" s="44"/>
      <c r="AS68" s="45"/>
      <c r="AT68" s="46"/>
      <c r="AU68" s="47"/>
      <c r="AV68" s="48"/>
      <c r="AW68" s="49"/>
      <c r="AX68" s="49"/>
      <c r="AY68" s="49"/>
      <c r="AZ68" s="49"/>
      <c r="BA68" s="49"/>
      <c r="BB68" s="49"/>
      <c r="BC68" s="49"/>
      <c r="BD68" s="50"/>
      <c r="BE68" s="49"/>
      <c r="BF68" s="49"/>
      <c r="BG68" s="49"/>
      <c r="BH68" s="49"/>
      <c r="BI68" s="49"/>
      <c r="BJ68" s="49"/>
      <c r="BK68" s="49"/>
      <c r="BL68" s="49"/>
      <c r="BM68" s="49"/>
    </row>
    <row r="69" spans="2:65" x14ac:dyDescent="0.25">
      <c r="B69" s="164">
        <v>0</v>
      </c>
      <c r="C69" s="26"/>
      <c r="D69" s="27"/>
      <c r="E69" s="27" t="s">
        <v>253</v>
      </c>
      <c r="F69" s="51"/>
      <c r="G69" s="26"/>
      <c r="H69" s="26"/>
      <c r="J69" s="52"/>
      <c r="K69" s="51"/>
      <c r="L69" s="26"/>
      <c r="M69" s="26"/>
      <c r="N69" s="26"/>
      <c r="O69" s="26"/>
      <c r="P69" s="53"/>
      <c r="Q69" s="26"/>
      <c r="R69" s="54"/>
      <c r="S69" s="26"/>
      <c r="T69" s="26"/>
      <c r="U69" s="26"/>
      <c r="V69" s="26" t="s">
        <v>78</v>
      </c>
      <c r="W69" s="26"/>
      <c r="X69" s="26"/>
      <c r="Y69" s="26" t="s">
        <v>253</v>
      </c>
      <c r="Z69" s="26"/>
      <c r="AA69" s="26"/>
      <c r="AB69" s="26"/>
      <c r="AC69" s="26"/>
      <c r="AD69" s="26" t="s">
        <v>250</v>
      </c>
      <c r="AE69" s="36"/>
      <c r="AF69" s="38"/>
      <c r="AG69" s="38"/>
      <c r="AH69" s="33"/>
      <c r="AI69" s="28"/>
      <c r="AJ69" s="33"/>
      <c r="AK69" s="55"/>
      <c r="AL69" s="56"/>
      <c r="AM69" s="39">
        <v>91</v>
      </c>
      <c r="AN69" s="30"/>
      <c r="AO69" s="30"/>
      <c r="AP69" s="26"/>
      <c r="AQ69" s="43" t="s">
        <v>155</v>
      </c>
      <c r="AR69" s="44"/>
      <c r="AS69" s="45"/>
      <c r="AT69" s="46"/>
      <c r="AU69" s="49"/>
      <c r="AV69" s="48"/>
      <c r="AW69" s="49"/>
      <c r="AX69" s="49"/>
      <c r="AY69" s="49"/>
      <c r="AZ69" s="49"/>
      <c r="BA69" s="49"/>
      <c r="BB69" s="49"/>
      <c r="BC69" s="49"/>
      <c r="BD69" s="50"/>
      <c r="BE69" s="49"/>
      <c r="BF69" s="49"/>
      <c r="BG69" s="49"/>
      <c r="BH69" s="49"/>
      <c r="BI69" s="26"/>
      <c r="BJ69" s="26"/>
      <c r="BK69" s="26"/>
      <c r="BL69" s="26"/>
      <c r="BM69" s="26"/>
    </row>
    <row r="70" spans="2:65" x14ac:dyDescent="0.25">
      <c r="B70" s="165">
        <v>0</v>
      </c>
      <c r="C70" s="26"/>
      <c r="D70" s="27"/>
      <c r="E70" s="27" t="s">
        <v>254</v>
      </c>
      <c r="F70" s="51"/>
      <c r="G70" s="26"/>
      <c r="H70" s="26"/>
      <c r="J70" s="52"/>
      <c r="K70" s="51"/>
      <c r="L70" s="26"/>
      <c r="M70" s="26"/>
      <c r="N70" s="26"/>
      <c r="O70" s="26"/>
      <c r="P70" s="53"/>
      <c r="Q70" s="26"/>
      <c r="R70" s="54"/>
      <c r="S70" s="26"/>
      <c r="T70" s="26"/>
      <c r="U70" s="26"/>
      <c r="V70" s="26" t="s">
        <v>78</v>
      </c>
      <c r="W70" s="26"/>
      <c r="X70" s="26"/>
      <c r="Y70" s="26" t="s">
        <v>254</v>
      </c>
      <c r="Z70" s="26"/>
      <c r="AA70" s="26"/>
      <c r="AB70" s="26"/>
      <c r="AC70" s="26"/>
      <c r="AD70" s="26" t="s">
        <v>250</v>
      </c>
      <c r="AE70" s="36"/>
      <c r="AF70" s="38"/>
      <c r="AG70" s="38"/>
      <c r="AH70" s="33"/>
      <c r="AI70" s="28"/>
      <c r="AJ70" s="33"/>
      <c r="AK70" s="55"/>
      <c r="AL70" s="56"/>
      <c r="AM70" s="39">
        <v>92</v>
      </c>
      <c r="AN70" s="30"/>
      <c r="AO70" s="30"/>
      <c r="AP70" s="26"/>
      <c r="AQ70" s="43" t="s">
        <v>155</v>
      </c>
      <c r="AR70" s="44"/>
      <c r="AS70" s="45"/>
      <c r="AT70" s="46"/>
      <c r="AU70" s="49"/>
      <c r="AV70" s="48"/>
      <c r="AW70" s="49"/>
      <c r="AX70" s="49"/>
      <c r="AY70" s="49"/>
      <c r="AZ70" s="49"/>
      <c r="BA70" s="49"/>
      <c r="BB70" s="49"/>
      <c r="BC70" s="49"/>
      <c r="BD70" s="50"/>
      <c r="BE70" s="49"/>
      <c r="BF70" s="49"/>
      <c r="BG70" s="49"/>
      <c r="BH70" s="49"/>
      <c r="BI70" s="26"/>
      <c r="BJ70" s="26"/>
      <c r="BK70" s="26"/>
      <c r="BL70" s="26"/>
      <c r="BM70" s="26"/>
    </row>
    <row r="71" spans="2:65" x14ac:dyDescent="0.25">
      <c r="B71" s="164">
        <v>0</v>
      </c>
      <c r="C71" s="26"/>
      <c r="D71" s="27"/>
      <c r="E71" s="27" t="s">
        <v>255</v>
      </c>
      <c r="F71" s="51"/>
      <c r="G71" s="26"/>
      <c r="H71" s="26"/>
      <c r="J71" s="52"/>
      <c r="K71" s="51"/>
      <c r="L71" s="26"/>
      <c r="M71" s="26"/>
      <c r="N71" s="26"/>
      <c r="O71" s="26"/>
      <c r="P71" s="53"/>
      <c r="Q71" s="26"/>
      <c r="R71" s="54"/>
      <c r="S71" s="26"/>
      <c r="T71" s="26"/>
      <c r="U71" s="26"/>
      <c r="V71" s="26" t="s">
        <v>78</v>
      </c>
      <c r="W71" s="26"/>
      <c r="X71" s="26"/>
      <c r="Y71" s="26" t="s">
        <v>255</v>
      </c>
      <c r="Z71" s="26"/>
      <c r="AA71" s="26"/>
      <c r="AB71" s="26"/>
      <c r="AC71" s="26"/>
      <c r="AD71" s="26" t="s">
        <v>250</v>
      </c>
      <c r="AE71" s="36"/>
      <c r="AF71" s="38"/>
      <c r="AG71" s="38"/>
      <c r="AH71" s="33"/>
      <c r="AI71" s="28"/>
      <c r="AJ71" s="33"/>
      <c r="AK71" s="55"/>
      <c r="AL71" s="56"/>
      <c r="AM71" s="39">
        <v>93</v>
      </c>
      <c r="AN71" s="30"/>
      <c r="AO71" s="30"/>
      <c r="AP71" s="26"/>
      <c r="AQ71" s="43" t="s">
        <v>155</v>
      </c>
      <c r="AR71" s="44"/>
      <c r="AS71" s="45"/>
      <c r="AT71" s="46"/>
      <c r="AU71" s="49"/>
      <c r="AV71" s="48"/>
      <c r="AW71" s="49"/>
      <c r="AX71" s="49"/>
      <c r="AY71" s="49"/>
      <c r="AZ71" s="49"/>
      <c r="BA71" s="49"/>
      <c r="BB71" s="49"/>
      <c r="BC71" s="49"/>
      <c r="BD71" s="50"/>
      <c r="BE71" s="49"/>
      <c r="BF71" s="49"/>
      <c r="BG71" s="49"/>
      <c r="BH71" s="49"/>
      <c r="BI71" s="26"/>
      <c r="BJ71" s="26"/>
      <c r="BK71" s="26"/>
      <c r="BL71" s="26"/>
      <c r="BM71" s="26"/>
    </row>
    <row r="72" spans="2:65" x14ac:dyDescent="0.25">
      <c r="B72" s="165">
        <v>0</v>
      </c>
      <c r="C72" s="26"/>
      <c r="D72" s="27"/>
      <c r="E72" s="27" t="s">
        <v>256</v>
      </c>
      <c r="F72" s="51"/>
      <c r="G72" s="26"/>
      <c r="H72" s="26"/>
      <c r="J72" s="52"/>
      <c r="K72" s="51"/>
      <c r="L72" s="26"/>
      <c r="M72" s="26"/>
      <c r="N72" s="26"/>
      <c r="O72" s="26"/>
      <c r="P72" s="53"/>
      <c r="Q72" s="26"/>
      <c r="R72" s="54"/>
      <c r="S72" s="26"/>
      <c r="T72" s="26"/>
      <c r="U72" s="26"/>
      <c r="V72" s="26" t="s">
        <v>78</v>
      </c>
      <c r="W72" s="26"/>
      <c r="X72" s="26"/>
      <c r="Y72" s="26" t="s">
        <v>256</v>
      </c>
      <c r="Z72" s="26"/>
      <c r="AA72" s="26"/>
      <c r="AB72" s="26"/>
      <c r="AC72" s="26"/>
      <c r="AD72" s="26" t="s">
        <v>257</v>
      </c>
      <c r="AE72" s="36"/>
      <c r="AF72" s="38"/>
      <c r="AG72" s="38"/>
      <c r="AH72" s="33"/>
      <c r="AI72" s="28"/>
      <c r="AJ72" s="33"/>
      <c r="AK72" s="55"/>
      <c r="AL72" s="56"/>
      <c r="AM72" s="39">
        <v>94</v>
      </c>
      <c r="AN72" s="30"/>
      <c r="AO72" s="30"/>
      <c r="AP72" s="26"/>
      <c r="AQ72" s="43" t="s">
        <v>155</v>
      </c>
      <c r="AR72" s="44"/>
      <c r="AS72" s="45"/>
      <c r="AT72" s="46"/>
      <c r="AU72" s="49"/>
      <c r="AV72" s="48"/>
      <c r="AW72" s="49"/>
      <c r="AX72" s="49"/>
      <c r="AY72" s="49"/>
      <c r="AZ72" s="49"/>
      <c r="BA72" s="49"/>
      <c r="BB72" s="49"/>
      <c r="BC72" s="49"/>
      <c r="BD72" s="50"/>
      <c r="BE72" s="49"/>
      <c r="BF72" s="49"/>
      <c r="BG72" s="49"/>
      <c r="BH72" s="49"/>
      <c r="BI72" s="26"/>
      <c r="BJ72" s="26"/>
      <c r="BK72" s="26"/>
      <c r="BL72" s="26"/>
      <c r="BM72" s="26"/>
    </row>
    <row r="73" spans="2:65" x14ac:dyDescent="0.25">
      <c r="B73" s="164">
        <v>0</v>
      </c>
      <c r="C73" s="26"/>
      <c r="D73" s="27"/>
      <c r="E73" s="27" t="s">
        <v>258</v>
      </c>
      <c r="F73" s="51"/>
      <c r="G73" s="26"/>
      <c r="H73" s="26"/>
      <c r="J73" s="52"/>
      <c r="K73" s="51"/>
      <c r="L73" s="26"/>
      <c r="M73" s="26"/>
      <c r="N73" s="26"/>
      <c r="O73" s="26"/>
      <c r="P73" s="53"/>
      <c r="Q73" s="26"/>
      <c r="R73" s="54"/>
      <c r="S73" s="26"/>
      <c r="T73" s="26"/>
      <c r="U73" s="26"/>
      <c r="V73" s="26" t="s">
        <v>78</v>
      </c>
      <c r="W73" s="26"/>
      <c r="X73" s="26"/>
      <c r="Y73" s="26" t="s">
        <v>258</v>
      </c>
      <c r="Z73" s="26"/>
      <c r="AA73" s="26"/>
      <c r="AB73" s="26"/>
      <c r="AC73" s="26"/>
      <c r="AD73" s="26" t="s">
        <v>215</v>
      </c>
      <c r="AE73" s="36"/>
      <c r="AF73" s="38"/>
      <c r="AG73" s="38"/>
      <c r="AH73" s="33"/>
      <c r="AI73" s="28"/>
      <c r="AJ73" s="33"/>
      <c r="AK73" s="55"/>
      <c r="AL73" s="56"/>
      <c r="AM73" s="39">
        <v>95</v>
      </c>
      <c r="AN73" s="30"/>
      <c r="AO73" s="30"/>
      <c r="AP73" s="26"/>
      <c r="AQ73" s="43" t="s">
        <v>155</v>
      </c>
      <c r="AR73" s="44"/>
      <c r="AS73" s="45"/>
      <c r="AT73" s="46"/>
      <c r="AU73" s="49"/>
      <c r="AV73" s="48"/>
      <c r="AW73" s="49"/>
      <c r="AX73" s="49"/>
      <c r="AY73" s="49"/>
      <c r="AZ73" s="49"/>
      <c r="BA73" s="49"/>
      <c r="BB73" s="49"/>
      <c r="BC73" s="49"/>
      <c r="BD73" s="50"/>
      <c r="BE73" s="49"/>
      <c r="BF73" s="49"/>
      <c r="BG73" s="49"/>
      <c r="BH73" s="49"/>
      <c r="BI73" s="26"/>
      <c r="BJ73" s="26"/>
      <c r="BK73" s="26"/>
      <c r="BL73" s="26"/>
      <c r="BM73" s="26"/>
    </row>
    <row r="74" spans="2:65" x14ac:dyDescent="0.25">
      <c r="B74" s="165">
        <v>0</v>
      </c>
      <c r="C74" s="26"/>
      <c r="D74" s="27"/>
      <c r="E74" s="27" t="s">
        <v>259</v>
      </c>
      <c r="F74" s="51"/>
      <c r="G74" s="26"/>
      <c r="H74" s="26"/>
      <c r="J74" s="52"/>
      <c r="K74" s="51"/>
      <c r="L74" s="26"/>
      <c r="M74" s="26"/>
      <c r="N74" s="26"/>
      <c r="O74" s="26"/>
      <c r="P74" s="53"/>
      <c r="Q74" s="26"/>
      <c r="R74" s="54"/>
      <c r="S74" s="26"/>
      <c r="T74" s="26"/>
      <c r="U74" s="26"/>
      <c r="V74" s="26" t="s">
        <v>78</v>
      </c>
      <c r="W74" s="26"/>
      <c r="X74" s="26"/>
      <c r="Y74" s="26" t="s">
        <v>259</v>
      </c>
      <c r="Z74" s="26"/>
      <c r="AA74" s="26"/>
      <c r="AB74" s="26"/>
      <c r="AC74" s="26"/>
      <c r="AD74" s="26" t="s">
        <v>215</v>
      </c>
      <c r="AE74" s="36"/>
      <c r="AF74" s="38"/>
      <c r="AG74" s="38"/>
      <c r="AH74" s="33"/>
      <c r="AI74" s="28"/>
      <c r="AJ74" s="33"/>
      <c r="AK74" s="55"/>
      <c r="AL74" s="56"/>
      <c r="AM74" s="39">
        <v>96</v>
      </c>
      <c r="AN74" s="30"/>
      <c r="AO74" s="30"/>
      <c r="AP74" s="26"/>
      <c r="AQ74" s="43" t="s">
        <v>155</v>
      </c>
      <c r="AR74" s="44"/>
      <c r="AS74" s="45"/>
      <c r="AT74" s="46"/>
      <c r="AU74" s="49"/>
      <c r="AV74" s="48"/>
      <c r="AW74" s="49"/>
      <c r="AX74" s="49"/>
      <c r="AY74" s="49"/>
      <c r="AZ74" s="49"/>
      <c r="BA74" s="49"/>
      <c r="BB74" s="49"/>
      <c r="BC74" s="49"/>
      <c r="BD74" s="50"/>
      <c r="BE74" s="49"/>
      <c r="BF74" s="49"/>
      <c r="BG74" s="49"/>
      <c r="BH74" s="49"/>
      <c r="BI74" s="26"/>
      <c r="BJ74" s="26"/>
      <c r="BK74" s="26"/>
      <c r="BL74" s="26"/>
      <c r="BM74" s="26"/>
    </row>
    <row r="75" spans="2:65" x14ac:dyDescent="0.25">
      <c r="B75" s="164">
        <v>0</v>
      </c>
      <c r="C75" s="26"/>
      <c r="D75" s="27"/>
      <c r="E75" s="27" t="s">
        <v>260</v>
      </c>
      <c r="F75" s="51"/>
      <c r="G75" s="26"/>
      <c r="H75" s="26"/>
      <c r="J75" s="52"/>
      <c r="K75" s="51"/>
      <c r="L75" s="26"/>
      <c r="M75" s="26"/>
      <c r="N75" s="26"/>
      <c r="O75" s="26"/>
      <c r="P75" s="53"/>
      <c r="Q75" s="26"/>
      <c r="R75" s="54"/>
      <c r="S75" s="26"/>
      <c r="T75" s="26"/>
      <c r="U75" s="26"/>
      <c r="V75" s="26" t="s">
        <v>78</v>
      </c>
      <c r="W75" s="26"/>
      <c r="X75" s="26"/>
      <c r="Y75" s="26" t="s">
        <v>260</v>
      </c>
      <c r="Z75" s="26"/>
      <c r="AA75" s="26"/>
      <c r="AB75" s="26"/>
      <c r="AC75" s="26"/>
      <c r="AD75" s="26" t="s">
        <v>215</v>
      </c>
      <c r="AE75" s="36"/>
      <c r="AF75" s="38"/>
      <c r="AG75" s="38"/>
      <c r="AH75" s="33"/>
      <c r="AI75" s="28"/>
      <c r="AJ75" s="33"/>
      <c r="AK75" s="55"/>
      <c r="AL75" s="56"/>
      <c r="AM75" s="39">
        <v>97</v>
      </c>
      <c r="AN75" s="30"/>
      <c r="AO75" s="30"/>
      <c r="AP75" s="26"/>
      <c r="AQ75" s="43" t="s">
        <v>155</v>
      </c>
      <c r="AR75" s="44"/>
      <c r="AS75" s="45"/>
      <c r="AT75" s="46"/>
      <c r="AU75" s="49"/>
      <c r="AV75" s="48"/>
      <c r="AW75" s="49"/>
      <c r="AX75" s="49"/>
      <c r="AY75" s="49"/>
      <c r="AZ75" s="49"/>
      <c r="BA75" s="49"/>
      <c r="BB75" s="49"/>
      <c r="BC75" s="49"/>
      <c r="BD75" s="50"/>
      <c r="BE75" s="49"/>
      <c r="BF75" s="49"/>
      <c r="BG75" s="49"/>
      <c r="BH75" s="49"/>
      <c r="BI75" s="26"/>
      <c r="BJ75" s="26"/>
      <c r="BK75" s="26"/>
      <c r="BL75" s="26"/>
      <c r="BM75" s="26"/>
    </row>
    <row r="76" spans="2:65" x14ac:dyDescent="0.25">
      <c r="B76" s="162">
        <v>2017</v>
      </c>
      <c r="C76" s="26"/>
      <c r="D76" s="27"/>
      <c r="E76" s="27" t="s">
        <v>261</v>
      </c>
      <c r="F76" s="29"/>
      <c r="G76" s="30"/>
      <c r="H76" s="30"/>
      <c r="I76" s="30"/>
      <c r="J76" s="31"/>
      <c r="K76" s="32"/>
      <c r="L76" s="33"/>
      <c r="M76" s="33"/>
      <c r="N76" s="26"/>
      <c r="O76" s="26"/>
      <c r="P76" s="34"/>
      <c r="Q76" s="33"/>
      <c r="R76" s="35"/>
      <c r="S76" s="26"/>
      <c r="T76" s="26"/>
      <c r="U76" s="26"/>
      <c r="V76" s="26" t="s">
        <v>90</v>
      </c>
      <c r="W76" s="26"/>
      <c r="X76" s="26"/>
      <c r="Y76" s="36"/>
      <c r="Z76" s="37"/>
      <c r="AA76" s="37"/>
      <c r="AB76" s="38"/>
      <c r="AC76" s="33"/>
      <c r="AD76" s="28" t="s">
        <v>257</v>
      </c>
      <c r="AE76" s="37">
        <v>2017</v>
      </c>
      <c r="AF76" s="38" t="s">
        <v>262</v>
      </c>
      <c r="AG76" s="38"/>
      <c r="AH76" s="39"/>
      <c r="AI76" s="39"/>
      <c r="AJ76" s="37"/>
      <c r="AK76" s="41"/>
      <c r="AL76" s="42"/>
      <c r="AM76" s="39">
        <v>98</v>
      </c>
      <c r="AN76" s="30"/>
      <c r="AO76" s="30"/>
      <c r="AP76" s="38"/>
      <c r="AQ76" s="43" t="s">
        <v>155</v>
      </c>
      <c r="AR76" s="44"/>
      <c r="AS76" s="45"/>
      <c r="AT76" s="46"/>
      <c r="AU76" s="47"/>
      <c r="AV76" s="48"/>
      <c r="AW76" s="49"/>
      <c r="AX76" s="49"/>
      <c r="AY76" s="49"/>
      <c r="AZ76" s="49"/>
      <c r="BA76" s="49"/>
      <c r="BB76" s="49"/>
      <c r="BC76" s="49"/>
      <c r="BD76" s="50"/>
      <c r="BE76" s="49"/>
      <c r="BF76" s="49"/>
      <c r="BG76" s="49"/>
      <c r="BH76" s="49"/>
      <c r="BI76" s="49"/>
      <c r="BJ76" s="49"/>
      <c r="BK76" s="49"/>
      <c r="BL76" s="49"/>
      <c r="BM76" s="49"/>
    </row>
    <row r="77" spans="2:65" x14ac:dyDescent="0.25">
      <c r="B77" s="164">
        <v>0</v>
      </c>
      <c r="C77" s="26"/>
      <c r="D77" s="27"/>
      <c r="E77" s="27" t="s">
        <v>263</v>
      </c>
      <c r="F77" s="51"/>
      <c r="G77" s="26"/>
      <c r="H77" s="26"/>
      <c r="J77" s="52"/>
      <c r="K77" s="51"/>
      <c r="L77" s="26"/>
      <c r="M77" s="26"/>
      <c r="N77" s="26"/>
      <c r="O77" s="26"/>
      <c r="P77" s="53"/>
      <c r="Q77" s="26"/>
      <c r="R77" s="54"/>
      <c r="S77" s="26"/>
      <c r="T77" s="26"/>
      <c r="U77" s="26"/>
      <c r="V77" s="26" t="s">
        <v>78</v>
      </c>
      <c r="W77" s="26"/>
      <c r="X77" s="26"/>
      <c r="Y77" s="26" t="s">
        <v>263</v>
      </c>
      <c r="Z77" s="26"/>
      <c r="AA77" s="26"/>
      <c r="AB77" s="26"/>
      <c r="AC77" s="26"/>
      <c r="AD77" s="26" t="s">
        <v>215</v>
      </c>
      <c r="AE77" s="36"/>
      <c r="AF77" s="38"/>
      <c r="AG77" s="38"/>
      <c r="AH77" s="33"/>
      <c r="AI77" s="28"/>
      <c r="AJ77" s="33"/>
      <c r="AK77" s="55"/>
      <c r="AL77" s="56"/>
      <c r="AM77" s="39">
        <v>99</v>
      </c>
      <c r="AN77" s="30"/>
      <c r="AO77" s="30"/>
      <c r="AP77" s="26"/>
      <c r="AQ77" s="43" t="s">
        <v>155</v>
      </c>
      <c r="AR77" s="44"/>
      <c r="AS77" s="45"/>
      <c r="AT77" s="46"/>
      <c r="AU77" s="49"/>
      <c r="AV77" s="48"/>
      <c r="AW77" s="49"/>
      <c r="AX77" s="49"/>
      <c r="AY77" s="49"/>
      <c r="AZ77" s="49"/>
      <c r="BA77" s="49"/>
      <c r="BB77" s="49"/>
      <c r="BC77" s="49"/>
      <c r="BD77" s="50"/>
      <c r="BE77" s="49"/>
      <c r="BF77" s="49"/>
      <c r="BG77" s="49"/>
      <c r="BH77" s="49"/>
      <c r="BI77" s="26"/>
      <c r="BJ77" s="26"/>
      <c r="BK77" s="26"/>
      <c r="BL77" s="26"/>
      <c r="BM77" s="26"/>
    </row>
    <row r="78" spans="2:65" x14ac:dyDescent="0.25">
      <c r="B78" s="165">
        <v>0</v>
      </c>
      <c r="C78" s="26"/>
      <c r="D78" s="27"/>
      <c r="E78" s="27" t="s">
        <v>264</v>
      </c>
      <c r="F78" s="51"/>
      <c r="G78" s="26"/>
      <c r="H78" s="26"/>
      <c r="J78" s="52"/>
      <c r="K78" s="51"/>
      <c r="L78" s="26"/>
      <c r="M78" s="26"/>
      <c r="N78" s="26"/>
      <c r="O78" s="26"/>
      <c r="P78" s="53"/>
      <c r="Q78" s="26"/>
      <c r="R78" s="54"/>
      <c r="S78" s="26"/>
      <c r="T78" s="26"/>
      <c r="U78" s="26"/>
      <c r="V78" s="26" t="s">
        <v>78</v>
      </c>
      <c r="W78" s="26"/>
      <c r="X78" s="26"/>
      <c r="Y78" s="26" t="s">
        <v>264</v>
      </c>
      <c r="Z78" s="26"/>
      <c r="AA78" s="26"/>
      <c r="AB78" s="26"/>
      <c r="AC78" s="26"/>
      <c r="AD78" s="26" t="s">
        <v>215</v>
      </c>
      <c r="AE78" s="36"/>
      <c r="AF78" s="38"/>
      <c r="AG78" s="38"/>
      <c r="AH78" s="33"/>
      <c r="AI78" s="28"/>
      <c r="AJ78" s="33"/>
      <c r="AK78" s="55"/>
      <c r="AL78" s="56"/>
      <c r="AM78" s="39">
        <v>100</v>
      </c>
      <c r="AN78" s="30"/>
      <c r="AO78" s="30"/>
      <c r="AP78" s="26"/>
      <c r="AQ78" s="43" t="s">
        <v>155</v>
      </c>
      <c r="AR78" s="44"/>
      <c r="AS78" s="45"/>
      <c r="AT78" s="46"/>
      <c r="AU78" s="49"/>
      <c r="AV78" s="48"/>
      <c r="AW78" s="49"/>
      <c r="AX78" s="49"/>
      <c r="AY78" s="49"/>
      <c r="AZ78" s="49"/>
      <c r="BA78" s="49"/>
      <c r="BB78" s="49"/>
      <c r="BC78" s="49"/>
      <c r="BD78" s="50"/>
      <c r="BE78" s="49"/>
      <c r="BF78" s="49"/>
      <c r="BG78" s="49"/>
      <c r="BH78" s="49"/>
      <c r="BI78" s="26"/>
      <c r="BJ78" s="26"/>
      <c r="BK78" s="26"/>
      <c r="BL78" s="26"/>
      <c r="BM78" s="26"/>
    </row>
    <row r="79" spans="2:65" x14ac:dyDescent="0.25">
      <c r="B79" s="164">
        <v>0</v>
      </c>
      <c r="C79" s="26"/>
      <c r="D79" s="27"/>
      <c r="E79" s="27" t="s">
        <v>265</v>
      </c>
      <c r="F79" s="51"/>
      <c r="G79" s="26"/>
      <c r="H79" s="26"/>
      <c r="J79" s="52"/>
      <c r="K79" s="51"/>
      <c r="L79" s="26"/>
      <c r="M79" s="26"/>
      <c r="N79" s="26"/>
      <c r="O79" s="26"/>
      <c r="P79" s="53"/>
      <c r="Q79" s="26"/>
      <c r="R79" s="54"/>
      <c r="S79" s="26"/>
      <c r="T79" s="26"/>
      <c r="U79" s="26"/>
      <c r="V79" s="26" t="s">
        <v>78</v>
      </c>
      <c r="W79" s="26"/>
      <c r="X79" s="26"/>
      <c r="Y79" s="26" t="s">
        <v>265</v>
      </c>
      <c r="Z79" s="26"/>
      <c r="AA79" s="26"/>
      <c r="AB79" s="26"/>
      <c r="AC79" s="26"/>
      <c r="AD79" s="26" t="s">
        <v>215</v>
      </c>
      <c r="AE79" s="36"/>
      <c r="AF79" s="38"/>
      <c r="AG79" s="38"/>
      <c r="AH79" s="33"/>
      <c r="AI79" s="28"/>
      <c r="AJ79" s="33"/>
      <c r="AK79" s="55"/>
      <c r="AL79" s="56"/>
      <c r="AM79" s="39">
        <v>101</v>
      </c>
      <c r="AN79" s="30"/>
      <c r="AO79" s="30"/>
      <c r="AP79" s="26"/>
      <c r="AQ79" s="43" t="s">
        <v>155</v>
      </c>
      <c r="AR79" s="44"/>
      <c r="AS79" s="45"/>
      <c r="AT79" s="46"/>
      <c r="AU79" s="49"/>
      <c r="AV79" s="48"/>
      <c r="AW79" s="49"/>
      <c r="AX79" s="49"/>
      <c r="AY79" s="49"/>
      <c r="AZ79" s="49"/>
      <c r="BA79" s="49"/>
      <c r="BB79" s="49"/>
      <c r="BC79" s="49"/>
      <c r="BD79" s="50"/>
      <c r="BE79" s="49"/>
      <c r="BF79" s="49"/>
      <c r="BG79" s="49"/>
      <c r="BH79" s="49"/>
      <c r="BI79" s="26"/>
      <c r="BJ79" s="26"/>
      <c r="BK79" s="26"/>
      <c r="BL79" s="26"/>
      <c r="BM79" s="26"/>
    </row>
    <row r="80" spans="2:65" x14ac:dyDescent="0.25">
      <c r="B80" s="165">
        <v>0</v>
      </c>
      <c r="C80" s="26"/>
      <c r="D80" s="27"/>
      <c r="E80" s="27" t="s">
        <v>266</v>
      </c>
      <c r="F80" s="51"/>
      <c r="G80" s="26"/>
      <c r="H80" s="26"/>
      <c r="J80" s="52"/>
      <c r="K80" s="51"/>
      <c r="L80" s="26"/>
      <c r="M80" s="26"/>
      <c r="N80" s="26"/>
      <c r="O80" s="26"/>
      <c r="P80" s="53"/>
      <c r="Q80" s="26"/>
      <c r="R80" s="54"/>
      <c r="S80" s="26"/>
      <c r="T80" s="26"/>
      <c r="U80" s="26"/>
      <c r="V80" s="26" t="s">
        <v>78</v>
      </c>
      <c r="W80" s="26"/>
      <c r="X80" s="26"/>
      <c r="Y80" s="26" t="s">
        <v>266</v>
      </c>
      <c r="Z80" s="26"/>
      <c r="AA80" s="26"/>
      <c r="AB80" s="26"/>
      <c r="AC80" s="26"/>
      <c r="AD80" s="26" t="s">
        <v>215</v>
      </c>
      <c r="AE80" s="36"/>
      <c r="AF80" s="38"/>
      <c r="AG80" s="38"/>
      <c r="AH80" s="33"/>
      <c r="AI80" s="28"/>
      <c r="AJ80" s="33"/>
      <c r="AK80" s="55"/>
      <c r="AL80" s="56"/>
      <c r="AM80" s="39">
        <v>102</v>
      </c>
      <c r="AN80" s="30"/>
      <c r="AO80" s="30"/>
      <c r="AP80" s="26"/>
      <c r="AQ80" s="43" t="s">
        <v>155</v>
      </c>
      <c r="AR80" s="44"/>
      <c r="AS80" s="45"/>
      <c r="AT80" s="46"/>
      <c r="AU80" s="49"/>
      <c r="AV80" s="48"/>
      <c r="AW80" s="49"/>
      <c r="AX80" s="49"/>
      <c r="AY80" s="49"/>
      <c r="AZ80" s="49"/>
      <c r="BA80" s="49"/>
      <c r="BB80" s="49"/>
      <c r="BC80" s="49"/>
      <c r="BD80" s="50"/>
      <c r="BE80" s="49"/>
      <c r="BF80" s="49"/>
      <c r="BG80" s="49"/>
      <c r="BH80" s="49"/>
      <c r="BI80" s="26"/>
      <c r="BJ80" s="26"/>
      <c r="BK80" s="26"/>
      <c r="BL80" s="26"/>
      <c r="BM80" s="26"/>
    </row>
    <row r="81" spans="2:65" x14ac:dyDescent="0.25">
      <c r="B81" s="164">
        <v>0</v>
      </c>
      <c r="C81" s="26"/>
      <c r="D81" s="27"/>
      <c r="E81" s="27" t="s">
        <v>267</v>
      </c>
      <c r="F81" s="51"/>
      <c r="G81" s="26"/>
      <c r="H81" s="26"/>
      <c r="J81" s="52"/>
      <c r="K81" s="51"/>
      <c r="L81" s="26"/>
      <c r="M81" s="26"/>
      <c r="N81" s="26"/>
      <c r="O81" s="26"/>
      <c r="P81" s="53"/>
      <c r="Q81" s="26"/>
      <c r="R81" s="54"/>
      <c r="S81" s="26"/>
      <c r="T81" s="26"/>
      <c r="U81" s="26"/>
      <c r="V81" s="26" t="s">
        <v>78</v>
      </c>
      <c r="W81" s="26"/>
      <c r="X81" s="26"/>
      <c r="Y81" s="26" t="s">
        <v>267</v>
      </c>
      <c r="Z81" s="26"/>
      <c r="AA81" s="26"/>
      <c r="AB81" s="26"/>
      <c r="AC81" s="26"/>
      <c r="AD81" s="26" t="s">
        <v>215</v>
      </c>
      <c r="AE81" s="36"/>
      <c r="AF81" s="38"/>
      <c r="AG81" s="38"/>
      <c r="AH81" s="33"/>
      <c r="AI81" s="28"/>
      <c r="AJ81" s="33"/>
      <c r="AK81" s="55"/>
      <c r="AL81" s="56"/>
      <c r="AM81" s="39">
        <v>103</v>
      </c>
      <c r="AN81" s="30"/>
      <c r="AO81" s="30"/>
      <c r="AP81" s="26"/>
      <c r="AQ81" s="43" t="s">
        <v>155</v>
      </c>
      <c r="AR81" s="44"/>
      <c r="AS81" s="45"/>
      <c r="AT81" s="46"/>
      <c r="AU81" s="49"/>
      <c r="AV81" s="48"/>
      <c r="AW81" s="49"/>
      <c r="AX81" s="49"/>
      <c r="AY81" s="49"/>
      <c r="AZ81" s="49"/>
      <c r="BA81" s="49"/>
      <c r="BB81" s="49"/>
      <c r="BC81" s="49"/>
      <c r="BD81" s="50"/>
      <c r="BE81" s="49"/>
      <c r="BF81" s="49"/>
      <c r="BG81" s="49"/>
      <c r="BH81" s="49"/>
      <c r="BI81" s="26"/>
      <c r="BJ81" s="26"/>
      <c r="BK81" s="26"/>
      <c r="BL81" s="26"/>
      <c r="BM81" s="26"/>
    </row>
    <row r="82" spans="2:65" x14ac:dyDescent="0.25">
      <c r="B82" s="165">
        <v>0</v>
      </c>
      <c r="C82" s="26"/>
      <c r="D82" s="27"/>
      <c r="E82" s="27" t="s">
        <v>268</v>
      </c>
      <c r="F82" s="51"/>
      <c r="G82" s="26"/>
      <c r="H82" s="26"/>
      <c r="J82" s="52"/>
      <c r="K82" s="51"/>
      <c r="L82" s="26"/>
      <c r="M82" s="26"/>
      <c r="N82" s="26"/>
      <c r="O82" s="26"/>
      <c r="P82" s="53"/>
      <c r="Q82" s="26"/>
      <c r="R82" s="54"/>
      <c r="S82" s="26"/>
      <c r="T82" s="26"/>
      <c r="U82" s="26"/>
      <c r="V82" s="26" t="s">
        <v>78</v>
      </c>
      <c r="W82" s="26"/>
      <c r="X82" s="26"/>
      <c r="Y82" s="26" t="s">
        <v>268</v>
      </c>
      <c r="Z82" s="26"/>
      <c r="AA82" s="26"/>
      <c r="AB82" s="26"/>
      <c r="AC82" s="26"/>
      <c r="AD82" s="26" t="s">
        <v>257</v>
      </c>
      <c r="AE82" s="36"/>
      <c r="AF82" s="38"/>
      <c r="AG82" s="38"/>
      <c r="AH82" s="33"/>
      <c r="AI82" s="28"/>
      <c r="AJ82" s="33"/>
      <c r="AK82" s="55"/>
      <c r="AL82" s="56"/>
      <c r="AM82" s="39">
        <v>104</v>
      </c>
      <c r="AN82" s="30"/>
      <c r="AO82" s="30"/>
      <c r="AP82" s="26"/>
      <c r="AQ82" s="43" t="s">
        <v>155</v>
      </c>
      <c r="AR82" s="44"/>
      <c r="AS82" s="45"/>
      <c r="AT82" s="46"/>
      <c r="AU82" s="49"/>
      <c r="AV82" s="48"/>
      <c r="AW82" s="49"/>
      <c r="AX82" s="49"/>
      <c r="AY82" s="49"/>
      <c r="AZ82" s="49"/>
      <c r="BA82" s="49"/>
      <c r="BB82" s="49"/>
      <c r="BC82" s="49"/>
      <c r="BD82" s="50"/>
      <c r="BE82" s="49"/>
      <c r="BF82" s="49"/>
      <c r="BG82" s="49"/>
      <c r="BH82" s="49"/>
      <c r="BI82" s="26"/>
      <c r="BJ82" s="26"/>
      <c r="BK82" s="26"/>
      <c r="BL82" s="26"/>
      <c r="BM82" s="26"/>
    </row>
    <row r="83" spans="2:65" x14ac:dyDescent="0.25">
      <c r="B83" s="164">
        <v>0</v>
      </c>
      <c r="C83" s="26"/>
      <c r="D83" s="27"/>
      <c r="E83" s="27" t="s">
        <v>269</v>
      </c>
      <c r="F83" s="51"/>
      <c r="G83" s="26"/>
      <c r="H83" s="26"/>
      <c r="J83" s="52"/>
      <c r="K83" s="51"/>
      <c r="L83" s="26"/>
      <c r="M83" s="26"/>
      <c r="N83" s="26"/>
      <c r="O83" s="26"/>
      <c r="P83" s="53"/>
      <c r="Q83" s="26"/>
      <c r="R83" s="54"/>
      <c r="S83" s="26"/>
      <c r="T83" s="26"/>
      <c r="U83" s="26"/>
      <c r="V83" s="26" t="s">
        <v>78</v>
      </c>
      <c r="W83" s="26"/>
      <c r="X83" s="26"/>
      <c r="Y83" s="26" t="s">
        <v>269</v>
      </c>
      <c r="Z83" s="26"/>
      <c r="AA83" s="26"/>
      <c r="AB83" s="26"/>
      <c r="AC83" s="26"/>
      <c r="AD83" s="26" t="s">
        <v>270</v>
      </c>
      <c r="AE83" s="36"/>
      <c r="AF83" s="38"/>
      <c r="AG83" s="38"/>
      <c r="AH83" s="33"/>
      <c r="AI83" s="28"/>
      <c r="AJ83" s="33"/>
      <c r="AK83" s="55"/>
      <c r="AL83" s="56"/>
      <c r="AM83" s="39">
        <v>105</v>
      </c>
      <c r="AN83" s="30"/>
      <c r="AO83" s="30"/>
      <c r="AP83" s="26"/>
      <c r="AQ83" s="43" t="s">
        <v>155</v>
      </c>
      <c r="AR83" s="44"/>
      <c r="AS83" s="45"/>
      <c r="AT83" s="46"/>
      <c r="AU83" s="49"/>
      <c r="AV83" s="48"/>
      <c r="AW83" s="49"/>
      <c r="AX83" s="49"/>
      <c r="AY83" s="49"/>
      <c r="AZ83" s="49"/>
      <c r="BA83" s="49"/>
      <c r="BB83" s="49"/>
      <c r="BC83" s="49"/>
      <c r="BD83" s="50"/>
      <c r="BE83" s="49"/>
      <c r="BF83" s="49"/>
      <c r="BG83" s="49"/>
      <c r="BH83" s="49"/>
      <c r="BI83" s="26"/>
      <c r="BJ83" s="26"/>
      <c r="BK83" s="26"/>
      <c r="BL83" s="26"/>
      <c r="BM83" s="26"/>
    </row>
    <row r="84" spans="2:65" x14ac:dyDescent="0.25">
      <c r="B84" s="165">
        <v>0</v>
      </c>
      <c r="C84" s="26"/>
      <c r="D84" s="27"/>
      <c r="E84" s="27" t="s">
        <v>271</v>
      </c>
      <c r="F84" s="51"/>
      <c r="G84" s="26"/>
      <c r="H84" s="26"/>
      <c r="J84" s="52"/>
      <c r="K84" s="51"/>
      <c r="L84" s="26"/>
      <c r="M84" s="26"/>
      <c r="N84" s="26"/>
      <c r="O84" s="26"/>
      <c r="P84" s="53"/>
      <c r="Q84" s="26"/>
      <c r="R84" s="54"/>
      <c r="S84" s="26"/>
      <c r="T84" s="26"/>
      <c r="U84" s="26"/>
      <c r="V84" s="26" t="s">
        <v>78</v>
      </c>
      <c r="W84" s="26"/>
      <c r="X84" s="26"/>
      <c r="Y84" s="26" t="s">
        <v>271</v>
      </c>
      <c r="Z84" s="26"/>
      <c r="AA84" s="26"/>
      <c r="AB84" s="26"/>
      <c r="AC84" s="26"/>
      <c r="AD84" s="26" t="s">
        <v>270</v>
      </c>
      <c r="AE84" s="36"/>
      <c r="AF84" s="38"/>
      <c r="AG84" s="38"/>
      <c r="AH84" s="33"/>
      <c r="AI84" s="28"/>
      <c r="AJ84" s="33"/>
      <c r="AK84" s="55"/>
      <c r="AL84" s="56"/>
      <c r="AM84" s="39">
        <v>106</v>
      </c>
      <c r="AN84" s="30"/>
      <c r="AO84" s="30"/>
      <c r="AP84" s="26"/>
      <c r="AQ84" s="43" t="s">
        <v>155</v>
      </c>
      <c r="AR84" s="44"/>
      <c r="AS84" s="45"/>
      <c r="AT84" s="46"/>
      <c r="AU84" s="49"/>
      <c r="AV84" s="48"/>
      <c r="AW84" s="49"/>
      <c r="AX84" s="49"/>
      <c r="AY84" s="49"/>
      <c r="AZ84" s="49"/>
      <c r="BA84" s="49"/>
      <c r="BB84" s="49"/>
      <c r="BC84" s="49"/>
      <c r="BD84" s="50"/>
      <c r="BE84" s="49"/>
      <c r="BF84" s="49"/>
      <c r="BG84" s="49"/>
      <c r="BH84" s="49"/>
      <c r="BI84" s="26"/>
      <c r="BJ84" s="26"/>
      <c r="BK84" s="26"/>
      <c r="BL84" s="26"/>
      <c r="BM84" s="26"/>
    </row>
    <row r="85" spans="2:65" x14ac:dyDescent="0.25">
      <c r="B85" s="164">
        <v>0</v>
      </c>
      <c r="C85" s="26"/>
      <c r="D85" s="27"/>
      <c r="E85" s="27" t="s">
        <v>272</v>
      </c>
      <c r="F85" s="51"/>
      <c r="G85" s="26"/>
      <c r="H85" s="26"/>
      <c r="J85" s="52"/>
      <c r="K85" s="51"/>
      <c r="L85" s="26"/>
      <c r="M85" s="26"/>
      <c r="N85" s="26"/>
      <c r="O85" s="26"/>
      <c r="P85" s="53"/>
      <c r="Q85" s="26"/>
      <c r="R85" s="54"/>
      <c r="S85" s="26"/>
      <c r="T85" s="26"/>
      <c r="U85" s="26"/>
      <c r="V85" s="26" t="s">
        <v>78</v>
      </c>
      <c r="W85" s="26"/>
      <c r="X85" s="26"/>
      <c r="Y85" s="26" t="s">
        <v>272</v>
      </c>
      <c r="Z85" s="26"/>
      <c r="AA85" s="26"/>
      <c r="AB85" s="26"/>
      <c r="AC85" s="26"/>
      <c r="AD85" s="26" t="s">
        <v>273</v>
      </c>
      <c r="AE85" s="36"/>
      <c r="AF85" s="38"/>
      <c r="AG85" s="38"/>
      <c r="AH85" s="33"/>
      <c r="AI85" s="28"/>
      <c r="AJ85" s="33"/>
      <c r="AK85" s="55"/>
      <c r="AL85" s="56"/>
      <c r="AM85" s="39">
        <v>107</v>
      </c>
      <c r="AN85" s="30"/>
      <c r="AO85" s="30"/>
      <c r="AP85" s="26"/>
      <c r="AQ85" s="43" t="s">
        <v>155</v>
      </c>
      <c r="AR85" s="44"/>
      <c r="AS85" s="45"/>
      <c r="AT85" s="46"/>
      <c r="AU85" s="49"/>
      <c r="AV85" s="48"/>
      <c r="AW85" s="49"/>
      <c r="AX85" s="49"/>
      <c r="AY85" s="49"/>
      <c r="AZ85" s="49"/>
      <c r="BA85" s="49"/>
      <c r="BB85" s="49"/>
      <c r="BC85" s="49"/>
      <c r="BD85" s="50"/>
      <c r="BE85" s="49"/>
      <c r="BF85" s="49"/>
      <c r="BG85" s="49"/>
      <c r="BH85" s="49"/>
      <c r="BI85" s="26"/>
      <c r="BJ85" s="26"/>
      <c r="BK85" s="26"/>
      <c r="BL85" s="26"/>
      <c r="BM85" s="26"/>
    </row>
    <row r="86" spans="2:65" x14ac:dyDescent="0.25">
      <c r="B86" s="165">
        <v>0</v>
      </c>
      <c r="C86" s="26"/>
      <c r="D86" s="27"/>
      <c r="E86" s="27" t="s">
        <v>274</v>
      </c>
      <c r="F86" s="51"/>
      <c r="G86" s="26"/>
      <c r="H86" s="26"/>
      <c r="J86" s="52"/>
      <c r="K86" s="51"/>
      <c r="L86" s="26"/>
      <c r="M86" s="26"/>
      <c r="N86" s="26"/>
      <c r="O86" s="26"/>
      <c r="P86" s="53"/>
      <c r="Q86" s="26"/>
      <c r="R86" s="54"/>
      <c r="S86" s="26"/>
      <c r="T86" s="26"/>
      <c r="U86" s="26"/>
      <c r="V86" s="26" t="s">
        <v>78</v>
      </c>
      <c r="W86" s="26"/>
      <c r="X86" s="26"/>
      <c r="Y86" s="26" t="s">
        <v>274</v>
      </c>
      <c r="Z86" s="26"/>
      <c r="AA86" s="26"/>
      <c r="AB86" s="26"/>
      <c r="AC86" s="26"/>
      <c r="AD86" s="26" t="s">
        <v>273</v>
      </c>
      <c r="AE86" s="36"/>
      <c r="AF86" s="38"/>
      <c r="AG86" s="38"/>
      <c r="AH86" s="33"/>
      <c r="AI86" s="28"/>
      <c r="AJ86" s="33"/>
      <c r="AK86" s="55"/>
      <c r="AL86" s="56"/>
      <c r="AM86" s="39">
        <v>108</v>
      </c>
      <c r="AN86" s="30"/>
      <c r="AO86" s="30"/>
      <c r="AP86" s="26"/>
      <c r="AQ86" s="43" t="s">
        <v>155</v>
      </c>
      <c r="AR86" s="44"/>
      <c r="AS86" s="45"/>
      <c r="AT86" s="46"/>
      <c r="AU86" s="49"/>
      <c r="AV86" s="48"/>
      <c r="AW86" s="49"/>
      <c r="AX86" s="49"/>
      <c r="AY86" s="49"/>
      <c r="AZ86" s="49"/>
      <c r="BA86" s="49"/>
      <c r="BB86" s="49"/>
      <c r="BC86" s="49"/>
      <c r="BD86" s="50"/>
      <c r="BE86" s="49"/>
      <c r="BF86" s="49"/>
      <c r="BG86" s="49"/>
      <c r="BH86" s="49"/>
      <c r="BI86" s="26"/>
      <c r="BJ86" s="26"/>
      <c r="BK86" s="26"/>
      <c r="BL86" s="26"/>
      <c r="BM86" s="26"/>
    </row>
    <row r="87" spans="2:65" x14ac:dyDescent="0.25">
      <c r="B87" s="164">
        <v>0</v>
      </c>
      <c r="C87" s="26"/>
      <c r="D87" s="27"/>
      <c r="E87" s="27" t="s">
        <v>275</v>
      </c>
      <c r="F87" s="51"/>
      <c r="G87" s="26"/>
      <c r="H87" s="26"/>
      <c r="J87" s="52"/>
      <c r="K87" s="51"/>
      <c r="L87" s="26"/>
      <c r="M87" s="26"/>
      <c r="N87" s="26"/>
      <c r="O87" s="26"/>
      <c r="P87" s="53"/>
      <c r="Q87" s="26"/>
      <c r="R87" s="54"/>
      <c r="S87" s="26"/>
      <c r="T87" s="26"/>
      <c r="U87" s="26"/>
      <c r="V87" s="26" t="s">
        <v>78</v>
      </c>
      <c r="W87" s="26"/>
      <c r="X87" s="26"/>
      <c r="Y87" s="26" t="s">
        <v>275</v>
      </c>
      <c r="Z87" s="26"/>
      <c r="AA87" s="26"/>
      <c r="AB87" s="26"/>
      <c r="AC87" s="26"/>
      <c r="AD87" s="26" t="s">
        <v>215</v>
      </c>
      <c r="AE87" s="36"/>
      <c r="AF87" s="38"/>
      <c r="AG87" s="38"/>
      <c r="AH87" s="33"/>
      <c r="AI87" s="28"/>
      <c r="AJ87" s="33"/>
      <c r="AK87" s="55"/>
      <c r="AL87" s="56"/>
      <c r="AM87" s="39">
        <v>109</v>
      </c>
      <c r="AN87" s="30"/>
      <c r="AO87" s="30"/>
      <c r="AP87" s="26"/>
      <c r="AQ87" s="43" t="s">
        <v>155</v>
      </c>
      <c r="AR87" s="44"/>
      <c r="AS87" s="45"/>
      <c r="AT87" s="46"/>
      <c r="AU87" s="49"/>
      <c r="AV87" s="48"/>
      <c r="AW87" s="49"/>
      <c r="AX87" s="49"/>
      <c r="AY87" s="49"/>
      <c r="AZ87" s="49"/>
      <c r="BA87" s="49"/>
      <c r="BB87" s="49"/>
      <c r="BC87" s="49"/>
      <c r="BD87" s="50"/>
      <c r="BE87" s="49"/>
      <c r="BF87" s="49"/>
      <c r="BG87" s="49"/>
      <c r="BH87" s="49"/>
      <c r="BI87" s="26"/>
      <c r="BJ87" s="26"/>
      <c r="BK87" s="26"/>
      <c r="BL87" s="26"/>
      <c r="BM87" s="26"/>
    </row>
    <row r="88" spans="2:65" x14ac:dyDescent="0.25">
      <c r="B88" s="165">
        <v>0</v>
      </c>
      <c r="C88" s="26"/>
      <c r="D88" s="27"/>
      <c r="E88" s="27" t="s">
        <v>276</v>
      </c>
      <c r="F88" s="51"/>
      <c r="G88" s="26"/>
      <c r="H88" s="26"/>
      <c r="J88" s="52"/>
      <c r="K88" s="51"/>
      <c r="L88" s="26"/>
      <c r="M88" s="26"/>
      <c r="N88" s="26"/>
      <c r="O88" s="26"/>
      <c r="P88" s="53"/>
      <c r="Q88" s="26"/>
      <c r="R88" s="54"/>
      <c r="S88" s="26"/>
      <c r="T88" s="26"/>
      <c r="U88" s="26"/>
      <c r="V88" s="26" t="s">
        <v>78</v>
      </c>
      <c r="W88" s="26"/>
      <c r="X88" s="26"/>
      <c r="Y88" s="26" t="s">
        <v>276</v>
      </c>
      <c r="Z88" s="26"/>
      <c r="AA88" s="26"/>
      <c r="AB88" s="26"/>
      <c r="AC88" s="26"/>
      <c r="AD88" s="26" t="s">
        <v>215</v>
      </c>
      <c r="AE88" s="36"/>
      <c r="AF88" s="38"/>
      <c r="AG88" s="38"/>
      <c r="AH88" s="33"/>
      <c r="AI88" s="28"/>
      <c r="AJ88" s="33"/>
      <c r="AK88" s="55"/>
      <c r="AL88" s="56"/>
      <c r="AM88" s="39">
        <v>110</v>
      </c>
      <c r="AN88" s="30"/>
      <c r="AO88" s="30"/>
      <c r="AP88" s="26"/>
      <c r="AQ88" s="43" t="s">
        <v>155</v>
      </c>
      <c r="AR88" s="44"/>
      <c r="AS88" s="45"/>
      <c r="AT88" s="46"/>
      <c r="AU88" s="49"/>
      <c r="AV88" s="48"/>
      <c r="AW88" s="49"/>
      <c r="AX88" s="49"/>
      <c r="AY88" s="49"/>
      <c r="AZ88" s="49"/>
      <c r="BA88" s="49"/>
      <c r="BB88" s="49"/>
      <c r="BC88" s="49"/>
      <c r="BD88" s="50"/>
      <c r="BE88" s="49"/>
      <c r="BF88" s="49"/>
      <c r="BG88" s="49"/>
      <c r="BH88" s="49"/>
      <c r="BI88" s="26"/>
      <c r="BJ88" s="26"/>
      <c r="BK88" s="26"/>
      <c r="BL88" s="26"/>
      <c r="BM88" s="26"/>
    </row>
    <row r="89" spans="2:65" x14ac:dyDescent="0.25">
      <c r="B89" s="164">
        <v>0</v>
      </c>
      <c r="C89" s="26"/>
      <c r="D89" s="27"/>
      <c r="E89" s="27" t="s">
        <v>277</v>
      </c>
      <c r="F89" s="51"/>
      <c r="G89" s="26"/>
      <c r="H89" s="26"/>
      <c r="J89" s="52"/>
      <c r="K89" s="51"/>
      <c r="L89" s="26"/>
      <c r="M89" s="26"/>
      <c r="N89" s="26"/>
      <c r="O89" s="26"/>
      <c r="P89" s="53"/>
      <c r="Q89" s="26"/>
      <c r="R89" s="54"/>
      <c r="S89" s="26"/>
      <c r="T89" s="26"/>
      <c r="U89" s="26"/>
      <c r="V89" s="26" t="s">
        <v>78</v>
      </c>
      <c r="W89" s="26"/>
      <c r="X89" s="26"/>
      <c r="Y89" s="26" t="s">
        <v>277</v>
      </c>
      <c r="Z89" s="26"/>
      <c r="AA89" s="26"/>
      <c r="AB89" s="26"/>
      <c r="AC89" s="26"/>
      <c r="AD89" s="26" t="s">
        <v>215</v>
      </c>
      <c r="AE89" s="36"/>
      <c r="AF89" s="38"/>
      <c r="AG89" s="38"/>
      <c r="AH89" s="33"/>
      <c r="AI89" s="28"/>
      <c r="AJ89" s="33"/>
      <c r="AK89" s="55"/>
      <c r="AL89" s="56"/>
      <c r="AM89" s="39">
        <v>111</v>
      </c>
      <c r="AN89" s="30"/>
      <c r="AO89" s="30"/>
      <c r="AP89" s="26"/>
      <c r="AQ89" s="43" t="s">
        <v>155</v>
      </c>
      <c r="AR89" s="44"/>
      <c r="AS89" s="45"/>
      <c r="AT89" s="46"/>
      <c r="AU89" s="49"/>
      <c r="AV89" s="48"/>
      <c r="AW89" s="49"/>
      <c r="AX89" s="49"/>
      <c r="AY89" s="49"/>
      <c r="AZ89" s="49"/>
      <c r="BA89" s="49"/>
      <c r="BB89" s="49"/>
      <c r="BC89" s="49"/>
      <c r="BD89" s="50"/>
      <c r="BE89" s="49"/>
      <c r="BF89" s="49"/>
      <c r="BG89" s="49"/>
      <c r="BH89" s="49"/>
      <c r="BI89" s="26"/>
      <c r="BJ89" s="26"/>
      <c r="BK89" s="26"/>
      <c r="BL89" s="26"/>
      <c r="BM89" s="26"/>
    </row>
    <row r="90" spans="2:65" x14ac:dyDescent="0.25">
      <c r="B90" s="165">
        <v>0</v>
      </c>
      <c r="C90" s="26"/>
      <c r="D90" s="27"/>
      <c r="E90" s="27" t="s">
        <v>278</v>
      </c>
      <c r="F90" s="51"/>
      <c r="G90" s="26"/>
      <c r="H90" s="26"/>
      <c r="J90" s="52"/>
      <c r="K90" s="51"/>
      <c r="L90" s="26"/>
      <c r="M90" s="26"/>
      <c r="N90" s="26"/>
      <c r="O90" s="26"/>
      <c r="P90" s="53"/>
      <c r="Q90" s="26"/>
      <c r="R90" s="54"/>
      <c r="S90" s="26"/>
      <c r="T90" s="26"/>
      <c r="U90" s="26"/>
      <c r="V90" s="26" t="s">
        <v>78</v>
      </c>
      <c r="W90" s="26"/>
      <c r="X90" s="26"/>
      <c r="Y90" s="26" t="s">
        <v>278</v>
      </c>
      <c r="Z90" s="26"/>
      <c r="AA90" s="26"/>
      <c r="AB90" s="26"/>
      <c r="AC90" s="26"/>
      <c r="AD90" s="26" t="s">
        <v>215</v>
      </c>
      <c r="AE90" s="36"/>
      <c r="AF90" s="38"/>
      <c r="AG90" s="38"/>
      <c r="AH90" s="33"/>
      <c r="AI90" s="28"/>
      <c r="AJ90" s="33"/>
      <c r="AK90" s="55"/>
      <c r="AL90" s="56"/>
      <c r="AM90" s="39">
        <v>112</v>
      </c>
      <c r="AN90" s="30"/>
      <c r="AO90" s="30"/>
      <c r="AP90" s="26"/>
      <c r="AQ90" s="43" t="s">
        <v>155</v>
      </c>
      <c r="AR90" s="44"/>
      <c r="AS90" s="45"/>
      <c r="AT90" s="46"/>
      <c r="AU90" s="49"/>
      <c r="AV90" s="48"/>
      <c r="AW90" s="49"/>
      <c r="AX90" s="49"/>
      <c r="AY90" s="49"/>
      <c r="AZ90" s="49"/>
      <c r="BA90" s="49"/>
      <c r="BB90" s="49"/>
      <c r="BC90" s="49"/>
      <c r="BD90" s="50"/>
      <c r="BE90" s="49"/>
      <c r="BF90" s="49"/>
      <c r="BG90" s="49"/>
      <c r="BH90" s="49"/>
      <c r="BI90" s="26"/>
      <c r="BJ90" s="26"/>
      <c r="BK90" s="26"/>
      <c r="BL90" s="26"/>
      <c r="BM90" s="26"/>
    </row>
    <row r="91" spans="2:65" x14ac:dyDescent="0.25">
      <c r="B91" s="163">
        <v>2017</v>
      </c>
      <c r="C91" s="26"/>
      <c r="D91" s="27"/>
      <c r="E91" s="27" t="s">
        <v>279</v>
      </c>
      <c r="F91" s="29"/>
      <c r="G91" s="30"/>
      <c r="H91" s="30"/>
      <c r="I91" s="30"/>
      <c r="J91" s="31"/>
      <c r="K91" s="32"/>
      <c r="L91" s="33"/>
      <c r="M91" s="33"/>
      <c r="N91" s="26"/>
      <c r="O91" s="26"/>
      <c r="P91" s="34"/>
      <c r="Q91" s="33"/>
      <c r="R91" s="35"/>
      <c r="S91" s="26"/>
      <c r="T91" s="26"/>
      <c r="U91" s="26"/>
      <c r="V91" s="26" t="s">
        <v>90</v>
      </c>
      <c r="W91" s="26"/>
      <c r="X91" s="26"/>
      <c r="Y91" s="36"/>
      <c r="Z91" s="37"/>
      <c r="AA91" s="37"/>
      <c r="AB91" s="38"/>
      <c r="AC91" s="33"/>
      <c r="AD91" s="28" t="s">
        <v>239</v>
      </c>
      <c r="AE91" s="37">
        <v>2017</v>
      </c>
      <c r="AF91" s="38" t="s">
        <v>280</v>
      </c>
      <c r="AG91" s="38"/>
      <c r="AH91" s="39"/>
      <c r="AI91" s="39"/>
      <c r="AJ91" s="37"/>
      <c r="AK91" s="41"/>
      <c r="AL91" s="42"/>
      <c r="AM91" s="39">
        <v>113</v>
      </c>
      <c r="AN91" s="30"/>
      <c r="AO91" s="30"/>
      <c r="AP91" s="38"/>
      <c r="AQ91" s="43" t="s">
        <v>155</v>
      </c>
      <c r="AR91" s="44"/>
      <c r="AS91" s="45"/>
      <c r="AT91" s="46"/>
      <c r="AU91" s="47"/>
      <c r="AV91" s="48"/>
      <c r="AW91" s="49"/>
      <c r="AX91" s="49"/>
      <c r="AY91" s="49"/>
      <c r="AZ91" s="49"/>
      <c r="BA91" s="49"/>
      <c r="BB91" s="49"/>
      <c r="BC91" s="49"/>
      <c r="BD91" s="50"/>
      <c r="BE91" s="49"/>
      <c r="BF91" s="49"/>
      <c r="BG91" s="49"/>
      <c r="BH91" s="49"/>
      <c r="BI91" s="49"/>
      <c r="BJ91" s="49"/>
      <c r="BK91" s="49"/>
      <c r="BL91" s="49"/>
      <c r="BM91" s="49"/>
    </row>
    <row r="92" spans="2:65" x14ac:dyDescent="0.25">
      <c r="B92" s="162">
        <v>2017</v>
      </c>
      <c r="C92" s="26"/>
      <c r="D92" s="27"/>
      <c r="E92" s="27" t="s">
        <v>281</v>
      </c>
      <c r="F92" s="29"/>
      <c r="G92" s="30"/>
      <c r="H92" s="30"/>
      <c r="I92" s="30"/>
      <c r="J92" s="31"/>
      <c r="K92" s="32"/>
      <c r="L92" s="33"/>
      <c r="M92" s="33"/>
      <c r="N92" s="26"/>
      <c r="O92" s="26"/>
      <c r="P92" s="34"/>
      <c r="Q92" s="33"/>
      <c r="R92" s="35"/>
      <c r="S92" s="26"/>
      <c r="T92" s="26"/>
      <c r="U92" s="26"/>
      <c r="V92" s="26" t="s">
        <v>90</v>
      </c>
      <c r="W92" s="26"/>
      <c r="X92" s="26"/>
      <c r="Y92" s="36"/>
      <c r="Z92" s="37"/>
      <c r="AA92" s="37"/>
      <c r="AB92" s="38"/>
      <c r="AC92" s="33"/>
      <c r="AD92" s="28" t="s">
        <v>282</v>
      </c>
      <c r="AE92" s="37">
        <v>2017</v>
      </c>
      <c r="AF92" s="38" t="s">
        <v>283</v>
      </c>
      <c r="AG92" s="38"/>
      <c r="AH92" s="39"/>
      <c r="AI92" s="39"/>
      <c r="AJ92" s="37"/>
      <c r="AK92" s="41"/>
      <c r="AL92" s="42"/>
      <c r="AM92" s="39">
        <v>114</v>
      </c>
      <c r="AN92" s="30"/>
      <c r="AO92" s="30"/>
      <c r="AP92" s="38"/>
      <c r="AQ92" s="43" t="s">
        <v>155</v>
      </c>
      <c r="AR92" s="44"/>
      <c r="AS92" s="45"/>
      <c r="AT92" s="46"/>
      <c r="AU92" s="47"/>
      <c r="AV92" s="48"/>
      <c r="AW92" s="49"/>
      <c r="AX92" s="49"/>
      <c r="AY92" s="49"/>
      <c r="AZ92" s="49"/>
      <c r="BA92" s="49"/>
      <c r="BB92" s="49"/>
      <c r="BC92" s="49"/>
      <c r="BD92" s="50"/>
      <c r="BE92" s="49"/>
      <c r="BF92" s="49"/>
      <c r="BG92" s="49"/>
      <c r="BH92" s="49"/>
      <c r="BI92" s="49"/>
      <c r="BJ92" s="49"/>
      <c r="BK92" s="49"/>
      <c r="BL92" s="49"/>
      <c r="BM92" s="49"/>
    </row>
    <row r="93" spans="2:65" x14ac:dyDescent="0.25">
      <c r="B93" s="163">
        <v>2017</v>
      </c>
      <c r="C93" s="26"/>
      <c r="D93" s="27"/>
      <c r="E93" s="27" t="s">
        <v>284</v>
      </c>
      <c r="F93" s="29"/>
      <c r="G93" s="30"/>
      <c r="H93" s="30"/>
      <c r="I93" s="30"/>
      <c r="J93" s="31"/>
      <c r="K93" s="32"/>
      <c r="L93" s="33"/>
      <c r="M93" s="33"/>
      <c r="N93" s="26"/>
      <c r="O93" s="26"/>
      <c r="P93" s="34"/>
      <c r="Q93" s="33"/>
      <c r="R93" s="35"/>
      <c r="S93" s="26"/>
      <c r="T93" s="26"/>
      <c r="U93" s="26"/>
      <c r="V93" s="26" t="s">
        <v>90</v>
      </c>
      <c r="W93" s="26"/>
      <c r="X93" s="26"/>
      <c r="Y93" s="36"/>
      <c r="Z93" s="37"/>
      <c r="AA93" s="37"/>
      <c r="AB93" s="38"/>
      <c r="AC93" s="33"/>
      <c r="AD93" s="28" t="s">
        <v>239</v>
      </c>
      <c r="AE93" s="37">
        <v>2017</v>
      </c>
      <c r="AF93" s="38" t="s">
        <v>285</v>
      </c>
      <c r="AG93" s="38"/>
      <c r="AH93" s="39"/>
      <c r="AI93" s="39"/>
      <c r="AJ93" s="37"/>
      <c r="AK93" s="41"/>
      <c r="AL93" s="42"/>
      <c r="AM93" s="39">
        <v>115</v>
      </c>
      <c r="AN93" s="30"/>
      <c r="AO93" s="30"/>
      <c r="AP93" s="38"/>
      <c r="AQ93" s="43" t="s">
        <v>155</v>
      </c>
      <c r="AR93" s="44"/>
      <c r="AS93" s="45"/>
      <c r="AT93" s="46"/>
      <c r="AU93" s="47"/>
      <c r="AV93" s="48"/>
      <c r="AW93" s="49"/>
      <c r="AX93" s="49"/>
      <c r="AY93" s="49"/>
      <c r="AZ93" s="49"/>
      <c r="BA93" s="49"/>
      <c r="BB93" s="49"/>
      <c r="BC93" s="49"/>
      <c r="BD93" s="50"/>
      <c r="BE93" s="49"/>
      <c r="BF93" s="49"/>
      <c r="BG93" s="49"/>
      <c r="BH93" s="49"/>
      <c r="BI93" s="49"/>
      <c r="BJ93" s="49"/>
      <c r="BK93" s="49"/>
      <c r="BL93" s="49"/>
      <c r="BM93" s="49"/>
    </row>
    <row r="94" spans="2:65" x14ac:dyDescent="0.25">
      <c r="B94" s="162">
        <v>2017</v>
      </c>
      <c r="C94" s="26"/>
      <c r="D94" s="27"/>
      <c r="E94" s="27" t="s">
        <v>286</v>
      </c>
      <c r="F94" s="29"/>
      <c r="G94" s="30"/>
      <c r="H94" s="30"/>
      <c r="I94" s="30"/>
      <c r="J94" s="31"/>
      <c r="K94" s="32"/>
      <c r="L94" s="33"/>
      <c r="M94" s="33"/>
      <c r="N94" s="26"/>
      <c r="O94" s="26"/>
      <c r="P94" s="34"/>
      <c r="Q94" s="33"/>
      <c r="R94" s="35"/>
      <c r="S94" s="26"/>
      <c r="T94" s="26"/>
      <c r="U94" s="26"/>
      <c r="V94" s="26" t="s">
        <v>90</v>
      </c>
      <c r="W94" s="26"/>
      <c r="X94" s="26"/>
      <c r="Y94" s="36"/>
      <c r="Z94" s="37"/>
      <c r="AA94" s="37"/>
      <c r="AB94" s="38"/>
      <c r="AC94" s="33"/>
      <c r="AD94" s="28" t="s">
        <v>287</v>
      </c>
      <c r="AE94" s="37">
        <v>2017</v>
      </c>
      <c r="AF94" s="38" t="s">
        <v>288</v>
      </c>
      <c r="AG94" s="38"/>
      <c r="AH94" s="39"/>
      <c r="AI94" s="39"/>
      <c r="AJ94" s="37"/>
      <c r="AK94" s="41"/>
      <c r="AL94" s="42"/>
      <c r="AM94" s="39">
        <v>116</v>
      </c>
      <c r="AN94" s="30"/>
      <c r="AO94" s="30"/>
      <c r="AP94" s="38"/>
      <c r="AQ94" s="43" t="s">
        <v>155</v>
      </c>
      <c r="AR94" s="44"/>
      <c r="AS94" s="45"/>
      <c r="AT94" s="46"/>
      <c r="AU94" s="47"/>
      <c r="AV94" s="48"/>
      <c r="AW94" s="49"/>
      <c r="AX94" s="49"/>
      <c r="AY94" s="49"/>
      <c r="AZ94" s="49"/>
      <c r="BA94" s="49"/>
      <c r="BB94" s="49"/>
      <c r="BC94" s="49"/>
      <c r="BD94" s="50"/>
      <c r="BE94" s="49"/>
      <c r="BF94" s="49"/>
      <c r="BG94" s="49"/>
      <c r="BH94" s="49"/>
      <c r="BI94" s="49"/>
      <c r="BJ94" s="49"/>
      <c r="BK94" s="49"/>
      <c r="BL94" s="49"/>
      <c r="BM94" s="49"/>
    </row>
    <row r="95" spans="2:65" x14ac:dyDescent="0.25">
      <c r="B95" s="163">
        <v>2017</v>
      </c>
      <c r="C95" s="26"/>
      <c r="D95" s="27"/>
      <c r="E95" s="27" t="s">
        <v>289</v>
      </c>
      <c r="F95" s="51"/>
      <c r="G95" s="26"/>
      <c r="H95" s="26"/>
      <c r="J95" s="52"/>
      <c r="K95" s="51"/>
      <c r="L95" s="26"/>
      <c r="M95" s="26"/>
      <c r="N95" s="26"/>
      <c r="O95" s="26"/>
      <c r="P95" s="53"/>
      <c r="Q95" s="26"/>
      <c r="R95" s="54"/>
      <c r="S95" s="26"/>
      <c r="T95" s="26"/>
      <c r="U95" s="26"/>
      <c r="V95" s="26" t="s">
        <v>78</v>
      </c>
      <c r="W95" s="26"/>
      <c r="X95" s="26"/>
      <c r="Y95" s="26" t="s">
        <v>289</v>
      </c>
      <c r="Z95" s="26"/>
      <c r="AA95" s="26"/>
      <c r="AB95" s="26"/>
      <c r="AC95" s="26"/>
      <c r="AD95" s="26" t="s">
        <v>215</v>
      </c>
      <c r="AE95" s="36"/>
      <c r="AF95" s="38"/>
      <c r="AG95" s="38"/>
      <c r="AH95" s="33"/>
      <c r="AI95" s="28"/>
      <c r="AJ95" s="33"/>
      <c r="AK95" s="55"/>
      <c r="AL95" s="56"/>
      <c r="AM95" s="39">
        <v>117</v>
      </c>
      <c r="AN95" s="30"/>
      <c r="AO95" s="30"/>
      <c r="AP95" s="26"/>
      <c r="AQ95" s="43" t="s">
        <v>155</v>
      </c>
      <c r="AR95" s="44"/>
      <c r="AS95" s="45"/>
      <c r="AT95" s="46"/>
      <c r="AU95" s="49"/>
      <c r="AV95" s="48"/>
      <c r="AW95" s="49"/>
      <c r="AX95" s="49"/>
      <c r="AY95" s="49"/>
      <c r="AZ95" s="49"/>
      <c r="BA95" s="49"/>
      <c r="BB95" s="49"/>
      <c r="BC95" s="49"/>
      <c r="BD95" s="50"/>
      <c r="BE95" s="49"/>
      <c r="BF95" s="49"/>
      <c r="BG95" s="49"/>
      <c r="BH95" s="49"/>
      <c r="BI95" s="26"/>
      <c r="BJ95" s="26"/>
      <c r="BK95" s="26"/>
      <c r="BL95" s="26"/>
      <c r="BM95" s="26"/>
    </row>
    <row r="96" spans="2:65" x14ac:dyDescent="0.25">
      <c r="B96" s="162">
        <v>2017</v>
      </c>
      <c r="C96" s="26"/>
      <c r="D96" s="27"/>
      <c r="E96" s="27" t="s">
        <v>290</v>
      </c>
      <c r="F96" s="51"/>
      <c r="G96" s="26"/>
      <c r="H96" s="26"/>
      <c r="J96" s="52"/>
      <c r="K96" s="51"/>
      <c r="L96" s="26"/>
      <c r="M96" s="26"/>
      <c r="N96" s="26"/>
      <c r="O96" s="26"/>
      <c r="P96" s="53"/>
      <c r="Q96" s="26"/>
      <c r="R96" s="54"/>
      <c r="S96" s="26"/>
      <c r="T96" s="26"/>
      <c r="U96" s="26"/>
      <c r="V96" s="26" t="s">
        <v>78</v>
      </c>
      <c r="W96" s="26"/>
      <c r="X96" s="26"/>
      <c r="Y96" s="26" t="s">
        <v>290</v>
      </c>
      <c r="Z96" s="26"/>
      <c r="AA96" s="26"/>
      <c r="AB96" s="26"/>
      <c r="AC96" s="26"/>
      <c r="AD96" s="26" t="s">
        <v>215</v>
      </c>
      <c r="AE96" s="36"/>
      <c r="AF96" s="38"/>
      <c r="AG96" s="38"/>
      <c r="AH96" s="33"/>
      <c r="AI96" s="28"/>
      <c r="AJ96" s="33"/>
      <c r="AK96" s="55"/>
      <c r="AL96" s="56"/>
      <c r="AM96" s="39">
        <v>118</v>
      </c>
      <c r="AN96" s="30"/>
      <c r="AO96" s="30"/>
      <c r="AP96" s="26"/>
      <c r="AQ96" s="43" t="s">
        <v>155</v>
      </c>
      <c r="AR96" s="44"/>
      <c r="AS96" s="45"/>
      <c r="AT96" s="46"/>
      <c r="AU96" s="49"/>
      <c r="AV96" s="48"/>
      <c r="AW96" s="49"/>
      <c r="AX96" s="49"/>
      <c r="AY96" s="49"/>
      <c r="AZ96" s="49"/>
      <c r="BA96" s="49"/>
      <c r="BB96" s="49"/>
      <c r="BC96" s="49"/>
      <c r="BD96" s="50"/>
      <c r="BE96" s="49"/>
      <c r="BF96" s="49"/>
      <c r="BG96" s="49"/>
      <c r="BH96" s="49"/>
      <c r="BI96" s="26"/>
      <c r="BJ96" s="26"/>
      <c r="BK96" s="26"/>
      <c r="BL96" s="26"/>
      <c r="BM96" s="26"/>
    </row>
    <row r="97" spans="2:65" x14ac:dyDescent="0.25">
      <c r="B97" s="163">
        <v>2017</v>
      </c>
      <c r="C97" s="26"/>
      <c r="D97" s="27"/>
      <c r="E97" s="27" t="s">
        <v>291</v>
      </c>
      <c r="F97" s="51"/>
      <c r="G97" s="26"/>
      <c r="H97" s="26"/>
      <c r="J97" s="52"/>
      <c r="K97" s="51"/>
      <c r="L97" s="26"/>
      <c r="M97" s="26"/>
      <c r="N97" s="26"/>
      <c r="O97" s="26"/>
      <c r="P97" s="53"/>
      <c r="Q97" s="26"/>
      <c r="R97" s="54"/>
      <c r="S97" s="26"/>
      <c r="T97" s="26"/>
      <c r="U97" s="26"/>
      <c r="V97" s="26" t="s">
        <v>78</v>
      </c>
      <c r="W97" s="26"/>
      <c r="X97" s="26"/>
      <c r="Y97" s="26" t="s">
        <v>291</v>
      </c>
      <c r="Z97" s="26"/>
      <c r="AA97" s="26"/>
      <c r="AB97" s="26"/>
      <c r="AC97" s="26"/>
      <c r="AD97" s="26" t="s">
        <v>215</v>
      </c>
      <c r="AE97" s="36"/>
      <c r="AF97" s="38"/>
      <c r="AG97" s="38"/>
      <c r="AH97" s="33"/>
      <c r="AI97" s="28"/>
      <c r="AJ97" s="33"/>
      <c r="AK97" s="55"/>
      <c r="AL97" s="56"/>
      <c r="AM97" s="39">
        <v>119</v>
      </c>
      <c r="AN97" s="30"/>
      <c r="AO97" s="30"/>
      <c r="AP97" s="26"/>
      <c r="AQ97" s="43" t="s">
        <v>155</v>
      </c>
      <c r="AR97" s="44"/>
      <c r="AS97" s="45"/>
      <c r="AT97" s="46"/>
      <c r="AU97" s="49"/>
      <c r="AV97" s="48"/>
      <c r="AW97" s="49"/>
      <c r="AX97" s="49"/>
      <c r="AY97" s="49"/>
      <c r="AZ97" s="49"/>
      <c r="BA97" s="49"/>
      <c r="BB97" s="49"/>
      <c r="BC97" s="49"/>
      <c r="BD97" s="50"/>
      <c r="BE97" s="49"/>
      <c r="BF97" s="49"/>
      <c r="BG97" s="49"/>
      <c r="BH97" s="49"/>
      <c r="BI97" s="26"/>
      <c r="BJ97" s="26"/>
      <c r="BK97" s="26"/>
      <c r="BL97" s="26"/>
      <c r="BM97" s="26"/>
    </row>
    <row r="98" spans="2:65" x14ac:dyDescent="0.25">
      <c r="B98" s="162">
        <v>2017</v>
      </c>
      <c r="C98" s="26"/>
      <c r="D98" s="27"/>
      <c r="E98" s="27" t="s">
        <v>292</v>
      </c>
      <c r="F98" s="51"/>
      <c r="G98" s="26"/>
      <c r="H98" s="26"/>
      <c r="J98" s="52"/>
      <c r="K98" s="51"/>
      <c r="L98" s="26"/>
      <c r="M98" s="26"/>
      <c r="N98" s="26"/>
      <c r="O98" s="26"/>
      <c r="P98" s="53"/>
      <c r="Q98" s="26"/>
      <c r="R98" s="54"/>
      <c r="S98" s="26"/>
      <c r="T98" s="26"/>
      <c r="U98" s="26"/>
      <c r="V98" s="26" t="s">
        <v>78</v>
      </c>
      <c r="W98" s="26"/>
      <c r="X98" s="26"/>
      <c r="Y98" s="26" t="s">
        <v>292</v>
      </c>
      <c r="Z98" s="26"/>
      <c r="AA98" s="26"/>
      <c r="AB98" s="26"/>
      <c r="AC98" s="26"/>
      <c r="AD98" s="26" t="s">
        <v>215</v>
      </c>
      <c r="AE98" s="36"/>
      <c r="AF98" s="38"/>
      <c r="AG98" s="38"/>
      <c r="AH98" s="33"/>
      <c r="AI98" s="28"/>
      <c r="AJ98" s="33"/>
      <c r="AK98" s="55"/>
      <c r="AL98" s="56"/>
      <c r="AM98" s="39">
        <v>120</v>
      </c>
      <c r="AN98" s="30"/>
      <c r="AO98" s="30"/>
      <c r="AP98" s="26"/>
      <c r="AQ98" s="43" t="s">
        <v>155</v>
      </c>
      <c r="AR98" s="44"/>
      <c r="AS98" s="45"/>
      <c r="AT98" s="46"/>
      <c r="AU98" s="49"/>
      <c r="AV98" s="48"/>
      <c r="AW98" s="49"/>
      <c r="AX98" s="49"/>
      <c r="AY98" s="49"/>
      <c r="AZ98" s="49"/>
      <c r="BA98" s="49"/>
      <c r="BB98" s="49"/>
      <c r="BC98" s="49"/>
      <c r="BD98" s="50"/>
      <c r="BE98" s="49"/>
      <c r="BF98" s="49"/>
      <c r="BG98" s="49"/>
      <c r="BH98" s="49"/>
      <c r="BI98" s="26"/>
      <c r="BJ98" s="26"/>
      <c r="BK98" s="26"/>
      <c r="BL98" s="26"/>
      <c r="BM98" s="26"/>
    </row>
    <row r="99" spans="2:65" x14ac:dyDescent="0.25">
      <c r="B99" s="163">
        <v>2017</v>
      </c>
      <c r="C99" s="26"/>
      <c r="D99" s="27"/>
      <c r="E99" s="27" t="s">
        <v>293</v>
      </c>
      <c r="F99" s="51"/>
      <c r="G99" s="26"/>
      <c r="H99" s="26"/>
      <c r="J99" s="52"/>
      <c r="K99" s="51"/>
      <c r="L99" s="26"/>
      <c r="M99" s="26"/>
      <c r="N99" s="26"/>
      <c r="O99" s="26"/>
      <c r="P99" s="53"/>
      <c r="Q99" s="26"/>
      <c r="R99" s="54"/>
      <c r="S99" s="26"/>
      <c r="T99" s="26"/>
      <c r="U99" s="26"/>
      <c r="V99" s="101" t="s">
        <v>78</v>
      </c>
      <c r="W99" s="26"/>
      <c r="X99" s="26"/>
      <c r="Y99" s="26" t="s">
        <v>293</v>
      </c>
      <c r="Z99" s="26"/>
      <c r="AA99" s="26"/>
      <c r="AB99" s="26"/>
      <c r="AC99" s="26"/>
      <c r="AD99" s="101" t="s">
        <v>215</v>
      </c>
      <c r="AE99" s="167"/>
      <c r="AF99" s="102"/>
      <c r="AG99" s="102"/>
      <c r="AH99" s="168"/>
      <c r="AI99" s="103"/>
      <c r="AJ99" s="33"/>
      <c r="AK99" s="169"/>
      <c r="AL99" s="170"/>
      <c r="AM99" s="39">
        <v>121</v>
      </c>
      <c r="AN99" s="30"/>
      <c r="AO99" s="30"/>
      <c r="AP99" s="26"/>
      <c r="AQ99" s="43" t="s">
        <v>155</v>
      </c>
      <c r="AR99" s="44"/>
      <c r="AS99" s="45"/>
      <c r="AT99" s="46"/>
      <c r="AU99" s="49"/>
      <c r="AV99" s="48"/>
      <c r="AW99" s="49"/>
      <c r="AX99" s="49"/>
      <c r="AY99" s="49"/>
      <c r="AZ99" s="49"/>
      <c r="BA99" s="49"/>
      <c r="BB99" s="49"/>
      <c r="BC99" s="49"/>
      <c r="BD99" s="50"/>
      <c r="BE99" s="49"/>
      <c r="BF99" s="49"/>
      <c r="BG99" s="49"/>
      <c r="BH99" s="49"/>
      <c r="BI99" s="26"/>
      <c r="BJ99" s="26"/>
      <c r="BK99" s="26"/>
      <c r="BL99" s="26"/>
      <c r="BM99" s="26"/>
    </row>
    <row r="100" spans="2:65" x14ac:dyDescent="0.25">
      <c r="B100" s="162">
        <v>2017</v>
      </c>
      <c r="C100" s="26"/>
      <c r="D100" s="27"/>
      <c r="E100" s="27" t="s">
        <v>294</v>
      </c>
      <c r="F100" s="51"/>
      <c r="G100" s="26"/>
      <c r="H100" s="26"/>
      <c r="J100" s="52"/>
      <c r="K100" s="51"/>
      <c r="L100" s="26"/>
      <c r="M100" s="26"/>
      <c r="N100" s="26"/>
      <c r="O100" s="26"/>
      <c r="P100" s="53"/>
      <c r="Q100" s="26"/>
      <c r="R100" s="54"/>
      <c r="S100" s="26"/>
      <c r="T100" s="26"/>
      <c r="U100" s="26"/>
      <c r="V100" s="26" t="s">
        <v>78</v>
      </c>
      <c r="W100" s="26"/>
      <c r="X100" s="26"/>
      <c r="Y100" s="26" t="s">
        <v>294</v>
      </c>
      <c r="Z100" s="26"/>
      <c r="AA100" s="26"/>
      <c r="AB100" s="26"/>
      <c r="AC100" s="26"/>
      <c r="AD100" s="26" t="s">
        <v>215</v>
      </c>
      <c r="AE100" s="36"/>
      <c r="AF100" s="38"/>
      <c r="AG100" s="38"/>
      <c r="AH100" s="33"/>
      <c r="AI100" s="28"/>
      <c r="AJ100" s="33"/>
      <c r="AK100" s="55"/>
      <c r="AL100" s="56"/>
      <c r="AM100" s="39">
        <v>122</v>
      </c>
      <c r="AN100" s="30"/>
      <c r="AO100" s="30"/>
      <c r="AP100" s="26"/>
      <c r="AQ100" s="43" t="s">
        <v>155</v>
      </c>
      <c r="AR100" s="44"/>
      <c r="AS100" s="45"/>
      <c r="AT100" s="46"/>
      <c r="AU100" s="49"/>
      <c r="AV100" s="48"/>
      <c r="AW100" s="49"/>
      <c r="AX100" s="49"/>
      <c r="AY100" s="49"/>
      <c r="AZ100" s="49"/>
      <c r="BA100" s="49"/>
      <c r="BB100" s="49"/>
      <c r="BC100" s="49"/>
      <c r="BD100" s="50"/>
      <c r="BE100" s="49"/>
      <c r="BF100" s="49"/>
      <c r="BG100" s="49"/>
      <c r="BH100" s="49"/>
      <c r="BI100" s="26"/>
      <c r="BJ100" s="26"/>
      <c r="BK100" s="26"/>
      <c r="BL100" s="26"/>
      <c r="BM100" s="26"/>
    </row>
    <row r="101" spans="2:65" x14ac:dyDescent="0.25">
      <c r="B101" s="163">
        <v>2017</v>
      </c>
      <c r="C101" s="26"/>
      <c r="D101" s="27"/>
      <c r="E101" s="27" t="s">
        <v>295</v>
      </c>
      <c r="F101" s="51"/>
      <c r="G101" s="26"/>
      <c r="H101" s="26"/>
      <c r="J101" s="52"/>
      <c r="K101" s="51"/>
      <c r="L101" s="26"/>
      <c r="M101" s="26"/>
      <c r="N101" s="26"/>
      <c r="O101" s="26"/>
      <c r="P101" s="53"/>
      <c r="Q101" s="26"/>
      <c r="R101" s="54"/>
      <c r="S101" s="26"/>
      <c r="T101" s="26"/>
      <c r="U101" s="26"/>
      <c r="V101" s="26" t="s">
        <v>78</v>
      </c>
      <c r="W101" s="26"/>
      <c r="X101" s="26"/>
      <c r="Y101" s="26" t="s">
        <v>295</v>
      </c>
      <c r="Z101" s="26"/>
      <c r="AA101" s="26"/>
      <c r="AB101" s="26"/>
      <c r="AC101" s="26"/>
      <c r="AD101" s="26" t="s">
        <v>215</v>
      </c>
      <c r="AE101" s="36"/>
      <c r="AF101" s="38"/>
      <c r="AG101" s="38"/>
      <c r="AH101" s="33"/>
      <c r="AI101" s="28"/>
      <c r="AJ101" s="33"/>
      <c r="AK101" s="55"/>
      <c r="AL101" s="56"/>
      <c r="AM101" s="39">
        <v>123</v>
      </c>
      <c r="AN101" s="30"/>
      <c r="AO101" s="30"/>
      <c r="AP101" s="26"/>
      <c r="AQ101" s="43" t="s">
        <v>155</v>
      </c>
      <c r="AR101" s="44"/>
      <c r="AS101" s="45"/>
      <c r="AT101" s="46"/>
      <c r="AU101" s="49"/>
      <c r="AV101" s="48"/>
      <c r="AW101" s="49"/>
      <c r="AX101" s="49"/>
      <c r="AY101" s="49"/>
      <c r="AZ101" s="49"/>
      <c r="BA101" s="49"/>
      <c r="BB101" s="49"/>
      <c r="BC101" s="49"/>
      <c r="BD101" s="50"/>
      <c r="BE101" s="49"/>
      <c r="BF101" s="49"/>
      <c r="BG101" s="49"/>
      <c r="BH101" s="49"/>
      <c r="BI101" s="26"/>
      <c r="BJ101" s="26"/>
      <c r="BK101" s="26"/>
      <c r="BL101" s="26"/>
      <c r="BM101" s="26"/>
    </row>
    <row r="102" spans="2:65" x14ac:dyDescent="0.25">
      <c r="B102" s="162">
        <v>2017</v>
      </c>
      <c r="C102" s="26"/>
      <c r="D102" s="27"/>
      <c r="E102" s="61" t="s">
        <v>296</v>
      </c>
      <c r="F102" s="62"/>
      <c r="G102" s="59"/>
      <c r="H102" s="59"/>
      <c r="J102" s="52"/>
      <c r="K102" s="63"/>
      <c r="L102" s="59"/>
      <c r="M102" s="59"/>
      <c r="N102" s="59"/>
      <c r="O102" s="59"/>
      <c r="P102" s="64"/>
      <c r="Q102" s="59"/>
      <c r="R102" s="65"/>
      <c r="S102" s="59"/>
      <c r="T102" s="59"/>
      <c r="U102" s="59"/>
      <c r="V102" s="59" t="s">
        <v>78</v>
      </c>
      <c r="W102" s="59"/>
      <c r="X102" s="59"/>
      <c r="Y102" s="59" t="s">
        <v>296</v>
      </c>
      <c r="Z102" s="59"/>
      <c r="AA102" s="59"/>
      <c r="AB102" s="59"/>
      <c r="AC102" s="59"/>
      <c r="AD102" s="66" t="s">
        <v>297</v>
      </c>
      <c r="AE102" s="78"/>
      <c r="AF102" s="68"/>
      <c r="AG102" s="68"/>
      <c r="AH102" s="66"/>
      <c r="AI102" s="60"/>
      <c r="AJ102" s="119"/>
      <c r="AK102" s="69"/>
      <c r="AL102" s="70"/>
      <c r="AM102" s="71">
        <v>124</v>
      </c>
      <c r="AN102" s="72"/>
      <c r="AO102" s="72"/>
      <c r="AP102" s="59"/>
      <c r="AQ102" s="73" t="s">
        <v>155</v>
      </c>
      <c r="AR102" s="58"/>
      <c r="AS102" s="45"/>
      <c r="AT102" s="74"/>
      <c r="AU102" s="49"/>
      <c r="AV102" s="76"/>
      <c r="AW102" s="75"/>
      <c r="AX102" s="75"/>
      <c r="AY102" s="75"/>
      <c r="AZ102" s="75"/>
      <c r="BA102" s="75"/>
      <c r="BB102" s="75"/>
      <c r="BC102" s="75"/>
      <c r="BD102" s="77"/>
      <c r="BE102" s="49"/>
      <c r="BF102" s="49"/>
      <c r="BG102" s="49"/>
      <c r="BH102" s="49"/>
      <c r="BI102" s="49"/>
      <c r="BJ102" s="49"/>
      <c r="BK102" s="49"/>
      <c r="BL102" s="49"/>
      <c r="BM102" s="49"/>
    </row>
    <row r="103" spans="2:65" x14ac:dyDescent="0.25">
      <c r="B103" s="163">
        <v>2017</v>
      </c>
      <c r="C103" s="26"/>
      <c r="D103" s="27"/>
      <c r="E103" t="s">
        <v>298</v>
      </c>
      <c r="F103" s="29"/>
      <c r="G103" s="30"/>
      <c r="H103" s="30"/>
      <c r="I103" s="30"/>
      <c r="J103" s="31"/>
      <c r="K103" s="32"/>
      <c r="L103" s="33"/>
      <c r="M103" s="33"/>
      <c r="N103" s="26"/>
      <c r="O103" s="26"/>
      <c r="P103" s="34"/>
      <c r="Q103" s="33"/>
      <c r="R103" s="35"/>
      <c r="S103" s="26"/>
      <c r="T103" s="26"/>
      <c r="U103" s="26"/>
      <c r="V103" s="26" t="s">
        <v>78</v>
      </c>
      <c r="W103" s="26"/>
      <c r="X103" s="26"/>
      <c r="Y103" s="26" t="s">
        <v>298</v>
      </c>
      <c r="Z103" s="26"/>
      <c r="AA103" s="26"/>
      <c r="AB103" s="26"/>
      <c r="AC103" s="26"/>
      <c r="AD103" s="66" t="s">
        <v>297</v>
      </c>
      <c r="AE103" s="36"/>
      <c r="AF103" s="38"/>
      <c r="AG103" s="38"/>
      <c r="AH103" s="33"/>
      <c r="AI103" s="28"/>
      <c r="AJ103" s="37"/>
      <c r="AK103" s="41"/>
      <c r="AL103" s="42"/>
      <c r="AM103" s="39">
        <v>125</v>
      </c>
      <c r="AN103" s="30"/>
      <c r="AO103" s="30"/>
      <c r="AP103" s="26"/>
      <c r="AQ103" s="43" t="s">
        <v>155</v>
      </c>
      <c r="AR103" s="44"/>
      <c r="AS103" s="45"/>
      <c r="AT103" s="74"/>
      <c r="AU103" s="47"/>
      <c r="AV103" s="48"/>
      <c r="AW103" s="49"/>
      <c r="AX103" s="49"/>
      <c r="AY103" s="49"/>
      <c r="AZ103" s="49"/>
      <c r="BA103" s="49"/>
      <c r="BB103" s="49"/>
      <c r="BC103" s="49"/>
      <c r="BD103" s="50"/>
      <c r="BE103" s="49"/>
      <c r="BF103" s="49"/>
      <c r="BG103" s="49"/>
      <c r="BH103" s="49"/>
      <c r="BI103" s="49"/>
      <c r="BJ103" s="49"/>
      <c r="BK103" s="49"/>
      <c r="BL103" s="49"/>
      <c r="BM103" s="49"/>
    </row>
    <row r="104" spans="2:65" x14ac:dyDescent="0.25">
      <c r="B104" s="162">
        <v>2017</v>
      </c>
      <c r="C104" s="26"/>
      <c r="D104" s="27"/>
      <c r="E104" s="27" t="s">
        <v>299</v>
      </c>
      <c r="F104" s="51"/>
      <c r="G104" s="26"/>
      <c r="H104" s="26"/>
      <c r="J104" s="52"/>
      <c r="K104" s="51"/>
      <c r="L104" s="26"/>
      <c r="M104" s="26"/>
      <c r="N104" s="26"/>
      <c r="O104" s="26"/>
      <c r="P104" s="53"/>
      <c r="Q104" s="26"/>
      <c r="R104" s="54"/>
      <c r="S104" s="26"/>
      <c r="T104" s="26"/>
      <c r="U104" s="26"/>
      <c r="V104" s="26" t="s">
        <v>78</v>
      </c>
      <c r="W104" s="26"/>
      <c r="X104" s="26"/>
      <c r="Y104" s="26" t="s">
        <v>299</v>
      </c>
      <c r="Z104" s="26"/>
      <c r="AA104" s="26"/>
      <c r="AB104" s="26"/>
      <c r="AC104" s="26"/>
      <c r="AD104" s="26" t="s">
        <v>250</v>
      </c>
      <c r="AE104" s="36"/>
      <c r="AF104" s="38"/>
      <c r="AG104" s="38"/>
      <c r="AH104" s="33"/>
      <c r="AI104" s="28"/>
      <c r="AJ104" s="33"/>
      <c r="AK104" s="55"/>
      <c r="AL104" s="56"/>
      <c r="AM104" s="39">
        <v>126</v>
      </c>
      <c r="AN104" s="30"/>
      <c r="AO104" s="30"/>
      <c r="AP104" s="26"/>
      <c r="AQ104" s="43" t="s">
        <v>155</v>
      </c>
      <c r="AR104" s="44"/>
      <c r="AS104" s="45"/>
      <c r="AT104" s="46"/>
      <c r="AU104" s="49"/>
      <c r="AV104" s="48"/>
      <c r="AW104" s="49"/>
      <c r="AX104" s="49"/>
      <c r="AY104" s="49"/>
      <c r="AZ104" s="49"/>
      <c r="BA104" s="49"/>
      <c r="BB104" s="49"/>
      <c r="BC104" s="49"/>
      <c r="BD104" s="50"/>
      <c r="BE104" s="49"/>
      <c r="BF104" s="49"/>
      <c r="BG104" s="49"/>
      <c r="BH104" s="49"/>
      <c r="BI104" s="26"/>
      <c r="BJ104" s="26"/>
      <c r="BK104" s="26"/>
      <c r="BL104" s="26"/>
      <c r="BM104" s="26"/>
    </row>
    <row r="105" spans="2:65" x14ac:dyDescent="0.25">
      <c r="B105" s="163">
        <v>2017</v>
      </c>
      <c r="C105" s="26"/>
      <c r="D105" s="27"/>
      <c r="E105" s="27" t="s">
        <v>300</v>
      </c>
      <c r="F105" s="51"/>
      <c r="G105" s="26"/>
      <c r="H105" s="26"/>
      <c r="J105" s="52"/>
      <c r="K105" s="51"/>
      <c r="L105" s="26"/>
      <c r="M105" s="26"/>
      <c r="N105" s="26"/>
      <c r="O105" s="26"/>
      <c r="P105" s="53"/>
      <c r="Q105" s="26"/>
      <c r="R105" s="54"/>
      <c r="S105" s="26"/>
      <c r="T105" s="26"/>
      <c r="U105" s="26"/>
      <c r="V105" s="26" t="s">
        <v>78</v>
      </c>
      <c r="W105" s="26"/>
      <c r="X105" s="26"/>
      <c r="Y105" s="26" t="s">
        <v>300</v>
      </c>
      <c r="Z105" s="26"/>
      <c r="AA105" s="26"/>
      <c r="AB105" s="26"/>
      <c r="AC105" s="26"/>
      <c r="AD105" s="26" t="s">
        <v>250</v>
      </c>
      <c r="AE105" s="36"/>
      <c r="AF105" s="38"/>
      <c r="AG105" s="38"/>
      <c r="AH105" s="33"/>
      <c r="AI105" s="28"/>
      <c r="AJ105" s="33"/>
      <c r="AK105" s="55"/>
      <c r="AL105" s="56"/>
      <c r="AM105" s="39">
        <v>127</v>
      </c>
      <c r="AN105" s="30"/>
      <c r="AO105" s="30"/>
      <c r="AP105" s="26"/>
      <c r="AQ105" s="43" t="s">
        <v>155</v>
      </c>
      <c r="AR105" s="44"/>
      <c r="AS105" s="45"/>
      <c r="AT105" s="46"/>
      <c r="AU105" s="49"/>
      <c r="AV105" s="48"/>
      <c r="AW105" s="49"/>
      <c r="AX105" s="49"/>
      <c r="AY105" s="49"/>
      <c r="AZ105" s="49"/>
      <c r="BA105" s="49"/>
      <c r="BB105" s="49"/>
      <c r="BC105" s="49"/>
      <c r="BD105" s="50"/>
      <c r="BE105" s="49"/>
      <c r="BF105" s="49"/>
      <c r="BG105" s="49"/>
      <c r="BH105" s="49"/>
      <c r="BI105" s="26"/>
      <c r="BJ105" s="26"/>
      <c r="BK105" s="26"/>
      <c r="BL105" s="26"/>
      <c r="BM105" s="26"/>
    </row>
    <row r="106" spans="2:65" x14ac:dyDescent="0.25">
      <c r="B106" s="162">
        <v>2017</v>
      </c>
      <c r="C106" s="26"/>
      <c r="D106" s="27"/>
      <c r="E106" s="27" t="s">
        <v>301</v>
      </c>
      <c r="F106" s="51"/>
      <c r="G106" s="26"/>
      <c r="H106" s="26"/>
      <c r="J106" s="52"/>
      <c r="K106" s="51"/>
      <c r="L106" s="26"/>
      <c r="M106" s="26"/>
      <c r="N106" s="26"/>
      <c r="O106" s="26"/>
      <c r="P106" s="53"/>
      <c r="Q106" s="26"/>
      <c r="R106" s="54"/>
      <c r="S106" s="26"/>
      <c r="T106" s="26"/>
      <c r="U106" s="26"/>
      <c r="V106" s="26" t="s">
        <v>78</v>
      </c>
      <c r="W106" s="26"/>
      <c r="X106" s="26"/>
      <c r="Y106" s="26" t="s">
        <v>301</v>
      </c>
      <c r="Z106" s="26"/>
      <c r="AA106" s="26"/>
      <c r="AB106" s="26"/>
      <c r="AC106" s="26"/>
      <c r="AD106" s="26" t="s">
        <v>215</v>
      </c>
      <c r="AE106" s="36"/>
      <c r="AF106" s="38"/>
      <c r="AG106" s="38"/>
      <c r="AH106" s="33"/>
      <c r="AI106" s="28"/>
      <c r="AJ106" s="33"/>
      <c r="AK106" s="55"/>
      <c r="AL106" s="56"/>
      <c r="AM106" s="39">
        <v>128</v>
      </c>
      <c r="AN106" s="30"/>
      <c r="AO106" s="30"/>
      <c r="AP106" s="26"/>
      <c r="AQ106" s="43" t="s">
        <v>155</v>
      </c>
      <c r="AR106" s="44"/>
      <c r="AS106" s="45"/>
      <c r="AT106" s="46"/>
      <c r="AU106" s="49"/>
      <c r="AV106" s="48"/>
      <c r="AW106" s="49"/>
      <c r="AX106" s="49"/>
      <c r="AY106" s="49"/>
      <c r="AZ106" s="49"/>
      <c r="BA106" s="49"/>
      <c r="BB106" s="49"/>
      <c r="BC106" s="49"/>
      <c r="BD106" s="50"/>
      <c r="BE106" s="49"/>
      <c r="BF106" s="49"/>
      <c r="BG106" s="49"/>
      <c r="BH106" s="49"/>
      <c r="BI106" s="26"/>
      <c r="BJ106" s="26"/>
      <c r="BK106" s="26"/>
      <c r="BL106" s="26"/>
      <c r="BM106" s="26"/>
    </row>
    <row r="107" spans="2:65" x14ac:dyDescent="0.25">
      <c r="B107" s="163">
        <v>2017</v>
      </c>
      <c r="C107" s="26"/>
      <c r="D107" s="27"/>
      <c r="E107" s="27" t="s">
        <v>302</v>
      </c>
      <c r="F107" s="51"/>
      <c r="G107" s="26"/>
      <c r="H107" s="26"/>
      <c r="J107" s="52"/>
      <c r="K107" s="51"/>
      <c r="L107" s="26"/>
      <c r="M107" s="26"/>
      <c r="N107" s="26"/>
      <c r="O107" s="26"/>
      <c r="P107" s="53"/>
      <c r="Q107" s="26"/>
      <c r="R107" s="54"/>
      <c r="S107" s="26"/>
      <c r="T107" s="26"/>
      <c r="U107" s="26"/>
      <c r="V107" s="26" t="s">
        <v>78</v>
      </c>
      <c r="W107" s="26"/>
      <c r="X107" s="26"/>
      <c r="Y107" s="26" t="s">
        <v>302</v>
      </c>
      <c r="Z107" s="26"/>
      <c r="AA107" s="26"/>
      <c r="AB107" s="26"/>
      <c r="AC107" s="26"/>
      <c r="AD107" s="26" t="s">
        <v>215</v>
      </c>
      <c r="AE107" s="36"/>
      <c r="AF107" s="38"/>
      <c r="AG107" s="38"/>
      <c r="AH107" s="33"/>
      <c r="AI107" s="28"/>
      <c r="AJ107" s="33"/>
      <c r="AK107" s="55"/>
      <c r="AL107" s="56"/>
      <c r="AM107" s="39">
        <v>129</v>
      </c>
      <c r="AN107" s="30"/>
      <c r="AO107" s="30"/>
      <c r="AP107" s="26"/>
      <c r="AQ107" s="43" t="s">
        <v>155</v>
      </c>
      <c r="AR107" s="44"/>
      <c r="AS107" s="45"/>
      <c r="AT107" s="46"/>
      <c r="AU107" s="49"/>
      <c r="AV107" s="48"/>
      <c r="AW107" s="49"/>
      <c r="AX107" s="49"/>
      <c r="AY107" s="49"/>
      <c r="AZ107" s="49"/>
      <c r="BA107" s="49"/>
      <c r="BB107" s="49"/>
      <c r="BC107" s="49"/>
      <c r="BD107" s="50"/>
      <c r="BE107" s="49"/>
      <c r="BF107" s="49"/>
      <c r="BG107" s="49"/>
      <c r="BH107" s="49"/>
      <c r="BI107" s="26"/>
      <c r="BJ107" s="26"/>
      <c r="BK107" s="26"/>
      <c r="BL107" s="26"/>
      <c r="BM107" s="26"/>
    </row>
    <row r="108" spans="2:65" x14ac:dyDescent="0.25">
      <c r="B108" s="162">
        <v>2017</v>
      </c>
      <c r="C108" s="26"/>
      <c r="D108" s="27"/>
      <c r="E108" s="27" t="s">
        <v>303</v>
      </c>
      <c r="F108" s="51"/>
      <c r="G108" s="26"/>
      <c r="H108" s="26"/>
      <c r="J108" s="52"/>
      <c r="K108" s="51"/>
      <c r="L108" s="26"/>
      <c r="M108" s="26"/>
      <c r="N108" s="26"/>
      <c r="O108" s="26"/>
      <c r="P108" s="53"/>
      <c r="Q108" s="26"/>
      <c r="R108" s="54"/>
      <c r="S108" s="26"/>
      <c r="T108" s="26"/>
      <c r="U108" s="26"/>
      <c r="V108" s="26" t="s">
        <v>78</v>
      </c>
      <c r="W108" s="26"/>
      <c r="X108" s="26"/>
      <c r="Y108" s="26" t="s">
        <v>303</v>
      </c>
      <c r="Z108" s="26"/>
      <c r="AA108" s="26"/>
      <c r="AB108" s="26"/>
      <c r="AC108" s="26"/>
      <c r="AD108" s="26" t="s">
        <v>215</v>
      </c>
      <c r="AE108" s="36"/>
      <c r="AF108" s="38"/>
      <c r="AG108" s="38"/>
      <c r="AH108" s="33"/>
      <c r="AI108" s="28"/>
      <c r="AJ108" s="33"/>
      <c r="AK108" s="55"/>
      <c r="AL108" s="56"/>
      <c r="AM108" s="39">
        <v>130</v>
      </c>
      <c r="AN108" s="30"/>
      <c r="AO108" s="30"/>
      <c r="AP108" s="26"/>
      <c r="AQ108" s="43" t="s">
        <v>155</v>
      </c>
      <c r="AR108" s="44"/>
      <c r="AS108" s="45"/>
      <c r="AT108" s="46"/>
      <c r="AU108" s="49"/>
      <c r="AV108" s="48"/>
      <c r="AW108" s="49"/>
      <c r="AX108" s="49"/>
      <c r="AY108" s="49"/>
      <c r="AZ108" s="49"/>
      <c r="BA108" s="49"/>
      <c r="BB108" s="49"/>
      <c r="BC108" s="49"/>
      <c r="BD108" s="50"/>
      <c r="BE108" s="49"/>
      <c r="BF108" s="49"/>
      <c r="BG108" s="49"/>
      <c r="BH108" s="49"/>
      <c r="BI108" s="26"/>
      <c r="BJ108" s="26"/>
      <c r="BK108" s="26"/>
      <c r="BL108" s="26"/>
      <c r="BM108" s="26"/>
    </row>
    <row r="109" spans="2:65" x14ac:dyDescent="0.25">
      <c r="B109" s="163">
        <v>2017</v>
      </c>
      <c r="C109" s="26"/>
      <c r="D109" s="27"/>
      <c r="E109" s="27" t="s">
        <v>304</v>
      </c>
      <c r="F109" s="29"/>
      <c r="G109" s="30"/>
      <c r="H109" s="30"/>
      <c r="I109" s="30"/>
      <c r="J109" s="31"/>
      <c r="K109" s="32"/>
      <c r="L109" s="33"/>
      <c r="M109" s="33"/>
      <c r="N109" s="26"/>
      <c r="O109" s="26"/>
      <c r="P109" s="34"/>
      <c r="Q109" s="33"/>
      <c r="R109" s="35"/>
      <c r="S109" s="26"/>
      <c r="T109" s="26"/>
      <c r="U109" s="26"/>
      <c r="V109" s="26" t="s">
        <v>78</v>
      </c>
      <c r="W109" s="26"/>
      <c r="X109" s="26"/>
      <c r="Y109" s="36" t="s">
        <v>304</v>
      </c>
      <c r="Z109" s="37"/>
      <c r="AA109" s="37"/>
      <c r="AB109" s="38"/>
      <c r="AC109" s="33"/>
      <c r="AD109" s="28" t="s">
        <v>225</v>
      </c>
      <c r="AE109" s="37"/>
      <c r="AF109" s="38"/>
      <c r="AG109" s="38"/>
      <c r="AH109" s="39"/>
      <c r="AI109" s="39"/>
      <c r="AJ109" s="37"/>
      <c r="AK109" s="41"/>
      <c r="AL109" s="42"/>
      <c r="AM109" s="39">
        <v>131</v>
      </c>
      <c r="AN109" s="30"/>
      <c r="AO109" s="30"/>
      <c r="AP109" s="38"/>
      <c r="AQ109" s="43" t="s">
        <v>155</v>
      </c>
      <c r="AR109" s="44"/>
      <c r="AS109" s="45"/>
      <c r="AT109" s="46"/>
      <c r="AU109" s="47"/>
      <c r="AV109" s="48"/>
      <c r="AW109" s="49"/>
      <c r="AX109" s="49"/>
      <c r="AY109" s="49"/>
      <c r="AZ109" s="49"/>
      <c r="BA109" s="49"/>
      <c r="BB109" s="49"/>
      <c r="BC109" s="49"/>
      <c r="BD109" s="50"/>
      <c r="BE109" s="49"/>
      <c r="BF109" s="49"/>
      <c r="BG109" s="49"/>
      <c r="BH109" s="49"/>
      <c r="BI109" s="49"/>
      <c r="BJ109" s="49"/>
      <c r="BK109" s="49"/>
      <c r="BL109" s="49"/>
      <c r="BM109" s="49"/>
    </row>
    <row r="110" spans="2:65" x14ac:dyDescent="0.25">
      <c r="B110" s="162">
        <v>2017</v>
      </c>
      <c r="C110" s="26"/>
      <c r="D110" s="27"/>
      <c r="E110" s="27" t="s">
        <v>305</v>
      </c>
      <c r="F110" s="29"/>
      <c r="G110" s="30"/>
      <c r="H110" s="30"/>
      <c r="I110" s="30"/>
      <c r="J110" s="31"/>
      <c r="K110" s="32"/>
      <c r="L110" s="33"/>
      <c r="M110" s="33"/>
      <c r="N110" s="26"/>
      <c r="O110" s="26"/>
      <c r="P110" s="34"/>
      <c r="Q110" s="33"/>
      <c r="R110" s="35"/>
      <c r="S110" s="26"/>
      <c r="T110" s="26"/>
      <c r="U110" s="26"/>
      <c r="V110" s="26" t="s">
        <v>78</v>
      </c>
      <c r="W110" s="26"/>
      <c r="X110" s="26"/>
      <c r="Y110" s="26" t="s">
        <v>305</v>
      </c>
      <c r="Z110" s="26"/>
      <c r="AA110" s="26"/>
      <c r="AB110" s="26"/>
      <c r="AC110" s="26"/>
      <c r="AD110" s="26" t="s">
        <v>225</v>
      </c>
      <c r="AE110" s="36"/>
      <c r="AF110" s="38"/>
      <c r="AG110" s="38"/>
      <c r="AH110" s="33"/>
      <c r="AI110" s="28"/>
      <c r="AJ110" s="37"/>
      <c r="AK110" s="41"/>
      <c r="AL110" s="42"/>
      <c r="AM110" s="39">
        <v>132</v>
      </c>
      <c r="AN110" s="80"/>
      <c r="AO110" s="80"/>
      <c r="AP110" s="26"/>
      <c r="AQ110" s="43" t="s">
        <v>155</v>
      </c>
      <c r="AR110" s="44"/>
      <c r="AS110" s="81"/>
      <c r="AT110" s="46"/>
      <c r="AU110" s="47"/>
      <c r="AV110" s="48"/>
      <c r="AW110" s="49"/>
      <c r="AX110" s="49"/>
      <c r="AY110" s="49"/>
      <c r="AZ110" s="49"/>
      <c r="BA110" s="49"/>
      <c r="BB110" s="49"/>
      <c r="BC110" s="49"/>
      <c r="BD110" s="50"/>
      <c r="BE110" s="49"/>
      <c r="BF110" s="49"/>
      <c r="BG110" s="49"/>
      <c r="BH110" s="49"/>
      <c r="BI110" s="49"/>
      <c r="BJ110" s="49"/>
      <c r="BK110" s="49"/>
      <c r="BL110" s="49"/>
      <c r="BM110" s="49"/>
    </row>
    <row r="111" spans="2:65" x14ac:dyDescent="0.25">
      <c r="B111" s="163">
        <v>2017</v>
      </c>
      <c r="C111" s="26"/>
      <c r="D111" s="27"/>
      <c r="E111" s="27" t="s">
        <v>306</v>
      </c>
      <c r="F111" s="51"/>
      <c r="G111" s="26"/>
      <c r="H111" s="26"/>
      <c r="J111" s="52"/>
      <c r="K111" s="51"/>
      <c r="L111" s="26"/>
      <c r="M111" s="26"/>
      <c r="N111" s="26"/>
      <c r="O111" s="26"/>
      <c r="P111" s="53"/>
      <c r="Q111" s="26"/>
      <c r="R111" s="54"/>
      <c r="S111" s="26"/>
      <c r="T111" s="26"/>
      <c r="U111" s="26"/>
      <c r="V111" s="26" t="s">
        <v>78</v>
      </c>
      <c r="W111" s="26"/>
      <c r="X111" s="26"/>
      <c r="Y111" s="26" t="s">
        <v>306</v>
      </c>
      <c r="Z111" s="26"/>
      <c r="AA111" s="26"/>
      <c r="AB111" s="26"/>
      <c r="AC111" s="26"/>
      <c r="AD111" s="26" t="s">
        <v>282</v>
      </c>
      <c r="AE111" s="36"/>
      <c r="AF111" s="38"/>
      <c r="AG111" s="38"/>
      <c r="AH111" s="33"/>
      <c r="AI111" s="28"/>
      <c r="AJ111" s="33"/>
      <c r="AK111" s="55"/>
      <c r="AL111" s="56"/>
      <c r="AM111" s="39">
        <v>133</v>
      </c>
      <c r="AN111" s="30"/>
      <c r="AO111" s="30"/>
      <c r="AP111" s="26"/>
      <c r="AQ111" s="43" t="s">
        <v>155</v>
      </c>
      <c r="AR111" s="44"/>
      <c r="AS111" s="45"/>
      <c r="AT111" s="46"/>
      <c r="AU111" s="49"/>
      <c r="AV111" s="48"/>
      <c r="AW111" s="49"/>
      <c r="AX111" s="49"/>
      <c r="AY111" s="49"/>
      <c r="AZ111" s="49"/>
      <c r="BA111" s="49"/>
      <c r="BB111" s="49"/>
      <c r="BC111" s="49"/>
      <c r="BD111" s="50"/>
      <c r="BE111" s="49"/>
      <c r="BF111" s="49"/>
      <c r="BG111" s="49"/>
      <c r="BH111" s="49"/>
      <c r="BI111" s="26"/>
      <c r="BJ111" s="26"/>
      <c r="BK111" s="26"/>
      <c r="BL111" s="26"/>
      <c r="BM111" s="26"/>
    </row>
    <row r="112" spans="2:65" x14ac:dyDescent="0.25">
      <c r="B112" s="162">
        <v>2017</v>
      </c>
      <c r="C112" s="59"/>
      <c r="D112" s="27"/>
      <c r="E112" s="61" t="s">
        <v>307</v>
      </c>
      <c r="F112" s="62"/>
      <c r="G112" s="59"/>
      <c r="H112" s="59"/>
      <c r="J112" s="52"/>
      <c r="K112" s="63"/>
      <c r="L112" s="59"/>
      <c r="M112" s="59"/>
      <c r="N112" s="59"/>
      <c r="O112" s="59"/>
      <c r="P112" s="64"/>
      <c r="Q112" s="59"/>
      <c r="R112" s="65"/>
      <c r="S112" s="59"/>
      <c r="T112" s="59"/>
      <c r="U112" s="59"/>
      <c r="V112" s="59" t="s">
        <v>78</v>
      </c>
      <c r="W112" s="59"/>
      <c r="X112" s="59"/>
      <c r="Y112" s="59" t="s">
        <v>307</v>
      </c>
      <c r="Z112" s="59"/>
      <c r="AA112" s="59"/>
      <c r="AB112" s="59"/>
      <c r="AC112" s="59"/>
      <c r="AD112" s="66" t="s">
        <v>282</v>
      </c>
      <c r="AE112" s="67"/>
      <c r="AF112" s="68"/>
      <c r="AG112" s="68"/>
      <c r="AH112" s="66"/>
      <c r="AI112" s="60"/>
      <c r="AJ112" s="119"/>
      <c r="AK112" s="69"/>
      <c r="AL112" s="70"/>
      <c r="AM112" s="71">
        <v>134</v>
      </c>
      <c r="AN112" s="72"/>
      <c r="AO112" s="72"/>
      <c r="AP112" s="59"/>
      <c r="AQ112" s="73" t="s">
        <v>155</v>
      </c>
      <c r="AR112" s="58"/>
      <c r="AS112" s="45"/>
      <c r="AT112" s="74"/>
      <c r="AU112" s="75"/>
      <c r="AV112" s="76"/>
      <c r="AW112" s="75"/>
      <c r="AX112" s="75"/>
      <c r="AY112" s="75"/>
      <c r="AZ112" s="75"/>
      <c r="BA112" s="75"/>
      <c r="BB112" s="75"/>
      <c r="BC112" s="75"/>
      <c r="BD112" s="77"/>
      <c r="BE112" s="49"/>
      <c r="BF112" s="49"/>
      <c r="BG112" s="49"/>
      <c r="BH112" s="49"/>
      <c r="BI112" s="49"/>
      <c r="BJ112" s="49"/>
      <c r="BK112" s="49"/>
      <c r="BL112" s="49"/>
      <c r="BM112" s="49"/>
    </row>
    <row r="113" spans="2:65" x14ac:dyDescent="0.25">
      <c r="B113" s="163">
        <v>2017</v>
      </c>
      <c r="C113" s="26"/>
      <c r="D113" s="27"/>
      <c r="E113" s="27" t="s">
        <v>308</v>
      </c>
      <c r="F113" s="51"/>
      <c r="G113" s="26"/>
      <c r="H113" s="26"/>
      <c r="J113" s="52"/>
      <c r="K113" s="51"/>
      <c r="L113" s="26"/>
      <c r="M113" s="26"/>
      <c r="N113" s="26"/>
      <c r="O113" s="26"/>
      <c r="P113" s="53"/>
      <c r="Q113" s="26"/>
      <c r="R113" s="54"/>
      <c r="S113" s="26"/>
      <c r="T113" s="26"/>
      <c r="U113" s="26"/>
      <c r="V113" s="26" t="s">
        <v>78</v>
      </c>
      <c r="W113" s="26"/>
      <c r="X113" s="26"/>
      <c r="Y113" s="26" t="s">
        <v>308</v>
      </c>
      <c r="Z113" s="26"/>
      <c r="AA113" s="26"/>
      <c r="AB113" s="59"/>
      <c r="AC113" s="26"/>
      <c r="AD113" s="66" t="s">
        <v>309</v>
      </c>
      <c r="AE113" s="36"/>
      <c r="AF113" s="38"/>
      <c r="AG113" s="38"/>
      <c r="AH113" s="33"/>
      <c r="AI113" s="28"/>
      <c r="AJ113" s="119"/>
      <c r="AK113" s="55"/>
      <c r="AL113" s="56"/>
      <c r="AM113" s="39">
        <v>136</v>
      </c>
      <c r="AN113" s="30"/>
      <c r="AO113" s="30"/>
      <c r="AP113" s="26"/>
      <c r="AQ113" s="43" t="s">
        <v>155</v>
      </c>
      <c r="AR113" s="44"/>
      <c r="AS113" s="45"/>
      <c r="AT113" s="46"/>
      <c r="AU113" s="27"/>
      <c r="AV113" s="45"/>
      <c r="AW113" s="26"/>
      <c r="AX113" s="26"/>
      <c r="AY113" s="26"/>
      <c r="AZ113" s="26"/>
      <c r="BA113" s="26"/>
      <c r="BB113" s="26"/>
      <c r="BC113" s="26"/>
      <c r="BD113" s="79"/>
      <c r="BE113" s="26"/>
      <c r="BF113" s="26"/>
      <c r="BG113" s="26"/>
      <c r="BH113" s="26"/>
      <c r="BI113" s="49"/>
      <c r="BJ113" s="49"/>
      <c r="BK113" s="49"/>
      <c r="BL113" s="49"/>
      <c r="BM113" s="49"/>
    </row>
    <row r="114" spans="2:65" x14ac:dyDescent="0.25">
      <c r="B114" s="165">
        <v>2018</v>
      </c>
      <c r="C114" s="26"/>
      <c r="D114" s="27"/>
      <c r="E114" s="27" t="s">
        <v>310</v>
      </c>
      <c r="F114" s="51"/>
      <c r="G114" s="26"/>
      <c r="H114" s="26"/>
      <c r="J114" s="52"/>
      <c r="K114" s="51"/>
      <c r="L114" s="26"/>
      <c r="M114" s="26"/>
      <c r="N114" s="26"/>
      <c r="O114" s="26"/>
      <c r="P114" s="53"/>
      <c r="Q114" s="26"/>
      <c r="R114" s="54"/>
      <c r="S114" s="26"/>
      <c r="T114" s="26"/>
      <c r="U114" s="26"/>
      <c r="V114" s="26" t="s">
        <v>78</v>
      </c>
      <c r="W114" s="26"/>
      <c r="X114" s="26"/>
      <c r="Y114" s="26" t="s">
        <v>310</v>
      </c>
      <c r="Z114" s="26"/>
      <c r="AA114" s="26"/>
      <c r="AB114" s="26"/>
      <c r="AC114" s="26"/>
      <c r="AD114" s="26" t="s">
        <v>215</v>
      </c>
      <c r="AE114" s="36"/>
      <c r="AF114" s="38"/>
      <c r="AG114" s="38"/>
      <c r="AH114" s="33"/>
      <c r="AI114" s="28"/>
      <c r="AJ114" s="33"/>
      <c r="AK114" s="55"/>
      <c r="AL114" s="56"/>
      <c r="AM114" s="39">
        <v>137</v>
      </c>
      <c r="AN114" s="30"/>
      <c r="AO114" s="30"/>
      <c r="AP114" s="26"/>
      <c r="AQ114" s="43" t="s">
        <v>155</v>
      </c>
      <c r="AR114" s="44"/>
      <c r="AS114" s="45"/>
      <c r="AT114" s="46"/>
      <c r="AU114" s="49"/>
      <c r="AV114" s="48"/>
      <c r="AW114" s="49"/>
      <c r="AX114" s="49"/>
      <c r="AY114" s="49"/>
      <c r="AZ114" s="49"/>
      <c r="BA114" s="49"/>
      <c r="BB114" s="49"/>
      <c r="BC114" s="49"/>
      <c r="BD114" s="50"/>
      <c r="BE114" s="49"/>
      <c r="BF114" s="49"/>
      <c r="BG114" s="49"/>
      <c r="BH114" s="49"/>
      <c r="BI114" s="26"/>
      <c r="BJ114" s="26"/>
      <c r="BK114" s="26"/>
      <c r="BL114" s="26"/>
      <c r="BM114" s="26"/>
    </row>
    <row r="115" spans="2:65" x14ac:dyDescent="0.25">
      <c r="B115" s="164">
        <v>2018</v>
      </c>
      <c r="C115" s="26"/>
      <c r="D115" s="61"/>
      <c r="E115" s="61" t="s">
        <v>311</v>
      </c>
      <c r="F115" s="62"/>
      <c r="G115" s="59"/>
      <c r="H115" s="59"/>
      <c r="J115" s="52"/>
      <c r="K115" s="63"/>
      <c r="L115" s="59"/>
      <c r="M115" s="59"/>
      <c r="N115" s="59"/>
      <c r="O115" s="59"/>
      <c r="P115" s="64"/>
      <c r="Q115" s="59"/>
      <c r="R115" s="65"/>
      <c r="S115" s="59"/>
      <c r="T115" s="59"/>
      <c r="U115" s="59"/>
      <c r="V115" s="59" t="s">
        <v>78</v>
      </c>
      <c r="W115" s="59"/>
      <c r="X115" s="59"/>
      <c r="Y115" s="59" t="s">
        <v>311</v>
      </c>
      <c r="Z115" s="59"/>
      <c r="AA115" s="59"/>
      <c r="AB115" s="59"/>
      <c r="AC115" s="59"/>
      <c r="AD115" s="66" t="s">
        <v>215</v>
      </c>
      <c r="AE115" s="67"/>
      <c r="AF115" s="68"/>
      <c r="AG115" s="68"/>
      <c r="AH115" s="66"/>
      <c r="AI115" s="60"/>
      <c r="AJ115" s="119"/>
      <c r="AK115" s="69"/>
      <c r="AL115" s="70"/>
      <c r="AM115" s="71">
        <v>138</v>
      </c>
      <c r="AN115" s="72"/>
      <c r="AO115" s="72"/>
      <c r="AP115" s="59"/>
      <c r="AQ115" s="73" t="s">
        <v>155</v>
      </c>
      <c r="AR115" s="58"/>
      <c r="AS115" s="45"/>
      <c r="AT115" s="98"/>
      <c r="AU115" s="49"/>
      <c r="AV115" s="76"/>
      <c r="AW115" s="75"/>
      <c r="AX115" s="75"/>
      <c r="AY115" s="75"/>
      <c r="AZ115" s="75"/>
      <c r="BA115" s="75"/>
      <c r="BB115" s="75"/>
      <c r="BC115" s="75"/>
      <c r="BD115" s="77"/>
      <c r="BE115" s="49"/>
      <c r="BF115" s="49"/>
      <c r="BG115" s="49"/>
      <c r="BH115" s="49"/>
      <c r="BI115" s="49"/>
      <c r="BJ115" s="49"/>
      <c r="BK115" s="49"/>
      <c r="BL115" s="49"/>
      <c r="BM115" s="49"/>
    </row>
    <row r="116" spans="2:65" x14ac:dyDescent="0.25">
      <c r="B116" s="165">
        <v>2018</v>
      </c>
      <c r="C116" s="26"/>
      <c r="D116" s="27"/>
      <c r="E116" s="27" t="s">
        <v>312</v>
      </c>
      <c r="F116" s="51"/>
      <c r="G116" s="26"/>
      <c r="H116" s="26"/>
      <c r="J116" s="52"/>
      <c r="K116" s="51"/>
      <c r="L116" s="26"/>
      <c r="M116" s="26"/>
      <c r="N116" s="26"/>
      <c r="O116" s="26"/>
      <c r="P116" s="53"/>
      <c r="Q116" s="26"/>
      <c r="R116" s="54"/>
      <c r="S116" s="26"/>
      <c r="T116" s="26"/>
      <c r="U116" s="26"/>
      <c r="V116" s="26" t="s">
        <v>78</v>
      </c>
      <c r="W116" s="26"/>
      <c r="X116" s="26"/>
      <c r="Y116" s="26" t="s">
        <v>312</v>
      </c>
      <c r="Z116" s="26"/>
      <c r="AA116" s="26"/>
      <c r="AB116" s="26"/>
      <c r="AC116" s="26"/>
      <c r="AD116" s="26" t="s">
        <v>215</v>
      </c>
      <c r="AE116" s="36"/>
      <c r="AF116" s="38"/>
      <c r="AG116" s="38"/>
      <c r="AH116" s="33"/>
      <c r="AI116" s="28"/>
      <c r="AJ116" s="33"/>
      <c r="AK116" s="55"/>
      <c r="AL116" s="56"/>
      <c r="AM116" s="39">
        <v>139</v>
      </c>
      <c r="AN116" s="30"/>
      <c r="AO116" s="30"/>
      <c r="AP116" s="26"/>
      <c r="AQ116" s="43" t="s">
        <v>155</v>
      </c>
      <c r="AR116" s="44"/>
      <c r="AS116" s="45"/>
      <c r="AT116" s="46"/>
      <c r="AU116" s="49"/>
      <c r="AV116" s="48"/>
      <c r="AW116" s="49"/>
      <c r="AX116" s="49"/>
      <c r="AY116" s="49"/>
      <c r="AZ116" s="49"/>
      <c r="BA116" s="49"/>
      <c r="BB116" s="49"/>
      <c r="BC116" s="49"/>
      <c r="BD116" s="50"/>
      <c r="BE116" s="49"/>
      <c r="BF116" s="49"/>
      <c r="BG116" s="49"/>
      <c r="BH116" s="49"/>
      <c r="BI116" s="26"/>
      <c r="BJ116" s="26"/>
      <c r="BK116" s="26"/>
      <c r="BL116" s="26"/>
      <c r="BM116" s="26"/>
    </row>
    <row r="117" spans="2:65" x14ac:dyDescent="0.25">
      <c r="B117" s="164">
        <v>2018</v>
      </c>
      <c r="C117" s="26"/>
      <c r="D117" s="27"/>
      <c r="E117" s="27" t="s">
        <v>313</v>
      </c>
      <c r="F117" s="51"/>
      <c r="G117" s="26"/>
      <c r="H117" s="26"/>
      <c r="J117" s="52"/>
      <c r="K117" s="51"/>
      <c r="L117" s="26"/>
      <c r="M117" s="26"/>
      <c r="N117" s="26"/>
      <c r="O117" s="26"/>
      <c r="P117" s="53"/>
      <c r="Q117" s="26"/>
      <c r="R117" s="54"/>
      <c r="S117" s="26"/>
      <c r="T117" s="26"/>
      <c r="U117" s="26"/>
      <c r="V117" s="26" t="s">
        <v>78</v>
      </c>
      <c r="W117" s="26"/>
      <c r="X117" s="26"/>
      <c r="Y117" s="26" t="s">
        <v>313</v>
      </c>
      <c r="Z117" s="26"/>
      <c r="AA117" s="26"/>
      <c r="AB117" s="26"/>
      <c r="AC117" s="26"/>
      <c r="AD117" s="26" t="s">
        <v>215</v>
      </c>
      <c r="AE117" s="36"/>
      <c r="AF117" s="38"/>
      <c r="AG117" s="38"/>
      <c r="AH117" s="33"/>
      <c r="AI117" s="28"/>
      <c r="AJ117" s="33"/>
      <c r="AK117" s="55"/>
      <c r="AL117" s="56"/>
      <c r="AM117" s="39">
        <v>140</v>
      </c>
      <c r="AN117" s="30"/>
      <c r="AO117" s="30"/>
      <c r="AP117" s="26"/>
      <c r="AQ117" s="43" t="s">
        <v>155</v>
      </c>
      <c r="AR117" s="44"/>
      <c r="AS117" s="45"/>
      <c r="AT117" s="46"/>
      <c r="AU117" s="49"/>
      <c r="AV117" s="48"/>
      <c r="AW117" s="49"/>
      <c r="AX117" s="49"/>
      <c r="AY117" s="49"/>
      <c r="AZ117" s="49"/>
      <c r="BA117" s="49"/>
      <c r="BB117" s="49"/>
      <c r="BC117" s="49"/>
      <c r="BD117" s="50"/>
      <c r="BE117" s="49"/>
      <c r="BF117" s="49"/>
      <c r="BG117" s="49"/>
      <c r="BH117" s="49"/>
      <c r="BI117" s="26"/>
      <c r="BJ117" s="26"/>
      <c r="BK117" s="26"/>
      <c r="BL117" s="26"/>
      <c r="BM117" s="26"/>
    </row>
    <row r="118" spans="2:65" x14ac:dyDescent="0.25">
      <c r="B118" s="165">
        <v>2018</v>
      </c>
      <c r="C118" s="26"/>
      <c r="D118" s="27"/>
      <c r="E118" s="27" t="s">
        <v>314</v>
      </c>
      <c r="F118" s="51"/>
      <c r="G118" s="26"/>
      <c r="H118" s="26"/>
      <c r="J118" s="52"/>
      <c r="K118" s="51"/>
      <c r="L118" s="26"/>
      <c r="M118" s="26"/>
      <c r="N118" s="26"/>
      <c r="O118" s="26"/>
      <c r="P118" s="53"/>
      <c r="Q118" s="26"/>
      <c r="R118" s="54"/>
      <c r="S118" s="26"/>
      <c r="T118" s="26"/>
      <c r="U118" s="26"/>
      <c r="V118" s="26" t="s">
        <v>78</v>
      </c>
      <c r="W118" s="26"/>
      <c r="X118" s="26"/>
      <c r="Y118" s="26" t="s">
        <v>314</v>
      </c>
      <c r="Z118" s="26"/>
      <c r="AA118" s="26"/>
      <c r="AB118" s="26"/>
      <c r="AC118" s="26"/>
      <c r="AD118" s="26" t="s">
        <v>215</v>
      </c>
      <c r="AE118" s="36"/>
      <c r="AF118" s="38"/>
      <c r="AG118" s="38"/>
      <c r="AH118" s="33"/>
      <c r="AI118" s="28"/>
      <c r="AJ118" s="33"/>
      <c r="AK118" s="55"/>
      <c r="AL118" s="56"/>
      <c r="AM118" s="39">
        <v>141</v>
      </c>
      <c r="AN118" s="30"/>
      <c r="AO118" s="30"/>
      <c r="AP118" s="26"/>
      <c r="AQ118" s="43" t="s">
        <v>155</v>
      </c>
      <c r="AR118" s="44"/>
      <c r="AS118" s="45"/>
      <c r="AT118" s="46"/>
      <c r="AU118" s="49"/>
      <c r="AV118" s="48"/>
      <c r="AW118" s="49"/>
      <c r="AX118" s="49"/>
      <c r="AY118" s="49"/>
      <c r="AZ118" s="49"/>
      <c r="BA118" s="49"/>
      <c r="BB118" s="49"/>
      <c r="BC118" s="49"/>
      <c r="BD118" s="50"/>
      <c r="BE118" s="49"/>
      <c r="BF118" s="49"/>
      <c r="BG118" s="49"/>
      <c r="BH118" s="49"/>
      <c r="BI118" s="26"/>
      <c r="BJ118" s="26"/>
      <c r="BK118" s="26"/>
      <c r="BL118" s="26"/>
      <c r="BM118" s="26"/>
    </row>
    <row r="119" spans="2:65" x14ac:dyDescent="0.25">
      <c r="B119" s="164">
        <v>0</v>
      </c>
      <c r="C119" s="26"/>
      <c r="D119" s="27"/>
      <c r="E119" s="27" t="s">
        <v>315</v>
      </c>
      <c r="F119" s="51"/>
      <c r="G119" s="26"/>
      <c r="H119" s="26"/>
      <c r="J119" s="52"/>
      <c r="K119" s="51"/>
      <c r="L119" s="26"/>
      <c r="M119" s="26"/>
      <c r="N119" s="26"/>
      <c r="O119" s="26"/>
      <c r="P119" s="53"/>
      <c r="Q119" s="26"/>
      <c r="R119" s="54"/>
      <c r="S119" s="26"/>
      <c r="T119" s="26"/>
      <c r="U119" s="26"/>
      <c r="V119" s="26" t="s">
        <v>78</v>
      </c>
      <c r="W119" s="26"/>
      <c r="X119" s="26"/>
      <c r="Y119" s="26"/>
      <c r="Z119" s="26"/>
      <c r="AA119" s="26"/>
      <c r="AB119" s="26"/>
      <c r="AC119" s="26"/>
      <c r="AD119" s="26"/>
      <c r="AE119" s="36"/>
      <c r="AF119" s="38"/>
      <c r="AG119" s="38"/>
      <c r="AH119" s="33"/>
      <c r="AI119" s="28"/>
      <c r="AJ119" s="33"/>
      <c r="AK119" s="55"/>
      <c r="AL119" s="56"/>
      <c r="AM119" s="39">
        <v>142</v>
      </c>
      <c r="AN119" s="30"/>
      <c r="AO119" s="30"/>
      <c r="AP119" s="26"/>
      <c r="AQ119" s="43" t="s">
        <v>155</v>
      </c>
      <c r="AR119" s="44"/>
      <c r="AS119" s="45"/>
      <c r="AT119" s="46"/>
      <c r="AU119" s="49"/>
      <c r="AV119" s="48"/>
      <c r="AW119" s="49"/>
      <c r="AX119" s="49"/>
      <c r="AY119" s="49"/>
      <c r="AZ119" s="49"/>
      <c r="BA119" s="49"/>
      <c r="BB119" s="49"/>
      <c r="BC119" s="49"/>
      <c r="BD119" s="50"/>
      <c r="BE119" s="49"/>
      <c r="BF119" s="49"/>
      <c r="BG119" s="49"/>
      <c r="BH119" s="49"/>
      <c r="BI119" s="26"/>
      <c r="BJ119" s="26"/>
      <c r="BK119" s="26"/>
      <c r="BL119" s="26"/>
      <c r="BM119" s="26"/>
    </row>
    <row r="120" spans="2:65" x14ac:dyDescent="0.25">
      <c r="B120" s="165">
        <v>2017</v>
      </c>
      <c r="C120" s="26"/>
      <c r="D120" s="27" t="s">
        <v>316</v>
      </c>
      <c r="E120" s="27" t="s">
        <v>317</v>
      </c>
      <c r="F120" s="29"/>
      <c r="G120" s="30"/>
      <c r="H120" s="30"/>
      <c r="I120" s="30"/>
      <c r="J120" s="31"/>
      <c r="K120" s="32"/>
      <c r="L120" s="33"/>
      <c r="M120" s="33"/>
      <c r="N120" s="26"/>
      <c r="O120" s="26"/>
      <c r="P120" s="34"/>
      <c r="Q120" s="33"/>
      <c r="R120" s="35"/>
      <c r="S120" s="26"/>
      <c r="T120" s="26"/>
      <c r="U120" s="26"/>
      <c r="V120" s="26" t="s">
        <v>209</v>
      </c>
      <c r="W120" s="26"/>
      <c r="X120" s="26"/>
      <c r="Y120" s="36"/>
      <c r="Z120" s="37"/>
      <c r="AA120" s="37"/>
      <c r="AB120" s="38"/>
      <c r="AC120" s="33"/>
      <c r="AD120" s="28"/>
      <c r="AE120" s="37"/>
      <c r="AF120" s="38"/>
      <c r="AG120" s="38"/>
      <c r="AH120" s="39"/>
      <c r="AI120" s="39"/>
      <c r="AJ120" s="37"/>
      <c r="AK120" s="41"/>
      <c r="AL120" s="42"/>
      <c r="AM120" s="39">
        <v>143</v>
      </c>
      <c r="AN120" s="30"/>
      <c r="AO120" s="30"/>
      <c r="AP120" s="38"/>
      <c r="AQ120" s="43" t="s">
        <v>155</v>
      </c>
      <c r="AR120" s="44"/>
      <c r="AS120" s="45">
        <v>45533</v>
      </c>
      <c r="AT120" s="46" t="s">
        <v>318</v>
      </c>
      <c r="AU120" s="47"/>
      <c r="AV120" s="48"/>
      <c r="AW120" s="49"/>
      <c r="AX120" s="49"/>
      <c r="AY120" s="49"/>
      <c r="AZ120" s="49"/>
      <c r="BA120" s="49"/>
      <c r="BB120" s="49"/>
      <c r="BC120" s="49"/>
      <c r="BD120" s="50"/>
      <c r="BE120" s="49"/>
      <c r="BF120" s="49"/>
      <c r="BG120" s="49"/>
      <c r="BH120" s="49"/>
      <c r="BI120" s="49"/>
      <c r="BJ120" s="49"/>
      <c r="BK120" s="49"/>
      <c r="BL120" s="49"/>
      <c r="BM120" s="49"/>
    </row>
    <row r="121" spans="2:65" x14ac:dyDescent="0.25">
      <c r="B121" s="164">
        <v>2017</v>
      </c>
      <c r="C121" s="26"/>
      <c r="D121" s="27"/>
      <c r="E121" s="27" t="s">
        <v>319</v>
      </c>
      <c r="F121" s="51"/>
      <c r="G121" s="26"/>
      <c r="H121" s="26"/>
      <c r="J121" s="52"/>
      <c r="K121" s="51"/>
      <c r="L121" s="26"/>
      <c r="M121" s="26"/>
      <c r="N121" s="26"/>
      <c r="O121" s="26"/>
      <c r="P121" s="53"/>
      <c r="Q121" s="26"/>
      <c r="R121" s="54"/>
      <c r="S121" s="26"/>
      <c r="T121" s="26"/>
      <c r="U121" s="26"/>
      <c r="V121" s="26" t="s">
        <v>78</v>
      </c>
      <c r="W121" s="26"/>
      <c r="X121" s="26"/>
      <c r="Y121" s="26" t="s">
        <v>319</v>
      </c>
      <c r="Z121" s="26"/>
      <c r="AA121" s="26"/>
      <c r="AB121" s="26"/>
      <c r="AC121" s="26"/>
      <c r="AD121" s="26" t="s">
        <v>215</v>
      </c>
      <c r="AE121" s="36"/>
      <c r="AF121" s="38"/>
      <c r="AG121" s="38"/>
      <c r="AH121" s="33"/>
      <c r="AI121" s="28"/>
      <c r="AJ121" s="33"/>
      <c r="AK121" s="55"/>
      <c r="AL121" s="56"/>
      <c r="AM121" s="39">
        <v>144</v>
      </c>
      <c r="AN121" s="30"/>
      <c r="AO121" s="30"/>
      <c r="AP121" s="26"/>
      <c r="AQ121" s="43" t="s">
        <v>155</v>
      </c>
      <c r="AR121" s="44"/>
      <c r="AS121" s="45"/>
      <c r="AT121" s="46"/>
      <c r="AU121" s="49"/>
      <c r="AV121" s="48"/>
      <c r="AW121" s="49"/>
      <c r="AX121" s="49"/>
      <c r="AY121" s="49"/>
      <c r="AZ121" s="49"/>
      <c r="BA121" s="49"/>
      <c r="BB121" s="49"/>
      <c r="BC121" s="49"/>
      <c r="BD121" s="50"/>
      <c r="BE121" s="49"/>
      <c r="BF121" s="49"/>
      <c r="BG121" s="49"/>
      <c r="BH121" s="49"/>
      <c r="BI121" s="26"/>
      <c r="BJ121" s="26"/>
      <c r="BK121" s="26"/>
      <c r="BL121" s="26"/>
      <c r="BM121" s="26"/>
    </row>
    <row r="122" spans="2:65" x14ac:dyDescent="0.25">
      <c r="B122" s="165">
        <v>2017</v>
      </c>
      <c r="C122" s="26"/>
      <c r="D122" s="27"/>
      <c r="E122" s="27" t="s">
        <v>320</v>
      </c>
      <c r="F122" s="51"/>
      <c r="G122" s="26"/>
      <c r="H122" s="26"/>
      <c r="J122" s="52"/>
      <c r="K122" s="51"/>
      <c r="L122" s="26"/>
      <c r="M122" s="26"/>
      <c r="N122" s="26"/>
      <c r="O122" s="26"/>
      <c r="P122" s="53"/>
      <c r="Q122" s="26"/>
      <c r="R122" s="54"/>
      <c r="S122" s="26"/>
      <c r="T122" s="26"/>
      <c r="U122" s="26"/>
      <c r="V122" s="26" t="s">
        <v>78</v>
      </c>
      <c r="W122" s="26"/>
      <c r="X122" s="26"/>
      <c r="Y122" s="26" t="s">
        <v>320</v>
      </c>
      <c r="Z122" s="26"/>
      <c r="AA122" s="26"/>
      <c r="AB122" s="26"/>
      <c r="AC122" s="26"/>
      <c r="AD122" s="26" t="s">
        <v>215</v>
      </c>
      <c r="AE122" s="36"/>
      <c r="AF122" s="38"/>
      <c r="AG122" s="38"/>
      <c r="AH122" s="33"/>
      <c r="AI122" s="28"/>
      <c r="AJ122" s="33"/>
      <c r="AK122" s="55"/>
      <c r="AL122" s="56"/>
      <c r="AM122" s="39">
        <v>145</v>
      </c>
      <c r="AN122" s="30"/>
      <c r="AO122" s="30"/>
      <c r="AP122" s="26"/>
      <c r="AQ122" s="43" t="s">
        <v>155</v>
      </c>
      <c r="AR122" s="44"/>
      <c r="AS122" s="45"/>
      <c r="AT122" s="46"/>
      <c r="AU122" s="49"/>
      <c r="AV122" s="48"/>
      <c r="AW122" s="49"/>
      <c r="AX122" s="49"/>
      <c r="AY122" s="49"/>
      <c r="AZ122" s="49"/>
      <c r="BA122" s="49"/>
      <c r="BB122" s="49"/>
      <c r="BC122" s="49"/>
      <c r="BD122" s="50"/>
      <c r="BE122" s="49"/>
      <c r="BF122" s="49"/>
      <c r="BG122" s="49"/>
      <c r="BH122" s="49"/>
      <c r="BI122" s="26"/>
      <c r="BJ122" s="26"/>
      <c r="BK122" s="26"/>
      <c r="BL122" s="26"/>
      <c r="BM122" s="26"/>
    </row>
    <row r="123" spans="2:65" x14ac:dyDescent="0.25">
      <c r="B123" s="164">
        <v>2017</v>
      </c>
      <c r="C123" s="26"/>
      <c r="D123" s="27"/>
      <c r="E123" s="27" t="s">
        <v>321</v>
      </c>
      <c r="F123" s="51"/>
      <c r="G123" s="26"/>
      <c r="H123" s="26"/>
      <c r="J123" s="52"/>
      <c r="K123" s="51"/>
      <c r="L123" s="26"/>
      <c r="M123" s="26"/>
      <c r="N123" s="26"/>
      <c r="O123" s="26"/>
      <c r="P123" s="53"/>
      <c r="Q123" s="26"/>
      <c r="R123" s="54"/>
      <c r="S123" s="26"/>
      <c r="T123" s="26"/>
      <c r="U123" s="26"/>
      <c r="V123" s="26" t="s">
        <v>78</v>
      </c>
      <c r="W123" s="26"/>
      <c r="X123" s="26"/>
      <c r="Y123" s="26" t="s">
        <v>321</v>
      </c>
      <c r="Z123" s="26"/>
      <c r="AA123" s="26"/>
      <c r="AB123" s="26"/>
      <c r="AC123" s="26"/>
      <c r="AD123" s="26" t="s">
        <v>215</v>
      </c>
      <c r="AE123" s="36"/>
      <c r="AF123" s="38"/>
      <c r="AG123" s="38"/>
      <c r="AH123" s="33"/>
      <c r="AI123" s="28"/>
      <c r="AJ123" s="33"/>
      <c r="AK123" s="55"/>
      <c r="AL123" s="56"/>
      <c r="AM123" s="39">
        <v>146</v>
      </c>
      <c r="AN123" s="30"/>
      <c r="AO123" s="30"/>
      <c r="AP123" s="26"/>
      <c r="AQ123" s="43" t="s">
        <v>155</v>
      </c>
      <c r="AR123" s="44"/>
      <c r="AS123" s="45"/>
      <c r="AT123" s="46"/>
      <c r="AU123" s="49"/>
      <c r="AV123" s="48"/>
      <c r="AW123" s="49"/>
      <c r="AX123" s="49"/>
      <c r="AY123" s="49"/>
      <c r="AZ123" s="49"/>
      <c r="BA123" s="49"/>
      <c r="BB123" s="49"/>
      <c r="BC123" s="49"/>
      <c r="BD123" s="50"/>
      <c r="BE123" s="49"/>
      <c r="BF123" s="49"/>
      <c r="BG123" s="49"/>
      <c r="BH123" s="49"/>
      <c r="BI123" s="26"/>
      <c r="BJ123" s="26"/>
      <c r="BK123" s="26"/>
      <c r="BL123" s="26"/>
      <c r="BM123" s="26"/>
    </row>
    <row r="124" spans="2:65" x14ac:dyDescent="0.25">
      <c r="B124" s="165">
        <v>2018</v>
      </c>
      <c r="C124" s="26"/>
      <c r="D124" s="27"/>
      <c r="E124" s="27" t="s">
        <v>322</v>
      </c>
      <c r="F124" s="51"/>
      <c r="G124" s="26"/>
      <c r="H124" s="26"/>
      <c r="J124" s="52"/>
      <c r="K124" s="51"/>
      <c r="L124" s="26"/>
      <c r="M124" s="26"/>
      <c r="N124" s="26"/>
      <c r="O124" s="26"/>
      <c r="P124" s="53"/>
      <c r="Q124" s="26"/>
      <c r="R124" s="54"/>
      <c r="S124" s="26"/>
      <c r="T124" s="26"/>
      <c r="U124" s="26"/>
      <c r="V124" s="26" t="s">
        <v>78</v>
      </c>
      <c r="W124" s="26"/>
      <c r="X124" s="26"/>
      <c r="Y124" s="26" t="s">
        <v>322</v>
      </c>
      <c r="Z124" s="26"/>
      <c r="AA124" s="26"/>
      <c r="AB124" s="26"/>
      <c r="AC124" s="26"/>
      <c r="AD124" s="26" t="s">
        <v>257</v>
      </c>
      <c r="AE124" s="36"/>
      <c r="AF124" s="38"/>
      <c r="AG124" s="38"/>
      <c r="AH124" s="33"/>
      <c r="AI124" s="28"/>
      <c r="AJ124" s="33"/>
      <c r="AK124" s="55"/>
      <c r="AL124" s="56"/>
      <c r="AM124" s="39">
        <v>148</v>
      </c>
      <c r="AN124" s="30"/>
      <c r="AO124" s="30"/>
      <c r="AP124" s="26"/>
      <c r="AQ124" s="43" t="s">
        <v>155</v>
      </c>
      <c r="AR124" s="44"/>
      <c r="AS124" s="45"/>
      <c r="AT124" s="46"/>
      <c r="AU124" s="49"/>
      <c r="AV124" s="48"/>
      <c r="AW124" s="49"/>
      <c r="AX124" s="49"/>
      <c r="AY124" s="49"/>
      <c r="AZ124" s="49"/>
      <c r="BA124" s="49"/>
      <c r="BB124" s="49"/>
      <c r="BC124" s="49"/>
      <c r="BD124" s="50"/>
      <c r="BE124" s="49"/>
      <c r="BF124" s="49"/>
      <c r="BG124" s="49"/>
      <c r="BH124" s="49"/>
      <c r="BI124" s="26"/>
      <c r="BJ124" s="26"/>
      <c r="BK124" s="26"/>
      <c r="BL124" s="26"/>
      <c r="BM124" s="26"/>
    </row>
    <row r="125" spans="2:65" x14ac:dyDescent="0.25">
      <c r="B125" s="164">
        <v>2018</v>
      </c>
      <c r="C125" s="26"/>
      <c r="D125" s="27"/>
      <c r="E125" s="27" t="s">
        <v>323</v>
      </c>
      <c r="F125" s="51"/>
      <c r="G125" s="26"/>
      <c r="H125" s="26"/>
      <c r="J125" s="52"/>
      <c r="K125" s="51"/>
      <c r="L125" s="26"/>
      <c r="M125" s="26"/>
      <c r="N125" s="26"/>
      <c r="O125" s="26"/>
      <c r="P125" s="53"/>
      <c r="Q125" s="26"/>
      <c r="R125" s="54"/>
      <c r="S125" s="26"/>
      <c r="T125" s="26"/>
      <c r="U125" s="26"/>
      <c r="V125" s="26" t="s">
        <v>78</v>
      </c>
      <c r="W125" s="26"/>
      <c r="X125" s="26"/>
      <c r="Y125" s="26" t="s">
        <v>323</v>
      </c>
      <c r="Z125" s="26"/>
      <c r="AA125" s="26"/>
      <c r="AB125" s="26"/>
      <c r="AC125" s="26"/>
      <c r="AD125" s="26" t="s">
        <v>324</v>
      </c>
      <c r="AE125" s="36"/>
      <c r="AF125" s="38"/>
      <c r="AG125" s="38"/>
      <c r="AH125" s="33"/>
      <c r="AI125" s="28"/>
      <c r="AJ125" s="33"/>
      <c r="AK125" s="55"/>
      <c r="AL125" s="56"/>
      <c r="AM125" s="39">
        <v>149</v>
      </c>
      <c r="AN125" s="30"/>
      <c r="AO125" s="30"/>
      <c r="AP125" s="26"/>
      <c r="AQ125" s="43" t="s">
        <v>155</v>
      </c>
      <c r="AR125" s="44"/>
      <c r="AS125" s="45"/>
      <c r="AT125" s="46"/>
      <c r="AU125" s="49"/>
      <c r="AV125" s="48"/>
      <c r="AW125" s="49"/>
      <c r="AX125" s="49"/>
      <c r="AY125" s="49"/>
      <c r="AZ125" s="49"/>
      <c r="BA125" s="49"/>
      <c r="BB125" s="49"/>
      <c r="BC125" s="49"/>
      <c r="BD125" s="50"/>
      <c r="BE125" s="49"/>
      <c r="BF125" s="49"/>
      <c r="BG125" s="49"/>
      <c r="BH125" s="49"/>
      <c r="BI125" s="26"/>
      <c r="BJ125" s="26"/>
      <c r="BK125" s="26"/>
      <c r="BL125" s="26"/>
      <c r="BM125" s="26"/>
    </row>
    <row r="126" spans="2:65" x14ac:dyDescent="0.25">
      <c r="B126" s="165">
        <v>2018</v>
      </c>
      <c r="C126" s="26"/>
      <c r="D126" s="27"/>
      <c r="E126" s="27" t="s">
        <v>325</v>
      </c>
      <c r="F126" s="51"/>
      <c r="G126" s="26"/>
      <c r="H126" s="26"/>
      <c r="J126" s="52"/>
      <c r="K126" s="51"/>
      <c r="L126" s="26"/>
      <c r="M126" s="26"/>
      <c r="N126" s="26"/>
      <c r="O126" s="26"/>
      <c r="P126" s="53"/>
      <c r="Q126" s="26"/>
      <c r="R126" s="54"/>
      <c r="S126" s="26"/>
      <c r="T126" s="26"/>
      <c r="U126" s="26"/>
      <c r="V126" s="26" t="s">
        <v>78</v>
      </c>
      <c r="W126" s="26"/>
      <c r="X126" s="26"/>
      <c r="Y126" s="26" t="s">
        <v>325</v>
      </c>
      <c r="Z126" s="26"/>
      <c r="AA126" s="26"/>
      <c r="AB126" s="26"/>
      <c r="AC126" s="26"/>
      <c r="AD126" s="26" t="s">
        <v>324</v>
      </c>
      <c r="AE126" s="36"/>
      <c r="AF126" s="38"/>
      <c r="AG126" s="38"/>
      <c r="AH126" s="33"/>
      <c r="AI126" s="28"/>
      <c r="AJ126" s="33"/>
      <c r="AK126" s="55"/>
      <c r="AL126" s="56"/>
      <c r="AM126" s="39">
        <v>150</v>
      </c>
      <c r="AN126" s="30"/>
      <c r="AO126" s="30"/>
      <c r="AP126" s="26"/>
      <c r="AQ126" s="43" t="s">
        <v>155</v>
      </c>
      <c r="AR126" s="44"/>
      <c r="AS126" s="45"/>
      <c r="AT126" s="46"/>
      <c r="AU126" s="49"/>
      <c r="AV126" s="48"/>
      <c r="AW126" s="49"/>
      <c r="AX126" s="49"/>
      <c r="AY126" s="49"/>
      <c r="AZ126" s="49"/>
      <c r="BA126" s="49"/>
      <c r="BB126" s="49"/>
      <c r="BC126" s="49"/>
      <c r="BD126" s="50"/>
      <c r="BE126" s="49"/>
      <c r="BF126" s="49"/>
      <c r="BG126" s="49"/>
      <c r="BH126" s="49"/>
      <c r="BI126" s="26"/>
      <c r="BJ126" s="26"/>
      <c r="BK126" s="26"/>
      <c r="BL126" s="26"/>
      <c r="BM126" s="26"/>
    </row>
    <row r="127" spans="2:65" x14ac:dyDescent="0.25">
      <c r="B127" s="164">
        <v>2018</v>
      </c>
      <c r="C127" s="26"/>
      <c r="D127" s="27"/>
      <c r="E127" s="27" t="s">
        <v>326</v>
      </c>
      <c r="F127" s="51"/>
      <c r="G127" s="26"/>
      <c r="H127" s="26"/>
      <c r="J127" s="52"/>
      <c r="K127" s="51"/>
      <c r="L127" s="26"/>
      <c r="M127" s="26"/>
      <c r="N127" s="26"/>
      <c r="O127" s="26"/>
      <c r="P127" s="53"/>
      <c r="Q127" s="26"/>
      <c r="R127" s="54"/>
      <c r="S127" s="26"/>
      <c r="T127" s="26"/>
      <c r="U127" s="26"/>
      <c r="V127" s="26" t="s">
        <v>78</v>
      </c>
      <c r="W127" s="26"/>
      <c r="X127" s="26"/>
      <c r="Y127" s="26" t="s">
        <v>326</v>
      </c>
      <c r="Z127" s="26"/>
      <c r="AA127" s="26"/>
      <c r="AB127" s="26"/>
      <c r="AC127" s="26"/>
      <c r="AD127" s="26" t="s">
        <v>309</v>
      </c>
      <c r="AE127" s="36"/>
      <c r="AF127" s="38"/>
      <c r="AG127" s="38"/>
      <c r="AH127" s="33"/>
      <c r="AI127" s="28"/>
      <c r="AJ127" s="33"/>
      <c r="AK127" s="55"/>
      <c r="AL127" s="56"/>
      <c r="AM127" s="39">
        <v>151</v>
      </c>
      <c r="AN127" s="30"/>
      <c r="AO127" s="30"/>
      <c r="AP127" s="26"/>
      <c r="AQ127" s="43" t="s">
        <v>155</v>
      </c>
      <c r="AR127" s="44"/>
      <c r="AS127" s="45"/>
      <c r="AT127" s="46"/>
      <c r="AU127" s="49"/>
      <c r="AV127" s="48"/>
      <c r="AW127" s="49"/>
      <c r="AX127" s="49"/>
      <c r="AY127" s="49"/>
      <c r="AZ127" s="49"/>
      <c r="BA127" s="49"/>
      <c r="BB127" s="49"/>
      <c r="BC127" s="49"/>
      <c r="BD127" s="50"/>
      <c r="BE127" s="49"/>
      <c r="BF127" s="49"/>
      <c r="BG127" s="49"/>
      <c r="BH127" s="49"/>
      <c r="BI127" s="26"/>
      <c r="BJ127" s="26"/>
      <c r="BK127" s="26"/>
      <c r="BL127" s="26"/>
      <c r="BM127" s="26"/>
    </row>
    <row r="128" spans="2:65" x14ac:dyDescent="0.25">
      <c r="B128" s="165">
        <v>2018</v>
      </c>
      <c r="C128" s="26"/>
      <c r="D128" s="27"/>
      <c r="E128" s="27" t="s">
        <v>327</v>
      </c>
      <c r="F128" s="51"/>
      <c r="G128" s="26"/>
      <c r="H128" s="26"/>
      <c r="J128" s="52"/>
      <c r="K128" s="51"/>
      <c r="L128" s="26"/>
      <c r="M128" s="26"/>
      <c r="N128" s="26"/>
      <c r="O128" s="26"/>
      <c r="P128" s="53"/>
      <c r="Q128" s="26"/>
      <c r="R128" s="54"/>
      <c r="S128" s="26"/>
      <c r="T128" s="26"/>
      <c r="U128" s="26"/>
      <c r="V128" s="26" t="s">
        <v>78</v>
      </c>
      <c r="W128" s="26"/>
      <c r="X128" s="26"/>
      <c r="Y128" s="26" t="s">
        <v>327</v>
      </c>
      <c r="Z128" s="26"/>
      <c r="AA128" s="26"/>
      <c r="AB128" s="26"/>
      <c r="AC128" s="26"/>
      <c r="AD128" s="26" t="s">
        <v>309</v>
      </c>
      <c r="AE128" s="36"/>
      <c r="AF128" s="38"/>
      <c r="AG128" s="38"/>
      <c r="AH128" s="33"/>
      <c r="AI128" s="28"/>
      <c r="AJ128" s="33"/>
      <c r="AK128" s="55"/>
      <c r="AL128" s="56"/>
      <c r="AM128" s="39">
        <v>152</v>
      </c>
      <c r="AN128" s="30"/>
      <c r="AO128" s="30"/>
      <c r="AP128" s="26"/>
      <c r="AQ128" s="43" t="s">
        <v>155</v>
      </c>
      <c r="AR128" s="44"/>
      <c r="AS128" s="45"/>
      <c r="AT128" s="46"/>
      <c r="AU128" s="49"/>
      <c r="AV128" s="48"/>
      <c r="AW128" s="49"/>
      <c r="AX128" s="49"/>
      <c r="AY128" s="49"/>
      <c r="AZ128" s="49"/>
      <c r="BA128" s="49"/>
      <c r="BB128" s="49"/>
      <c r="BC128" s="49"/>
      <c r="BD128" s="50"/>
      <c r="BE128" s="49"/>
      <c r="BF128" s="49"/>
      <c r="BG128" s="49"/>
      <c r="BH128" s="49"/>
      <c r="BI128" s="26"/>
      <c r="BJ128" s="26"/>
      <c r="BK128" s="26"/>
      <c r="BL128" s="26"/>
      <c r="BM128" s="26"/>
    </row>
    <row r="129" spans="2:65" x14ac:dyDescent="0.25">
      <c r="B129" s="164">
        <v>2018</v>
      </c>
      <c r="C129" s="26"/>
      <c r="D129" s="27"/>
      <c r="E129" s="27" t="s">
        <v>328</v>
      </c>
      <c r="F129" s="51"/>
      <c r="G129" s="26"/>
      <c r="H129" s="26"/>
      <c r="J129" s="52"/>
      <c r="K129" s="51"/>
      <c r="L129" s="26"/>
      <c r="M129" s="26"/>
      <c r="N129" s="26"/>
      <c r="O129" s="26"/>
      <c r="P129" s="53"/>
      <c r="Q129" s="26"/>
      <c r="R129" s="54"/>
      <c r="S129" s="26"/>
      <c r="T129" s="26"/>
      <c r="U129" s="26"/>
      <c r="V129" s="26" t="s">
        <v>78</v>
      </c>
      <c r="W129" s="26"/>
      <c r="X129" s="26"/>
      <c r="Y129" s="26" t="s">
        <v>328</v>
      </c>
      <c r="Z129" s="26"/>
      <c r="AA129" s="26"/>
      <c r="AB129" s="26"/>
      <c r="AC129" s="26"/>
      <c r="AD129" s="26" t="s">
        <v>309</v>
      </c>
      <c r="AE129" s="36"/>
      <c r="AF129" s="38"/>
      <c r="AG129" s="38"/>
      <c r="AH129" s="33"/>
      <c r="AI129" s="28"/>
      <c r="AJ129" s="33"/>
      <c r="AK129" s="55"/>
      <c r="AL129" s="56"/>
      <c r="AM129" s="39">
        <v>153</v>
      </c>
      <c r="AN129" s="30"/>
      <c r="AO129" s="30"/>
      <c r="AP129" s="26"/>
      <c r="AQ129" s="43" t="s">
        <v>155</v>
      </c>
      <c r="AR129" s="44"/>
      <c r="AS129" s="45"/>
      <c r="AT129" s="46"/>
      <c r="AU129" s="49"/>
      <c r="AV129" s="48"/>
      <c r="AW129" s="49"/>
      <c r="AX129" s="49"/>
      <c r="AY129" s="49"/>
      <c r="AZ129" s="49"/>
      <c r="BA129" s="49"/>
      <c r="BB129" s="49"/>
      <c r="BC129" s="49"/>
      <c r="BD129" s="50"/>
      <c r="BE129" s="49"/>
      <c r="BF129" s="49"/>
      <c r="BG129" s="49"/>
      <c r="BH129" s="49"/>
      <c r="BI129" s="26"/>
      <c r="BJ129" s="26"/>
      <c r="BK129" s="26"/>
      <c r="BL129" s="26"/>
      <c r="BM129" s="26"/>
    </row>
    <row r="130" spans="2:65" x14ac:dyDescent="0.25">
      <c r="B130" s="165">
        <v>0</v>
      </c>
      <c r="C130" s="26"/>
      <c r="D130" s="27"/>
      <c r="E130" s="27" t="s">
        <v>329</v>
      </c>
      <c r="F130" s="29"/>
      <c r="G130" s="30"/>
      <c r="H130" s="30"/>
      <c r="I130" s="30"/>
      <c r="J130" s="31"/>
      <c r="K130" s="32"/>
      <c r="L130" s="33"/>
      <c r="M130" s="33"/>
      <c r="N130" s="26"/>
      <c r="O130" s="26"/>
      <c r="P130" s="34"/>
      <c r="Q130" s="33"/>
      <c r="R130" s="35"/>
      <c r="S130" s="26"/>
      <c r="T130" s="26"/>
      <c r="U130" s="26"/>
      <c r="V130" s="26"/>
      <c r="W130" s="26"/>
      <c r="X130" s="26"/>
      <c r="Y130" s="36"/>
      <c r="Z130" s="37"/>
      <c r="AA130" s="37"/>
      <c r="AB130" s="38"/>
      <c r="AC130" s="33"/>
      <c r="AD130" s="28"/>
      <c r="AE130" s="37"/>
      <c r="AF130" s="38"/>
      <c r="AG130" s="38"/>
      <c r="AH130" s="39"/>
      <c r="AI130" s="39"/>
      <c r="AJ130" s="37"/>
      <c r="AK130" s="41"/>
      <c r="AL130" s="42"/>
      <c r="AM130" s="39">
        <v>154</v>
      </c>
      <c r="AN130" s="30"/>
      <c r="AO130" s="30"/>
      <c r="AP130" s="38"/>
      <c r="AQ130" s="43" t="s">
        <v>155</v>
      </c>
      <c r="AR130" s="44"/>
      <c r="AS130" s="45"/>
      <c r="AT130" s="46"/>
      <c r="AU130" s="47"/>
      <c r="AV130" s="48"/>
      <c r="AW130" s="49"/>
      <c r="AX130" s="49"/>
      <c r="AY130" s="49"/>
      <c r="AZ130" s="49"/>
      <c r="BA130" s="49"/>
      <c r="BB130" s="49"/>
      <c r="BC130" s="49"/>
      <c r="BD130" s="50"/>
      <c r="BE130" s="49"/>
      <c r="BF130" s="49"/>
      <c r="BG130" s="49"/>
      <c r="BH130" s="49"/>
      <c r="BI130" s="49"/>
      <c r="BJ130" s="49"/>
      <c r="BK130" s="49"/>
      <c r="BL130" s="49"/>
      <c r="BM130" s="49"/>
    </row>
    <row r="131" spans="2:65" x14ac:dyDescent="0.25">
      <c r="B131" s="164">
        <v>2018</v>
      </c>
      <c r="C131" s="26"/>
      <c r="D131" s="27"/>
      <c r="E131" s="27" t="s">
        <v>330</v>
      </c>
      <c r="F131" s="51"/>
      <c r="G131" s="26"/>
      <c r="H131" s="26"/>
      <c r="J131" s="52"/>
      <c r="K131" s="51"/>
      <c r="L131" s="26"/>
      <c r="M131" s="26"/>
      <c r="N131" s="26"/>
      <c r="O131" s="26"/>
      <c r="P131" s="53"/>
      <c r="Q131" s="26"/>
      <c r="R131" s="54"/>
      <c r="S131" s="26"/>
      <c r="T131" s="26"/>
      <c r="U131" s="26"/>
      <c r="V131" s="26" t="s">
        <v>78</v>
      </c>
      <c r="W131" s="26"/>
      <c r="X131" s="26"/>
      <c r="Y131" s="26" t="s">
        <v>330</v>
      </c>
      <c r="Z131" s="26"/>
      <c r="AA131" s="26"/>
      <c r="AB131" s="26"/>
      <c r="AC131" s="26"/>
      <c r="AD131" s="26" t="s">
        <v>331</v>
      </c>
      <c r="AE131" s="36"/>
      <c r="AF131" s="38"/>
      <c r="AG131" s="38"/>
      <c r="AH131" s="33"/>
      <c r="AI131" s="28"/>
      <c r="AJ131" s="33"/>
      <c r="AK131" s="55"/>
      <c r="AL131" s="56"/>
      <c r="AM131" s="39">
        <v>155</v>
      </c>
      <c r="AN131" s="30"/>
      <c r="AO131" s="30"/>
      <c r="AP131" s="26"/>
      <c r="AQ131" s="43" t="s">
        <v>155</v>
      </c>
      <c r="AR131" s="44"/>
      <c r="AS131" s="45"/>
      <c r="AT131" s="46"/>
      <c r="AU131" s="49"/>
      <c r="AV131" s="48"/>
      <c r="AW131" s="49"/>
      <c r="AX131" s="49"/>
      <c r="AY131" s="49"/>
      <c r="AZ131" s="49"/>
      <c r="BA131" s="49"/>
      <c r="BB131" s="49"/>
      <c r="BC131" s="49"/>
      <c r="BD131" s="50"/>
      <c r="BE131" s="49"/>
      <c r="BF131" s="49"/>
      <c r="BG131" s="49"/>
      <c r="BH131" s="49"/>
      <c r="BI131" s="26"/>
      <c r="BJ131" s="26"/>
      <c r="BK131" s="26"/>
      <c r="BL131" s="26"/>
      <c r="BM131" s="26"/>
    </row>
    <row r="132" spans="2:65" x14ac:dyDescent="0.25">
      <c r="B132" s="165">
        <v>2018</v>
      </c>
      <c r="C132" s="26"/>
      <c r="D132" s="27"/>
      <c r="E132" s="27" t="s">
        <v>332</v>
      </c>
      <c r="F132" s="51"/>
      <c r="G132" s="26"/>
      <c r="H132" s="26"/>
      <c r="J132" s="52"/>
      <c r="K132" s="51"/>
      <c r="L132" s="26"/>
      <c r="M132" s="26"/>
      <c r="N132" s="26"/>
      <c r="O132" s="26"/>
      <c r="P132" s="53"/>
      <c r="Q132" s="26"/>
      <c r="R132" s="54"/>
      <c r="S132" s="26"/>
      <c r="T132" s="26"/>
      <c r="U132" s="26"/>
      <c r="V132" s="26" t="s">
        <v>78</v>
      </c>
      <c r="W132" s="26"/>
      <c r="X132" s="26"/>
      <c r="Y132" s="26" t="s">
        <v>332</v>
      </c>
      <c r="Z132" s="26"/>
      <c r="AA132" s="26"/>
      <c r="AB132" s="26"/>
      <c r="AC132" s="26"/>
      <c r="AD132" s="26" t="s">
        <v>331</v>
      </c>
      <c r="AE132" s="36"/>
      <c r="AF132" s="38"/>
      <c r="AG132" s="38"/>
      <c r="AH132" s="33"/>
      <c r="AI132" s="28"/>
      <c r="AJ132" s="33"/>
      <c r="AK132" s="55"/>
      <c r="AL132" s="56"/>
      <c r="AM132" s="39">
        <v>156</v>
      </c>
      <c r="AN132" s="30"/>
      <c r="AO132" s="30"/>
      <c r="AP132" s="26"/>
      <c r="AQ132" s="43" t="s">
        <v>155</v>
      </c>
      <c r="AR132" s="44"/>
      <c r="AS132" s="45"/>
      <c r="AT132" s="46"/>
      <c r="AU132" s="49"/>
      <c r="AV132" s="48"/>
      <c r="AW132" s="49"/>
      <c r="AX132" s="49"/>
      <c r="AY132" s="49"/>
      <c r="AZ132" s="49"/>
      <c r="BA132" s="49"/>
      <c r="BB132" s="49"/>
      <c r="BC132" s="49"/>
      <c r="BD132" s="50"/>
      <c r="BE132" s="49"/>
      <c r="BF132" s="49"/>
      <c r="BG132" s="49"/>
      <c r="BH132" s="49"/>
      <c r="BI132" s="26"/>
      <c r="BJ132" s="26"/>
      <c r="BK132" s="26"/>
      <c r="BL132" s="26"/>
      <c r="BM132" s="26"/>
    </row>
    <row r="133" spans="2:65" x14ac:dyDescent="0.25">
      <c r="B133" s="164">
        <v>2018</v>
      </c>
      <c r="C133" s="26"/>
      <c r="D133" s="27" t="s">
        <v>333</v>
      </c>
      <c r="E133" s="27" t="s">
        <v>334</v>
      </c>
      <c r="F133" s="29"/>
      <c r="G133" s="30"/>
      <c r="H133" s="30"/>
      <c r="I133" s="30"/>
      <c r="J133" s="31"/>
      <c r="K133" s="32"/>
      <c r="L133" s="33"/>
      <c r="M133" s="33"/>
      <c r="N133" s="26"/>
      <c r="O133" s="26"/>
      <c r="P133" s="34"/>
      <c r="Q133" s="33"/>
      <c r="R133" s="35"/>
      <c r="S133" s="26"/>
      <c r="T133" s="26"/>
      <c r="U133" s="26"/>
      <c r="V133" s="26" t="s">
        <v>209</v>
      </c>
      <c r="W133" s="26"/>
      <c r="X133" s="26"/>
      <c r="Y133" s="36"/>
      <c r="Z133" s="37"/>
      <c r="AA133" s="37"/>
      <c r="AB133" s="38"/>
      <c r="AC133" s="33"/>
      <c r="AD133" s="28"/>
      <c r="AE133" s="37"/>
      <c r="AF133" s="38"/>
      <c r="AG133" s="38"/>
      <c r="AH133" s="39"/>
      <c r="AI133" s="39"/>
      <c r="AJ133" s="37"/>
      <c r="AK133" s="41"/>
      <c r="AL133" s="42"/>
      <c r="AM133" s="39">
        <v>157</v>
      </c>
      <c r="AN133" s="30"/>
      <c r="AO133" s="30"/>
      <c r="AP133" s="38"/>
      <c r="AQ133" s="43" t="s">
        <v>155</v>
      </c>
      <c r="AR133" s="44"/>
      <c r="AS133" s="45">
        <v>45533</v>
      </c>
      <c r="AT133" s="46" t="s">
        <v>318</v>
      </c>
      <c r="AU133" s="47"/>
      <c r="AV133" s="48"/>
      <c r="AW133" s="49"/>
      <c r="AX133" s="49"/>
      <c r="AY133" s="49"/>
      <c r="AZ133" s="49"/>
      <c r="BA133" s="49"/>
      <c r="BB133" s="49"/>
      <c r="BC133" s="49"/>
      <c r="BD133" s="50"/>
      <c r="BE133" s="49"/>
      <c r="BF133" s="49"/>
      <c r="BG133" s="49"/>
      <c r="BH133" s="49"/>
      <c r="BI133" s="49"/>
      <c r="BJ133" s="49"/>
      <c r="BK133" s="49"/>
      <c r="BL133" s="49"/>
      <c r="BM133" s="49"/>
    </row>
    <row r="134" spans="2:65" x14ac:dyDescent="0.25">
      <c r="B134" s="162">
        <v>2018</v>
      </c>
      <c r="C134" s="26"/>
      <c r="D134" s="27"/>
      <c r="E134" s="27" t="s">
        <v>335</v>
      </c>
      <c r="F134" s="29"/>
      <c r="G134" s="30"/>
      <c r="H134" s="30"/>
      <c r="I134" s="30"/>
      <c r="J134" s="31"/>
      <c r="K134" s="32"/>
      <c r="L134" s="33"/>
      <c r="M134" s="33"/>
      <c r="N134" s="26"/>
      <c r="O134" s="26"/>
      <c r="P134" s="34"/>
      <c r="Q134" s="33"/>
      <c r="R134" s="35"/>
      <c r="S134" s="26"/>
      <c r="T134" s="26"/>
      <c r="U134" s="26"/>
      <c r="V134" s="26" t="s">
        <v>90</v>
      </c>
      <c r="W134" s="26"/>
      <c r="X134" s="26"/>
      <c r="Y134" s="36"/>
      <c r="Z134" s="37"/>
      <c r="AA134" s="37"/>
      <c r="AB134" s="38"/>
      <c r="AC134" s="33"/>
      <c r="AD134" s="28" t="s">
        <v>225</v>
      </c>
      <c r="AE134" s="37">
        <v>2018</v>
      </c>
      <c r="AF134" s="38">
        <v>43214</v>
      </c>
      <c r="AG134" s="38">
        <v>43217</v>
      </c>
      <c r="AH134" s="39"/>
      <c r="AI134" s="39"/>
      <c r="AJ134" s="37"/>
      <c r="AK134" s="41"/>
      <c r="AL134" s="42"/>
      <c r="AM134" s="39">
        <v>158</v>
      </c>
      <c r="AN134" s="30"/>
      <c r="AO134" s="30"/>
      <c r="AP134" s="38"/>
      <c r="AQ134" s="43" t="s">
        <v>155</v>
      </c>
      <c r="AR134" s="44"/>
      <c r="AS134" s="45"/>
      <c r="AT134" s="46"/>
      <c r="AU134" s="47"/>
      <c r="AV134" s="48"/>
      <c r="AW134" s="49"/>
      <c r="AX134" s="49"/>
      <c r="AY134" s="49"/>
      <c r="AZ134" s="49"/>
      <c r="BA134" s="49"/>
      <c r="BB134" s="49"/>
      <c r="BC134" s="49"/>
      <c r="BD134" s="50"/>
      <c r="BE134" s="49"/>
      <c r="BF134" s="49"/>
      <c r="BG134" s="49"/>
      <c r="BH134" s="49"/>
      <c r="BI134" s="49"/>
      <c r="BJ134" s="49"/>
      <c r="BK134" s="49"/>
      <c r="BL134" s="49"/>
      <c r="BM134" s="49"/>
    </row>
    <row r="135" spans="2:65" x14ac:dyDescent="0.25">
      <c r="B135" s="164">
        <v>2018</v>
      </c>
      <c r="C135" s="26"/>
      <c r="D135" s="27"/>
      <c r="E135" s="27" t="s">
        <v>336</v>
      </c>
      <c r="F135" s="51"/>
      <c r="G135" s="26"/>
      <c r="H135" s="26"/>
      <c r="J135" s="52"/>
      <c r="K135" s="51"/>
      <c r="L135" s="26"/>
      <c r="M135" s="26"/>
      <c r="N135" s="26"/>
      <c r="O135" s="26"/>
      <c r="P135" s="53"/>
      <c r="Q135" s="26"/>
      <c r="R135" s="54"/>
      <c r="S135" s="26"/>
      <c r="T135" s="26"/>
      <c r="U135" s="26"/>
      <c r="V135" s="26" t="s">
        <v>78</v>
      </c>
      <c r="W135" s="26"/>
      <c r="X135" s="26"/>
      <c r="Y135" s="26" t="s">
        <v>336</v>
      </c>
      <c r="Z135" s="26"/>
      <c r="AA135" s="26"/>
      <c r="AB135" s="26"/>
      <c r="AC135" s="26"/>
      <c r="AD135" s="26" t="s">
        <v>215</v>
      </c>
      <c r="AE135" s="36"/>
      <c r="AF135" s="38"/>
      <c r="AG135" s="38"/>
      <c r="AH135" s="33"/>
      <c r="AI135" s="28"/>
      <c r="AJ135" s="33"/>
      <c r="AK135" s="55"/>
      <c r="AL135" s="56"/>
      <c r="AM135" s="39">
        <v>159</v>
      </c>
      <c r="AN135" s="30"/>
      <c r="AO135" s="30"/>
      <c r="AP135" s="26"/>
      <c r="AQ135" s="43" t="s">
        <v>155</v>
      </c>
      <c r="AR135" s="44"/>
      <c r="AS135" s="45"/>
      <c r="AT135" s="46"/>
      <c r="AU135" s="49"/>
      <c r="AV135" s="48"/>
      <c r="AW135" s="49"/>
      <c r="AX135" s="49"/>
      <c r="AY135" s="49"/>
      <c r="AZ135" s="49"/>
      <c r="BA135" s="49"/>
      <c r="BB135" s="49"/>
      <c r="BC135" s="49"/>
      <c r="BD135" s="50"/>
      <c r="BE135" s="49"/>
      <c r="BF135" s="49"/>
      <c r="BG135" s="49"/>
      <c r="BH135" s="49"/>
      <c r="BI135" s="26"/>
      <c r="BJ135" s="26"/>
      <c r="BK135" s="26"/>
      <c r="BL135" s="26"/>
      <c r="BM135" s="26"/>
    </row>
    <row r="136" spans="2:65" x14ac:dyDescent="0.25">
      <c r="B136" s="162">
        <v>2018</v>
      </c>
      <c r="C136" s="26"/>
      <c r="D136" s="27"/>
      <c r="E136" s="27" t="s">
        <v>337</v>
      </c>
      <c r="F136" s="51"/>
      <c r="G136" s="26"/>
      <c r="H136" s="26"/>
      <c r="J136" s="52"/>
      <c r="K136" s="51"/>
      <c r="L136" s="26"/>
      <c r="M136" s="26"/>
      <c r="N136" s="26"/>
      <c r="O136" s="26"/>
      <c r="P136" s="53"/>
      <c r="Q136" s="26"/>
      <c r="R136" s="54"/>
      <c r="S136" s="26"/>
      <c r="T136" s="26"/>
      <c r="U136" s="26"/>
      <c r="V136" s="26" t="s">
        <v>78</v>
      </c>
      <c r="W136" s="26"/>
      <c r="X136" s="26"/>
      <c r="Y136" s="26" t="s">
        <v>337</v>
      </c>
      <c r="Z136" s="26"/>
      <c r="AA136" s="26"/>
      <c r="AB136" s="26"/>
      <c r="AC136" s="26"/>
      <c r="AD136" s="26" t="s">
        <v>215</v>
      </c>
      <c r="AE136" s="36"/>
      <c r="AF136" s="38"/>
      <c r="AG136" s="38"/>
      <c r="AH136" s="33"/>
      <c r="AI136" s="28"/>
      <c r="AJ136" s="33"/>
      <c r="AK136" s="55"/>
      <c r="AL136" s="56"/>
      <c r="AM136" s="39">
        <v>160</v>
      </c>
      <c r="AN136" s="30"/>
      <c r="AO136" s="30"/>
      <c r="AP136" s="26"/>
      <c r="AQ136" s="43" t="s">
        <v>155</v>
      </c>
      <c r="AR136" s="44"/>
      <c r="AS136" s="45"/>
      <c r="AT136" s="46"/>
      <c r="AU136" s="49"/>
      <c r="AV136" s="48"/>
      <c r="AW136" s="49"/>
      <c r="AX136" s="49"/>
      <c r="AY136" s="49"/>
      <c r="AZ136" s="49"/>
      <c r="BA136" s="49"/>
      <c r="BB136" s="49"/>
      <c r="BC136" s="49"/>
      <c r="BD136" s="50"/>
      <c r="BE136" s="49"/>
      <c r="BF136" s="49"/>
      <c r="BG136" s="49"/>
      <c r="BH136" s="49"/>
      <c r="BI136" s="26"/>
      <c r="BJ136" s="26"/>
      <c r="BK136" s="26"/>
      <c r="BL136" s="26"/>
      <c r="BM136" s="26"/>
    </row>
    <row r="137" spans="2:65" x14ac:dyDescent="0.25">
      <c r="B137" s="164">
        <v>2018</v>
      </c>
      <c r="C137" s="26"/>
      <c r="D137" s="27"/>
      <c r="E137" s="27" t="s">
        <v>338</v>
      </c>
      <c r="F137" s="29"/>
      <c r="G137" s="30"/>
      <c r="H137" s="30"/>
      <c r="I137" s="30"/>
      <c r="J137" s="31"/>
      <c r="K137" s="32"/>
      <c r="L137" s="33"/>
      <c r="M137" s="33"/>
      <c r="N137" s="26"/>
      <c r="O137" s="26"/>
      <c r="P137" s="34"/>
      <c r="Q137" s="33"/>
      <c r="R137" s="35"/>
      <c r="S137" s="26"/>
      <c r="T137" s="26"/>
      <c r="U137" s="26"/>
      <c r="V137" s="26" t="s">
        <v>90</v>
      </c>
      <c r="W137" s="26"/>
      <c r="X137" s="26"/>
      <c r="Y137" s="36"/>
      <c r="Z137" s="37"/>
      <c r="AA137" s="37"/>
      <c r="AB137" s="38"/>
      <c r="AC137" s="33"/>
      <c r="AD137" s="28" t="s">
        <v>339</v>
      </c>
      <c r="AE137" s="37">
        <v>2019</v>
      </c>
      <c r="AF137" s="38" t="s">
        <v>340</v>
      </c>
      <c r="AG137" s="38"/>
      <c r="AH137" s="39"/>
      <c r="AI137" s="39"/>
      <c r="AJ137" s="37"/>
      <c r="AK137" s="41"/>
      <c r="AL137" s="42"/>
      <c r="AM137" s="39">
        <v>161</v>
      </c>
      <c r="AN137" s="30"/>
      <c r="AO137" s="30"/>
      <c r="AP137" s="38"/>
      <c r="AQ137" s="43" t="s">
        <v>155</v>
      </c>
      <c r="AR137" s="44"/>
      <c r="AS137" s="45"/>
      <c r="AT137" s="46"/>
      <c r="AU137" s="47"/>
      <c r="AV137" s="48"/>
      <c r="AW137" s="49"/>
      <c r="AX137" s="49"/>
      <c r="AY137" s="49"/>
      <c r="AZ137" s="49"/>
      <c r="BA137" s="49"/>
      <c r="BB137" s="49"/>
      <c r="BC137" s="49"/>
      <c r="BD137" s="50"/>
      <c r="BE137" s="49"/>
      <c r="BF137" s="49"/>
      <c r="BG137" s="49"/>
      <c r="BH137" s="49"/>
      <c r="BI137" s="49"/>
      <c r="BJ137" s="49"/>
      <c r="BK137" s="49"/>
      <c r="BL137" s="49"/>
      <c r="BM137" s="49"/>
    </row>
    <row r="138" spans="2:65" x14ac:dyDescent="0.25">
      <c r="B138" s="162">
        <v>2018</v>
      </c>
      <c r="C138" s="26"/>
      <c r="D138" s="27" t="s">
        <v>341</v>
      </c>
      <c r="E138" s="27" t="s">
        <v>342</v>
      </c>
      <c r="F138" s="29"/>
      <c r="G138" s="30"/>
      <c r="H138" s="30"/>
      <c r="I138" s="30"/>
      <c r="J138" s="31"/>
      <c r="K138" s="32"/>
      <c r="L138" s="33"/>
      <c r="M138" s="33"/>
      <c r="N138" s="26"/>
      <c r="O138" s="26"/>
      <c r="P138" s="34"/>
      <c r="Q138" s="33"/>
      <c r="R138" s="35"/>
      <c r="S138" s="26"/>
      <c r="T138" s="26"/>
      <c r="U138" s="26"/>
      <c r="V138" s="26" t="s">
        <v>209</v>
      </c>
      <c r="W138" s="26"/>
      <c r="X138" s="26"/>
      <c r="Y138" s="36"/>
      <c r="Z138" s="37"/>
      <c r="AA138" s="37"/>
      <c r="AB138" s="38"/>
      <c r="AC138" s="33"/>
      <c r="AD138" s="28"/>
      <c r="AE138" s="37"/>
      <c r="AF138" s="38"/>
      <c r="AG138" s="38"/>
      <c r="AH138" s="39"/>
      <c r="AI138" s="39"/>
      <c r="AJ138" s="37"/>
      <c r="AK138" s="41"/>
      <c r="AL138" s="42"/>
      <c r="AM138" s="39">
        <v>162</v>
      </c>
      <c r="AN138" s="30"/>
      <c r="AO138" s="30"/>
      <c r="AP138" s="38"/>
      <c r="AQ138" s="43" t="s">
        <v>155</v>
      </c>
      <c r="AR138" s="44"/>
      <c r="AS138" s="45"/>
      <c r="AT138" s="46"/>
      <c r="AU138" s="47"/>
      <c r="AV138" s="48"/>
      <c r="AW138" s="49"/>
      <c r="AX138" s="49"/>
      <c r="AY138" s="49"/>
      <c r="AZ138" s="49"/>
      <c r="BA138" s="49"/>
      <c r="BB138" s="49"/>
      <c r="BC138" s="49"/>
      <c r="BD138" s="50"/>
      <c r="BE138" s="49"/>
      <c r="BF138" s="49"/>
      <c r="BG138" s="49"/>
      <c r="BH138" s="49"/>
      <c r="BI138" s="49"/>
      <c r="BJ138" s="49"/>
      <c r="BK138" s="49"/>
      <c r="BL138" s="49"/>
      <c r="BM138" s="49"/>
    </row>
    <row r="139" spans="2:65" x14ac:dyDescent="0.25">
      <c r="B139" s="164">
        <v>2018</v>
      </c>
      <c r="C139" s="26"/>
      <c r="D139" s="27"/>
      <c r="E139" s="27" t="s">
        <v>343</v>
      </c>
      <c r="F139" s="29"/>
      <c r="G139" s="30"/>
      <c r="H139" s="30"/>
      <c r="I139" s="30"/>
      <c r="J139" s="31"/>
      <c r="K139" s="32"/>
      <c r="L139" s="33"/>
      <c r="M139" s="33"/>
      <c r="N139" s="26"/>
      <c r="O139" s="26"/>
      <c r="P139" s="34"/>
      <c r="Q139" s="33"/>
      <c r="R139" s="35"/>
      <c r="S139" s="26"/>
      <c r="T139" s="26"/>
      <c r="U139" s="26"/>
      <c r="V139" s="26" t="s">
        <v>206</v>
      </c>
      <c r="W139" s="26"/>
      <c r="X139" s="26"/>
      <c r="Y139" s="36"/>
      <c r="Z139" s="37"/>
      <c r="AA139" s="37"/>
      <c r="AB139" s="38"/>
      <c r="AC139" s="33"/>
      <c r="AD139" s="28"/>
      <c r="AE139" s="37"/>
      <c r="AF139" s="38"/>
      <c r="AG139" s="38"/>
      <c r="AH139" s="39"/>
      <c r="AI139" s="39"/>
      <c r="AJ139" s="37"/>
      <c r="AK139" s="41"/>
      <c r="AL139" s="42"/>
      <c r="AM139" s="39">
        <v>164</v>
      </c>
      <c r="AN139" s="30"/>
      <c r="AO139" s="30"/>
      <c r="AP139" s="38"/>
      <c r="AQ139" s="43" t="s">
        <v>155</v>
      </c>
      <c r="AR139" s="44"/>
      <c r="AS139" s="45"/>
      <c r="AT139" s="46"/>
      <c r="AU139" s="47"/>
      <c r="AV139" s="48"/>
      <c r="AW139" s="49"/>
      <c r="AX139" s="49"/>
      <c r="AY139" s="49"/>
      <c r="AZ139" s="49"/>
      <c r="BA139" s="49"/>
      <c r="BB139" s="49"/>
      <c r="BC139" s="49"/>
      <c r="BD139" s="50"/>
      <c r="BE139" s="49"/>
      <c r="BF139" s="49"/>
      <c r="BG139" s="49"/>
      <c r="BH139" s="49"/>
      <c r="BI139" s="49"/>
      <c r="BJ139" s="49"/>
      <c r="BK139" s="49"/>
      <c r="BL139" s="49"/>
      <c r="BM139" s="49"/>
    </row>
    <row r="140" spans="2:65" x14ac:dyDescent="0.25">
      <c r="B140" s="162">
        <v>2018</v>
      </c>
      <c r="C140" s="26"/>
      <c r="D140" s="27"/>
      <c r="E140" s="27" t="s">
        <v>344</v>
      </c>
      <c r="F140" s="29"/>
      <c r="G140" s="30"/>
      <c r="H140" s="30"/>
      <c r="I140" s="30"/>
      <c r="J140" s="31"/>
      <c r="K140" s="32"/>
      <c r="L140" s="33"/>
      <c r="M140" s="33"/>
      <c r="N140" s="26"/>
      <c r="O140" s="26"/>
      <c r="P140" s="34"/>
      <c r="Q140" s="33"/>
      <c r="R140" s="35"/>
      <c r="S140" s="26"/>
      <c r="T140" s="26"/>
      <c r="U140" s="26"/>
      <c r="V140" s="26"/>
      <c r="W140" s="26"/>
      <c r="X140" s="26"/>
      <c r="Y140" s="36"/>
      <c r="Z140" s="37"/>
      <c r="AA140" s="37"/>
      <c r="AB140" s="38"/>
      <c r="AC140" s="33"/>
      <c r="AD140" s="28"/>
      <c r="AE140" s="37"/>
      <c r="AF140" s="38"/>
      <c r="AG140" s="38"/>
      <c r="AH140" s="39"/>
      <c r="AI140" s="39"/>
      <c r="AJ140" s="37"/>
      <c r="AK140" s="41"/>
      <c r="AL140" s="42"/>
      <c r="AM140" s="39">
        <v>166</v>
      </c>
      <c r="AN140" s="30"/>
      <c r="AO140" s="30"/>
      <c r="AP140" s="38"/>
      <c r="AQ140" s="43" t="s">
        <v>155</v>
      </c>
      <c r="AR140" s="44"/>
      <c r="AS140" s="45"/>
      <c r="AT140" s="46"/>
      <c r="AU140" s="47"/>
      <c r="AV140" s="48"/>
      <c r="AW140" s="49"/>
      <c r="AX140" s="49"/>
      <c r="AY140" s="49"/>
      <c r="AZ140" s="49"/>
      <c r="BA140" s="49"/>
      <c r="BB140" s="49"/>
      <c r="BC140" s="49"/>
      <c r="BD140" s="50"/>
      <c r="BE140" s="49"/>
      <c r="BF140" s="49"/>
      <c r="BG140" s="49"/>
      <c r="BH140" s="49"/>
      <c r="BI140" s="49"/>
      <c r="BJ140" s="49"/>
      <c r="BK140" s="49"/>
      <c r="BL140" s="49"/>
      <c r="BM140" s="49"/>
    </row>
    <row r="141" spans="2:65" x14ac:dyDescent="0.25">
      <c r="B141" s="164">
        <v>2018</v>
      </c>
      <c r="C141" s="26"/>
      <c r="D141" s="27"/>
      <c r="E141" s="27" t="s">
        <v>345</v>
      </c>
      <c r="F141" s="51"/>
      <c r="G141" s="26"/>
      <c r="H141" s="26"/>
      <c r="J141" s="52"/>
      <c r="K141" s="51"/>
      <c r="L141" s="26"/>
      <c r="M141" s="26"/>
      <c r="N141" s="26"/>
      <c r="O141" s="26"/>
      <c r="P141" s="53"/>
      <c r="Q141" s="26"/>
      <c r="R141" s="54"/>
      <c r="S141" s="26"/>
      <c r="T141" s="26"/>
      <c r="U141" s="26"/>
      <c r="V141" s="26" t="s">
        <v>78</v>
      </c>
      <c r="W141" s="26"/>
      <c r="X141" s="26"/>
      <c r="Y141" s="26" t="s">
        <v>345</v>
      </c>
      <c r="Z141" s="26"/>
      <c r="AA141" s="26"/>
      <c r="AB141" s="26"/>
      <c r="AC141" s="26"/>
      <c r="AD141" s="26" t="s">
        <v>215</v>
      </c>
      <c r="AE141" s="36"/>
      <c r="AF141" s="38"/>
      <c r="AG141" s="38"/>
      <c r="AH141" s="33"/>
      <c r="AI141" s="28"/>
      <c r="AJ141" s="33"/>
      <c r="AK141" s="55"/>
      <c r="AL141" s="56"/>
      <c r="AM141" s="39">
        <v>171</v>
      </c>
      <c r="AN141" s="30"/>
      <c r="AO141" s="30"/>
      <c r="AP141" s="26"/>
      <c r="AQ141" s="43" t="s">
        <v>155</v>
      </c>
      <c r="AR141" s="44"/>
      <c r="AS141" s="45"/>
      <c r="AT141" s="46"/>
      <c r="AU141" s="49"/>
      <c r="AV141" s="48"/>
      <c r="AW141" s="49"/>
      <c r="AX141" s="49"/>
      <c r="AY141" s="49"/>
      <c r="AZ141" s="49"/>
      <c r="BA141" s="49"/>
      <c r="BB141" s="49"/>
      <c r="BC141" s="49"/>
      <c r="BD141" s="50"/>
      <c r="BE141" s="49"/>
      <c r="BF141" s="49"/>
      <c r="BG141" s="49"/>
      <c r="BH141" s="49"/>
      <c r="BI141" s="26"/>
      <c r="BJ141" s="26"/>
      <c r="BK141" s="26"/>
      <c r="BL141" s="26"/>
      <c r="BM141" s="26"/>
    </row>
    <row r="142" spans="2:65" x14ac:dyDescent="0.25">
      <c r="B142" s="162">
        <v>2018</v>
      </c>
      <c r="C142" s="26"/>
      <c r="D142" s="27"/>
      <c r="E142" s="27" t="s">
        <v>346</v>
      </c>
      <c r="F142" s="51"/>
      <c r="G142" s="26"/>
      <c r="H142" s="26"/>
      <c r="J142" s="52"/>
      <c r="K142" s="51"/>
      <c r="L142" s="26"/>
      <c r="M142" s="26"/>
      <c r="N142" s="26"/>
      <c r="O142" s="26"/>
      <c r="P142" s="53"/>
      <c r="Q142" s="26"/>
      <c r="R142" s="54"/>
      <c r="S142" s="26"/>
      <c r="T142" s="26"/>
      <c r="U142" s="26"/>
      <c r="V142" s="26" t="s">
        <v>78</v>
      </c>
      <c r="W142" s="26"/>
      <c r="X142" s="26"/>
      <c r="Y142" s="26" t="s">
        <v>346</v>
      </c>
      <c r="Z142" s="26"/>
      <c r="AA142" s="26"/>
      <c r="AB142" s="26"/>
      <c r="AC142" s="26"/>
      <c r="AD142" s="26" t="s">
        <v>215</v>
      </c>
      <c r="AE142" s="36"/>
      <c r="AF142" s="38"/>
      <c r="AG142" s="38"/>
      <c r="AH142" s="33"/>
      <c r="AI142" s="28"/>
      <c r="AJ142" s="33"/>
      <c r="AK142" s="55"/>
      <c r="AL142" s="56"/>
      <c r="AM142" s="39">
        <v>172</v>
      </c>
      <c r="AN142" s="30"/>
      <c r="AO142" s="30"/>
      <c r="AP142" s="26"/>
      <c r="AQ142" s="43" t="s">
        <v>155</v>
      </c>
      <c r="AR142" s="44"/>
      <c r="AS142" s="45"/>
      <c r="AT142" s="46"/>
      <c r="AU142" s="49"/>
      <c r="AV142" s="48"/>
      <c r="AW142" s="49"/>
      <c r="AX142" s="49"/>
      <c r="AY142" s="49"/>
      <c r="AZ142" s="49"/>
      <c r="BA142" s="49"/>
      <c r="BB142" s="49"/>
      <c r="BC142" s="49"/>
      <c r="BD142" s="50"/>
      <c r="BE142" s="49"/>
      <c r="BF142" s="49"/>
      <c r="BG142" s="49"/>
      <c r="BH142" s="49"/>
      <c r="BI142" s="26"/>
      <c r="BJ142" s="26"/>
      <c r="BK142" s="26"/>
      <c r="BL142" s="26"/>
      <c r="BM142" s="26"/>
    </row>
    <row r="143" spans="2:65" x14ac:dyDescent="0.25">
      <c r="B143" s="163">
        <v>0</v>
      </c>
      <c r="C143" s="26"/>
      <c r="D143" s="27"/>
      <c r="E143" s="27" t="s">
        <v>347</v>
      </c>
      <c r="F143" s="29"/>
      <c r="G143" s="30"/>
      <c r="H143" s="30"/>
      <c r="I143" s="30"/>
      <c r="J143" s="31"/>
      <c r="K143" s="32"/>
      <c r="L143" s="33"/>
      <c r="M143" s="33"/>
      <c r="N143" s="26"/>
      <c r="O143" s="26"/>
      <c r="P143" s="34"/>
      <c r="Q143" s="33"/>
      <c r="R143" s="35"/>
      <c r="S143" s="26"/>
      <c r="T143" s="26"/>
      <c r="U143" s="26"/>
      <c r="V143" s="26"/>
      <c r="W143" s="26"/>
      <c r="X143" s="26"/>
      <c r="Y143" s="36"/>
      <c r="Z143" s="37"/>
      <c r="AA143" s="37"/>
      <c r="AB143" s="38"/>
      <c r="AC143" s="33"/>
      <c r="AD143" s="28"/>
      <c r="AE143" s="37"/>
      <c r="AF143" s="38"/>
      <c r="AG143" s="38"/>
      <c r="AH143" s="39"/>
      <c r="AI143" s="39"/>
      <c r="AJ143" s="37"/>
      <c r="AK143" s="41"/>
      <c r="AL143" s="42"/>
      <c r="AM143" s="39">
        <v>173</v>
      </c>
      <c r="AN143" s="30"/>
      <c r="AO143" s="30"/>
      <c r="AP143" s="38"/>
      <c r="AQ143" s="43" t="s">
        <v>155</v>
      </c>
      <c r="AR143" s="44"/>
      <c r="AS143" s="45"/>
      <c r="AT143" s="46"/>
      <c r="AU143" s="47"/>
      <c r="AV143" s="48"/>
      <c r="AW143" s="49"/>
      <c r="AX143" s="49"/>
      <c r="AY143" s="49"/>
      <c r="AZ143" s="49"/>
      <c r="BA143" s="49"/>
      <c r="BB143" s="49"/>
      <c r="BC143" s="49"/>
      <c r="BD143" s="50"/>
      <c r="BE143" s="49"/>
      <c r="BF143" s="49"/>
      <c r="BG143" s="49"/>
      <c r="BH143" s="49"/>
      <c r="BI143" s="49"/>
      <c r="BJ143" s="49"/>
      <c r="BK143" s="49"/>
      <c r="BL143" s="49"/>
      <c r="BM143" s="49"/>
    </row>
    <row r="144" spans="2:65" x14ac:dyDescent="0.25">
      <c r="B144" s="162">
        <v>0</v>
      </c>
      <c r="C144" s="26"/>
      <c r="D144" s="27"/>
      <c r="E144" s="27" t="s">
        <v>348</v>
      </c>
      <c r="F144" s="29"/>
      <c r="G144" s="30"/>
      <c r="H144" s="30"/>
      <c r="I144" s="30"/>
      <c r="J144" s="31"/>
      <c r="K144" s="32"/>
      <c r="L144" s="33"/>
      <c r="M144" s="33"/>
      <c r="N144" s="26"/>
      <c r="O144" s="26"/>
      <c r="P144" s="34"/>
      <c r="Q144" s="33"/>
      <c r="R144" s="35"/>
      <c r="S144" s="26"/>
      <c r="T144" s="26"/>
      <c r="U144" s="26"/>
      <c r="V144" s="26" t="s">
        <v>90</v>
      </c>
      <c r="W144" s="26"/>
      <c r="X144" s="26"/>
      <c r="Y144" s="36"/>
      <c r="Z144" s="37"/>
      <c r="AA144" s="37"/>
      <c r="AB144" s="38"/>
      <c r="AC144" s="33"/>
      <c r="AD144" s="28"/>
      <c r="AE144" s="37"/>
      <c r="AF144" s="38"/>
      <c r="AG144" s="38"/>
      <c r="AH144" s="39"/>
      <c r="AI144" s="39"/>
      <c r="AJ144" s="37"/>
      <c r="AK144" s="41"/>
      <c r="AL144" s="42"/>
      <c r="AM144" s="39">
        <v>174</v>
      </c>
      <c r="AN144" s="30"/>
      <c r="AO144" s="30"/>
      <c r="AP144" s="38"/>
      <c r="AQ144" s="43" t="s">
        <v>155</v>
      </c>
      <c r="AR144" s="44"/>
      <c r="AS144" s="45"/>
      <c r="AT144" s="46"/>
      <c r="AU144" s="47"/>
      <c r="AV144" s="48"/>
      <c r="AW144" s="49"/>
      <c r="AX144" s="49"/>
      <c r="AY144" s="49"/>
      <c r="AZ144" s="49"/>
      <c r="BA144" s="49"/>
      <c r="BB144" s="49"/>
      <c r="BC144" s="49"/>
      <c r="BD144" s="50"/>
      <c r="BE144" s="49"/>
      <c r="BF144" s="49"/>
      <c r="BG144" s="49"/>
      <c r="BH144" s="49"/>
      <c r="BI144" s="49"/>
      <c r="BJ144" s="49"/>
      <c r="BK144" s="49"/>
      <c r="BL144" s="49"/>
      <c r="BM144" s="49"/>
    </row>
    <row r="145" spans="2:65" x14ac:dyDescent="0.25">
      <c r="B145" s="164">
        <v>2018</v>
      </c>
      <c r="C145" s="26"/>
      <c r="D145" s="27"/>
      <c r="E145" s="27" t="s">
        <v>349</v>
      </c>
      <c r="F145" s="51"/>
      <c r="G145" s="26"/>
      <c r="H145" s="26"/>
      <c r="J145" s="52"/>
      <c r="K145" s="51"/>
      <c r="L145" s="26"/>
      <c r="M145" s="26"/>
      <c r="N145" s="26"/>
      <c r="O145" s="26"/>
      <c r="P145" s="53"/>
      <c r="Q145" s="26"/>
      <c r="R145" s="54"/>
      <c r="S145" s="26"/>
      <c r="T145" s="26"/>
      <c r="U145" s="26"/>
      <c r="V145" s="26" t="s">
        <v>78</v>
      </c>
      <c r="W145" s="26"/>
      <c r="X145" s="26"/>
      <c r="Y145" s="26" t="s">
        <v>349</v>
      </c>
      <c r="Z145" s="26"/>
      <c r="AA145" s="26"/>
      <c r="AB145" s="26"/>
      <c r="AC145" s="26"/>
      <c r="AD145" s="26" t="s">
        <v>215</v>
      </c>
      <c r="AE145" s="36"/>
      <c r="AF145" s="38"/>
      <c r="AG145" s="38"/>
      <c r="AH145" s="33"/>
      <c r="AI145" s="28"/>
      <c r="AJ145" s="33"/>
      <c r="AK145" s="55"/>
      <c r="AL145" s="56"/>
      <c r="AM145" s="39">
        <v>176</v>
      </c>
      <c r="AN145" s="30"/>
      <c r="AO145" s="30"/>
      <c r="AP145" s="26"/>
      <c r="AQ145" s="43" t="s">
        <v>155</v>
      </c>
      <c r="AR145" s="44"/>
      <c r="AS145" s="45"/>
      <c r="AT145" s="46"/>
      <c r="AU145" s="49"/>
      <c r="AV145" s="48"/>
      <c r="AW145" s="49"/>
      <c r="AX145" s="49"/>
      <c r="AY145" s="49"/>
      <c r="AZ145" s="49"/>
      <c r="BA145" s="49"/>
      <c r="BB145" s="49"/>
      <c r="BC145" s="49"/>
      <c r="BD145" s="50"/>
      <c r="BE145" s="49"/>
      <c r="BF145" s="49"/>
      <c r="BG145" s="49"/>
      <c r="BH145" s="49"/>
      <c r="BI145" s="26"/>
      <c r="BJ145" s="26"/>
      <c r="BK145" s="26"/>
      <c r="BL145" s="26"/>
      <c r="BM145" s="26"/>
    </row>
    <row r="146" spans="2:65" x14ac:dyDescent="0.25">
      <c r="B146" s="165">
        <v>2018</v>
      </c>
      <c r="C146" s="26"/>
      <c r="D146" s="27"/>
      <c r="E146" s="27" t="s">
        <v>350</v>
      </c>
      <c r="F146" s="51"/>
      <c r="G146" s="26"/>
      <c r="H146" s="26"/>
      <c r="J146" s="52"/>
      <c r="K146" s="51"/>
      <c r="L146" s="26"/>
      <c r="M146" s="26"/>
      <c r="N146" s="26"/>
      <c r="O146" s="26"/>
      <c r="P146" s="53"/>
      <c r="Q146" s="26"/>
      <c r="R146" s="54"/>
      <c r="S146" s="26"/>
      <c r="T146" s="26"/>
      <c r="U146" s="26"/>
      <c r="V146" s="26" t="s">
        <v>78</v>
      </c>
      <c r="W146" s="26"/>
      <c r="X146" s="26"/>
      <c r="Y146" s="26" t="s">
        <v>350</v>
      </c>
      <c r="Z146" s="26"/>
      <c r="AA146" s="26"/>
      <c r="AB146" s="26"/>
      <c r="AC146" s="26"/>
      <c r="AD146" s="26" t="s">
        <v>215</v>
      </c>
      <c r="AE146" s="36"/>
      <c r="AF146" s="38"/>
      <c r="AG146" s="38"/>
      <c r="AH146" s="33"/>
      <c r="AI146" s="28"/>
      <c r="AJ146" s="33"/>
      <c r="AK146" s="55"/>
      <c r="AL146" s="56"/>
      <c r="AM146" s="39">
        <v>177</v>
      </c>
      <c r="AN146" s="30"/>
      <c r="AO146" s="30"/>
      <c r="AP146" s="26"/>
      <c r="AQ146" s="43" t="s">
        <v>155</v>
      </c>
      <c r="AR146" s="44"/>
      <c r="AS146" s="45"/>
      <c r="AT146" s="46"/>
      <c r="AU146" s="49"/>
      <c r="AV146" s="48"/>
      <c r="AW146" s="49"/>
      <c r="AX146" s="49"/>
      <c r="AY146" s="49"/>
      <c r="AZ146" s="49"/>
      <c r="BA146" s="49"/>
      <c r="BB146" s="49"/>
      <c r="BC146" s="49"/>
      <c r="BD146" s="50"/>
      <c r="BE146" s="49"/>
      <c r="BF146" s="49"/>
      <c r="BG146" s="49"/>
      <c r="BH146" s="49"/>
      <c r="BI146" s="26"/>
      <c r="BJ146" s="26"/>
      <c r="BK146" s="26"/>
      <c r="BL146" s="26"/>
      <c r="BM146" s="26"/>
    </row>
    <row r="147" spans="2:65" x14ac:dyDescent="0.25">
      <c r="B147" s="164">
        <v>2018</v>
      </c>
      <c r="C147" s="26"/>
      <c r="D147" s="27"/>
      <c r="E147" s="27" t="s">
        <v>351</v>
      </c>
      <c r="F147" s="51"/>
      <c r="G147" s="26"/>
      <c r="H147" s="26"/>
      <c r="J147" s="52"/>
      <c r="K147" s="51"/>
      <c r="L147" s="26"/>
      <c r="M147" s="26"/>
      <c r="N147" s="26"/>
      <c r="O147" s="26"/>
      <c r="P147" s="53"/>
      <c r="Q147" s="26"/>
      <c r="R147" s="54"/>
      <c r="S147" s="26"/>
      <c r="T147" s="26"/>
      <c r="U147" s="26"/>
      <c r="V147" s="26" t="s">
        <v>78</v>
      </c>
      <c r="W147" s="26"/>
      <c r="X147" s="26"/>
      <c r="Y147" s="26" t="s">
        <v>351</v>
      </c>
      <c r="Z147" s="26"/>
      <c r="AA147" s="26"/>
      <c r="AB147" s="26"/>
      <c r="AC147" s="26"/>
      <c r="AD147" s="26" t="s">
        <v>215</v>
      </c>
      <c r="AE147" s="36"/>
      <c r="AF147" s="38"/>
      <c r="AG147" s="38"/>
      <c r="AH147" s="33"/>
      <c r="AI147" s="28"/>
      <c r="AJ147" s="33"/>
      <c r="AK147" s="55"/>
      <c r="AL147" s="56"/>
      <c r="AM147" s="39">
        <v>178</v>
      </c>
      <c r="AN147" s="30"/>
      <c r="AO147" s="30"/>
      <c r="AP147" s="26"/>
      <c r="AQ147" s="43" t="s">
        <v>155</v>
      </c>
      <c r="AR147" s="44"/>
      <c r="AS147" s="45"/>
      <c r="AT147" s="46"/>
      <c r="AU147" s="49"/>
      <c r="AV147" s="48"/>
      <c r="AW147" s="49"/>
      <c r="AX147" s="49"/>
      <c r="AY147" s="49"/>
      <c r="AZ147" s="49"/>
      <c r="BA147" s="49"/>
      <c r="BB147" s="49"/>
      <c r="BC147" s="49"/>
      <c r="BD147" s="50"/>
      <c r="BE147" s="49"/>
      <c r="BF147" s="49"/>
      <c r="BG147" s="49"/>
      <c r="BH147" s="49"/>
      <c r="BI147" s="26"/>
      <c r="BJ147" s="26"/>
      <c r="BK147" s="26"/>
      <c r="BL147" s="26"/>
      <c r="BM147" s="26"/>
    </row>
    <row r="148" spans="2:65" x14ac:dyDescent="0.25">
      <c r="B148" s="165">
        <v>2018</v>
      </c>
      <c r="C148" s="26"/>
      <c r="D148" s="27"/>
      <c r="E148" s="27" t="s">
        <v>352</v>
      </c>
      <c r="F148" s="51"/>
      <c r="G148" s="26"/>
      <c r="H148" s="26"/>
      <c r="J148" s="52"/>
      <c r="K148" s="51"/>
      <c r="L148" s="26"/>
      <c r="M148" s="26"/>
      <c r="N148" s="26"/>
      <c r="O148" s="26"/>
      <c r="P148" s="53"/>
      <c r="Q148" s="26"/>
      <c r="R148" s="54"/>
      <c r="S148" s="26"/>
      <c r="T148" s="26"/>
      <c r="U148" s="26"/>
      <c r="V148" s="26" t="s">
        <v>78</v>
      </c>
      <c r="W148" s="26"/>
      <c r="X148" s="26"/>
      <c r="Y148" s="26" t="s">
        <v>352</v>
      </c>
      <c r="Z148" s="26"/>
      <c r="AA148" s="26"/>
      <c r="AB148" s="26"/>
      <c r="AC148" s="26"/>
      <c r="AD148" s="26" t="s">
        <v>215</v>
      </c>
      <c r="AE148" s="36"/>
      <c r="AF148" s="38"/>
      <c r="AG148" s="38"/>
      <c r="AH148" s="33"/>
      <c r="AI148" s="28"/>
      <c r="AJ148" s="33"/>
      <c r="AK148" s="55"/>
      <c r="AL148" s="56"/>
      <c r="AM148" s="39">
        <v>179</v>
      </c>
      <c r="AN148" s="30"/>
      <c r="AO148" s="30"/>
      <c r="AP148" s="26"/>
      <c r="AQ148" s="43" t="s">
        <v>155</v>
      </c>
      <c r="AR148" s="44"/>
      <c r="AS148" s="45"/>
      <c r="AT148" s="46"/>
      <c r="AU148" s="49"/>
      <c r="AV148" s="48"/>
      <c r="AW148" s="49"/>
      <c r="AX148" s="49"/>
      <c r="AY148" s="49"/>
      <c r="AZ148" s="49"/>
      <c r="BA148" s="49"/>
      <c r="BB148" s="49"/>
      <c r="BC148" s="49"/>
      <c r="BD148" s="50"/>
      <c r="BE148" s="49"/>
      <c r="BF148" s="49"/>
      <c r="BG148" s="49"/>
      <c r="BH148" s="49"/>
      <c r="BI148" s="26"/>
      <c r="BJ148" s="26"/>
      <c r="BK148" s="26"/>
      <c r="BL148" s="26"/>
      <c r="BM148" s="26"/>
    </row>
    <row r="149" spans="2:65" x14ac:dyDescent="0.25">
      <c r="B149" s="164">
        <v>2018</v>
      </c>
      <c r="C149" s="26"/>
      <c r="D149" s="27"/>
      <c r="E149" s="27" t="s">
        <v>353</v>
      </c>
      <c r="F149" s="51"/>
      <c r="G149" s="26"/>
      <c r="H149" s="26"/>
      <c r="J149" s="52"/>
      <c r="K149" s="51"/>
      <c r="L149" s="26"/>
      <c r="M149" s="26"/>
      <c r="N149" s="26"/>
      <c r="O149" s="26"/>
      <c r="P149" s="53"/>
      <c r="Q149" s="26"/>
      <c r="R149" s="54"/>
      <c r="S149" s="26"/>
      <c r="T149" s="26"/>
      <c r="U149" s="26"/>
      <c r="V149" s="26" t="s">
        <v>78</v>
      </c>
      <c r="W149" s="26"/>
      <c r="X149" s="26"/>
      <c r="Y149" s="26" t="s">
        <v>353</v>
      </c>
      <c r="Z149" s="26"/>
      <c r="AA149" s="26"/>
      <c r="AB149" s="26"/>
      <c r="AC149" s="26"/>
      <c r="AD149" s="26" t="s">
        <v>215</v>
      </c>
      <c r="AE149" s="36"/>
      <c r="AF149" s="38"/>
      <c r="AG149" s="38"/>
      <c r="AH149" s="33"/>
      <c r="AI149" s="28"/>
      <c r="AJ149" s="33"/>
      <c r="AK149" s="55"/>
      <c r="AL149" s="56"/>
      <c r="AM149" s="39">
        <v>180</v>
      </c>
      <c r="AN149" s="30"/>
      <c r="AO149" s="30"/>
      <c r="AP149" s="26"/>
      <c r="AQ149" s="43" t="s">
        <v>155</v>
      </c>
      <c r="AR149" s="44"/>
      <c r="AS149" s="45"/>
      <c r="AT149" s="46"/>
      <c r="AU149" s="49"/>
      <c r="AV149" s="48"/>
      <c r="AW149" s="49"/>
      <c r="AX149" s="49"/>
      <c r="AY149" s="49"/>
      <c r="AZ149" s="49"/>
      <c r="BA149" s="49"/>
      <c r="BB149" s="49"/>
      <c r="BC149" s="49"/>
      <c r="BD149" s="50"/>
      <c r="BE149" s="49"/>
      <c r="BF149" s="49"/>
      <c r="BG149" s="49"/>
      <c r="BH149" s="49"/>
      <c r="BI149" s="26"/>
      <c r="BJ149" s="26"/>
      <c r="BK149" s="26"/>
      <c r="BL149" s="26"/>
      <c r="BM149" s="26"/>
    </row>
    <row r="150" spans="2:65" x14ac:dyDescent="0.25">
      <c r="B150" s="165">
        <v>2018</v>
      </c>
      <c r="C150" s="26"/>
      <c r="D150" s="27"/>
      <c r="E150" s="27" t="s">
        <v>354</v>
      </c>
      <c r="F150" s="51"/>
      <c r="G150" s="26"/>
      <c r="H150" s="26"/>
      <c r="J150" s="52"/>
      <c r="K150" s="51"/>
      <c r="L150" s="26"/>
      <c r="M150" s="26"/>
      <c r="N150" s="26"/>
      <c r="O150" s="26"/>
      <c r="P150" s="53"/>
      <c r="Q150" s="26"/>
      <c r="R150" s="54"/>
      <c r="S150" s="26"/>
      <c r="T150" s="26"/>
      <c r="U150" s="26"/>
      <c r="V150" s="26" t="s">
        <v>78</v>
      </c>
      <c r="W150" s="26"/>
      <c r="X150" s="26"/>
      <c r="Y150" s="26" t="s">
        <v>354</v>
      </c>
      <c r="Z150" s="26"/>
      <c r="AA150" s="26"/>
      <c r="AB150" s="26"/>
      <c r="AC150" s="26"/>
      <c r="AD150" s="26" t="s">
        <v>215</v>
      </c>
      <c r="AE150" s="36"/>
      <c r="AF150" s="38"/>
      <c r="AG150" s="38"/>
      <c r="AH150" s="33"/>
      <c r="AI150" s="28"/>
      <c r="AJ150" s="33"/>
      <c r="AK150" s="55"/>
      <c r="AL150" s="56"/>
      <c r="AM150" s="39">
        <v>181</v>
      </c>
      <c r="AN150" s="30"/>
      <c r="AO150" s="30"/>
      <c r="AP150" s="26"/>
      <c r="AQ150" s="43" t="s">
        <v>155</v>
      </c>
      <c r="AR150" s="44"/>
      <c r="AS150" s="45"/>
      <c r="AT150" s="46"/>
      <c r="AU150" s="49"/>
      <c r="AV150" s="48"/>
      <c r="AW150" s="49"/>
      <c r="AX150" s="49"/>
      <c r="AY150" s="49"/>
      <c r="AZ150" s="49"/>
      <c r="BA150" s="49"/>
      <c r="BB150" s="49"/>
      <c r="BC150" s="49"/>
      <c r="BD150" s="50"/>
      <c r="BE150" s="49"/>
      <c r="BF150" s="49"/>
      <c r="BG150" s="49"/>
      <c r="BH150" s="49"/>
      <c r="BI150" s="26"/>
      <c r="BJ150" s="26"/>
      <c r="BK150" s="26"/>
      <c r="BL150" s="26"/>
      <c r="BM150" s="26"/>
    </row>
    <row r="151" spans="2:65" x14ac:dyDescent="0.25">
      <c r="B151" s="163">
        <v>2018</v>
      </c>
      <c r="C151" s="26"/>
      <c r="D151" s="27" t="s">
        <v>355</v>
      </c>
      <c r="E151" s="27" t="s">
        <v>329</v>
      </c>
      <c r="F151" s="29"/>
      <c r="G151" s="30"/>
      <c r="H151" s="30"/>
      <c r="I151" s="30"/>
      <c r="J151" s="31"/>
      <c r="K151" s="32"/>
      <c r="L151" s="33"/>
      <c r="M151" s="33"/>
      <c r="N151" s="26"/>
      <c r="O151" s="26"/>
      <c r="P151" s="34"/>
      <c r="Q151" s="33"/>
      <c r="R151" s="35"/>
      <c r="S151" s="26"/>
      <c r="T151" s="26"/>
      <c r="U151" s="26"/>
      <c r="V151" s="26" t="s">
        <v>209</v>
      </c>
      <c r="W151" s="26"/>
      <c r="X151" s="26"/>
      <c r="Y151" s="36"/>
      <c r="Z151" s="37"/>
      <c r="AA151" s="37"/>
      <c r="AB151" s="38"/>
      <c r="AC151" s="33"/>
      <c r="AD151" s="28"/>
      <c r="AE151" s="37"/>
      <c r="AF151" s="38"/>
      <c r="AG151" s="38"/>
      <c r="AH151" s="39"/>
      <c r="AI151" s="39"/>
      <c r="AJ151" s="37"/>
      <c r="AK151" s="41"/>
      <c r="AL151" s="42"/>
      <c r="AM151" s="39">
        <v>182</v>
      </c>
      <c r="AN151" s="30"/>
      <c r="AO151" s="30"/>
      <c r="AP151" s="38"/>
      <c r="AQ151" s="43" t="s">
        <v>155</v>
      </c>
      <c r="AR151" s="44"/>
      <c r="AS151" s="45"/>
      <c r="AT151" s="46"/>
      <c r="AU151" s="47"/>
      <c r="AV151" s="48"/>
      <c r="AW151" s="49"/>
      <c r="AX151" s="49"/>
      <c r="AY151" s="49"/>
      <c r="AZ151" s="49"/>
      <c r="BA151" s="49"/>
      <c r="BB151" s="49"/>
      <c r="BC151" s="49"/>
      <c r="BD151" s="50"/>
      <c r="BE151" s="49"/>
      <c r="BF151" s="49"/>
      <c r="BG151" s="49"/>
      <c r="BH151" s="49"/>
      <c r="BI151" s="49"/>
      <c r="BJ151" s="49"/>
      <c r="BK151" s="49"/>
      <c r="BL151" s="49"/>
      <c r="BM151" s="49"/>
    </row>
    <row r="152" spans="2:65" x14ac:dyDescent="0.25">
      <c r="B152" s="162">
        <v>2018</v>
      </c>
      <c r="C152" s="26"/>
      <c r="D152" s="27" t="s">
        <v>356</v>
      </c>
      <c r="E152" s="27" t="s">
        <v>357</v>
      </c>
      <c r="F152" s="29"/>
      <c r="G152" s="30"/>
      <c r="H152" s="30"/>
      <c r="I152" s="30"/>
      <c r="J152" s="31"/>
      <c r="K152" s="32"/>
      <c r="L152" s="33"/>
      <c r="M152" s="33"/>
      <c r="N152" s="26"/>
      <c r="O152" s="26"/>
      <c r="P152" s="34"/>
      <c r="Q152" s="33"/>
      <c r="R152" s="35"/>
      <c r="S152" s="26"/>
      <c r="T152" s="26"/>
      <c r="U152" s="26"/>
      <c r="V152" s="26" t="s">
        <v>209</v>
      </c>
      <c r="W152" s="26"/>
      <c r="X152" s="26"/>
      <c r="Y152" s="36"/>
      <c r="Z152" s="37"/>
      <c r="AA152" s="37"/>
      <c r="AB152" s="38"/>
      <c r="AC152" s="33"/>
      <c r="AD152" s="28"/>
      <c r="AE152" s="37"/>
      <c r="AF152" s="38"/>
      <c r="AG152" s="38"/>
      <c r="AH152" s="39"/>
      <c r="AI152" s="39"/>
      <c r="AJ152" s="37"/>
      <c r="AK152" s="41"/>
      <c r="AL152" s="42"/>
      <c r="AM152" s="39">
        <v>183</v>
      </c>
      <c r="AN152" s="30"/>
      <c r="AO152" s="30"/>
      <c r="AP152" s="38"/>
      <c r="AQ152" s="43" t="s">
        <v>155</v>
      </c>
      <c r="AR152" s="44"/>
      <c r="AS152" s="45">
        <v>45533</v>
      </c>
      <c r="AT152" s="46" t="s">
        <v>318</v>
      </c>
      <c r="AU152" s="47"/>
      <c r="AV152" s="48"/>
      <c r="AW152" s="49"/>
      <c r="AX152" s="49"/>
      <c r="AY152" s="49"/>
      <c r="AZ152" s="49"/>
      <c r="BA152" s="49"/>
      <c r="BB152" s="49"/>
      <c r="BC152" s="49"/>
      <c r="BD152" s="50"/>
      <c r="BE152" s="49"/>
      <c r="BF152" s="49"/>
      <c r="BG152" s="49"/>
      <c r="BH152" s="49"/>
      <c r="BI152" s="49"/>
      <c r="BJ152" s="49"/>
      <c r="BK152" s="49"/>
      <c r="BL152" s="49"/>
      <c r="BM152" s="49"/>
    </row>
    <row r="153" spans="2:65" x14ac:dyDescent="0.25">
      <c r="B153" s="163">
        <v>2017</v>
      </c>
      <c r="C153" s="26"/>
      <c r="D153" s="27" t="s">
        <v>358</v>
      </c>
      <c r="E153" s="27" t="s">
        <v>359</v>
      </c>
      <c r="F153" s="29"/>
      <c r="G153" s="30"/>
      <c r="H153" s="30"/>
      <c r="I153" s="30"/>
      <c r="J153" s="31"/>
      <c r="K153" s="32"/>
      <c r="L153" s="33"/>
      <c r="M153" s="33"/>
      <c r="N153" s="26"/>
      <c r="O153" s="26"/>
      <c r="P153" s="34"/>
      <c r="Q153" s="33"/>
      <c r="R153" s="35"/>
      <c r="S153" s="26"/>
      <c r="T153" s="26"/>
      <c r="U153" s="26"/>
      <c r="V153" s="26" t="s">
        <v>209</v>
      </c>
      <c r="W153" s="26"/>
      <c r="X153" s="26"/>
      <c r="Y153" s="36"/>
      <c r="Z153" s="37"/>
      <c r="AA153" s="37"/>
      <c r="AB153" s="38"/>
      <c r="AC153" s="33"/>
      <c r="AD153" s="28"/>
      <c r="AE153" s="37"/>
      <c r="AF153" s="38"/>
      <c r="AG153" s="38"/>
      <c r="AH153" s="39"/>
      <c r="AI153" s="39"/>
      <c r="AJ153" s="37"/>
      <c r="AK153" s="41"/>
      <c r="AL153" s="42"/>
      <c r="AM153" s="39">
        <v>184</v>
      </c>
      <c r="AN153" s="30"/>
      <c r="AO153" s="30"/>
      <c r="AP153" s="38"/>
      <c r="AQ153" s="43" t="s">
        <v>155</v>
      </c>
      <c r="AR153" s="44"/>
      <c r="AS153" s="45"/>
      <c r="AT153" s="46"/>
      <c r="AU153" s="47"/>
      <c r="AV153" s="48"/>
      <c r="AW153" s="49"/>
      <c r="AX153" s="49"/>
      <c r="AY153" s="49"/>
      <c r="AZ153" s="49"/>
      <c r="BA153" s="49"/>
      <c r="BB153" s="49"/>
      <c r="BC153" s="49"/>
      <c r="BD153" s="50"/>
      <c r="BE153" s="49"/>
      <c r="BF153" s="49"/>
      <c r="BG153" s="49"/>
      <c r="BH153" s="49"/>
      <c r="BI153" s="49"/>
      <c r="BJ153" s="49"/>
      <c r="BK153" s="49"/>
      <c r="BL153" s="49"/>
      <c r="BM153" s="49"/>
    </row>
    <row r="154" spans="2:65" x14ac:dyDescent="0.25">
      <c r="B154" s="162">
        <v>2018</v>
      </c>
      <c r="C154" s="26"/>
      <c r="D154" s="27" t="s">
        <v>360</v>
      </c>
      <c r="E154" s="27" t="s">
        <v>361</v>
      </c>
      <c r="F154" s="29"/>
      <c r="G154" s="30"/>
      <c r="H154" s="30"/>
      <c r="I154" s="30"/>
      <c r="J154" s="31"/>
      <c r="K154" s="32"/>
      <c r="L154" s="33"/>
      <c r="M154" s="33"/>
      <c r="N154" s="26"/>
      <c r="O154" s="26"/>
      <c r="P154" s="34"/>
      <c r="Q154" s="33"/>
      <c r="R154" s="35"/>
      <c r="S154" s="26"/>
      <c r="T154" s="26"/>
      <c r="U154" s="26"/>
      <c r="V154" s="26" t="s">
        <v>209</v>
      </c>
      <c r="W154" s="26"/>
      <c r="X154" s="26" t="s">
        <v>362</v>
      </c>
      <c r="Y154" s="36"/>
      <c r="Z154" s="37"/>
      <c r="AA154" s="37"/>
      <c r="AB154" s="38"/>
      <c r="AC154" s="33"/>
      <c r="AD154" s="28"/>
      <c r="AE154" s="37"/>
      <c r="AF154" s="38"/>
      <c r="AG154" s="38"/>
      <c r="AH154" s="39"/>
      <c r="AI154" s="39"/>
      <c r="AJ154" s="37"/>
      <c r="AK154" s="41"/>
      <c r="AL154" s="42"/>
      <c r="AM154" s="39">
        <v>185</v>
      </c>
      <c r="AN154" s="30"/>
      <c r="AO154" s="30"/>
      <c r="AP154" s="38"/>
      <c r="AQ154" s="43" t="s">
        <v>155</v>
      </c>
      <c r="AR154" s="44"/>
      <c r="AS154" s="45"/>
      <c r="AT154" s="46"/>
      <c r="AU154" s="47"/>
      <c r="AV154" s="48"/>
      <c r="AW154" s="49"/>
      <c r="AX154" s="49"/>
      <c r="AY154" s="49"/>
      <c r="AZ154" s="49"/>
      <c r="BA154" s="49"/>
      <c r="BB154" s="49"/>
      <c r="BC154" s="49"/>
      <c r="BD154" s="50"/>
      <c r="BE154" s="49"/>
      <c r="BF154" s="49"/>
      <c r="BG154" s="49"/>
      <c r="BH154" s="49"/>
      <c r="BI154" s="49"/>
      <c r="BJ154" s="49"/>
      <c r="BK154" s="49"/>
      <c r="BL154" s="49"/>
      <c r="BM154" s="49"/>
    </row>
    <row r="155" spans="2:65" x14ac:dyDescent="0.25">
      <c r="B155" s="164">
        <v>2018</v>
      </c>
      <c r="C155" s="26"/>
      <c r="D155" s="27"/>
      <c r="E155" s="27" t="s">
        <v>363</v>
      </c>
      <c r="F155" s="51"/>
      <c r="G155" s="26"/>
      <c r="H155" s="26"/>
      <c r="J155" s="52"/>
      <c r="K155" s="51"/>
      <c r="L155" s="26"/>
      <c r="M155" s="26"/>
      <c r="N155" s="26"/>
      <c r="O155" s="26"/>
      <c r="P155" s="53"/>
      <c r="Q155" s="26"/>
      <c r="R155" s="54"/>
      <c r="S155" s="26"/>
      <c r="T155" s="26"/>
      <c r="U155" s="26"/>
      <c r="V155" s="26" t="s">
        <v>78</v>
      </c>
      <c r="W155" s="26"/>
      <c r="X155" s="26"/>
      <c r="Y155" s="26" t="s">
        <v>363</v>
      </c>
      <c r="Z155" s="26"/>
      <c r="AA155" s="26"/>
      <c r="AB155" s="26"/>
      <c r="AC155" s="26"/>
      <c r="AD155" s="26" t="s">
        <v>257</v>
      </c>
      <c r="AE155" s="36"/>
      <c r="AF155" s="38"/>
      <c r="AG155" s="38"/>
      <c r="AH155" s="33"/>
      <c r="AI155" s="28"/>
      <c r="AJ155" s="33"/>
      <c r="AK155" s="55"/>
      <c r="AL155" s="56"/>
      <c r="AM155" s="39">
        <v>186</v>
      </c>
      <c r="AN155" s="30"/>
      <c r="AO155" s="30"/>
      <c r="AP155" s="26"/>
      <c r="AQ155" s="43" t="s">
        <v>155</v>
      </c>
      <c r="AR155" s="44"/>
      <c r="AS155" s="45"/>
      <c r="AT155" s="46"/>
      <c r="AU155" s="49"/>
      <c r="AV155" s="48"/>
      <c r="AW155" s="49"/>
      <c r="AX155" s="49"/>
      <c r="AY155" s="49"/>
      <c r="AZ155" s="49"/>
      <c r="BA155" s="49"/>
      <c r="BB155" s="49"/>
      <c r="BC155" s="49"/>
      <c r="BD155" s="50"/>
      <c r="BE155" s="49"/>
      <c r="BF155" s="49"/>
      <c r="BG155" s="49"/>
      <c r="BH155" s="49"/>
      <c r="BI155" s="26"/>
      <c r="BJ155" s="26"/>
      <c r="BK155" s="26"/>
      <c r="BL155" s="26"/>
      <c r="BM155" s="26"/>
    </row>
    <row r="156" spans="2:65" x14ac:dyDescent="0.25">
      <c r="B156" s="162">
        <v>2018</v>
      </c>
      <c r="C156" s="26"/>
      <c r="D156" s="27" t="s">
        <v>360</v>
      </c>
      <c r="E156" s="27" t="s">
        <v>361</v>
      </c>
      <c r="F156" s="29"/>
      <c r="G156" s="30"/>
      <c r="H156" s="30"/>
      <c r="I156" s="30"/>
      <c r="J156" s="31"/>
      <c r="K156" s="32"/>
      <c r="L156" s="33"/>
      <c r="M156" s="33"/>
      <c r="N156" s="26"/>
      <c r="O156" s="26"/>
      <c r="P156" s="34"/>
      <c r="Q156" s="33"/>
      <c r="R156" s="35"/>
      <c r="S156" s="26"/>
      <c r="T156" s="26"/>
      <c r="U156" s="26"/>
      <c r="V156" s="26"/>
      <c r="W156" s="26"/>
      <c r="X156" s="26"/>
      <c r="Y156" s="36"/>
      <c r="Z156" s="37"/>
      <c r="AA156" s="37"/>
      <c r="AB156" s="38"/>
      <c r="AC156" s="33"/>
      <c r="AD156" s="28"/>
      <c r="AE156" s="37"/>
      <c r="AF156" s="38"/>
      <c r="AG156" s="38"/>
      <c r="AH156" s="39"/>
      <c r="AI156" s="39"/>
      <c r="AJ156" s="37"/>
      <c r="AK156" s="41"/>
      <c r="AL156" s="42"/>
      <c r="AM156" s="39">
        <v>187</v>
      </c>
      <c r="AN156" s="30"/>
      <c r="AO156" s="30"/>
      <c r="AP156" s="38"/>
      <c r="AQ156" s="43" t="s">
        <v>155</v>
      </c>
      <c r="AR156" s="44"/>
      <c r="AS156" s="45"/>
      <c r="AT156" s="46"/>
      <c r="AU156" s="47"/>
      <c r="AV156" s="48"/>
      <c r="AW156" s="49"/>
      <c r="AX156" s="49"/>
      <c r="AY156" s="49"/>
      <c r="AZ156" s="49"/>
      <c r="BA156" s="49"/>
      <c r="BB156" s="49"/>
      <c r="BC156" s="49"/>
      <c r="BD156" s="50"/>
      <c r="BE156" s="49"/>
      <c r="BF156" s="49"/>
      <c r="BG156" s="49"/>
      <c r="BH156" s="49"/>
      <c r="BI156" s="49"/>
      <c r="BJ156" s="49"/>
      <c r="BK156" s="49"/>
      <c r="BL156" s="49"/>
      <c r="BM156" s="49"/>
    </row>
    <row r="157" spans="2:65" x14ac:dyDescent="0.25">
      <c r="B157" s="163">
        <v>2018</v>
      </c>
      <c r="C157" s="26"/>
      <c r="D157" s="27"/>
      <c r="E157" s="27" t="s">
        <v>364</v>
      </c>
      <c r="F157" s="29"/>
      <c r="G157" s="30"/>
      <c r="H157" s="30"/>
      <c r="I157" s="30"/>
      <c r="J157" s="31"/>
      <c r="K157" s="32"/>
      <c r="L157" s="33"/>
      <c r="M157" s="33"/>
      <c r="N157" s="26"/>
      <c r="O157" s="26"/>
      <c r="P157" s="34"/>
      <c r="Q157" s="33"/>
      <c r="R157" s="35"/>
      <c r="S157" s="26"/>
      <c r="T157" s="26"/>
      <c r="U157" s="26"/>
      <c r="V157" s="26" t="s">
        <v>90</v>
      </c>
      <c r="W157" s="26"/>
      <c r="X157" s="26"/>
      <c r="Y157" s="36"/>
      <c r="Z157" s="37"/>
      <c r="AA157" s="37"/>
      <c r="AB157" s="38"/>
      <c r="AC157" s="33"/>
      <c r="AD157" s="28" t="s">
        <v>365</v>
      </c>
      <c r="AE157" s="37">
        <v>2018</v>
      </c>
      <c r="AF157" s="38" t="s">
        <v>366</v>
      </c>
      <c r="AG157" s="38"/>
      <c r="AH157" s="39"/>
      <c r="AI157" s="39"/>
      <c r="AJ157" s="37"/>
      <c r="AK157" s="41"/>
      <c r="AL157" s="42"/>
      <c r="AM157" s="39">
        <v>188</v>
      </c>
      <c r="AN157" s="30"/>
      <c r="AO157" s="30"/>
      <c r="AP157" s="38"/>
      <c r="AQ157" s="43" t="s">
        <v>155</v>
      </c>
      <c r="AR157" s="44"/>
      <c r="AS157" s="45"/>
      <c r="AT157" s="46"/>
      <c r="AU157" s="47"/>
      <c r="AV157" s="48"/>
      <c r="AW157" s="49"/>
      <c r="AX157" s="49"/>
      <c r="AY157" s="49"/>
      <c r="AZ157" s="49"/>
      <c r="BA157" s="49"/>
      <c r="BB157" s="49"/>
      <c r="BC157" s="49"/>
      <c r="BD157" s="50"/>
      <c r="BE157" s="49"/>
      <c r="BF157" s="49"/>
      <c r="BG157" s="49"/>
      <c r="BH157" s="49"/>
      <c r="BI157" s="49"/>
      <c r="BJ157" s="49"/>
      <c r="BK157" s="49"/>
      <c r="BL157" s="49"/>
      <c r="BM157" s="49"/>
    </row>
    <row r="158" spans="2:65" x14ac:dyDescent="0.25">
      <c r="B158" s="162">
        <v>2018</v>
      </c>
      <c r="C158" s="26"/>
      <c r="D158" s="27"/>
      <c r="E158" s="27" t="s">
        <v>367</v>
      </c>
      <c r="F158" s="51"/>
      <c r="G158" s="26"/>
      <c r="H158" s="26"/>
      <c r="J158" s="52"/>
      <c r="K158" s="51"/>
      <c r="L158" s="26"/>
      <c r="M158" s="26"/>
      <c r="N158" s="26"/>
      <c r="O158" s="26"/>
      <c r="P158" s="53"/>
      <c r="Q158" s="26"/>
      <c r="R158" s="54"/>
      <c r="S158" s="26"/>
      <c r="T158" s="26"/>
      <c r="U158" s="26"/>
      <c r="V158" s="26" t="s">
        <v>78</v>
      </c>
      <c r="W158" s="26"/>
      <c r="X158" s="26"/>
      <c r="Y158" s="26" t="s">
        <v>367</v>
      </c>
      <c r="Z158" s="26"/>
      <c r="AA158" s="26"/>
      <c r="AB158" s="26"/>
      <c r="AC158" s="26"/>
      <c r="AD158" s="26" t="s">
        <v>215</v>
      </c>
      <c r="AE158" s="36"/>
      <c r="AF158" s="38"/>
      <c r="AG158" s="38"/>
      <c r="AH158" s="33"/>
      <c r="AI158" s="28"/>
      <c r="AJ158" s="33"/>
      <c r="AK158" s="55"/>
      <c r="AL158" s="56"/>
      <c r="AM158" s="39">
        <v>189</v>
      </c>
      <c r="AN158" s="30"/>
      <c r="AO158" s="30"/>
      <c r="AP158" s="26"/>
      <c r="AQ158" s="43" t="s">
        <v>155</v>
      </c>
      <c r="AR158" s="44"/>
      <c r="AS158" s="45"/>
      <c r="AT158" s="46"/>
      <c r="AU158" s="49"/>
      <c r="AV158" s="48"/>
      <c r="AW158" s="49"/>
      <c r="AX158" s="49"/>
      <c r="AY158" s="49"/>
      <c r="AZ158" s="49"/>
      <c r="BA158" s="49"/>
      <c r="BB158" s="49"/>
      <c r="BC158" s="49"/>
      <c r="BD158" s="50"/>
      <c r="BE158" s="49"/>
      <c r="BF158" s="49"/>
      <c r="BG158" s="49"/>
      <c r="BH158" s="49"/>
      <c r="BI158" s="26"/>
      <c r="BJ158" s="26"/>
      <c r="BK158" s="26"/>
      <c r="BL158" s="26"/>
      <c r="BM158" s="26"/>
    </row>
    <row r="159" spans="2:65" x14ac:dyDescent="0.25">
      <c r="B159" s="163">
        <v>2018</v>
      </c>
      <c r="C159" s="26"/>
      <c r="D159" s="27"/>
      <c r="E159" s="27" t="s">
        <v>368</v>
      </c>
      <c r="F159" s="51"/>
      <c r="G159" s="26"/>
      <c r="H159" s="26"/>
      <c r="J159" s="52"/>
      <c r="K159" s="51"/>
      <c r="L159" s="26"/>
      <c r="M159" s="26"/>
      <c r="N159" s="26"/>
      <c r="O159" s="26"/>
      <c r="P159" s="53"/>
      <c r="Q159" s="26"/>
      <c r="R159" s="54"/>
      <c r="S159" s="26"/>
      <c r="T159" s="26"/>
      <c r="U159" s="26"/>
      <c r="V159" s="26" t="s">
        <v>78</v>
      </c>
      <c r="W159" s="26"/>
      <c r="X159" s="26"/>
      <c r="Y159" s="26" t="s">
        <v>368</v>
      </c>
      <c r="Z159" s="26"/>
      <c r="AA159" s="26"/>
      <c r="AB159" s="26"/>
      <c r="AC159" s="26"/>
      <c r="AD159" s="26" t="s">
        <v>215</v>
      </c>
      <c r="AE159" s="36"/>
      <c r="AF159" s="38"/>
      <c r="AG159" s="38"/>
      <c r="AH159" s="33"/>
      <c r="AI159" s="28"/>
      <c r="AJ159" s="33"/>
      <c r="AK159" s="55"/>
      <c r="AL159" s="56"/>
      <c r="AM159" s="39">
        <v>190</v>
      </c>
      <c r="AN159" s="30"/>
      <c r="AO159" s="30"/>
      <c r="AP159" s="26"/>
      <c r="AQ159" s="43" t="s">
        <v>155</v>
      </c>
      <c r="AR159" s="44"/>
      <c r="AS159" s="45"/>
      <c r="AT159" s="46"/>
      <c r="AU159" s="49"/>
      <c r="AV159" s="48"/>
      <c r="AW159" s="49"/>
      <c r="AX159" s="49"/>
      <c r="AY159" s="49"/>
      <c r="AZ159" s="49"/>
      <c r="BA159" s="49"/>
      <c r="BB159" s="49"/>
      <c r="BC159" s="49"/>
      <c r="BD159" s="50"/>
      <c r="BE159" s="49"/>
      <c r="BF159" s="49"/>
      <c r="BG159" s="49"/>
      <c r="BH159" s="49"/>
      <c r="BI159" s="26"/>
      <c r="BJ159" s="26"/>
      <c r="BK159" s="26"/>
      <c r="BL159" s="26"/>
      <c r="BM159" s="26"/>
    </row>
    <row r="160" spans="2:65" x14ac:dyDescent="0.25">
      <c r="B160" s="162">
        <v>2018</v>
      </c>
      <c r="C160" s="26"/>
      <c r="D160" s="27"/>
      <c r="E160" s="27" t="s">
        <v>369</v>
      </c>
      <c r="F160" s="51"/>
      <c r="G160" s="26"/>
      <c r="H160" s="26"/>
      <c r="J160" s="52"/>
      <c r="K160" s="51"/>
      <c r="L160" s="26"/>
      <c r="M160" s="26"/>
      <c r="N160" s="26"/>
      <c r="O160" s="26"/>
      <c r="P160" s="53"/>
      <c r="Q160" s="26"/>
      <c r="R160" s="54"/>
      <c r="S160" s="26"/>
      <c r="T160" s="26"/>
      <c r="U160" s="26"/>
      <c r="V160" s="26" t="s">
        <v>78</v>
      </c>
      <c r="W160" s="26"/>
      <c r="X160" s="26"/>
      <c r="Y160" s="26" t="s">
        <v>369</v>
      </c>
      <c r="Z160" s="26"/>
      <c r="AA160" s="26"/>
      <c r="AB160" s="26"/>
      <c r="AC160" s="26"/>
      <c r="AD160" s="26" t="s">
        <v>370</v>
      </c>
      <c r="AE160" s="36"/>
      <c r="AF160" s="38"/>
      <c r="AG160" s="38"/>
      <c r="AH160" s="33"/>
      <c r="AI160" s="28"/>
      <c r="AJ160" s="33"/>
      <c r="AK160" s="55"/>
      <c r="AL160" s="56"/>
      <c r="AM160" s="39">
        <v>191</v>
      </c>
      <c r="AN160" s="30"/>
      <c r="AO160" s="30"/>
      <c r="AP160" s="26"/>
      <c r="AQ160" s="43" t="s">
        <v>155</v>
      </c>
      <c r="AR160" s="44"/>
      <c r="AS160" s="45"/>
      <c r="AT160" s="46"/>
      <c r="AU160" s="49"/>
      <c r="AV160" s="48"/>
      <c r="AW160" s="49"/>
      <c r="AX160" s="49"/>
      <c r="AY160" s="49"/>
      <c r="AZ160" s="49"/>
      <c r="BA160" s="49"/>
      <c r="BB160" s="49"/>
      <c r="BC160" s="49"/>
      <c r="BD160" s="50"/>
      <c r="BE160" s="49"/>
      <c r="BF160" s="49"/>
      <c r="BG160" s="49"/>
      <c r="BH160" s="49"/>
      <c r="BI160" s="26"/>
      <c r="BJ160" s="26"/>
      <c r="BK160" s="26"/>
      <c r="BL160" s="26"/>
      <c r="BM160" s="26"/>
    </row>
    <row r="161" spans="2:65" x14ac:dyDescent="0.25">
      <c r="B161" s="163">
        <v>2018</v>
      </c>
      <c r="C161" s="26"/>
      <c r="D161" s="27"/>
      <c r="E161" s="27" t="s">
        <v>371</v>
      </c>
      <c r="F161" s="51"/>
      <c r="G161" s="26"/>
      <c r="H161" s="26"/>
      <c r="J161" s="52"/>
      <c r="K161" s="51"/>
      <c r="L161" s="26"/>
      <c r="M161" s="26"/>
      <c r="N161" s="26"/>
      <c r="O161" s="26"/>
      <c r="P161" s="53"/>
      <c r="Q161" s="26"/>
      <c r="R161" s="54"/>
      <c r="S161" s="26"/>
      <c r="T161" s="26"/>
      <c r="U161" s="26"/>
      <c r="V161" s="26" t="s">
        <v>78</v>
      </c>
      <c r="W161" s="26"/>
      <c r="X161" s="26"/>
      <c r="Y161" s="26" t="s">
        <v>371</v>
      </c>
      <c r="Z161" s="26"/>
      <c r="AA161" s="26"/>
      <c r="AB161" s="26"/>
      <c r="AC161" s="26"/>
      <c r="AD161" s="26" t="s">
        <v>370</v>
      </c>
      <c r="AE161" s="36"/>
      <c r="AF161" s="38"/>
      <c r="AG161" s="38"/>
      <c r="AH161" s="33"/>
      <c r="AI161" s="28"/>
      <c r="AJ161" s="33"/>
      <c r="AK161" s="55"/>
      <c r="AL161" s="56"/>
      <c r="AM161" s="39">
        <v>192</v>
      </c>
      <c r="AN161" s="30"/>
      <c r="AO161" s="30"/>
      <c r="AP161" s="26"/>
      <c r="AQ161" s="43" t="s">
        <v>155</v>
      </c>
      <c r="AR161" s="44"/>
      <c r="AS161" s="45"/>
      <c r="AT161" s="46"/>
      <c r="AU161" s="49"/>
      <c r="AV161" s="48"/>
      <c r="AW161" s="49"/>
      <c r="AX161" s="49"/>
      <c r="AY161" s="49"/>
      <c r="AZ161" s="49"/>
      <c r="BA161" s="49"/>
      <c r="BB161" s="49"/>
      <c r="BC161" s="49"/>
      <c r="BD161" s="50"/>
      <c r="BE161" s="49"/>
      <c r="BF161" s="49"/>
      <c r="BG161" s="49"/>
      <c r="BH161" s="49"/>
      <c r="BI161" s="26"/>
      <c r="BJ161" s="26"/>
      <c r="BK161" s="26"/>
      <c r="BL161" s="26"/>
      <c r="BM161" s="26"/>
    </row>
    <row r="162" spans="2:65" x14ac:dyDescent="0.25">
      <c r="B162" s="162">
        <v>2018</v>
      </c>
      <c r="C162" s="26"/>
      <c r="D162" s="27"/>
      <c r="E162" s="27" t="s">
        <v>372</v>
      </c>
      <c r="F162" s="51"/>
      <c r="G162" s="26"/>
      <c r="H162" s="26"/>
      <c r="J162" s="52"/>
      <c r="K162" s="51"/>
      <c r="L162" s="26"/>
      <c r="M162" s="26"/>
      <c r="N162" s="26"/>
      <c r="O162" s="26"/>
      <c r="P162" s="53"/>
      <c r="Q162" s="26"/>
      <c r="R162" s="54"/>
      <c r="S162" s="26"/>
      <c r="T162" s="26"/>
      <c r="U162" s="26"/>
      <c r="V162" s="26" t="s">
        <v>78</v>
      </c>
      <c r="W162" s="26"/>
      <c r="X162" s="26"/>
      <c r="Y162" s="26" t="s">
        <v>372</v>
      </c>
      <c r="Z162" s="26"/>
      <c r="AA162" s="26"/>
      <c r="AB162" s="26"/>
      <c r="AC162" s="26"/>
      <c r="AD162" s="26" t="s">
        <v>373</v>
      </c>
      <c r="AE162" s="36"/>
      <c r="AF162" s="38"/>
      <c r="AG162" s="38"/>
      <c r="AH162" s="33"/>
      <c r="AI162" s="28"/>
      <c r="AJ162" s="33"/>
      <c r="AK162" s="55"/>
      <c r="AL162" s="56"/>
      <c r="AM162" s="39">
        <v>193</v>
      </c>
      <c r="AN162" s="30"/>
      <c r="AO162" s="30"/>
      <c r="AP162" s="26"/>
      <c r="AQ162" s="43" t="s">
        <v>155</v>
      </c>
      <c r="AR162" s="44"/>
      <c r="AS162" s="45"/>
      <c r="AT162" s="46"/>
      <c r="AU162" s="49"/>
      <c r="AV162" s="48"/>
      <c r="AW162" s="49"/>
      <c r="AX162" s="49"/>
      <c r="AY162" s="49"/>
      <c r="AZ162" s="49"/>
      <c r="BA162" s="49"/>
      <c r="BB162" s="49"/>
      <c r="BC162" s="49"/>
      <c r="BD162" s="50"/>
      <c r="BE162" s="49"/>
      <c r="BF162" s="49"/>
      <c r="BG162" s="49"/>
      <c r="BH162" s="49"/>
      <c r="BI162" s="26"/>
      <c r="BJ162" s="26"/>
      <c r="BK162" s="26"/>
      <c r="BL162" s="26"/>
      <c r="BM162" s="26"/>
    </row>
    <row r="163" spans="2:65" x14ac:dyDescent="0.25">
      <c r="B163" s="163">
        <v>2018</v>
      </c>
      <c r="C163" s="26"/>
      <c r="D163" s="27"/>
      <c r="E163" s="27" t="s">
        <v>374</v>
      </c>
      <c r="F163" s="51"/>
      <c r="G163" s="26"/>
      <c r="H163" s="26"/>
      <c r="J163" s="52"/>
      <c r="K163" s="51"/>
      <c r="L163" s="26"/>
      <c r="M163" s="26"/>
      <c r="N163" s="26"/>
      <c r="O163" s="26"/>
      <c r="P163" s="53"/>
      <c r="Q163" s="26"/>
      <c r="R163" s="54"/>
      <c r="S163" s="26"/>
      <c r="T163" s="26"/>
      <c r="U163" s="26"/>
      <c r="V163" s="26" t="s">
        <v>78</v>
      </c>
      <c r="W163" s="26"/>
      <c r="X163" s="26"/>
      <c r="Y163" s="26" t="s">
        <v>374</v>
      </c>
      <c r="Z163" s="26"/>
      <c r="AA163" s="26"/>
      <c r="AB163" s="26"/>
      <c r="AC163" s="26"/>
      <c r="AD163" s="26" t="s">
        <v>373</v>
      </c>
      <c r="AE163" s="36"/>
      <c r="AF163" s="38"/>
      <c r="AG163" s="38"/>
      <c r="AH163" s="33"/>
      <c r="AI163" s="28"/>
      <c r="AJ163" s="32"/>
      <c r="AK163" s="55"/>
      <c r="AL163" s="56"/>
      <c r="AM163" s="39">
        <v>194</v>
      </c>
      <c r="AN163" s="30"/>
      <c r="AO163" s="30"/>
      <c r="AP163" s="26"/>
      <c r="AQ163" s="43" t="s">
        <v>155</v>
      </c>
      <c r="AR163" s="44"/>
      <c r="AS163" s="45"/>
      <c r="AT163" s="46"/>
      <c r="AU163" s="49"/>
      <c r="AV163" s="48"/>
      <c r="AW163" s="49"/>
      <c r="AX163" s="49"/>
      <c r="AY163" s="49"/>
      <c r="AZ163" s="49"/>
      <c r="BA163" s="49"/>
      <c r="BB163" s="49"/>
      <c r="BC163" s="49"/>
      <c r="BD163" s="50"/>
      <c r="BE163" s="49"/>
      <c r="BF163" s="49"/>
      <c r="BG163" s="49"/>
      <c r="BH163" s="49"/>
      <c r="BI163" s="26"/>
      <c r="BJ163" s="26"/>
      <c r="BK163" s="26"/>
      <c r="BL163" s="26"/>
      <c r="BM163" s="26"/>
    </row>
    <row r="164" spans="2:65" x14ac:dyDescent="0.25">
      <c r="B164" s="162">
        <v>2018</v>
      </c>
      <c r="C164" s="26"/>
      <c r="D164" s="27"/>
      <c r="E164" s="27" t="s">
        <v>375</v>
      </c>
      <c r="F164" s="51"/>
      <c r="G164" s="26"/>
      <c r="H164" s="26"/>
      <c r="J164" s="52"/>
      <c r="K164" s="51"/>
      <c r="L164" s="26"/>
      <c r="M164" s="26"/>
      <c r="N164" s="26"/>
      <c r="O164" s="26"/>
      <c r="P164" s="53"/>
      <c r="Q164" s="26"/>
      <c r="R164" s="54"/>
      <c r="S164" s="26"/>
      <c r="T164" s="26"/>
      <c r="U164" s="26"/>
      <c r="V164" s="26" t="s">
        <v>78</v>
      </c>
      <c r="W164" s="26"/>
      <c r="X164" s="26"/>
      <c r="Y164" s="26" t="s">
        <v>375</v>
      </c>
      <c r="Z164" s="26"/>
      <c r="AA164" s="26"/>
      <c r="AB164" s="26"/>
      <c r="AC164" s="26"/>
      <c r="AD164" s="26" t="s">
        <v>373</v>
      </c>
      <c r="AE164" s="36"/>
      <c r="AF164" s="38"/>
      <c r="AG164" s="38"/>
      <c r="AH164" s="33"/>
      <c r="AI164" s="28"/>
      <c r="AJ164" s="32"/>
      <c r="AK164" s="55"/>
      <c r="AL164" s="56"/>
      <c r="AM164" s="39">
        <v>195</v>
      </c>
      <c r="AN164" s="30"/>
      <c r="AO164" s="30"/>
      <c r="AP164" s="26"/>
      <c r="AQ164" s="43" t="s">
        <v>155</v>
      </c>
      <c r="AR164" s="44"/>
      <c r="AS164" s="45"/>
      <c r="AT164" s="46"/>
      <c r="AU164" s="49"/>
      <c r="AV164" s="48"/>
      <c r="AW164" s="49"/>
      <c r="AX164" s="49"/>
      <c r="AY164" s="49"/>
      <c r="AZ164" s="49"/>
      <c r="BA164" s="49"/>
      <c r="BB164" s="49"/>
      <c r="BC164" s="49"/>
      <c r="BD164" s="50"/>
      <c r="BE164" s="49"/>
      <c r="BF164" s="49"/>
      <c r="BG164" s="49"/>
      <c r="BH164" s="49"/>
      <c r="BI164" s="26"/>
      <c r="BJ164" s="26"/>
      <c r="BK164" s="26"/>
      <c r="BL164" s="26"/>
      <c r="BM164" s="26"/>
    </row>
    <row r="165" spans="2:65" x14ac:dyDescent="0.25">
      <c r="B165" s="163">
        <v>2018</v>
      </c>
      <c r="C165" s="26"/>
      <c r="D165" s="27"/>
      <c r="E165" s="27" t="s">
        <v>376</v>
      </c>
      <c r="F165" s="51"/>
      <c r="G165" s="26"/>
      <c r="H165" s="26"/>
      <c r="J165" s="52"/>
      <c r="K165" s="51"/>
      <c r="L165" s="26"/>
      <c r="M165" s="26"/>
      <c r="N165" s="26"/>
      <c r="O165" s="26"/>
      <c r="P165" s="53"/>
      <c r="Q165" s="26"/>
      <c r="R165" s="54"/>
      <c r="S165" s="26"/>
      <c r="T165" s="26"/>
      <c r="U165" s="26"/>
      <c r="V165" s="26" t="s">
        <v>78</v>
      </c>
      <c r="W165" s="26"/>
      <c r="X165" s="26"/>
      <c r="Y165" s="26" t="s">
        <v>376</v>
      </c>
      <c r="Z165" s="26"/>
      <c r="AA165" s="26"/>
      <c r="AB165" s="26"/>
      <c r="AC165" s="26"/>
      <c r="AD165" s="26" t="s">
        <v>377</v>
      </c>
      <c r="AE165" s="36"/>
      <c r="AF165" s="38"/>
      <c r="AG165" s="38"/>
      <c r="AH165" s="33"/>
      <c r="AI165" s="28"/>
      <c r="AJ165" s="32"/>
      <c r="AK165" s="55"/>
      <c r="AL165" s="56"/>
      <c r="AM165" s="39">
        <v>196</v>
      </c>
      <c r="AN165" s="30"/>
      <c r="AO165" s="30"/>
      <c r="AP165" s="26"/>
      <c r="AQ165" s="43" t="s">
        <v>155</v>
      </c>
      <c r="AR165" s="44"/>
      <c r="AS165" s="45"/>
      <c r="AT165" s="46"/>
      <c r="AU165" s="49"/>
      <c r="AV165" s="48"/>
      <c r="AW165" s="49"/>
      <c r="AX165" s="49"/>
      <c r="AY165" s="49"/>
      <c r="AZ165" s="49"/>
      <c r="BA165" s="49"/>
      <c r="BB165" s="49"/>
      <c r="BC165" s="49"/>
      <c r="BD165" s="50"/>
      <c r="BE165" s="49"/>
      <c r="BF165" s="49"/>
      <c r="BG165" s="49"/>
      <c r="BH165" s="49"/>
      <c r="BI165" s="26"/>
      <c r="BJ165" s="26"/>
      <c r="BK165" s="26"/>
      <c r="BL165" s="26"/>
      <c r="BM165" s="26"/>
    </row>
    <row r="166" spans="2:65" x14ac:dyDescent="0.25">
      <c r="B166" s="162">
        <v>2018</v>
      </c>
      <c r="C166" s="26"/>
      <c r="D166" s="27"/>
      <c r="E166" s="27" t="s">
        <v>378</v>
      </c>
      <c r="F166" s="51"/>
      <c r="G166" s="26"/>
      <c r="H166" s="26"/>
      <c r="J166" s="52"/>
      <c r="K166" s="51"/>
      <c r="L166" s="26"/>
      <c r="M166" s="26"/>
      <c r="N166" s="26"/>
      <c r="O166" s="26"/>
      <c r="P166" s="53"/>
      <c r="Q166" s="26"/>
      <c r="R166" s="54"/>
      <c r="S166" s="26"/>
      <c r="T166" s="26"/>
      <c r="U166" s="26"/>
      <c r="V166" s="26" t="s">
        <v>78</v>
      </c>
      <c r="W166" s="26"/>
      <c r="X166" s="26"/>
      <c r="Y166" s="26" t="s">
        <v>378</v>
      </c>
      <c r="Z166" s="26"/>
      <c r="AA166" s="26"/>
      <c r="AB166" s="26"/>
      <c r="AC166" s="26"/>
      <c r="AD166" s="26" t="s">
        <v>215</v>
      </c>
      <c r="AE166" s="36"/>
      <c r="AF166" s="38"/>
      <c r="AG166" s="38"/>
      <c r="AH166" s="33"/>
      <c r="AI166" s="28"/>
      <c r="AJ166" s="32"/>
      <c r="AK166" s="55"/>
      <c r="AL166" s="56"/>
      <c r="AM166" s="39">
        <v>197</v>
      </c>
      <c r="AN166" s="30"/>
      <c r="AO166" s="30"/>
      <c r="AP166" s="26"/>
      <c r="AQ166" s="43" t="s">
        <v>155</v>
      </c>
      <c r="AR166" s="44"/>
      <c r="AS166" s="45"/>
      <c r="AT166" s="46"/>
      <c r="AU166" s="49"/>
      <c r="AV166" s="48"/>
      <c r="AW166" s="49"/>
      <c r="AX166" s="49"/>
      <c r="AY166" s="49"/>
      <c r="AZ166" s="49"/>
      <c r="BA166" s="49"/>
      <c r="BB166" s="49"/>
      <c r="BC166" s="49"/>
      <c r="BD166" s="50"/>
      <c r="BE166" s="49"/>
      <c r="BF166" s="49"/>
      <c r="BG166" s="49"/>
      <c r="BH166" s="49"/>
      <c r="BI166" s="26"/>
      <c r="BJ166" s="26"/>
      <c r="BK166" s="26"/>
      <c r="BL166" s="26"/>
      <c r="BM166" s="26"/>
    </row>
    <row r="167" spans="2:65" x14ac:dyDescent="0.25">
      <c r="B167" s="163">
        <v>2018</v>
      </c>
      <c r="C167" s="26"/>
      <c r="D167" s="27"/>
      <c r="E167" s="27" t="s">
        <v>379</v>
      </c>
      <c r="F167" s="51"/>
      <c r="G167" s="26"/>
      <c r="H167" s="26"/>
      <c r="J167" s="52"/>
      <c r="K167" s="51"/>
      <c r="L167" s="26"/>
      <c r="M167" s="26"/>
      <c r="N167" s="26"/>
      <c r="O167" s="26"/>
      <c r="P167" s="53"/>
      <c r="Q167" s="26"/>
      <c r="R167" s="54"/>
      <c r="S167" s="26"/>
      <c r="T167" s="26"/>
      <c r="U167" s="26"/>
      <c r="V167" s="26" t="s">
        <v>78</v>
      </c>
      <c r="W167" s="26"/>
      <c r="X167" s="26"/>
      <c r="Y167" s="26" t="s">
        <v>379</v>
      </c>
      <c r="Z167" s="26"/>
      <c r="AA167" s="26"/>
      <c r="AB167" s="26"/>
      <c r="AC167" s="26"/>
      <c r="AD167" s="26" t="s">
        <v>215</v>
      </c>
      <c r="AE167" s="36"/>
      <c r="AF167" s="38"/>
      <c r="AG167" s="38"/>
      <c r="AH167" s="33"/>
      <c r="AI167" s="28"/>
      <c r="AJ167" s="32"/>
      <c r="AK167" s="55"/>
      <c r="AL167" s="56"/>
      <c r="AM167" s="39">
        <v>198</v>
      </c>
      <c r="AN167" s="30"/>
      <c r="AO167" s="30"/>
      <c r="AP167" s="26"/>
      <c r="AQ167" s="43" t="s">
        <v>155</v>
      </c>
      <c r="AR167" s="44"/>
      <c r="AS167" s="45"/>
      <c r="AT167" s="46"/>
      <c r="AU167" s="49"/>
      <c r="AV167" s="48"/>
      <c r="AW167" s="49"/>
      <c r="AX167" s="49"/>
      <c r="AY167" s="49"/>
      <c r="AZ167" s="49"/>
      <c r="BA167" s="49"/>
      <c r="BB167" s="49"/>
      <c r="BC167" s="49"/>
      <c r="BD167" s="50"/>
      <c r="BE167" s="49"/>
      <c r="BF167" s="49"/>
      <c r="BG167" s="49"/>
      <c r="BH167" s="49"/>
      <c r="BI167" s="26"/>
      <c r="BJ167" s="26"/>
      <c r="BK167" s="26"/>
      <c r="BL167" s="26"/>
      <c r="BM167" s="26"/>
    </row>
    <row r="168" spans="2:65" x14ac:dyDescent="0.25">
      <c r="B168" s="165">
        <v>0</v>
      </c>
      <c r="C168" s="26"/>
      <c r="D168" s="27"/>
      <c r="E168" s="27" t="s">
        <v>380</v>
      </c>
      <c r="F168" s="51"/>
      <c r="G168" s="26"/>
      <c r="H168" s="26"/>
      <c r="J168" s="52"/>
      <c r="K168" s="51"/>
      <c r="L168" s="26"/>
      <c r="M168" s="26"/>
      <c r="N168" s="26"/>
      <c r="O168" s="26"/>
      <c r="P168" s="53"/>
      <c r="Q168" s="26"/>
      <c r="R168" s="54"/>
      <c r="S168" s="26"/>
      <c r="T168" s="26"/>
      <c r="U168" s="26"/>
      <c r="V168" s="26"/>
      <c r="W168" s="26"/>
      <c r="X168" s="26"/>
      <c r="Y168" s="26"/>
      <c r="Z168" s="26"/>
      <c r="AA168" s="26"/>
      <c r="AB168" s="26"/>
      <c r="AC168" s="26"/>
      <c r="AD168" s="26"/>
      <c r="AE168" s="36"/>
      <c r="AF168" s="38"/>
      <c r="AG168" s="38"/>
      <c r="AH168" s="33"/>
      <c r="AI168" s="28"/>
      <c r="AJ168" s="32"/>
      <c r="AK168" s="55"/>
      <c r="AL168" s="56"/>
      <c r="AM168" s="39">
        <v>200</v>
      </c>
      <c r="AN168" s="30"/>
      <c r="AO168" s="30"/>
      <c r="AP168" s="26"/>
      <c r="AQ168" s="43" t="s">
        <v>155</v>
      </c>
      <c r="AR168" s="44"/>
      <c r="AS168" s="45"/>
      <c r="AT168" s="46"/>
      <c r="AU168" s="49"/>
      <c r="AV168" s="48"/>
      <c r="AW168" s="49"/>
      <c r="AX168" s="49"/>
      <c r="AY168" s="49"/>
      <c r="AZ168" s="49"/>
      <c r="BA168" s="49"/>
      <c r="BB168" s="49"/>
      <c r="BC168" s="49"/>
      <c r="BD168" s="50"/>
      <c r="BE168" s="49"/>
      <c r="BF168" s="49"/>
      <c r="BG168" s="49"/>
      <c r="BH168" s="49"/>
      <c r="BI168" s="26"/>
      <c r="BJ168" s="26"/>
      <c r="BK168" s="26"/>
      <c r="BL168" s="26"/>
      <c r="BM168" s="26"/>
    </row>
    <row r="169" spans="2:65" x14ac:dyDescent="0.25">
      <c r="B169" s="163">
        <v>0</v>
      </c>
      <c r="C169" s="26"/>
      <c r="D169" s="27"/>
      <c r="E169" s="27" t="s">
        <v>381</v>
      </c>
      <c r="F169" s="29"/>
      <c r="G169" s="30"/>
      <c r="H169" s="30"/>
      <c r="I169" s="30"/>
      <c r="J169" s="31"/>
      <c r="K169" s="32"/>
      <c r="L169" s="33"/>
      <c r="M169" s="33"/>
      <c r="N169" s="26"/>
      <c r="O169" s="26"/>
      <c r="P169" s="34"/>
      <c r="Q169" s="33"/>
      <c r="R169" s="35"/>
      <c r="S169" s="26"/>
      <c r="T169" s="26"/>
      <c r="U169" s="26"/>
      <c r="V169" s="26"/>
      <c r="W169" s="26"/>
      <c r="X169" s="26"/>
      <c r="Y169" s="36"/>
      <c r="Z169" s="37"/>
      <c r="AA169" s="37"/>
      <c r="AB169" s="38"/>
      <c r="AC169" s="33"/>
      <c r="AD169" s="28"/>
      <c r="AE169" s="37"/>
      <c r="AF169" s="38"/>
      <c r="AG169" s="38"/>
      <c r="AH169" s="39"/>
      <c r="AI169" s="39"/>
      <c r="AJ169" s="40"/>
      <c r="AK169" s="41"/>
      <c r="AL169" s="42"/>
      <c r="AM169" s="39">
        <v>201</v>
      </c>
      <c r="AN169" s="30"/>
      <c r="AO169" s="30"/>
      <c r="AP169" s="38"/>
      <c r="AQ169" s="43" t="s">
        <v>155</v>
      </c>
      <c r="AR169" s="44"/>
      <c r="AS169" s="45"/>
      <c r="AT169" s="46"/>
      <c r="AU169" s="47"/>
      <c r="AV169" s="48"/>
      <c r="AW169" s="49"/>
      <c r="AX169" s="49"/>
      <c r="AY169" s="49"/>
      <c r="AZ169" s="49"/>
      <c r="BA169" s="49"/>
      <c r="BB169" s="49"/>
      <c r="BC169" s="49"/>
      <c r="BD169" s="50"/>
      <c r="BE169" s="49"/>
      <c r="BF169" s="49"/>
      <c r="BG169" s="49"/>
      <c r="BH169" s="49"/>
      <c r="BI169" s="49"/>
      <c r="BJ169" s="49"/>
      <c r="BK169" s="49"/>
      <c r="BL169" s="49"/>
      <c r="BM169" s="49"/>
    </row>
    <row r="170" spans="2:65" x14ac:dyDescent="0.25">
      <c r="B170" s="162">
        <v>0</v>
      </c>
      <c r="C170" s="26"/>
      <c r="D170" s="27"/>
      <c r="E170" s="27" t="s">
        <v>382</v>
      </c>
      <c r="F170" s="29"/>
      <c r="G170" s="30"/>
      <c r="H170" s="30"/>
      <c r="I170" s="30"/>
      <c r="J170" s="31"/>
      <c r="K170" s="32"/>
      <c r="L170" s="33"/>
      <c r="M170" s="33"/>
      <c r="N170" s="26"/>
      <c r="O170" s="26"/>
      <c r="P170" s="34"/>
      <c r="Q170" s="33"/>
      <c r="R170" s="35"/>
      <c r="S170" s="26"/>
      <c r="T170" s="26"/>
      <c r="U170" s="26"/>
      <c r="V170" s="26"/>
      <c r="W170" s="26"/>
      <c r="X170" s="26"/>
      <c r="Y170" s="36"/>
      <c r="Z170" s="37"/>
      <c r="AA170" s="37"/>
      <c r="AB170" s="38"/>
      <c r="AC170" s="33"/>
      <c r="AD170" s="28"/>
      <c r="AE170" s="37"/>
      <c r="AF170" s="38"/>
      <c r="AG170" s="38"/>
      <c r="AH170" s="39"/>
      <c r="AI170" s="39"/>
      <c r="AJ170" s="40"/>
      <c r="AK170" s="41"/>
      <c r="AL170" s="42"/>
      <c r="AM170" s="39">
        <v>202</v>
      </c>
      <c r="AN170" s="30"/>
      <c r="AO170" s="30"/>
      <c r="AP170" s="38"/>
      <c r="AQ170" s="43" t="s">
        <v>155</v>
      </c>
      <c r="AR170" s="44"/>
      <c r="AS170" s="45"/>
      <c r="AT170" s="46"/>
      <c r="AU170" s="47"/>
      <c r="AV170" s="48"/>
      <c r="AW170" s="49"/>
      <c r="AX170" s="49"/>
      <c r="AY170" s="49"/>
      <c r="AZ170" s="49"/>
      <c r="BA170" s="49"/>
      <c r="BB170" s="49"/>
      <c r="BC170" s="49"/>
      <c r="BD170" s="50"/>
      <c r="BE170" s="49"/>
      <c r="BF170" s="49"/>
      <c r="BG170" s="49"/>
      <c r="BH170" s="49"/>
      <c r="BI170" s="49"/>
      <c r="BJ170" s="49"/>
      <c r="BK170" s="49"/>
      <c r="BL170" s="49"/>
      <c r="BM170" s="49"/>
    </row>
    <row r="171" spans="2:65" x14ac:dyDescent="0.25">
      <c r="B171" s="163">
        <v>0</v>
      </c>
      <c r="C171" s="26"/>
      <c r="D171" s="27"/>
      <c r="E171" s="27" t="s">
        <v>383</v>
      </c>
      <c r="F171" s="29"/>
      <c r="G171" s="30"/>
      <c r="H171" s="30"/>
      <c r="I171" s="30"/>
      <c r="J171" s="31"/>
      <c r="K171" s="32"/>
      <c r="L171" s="33"/>
      <c r="M171" s="33"/>
      <c r="N171" s="26"/>
      <c r="O171" s="26"/>
      <c r="P171" s="34"/>
      <c r="Q171" s="33"/>
      <c r="R171" s="35"/>
      <c r="S171" s="26"/>
      <c r="T171" s="26"/>
      <c r="U171" s="26"/>
      <c r="V171" s="26"/>
      <c r="W171" s="26"/>
      <c r="X171" s="26"/>
      <c r="Y171" s="36"/>
      <c r="Z171" s="37"/>
      <c r="AA171" s="37"/>
      <c r="AB171" s="38"/>
      <c r="AC171" s="33"/>
      <c r="AD171" s="28"/>
      <c r="AE171" s="37"/>
      <c r="AF171" s="38"/>
      <c r="AG171" s="38"/>
      <c r="AH171" s="39"/>
      <c r="AI171" s="39"/>
      <c r="AJ171" s="40"/>
      <c r="AK171" s="41"/>
      <c r="AL171" s="42"/>
      <c r="AM171" s="39">
        <v>203</v>
      </c>
      <c r="AN171" s="30"/>
      <c r="AO171" s="30"/>
      <c r="AP171" s="38"/>
      <c r="AQ171" s="43" t="s">
        <v>155</v>
      </c>
      <c r="AR171" s="44"/>
      <c r="AS171" s="45"/>
      <c r="AT171" s="46"/>
      <c r="AU171" s="47"/>
      <c r="AV171" s="48"/>
      <c r="AW171" s="49"/>
      <c r="AX171" s="49"/>
      <c r="AY171" s="49"/>
      <c r="AZ171" s="49"/>
      <c r="BA171" s="49"/>
      <c r="BB171" s="49"/>
      <c r="BC171" s="49"/>
      <c r="BD171" s="50"/>
      <c r="BE171" s="49"/>
      <c r="BF171" s="49"/>
      <c r="BG171" s="49"/>
      <c r="BH171" s="49"/>
      <c r="BI171" s="49"/>
      <c r="BJ171" s="49"/>
      <c r="BK171" s="49"/>
      <c r="BL171" s="49"/>
      <c r="BM171" s="49"/>
    </row>
    <row r="172" spans="2:65" x14ac:dyDescent="0.25">
      <c r="B172" s="162">
        <v>0</v>
      </c>
      <c r="C172" s="26"/>
      <c r="D172" s="27"/>
      <c r="E172" s="27" t="s">
        <v>384</v>
      </c>
      <c r="F172" s="29"/>
      <c r="G172" s="30"/>
      <c r="H172" s="30"/>
      <c r="I172" s="30"/>
      <c r="J172" s="31"/>
      <c r="K172" s="32"/>
      <c r="L172" s="33"/>
      <c r="M172" s="33"/>
      <c r="N172" s="26"/>
      <c r="O172" s="26"/>
      <c r="P172" s="34"/>
      <c r="Q172" s="33"/>
      <c r="R172" s="35"/>
      <c r="S172" s="26"/>
      <c r="T172" s="26"/>
      <c r="U172" s="26"/>
      <c r="V172" s="26"/>
      <c r="W172" s="26"/>
      <c r="X172" s="26"/>
      <c r="Y172" s="36"/>
      <c r="Z172" s="37"/>
      <c r="AA172" s="37"/>
      <c r="AB172" s="38"/>
      <c r="AC172" s="33"/>
      <c r="AD172" s="28"/>
      <c r="AE172" s="37"/>
      <c r="AF172" s="38"/>
      <c r="AG172" s="38"/>
      <c r="AH172" s="39"/>
      <c r="AI172" s="39"/>
      <c r="AJ172" s="40"/>
      <c r="AK172" s="41"/>
      <c r="AL172" s="42"/>
      <c r="AM172" s="39">
        <v>204</v>
      </c>
      <c r="AN172" s="30"/>
      <c r="AO172" s="30"/>
      <c r="AP172" s="38"/>
      <c r="AQ172" s="43" t="s">
        <v>155</v>
      </c>
      <c r="AR172" s="44"/>
      <c r="AS172" s="45"/>
      <c r="AT172" s="46"/>
      <c r="AU172" s="47"/>
      <c r="AV172" s="48"/>
      <c r="AW172" s="49"/>
      <c r="AX172" s="49"/>
      <c r="AY172" s="49"/>
      <c r="AZ172" s="49"/>
      <c r="BA172" s="49"/>
      <c r="BB172" s="49"/>
      <c r="BC172" s="49"/>
      <c r="BD172" s="50"/>
      <c r="BE172" s="49"/>
      <c r="BF172" s="49"/>
      <c r="BG172" s="49"/>
      <c r="BH172" s="49"/>
      <c r="BI172" s="49"/>
      <c r="BJ172" s="49"/>
      <c r="BK172" s="49"/>
      <c r="BL172" s="49"/>
      <c r="BM172" s="49"/>
    </row>
    <row r="173" spans="2:65" x14ac:dyDescent="0.25">
      <c r="B173" s="163">
        <v>0</v>
      </c>
      <c r="C173" s="26"/>
      <c r="D173" s="27"/>
      <c r="E173" s="27" t="s">
        <v>385</v>
      </c>
      <c r="F173" s="29"/>
      <c r="G173" s="30"/>
      <c r="H173" s="30"/>
      <c r="I173" s="30"/>
      <c r="J173" s="31"/>
      <c r="K173" s="32"/>
      <c r="L173" s="33"/>
      <c r="M173" s="33"/>
      <c r="N173" s="26"/>
      <c r="O173" s="26"/>
      <c r="P173" s="34"/>
      <c r="Q173" s="33"/>
      <c r="R173" s="35"/>
      <c r="S173" s="26"/>
      <c r="T173" s="26"/>
      <c r="U173" s="26"/>
      <c r="V173" s="26"/>
      <c r="W173" s="26"/>
      <c r="X173" s="26"/>
      <c r="Y173" s="36"/>
      <c r="Z173" s="37"/>
      <c r="AA173" s="37"/>
      <c r="AB173" s="38"/>
      <c r="AC173" s="33"/>
      <c r="AD173" s="28"/>
      <c r="AE173" s="37"/>
      <c r="AF173" s="38"/>
      <c r="AG173" s="38"/>
      <c r="AH173" s="39"/>
      <c r="AI173" s="39"/>
      <c r="AJ173" s="40"/>
      <c r="AK173" s="41"/>
      <c r="AL173" s="42"/>
      <c r="AM173" s="39">
        <v>205</v>
      </c>
      <c r="AN173" s="30"/>
      <c r="AO173" s="30"/>
      <c r="AP173" s="38"/>
      <c r="AQ173" s="43" t="s">
        <v>155</v>
      </c>
      <c r="AR173" s="44"/>
      <c r="AS173" s="45"/>
      <c r="AT173" s="46"/>
      <c r="AU173" s="47"/>
      <c r="AV173" s="48"/>
      <c r="AW173" s="49"/>
      <c r="AX173" s="49"/>
      <c r="AY173" s="49"/>
      <c r="AZ173" s="49"/>
      <c r="BA173" s="49"/>
      <c r="BB173" s="49"/>
      <c r="BC173" s="49"/>
      <c r="BD173" s="50"/>
      <c r="BE173" s="49"/>
      <c r="BF173" s="49"/>
      <c r="BG173" s="49"/>
      <c r="BH173" s="49"/>
      <c r="BI173" s="49"/>
      <c r="BJ173" s="49"/>
      <c r="BK173" s="49"/>
      <c r="BL173" s="49"/>
      <c r="BM173" s="49"/>
    </row>
    <row r="174" spans="2:65" x14ac:dyDescent="0.25">
      <c r="B174" s="162">
        <v>0</v>
      </c>
      <c r="C174" s="26"/>
      <c r="D174" s="27"/>
      <c r="E174" s="27" t="s">
        <v>386</v>
      </c>
      <c r="F174" s="29"/>
      <c r="G174" s="30"/>
      <c r="H174" s="30"/>
      <c r="I174" s="30"/>
      <c r="J174" s="31"/>
      <c r="K174" s="32"/>
      <c r="L174" s="33"/>
      <c r="M174" s="33"/>
      <c r="N174" s="26"/>
      <c r="O174" s="26"/>
      <c r="P174" s="34"/>
      <c r="Q174" s="33"/>
      <c r="R174" s="35"/>
      <c r="S174" s="26"/>
      <c r="T174" s="26"/>
      <c r="U174" s="26"/>
      <c r="V174" s="26"/>
      <c r="W174" s="26"/>
      <c r="X174" s="26"/>
      <c r="Y174" s="36"/>
      <c r="Z174" s="37"/>
      <c r="AA174" s="37"/>
      <c r="AB174" s="38"/>
      <c r="AC174" s="33"/>
      <c r="AD174" s="28"/>
      <c r="AE174" s="37"/>
      <c r="AF174" s="38"/>
      <c r="AG174" s="38"/>
      <c r="AH174" s="39"/>
      <c r="AI174" s="39"/>
      <c r="AJ174" s="40"/>
      <c r="AK174" s="41"/>
      <c r="AL174" s="42"/>
      <c r="AM174" s="39">
        <v>208</v>
      </c>
      <c r="AN174" s="30"/>
      <c r="AO174" s="30"/>
      <c r="AP174" s="38"/>
      <c r="AQ174" s="43" t="s">
        <v>155</v>
      </c>
      <c r="AR174" s="44"/>
      <c r="AS174" s="45"/>
      <c r="AT174" s="46"/>
      <c r="AU174" s="47"/>
      <c r="AV174" s="48"/>
      <c r="AW174" s="49"/>
      <c r="AX174" s="49"/>
      <c r="AY174" s="49"/>
      <c r="AZ174" s="49"/>
      <c r="BA174" s="49"/>
      <c r="BB174" s="49"/>
      <c r="BC174" s="49"/>
      <c r="BD174" s="50"/>
      <c r="BE174" s="49"/>
      <c r="BF174" s="49"/>
      <c r="BG174" s="49"/>
      <c r="BH174" s="49"/>
      <c r="BI174" s="49"/>
      <c r="BJ174" s="49"/>
      <c r="BK174" s="49"/>
      <c r="BL174" s="49"/>
      <c r="BM174" s="49"/>
    </row>
    <row r="175" spans="2:65" x14ac:dyDescent="0.25">
      <c r="B175" s="164">
        <v>2018</v>
      </c>
      <c r="C175" s="26"/>
      <c r="D175" s="27"/>
      <c r="E175" s="27" t="s">
        <v>387</v>
      </c>
      <c r="F175" s="51"/>
      <c r="G175" s="26"/>
      <c r="H175" s="26"/>
      <c r="J175" s="52"/>
      <c r="K175" s="51"/>
      <c r="L175" s="26"/>
      <c r="M175" s="26"/>
      <c r="N175" s="26"/>
      <c r="O175" s="26"/>
      <c r="P175" s="53"/>
      <c r="Q175" s="26"/>
      <c r="R175" s="54"/>
      <c r="S175" s="26"/>
      <c r="T175" s="26"/>
      <c r="U175" s="26"/>
      <c r="V175" s="26" t="s">
        <v>78</v>
      </c>
      <c r="W175" s="26"/>
      <c r="X175" s="26"/>
      <c r="Y175" s="26" t="s">
        <v>387</v>
      </c>
      <c r="Z175" s="26"/>
      <c r="AA175" s="26"/>
      <c r="AB175" s="57"/>
      <c r="AC175" s="26"/>
      <c r="AD175" s="26" t="s">
        <v>215</v>
      </c>
      <c r="AE175" s="36"/>
      <c r="AF175" s="38"/>
      <c r="AG175" s="38"/>
      <c r="AH175" s="33"/>
      <c r="AI175" s="28"/>
      <c r="AJ175" s="32"/>
      <c r="AK175" s="55"/>
      <c r="AL175" s="56"/>
      <c r="AM175" s="39">
        <v>209</v>
      </c>
      <c r="AN175" s="30"/>
      <c r="AO175" s="30"/>
      <c r="AP175" s="26"/>
      <c r="AQ175" s="43" t="s">
        <v>155</v>
      </c>
      <c r="AR175" s="58"/>
      <c r="AS175" s="45"/>
      <c r="AT175" s="46"/>
      <c r="AU175" s="47"/>
      <c r="AV175" s="48"/>
      <c r="AW175" s="49"/>
      <c r="AX175" s="49"/>
      <c r="AY175" s="49"/>
      <c r="AZ175" s="49"/>
      <c r="BA175" s="49"/>
      <c r="BB175" s="49"/>
      <c r="BC175" s="49"/>
      <c r="BD175" s="50"/>
      <c r="BE175" s="49"/>
      <c r="BF175" s="49"/>
      <c r="BG175" s="49"/>
      <c r="BH175" s="49"/>
      <c r="BI175" s="49"/>
      <c r="BJ175" s="49"/>
      <c r="BK175" s="49"/>
      <c r="BL175" s="49"/>
      <c r="BM175" s="49"/>
    </row>
    <row r="176" spans="2:65" x14ac:dyDescent="0.25">
      <c r="B176" s="162">
        <v>2018</v>
      </c>
      <c r="C176" s="26"/>
      <c r="D176" s="27"/>
      <c r="E176" s="27" t="s">
        <v>388</v>
      </c>
      <c r="F176" s="29"/>
      <c r="G176" s="30"/>
      <c r="H176" s="30"/>
      <c r="I176" s="30"/>
      <c r="J176" s="31"/>
      <c r="K176" s="32"/>
      <c r="L176" s="33"/>
      <c r="M176" s="33"/>
      <c r="N176" s="26"/>
      <c r="O176" s="26"/>
      <c r="P176" s="34"/>
      <c r="Q176" s="33"/>
      <c r="R176" s="35"/>
      <c r="S176" s="26"/>
      <c r="T176" s="26"/>
      <c r="U176" s="26"/>
      <c r="V176" s="26" t="s">
        <v>78</v>
      </c>
      <c r="W176" s="26"/>
      <c r="X176" s="26"/>
      <c r="Y176" s="36" t="s">
        <v>388</v>
      </c>
      <c r="Z176" s="37"/>
      <c r="AA176" s="37"/>
      <c r="AB176" s="38"/>
      <c r="AC176" s="33"/>
      <c r="AD176" s="28" t="s">
        <v>389</v>
      </c>
      <c r="AE176" s="37"/>
      <c r="AF176" s="38"/>
      <c r="AG176" s="38"/>
      <c r="AH176" s="39"/>
      <c r="AI176" s="39"/>
      <c r="AJ176" s="40"/>
      <c r="AK176" s="41"/>
      <c r="AL176" s="42"/>
      <c r="AM176" s="39">
        <v>210</v>
      </c>
      <c r="AN176" s="30"/>
      <c r="AO176" s="30"/>
      <c r="AP176" s="38"/>
      <c r="AQ176" s="43" t="s">
        <v>155</v>
      </c>
      <c r="AR176" s="38"/>
      <c r="AS176" s="96"/>
      <c r="AT176" s="97"/>
      <c r="AU176" s="47"/>
      <c r="AV176" s="48"/>
      <c r="AW176" s="49"/>
      <c r="AX176" s="26"/>
      <c r="AY176" s="26"/>
      <c r="AZ176" s="26"/>
      <c r="BA176" s="26"/>
      <c r="BB176" s="26"/>
      <c r="BC176" s="26"/>
      <c r="BD176" s="50"/>
      <c r="BE176" s="26"/>
      <c r="BF176" s="26"/>
      <c r="BG176" s="26"/>
      <c r="BH176" s="26"/>
      <c r="BI176" s="49"/>
      <c r="BJ176" s="49"/>
      <c r="BK176" s="49"/>
      <c r="BL176" s="49"/>
      <c r="BM176" s="49"/>
    </row>
    <row r="177" spans="2:65" x14ac:dyDescent="0.25">
      <c r="B177" s="164">
        <v>2018</v>
      </c>
      <c r="C177" s="66"/>
      <c r="D177" s="87"/>
      <c r="E177" s="87" t="s">
        <v>390</v>
      </c>
      <c r="F177" s="88"/>
      <c r="G177" s="59"/>
      <c r="H177" s="66"/>
      <c r="J177" s="52"/>
      <c r="K177" s="63"/>
      <c r="L177" s="66"/>
      <c r="M177" s="66"/>
      <c r="N177" s="66"/>
      <c r="O177" s="66"/>
      <c r="P177" s="89"/>
      <c r="Q177" s="66"/>
      <c r="R177" s="90"/>
      <c r="S177" s="66"/>
      <c r="T177" s="66"/>
      <c r="U177" s="66"/>
      <c r="V177" s="66" t="s">
        <v>78</v>
      </c>
      <c r="W177" s="66"/>
      <c r="X177" s="59"/>
      <c r="Y177" s="66" t="s">
        <v>390</v>
      </c>
      <c r="Z177" s="66"/>
      <c r="AA177" s="66"/>
      <c r="AB177" s="66"/>
      <c r="AC177" s="66"/>
      <c r="AD177" s="66" t="s">
        <v>215</v>
      </c>
      <c r="AE177" s="91"/>
      <c r="AF177" s="68"/>
      <c r="AG177" s="68"/>
      <c r="AH177" s="66"/>
      <c r="AI177" s="71"/>
      <c r="AJ177" s="113"/>
      <c r="AK177" s="69"/>
      <c r="AL177" s="70"/>
      <c r="AM177" s="71">
        <v>211</v>
      </c>
      <c r="AN177" s="72"/>
      <c r="AO177" s="72"/>
      <c r="AP177" s="66"/>
      <c r="AQ177" s="73" t="s">
        <v>155</v>
      </c>
      <c r="AR177" s="92"/>
      <c r="AS177" s="45"/>
      <c r="AT177" s="93"/>
      <c r="AU177" s="66"/>
      <c r="AV177" s="94"/>
      <c r="AW177" s="59"/>
      <c r="AX177" s="59"/>
      <c r="AY177" s="59"/>
      <c r="AZ177" s="59"/>
      <c r="BA177" s="66"/>
      <c r="BB177" s="66"/>
      <c r="BC177" s="59"/>
      <c r="BD177" s="95"/>
      <c r="BE177" s="26"/>
      <c r="BF177" s="26"/>
      <c r="BG177" s="26"/>
      <c r="BH177" s="26"/>
      <c r="BI177" s="49"/>
      <c r="BJ177" s="49"/>
      <c r="BK177" s="49"/>
      <c r="BL177" s="49"/>
      <c r="BM177" s="49"/>
    </row>
    <row r="178" spans="2:65" x14ac:dyDescent="0.25">
      <c r="B178" s="162">
        <v>2018</v>
      </c>
      <c r="C178" s="26"/>
      <c r="D178" s="27"/>
      <c r="E178" s="27" t="s">
        <v>391</v>
      </c>
      <c r="F178" s="29"/>
      <c r="G178" s="30"/>
      <c r="H178" s="30"/>
      <c r="I178" s="30"/>
      <c r="J178" s="31"/>
      <c r="K178" s="32"/>
      <c r="L178" s="33"/>
      <c r="M178" s="33"/>
      <c r="N178" s="26"/>
      <c r="O178" s="26"/>
      <c r="P178" s="34"/>
      <c r="Q178" s="33"/>
      <c r="R178" s="35"/>
      <c r="S178" s="26"/>
      <c r="T178" s="26"/>
      <c r="U178" s="26"/>
      <c r="V178" t="s">
        <v>78</v>
      </c>
      <c r="W178" s="26"/>
      <c r="X178" s="26"/>
      <c r="Y178" s="36" t="s">
        <v>391</v>
      </c>
      <c r="Z178" s="37"/>
      <c r="AA178" s="37"/>
      <c r="AB178" s="38"/>
      <c r="AC178" s="33"/>
      <c r="AD178" s="28" t="s">
        <v>392</v>
      </c>
      <c r="AE178" s="37"/>
      <c r="AF178" s="38"/>
      <c r="AG178" s="38"/>
      <c r="AH178" s="39"/>
      <c r="AI178" s="39"/>
      <c r="AJ178" s="40"/>
      <c r="AK178" s="41"/>
      <c r="AL178" s="42"/>
      <c r="AM178" s="39">
        <v>217</v>
      </c>
      <c r="AN178" s="30"/>
      <c r="AO178" s="30"/>
      <c r="AP178" s="38"/>
      <c r="AQ178" s="43" t="s">
        <v>155</v>
      </c>
      <c r="AR178" s="44"/>
      <c r="AS178" s="45"/>
      <c r="AT178" s="46"/>
      <c r="AU178" s="47"/>
      <c r="AV178" s="48"/>
      <c r="AW178" s="49"/>
      <c r="AX178" s="49"/>
      <c r="AY178" s="49"/>
      <c r="AZ178" s="49"/>
      <c r="BA178" s="49"/>
      <c r="BB178" s="49"/>
      <c r="BC178" s="49"/>
      <c r="BD178" s="50"/>
      <c r="BE178" s="49"/>
      <c r="BF178" s="49"/>
      <c r="BG178" s="49"/>
      <c r="BH178" s="49"/>
      <c r="BI178" s="49"/>
      <c r="BJ178" s="49"/>
      <c r="BK178" s="49"/>
      <c r="BL178" s="49"/>
      <c r="BM178" s="49"/>
    </row>
    <row r="179" spans="2:65" x14ac:dyDescent="0.25">
      <c r="B179" s="164">
        <v>2018</v>
      </c>
      <c r="C179" s="26"/>
      <c r="D179" s="27"/>
      <c r="E179" s="27" t="s">
        <v>393</v>
      </c>
      <c r="F179" s="29"/>
      <c r="G179" s="30"/>
      <c r="H179" s="30"/>
      <c r="I179" s="30"/>
      <c r="J179" s="31"/>
      <c r="K179" s="32"/>
      <c r="L179" s="33"/>
      <c r="M179" s="33"/>
      <c r="N179" s="26"/>
      <c r="O179" s="26"/>
      <c r="P179" s="34"/>
      <c r="Q179" s="33"/>
      <c r="R179" s="35"/>
      <c r="S179" s="26"/>
      <c r="T179" s="26"/>
      <c r="U179" s="26"/>
      <c r="V179" s="26" t="s">
        <v>78</v>
      </c>
      <c r="W179" s="26"/>
      <c r="X179" s="26"/>
      <c r="Y179" s="36" t="s">
        <v>393</v>
      </c>
      <c r="Z179" s="37"/>
      <c r="AA179" s="37"/>
      <c r="AB179" s="38"/>
      <c r="AC179" s="33"/>
      <c r="AD179" s="28" t="s">
        <v>394</v>
      </c>
      <c r="AE179" s="37"/>
      <c r="AF179" s="38"/>
      <c r="AG179" s="38"/>
      <c r="AH179" s="39"/>
      <c r="AI179" s="39"/>
      <c r="AJ179" s="40"/>
      <c r="AK179" s="41"/>
      <c r="AL179" s="42"/>
      <c r="AM179" s="39">
        <v>218</v>
      </c>
      <c r="AN179" s="30"/>
      <c r="AO179" s="30"/>
      <c r="AP179" s="38"/>
      <c r="AQ179" s="43" t="s">
        <v>155</v>
      </c>
      <c r="AR179" s="44"/>
      <c r="AS179" s="45"/>
      <c r="AT179" s="46"/>
      <c r="AU179" s="47"/>
      <c r="AV179" s="48"/>
      <c r="AW179" s="49"/>
      <c r="AX179" s="26"/>
      <c r="AY179" s="26"/>
      <c r="AZ179" s="26"/>
      <c r="BA179" s="26"/>
      <c r="BB179" s="26"/>
      <c r="BC179" s="26"/>
      <c r="BD179" s="50"/>
      <c r="BE179" s="26"/>
      <c r="BF179" s="26"/>
      <c r="BG179" s="26"/>
      <c r="BH179" s="26"/>
      <c r="BI179" s="49"/>
      <c r="BJ179" s="49"/>
      <c r="BK179" s="49"/>
      <c r="BL179" s="49"/>
      <c r="BM179" s="49"/>
    </row>
    <row r="180" spans="2:65" x14ac:dyDescent="0.25">
      <c r="B180" s="162"/>
      <c r="C180" s="26"/>
      <c r="D180" s="27"/>
      <c r="E180" s="27" t="s">
        <v>395</v>
      </c>
      <c r="F180" s="29"/>
      <c r="G180" s="30"/>
      <c r="H180" s="30"/>
      <c r="I180" s="30"/>
      <c r="J180" s="31"/>
      <c r="K180" s="32"/>
      <c r="L180" s="33"/>
      <c r="M180" s="33"/>
      <c r="N180" s="26"/>
      <c r="O180" s="26"/>
      <c r="P180" s="34"/>
      <c r="Q180" s="33"/>
      <c r="R180" s="35"/>
      <c r="S180" s="26"/>
      <c r="T180" s="26"/>
      <c r="U180" s="26"/>
      <c r="V180" s="26"/>
      <c r="W180" s="26"/>
      <c r="X180" s="26"/>
      <c r="Y180" s="36"/>
      <c r="Z180" s="37"/>
      <c r="AA180" s="37"/>
      <c r="AB180" s="38"/>
      <c r="AC180" s="33"/>
      <c r="AD180" s="28"/>
      <c r="AE180" s="37"/>
      <c r="AF180" s="38"/>
      <c r="AG180" s="38"/>
      <c r="AH180" s="39"/>
      <c r="AI180" s="39"/>
      <c r="AJ180" s="40"/>
      <c r="AK180" s="41"/>
      <c r="AL180" s="42"/>
      <c r="AM180" s="39">
        <v>219</v>
      </c>
      <c r="AN180" s="30"/>
      <c r="AO180" s="30"/>
      <c r="AP180" s="38"/>
      <c r="AQ180" s="43" t="s">
        <v>155</v>
      </c>
      <c r="AR180" s="44"/>
      <c r="AS180" s="45"/>
      <c r="AT180" s="46"/>
      <c r="AU180" s="47"/>
      <c r="AV180" s="48"/>
      <c r="AW180" s="49"/>
      <c r="AX180" s="49"/>
      <c r="AY180" s="49"/>
      <c r="AZ180" s="49"/>
      <c r="BA180" s="49"/>
      <c r="BB180" s="49"/>
      <c r="BC180" s="49"/>
      <c r="BD180" s="50"/>
      <c r="BE180" s="49"/>
      <c r="BF180" s="49"/>
      <c r="BG180" s="49"/>
      <c r="BH180" s="49"/>
      <c r="BI180" s="49"/>
      <c r="BJ180" s="49"/>
      <c r="BK180" s="49"/>
      <c r="BL180" s="49"/>
      <c r="BM180" s="49"/>
    </row>
    <row r="181" spans="2:65" x14ac:dyDescent="0.25">
      <c r="B181" s="163">
        <v>2018</v>
      </c>
      <c r="C181" s="26"/>
      <c r="D181" s="27" t="s">
        <v>396</v>
      </c>
      <c r="E181" s="27" t="s">
        <v>397</v>
      </c>
      <c r="F181" s="29"/>
      <c r="G181" s="30"/>
      <c r="H181" s="30"/>
      <c r="I181" s="30"/>
      <c r="J181" s="31"/>
      <c r="K181" s="32"/>
      <c r="L181" s="33"/>
      <c r="M181" s="33"/>
      <c r="N181" s="26"/>
      <c r="O181" s="26"/>
      <c r="P181" s="34"/>
      <c r="Q181" s="33"/>
      <c r="R181" s="35"/>
      <c r="S181" s="26"/>
      <c r="T181" s="26"/>
      <c r="U181" s="26"/>
      <c r="V181" s="26" t="s">
        <v>209</v>
      </c>
      <c r="W181" s="26"/>
      <c r="X181" s="26"/>
      <c r="Y181" s="36"/>
      <c r="Z181" s="37"/>
      <c r="AA181" s="37"/>
      <c r="AB181" s="38"/>
      <c r="AC181" s="33"/>
      <c r="AD181" s="28"/>
      <c r="AE181" s="37"/>
      <c r="AF181" s="38"/>
      <c r="AG181" s="38"/>
      <c r="AH181" s="39"/>
      <c r="AI181" s="39"/>
      <c r="AJ181" s="40"/>
      <c r="AK181" s="41"/>
      <c r="AL181" s="42"/>
      <c r="AM181" s="39">
        <v>220</v>
      </c>
      <c r="AN181" s="30"/>
      <c r="AO181" s="30"/>
      <c r="AP181" s="38"/>
      <c r="AQ181" s="43" t="s">
        <v>155</v>
      </c>
      <c r="AR181" s="44"/>
      <c r="AS181" s="45"/>
      <c r="AT181" s="46"/>
      <c r="AU181" s="47"/>
      <c r="AV181" s="48"/>
      <c r="AW181" s="49"/>
      <c r="AX181" s="49"/>
      <c r="AY181" s="49"/>
      <c r="AZ181" s="49"/>
      <c r="BA181" s="49"/>
      <c r="BB181" s="49"/>
      <c r="BC181" s="49"/>
      <c r="BD181" s="50"/>
      <c r="BE181" s="49"/>
      <c r="BF181" s="49"/>
      <c r="BG181" s="49"/>
      <c r="BH181" s="49"/>
      <c r="BI181" s="49"/>
      <c r="BJ181" s="49"/>
      <c r="BK181" s="49"/>
      <c r="BL181" s="49"/>
      <c r="BM181" s="49"/>
    </row>
    <row r="182" spans="2:65" x14ac:dyDescent="0.25">
      <c r="B182" s="162">
        <v>2019</v>
      </c>
      <c r="C182" s="26"/>
      <c r="D182" s="27" t="s">
        <v>398</v>
      </c>
      <c r="E182" s="27" t="s">
        <v>399</v>
      </c>
      <c r="F182" s="29"/>
      <c r="G182" s="30"/>
      <c r="H182" s="30"/>
      <c r="I182" s="30"/>
      <c r="J182" s="31"/>
      <c r="K182" s="32"/>
      <c r="L182" s="33"/>
      <c r="M182" s="33"/>
      <c r="N182" s="26"/>
      <c r="O182" s="26"/>
      <c r="P182" s="34"/>
      <c r="Q182" s="33"/>
      <c r="R182" s="35"/>
      <c r="S182" s="26"/>
      <c r="T182" s="26"/>
      <c r="U182" s="26"/>
      <c r="V182" s="26" t="s">
        <v>209</v>
      </c>
      <c r="W182" s="26"/>
      <c r="X182" s="26"/>
      <c r="Y182" s="36"/>
      <c r="Z182" s="37"/>
      <c r="AA182" s="37"/>
      <c r="AB182" s="38"/>
      <c r="AC182" s="33"/>
      <c r="AD182" s="28"/>
      <c r="AE182" s="37"/>
      <c r="AF182" s="38"/>
      <c r="AG182" s="38"/>
      <c r="AH182" s="39"/>
      <c r="AI182" s="39"/>
      <c r="AJ182" s="40"/>
      <c r="AK182" s="41"/>
      <c r="AL182" s="42"/>
      <c r="AM182" s="39">
        <v>221</v>
      </c>
      <c r="AN182" s="30"/>
      <c r="AO182" s="30"/>
      <c r="AP182" s="38"/>
      <c r="AQ182" s="43" t="s">
        <v>155</v>
      </c>
      <c r="AR182" s="44"/>
      <c r="AS182" s="45"/>
      <c r="AT182" s="46"/>
      <c r="AU182" s="47"/>
      <c r="AV182" s="48"/>
      <c r="AW182" s="49"/>
      <c r="AX182" s="49"/>
      <c r="AY182" s="49"/>
      <c r="AZ182" s="49"/>
      <c r="BA182" s="49"/>
      <c r="BB182" s="49"/>
      <c r="BC182" s="49"/>
      <c r="BD182" s="50"/>
      <c r="BE182" s="49"/>
      <c r="BF182" s="49"/>
      <c r="BG182" s="49"/>
      <c r="BH182" s="49"/>
      <c r="BI182" s="49"/>
      <c r="BJ182" s="49"/>
      <c r="BK182" s="49"/>
      <c r="BL182" s="49"/>
      <c r="BM182" s="49"/>
    </row>
    <row r="183" spans="2:65" x14ac:dyDescent="0.25">
      <c r="B183" s="163">
        <v>2018</v>
      </c>
      <c r="C183" s="26"/>
      <c r="D183" s="27"/>
      <c r="E183" s="27" t="s">
        <v>400</v>
      </c>
      <c r="F183" s="29"/>
      <c r="G183" s="30"/>
      <c r="H183" s="30"/>
      <c r="I183" s="30"/>
      <c r="J183" s="31"/>
      <c r="K183" s="32"/>
      <c r="L183" s="33"/>
      <c r="M183" s="33"/>
      <c r="N183" s="26"/>
      <c r="O183" s="26"/>
      <c r="P183" s="34"/>
      <c r="Q183" s="33"/>
      <c r="R183" s="35"/>
      <c r="S183" s="26"/>
      <c r="T183" s="26"/>
      <c r="U183" s="26"/>
      <c r="V183" s="26" t="s">
        <v>90</v>
      </c>
      <c r="W183" s="26"/>
      <c r="X183" s="26"/>
      <c r="Y183" s="36"/>
      <c r="Z183" s="37"/>
      <c r="AA183" s="37"/>
      <c r="AB183" s="38"/>
      <c r="AC183" s="33"/>
      <c r="AD183" s="28"/>
      <c r="AE183" s="37">
        <v>2018</v>
      </c>
      <c r="AF183" s="38" t="s">
        <v>401</v>
      </c>
      <c r="AG183" s="38"/>
      <c r="AH183" s="39"/>
      <c r="AI183" s="39"/>
      <c r="AJ183" s="40"/>
      <c r="AK183" s="41"/>
      <c r="AL183" s="42"/>
      <c r="AM183" s="39">
        <v>223</v>
      </c>
      <c r="AN183" s="30"/>
      <c r="AO183" s="30"/>
      <c r="AP183" s="38"/>
      <c r="AQ183" s="43" t="s">
        <v>155</v>
      </c>
      <c r="AR183" s="44"/>
      <c r="AS183" s="45"/>
      <c r="AT183" s="46"/>
      <c r="AU183" s="47"/>
      <c r="AV183" s="48"/>
      <c r="AW183" s="49"/>
      <c r="AX183" s="49"/>
      <c r="AY183" s="49"/>
      <c r="AZ183" s="49"/>
      <c r="BA183" s="49"/>
      <c r="BB183" s="49"/>
      <c r="BC183" s="49"/>
      <c r="BD183" s="50"/>
      <c r="BE183" s="49"/>
      <c r="BF183" s="49"/>
      <c r="BG183" s="49"/>
      <c r="BH183" s="49"/>
      <c r="BI183" s="49"/>
      <c r="BJ183" s="49"/>
      <c r="BK183" s="49"/>
      <c r="BL183" s="49"/>
      <c r="BM183" s="49"/>
    </row>
    <row r="184" spans="2:65" x14ac:dyDescent="0.25">
      <c r="B184" s="165">
        <v>2018</v>
      </c>
      <c r="C184" s="26"/>
      <c r="D184" s="27"/>
      <c r="E184" s="27" t="s">
        <v>402</v>
      </c>
      <c r="F184" s="29"/>
      <c r="G184" s="30"/>
      <c r="H184" s="30"/>
      <c r="I184" s="30"/>
      <c r="J184" s="31"/>
      <c r="K184" s="32"/>
      <c r="L184" s="33"/>
      <c r="M184" s="33"/>
      <c r="N184" s="26"/>
      <c r="O184" s="26"/>
      <c r="P184" s="34"/>
      <c r="Q184" s="33"/>
      <c r="R184" s="35"/>
      <c r="S184" s="26"/>
      <c r="T184" s="26"/>
      <c r="U184" s="26"/>
      <c r="V184" s="26" t="s">
        <v>78</v>
      </c>
      <c r="W184" s="26"/>
      <c r="X184" s="26"/>
      <c r="Y184" s="26" t="s">
        <v>402</v>
      </c>
      <c r="Z184" s="26"/>
      <c r="AA184" s="26"/>
      <c r="AB184" s="26"/>
      <c r="AC184" s="26"/>
      <c r="AD184" s="26" t="s">
        <v>215</v>
      </c>
      <c r="AE184" s="36"/>
      <c r="AF184" s="38"/>
      <c r="AG184" s="38"/>
      <c r="AH184" s="33"/>
      <c r="AI184" s="28"/>
      <c r="AJ184" s="40"/>
      <c r="AK184" s="41"/>
      <c r="AL184" s="42"/>
      <c r="AM184" s="39">
        <v>224</v>
      </c>
      <c r="AN184" s="30"/>
      <c r="AO184" s="30"/>
      <c r="AP184" s="26"/>
      <c r="AQ184" s="43" t="s">
        <v>155</v>
      </c>
      <c r="AR184" s="44"/>
      <c r="AS184" s="45"/>
      <c r="AT184" s="46"/>
      <c r="AU184" s="27"/>
      <c r="AV184" s="45"/>
      <c r="AW184" s="26"/>
      <c r="AX184" s="26"/>
      <c r="AY184" s="26"/>
      <c r="AZ184" s="26"/>
      <c r="BA184" s="26"/>
      <c r="BB184" s="26"/>
      <c r="BC184" s="26"/>
      <c r="BD184" s="79"/>
      <c r="BE184" s="26"/>
      <c r="BF184" s="26"/>
      <c r="BG184" s="26"/>
      <c r="BH184" s="26"/>
      <c r="BI184" s="49"/>
      <c r="BJ184" s="49"/>
      <c r="BK184" s="49"/>
      <c r="BL184" s="49"/>
      <c r="BM184" s="49"/>
    </row>
    <row r="185" spans="2:65" x14ac:dyDescent="0.25">
      <c r="B185" s="163">
        <v>2018</v>
      </c>
      <c r="C185" s="26"/>
      <c r="D185" s="27"/>
      <c r="E185" s="27" t="s">
        <v>403</v>
      </c>
      <c r="F185" s="29"/>
      <c r="G185" s="30"/>
      <c r="H185" s="30"/>
      <c r="I185" s="30"/>
      <c r="J185" s="31"/>
      <c r="K185" s="32"/>
      <c r="L185" s="33"/>
      <c r="M185" s="33"/>
      <c r="N185" s="26"/>
      <c r="O185" s="26"/>
      <c r="P185" s="34"/>
      <c r="Q185" s="33"/>
      <c r="R185" s="35"/>
      <c r="S185" s="26"/>
      <c r="T185" s="26"/>
      <c r="U185" s="26"/>
      <c r="V185" s="26" t="s">
        <v>78</v>
      </c>
      <c r="W185" s="26"/>
      <c r="X185" s="26"/>
      <c r="Y185" s="36"/>
      <c r="Z185" s="37"/>
      <c r="AA185" s="37"/>
      <c r="AB185" s="38"/>
      <c r="AC185" s="33"/>
      <c r="AD185" s="28"/>
      <c r="AE185" s="37"/>
      <c r="AF185" s="38"/>
      <c r="AG185" s="38"/>
      <c r="AH185" s="39"/>
      <c r="AI185" s="39"/>
      <c r="AJ185" s="40"/>
      <c r="AK185" s="41"/>
      <c r="AL185" s="42"/>
      <c r="AM185" s="39">
        <v>225</v>
      </c>
      <c r="AN185" s="30"/>
      <c r="AO185" s="30"/>
      <c r="AP185" s="38"/>
      <c r="AQ185" s="43" t="s">
        <v>155</v>
      </c>
      <c r="AR185" s="44"/>
      <c r="AS185" s="45"/>
      <c r="AT185" s="46"/>
      <c r="AU185" s="47"/>
      <c r="AV185" s="48"/>
      <c r="AW185" s="49"/>
      <c r="AX185" s="49"/>
      <c r="AY185" s="49"/>
      <c r="AZ185" s="49"/>
      <c r="BA185" s="49"/>
      <c r="BB185" s="49"/>
      <c r="BC185" s="49"/>
      <c r="BD185" s="50"/>
      <c r="BE185" s="49"/>
      <c r="BF185" s="49"/>
      <c r="BG185" s="49"/>
      <c r="BH185" s="49"/>
      <c r="BI185" s="49"/>
      <c r="BJ185" s="49"/>
      <c r="BK185" s="49"/>
      <c r="BL185" s="49"/>
      <c r="BM185" s="49"/>
    </row>
    <row r="186" spans="2:65" x14ac:dyDescent="0.25">
      <c r="B186" s="165">
        <v>2018</v>
      </c>
      <c r="C186" s="26"/>
      <c r="D186" s="27"/>
      <c r="E186" s="27" t="s">
        <v>404</v>
      </c>
      <c r="F186" s="62"/>
      <c r="G186" s="26"/>
      <c r="H186" s="26"/>
      <c r="I186" s="26"/>
      <c r="J186" s="53"/>
      <c r="K186" s="51"/>
      <c r="L186" s="36"/>
      <c r="M186" s="36"/>
      <c r="N186" s="38"/>
      <c r="O186" s="38"/>
      <c r="P186" s="34"/>
      <c r="Q186" s="33"/>
      <c r="R186" s="35"/>
      <c r="U186" s="39"/>
      <c r="V186" s="39" t="s">
        <v>78</v>
      </c>
      <c r="W186" s="39"/>
      <c r="X186" s="30"/>
      <c r="Y186" s="33" t="s">
        <v>404</v>
      </c>
      <c r="Z186" s="37"/>
      <c r="AA186" s="37"/>
      <c r="AB186" s="81"/>
      <c r="AC186" s="82"/>
      <c r="AD186" s="26" t="s">
        <v>215</v>
      </c>
      <c r="AE186" s="37"/>
      <c r="AF186" s="45"/>
      <c r="AG186" s="45"/>
      <c r="AH186" s="26"/>
      <c r="AI186" s="26"/>
      <c r="AJ186" s="114"/>
      <c r="AK186" s="83"/>
      <c r="AL186" s="79"/>
      <c r="AM186" s="39">
        <v>226</v>
      </c>
      <c r="AN186" s="26"/>
      <c r="AO186" s="26"/>
      <c r="AP186" s="38"/>
      <c r="AQ186" s="84" t="s">
        <v>155</v>
      </c>
      <c r="AR186" s="26"/>
      <c r="AS186" s="26"/>
      <c r="AT186" s="54"/>
      <c r="AU186" s="26"/>
      <c r="AV186" s="45"/>
      <c r="AW186" s="26"/>
      <c r="AX186" s="26"/>
      <c r="AY186" s="26"/>
      <c r="AZ186" s="26"/>
      <c r="BA186" s="26"/>
      <c r="BB186" s="26"/>
      <c r="BC186" s="26"/>
      <c r="BD186" s="79"/>
      <c r="BE186" s="26"/>
      <c r="BF186" s="26"/>
      <c r="BG186" s="26"/>
      <c r="BH186" s="26"/>
      <c r="BI186" s="49"/>
      <c r="BJ186" s="49"/>
      <c r="BK186" s="49"/>
      <c r="BL186" s="49"/>
      <c r="BM186" s="49"/>
    </row>
    <row r="187" spans="2:65" x14ac:dyDescent="0.25">
      <c r="B187" s="163">
        <v>2018</v>
      </c>
      <c r="C187" s="26"/>
      <c r="D187" s="27"/>
      <c r="E187" s="27" t="s">
        <v>405</v>
      </c>
      <c r="F187" s="29"/>
      <c r="G187" s="30"/>
      <c r="H187" s="30"/>
      <c r="I187" s="30"/>
      <c r="J187" s="31"/>
      <c r="K187" s="32"/>
      <c r="L187" s="33"/>
      <c r="M187" s="33"/>
      <c r="N187" s="26"/>
      <c r="O187" s="26"/>
      <c r="P187" s="34"/>
      <c r="Q187" s="33"/>
      <c r="R187" s="35"/>
      <c r="S187" s="26"/>
      <c r="T187" s="26"/>
      <c r="U187" s="26"/>
      <c r="V187" t="s">
        <v>78</v>
      </c>
      <c r="W187" s="26"/>
      <c r="X187" s="26"/>
      <c r="Y187" s="36" t="s">
        <v>405</v>
      </c>
      <c r="Z187" s="37"/>
      <c r="AA187" s="37"/>
      <c r="AB187" s="38"/>
      <c r="AC187" s="33"/>
      <c r="AD187" s="28" t="s">
        <v>282</v>
      </c>
      <c r="AE187" s="37"/>
      <c r="AF187" s="38"/>
      <c r="AG187" s="38"/>
      <c r="AH187" s="39"/>
      <c r="AI187" s="39"/>
      <c r="AJ187" s="40"/>
      <c r="AK187" s="41"/>
      <c r="AL187" s="42"/>
      <c r="AM187" s="39">
        <v>227</v>
      </c>
      <c r="AN187" s="30"/>
      <c r="AO187" s="30"/>
      <c r="AP187" s="38"/>
      <c r="AQ187" s="43" t="s">
        <v>155</v>
      </c>
      <c r="AR187" s="44"/>
      <c r="AS187" s="45"/>
      <c r="AT187" s="46"/>
      <c r="AU187" s="47"/>
      <c r="AV187" s="48"/>
      <c r="AW187" s="49"/>
      <c r="AX187" s="49"/>
      <c r="AY187" s="49"/>
      <c r="AZ187" s="49"/>
      <c r="BA187" s="49"/>
      <c r="BB187" s="49"/>
      <c r="BC187" s="49"/>
      <c r="BD187" s="50"/>
      <c r="BE187" s="49"/>
      <c r="BF187" s="49"/>
      <c r="BG187" s="49"/>
      <c r="BH187" s="49"/>
      <c r="BI187" s="49"/>
      <c r="BJ187" s="49"/>
      <c r="BK187" s="49"/>
      <c r="BL187" s="49"/>
      <c r="BM187" s="49"/>
    </row>
    <row r="188" spans="2:65" x14ac:dyDescent="0.25">
      <c r="B188" s="165">
        <v>2018</v>
      </c>
      <c r="C188" s="26"/>
      <c r="D188" s="27"/>
      <c r="E188" s="27" t="s">
        <v>406</v>
      </c>
      <c r="F188" s="29"/>
      <c r="G188" s="30"/>
      <c r="H188" s="30"/>
      <c r="I188" s="30"/>
      <c r="J188" s="31"/>
      <c r="K188" s="32"/>
      <c r="L188" s="33"/>
      <c r="M188" s="33"/>
      <c r="N188" s="26"/>
      <c r="O188" s="26"/>
      <c r="P188" s="34"/>
      <c r="Q188" s="33"/>
      <c r="R188" s="35"/>
      <c r="S188" s="26"/>
      <c r="T188" s="26"/>
      <c r="U188" s="26"/>
      <c r="V188" t="s">
        <v>78</v>
      </c>
      <c r="W188" s="26"/>
      <c r="X188" s="26"/>
      <c r="Y188" s="36" t="s">
        <v>406</v>
      </c>
      <c r="Z188" s="37"/>
      <c r="AA188" s="37"/>
      <c r="AB188" s="38"/>
      <c r="AC188" s="33"/>
      <c r="AD188" s="28" t="s">
        <v>282</v>
      </c>
      <c r="AE188" s="37"/>
      <c r="AF188" s="38"/>
      <c r="AG188" s="38"/>
      <c r="AH188" s="39"/>
      <c r="AI188" s="39"/>
      <c r="AJ188" s="40"/>
      <c r="AK188" s="41"/>
      <c r="AL188" s="42"/>
      <c r="AM188" s="39">
        <v>228</v>
      </c>
      <c r="AN188" s="30"/>
      <c r="AO188" s="30"/>
      <c r="AP188" s="38"/>
      <c r="AQ188" s="43" t="s">
        <v>155</v>
      </c>
      <c r="AR188" s="44"/>
      <c r="AS188" s="45"/>
      <c r="AT188" s="46"/>
      <c r="AU188" s="47"/>
      <c r="AV188" s="48"/>
      <c r="AW188" s="49"/>
      <c r="AX188" s="49"/>
      <c r="AY188" s="49"/>
      <c r="AZ188" s="49"/>
      <c r="BA188" s="49"/>
      <c r="BB188" s="49"/>
      <c r="BC188" s="49"/>
      <c r="BD188" s="50"/>
      <c r="BE188" s="49"/>
      <c r="BF188" s="49"/>
      <c r="BG188" s="49"/>
      <c r="BH188" s="49"/>
      <c r="BI188" s="49"/>
      <c r="BJ188" s="49"/>
      <c r="BK188" s="49"/>
      <c r="BL188" s="49"/>
      <c r="BM188" s="49"/>
    </row>
    <row r="189" spans="2:65" x14ac:dyDescent="0.25">
      <c r="B189" s="163">
        <v>2018</v>
      </c>
      <c r="C189" s="26"/>
      <c r="D189" s="27"/>
      <c r="E189" s="27" t="s">
        <v>407</v>
      </c>
      <c r="F189" s="51"/>
      <c r="G189" s="59"/>
      <c r="H189" s="26"/>
      <c r="J189" s="52"/>
      <c r="K189" s="85"/>
      <c r="L189" s="26"/>
      <c r="M189" s="26"/>
      <c r="N189" s="26"/>
      <c r="O189" s="26"/>
      <c r="P189" s="53"/>
      <c r="Q189" s="26"/>
      <c r="R189" s="54"/>
      <c r="S189" s="26"/>
      <c r="T189" s="26"/>
      <c r="U189" s="26"/>
      <c r="V189" s="26" t="s">
        <v>78</v>
      </c>
      <c r="W189" s="26"/>
      <c r="X189" s="59"/>
      <c r="Y189" s="26" t="s">
        <v>407</v>
      </c>
      <c r="Z189" s="26"/>
      <c r="AA189" s="26"/>
      <c r="AB189" s="26"/>
      <c r="AC189" s="26"/>
      <c r="AD189" s="26" t="s">
        <v>215</v>
      </c>
      <c r="AE189" s="36"/>
      <c r="AF189" s="38"/>
      <c r="AG189" s="38"/>
      <c r="AH189" s="33"/>
      <c r="AI189" s="28"/>
      <c r="AJ189" s="32"/>
      <c r="AK189" s="55"/>
      <c r="AL189" s="56"/>
      <c r="AM189" s="39">
        <v>229</v>
      </c>
      <c r="AN189" s="30"/>
      <c r="AO189" s="30"/>
      <c r="AP189" s="26"/>
      <c r="AQ189" s="43" t="s">
        <v>155</v>
      </c>
      <c r="AR189" s="44"/>
      <c r="AS189" s="81"/>
      <c r="AT189" s="86"/>
      <c r="AU189" s="26"/>
      <c r="AV189" s="45"/>
      <c r="AW189" s="26"/>
      <c r="AX189" s="26"/>
      <c r="AY189" s="26"/>
      <c r="AZ189" s="26"/>
      <c r="BA189" s="26"/>
      <c r="BB189" s="26"/>
      <c r="BC189" s="59"/>
      <c r="BD189" s="79"/>
      <c r="BE189" s="26"/>
      <c r="BF189" s="26"/>
      <c r="BG189" s="26"/>
      <c r="BH189" s="26"/>
      <c r="BI189" s="49"/>
      <c r="BJ189" s="49"/>
      <c r="BK189" s="49"/>
      <c r="BL189" s="49"/>
      <c r="BM189" s="49"/>
    </row>
    <row r="190" spans="2:65" x14ac:dyDescent="0.25">
      <c r="B190" s="165">
        <v>2018</v>
      </c>
      <c r="C190" s="26"/>
      <c r="D190" s="27"/>
      <c r="E190" s="27" t="s">
        <v>408</v>
      </c>
      <c r="F190" s="29"/>
      <c r="G190" s="30"/>
      <c r="H190" s="30"/>
      <c r="I190" s="30"/>
      <c r="J190" s="31"/>
      <c r="K190" s="32"/>
      <c r="L190" s="33"/>
      <c r="M190" s="33"/>
      <c r="N190" s="26"/>
      <c r="O190" s="26"/>
      <c r="P190" s="34"/>
      <c r="Q190" s="33"/>
      <c r="R190" s="35"/>
      <c r="S190" s="26"/>
      <c r="T190" s="26"/>
      <c r="U190" s="26"/>
      <c r="V190" t="s">
        <v>78</v>
      </c>
      <c r="W190" s="26"/>
      <c r="X190" s="26"/>
      <c r="Y190" s="36" t="s">
        <v>408</v>
      </c>
      <c r="Z190" s="37"/>
      <c r="AA190" s="37"/>
      <c r="AB190" s="38"/>
      <c r="AC190" s="33"/>
      <c r="AD190" s="28" t="s">
        <v>215</v>
      </c>
      <c r="AE190" s="37"/>
      <c r="AF190" s="38"/>
      <c r="AG190" s="38"/>
      <c r="AH190" s="39"/>
      <c r="AI190" s="39"/>
      <c r="AJ190" s="40"/>
      <c r="AK190" s="41"/>
      <c r="AL190" s="42"/>
      <c r="AM190" s="39">
        <v>230</v>
      </c>
      <c r="AN190" s="30"/>
      <c r="AO190" s="30"/>
      <c r="AP190" s="38"/>
      <c r="AQ190" s="43" t="s">
        <v>155</v>
      </c>
      <c r="AR190" s="44"/>
      <c r="AS190" s="45"/>
      <c r="AT190" s="46"/>
      <c r="AU190" s="47"/>
      <c r="AV190" s="48"/>
      <c r="AW190" s="49"/>
      <c r="AX190" s="49"/>
      <c r="AY190" s="49"/>
      <c r="AZ190" s="49"/>
      <c r="BA190" s="49"/>
      <c r="BB190" s="49"/>
      <c r="BC190" s="49"/>
      <c r="BD190" s="50"/>
      <c r="BE190" s="49"/>
      <c r="BF190" s="49"/>
      <c r="BG190" s="49"/>
      <c r="BH190" s="49"/>
      <c r="BI190" s="49"/>
      <c r="BJ190" s="49"/>
      <c r="BK190" s="49"/>
      <c r="BL190" s="49"/>
      <c r="BM190" s="49"/>
    </row>
    <row r="191" spans="2:65" x14ac:dyDescent="0.25">
      <c r="B191" s="163">
        <v>0</v>
      </c>
      <c r="C191" s="26"/>
      <c r="D191" s="27"/>
      <c r="E191" s="27" t="s">
        <v>348</v>
      </c>
      <c r="F191" s="29"/>
      <c r="G191" s="30"/>
      <c r="H191" s="30"/>
      <c r="I191" s="30"/>
      <c r="J191" s="31"/>
      <c r="K191" s="32"/>
      <c r="L191" s="33"/>
      <c r="M191" s="33"/>
      <c r="N191" s="26"/>
      <c r="O191" s="26"/>
      <c r="P191" s="34"/>
      <c r="Q191" s="33"/>
      <c r="R191" s="35"/>
      <c r="S191" s="26"/>
      <c r="T191" s="26"/>
      <c r="U191" s="26"/>
      <c r="V191" s="26" t="s">
        <v>90</v>
      </c>
      <c r="W191" s="26"/>
      <c r="X191" s="26"/>
      <c r="Y191" s="36"/>
      <c r="Z191" s="37"/>
      <c r="AA191" s="37"/>
      <c r="AB191" s="38"/>
      <c r="AC191" s="33"/>
      <c r="AD191" s="28"/>
      <c r="AE191" s="37"/>
      <c r="AF191" s="38"/>
      <c r="AG191" s="38"/>
      <c r="AH191" s="39"/>
      <c r="AI191" s="39"/>
      <c r="AJ191" s="40"/>
      <c r="AK191" s="41"/>
      <c r="AL191" s="42"/>
      <c r="AM191" s="39">
        <v>231</v>
      </c>
      <c r="AN191" s="30"/>
      <c r="AO191" s="30"/>
      <c r="AP191" s="38"/>
      <c r="AQ191" s="43" t="s">
        <v>155</v>
      </c>
      <c r="AR191" s="44"/>
      <c r="AS191" s="45"/>
      <c r="AT191" s="46"/>
      <c r="AU191" s="47"/>
      <c r="AV191" s="48"/>
      <c r="AW191" s="49"/>
      <c r="AX191" s="49"/>
      <c r="AY191" s="49"/>
      <c r="AZ191" s="49"/>
      <c r="BA191" s="49"/>
      <c r="BB191" s="49"/>
      <c r="BC191" s="49"/>
      <c r="BD191" s="50"/>
      <c r="BE191" s="49"/>
      <c r="BF191" s="49"/>
      <c r="BG191" s="49"/>
      <c r="BH191" s="49"/>
      <c r="BI191" s="49"/>
      <c r="BJ191" s="49"/>
      <c r="BK191" s="49"/>
      <c r="BL191" s="49"/>
      <c r="BM191" s="49"/>
    </row>
    <row r="192" spans="2:65" x14ac:dyDescent="0.25">
      <c r="B192" s="162">
        <v>2018</v>
      </c>
      <c r="C192" s="26"/>
      <c r="D192" s="27"/>
      <c r="E192" s="27" t="s">
        <v>409</v>
      </c>
      <c r="F192" s="29"/>
      <c r="G192" s="30"/>
      <c r="H192" s="30"/>
      <c r="I192" s="30"/>
      <c r="J192" s="31"/>
      <c r="K192" s="32"/>
      <c r="L192" s="33"/>
      <c r="M192" s="33"/>
      <c r="N192" s="26"/>
      <c r="O192" s="26"/>
      <c r="P192" s="34"/>
      <c r="Q192" s="33"/>
      <c r="R192" s="35"/>
      <c r="S192" s="26"/>
      <c r="T192" s="26"/>
      <c r="U192" s="26"/>
      <c r="V192" t="s">
        <v>78</v>
      </c>
      <c r="W192" s="26"/>
      <c r="X192" s="26"/>
      <c r="Y192" s="36" t="s">
        <v>409</v>
      </c>
      <c r="Z192" s="37"/>
      <c r="AA192" s="37"/>
      <c r="AB192" s="38"/>
      <c r="AC192" s="33"/>
      <c r="AD192" s="28" t="s">
        <v>410</v>
      </c>
      <c r="AE192" s="37"/>
      <c r="AF192" s="38"/>
      <c r="AG192" s="38"/>
      <c r="AH192" s="39"/>
      <c r="AI192" s="39"/>
      <c r="AJ192" s="40"/>
      <c r="AK192" s="41"/>
      <c r="AL192" s="42"/>
      <c r="AM192" s="39">
        <v>232</v>
      </c>
      <c r="AN192" s="30"/>
      <c r="AO192" s="30"/>
      <c r="AP192" s="38"/>
      <c r="AQ192" s="43" t="s">
        <v>155</v>
      </c>
      <c r="AR192" s="44"/>
      <c r="AS192" s="45"/>
      <c r="AT192" s="46"/>
      <c r="AU192" s="47"/>
      <c r="AV192" s="48"/>
      <c r="AW192" s="49"/>
      <c r="AX192" s="49"/>
      <c r="AY192" s="49"/>
      <c r="AZ192" s="49"/>
      <c r="BA192" s="49"/>
      <c r="BB192" s="49"/>
      <c r="BC192" s="49"/>
      <c r="BD192" s="50"/>
      <c r="BE192" s="49"/>
      <c r="BF192" s="49"/>
      <c r="BG192" s="49"/>
      <c r="BH192" s="49"/>
      <c r="BI192" s="49"/>
      <c r="BJ192" s="49"/>
      <c r="BK192" s="49"/>
      <c r="BL192" s="49"/>
      <c r="BM192" s="49"/>
    </row>
    <row r="193" spans="2:65" x14ac:dyDescent="0.25">
      <c r="B193" s="163">
        <v>2018</v>
      </c>
      <c r="C193" s="26"/>
      <c r="D193" s="27"/>
      <c r="E193" s="27" t="s">
        <v>411</v>
      </c>
      <c r="F193" s="29"/>
      <c r="G193" s="30"/>
      <c r="H193" s="30"/>
      <c r="I193" s="30"/>
      <c r="J193" s="31"/>
      <c r="K193" s="32"/>
      <c r="L193" s="33"/>
      <c r="M193" s="33"/>
      <c r="N193" s="26"/>
      <c r="O193" s="26"/>
      <c r="P193" s="34"/>
      <c r="Q193" s="33"/>
      <c r="R193" s="35"/>
      <c r="S193" s="26"/>
      <c r="T193" s="26"/>
      <c r="U193" s="26"/>
      <c r="V193" t="s">
        <v>78</v>
      </c>
      <c r="W193" s="26"/>
      <c r="X193" s="26"/>
      <c r="Y193" s="36" t="s">
        <v>411</v>
      </c>
      <c r="Z193" s="37"/>
      <c r="AA193" s="37"/>
      <c r="AB193" s="38"/>
      <c r="AC193" s="33"/>
      <c r="AD193" s="28" t="s">
        <v>410</v>
      </c>
      <c r="AE193" s="37"/>
      <c r="AF193" s="38"/>
      <c r="AG193" s="38"/>
      <c r="AH193" s="39"/>
      <c r="AI193" s="39"/>
      <c r="AJ193" s="40"/>
      <c r="AK193" s="41"/>
      <c r="AL193" s="42"/>
      <c r="AM193" s="39">
        <v>233</v>
      </c>
      <c r="AN193" s="30"/>
      <c r="AO193" s="30"/>
      <c r="AP193" s="38"/>
      <c r="AQ193" s="43" t="s">
        <v>155</v>
      </c>
      <c r="AR193" s="44"/>
      <c r="AS193" s="45"/>
      <c r="AT193" s="46"/>
      <c r="AU193" s="47"/>
      <c r="AV193" s="48"/>
      <c r="AW193" s="49"/>
      <c r="AX193" s="49"/>
      <c r="AY193" s="49"/>
      <c r="AZ193" s="49"/>
      <c r="BA193" s="49"/>
      <c r="BB193" s="49"/>
      <c r="BC193" s="49"/>
      <c r="BD193" s="50"/>
      <c r="BE193" s="49"/>
      <c r="BF193" s="49"/>
      <c r="BG193" s="49"/>
      <c r="BH193" s="49"/>
      <c r="BI193" s="49"/>
      <c r="BJ193" s="49"/>
      <c r="BK193" s="49"/>
      <c r="BL193" s="49"/>
      <c r="BM193" s="49"/>
    </row>
    <row r="194" spans="2:65" x14ac:dyDescent="0.25">
      <c r="B194" s="162">
        <v>2018</v>
      </c>
      <c r="C194" s="26"/>
      <c r="D194" s="27"/>
      <c r="E194" s="27" t="s">
        <v>412</v>
      </c>
      <c r="F194" s="29"/>
      <c r="G194" s="30"/>
      <c r="H194" s="30"/>
      <c r="I194" s="30"/>
      <c r="J194" s="31"/>
      <c r="K194" s="32"/>
      <c r="L194" s="33"/>
      <c r="M194" s="33"/>
      <c r="N194" s="26"/>
      <c r="O194" s="26"/>
      <c r="P194" s="34"/>
      <c r="Q194" s="33"/>
      <c r="R194" s="35"/>
      <c r="S194" s="26"/>
      <c r="T194" s="26"/>
      <c r="U194" s="26"/>
      <c r="V194" s="26" t="s">
        <v>78</v>
      </c>
      <c r="W194" s="26"/>
      <c r="X194" s="26"/>
      <c r="Y194" s="26" t="s">
        <v>412</v>
      </c>
      <c r="Z194" s="26"/>
      <c r="AA194" s="26"/>
      <c r="AB194" s="26"/>
      <c r="AC194" s="26"/>
      <c r="AD194" s="26" t="s">
        <v>413</v>
      </c>
      <c r="AE194" s="36"/>
      <c r="AF194" s="38"/>
      <c r="AG194" s="38"/>
      <c r="AH194" s="33"/>
      <c r="AI194" s="28"/>
      <c r="AJ194" s="40"/>
      <c r="AK194" s="41"/>
      <c r="AL194" s="42"/>
      <c r="AM194" s="39">
        <v>234</v>
      </c>
      <c r="AN194" s="30"/>
      <c r="AO194" s="30"/>
      <c r="AP194" s="26"/>
      <c r="AQ194" s="43" t="s">
        <v>155</v>
      </c>
      <c r="AR194" s="44"/>
      <c r="AS194" s="45"/>
      <c r="AT194" s="46"/>
      <c r="AU194" s="47"/>
      <c r="AV194" s="48"/>
      <c r="AW194" s="49"/>
      <c r="AX194" s="49"/>
      <c r="AY194" s="49"/>
      <c r="AZ194" s="49"/>
      <c r="BA194" s="49"/>
      <c r="BB194" s="49"/>
      <c r="BC194" s="49"/>
      <c r="BD194" s="50"/>
      <c r="BE194" s="49"/>
      <c r="BF194" s="49"/>
      <c r="BG194" s="49"/>
      <c r="BH194" s="49"/>
      <c r="BI194" s="49"/>
      <c r="BJ194" s="49"/>
      <c r="BK194" s="49"/>
      <c r="BL194" s="49"/>
      <c r="BM194" s="49"/>
    </row>
    <row r="195" spans="2:65" x14ac:dyDescent="0.25">
      <c r="B195" s="163">
        <v>2018</v>
      </c>
      <c r="C195" s="26"/>
      <c r="D195" s="27" t="s">
        <v>414</v>
      </c>
      <c r="E195" s="27" t="s">
        <v>415</v>
      </c>
      <c r="F195" s="29"/>
      <c r="G195" s="30"/>
      <c r="H195" s="30"/>
      <c r="I195" s="30"/>
      <c r="J195" s="31"/>
      <c r="K195" s="32"/>
      <c r="L195" s="33"/>
      <c r="M195" s="33"/>
      <c r="N195" s="26"/>
      <c r="O195" s="26"/>
      <c r="P195" s="34"/>
      <c r="Q195" s="33"/>
      <c r="R195" s="35"/>
      <c r="S195" s="26"/>
      <c r="T195" s="26"/>
      <c r="U195" s="26"/>
      <c r="V195" s="26" t="s">
        <v>209</v>
      </c>
      <c r="W195" s="26"/>
      <c r="X195" s="26"/>
      <c r="Y195" s="36"/>
      <c r="Z195" s="37"/>
      <c r="AA195" s="37"/>
      <c r="AB195" s="38"/>
      <c r="AC195" s="33"/>
      <c r="AD195" s="28"/>
      <c r="AE195" s="37"/>
      <c r="AF195" s="38"/>
      <c r="AG195" s="38"/>
      <c r="AH195" s="39"/>
      <c r="AI195" s="39"/>
      <c r="AJ195" s="40"/>
      <c r="AK195" s="41"/>
      <c r="AL195" s="42"/>
      <c r="AM195" s="39">
        <v>235</v>
      </c>
      <c r="AN195" s="30"/>
      <c r="AO195" s="30"/>
      <c r="AP195" s="38"/>
      <c r="AQ195" s="43" t="s">
        <v>155</v>
      </c>
      <c r="AR195" s="44"/>
      <c r="AS195" s="45"/>
      <c r="AT195" s="46"/>
      <c r="AU195" s="47"/>
      <c r="AV195" s="48"/>
      <c r="AW195" s="49"/>
      <c r="AX195" s="49"/>
      <c r="AY195" s="49"/>
      <c r="AZ195" s="49"/>
      <c r="BA195" s="49"/>
      <c r="BB195" s="49"/>
      <c r="BC195" s="49"/>
      <c r="BD195" s="50"/>
      <c r="BE195" s="49"/>
      <c r="BF195" s="49"/>
      <c r="BG195" s="49"/>
      <c r="BH195" s="49"/>
      <c r="BI195" s="49"/>
      <c r="BJ195" s="49"/>
      <c r="BK195" s="49"/>
      <c r="BL195" s="49"/>
      <c r="BM195" s="49"/>
    </row>
    <row r="196" spans="2:65" x14ac:dyDescent="0.25">
      <c r="B196" s="162">
        <v>2018</v>
      </c>
      <c r="C196" s="26"/>
      <c r="D196" s="27"/>
      <c r="E196" s="27" t="s">
        <v>416</v>
      </c>
      <c r="F196" s="29"/>
      <c r="G196" s="30"/>
      <c r="H196" s="30"/>
      <c r="I196" s="30"/>
      <c r="J196" s="31"/>
      <c r="K196" s="32"/>
      <c r="L196" s="33"/>
      <c r="M196" s="33"/>
      <c r="N196" s="26"/>
      <c r="O196" s="26"/>
      <c r="P196" s="34"/>
      <c r="Q196" s="33"/>
      <c r="R196" s="35"/>
      <c r="S196" s="26"/>
      <c r="T196" s="26"/>
      <c r="U196" s="26"/>
      <c r="V196" s="26" t="s">
        <v>90</v>
      </c>
      <c r="W196" s="26"/>
      <c r="X196" s="26"/>
      <c r="Y196" s="36"/>
      <c r="Z196" s="37"/>
      <c r="AA196" s="37"/>
      <c r="AB196" s="38"/>
      <c r="AC196" s="33"/>
      <c r="AD196" s="28"/>
      <c r="AE196" s="37">
        <v>2018</v>
      </c>
      <c r="AF196" s="38" t="s">
        <v>417</v>
      </c>
      <c r="AG196" s="38"/>
      <c r="AH196" s="39"/>
      <c r="AI196" s="39"/>
      <c r="AJ196" s="40"/>
      <c r="AK196" s="41"/>
      <c r="AL196" s="42"/>
      <c r="AM196" s="39">
        <v>236</v>
      </c>
      <c r="AN196" s="30"/>
      <c r="AO196" s="30"/>
      <c r="AP196" s="38"/>
      <c r="AQ196" s="43" t="s">
        <v>155</v>
      </c>
      <c r="AR196" s="44"/>
      <c r="AS196" s="45"/>
      <c r="AT196" s="46"/>
      <c r="AU196" s="47"/>
      <c r="AV196" s="48"/>
      <c r="AW196" s="49"/>
      <c r="AX196" s="49"/>
      <c r="AY196" s="49"/>
      <c r="AZ196" s="49"/>
      <c r="BA196" s="49"/>
      <c r="BB196" s="49"/>
      <c r="BC196" s="49"/>
      <c r="BD196" s="50"/>
      <c r="BE196" s="49"/>
      <c r="BF196" s="49"/>
      <c r="BG196" s="49"/>
      <c r="BH196" s="49"/>
      <c r="BI196" s="49"/>
      <c r="BJ196" s="49"/>
      <c r="BK196" s="49"/>
      <c r="BL196" s="49"/>
      <c r="BM196" s="49"/>
    </row>
    <row r="197" spans="2:65" x14ac:dyDescent="0.25">
      <c r="B197" s="163">
        <v>2018</v>
      </c>
      <c r="C197" s="26"/>
      <c r="D197" s="27"/>
      <c r="E197" s="27" t="s">
        <v>418</v>
      </c>
      <c r="F197" s="29"/>
      <c r="G197" s="30"/>
      <c r="H197" s="30"/>
      <c r="I197" s="30"/>
      <c r="J197" s="31"/>
      <c r="K197" s="32"/>
      <c r="L197" s="33"/>
      <c r="M197" s="33"/>
      <c r="N197" s="26"/>
      <c r="O197" s="26"/>
      <c r="P197" s="34"/>
      <c r="Q197" s="33"/>
      <c r="R197" s="35"/>
      <c r="S197" s="26"/>
      <c r="T197" s="26"/>
      <c r="U197" s="26"/>
      <c r="V197" s="26" t="s">
        <v>90</v>
      </c>
      <c r="W197" s="26"/>
      <c r="X197" s="26"/>
      <c r="Y197" s="36"/>
      <c r="Z197" s="37"/>
      <c r="AA197" s="37"/>
      <c r="AB197" s="38"/>
      <c r="AC197" s="33"/>
      <c r="AD197" s="28"/>
      <c r="AE197" s="37">
        <v>2018</v>
      </c>
      <c r="AF197" s="38" t="s">
        <v>419</v>
      </c>
      <c r="AG197" s="38"/>
      <c r="AH197" s="39"/>
      <c r="AI197" s="39"/>
      <c r="AJ197" s="40"/>
      <c r="AK197" s="41"/>
      <c r="AL197" s="42"/>
      <c r="AM197" s="39">
        <v>237</v>
      </c>
      <c r="AN197" s="30"/>
      <c r="AO197" s="30"/>
      <c r="AP197" s="38"/>
      <c r="AQ197" s="43" t="s">
        <v>155</v>
      </c>
      <c r="AR197" s="44"/>
      <c r="AS197" s="45"/>
      <c r="AT197" s="46"/>
      <c r="AU197" s="47"/>
      <c r="AV197" s="48"/>
      <c r="AW197" s="49"/>
      <c r="AX197" s="49"/>
      <c r="AY197" s="49"/>
      <c r="AZ197" s="49"/>
      <c r="BA197" s="49"/>
      <c r="BB197" s="49"/>
      <c r="BC197" s="49"/>
      <c r="BD197" s="50"/>
      <c r="BE197" s="49"/>
      <c r="BF197" s="49"/>
      <c r="BG197" s="49"/>
      <c r="BH197" s="49"/>
      <c r="BI197" s="49"/>
      <c r="BJ197" s="49"/>
      <c r="BK197" s="49"/>
      <c r="BL197" s="49"/>
      <c r="BM197" s="49"/>
    </row>
    <row r="198" spans="2:65" x14ac:dyDescent="0.25">
      <c r="B198" s="162">
        <v>2018</v>
      </c>
      <c r="C198" s="26"/>
      <c r="D198" s="27"/>
      <c r="E198" s="27" t="s">
        <v>418</v>
      </c>
      <c r="F198" s="29"/>
      <c r="G198" s="30"/>
      <c r="H198" s="30"/>
      <c r="I198" s="30"/>
      <c r="J198" s="31"/>
      <c r="K198" s="32"/>
      <c r="L198" s="33"/>
      <c r="M198" s="33"/>
      <c r="N198" s="26"/>
      <c r="O198" s="26"/>
      <c r="P198" s="34"/>
      <c r="Q198" s="33"/>
      <c r="R198" s="35"/>
      <c r="S198" s="26"/>
      <c r="T198" s="26"/>
      <c r="U198" s="26"/>
      <c r="V198" s="26" t="s">
        <v>90</v>
      </c>
      <c r="W198" s="26"/>
      <c r="X198" s="26"/>
      <c r="Y198" s="36"/>
      <c r="Z198" s="37"/>
      <c r="AA198" s="37"/>
      <c r="AB198" s="38"/>
      <c r="AC198" s="33"/>
      <c r="AD198" s="28"/>
      <c r="AE198" s="37">
        <v>2018</v>
      </c>
      <c r="AF198" s="38" t="s">
        <v>419</v>
      </c>
      <c r="AG198" s="38"/>
      <c r="AH198" s="39"/>
      <c r="AI198" s="39"/>
      <c r="AJ198" s="40"/>
      <c r="AK198" s="41"/>
      <c r="AL198" s="42"/>
      <c r="AM198" s="39">
        <v>238</v>
      </c>
      <c r="AN198" s="30"/>
      <c r="AO198" s="30"/>
      <c r="AP198" s="38"/>
      <c r="AQ198" s="43" t="s">
        <v>155</v>
      </c>
      <c r="AR198" s="44"/>
      <c r="AS198" s="45"/>
      <c r="AT198" s="46"/>
      <c r="AU198" s="47"/>
      <c r="AV198" s="48"/>
      <c r="AW198" s="49"/>
      <c r="AX198" s="49"/>
      <c r="AY198" s="49"/>
      <c r="AZ198" s="49"/>
      <c r="BA198" s="49"/>
      <c r="BB198" s="49"/>
      <c r="BC198" s="49"/>
      <c r="BD198" s="50"/>
      <c r="BE198" s="49"/>
      <c r="BF198" s="49"/>
      <c r="BG198" s="49"/>
      <c r="BH198" s="49"/>
      <c r="BI198" s="49"/>
      <c r="BJ198" s="49"/>
      <c r="BK198" s="49"/>
      <c r="BL198" s="49"/>
      <c r="BM198" s="49"/>
    </row>
    <row r="199" spans="2:65" x14ac:dyDescent="0.25">
      <c r="B199" s="163">
        <v>2020</v>
      </c>
      <c r="C199" s="26"/>
      <c r="D199" s="27" t="s">
        <v>420</v>
      </c>
      <c r="E199" s="27" t="s">
        <v>421</v>
      </c>
      <c r="F199" s="29"/>
      <c r="G199" s="30"/>
      <c r="H199" s="30"/>
      <c r="I199" s="30"/>
      <c r="J199" s="31"/>
      <c r="K199" s="32"/>
      <c r="L199" s="33"/>
      <c r="M199" s="33"/>
      <c r="N199" s="26"/>
      <c r="O199" s="26"/>
      <c r="P199" s="34"/>
      <c r="Q199" s="33"/>
      <c r="R199" s="35"/>
      <c r="S199" s="26"/>
      <c r="T199" s="26" t="s">
        <v>422</v>
      </c>
      <c r="U199" s="26"/>
      <c r="V199" s="26"/>
      <c r="W199" s="26"/>
      <c r="X199" s="26" t="s">
        <v>423</v>
      </c>
      <c r="Y199" s="36"/>
      <c r="Z199" s="37"/>
      <c r="AA199" s="37"/>
      <c r="AB199" s="38"/>
      <c r="AC199" s="33"/>
      <c r="AD199" s="28"/>
      <c r="AE199" s="37"/>
      <c r="AF199" s="38"/>
      <c r="AG199" s="38"/>
      <c r="AH199" s="39"/>
      <c r="AI199" s="39"/>
      <c r="AJ199" s="40" t="s">
        <v>424</v>
      </c>
      <c r="AK199" s="41"/>
      <c r="AL199" s="42"/>
      <c r="AM199" s="39">
        <v>239</v>
      </c>
      <c r="AN199" s="30" t="s">
        <v>425</v>
      </c>
      <c r="AO199" s="30"/>
      <c r="AP199" s="38"/>
      <c r="AQ199" s="43" t="s">
        <v>155</v>
      </c>
      <c r="AR199" s="44"/>
      <c r="AS199" s="45">
        <v>45421</v>
      </c>
      <c r="AT199" s="46"/>
      <c r="AU199" s="47"/>
      <c r="AV199" s="48"/>
      <c r="AW199" s="49"/>
      <c r="AX199" s="49"/>
      <c r="AY199" s="49"/>
      <c r="AZ199" s="49"/>
      <c r="BA199" s="49"/>
      <c r="BB199" s="49"/>
      <c r="BC199" s="49"/>
      <c r="BD199" s="50"/>
      <c r="BE199" s="49">
        <v>1</v>
      </c>
      <c r="BF199" s="49"/>
      <c r="BG199" s="49"/>
      <c r="BH199" s="49"/>
      <c r="BI199" s="49"/>
      <c r="BJ199" s="49"/>
      <c r="BK199" s="49"/>
      <c r="BL199" s="49"/>
      <c r="BM199" s="49"/>
    </row>
    <row r="200" spans="2:65" x14ac:dyDescent="0.25">
      <c r="B200" s="162">
        <v>2018</v>
      </c>
      <c r="C200" s="26"/>
      <c r="D200" s="27"/>
      <c r="E200" s="27" t="s">
        <v>426</v>
      </c>
      <c r="F200" s="29"/>
      <c r="G200" s="30"/>
      <c r="H200" s="30"/>
      <c r="I200" s="30"/>
      <c r="J200" s="31"/>
      <c r="K200" s="32"/>
      <c r="L200" s="33"/>
      <c r="M200" s="33"/>
      <c r="N200" s="26"/>
      <c r="O200" s="26"/>
      <c r="P200" s="34"/>
      <c r="Q200" s="33"/>
      <c r="R200" s="35"/>
      <c r="S200" s="26"/>
      <c r="T200" s="26"/>
      <c r="U200" s="26"/>
      <c r="V200" s="26"/>
      <c r="W200" s="26"/>
      <c r="X200" s="26"/>
      <c r="Y200" s="36"/>
      <c r="Z200" s="37"/>
      <c r="AA200" s="37"/>
      <c r="AB200" s="38"/>
      <c r="AC200" s="33"/>
      <c r="AD200" s="28"/>
      <c r="AE200" s="37">
        <v>2018</v>
      </c>
      <c r="AF200" s="38"/>
      <c r="AG200" s="38"/>
      <c r="AH200" s="39"/>
      <c r="AI200" s="39"/>
      <c r="AJ200" s="40"/>
      <c r="AK200" s="41"/>
      <c r="AL200" s="42"/>
      <c r="AM200" s="39">
        <v>240</v>
      </c>
      <c r="AN200" s="30"/>
      <c r="AO200" s="30"/>
      <c r="AP200" s="38"/>
      <c r="AQ200" s="43" t="s">
        <v>155</v>
      </c>
      <c r="AR200" s="44"/>
      <c r="AS200" s="45"/>
      <c r="AT200" s="46"/>
      <c r="AU200" s="47"/>
      <c r="AV200" s="48"/>
      <c r="AW200" s="49"/>
      <c r="AX200" s="49"/>
      <c r="AY200" s="49"/>
      <c r="AZ200" s="49"/>
      <c r="BA200" s="49"/>
      <c r="BB200" s="49"/>
      <c r="BC200" s="49"/>
      <c r="BD200" s="50"/>
      <c r="BE200" s="49"/>
      <c r="BF200" s="49"/>
      <c r="BG200" s="49"/>
      <c r="BH200" s="49"/>
      <c r="BI200" s="49"/>
      <c r="BJ200" s="49"/>
      <c r="BK200" s="49"/>
      <c r="BL200" s="49"/>
      <c r="BM200" s="49"/>
    </row>
    <row r="201" spans="2:65" x14ac:dyDescent="0.25">
      <c r="B201" s="163">
        <v>2017</v>
      </c>
      <c r="C201" s="26"/>
      <c r="D201" s="27" t="s">
        <v>358</v>
      </c>
      <c r="E201" s="27" t="s">
        <v>427</v>
      </c>
      <c r="F201" s="29"/>
      <c r="G201" s="30"/>
      <c r="H201" s="30"/>
      <c r="I201" s="30"/>
      <c r="J201" s="31"/>
      <c r="K201" s="32"/>
      <c r="L201" s="33"/>
      <c r="M201" s="33"/>
      <c r="N201" s="26"/>
      <c r="O201" s="26"/>
      <c r="P201" s="34"/>
      <c r="Q201" s="33"/>
      <c r="R201" s="35"/>
      <c r="S201" s="26"/>
      <c r="T201" s="26"/>
      <c r="U201" s="26"/>
      <c r="V201" s="26" t="s">
        <v>209</v>
      </c>
      <c r="W201" s="26"/>
      <c r="X201" s="26"/>
      <c r="Y201" s="36"/>
      <c r="Z201" s="37"/>
      <c r="AA201" s="37"/>
      <c r="AB201" s="38"/>
      <c r="AC201" s="33"/>
      <c r="AD201" s="28"/>
      <c r="AE201" s="37"/>
      <c r="AF201" s="38"/>
      <c r="AG201" s="38"/>
      <c r="AH201" s="39"/>
      <c r="AI201" s="39"/>
      <c r="AJ201" s="40"/>
      <c r="AK201" s="41"/>
      <c r="AL201" s="42"/>
      <c r="AM201" s="39">
        <v>241</v>
      </c>
      <c r="AN201" s="30"/>
      <c r="AO201" s="30"/>
      <c r="AP201" s="38"/>
      <c r="AQ201" s="43" t="s">
        <v>155</v>
      </c>
      <c r="AR201" s="44"/>
      <c r="AS201" s="45"/>
      <c r="AT201" s="46"/>
      <c r="AU201" s="47"/>
      <c r="AV201" s="48"/>
      <c r="AW201" s="49"/>
      <c r="AX201" s="49"/>
      <c r="AY201" s="49"/>
      <c r="AZ201" s="49"/>
      <c r="BA201" s="49"/>
      <c r="BB201" s="49"/>
      <c r="BC201" s="49"/>
      <c r="BD201" s="50"/>
      <c r="BE201" s="49"/>
      <c r="BF201" s="49"/>
      <c r="BG201" s="49"/>
      <c r="BH201" s="49"/>
      <c r="BI201" s="49"/>
      <c r="BJ201" s="49"/>
      <c r="BK201" s="49"/>
      <c r="BL201" s="49"/>
      <c r="BM201" s="49"/>
    </row>
    <row r="202" spans="2:65" x14ac:dyDescent="0.25">
      <c r="B202" s="165">
        <v>2018</v>
      </c>
      <c r="C202" s="26"/>
      <c r="D202" s="27"/>
      <c r="E202" s="27" t="s">
        <v>428</v>
      </c>
      <c r="F202" s="51"/>
      <c r="G202" s="26"/>
      <c r="H202" s="26"/>
      <c r="J202" s="52"/>
      <c r="K202" s="51"/>
      <c r="L202" s="26"/>
      <c r="M202" s="26"/>
      <c r="N202" s="26"/>
      <c r="O202" s="26"/>
      <c r="P202" s="53"/>
      <c r="Q202" s="26"/>
      <c r="R202" s="54"/>
      <c r="S202" s="26"/>
      <c r="T202" s="26"/>
      <c r="U202" s="26"/>
      <c r="V202" s="26" t="s">
        <v>78</v>
      </c>
      <c r="W202" s="26"/>
      <c r="X202" s="26"/>
      <c r="Y202" s="26" t="s">
        <v>428</v>
      </c>
      <c r="Z202" s="26"/>
      <c r="AA202" s="26"/>
      <c r="AB202" s="26"/>
      <c r="AC202" s="26"/>
      <c r="AD202" s="26" t="s">
        <v>429</v>
      </c>
      <c r="AE202" s="36"/>
      <c r="AF202" s="38"/>
      <c r="AG202" s="38"/>
      <c r="AH202" s="33"/>
      <c r="AI202" s="28"/>
      <c r="AJ202" s="32"/>
      <c r="AK202" s="55"/>
      <c r="AL202" s="56"/>
      <c r="AM202" s="39">
        <v>242</v>
      </c>
      <c r="AN202" s="30"/>
      <c r="AO202" s="30"/>
      <c r="AP202" s="26"/>
      <c r="AQ202" s="43" t="s">
        <v>155</v>
      </c>
      <c r="AR202" s="44"/>
      <c r="AS202" s="45"/>
      <c r="AT202" s="46"/>
      <c r="AU202" s="49"/>
      <c r="AV202" s="48"/>
      <c r="AW202" s="49"/>
      <c r="AX202" s="49"/>
      <c r="AY202" s="49"/>
      <c r="AZ202" s="49"/>
      <c r="BA202" s="49"/>
      <c r="BB202" s="49"/>
      <c r="BC202" s="49"/>
      <c r="BD202" s="50"/>
      <c r="BE202" s="49"/>
      <c r="BF202" s="49"/>
      <c r="BG202" s="49"/>
      <c r="BH202" s="49"/>
      <c r="BI202" s="26"/>
      <c r="BJ202" s="26"/>
      <c r="BK202" s="26"/>
      <c r="BL202" s="26"/>
      <c r="BM202" s="26"/>
    </row>
    <row r="203" spans="2:65" x14ac:dyDescent="0.25">
      <c r="B203" s="163">
        <v>2018</v>
      </c>
      <c r="C203" s="26"/>
      <c r="D203" s="27"/>
      <c r="E203" s="27" t="s">
        <v>430</v>
      </c>
      <c r="F203" s="29"/>
      <c r="G203" s="30"/>
      <c r="H203" s="30"/>
      <c r="I203" s="30"/>
      <c r="J203" s="31"/>
      <c r="K203" s="32"/>
      <c r="L203" s="33"/>
      <c r="M203" s="33"/>
      <c r="N203" s="26"/>
      <c r="O203" s="26"/>
      <c r="P203" s="34"/>
      <c r="Q203" s="33"/>
      <c r="R203" s="35"/>
      <c r="S203" s="26"/>
      <c r="T203" s="26"/>
      <c r="U203" s="26"/>
      <c r="V203" s="26" t="s">
        <v>90</v>
      </c>
      <c r="W203" s="26"/>
      <c r="X203" s="26"/>
      <c r="Y203" s="36"/>
      <c r="Z203" s="37"/>
      <c r="AA203" s="37"/>
      <c r="AB203" s="38"/>
      <c r="AC203" s="33"/>
      <c r="AD203" s="28"/>
      <c r="AE203" s="37">
        <v>2018</v>
      </c>
      <c r="AF203" s="38" t="s">
        <v>431</v>
      </c>
      <c r="AG203" s="38"/>
      <c r="AH203" s="39"/>
      <c r="AI203" s="39"/>
      <c r="AJ203" s="40"/>
      <c r="AK203" s="41"/>
      <c r="AL203" s="42"/>
      <c r="AM203" s="39">
        <v>243</v>
      </c>
      <c r="AN203" s="30"/>
      <c r="AO203" s="30"/>
      <c r="AP203" s="38"/>
      <c r="AQ203" s="43" t="s">
        <v>155</v>
      </c>
      <c r="AR203" s="44"/>
      <c r="AS203" s="45"/>
      <c r="AT203" s="46"/>
      <c r="AU203" s="47"/>
      <c r="AV203" s="48"/>
      <c r="AW203" s="49"/>
      <c r="AX203" s="49"/>
      <c r="AY203" s="49"/>
      <c r="AZ203" s="49"/>
      <c r="BA203" s="49"/>
      <c r="BB203" s="49"/>
      <c r="BC203" s="49"/>
      <c r="BD203" s="50"/>
      <c r="BE203" s="49"/>
      <c r="BF203" s="49"/>
      <c r="BG203" s="49"/>
      <c r="BH203" s="49"/>
      <c r="BI203" s="49"/>
      <c r="BJ203" s="49"/>
      <c r="BK203" s="49"/>
      <c r="BL203" s="49"/>
      <c r="BM203" s="49"/>
    </row>
    <row r="204" spans="2:65" x14ac:dyDescent="0.25">
      <c r="B204" s="162">
        <v>2018</v>
      </c>
      <c r="C204" s="26"/>
      <c r="D204" s="27"/>
      <c r="E204" s="27" t="s">
        <v>432</v>
      </c>
      <c r="F204" s="29"/>
      <c r="G204" s="30"/>
      <c r="H204" s="30"/>
      <c r="I204" s="30"/>
      <c r="J204" s="31"/>
      <c r="K204" s="32"/>
      <c r="L204" s="33"/>
      <c r="M204" s="33"/>
      <c r="N204" s="26"/>
      <c r="O204" s="26"/>
      <c r="P204" s="34"/>
      <c r="Q204" s="33"/>
      <c r="R204" s="35"/>
      <c r="S204" s="26"/>
      <c r="T204" s="26"/>
      <c r="U204" s="26"/>
      <c r="V204" s="26" t="s">
        <v>90</v>
      </c>
      <c r="W204" s="26"/>
      <c r="X204" s="26"/>
      <c r="Y204" s="36"/>
      <c r="Z204" s="37"/>
      <c r="AA204" s="37"/>
      <c r="AB204" s="38"/>
      <c r="AC204" s="33"/>
      <c r="AD204" s="28"/>
      <c r="AE204" s="37">
        <v>2018</v>
      </c>
      <c r="AF204" s="38" t="s">
        <v>433</v>
      </c>
      <c r="AG204" s="38"/>
      <c r="AH204" s="39"/>
      <c r="AI204" s="39"/>
      <c r="AJ204" s="40"/>
      <c r="AK204" s="41"/>
      <c r="AL204" s="42"/>
      <c r="AM204" s="39">
        <v>244</v>
      </c>
      <c r="AN204" s="30"/>
      <c r="AO204" s="30"/>
      <c r="AP204" s="38"/>
      <c r="AQ204" s="43" t="s">
        <v>155</v>
      </c>
      <c r="AR204" s="44"/>
      <c r="AS204" s="45"/>
      <c r="AT204" s="46"/>
      <c r="AU204" s="47"/>
      <c r="AV204" s="48"/>
      <c r="AW204" s="49"/>
      <c r="AX204" s="49"/>
      <c r="AY204" s="49"/>
      <c r="AZ204" s="49"/>
      <c r="BA204" s="49"/>
      <c r="BB204" s="49"/>
      <c r="BC204" s="49"/>
      <c r="BD204" s="50"/>
      <c r="BE204" s="49"/>
      <c r="BF204" s="49"/>
      <c r="BG204" s="49"/>
      <c r="BH204" s="49"/>
      <c r="BI204" s="49"/>
      <c r="BJ204" s="49"/>
      <c r="BK204" s="49"/>
      <c r="BL204" s="49"/>
      <c r="BM204" s="49"/>
    </row>
    <row r="205" spans="2:65" x14ac:dyDescent="0.25">
      <c r="B205" s="163">
        <v>2018</v>
      </c>
      <c r="C205" s="26"/>
      <c r="D205" s="27"/>
      <c r="E205" s="27" t="s">
        <v>434</v>
      </c>
      <c r="F205" s="29"/>
      <c r="G205" s="30"/>
      <c r="H205" s="30"/>
      <c r="I205" s="30"/>
      <c r="J205" s="31"/>
      <c r="K205" s="32"/>
      <c r="L205" s="33"/>
      <c r="M205" s="33"/>
      <c r="N205" s="26"/>
      <c r="O205" s="26"/>
      <c r="P205" s="34"/>
      <c r="Q205" s="33"/>
      <c r="R205" s="35"/>
      <c r="S205" s="26"/>
      <c r="T205" s="26"/>
      <c r="U205" s="26"/>
      <c r="V205" s="26" t="s">
        <v>90</v>
      </c>
      <c r="W205" s="26"/>
      <c r="X205" s="26"/>
      <c r="Y205" s="36"/>
      <c r="Z205" s="37"/>
      <c r="AA205" s="37"/>
      <c r="AB205" s="38"/>
      <c r="AC205" s="33"/>
      <c r="AD205" s="28"/>
      <c r="AE205" s="37">
        <v>2018</v>
      </c>
      <c r="AF205" s="38" t="s">
        <v>435</v>
      </c>
      <c r="AG205" s="38"/>
      <c r="AH205" s="39"/>
      <c r="AI205" s="39"/>
      <c r="AJ205" s="40"/>
      <c r="AK205" s="41"/>
      <c r="AL205" s="42"/>
      <c r="AM205" s="39">
        <v>245</v>
      </c>
      <c r="AN205" s="30"/>
      <c r="AO205" s="30"/>
      <c r="AP205" s="38"/>
      <c r="AQ205" s="43" t="s">
        <v>155</v>
      </c>
      <c r="AR205" s="44"/>
      <c r="AS205" s="45"/>
      <c r="AT205" s="46"/>
      <c r="AU205" s="47"/>
      <c r="AV205" s="48"/>
      <c r="AW205" s="49"/>
      <c r="AX205" s="49"/>
      <c r="AY205" s="49"/>
      <c r="AZ205" s="49"/>
      <c r="BA205" s="49"/>
      <c r="BB205" s="49"/>
      <c r="BC205" s="49"/>
      <c r="BD205" s="50"/>
      <c r="BE205" s="49"/>
      <c r="BF205" s="49"/>
      <c r="BG205" s="49"/>
      <c r="BH205" s="49"/>
      <c r="BI205" s="49"/>
      <c r="BJ205" s="49"/>
      <c r="BK205" s="49"/>
      <c r="BL205" s="49"/>
      <c r="BM205" s="49"/>
    </row>
    <row r="206" spans="2:65" x14ac:dyDescent="0.25">
      <c r="B206" s="162">
        <v>0</v>
      </c>
      <c r="C206" s="26"/>
      <c r="D206" s="27"/>
      <c r="E206" s="27" t="s">
        <v>436</v>
      </c>
      <c r="F206" s="29"/>
      <c r="G206" s="30"/>
      <c r="H206" s="30"/>
      <c r="I206" s="30"/>
      <c r="J206" s="31"/>
      <c r="K206" s="32"/>
      <c r="L206" s="33"/>
      <c r="M206" s="33"/>
      <c r="N206" s="26"/>
      <c r="O206" s="26"/>
      <c r="P206" s="34"/>
      <c r="Q206" s="33"/>
      <c r="R206" s="35"/>
      <c r="S206" s="26"/>
      <c r="T206" s="26"/>
      <c r="U206" s="26"/>
      <c r="V206" s="26"/>
      <c r="W206" s="26"/>
      <c r="X206" s="26"/>
      <c r="Y206" s="36"/>
      <c r="Z206" s="37"/>
      <c r="AA206" s="37"/>
      <c r="AB206" s="38"/>
      <c r="AC206" s="33"/>
      <c r="AD206" s="28"/>
      <c r="AE206" s="37"/>
      <c r="AF206" s="38"/>
      <c r="AG206" s="38"/>
      <c r="AH206" s="39"/>
      <c r="AI206" s="39"/>
      <c r="AJ206" s="40"/>
      <c r="AK206" s="41"/>
      <c r="AL206" s="42"/>
      <c r="AM206" s="39">
        <v>246</v>
      </c>
      <c r="AN206" s="30"/>
      <c r="AO206" s="30"/>
      <c r="AP206" s="38"/>
      <c r="AQ206" s="43" t="s">
        <v>155</v>
      </c>
      <c r="AR206" s="44"/>
      <c r="AS206" s="45"/>
      <c r="AT206" s="46"/>
      <c r="AU206" s="47"/>
      <c r="AV206" s="48"/>
      <c r="AW206" s="49"/>
      <c r="AX206" s="49"/>
      <c r="AY206" s="49"/>
      <c r="AZ206" s="49"/>
      <c r="BA206" s="49"/>
      <c r="BB206" s="49"/>
      <c r="BC206" s="49"/>
      <c r="BD206" s="50"/>
      <c r="BE206" s="49"/>
      <c r="BF206" s="49"/>
      <c r="BG206" s="49"/>
      <c r="BH206" s="49"/>
      <c r="BI206" s="49"/>
      <c r="BJ206" s="49"/>
      <c r="BK206" s="49"/>
      <c r="BL206" s="49"/>
      <c r="BM206" s="49"/>
    </row>
    <row r="207" spans="2:65" x14ac:dyDescent="0.25">
      <c r="B207" s="166">
        <v>2018</v>
      </c>
      <c r="C207" s="26"/>
      <c r="D207" s="61"/>
      <c r="E207" s="61" t="s">
        <v>437</v>
      </c>
      <c r="F207" s="62"/>
      <c r="G207" s="59"/>
      <c r="H207" s="59"/>
      <c r="J207" s="52"/>
      <c r="K207" s="63"/>
      <c r="L207" s="59"/>
      <c r="M207" s="59"/>
      <c r="N207" s="59"/>
      <c r="O207" s="59"/>
      <c r="P207" s="64"/>
      <c r="Q207" s="59"/>
      <c r="R207" s="65"/>
      <c r="S207" s="59"/>
      <c r="T207" s="59"/>
      <c r="U207" s="59"/>
      <c r="V207" s="59" t="s">
        <v>78</v>
      </c>
      <c r="W207" s="99"/>
      <c r="X207" s="59"/>
      <c r="Y207" s="59" t="s">
        <v>437</v>
      </c>
      <c r="Z207" s="59"/>
      <c r="AA207" s="59"/>
      <c r="AB207" s="59"/>
      <c r="AC207" s="59"/>
      <c r="AD207" s="59" t="s">
        <v>438</v>
      </c>
      <c r="AE207" s="67"/>
      <c r="AF207" s="68"/>
      <c r="AG207" s="68"/>
      <c r="AH207" s="66"/>
      <c r="AI207" s="60"/>
      <c r="AJ207" s="88"/>
      <c r="AK207" s="69"/>
      <c r="AL207" s="70"/>
      <c r="AM207" s="71">
        <v>248</v>
      </c>
      <c r="AN207" s="72"/>
      <c r="AO207" s="72"/>
      <c r="AP207" s="59"/>
      <c r="AQ207" s="100" t="s">
        <v>155</v>
      </c>
      <c r="AR207" s="68"/>
      <c r="AS207" s="81"/>
      <c r="AT207" s="46"/>
      <c r="AU207" s="49"/>
      <c r="AV207" s="76"/>
      <c r="AW207" s="75"/>
      <c r="AX207" s="75"/>
      <c r="AY207" s="75"/>
      <c r="AZ207" s="75"/>
      <c r="BA207" s="75"/>
      <c r="BB207" s="75"/>
      <c r="BC207" s="75"/>
      <c r="BD207" s="77"/>
      <c r="BE207" s="49"/>
      <c r="BF207" s="49"/>
      <c r="BG207" s="49"/>
      <c r="BH207" s="49"/>
      <c r="BI207" s="49"/>
      <c r="BJ207" s="49"/>
      <c r="BK207" s="49"/>
      <c r="BL207" s="49"/>
      <c r="BM207" s="49"/>
    </row>
    <row r="208" spans="2:65" x14ac:dyDescent="0.25">
      <c r="B208" s="165">
        <v>2018</v>
      </c>
      <c r="C208" s="26"/>
      <c r="D208" s="27"/>
      <c r="E208" s="27" t="s">
        <v>439</v>
      </c>
      <c r="F208" s="51"/>
      <c r="G208" s="26"/>
      <c r="H208" s="26"/>
      <c r="J208" s="52"/>
      <c r="K208" s="51"/>
      <c r="L208" s="26"/>
      <c r="M208" s="26"/>
      <c r="N208" s="26"/>
      <c r="O208" s="26"/>
      <c r="P208" s="53"/>
      <c r="Q208" s="26"/>
      <c r="R208" s="54"/>
      <c r="S208" s="26"/>
      <c r="T208" s="26"/>
      <c r="U208" s="26"/>
      <c r="V208" s="26" t="s">
        <v>78</v>
      </c>
      <c r="W208" s="26"/>
      <c r="X208" s="26"/>
      <c r="Y208" s="26" t="s">
        <v>439</v>
      </c>
      <c r="Z208" s="26"/>
      <c r="AA208" s="26"/>
      <c r="AB208" s="26"/>
      <c r="AC208" s="26"/>
      <c r="AD208" s="26" t="s">
        <v>438</v>
      </c>
      <c r="AE208" s="36"/>
      <c r="AF208" s="38"/>
      <c r="AG208" s="38"/>
      <c r="AH208" s="33"/>
      <c r="AI208" s="28"/>
      <c r="AJ208" s="32"/>
      <c r="AK208" s="55"/>
      <c r="AL208" s="56"/>
      <c r="AM208" s="39">
        <v>249</v>
      </c>
      <c r="AN208" s="30"/>
      <c r="AO208" s="30"/>
      <c r="AP208" s="26"/>
      <c r="AQ208" s="43" t="s">
        <v>155</v>
      </c>
      <c r="AR208" s="44"/>
      <c r="AS208" s="45"/>
      <c r="AT208" s="46"/>
      <c r="AU208" s="49"/>
      <c r="AV208" s="48"/>
      <c r="AW208" s="49"/>
      <c r="AX208" s="49"/>
      <c r="AY208" s="49"/>
      <c r="AZ208" s="49"/>
      <c r="BA208" s="49"/>
      <c r="BB208" s="49"/>
      <c r="BC208" s="49"/>
      <c r="BD208" s="50"/>
      <c r="BE208" s="49"/>
      <c r="BF208" s="49"/>
      <c r="BG208" s="49"/>
      <c r="BH208" s="49"/>
      <c r="BI208" s="26"/>
      <c r="BJ208" s="26"/>
      <c r="BK208" s="26"/>
      <c r="BL208" s="26"/>
      <c r="BM208" s="26"/>
    </row>
    <row r="209" spans="2:65" x14ac:dyDescent="0.25">
      <c r="B209" s="166">
        <v>2018</v>
      </c>
      <c r="C209" s="26"/>
      <c r="D209" s="27"/>
      <c r="E209" s="27" t="s">
        <v>440</v>
      </c>
      <c r="F209" s="51"/>
      <c r="G209" s="26"/>
      <c r="H209" s="26"/>
      <c r="J209" s="52"/>
      <c r="K209" s="51"/>
      <c r="L209" s="26"/>
      <c r="M209" s="26"/>
      <c r="N209" s="26"/>
      <c r="O209" s="26"/>
      <c r="P209" s="53"/>
      <c r="Q209" s="26"/>
      <c r="R209" s="54"/>
      <c r="S209" s="26"/>
      <c r="T209" s="26"/>
      <c r="U209" s="26"/>
      <c r="V209" s="26" t="s">
        <v>78</v>
      </c>
      <c r="W209" s="26"/>
      <c r="X209" s="26"/>
      <c r="Y209" s="26" t="s">
        <v>440</v>
      </c>
      <c r="Z209" s="26"/>
      <c r="AA209" s="26"/>
      <c r="AB209" s="26"/>
      <c r="AC209" s="26"/>
      <c r="AD209" s="26" t="s">
        <v>441</v>
      </c>
      <c r="AE209" s="36"/>
      <c r="AF209" s="38"/>
      <c r="AG209" s="38"/>
      <c r="AH209" s="33"/>
      <c r="AI209" s="28"/>
      <c r="AJ209" s="32"/>
      <c r="AK209" s="55"/>
      <c r="AL209" s="56"/>
      <c r="AM209" s="39">
        <v>250</v>
      </c>
      <c r="AN209" s="30"/>
      <c r="AO209" s="30"/>
      <c r="AP209" s="26"/>
      <c r="AQ209" s="43" t="s">
        <v>155</v>
      </c>
      <c r="AR209" s="44"/>
      <c r="AS209" s="45"/>
      <c r="AT209" s="46"/>
      <c r="AU209" s="49"/>
      <c r="AV209" s="48"/>
      <c r="AW209" s="49"/>
      <c r="AX209" s="49"/>
      <c r="AY209" s="49"/>
      <c r="AZ209" s="49"/>
      <c r="BA209" s="49"/>
      <c r="BB209" s="49"/>
      <c r="BC209" s="49"/>
      <c r="BD209" s="50"/>
      <c r="BE209" s="49"/>
      <c r="BF209" s="49"/>
      <c r="BG209" s="49"/>
      <c r="BH209" s="49"/>
      <c r="BI209" s="26"/>
      <c r="BJ209" s="26"/>
      <c r="BK209" s="26"/>
      <c r="BL209" s="26"/>
      <c r="BM209" s="26"/>
    </row>
    <row r="210" spans="2:65" x14ac:dyDescent="0.25">
      <c r="B210" s="165">
        <v>2018</v>
      </c>
      <c r="C210" s="26"/>
      <c r="D210" s="27"/>
      <c r="E210" s="27" t="s">
        <v>442</v>
      </c>
      <c r="F210" s="51"/>
      <c r="G210" s="26"/>
      <c r="H210" s="26"/>
      <c r="J210" s="52"/>
      <c r="K210" s="51"/>
      <c r="L210" s="26"/>
      <c r="M210" s="26"/>
      <c r="N210" s="26"/>
      <c r="O210" s="26"/>
      <c r="P210" s="53"/>
      <c r="Q210" s="26"/>
      <c r="R210" s="54"/>
      <c r="S210" s="26"/>
      <c r="T210" s="26"/>
      <c r="U210" s="26"/>
      <c r="V210" s="26" t="s">
        <v>78</v>
      </c>
      <c r="W210" s="26"/>
      <c r="X210" s="26"/>
      <c r="Y210" s="26" t="s">
        <v>442</v>
      </c>
      <c r="Z210" s="26"/>
      <c r="AA210" s="26"/>
      <c r="AB210" s="26"/>
      <c r="AC210" s="26"/>
      <c r="AD210" s="26" t="s">
        <v>441</v>
      </c>
      <c r="AE210" s="36"/>
      <c r="AF210" s="38"/>
      <c r="AG210" s="38"/>
      <c r="AH210" s="33"/>
      <c r="AI210" s="28"/>
      <c r="AJ210" s="32"/>
      <c r="AK210" s="55"/>
      <c r="AL210" s="56"/>
      <c r="AM210" s="39">
        <v>251</v>
      </c>
      <c r="AN210" s="30"/>
      <c r="AO210" s="30"/>
      <c r="AP210" s="26"/>
      <c r="AQ210" s="43" t="s">
        <v>155</v>
      </c>
      <c r="AR210" s="44"/>
      <c r="AS210" s="45"/>
      <c r="AT210" s="46"/>
      <c r="AU210" s="49"/>
      <c r="AV210" s="48"/>
      <c r="AW210" s="49"/>
      <c r="AX210" s="49"/>
      <c r="AY210" s="49"/>
      <c r="AZ210" s="49"/>
      <c r="BA210" s="49"/>
      <c r="BB210" s="49"/>
      <c r="BC210" s="49"/>
      <c r="BD210" s="50"/>
      <c r="BE210" s="49"/>
      <c r="BF210" s="49"/>
      <c r="BG210" s="49"/>
      <c r="BH210" s="49"/>
      <c r="BI210" s="26"/>
      <c r="BJ210" s="26"/>
      <c r="BK210" s="26"/>
      <c r="BL210" s="26"/>
      <c r="BM210" s="26"/>
    </row>
    <row r="211" spans="2:65" x14ac:dyDescent="0.25">
      <c r="B211" s="166">
        <v>2018</v>
      </c>
      <c r="C211" s="26"/>
      <c r="D211" s="27" t="s">
        <v>443</v>
      </c>
      <c r="E211" s="27" t="s">
        <v>444</v>
      </c>
      <c r="F211" s="29"/>
      <c r="G211" s="30"/>
      <c r="H211" s="30"/>
      <c r="I211" s="30"/>
      <c r="J211" s="31"/>
      <c r="K211" s="32"/>
      <c r="L211" s="33"/>
      <c r="M211" s="33"/>
      <c r="N211" s="26"/>
      <c r="O211" s="26"/>
      <c r="P211" s="34"/>
      <c r="Q211" s="33"/>
      <c r="R211" s="35"/>
      <c r="S211" s="26"/>
      <c r="T211" s="26"/>
      <c r="U211" s="26"/>
      <c r="V211" s="26" t="s">
        <v>209</v>
      </c>
      <c r="W211" s="26"/>
      <c r="X211" s="26"/>
      <c r="Y211" s="36"/>
      <c r="Z211" s="37"/>
      <c r="AA211" s="37"/>
      <c r="AB211" s="38"/>
      <c r="AC211" s="33"/>
      <c r="AD211" s="28"/>
      <c r="AE211" s="37"/>
      <c r="AF211" s="38"/>
      <c r="AG211" s="38"/>
      <c r="AH211" s="39"/>
      <c r="AI211" s="39"/>
      <c r="AJ211" s="40"/>
      <c r="AK211" s="41"/>
      <c r="AL211" s="42"/>
      <c r="AM211" s="39">
        <v>252</v>
      </c>
      <c r="AN211" s="30"/>
      <c r="AO211" s="30"/>
      <c r="AP211" s="38"/>
      <c r="AQ211" s="43" t="s">
        <v>155</v>
      </c>
      <c r="AR211" s="44"/>
      <c r="AS211" s="45"/>
      <c r="AT211" s="46"/>
      <c r="AU211" s="47"/>
      <c r="AV211" s="48"/>
      <c r="AW211" s="49"/>
      <c r="AX211" s="49"/>
      <c r="AY211" s="49"/>
      <c r="AZ211" s="49"/>
      <c r="BA211" s="49"/>
      <c r="BB211" s="49"/>
      <c r="BC211" s="49"/>
      <c r="BD211" s="50"/>
      <c r="BE211" s="49"/>
      <c r="BF211" s="49"/>
      <c r="BG211" s="49"/>
      <c r="BH211" s="49"/>
      <c r="BI211" s="49"/>
      <c r="BJ211" s="49"/>
      <c r="BK211" s="49"/>
      <c r="BL211" s="49"/>
      <c r="BM211" s="49"/>
    </row>
    <row r="212" spans="2:65" x14ac:dyDescent="0.25">
      <c r="B212" s="165">
        <v>2018</v>
      </c>
      <c r="C212" s="26"/>
      <c r="D212" s="27"/>
      <c r="E212" s="27" t="s">
        <v>445</v>
      </c>
      <c r="F212" s="51"/>
      <c r="G212" s="26"/>
      <c r="H212" s="26"/>
      <c r="J212" s="52"/>
      <c r="K212" s="51"/>
      <c r="L212" s="26"/>
      <c r="M212" s="26"/>
      <c r="N212" s="26"/>
      <c r="O212" s="26"/>
      <c r="P212" s="53"/>
      <c r="Q212" s="26"/>
      <c r="R212" s="54"/>
      <c r="S212" s="26"/>
      <c r="T212" s="26"/>
      <c r="U212" s="26"/>
      <c r="V212" s="26" t="s">
        <v>78</v>
      </c>
      <c r="W212" s="26"/>
      <c r="X212" s="26"/>
      <c r="Y212" s="26" t="s">
        <v>445</v>
      </c>
      <c r="Z212" s="26"/>
      <c r="AA212" s="26"/>
      <c r="AB212" s="26"/>
      <c r="AC212" s="26"/>
      <c r="AD212" s="26" t="s">
        <v>257</v>
      </c>
      <c r="AE212" s="36"/>
      <c r="AF212" s="38"/>
      <c r="AG212" s="38"/>
      <c r="AH212" s="33"/>
      <c r="AI212" s="28"/>
      <c r="AJ212" s="32"/>
      <c r="AK212" s="55"/>
      <c r="AL212" s="56"/>
      <c r="AM212" s="39">
        <v>253</v>
      </c>
      <c r="AN212" s="30"/>
      <c r="AO212" s="30"/>
      <c r="AP212" s="26"/>
      <c r="AQ212" s="43" t="s">
        <v>155</v>
      </c>
      <c r="AR212" s="44"/>
      <c r="AS212" s="45"/>
      <c r="AT212" s="46"/>
      <c r="AU212" s="49"/>
      <c r="AV212" s="48"/>
      <c r="AW212" s="49"/>
      <c r="AX212" s="49"/>
      <c r="AY212" s="49"/>
      <c r="AZ212" s="49"/>
      <c r="BA212" s="49"/>
      <c r="BB212" s="49"/>
      <c r="BC212" s="49"/>
      <c r="BD212" s="50"/>
      <c r="BE212" s="49"/>
      <c r="BF212" s="49"/>
      <c r="BG212" s="49"/>
      <c r="BH212" s="49"/>
      <c r="BI212" s="26"/>
      <c r="BJ212" s="26"/>
      <c r="BK212" s="26"/>
      <c r="BL212" s="26"/>
      <c r="BM212" s="26"/>
    </row>
    <row r="213" spans="2:65" x14ac:dyDescent="0.25">
      <c r="B213" s="166">
        <v>2018</v>
      </c>
      <c r="C213" s="26"/>
      <c r="D213" s="27"/>
      <c r="E213" s="27" t="s">
        <v>446</v>
      </c>
      <c r="F213" s="51"/>
      <c r="G213" s="26"/>
      <c r="H213" s="26"/>
      <c r="J213" s="52"/>
      <c r="K213" s="51"/>
      <c r="L213" s="26"/>
      <c r="M213" s="26"/>
      <c r="N213" s="26"/>
      <c r="O213" s="26"/>
      <c r="P213" s="53"/>
      <c r="Q213" s="26"/>
      <c r="R213" s="54"/>
      <c r="S213" s="26"/>
      <c r="T213" s="26"/>
      <c r="U213" s="26"/>
      <c r="V213" s="26" t="s">
        <v>78</v>
      </c>
      <c r="W213" s="26"/>
      <c r="X213" s="26"/>
      <c r="Y213" s="26" t="s">
        <v>446</v>
      </c>
      <c r="Z213" s="26"/>
      <c r="AA213" s="26"/>
      <c r="AB213" s="26"/>
      <c r="AC213" s="26"/>
      <c r="AD213" s="26" t="s">
        <v>257</v>
      </c>
      <c r="AE213" s="36"/>
      <c r="AF213" s="38"/>
      <c r="AG213" s="38"/>
      <c r="AH213" s="33"/>
      <c r="AI213" s="28"/>
      <c r="AJ213" s="32"/>
      <c r="AK213" s="55"/>
      <c r="AL213" s="56"/>
      <c r="AM213" s="39">
        <v>254</v>
      </c>
      <c r="AN213" s="30"/>
      <c r="AO213" s="30"/>
      <c r="AP213" s="26"/>
      <c r="AQ213" s="43" t="s">
        <v>155</v>
      </c>
      <c r="AR213" s="44"/>
      <c r="AS213" s="45"/>
      <c r="AT213" s="46"/>
      <c r="AU213" s="49"/>
      <c r="AV213" s="48"/>
      <c r="AW213" s="49"/>
      <c r="AX213" s="49"/>
      <c r="AY213" s="49"/>
      <c r="AZ213" s="49"/>
      <c r="BA213" s="49"/>
      <c r="BB213" s="49"/>
      <c r="BC213" s="49"/>
      <c r="BD213" s="50"/>
      <c r="BE213" s="49"/>
      <c r="BF213" s="49"/>
      <c r="BG213" s="49"/>
      <c r="BH213" s="49"/>
      <c r="BI213" s="26"/>
      <c r="BJ213" s="26"/>
      <c r="BK213" s="26"/>
      <c r="BL213" s="26"/>
      <c r="BM213" s="26"/>
    </row>
    <row r="214" spans="2:65" x14ac:dyDescent="0.25">
      <c r="B214" s="165">
        <v>2018</v>
      </c>
      <c r="C214" s="26"/>
      <c r="D214" s="27"/>
      <c r="E214" s="27" t="s">
        <v>447</v>
      </c>
      <c r="F214" s="51"/>
      <c r="G214" s="26"/>
      <c r="H214" s="26"/>
      <c r="J214" s="52"/>
      <c r="K214" s="51"/>
      <c r="L214" s="26"/>
      <c r="M214" s="26"/>
      <c r="N214" s="26"/>
      <c r="O214" s="26"/>
      <c r="P214" s="53"/>
      <c r="Q214" s="26"/>
      <c r="R214" s="54"/>
      <c r="S214" s="26"/>
      <c r="T214" s="26"/>
      <c r="U214" s="26"/>
      <c r="V214" s="26" t="s">
        <v>78</v>
      </c>
      <c r="W214" s="26"/>
      <c r="X214" s="26"/>
      <c r="Y214" s="26" t="s">
        <v>447</v>
      </c>
      <c r="Z214" s="26"/>
      <c r="AA214" s="26"/>
      <c r="AB214" s="26"/>
      <c r="AC214" s="26"/>
      <c r="AD214" s="26" t="s">
        <v>257</v>
      </c>
      <c r="AE214" s="36"/>
      <c r="AF214" s="38"/>
      <c r="AG214" s="38"/>
      <c r="AH214" s="33"/>
      <c r="AI214" s="28"/>
      <c r="AJ214" s="32"/>
      <c r="AK214" s="55"/>
      <c r="AL214" s="56"/>
      <c r="AM214" s="39">
        <v>255</v>
      </c>
      <c r="AN214" s="30"/>
      <c r="AO214" s="30"/>
      <c r="AP214" s="26"/>
      <c r="AQ214" s="43" t="s">
        <v>155</v>
      </c>
      <c r="AR214" s="44"/>
      <c r="AS214" s="45"/>
      <c r="AT214" s="46"/>
      <c r="AU214" s="49"/>
      <c r="AV214" s="48"/>
      <c r="AW214" s="49"/>
      <c r="AX214" s="49"/>
      <c r="AY214" s="49"/>
      <c r="AZ214" s="49"/>
      <c r="BA214" s="49"/>
      <c r="BB214" s="49"/>
      <c r="BC214" s="49"/>
      <c r="BD214" s="50"/>
      <c r="BE214" s="49"/>
      <c r="BF214" s="49"/>
      <c r="BG214" s="49"/>
      <c r="BH214" s="49"/>
      <c r="BI214" s="26"/>
      <c r="BJ214" s="26"/>
      <c r="BK214" s="26"/>
      <c r="BL214" s="26"/>
      <c r="BM214" s="26"/>
    </row>
    <row r="215" spans="2:65" x14ac:dyDescent="0.25">
      <c r="B215" s="166">
        <v>2018</v>
      </c>
      <c r="C215" s="26"/>
      <c r="D215" s="27"/>
      <c r="E215" s="27" t="s">
        <v>448</v>
      </c>
      <c r="F215" s="51"/>
      <c r="G215" s="26"/>
      <c r="H215" s="26"/>
      <c r="J215" s="52"/>
      <c r="K215" s="51"/>
      <c r="L215" s="26"/>
      <c r="M215" s="26"/>
      <c r="N215" s="26"/>
      <c r="O215" s="26"/>
      <c r="P215" s="53"/>
      <c r="Q215" s="26"/>
      <c r="R215" s="54"/>
      <c r="S215" s="26"/>
      <c r="T215" s="26"/>
      <c r="U215" s="26"/>
      <c r="V215" s="26" t="s">
        <v>78</v>
      </c>
      <c r="W215" s="26"/>
      <c r="X215" s="26"/>
      <c r="Y215" s="26" t="s">
        <v>448</v>
      </c>
      <c r="Z215" s="26"/>
      <c r="AA215" s="26"/>
      <c r="AB215" s="26"/>
      <c r="AC215" s="26"/>
      <c r="AD215" s="26" t="s">
        <v>225</v>
      </c>
      <c r="AE215" s="36"/>
      <c r="AF215" s="38"/>
      <c r="AG215" s="38"/>
      <c r="AH215" s="33"/>
      <c r="AI215" s="28"/>
      <c r="AJ215" s="32"/>
      <c r="AK215" s="55"/>
      <c r="AL215" s="56"/>
      <c r="AM215" s="39">
        <v>256</v>
      </c>
      <c r="AN215" s="30"/>
      <c r="AO215" s="30"/>
      <c r="AP215" s="26"/>
      <c r="AQ215" s="43" t="s">
        <v>155</v>
      </c>
      <c r="AR215" s="44"/>
      <c r="AS215" s="45"/>
      <c r="AT215" s="46"/>
      <c r="AU215" s="49"/>
      <c r="AV215" s="48"/>
      <c r="AW215" s="49"/>
      <c r="AX215" s="49"/>
      <c r="AY215" s="49"/>
      <c r="AZ215" s="49"/>
      <c r="BA215" s="49"/>
      <c r="BB215" s="49"/>
      <c r="BC215" s="49"/>
      <c r="BD215" s="50"/>
      <c r="BE215" s="49"/>
      <c r="BF215" s="49"/>
      <c r="BG215" s="49"/>
      <c r="BH215" s="49"/>
      <c r="BI215" s="26"/>
      <c r="BJ215" s="26"/>
      <c r="BK215" s="26"/>
      <c r="BL215" s="26"/>
      <c r="BM215" s="26"/>
    </row>
    <row r="216" spans="2:65" x14ac:dyDescent="0.25">
      <c r="B216" s="165">
        <v>2018</v>
      </c>
      <c r="C216" s="26"/>
      <c r="D216" s="27"/>
      <c r="E216" s="27" t="s">
        <v>449</v>
      </c>
      <c r="F216" s="51"/>
      <c r="G216" s="26"/>
      <c r="H216" s="26"/>
      <c r="J216" s="52"/>
      <c r="K216" s="51"/>
      <c r="L216" s="26"/>
      <c r="M216" s="26"/>
      <c r="N216" s="26"/>
      <c r="O216" s="26"/>
      <c r="P216" s="53"/>
      <c r="Q216" s="26"/>
      <c r="R216" s="54"/>
      <c r="S216" s="26"/>
      <c r="T216" s="26"/>
      <c r="U216" s="26"/>
      <c r="V216" s="26" t="s">
        <v>78</v>
      </c>
      <c r="W216" s="26"/>
      <c r="X216" s="26"/>
      <c r="Y216" s="26" t="s">
        <v>449</v>
      </c>
      <c r="Z216" s="26"/>
      <c r="AA216" s="26"/>
      <c r="AB216" s="26"/>
      <c r="AC216" s="26"/>
      <c r="AD216" s="26" t="s">
        <v>225</v>
      </c>
      <c r="AE216" s="36"/>
      <c r="AF216" s="38"/>
      <c r="AG216" s="38"/>
      <c r="AH216" s="33"/>
      <c r="AI216" s="28"/>
      <c r="AJ216" s="32"/>
      <c r="AK216" s="55"/>
      <c r="AL216" s="56"/>
      <c r="AM216" s="39">
        <v>257</v>
      </c>
      <c r="AN216" s="30"/>
      <c r="AO216" s="30"/>
      <c r="AP216" s="26"/>
      <c r="AQ216" s="43" t="s">
        <v>155</v>
      </c>
      <c r="AR216" s="44"/>
      <c r="AS216" s="45"/>
      <c r="AT216" s="46"/>
      <c r="AU216" s="49"/>
      <c r="AV216" s="48"/>
      <c r="AW216" s="49"/>
      <c r="AX216" s="49"/>
      <c r="AY216" s="49"/>
      <c r="AZ216" s="49"/>
      <c r="BA216" s="49"/>
      <c r="BB216" s="49"/>
      <c r="BC216" s="49"/>
      <c r="BD216" s="50"/>
      <c r="BE216" s="49"/>
      <c r="BF216" s="49"/>
      <c r="BG216" s="49"/>
      <c r="BH216" s="49"/>
      <c r="BI216" s="26"/>
      <c r="BJ216" s="26"/>
      <c r="BK216" s="26"/>
      <c r="BL216" s="26"/>
      <c r="BM216" s="26"/>
    </row>
    <row r="217" spans="2:65" x14ac:dyDescent="0.25">
      <c r="B217" s="166">
        <v>2018</v>
      </c>
      <c r="C217" s="26"/>
      <c r="D217" s="27"/>
      <c r="E217" s="27" t="s">
        <v>450</v>
      </c>
      <c r="F217" s="51"/>
      <c r="G217" s="26"/>
      <c r="H217" s="26"/>
      <c r="J217" s="52"/>
      <c r="K217" s="51"/>
      <c r="L217" s="26"/>
      <c r="M217" s="26"/>
      <c r="N217" s="26"/>
      <c r="O217" s="26"/>
      <c r="P217" s="53"/>
      <c r="Q217" s="26"/>
      <c r="R217" s="54"/>
      <c r="S217" s="26"/>
      <c r="T217" s="26"/>
      <c r="U217" s="26"/>
      <c r="V217" s="26" t="s">
        <v>78</v>
      </c>
      <c r="W217" s="26"/>
      <c r="X217" s="26"/>
      <c r="Y217" s="26" t="s">
        <v>450</v>
      </c>
      <c r="Z217" s="26"/>
      <c r="AA217" s="26"/>
      <c r="AB217" s="26"/>
      <c r="AC217" s="26"/>
      <c r="AD217" s="26" t="s">
        <v>451</v>
      </c>
      <c r="AE217" s="36"/>
      <c r="AF217" s="38"/>
      <c r="AG217" s="38"/>
      <c r="AH217" s="33"/>
      <c r="AI217" s="28"/>
      <c r="AJ217" s="32"/>
      <c r="AK217" s="55"/>
      <c r="AL217" s="56"/>
      <c r="AM217" s="39">
        <v>258</v>
      </c>
      <c r="AN217" s="30"/>
      <c r="AO217" s="30"/>
      <c r="AP217" s="26"/>
      <c r="AQ217" s="43" t="s">
        <v>155</v>
      </c>
      <c r="AR217" s="44"/>
      <c r="AS217" s="45"/>
      <c r="AT217" s="46"/>
      <c r="AU217" s="49"/>
      <c r="AV217" s="48"/>
      <c r="AW217" s="49"/>
      <c r="AX217" s="49"/>
      <c r="AY217" s="49"/>
      <c r="AZ217" s="49"/>
      <c r="BA217" s="49"/>
      <c r="BB217" s="49"/>
      <c r="BC217" s="49"/>
      <c r="BD217" s="50"/>
      <c r="BE217" s="49"/>
      <c r="BF217" s="49"/>
      <c r="BG217" s="49"/>
      <c r="BH217" s="49"/>
      <c r="BI217" s="26"/>
      <c r="BJ217" s="26"/>
      <c r="BK217" s="26"/>
      <c r="BL217" s="26"/>
      <c r="BM217" s="26"/>
    </row>
    <row r="218" spans="2:65" x14ac:dyDescent="0.25">
      <c r="B218" s="162">
        <v>0</v>
      </c>
      <c r="C218" s="26"/>
      <c r="D218" s="27"/>
      <c r="E218" s="27" t="s">
        <v>452</v>
      </c>
      <c r="F218" s="29"/>
      <c r="G218" s="30"/>
      <c r="H218" s="30"/>
      <c r="I218" s="30"/>
      <c r="J218" s="31"/>
      <c r="K218" s="32"/>
      <c r="L218" s="33"/>
      <c r="M218" s="33"/>
      <c r="N218" s="26"/>
      <c r="O218" s="26"/>
      <c r="P218" s="34"/>
      <c r="Q218" s="33"/>
      <c r="R218" s="35"/>
      <c r="S218" s="26"/>
      <c r="T218" s="26"/>
      <c r="U218" s="26"/>
      <c r="V218" s="26"/>
      <c r="W218" s="26"/>
      <c r="X218" s="26"/>
      <c r="Y218" s="36"/>
      <c r="Z218" s="37"/>
      <c r="AA218" s="37"/>
      <c r="AB218" s="38"/>
      <c r="AC218" s="33"/>
      <c r="AD218" s="28" t="s">
        <v>453</v>
      </c>
      <c r="AE218" s="37"/>
      <c r="AF218" s="38"/>
      <c r="AG218" s="38"/>
      <c r="AH218" s="39"/>
      <c r="AI218" s="39"/>
      <c r="AJ218" s="40"/>
      <c r="AK218" s="41"/>
      <c r="AL218" s="42"/>
      <c r="AM218" s="39">
        <v>259</v>
      </c>
      <c r="AN218" s="30"/>
      <c r="AO218" s="30"/>
      <c r="AP218" s="38"/>
      <c r="AQ218" s="43" t="s">
        <v>155</v>
      </c>
      <c r="AR218" s="44"/>
      <c r="AS218" s="45"/>
      <c r="AT218" s="46"/>
      <c r="AU218" s="47"/>
      <c r="AV218" s="48"/>
      <c r="AW218" s="49"/>
      <c r="AX218" s="49"/>
      <c r="AY218" s="49"/>
      <c r="AZ218" s="49"/>
      <c r="BA218" s="49"/>
      <c r="BB218" s="49"/>
      <c r="BC218" s="49"/>
      <c r="BD218" s="50"/>
      <c r="BE218" s="49"/>
      <c r="BF218" s="49"/>
      <c r="BG218" s="49"/>
      <c r="BH218" s="49"/>
      <c r="BI218" s="49"/>
      <c r="BJ218" s="49"/>
      <c r="BK218" s="49"/>
      <c r="BL218" s="49"/>
      <c r="BM218" s="49"/>
    </row>
    <row r="219" spans="2:65" x14ac:dyDescent="0.25">
      <c r="B219" s="164">
        <v>0</v>
      </c>
      <c r="C219" s="26"/>
      <c r="D219" s="27"/>
      <c r="E219" s="27" t="s">
        <v>454</v>
      </c>
      <c r="F219" s="51"/>
      <c r="G219" s="26"/>
      <c r="H219" s="26"/>
      <c r="J219" s="52"/>
      <c r="K219" s="51"/>
      <c r="L219" s="26"/>
      <c r="M219" s="26"/>
      <c r="N219" s="26"/>
      <c r="O219" s="26"/>
      <c r="P219" s="53"/>
      <c r="Q219" s="26"/>
      <c r="R219" s="54"/>
      <c r="S219" s="26"/>
      <c r="T219" s="26"/>
      <c r="U219" s="26"/>
      <c r="V219" s="26"/>
      <c r="W219" s="26"/>
      <c r="X219" s="26"/>
      <c r="Y219" s="26"/>
      <c r="Z219" s="26"/>
      <c r="AA219" s="26"/>
      <c r="AB219" s="26"/>
      <c r="AC219" s="26"/>
      <c r="AD219" s="26"/>
      <c r="AE219" s="36"/>
      <c r="AF219" s="38"/>
      <c r="AG219" s="38"/>
      <c r="AH219" s="33"/>
      <c r="AI219" s="28"/>
      <c r="AJ219" s="32"/>
      <c r="AK219" s="55"/>
      <c r="AL219" s="56"/>
      <c r="AM219" s="39">
        <v>260</v>
      </c>
      <c r="AN219" s="30"/>
      <c r="AO219" s="30"/>
      <c r="AP219" s="26"/>
      <c r="AQ219" s="43" t="s">
        <v>155</v>
      </c>
      <c r="AR219" s="44"/>
      <c r="AS219" s="45"/>
      <c r="AT219" s="46"/>
      <c r="AU219" s="49"/>
      <c r="AV219" s="48"/>
      <c r="AW219" s="49"/>
      <c r="AX219" s="49"/>
      <c r="AY219" s="49"/>
      <c r="AZ219" s="49"/>
      <c r="BA219" s="49"/>
      <c r="BB219" s="49"/>
      <c r="BC219" s="49"/>
      <c r="BD219" s="50"/>
      <c r="BE219" s="49"/>
      <c r="BF219" s="49"/>
      <c r="BG219" s="49"/>
      <c r="BH219" s="49"/>
      <c r="BI219" s="26"/>
      <c r="BJ219" s="26"/>
      <c r="BK219" s="26"/>
      <c r="BL219" s="26"/>
      <c r="BM219" s="26"/>
    </row>
    <row r="220" spans="2:65" x14ac:dyDescent="0.25">
      <c r="B220" s="165">
        <v>2018</v>
      </c>
      <c r="C220" s="26"/>
      <c r="D220" s="27"/>
      <c r="E220" s="27" t="s">
        <v>455</v>
      </c>
      <c r="F220" s="51"/>
      <c r="G220" s="26"/>
      <c r="H220" s="26"/>
      <c r="J220" s="52"/>
      <c r="K220" s="51"/>
      <c r="L220" s="26"/>
      <c r="M220" s="26"/>
      <c r="N220" s="26"/>
      <c r="O220" s="26"/>
      <c r="P220" s="53"/>
      <c r="Q220" s="26"/>
      <c r="R220" s="54"/>
      <c r="S220" s="26"/>
      <c r="T220" s="26"/>
      <c r="U220" s="26"/>
      <c r="V220" s="26" t="s">
        <v>78</v>
      </c>
      <c r="W220" s="26"/>
      <c r="X220" s="26"/>
      <c r="Y220" s="26" t="s">
        <v>455</v>
      </c>
      <c r="Z220" s="26"/>
      <c r="AA220" s="26"/>
      <c r="AB220" s="26"/>
      <c r="AC220" s="26"/>
      <c r="AD220" s="26" t="s">
        <v>297</v>
      </c>
      <c r="AE220" s="36"/>
      <c r="AF220" s="38"/>
      <c r="AG220" s="38"/>
      <c r="AH220" s="33"/>
      <c r="AI220" s="28"/>
      <c r="AJ220" s="32"/>
      <c r="AK220" s="55"/>
      <c r="AL220" s="56"/>
      <c r="AM220" s="39">
        <v>261</v>
      </c>
      <c r="AN220" s="30"/>
      <c r="AO220" s="30"/>
      <c r="AP220" s="26"/>
      <c r="AQ220" s="43" t="s">
        <v>155</v>
      </c>
      <c r="AR220" s="44"/>
      <c r="AS220" s="45"/>
      <c r="AT220" s="46"/>
      <c r="AU220" s="49"/>
      <c r="AV220" s="48"/>
      <c r="AW220" s="49"/>
      <c r="AX220" s="49"/>
      <c r="AY220" s="49"/>
      <c r="AZ220" s="49"/>
      <c r="BA220" s="49"/>
      <c r="BB220" s="49"/>
      <c r="BC220" s="49"/>
      <c r="BD220" s="50"/>
      <c r="BE220" s="49"/>
      <c r="BF220" s="49"/>
      <c r="BG220" s="49"/>
      <c r="BH220" s="49"/>
      <c r="BI220" s="26"/>
      <c r="BJ220" s="26"/>
      <c r="BK220" s="26"/>
      <c r="BL220" s="26"/>
      <c r="BM220" s="26"/>
    </row>
    <row r="221" spans="2:65" x14ac:dyDescent="0.25">
      <c r="B221" s="164">
        <v>2018</v>
      </c>
      <c r="C221" s="26"/>
      <c r="D221" s="27"/>
      <c r="E221" s="27" t="s">
        <v>456</v>
      </c>
      <c r="F221" s="51"/>
      <c r="G221" s="26"/>
      <c r="H221" s="26"/>
      <c r="J221" s="52"/>
      <c r="K221" s="51"/>
      <c r="L221" s="26"/>
      <c r="M221" s="26"/>
      <c r="N221" s="26"/>
      <c r="O221" s="26"/>
      <c r="P221" s="53"/>
      <c r="Q221" s="26"/>
      <c r="R221" s="54"/>
      <c r="S221" s="26"/>
      <c r="T221" s="26"/>
      <c r="U221" s="26"/>
      <c r="V221" s="26" t="s">
        <v>78</v>
      </c>
      <c r="W221" s="26"/>
      <c r="X221" s="26"/>
      <c r="Y221" s="26" t="s">
        <v>456</v>
      </c>
      <c r="Z221" s="26"/>
      <c r="AA221" s="26"/>
      <c r="AB221" s="26"/>
      <c r="AC221" s="26"/>
      <c r="AD221" s="26" t="s">
        <v>297</v>
      </c>
      <c r="AE221" s="36"/>
      <c r="AF221" s="38"/>
      <c r="AG221" s="38"/>
      <c r="AH221" s="33"/>
      <c r="AI221" s="28"/>
      <c r="AJ221" s="32"/>
      <c r="AK221" s="55"/>
      <c r="AL221" s="56"/>
      <c r="AM221" s="39">
        <v>262</v>
      </c>
      <c r="AN221" s="30"/>
      <c r="AO221" s="30"/>
      <c r="AP221" s="26"/>
      <c r="AQ221" s="43" t="s">
        <v>155</v>
      </c>
      <c r="AR221" s="44"/>
      <c r="AS221" s="45"/>
      <c r="AT221" s="46"/>
      <c r="AU221" s="49"/>
      <c r="AV221" s="48"/>
      <c r="AW221" s="49"/>
      <c r="AX221" s="49"/>
      <c r="AY221" s="49"/>
      <c r="AZ221" s="49"/>
      <c r="BA221" s="49"/>
      <c r="BB221" s="49"/>
      <c r="BC221" s="49"/>
      <c r="BD221" s="50"/>
      <c r="BE221" s="49"/>
      <c r="BF221" s="49"/>
      <c r="BG221" s="49"/>
      <c r="BH221" s="49"/>
      <c r="BI221" s="26"/>
      <c r="BJ221" s="26"/>
      <c r="BK221" s="26"/>
      <c r="BL221" s="26"/>
      <c r="BM221" s="26"/>
    </row>
    <row r="222" spans="2:65" x14ac:dyDescent="0.25">
      <c r="B222" s="162">
        <v>2018</v>
      </c>
      <c r="C222" s="26"/>
      <c r="D222" s="27" t="s">
        <v>457</v>
      </c>
      <c r="E222" s="27" t="s">
        <v>458</v>
      </c>
      <c r="F222" s="29"/>
      <c r="G222" s="30"/>
      <c r="H222" s="30"/>
      <c r="I222" s="30"/>
      <c r="J222" s="31"/>
      <c r="K222" s="32"/>
      <c r="L222" s="33"/>
      <c r="M222" s="33"/>
      <c r="N222" s="26"/>
      <c r="O222" s="26"/>
      <c r="P222" s="34"/>
      <c r="Q222" s="33"/>
      <c r="R222" s="35"/>
      <c r="S222" s="26"/>
      <c r="T222" s="26"/>
      <c r="U222" s="26"/>
      <c r="V222" s="26" t="s">
        <v>209</v>
      </c>
      <c r="W222" s="26"/>
      <c r="X222" s="26"/>
      <c r="Y222" s="36"/>
      <c r="Z222" s="37"/>
      <c r="AA222" s="37"/>
      <c r="AB222" s="38"/>
      <c r="AC222" s="33"/>
      <c r="AD222" s="28"/>
      <c r="AE222" s="37"/>
      <c r="AF222" s="38"/>
      <c r="AG222" s="38"/>
      <c r="AH222" s="39"/>
      <c r="AI222" s="39"/>
      <c r="AJ222" s="40"/>
      <c r="AK222" s="41"/>
      <c r="AL222" s="42"/>
      <c r="AM222" s="39">
        <v>263</v>
      </c>
      <c r="AN222" s="30"/>
      <c r="AO222" s="30"/>
      <c r="AP222" s="38"/>
      <c r="AQ222" s="43" t="s">
        <v>155</v>
      </c>
      <c r="AR222" s="44"/>
      <c r="AS222" s="45">
        <v>45533</v>
      </c>
      <c r="AT222" s="46" t="s">
        <v>318</v>
      </c>
      <c r="AU222" s="47"/>
      <c r="AV222" s="48"/>
      <c r="AW222" s="49"/>
      <c r="AX222" s="49"/>
      <c r="AY222" s="49"/>
      <c r="AZ222" s="49"/>
      <c r="BA222" s="49"/>
      <c r="BB222" s="49"/>
      <c r="BC222" s="49"/>
      <c r="BD222" s="50"/>
      <c r="BE222" s="49"/>
      <c r="BF222" s="49"/>
      <c r="BG222" s="49"/>
      <c r="BH222" s="49"/>
      <c r="BI222" s="49"/>
      <c r="BJ222" s="49"/>
      <c r="BK222" s="49"/>
      <c r="BL222" s="49"/>
      <c r="BM222" s="49"/>
    </row>
    <row r="223" spans="2:65" x14ac:dyDescent="0.25">
      <c r="B223" s="164">
        <v>2018</v>
      </c>
      <c r="C223" s="26"/>
      <c r="D223" s="27"/>
      <c r="E223" s="27" t="s">
        <v>459</v>
      </c>
      <c r="F223" s="51"/>
      <c r="G223" s="26"/>
      <c r="H223" s="26"/>
      <c r="J223" s="52"/>
      <c r="K223" s="51"/>
      <c r="L223" s="26"/>
      <c r="M223" s="26"/>
      <c r="N223" s="26"/>
      <c r="O223" s="26"/>
      <c r="P223" s="53"/>
      <c r="Q223" s="26"/>
      <c r="R223" s="54"/>
      <c r="S223" s="26"/>
      <c r="T223" s="26"/>
      <c r="U223" s="26"/>
      <c r="V223" s="26" t="s">
        <v>78</v>
      </c>
      <c r="W223" s="26"/>
      <c r="X223" s="26"/>
      <c r="Y223" s="26" t="s">
        <v>459</v>
      </c>
      <c r="Z223" s="26"/>
      <c r="AA223" s="26"/>
      <c r="AB223" s="26"/>
      <c r="AC223" s="26"/>
      <c r="AD223" s="26" t="s">
        <v>460</v>
      </c>
      <c r="AE223" s="36"/>
      <c r="AF223" s="38"/>
      <c r="AG223" s="38"/>
      <c r="AH223" s="33"/>
      <c r="AI223" s="28"/>
      <c r="AJ223" s="32"/>
      <c r="AK223" s="55"/>
      <c r="AL223" s="56"/>
      <c r="AM223" s="39">
        <v>264</v>
      </c>
      <c r="AN223" s="30"/>
      <c r="AO223" s="30"/>
      <c r="AP223" s="26"/>
      <c r="AQ223" s="43" t="s">
        <v>155</v>
      </c>
      <c r="AR223" s="44"/>
      <c r="AS223" s="45"/>
      <c r="AT223" s="46"/>
      <c r="AU223" s="49"/>
      <c r="AV223" s="48"/>
      <c r="AW223" s="49"/>
      <c r="AX223" s="49"/>
      <c r="AY223" s="49"/>
      <c r="AZ223" s="49"/>
      <c r="BA223" s="49"/>
      <c r="BB223" s="49"/>
      <c r="BC223" s="49"/>
      <c r="BD223" s="50"/>
      <c r="BE223" s="49"/>
      <c r="BF223" s="49"/>
      <c r="BG223" s="49"/>
      <c r="BH223" s="49"/>
      <c r="BI223" s="26"/>
      <c r="BJ223" s="26"/>
      <c r="BK223" s="26"/>
      <c r="BL223" s="26"/>
      <c r="BM223" s="26"/>
    </row>
    <row r="224" spans="2:65" x14ac:dyDescent="0.25">
      <c r="B224" s="162">
        <v>2018</v>
      </c>
      <c r="C224" s="26"/>
      <c r="D224" s="27" t="s">
        <v>461</v>
      </c>
      <c r="E224" s="27" t="s">
        <v>462</v>
      </c>
      <c r="F224" s="29"/>
      <c r="G224" s="30"/>
      <c r="H224" s="30"/>
      <c r="I224" s="30"/>
      <c r="J224" s="31"/>
      <c r="K224" s="32"/>
      <c r="L224" s="33"/>
      <c r="M224" s="33"/>
      <c r="N224" s="26"/>
      <c r="O224" s="26"/>
      <c r="P224" s="34"/>
      <c r="Q224" s="33"/>
      <c r="R224" s="35"/>
      <c r="S224" s="26"/>
      <c r="T224" s="26"/>
      <c r="U224" s="26"/>
      <c r="V224" s="26" t="s">
        <v>209</v>
      </c>
      <c r="W224" s="26"/>
      <c r="X224" s="26"/>
      <c r="Y224" s="36"/>
      <c r="Z224" s="37"/>
      <c r="AA224" s="37"/>
      <c r="AB224" s="38"/>
      <c r="AC224" s="33"/>
      <c r="AD224" s="28"/>
      <c r="AE224" s="37"/>
      <c r="AF224" s="38"/>
      <c r="AG224" s="38"/>
      <c r="AH224" s="39"/>
      <c r="AI224" s="39"/>
      <c r="AJ224" s="40"/>
      <c r="AK224" s="41"/>
      <c r="AL224" s="42"/>
      <c r="AM224" s="39">
        <v>265</v>
      </c>
      <c r="AN224" s="30"/>
      <c r="AO224" s="30"/>
      <c r="AP224" s="38"/>
      <c r="AQ224" s="43" t="s">
        <v>155</v>
      </c>
      <c r="AR224" s="44"/>
      <c r="AS224" s="45"/>
      <c r="AT224" s="46"/>
      <c r="AU224" s="47"/>
      <c r="AV224" s="48"/>
      <c r="AW224" s="49"/>
      <c r="AX224" s="49"/>
      <c r="AY224" s="49"/>
      <c r="AZ224" s="49"/>
      <c r="BA224" s="49"/>
      <c r="BB224" s="49"/>
      <c r="BC224" s="49"/>
      <c r="BD224" s="50"/>
      <c r="BE224" s="49"/>
      <c r="BF224" s="49"/>
      <c r="BG224" s="49"/>
      <c r="BH224" s="49"/>
      <c r="BI224" s="49"/>
      <c r="BJ224" s="49"/>
      <c r="BK224" s="49"/>
      <c r="BL224" s="49"/>
      <c r="BM224" s="49"/>
    </row>
    <row r="225" spans="2:65" x14ac:dyDescent="0.25">
      <c r="B225" s="164">
        <v>2018</v>
      </c>
      <c r="C225" s="26"/>
      <c r="D225" s="27"/>
      <c r="E225" s="27" t="s">
        <v>463</v>
      </c>
      <c r="F225" s="51"/>
      <c r="G225" s="26"/>
      <c r="H225" s="26"/>
      <c r="J225" s="52"/>
      <c r="K225" s="51"/>
      <c r="L225" s="26"/>
      <c r="M225" s="26"/>
      <c r="N225" s="26"/>
      <c r="O225" s="26"/>
      <c r="P225" s="53"/>
      <c r="Q225" s="26"/>
      <c r="R225" s="54"/>
      <c r="S225" s="26"/>
      <c r="T225" s="26"/>
      <c r="U225" s="26"/>
      <c r="V225" s="26" t="s">
        <v>78</v>
      </c>
      <c r="W225" s="26"/>
      <c r="X225" s="26"/>
      <c r="Y225" s="26" t="s">
        <v>463</v>
      </c>
      <c r="Z225" s="26"/>
      <c r="AA225" s="26"/>
      <c r="AB225" s="26"/>
      <c r="AC225" s="26"/>
      <c r="AD225" s="26" t="s">
        <v>215</v>
      </c>
      <c r="AE225" s="36"/>
      <c r="AF225" s="38"/>
      <c r="AG225" s="38"/>
      <c r="AH225" s="33"/>
      <c r="AI225" s="28"/>
      <c r="AJ225" s="32"/>
      <c r="AK225" s="55"/>
      <c r="AL225" s="56"/>
      <c r="AM225" s="39">
        <v>266</v>
      </c>
      <c r="AN225" s="30"/>
      <c r="AO225" s="30"/>
      <c r="AP225" s="26"/>
      <c r="AQ225" s="43" t="s">
        <v>155</v>
      </c>
      <c r="AR225" s="44"/>
      <c r="AS225" s="45"/>
      <c r="AT225" s="46"/>
      <c r="AU225" s="49"/>
      <c r="AV225" s="48"/>
      <c r="AW225" s="49"/>
      <c r="AX225" s="49"/>
      <c r="AY225" s="49"/>
      <c r="AZ225" s="49"/>
      <c r="BA225" s="49"/>
      <c r="BB225" s="49"/>
      <c r="BC225" s="49"/>
      <c r="BD225" s="50"/>
      <c r="BE225" s="49"/>
      <c r="BF225" s="49"/>
      <c r="BG225" s="49"/>
      <c r="BH225" s="49"/>
      <c r="BI225" s="26"/>
      <c r="BJ225" s="26"/>
      <c r="BK225" s="26"/>
      <c r="BL225" s="26"/>
      <c r="BM225" s="26"/>
    </row>
    <row r="226" spans="2:65" x14ac:dyDescent="0.25">
      <c r="B226" s="162">
        <v>2018</v>
      </c>
      <c r="C226" s="26"/>
      <c r="D226" s="27"/>
      <c r="E226" s="27" t="s">
        <v>464</v>
      </c>
      <c r="F226" s="51"/>
      <c r="G226" s="26"/>
      <c r="H226" s="26"/>
      <c r="J226" s="52"/>
      <c r="K226" s="51"/>
      <c r="L226" s="26"/>
      <c r="M226" s="26"/>
      <c r="N226" s="26"/>
      <c r="O226" s="26"/>
      <c r="P226" s="53"/>
      <c r="Q226" s="26"/>
      <c r="R226" s="54"/>
      <c r="S226" s="26"/>
      <c r="T226" s="26"/>
      <c r="U226" s="26"/>
      <c r="V226" s="26" t="s">
        <v>78</v>
      </c>
      <c r="W226" s="26"/>
      <c r="X226" s="26"/>
      <c r="Y226" s="26" t="s">
        <v>464</v>
      </c>
      <c r="Z226" s="26"/>
      <c r="AA226" s="26"/>
      <c r="AB226" s="26"/>
      <c r="AC226" s="26"/>
      <c r="AD226" s="26" t="s">
        <v>215</v>
      </c>
      <c r="AE226" s="36"/>
      <c r="AF226" s="38"/>
      <c r="AG226" s="38"/>
      <c r="AH226" s="33"/>
      <c r="AI226" s="28"/>
      <c r="AJ226" s="32"/>
      <c r="AK226" s="55"/>
      <c r="AL226" s="56"/>
      <c r="AM226" s="39">
        <v>267</v>
      </c>
      <c r="AN226" s="30"/>
      <c r="AO226" s="30"/>
      <c r="AP226" s="26"/>
      <c r="AQ226" s="43" t="s">
        <v>155</v>
      </c>
      <c r="AR226" s="44"/>
      <c r="AS226" s="45"/>
      <c r="AT226" s="46"/>
      <c r="AU226" s="49"/>
      <c r="AV226" s="48"/>
      <c r="AW226" s="49"/>
      <c r="AX226" s="49"/>
      <c r="AY226" s="49"/>
      <c r="AZ226" s="49"/>
      <c r="BA226" s="49"/>
      <c r="BB226" s="49"/>
      <c r="BC226" s="49"/>
      <c r="BD226" s="50"/>
      <c r="BE226" s="49"/>
      <c r="BF226" s="49"/>
      <c r="BG226" s="49"/>
      <c r="BH226" s="49"/>
      <c r="BI226" s="26"/>
      <c r="BJ226" s="26"/>
      <c r="BK226" s="26"/>
      <c r="BL226" s="26"/>
      <c r="BM226" s="26"/>
    </row>
    <row r="227" spans="2:65" x14ac:dyDescent="0.25">
      <c r="B227" s="163">
        <v>0</v>
      </c>
      <c r="C227" s="26"/>
      <c r="D227" s="27"/>
      <c r="E227" s="27" t="s">
        <v>465</v>
      </c>
      <c r="F227" s="29"/>
      <c r="G227" s="30"/>
      <c r="H227" s="30"/>
      <c r="I227" s="30"/>
      <c r="J227" s="31"/>
      <c r="K227" s="32"/>
      <c r="L227" s="33"/>
      <c r="M227" s="33"/>
      <c r="N227" s="26"/>
      <c r="O227" s="26"/>
      <c r="P227" s="34"/>
      <c r="Q227" s="33"/>
      <c r="R227" s="35"/>
      <c r="S227" s="26"/>
      <c r="T227" s="26"/>
      <c r="U227" s="26"/>
      <c r="V227" s="26"/>
      <c r="W227" s="26"/>
      <c r="X227" s="26"/>
      <c r="Y227" s="36"/>
      <c r="Z227" s="37"/>
      <c r="AA227" s="37"/>
      <c r="AB227" s="38"/>
      <c r="AC227" s="33"/>
      <c r="AD227" s="28"/>
      <c r="AE227" s="37"/>
      <c r="AF227" s="38"/>
      <c r="AG227" s="38"/>
      <c r="AH227" s="39"/>
      <c r="AI227" s="39"/>
      <c r="AJ227" s="40"/>
      <c r="AK227" s="41"/>
      <c r="AL227" s="42"/>
      <c r="AM227" s="39">
        <v>268</v>
      </c>
      <c r="AN227" s="30"/>
      <c r="AO227" s="30"/>
      <c r="AP227" s="38"/>
      <c r="AQ227" s="43" t="s">
        <v>155</v>
      </c>
      <c r="AR227" s="44"/>
      <c r="AS227" s="45"/>
      <c r="AT227" s="46"/>
      <c r="AU227" s="47"/>
      <c r="AV227" s="48"/>
      <c r="AW227" s="49"/>
      <c r="AX227" s="49"/>
      <c r="AY227" s="49"/>
      <c r="AZ227" s="49"/>
      <c r="BA227" s="49"/>
      <c r="BB227" s="49"/>
      <c r="BC227" s="49"/>
      <c r="BD227" s="50"/>
      <c r="BE227" s="49"/>
      <c r="BF227" s="49"/>
      <c r="BG227" s="49"/>
      <c r="BH227" s="49"/>
      <c r="BI227" s="49"/>
      <c r="BJ227" s="49"/>
      <c r="BK227" s="49"/>
      <c r="BL227" s="49"/>
      <c r="BM227" s="49"/>
    </row>
    <row r="228" spans="2:65" x14ac:dyDescent="0.25">
      <c r="B228" s="165">
        <v>2018</v>
      </c>
      <c r="C228" s="26"/>
      <c r="D228" s="27"/>
      <c r="E228" s="27" t="s">
        <v>466</v>
      </c>
      <c r="F228" s="51"/>
      <c r="G228" s="26"/>
      <c r="H228" s="26"/>
      <c r="J228" s="52"/>
      <c r="K228" s="51"/>
      <c r="L228" s="26"/>
      <c r="M228" s="26"/>
      <c r="N228" s="26"/>
      <c r="O228" s="26"/>
      <c r="P228" s="53"/>
      <c r="Q228" s="26"/>
      <c r="R228" s="54"/>
      <c r="S228" s="26"/>
      <c r="T228" s="26"/>
      <c r="U228" s="26"/>
      <c r="V228" s="26" t="s">
        <v>78</v>
      </c>
      <c r="W228" s="26"/>
      <c r="X228" s="26"/>
      <c r="Y228" s="26" t="s">
        <v>466</v>
      </c>
      <c r="Z228" s="26"/>
      <c r="AA228" s="26"/>
      <c r="AB228" s="26"/>
      <c r="AC228" s="26"/>
      <c r="AD228" s="26" t="s">
        <v>467</v>
      </c>
      <c r="AE228" s="36"/>
      <c r="AF228" s="38"/>
      <c r="AG228" s="38"/>
      <c r="AH228" s="33"/>
      <c r="AI228" s="28"/>
      <c r="AJ228" s="32"/>
      <c r="AK228" s="55"/>
      <c r="AL228" s="56"/>
      <c r="AM228" s="39">
        <v>269</v>
      </c>
      <c r="AN228" s="30"/>
      <c r="AO228" s="30"/>
      <c r="AP228" s="26"/>
      <c r="AQ228" s="43" t="s">
        <v>155</v>
      </c>
      <c r="AR228" s="44"/>
      <c r="AS228" s="45"/>
      <c r="AT228" s="46"/>
      <c r="AU228" s="49"/>
      <c r="AV228" s="48"/>
      <c r="AW228" s="49"/>
      <c r="AX228" s="49"/>
      <c r="AY228" s="49"/>
      <c r="AZ228" s="49"/>
      <c r="BA228" s="49"/>
      <c r="BB228" s="49"/>
      <c r="BC228" s="49"/>
      <c r="BD228" s="50"/>
      <c r="BE228" s="49"/>
      <c r="BF228" s="49"/>
      <c r="BG228" s="49"/>
      <c r="BH228" s="49"/>
      <c r="BI228" s="26"/>
      <c r="BJ228" s="26"/>
      <c r="BK228" s="26"/>
      <c r="BL228" s="26"/>
      <c r="BM228" s="26"/>
    </row>
    <row r="229" spans="2:65" x14ac:dyDescent="0.25">
      <c r="B229" s="164">
        <v>2018</v>
      </c>
      <c r="C229" s="26"/>
      <c r="D229" s="27"/>
      <c r="E229" s="27" t="s">
        <v>468</v>
      </c>
      <c r="F229" s="51"/>
      <c r="G229" s="26"/>
      <c r="H229" s="26"/>
      <c r="J229" s="52"/>
      <c r="K229" s="51"/>
      <c r="L229" s="26"/>
      <c r="M229" s="26"/>
      <c r="N229" s="26"/>
      <c r="O229" s="26"/>
      <c r="P229" s="53"/>
      <c r="Q229" s="26"/>
      <c r="R229" s="54"/>
      <c r="S229" s="26"/>
      <c r="T229" s="26"/>
      <c r="U229" s="26"/>
      <c r="V229" s="26" t="s">
        <v>78</v>
      </c>
      <c r="W229" s="26"/>
      <c r="X229" s="26"/>
      <c r="Y229" s="26" t="s">
        <v>468</v>
      </c>
      <c r="Z229" s="26"/>
      <c r="AA229" s="26"/>
      <c r="AB229" s="26"/>
      <c r="AC229" s="26"/>
      <c r="AD229" s="26" t="s">
        <v>243</v>
      </c>
      <c r="AE229" s="36"/>
      <c r="AF229" s="38"/>
      <c r="AG229" s="38"/>
      <c r="AH229" s="33"/>
      <c r="AI229" s="28"/>
      <c r="AJ229" s="32"/>
      <c r="AK229" s="55"/>
      <c r="AL229" s="56"/>
      <c r="AM229" s="39">
        <v>270</v>
      </c>
      <c r="AN229" s="30"/>
      <c r="AO229" s="30"/>
      <c r="AP229" s="26"/>
      <c r="AQ229" s="43" t="s">
        <v>155</v>
      </c>
      <c r="AR229" s="44"/>
      <c r="AS229" s="45"/>
      <c r="AT229" s="46"/>
      <c r="AU229" s="49"/>
      <c r="AV229" s="48"/>
      <c r="AW229" s="49"/>
      <c r="AX229" s="49"/>
      <c r="AY229" s="49"/>
      <c r="AZ229" s="49"/>
      <c r="BA229" s="49"/>
      <c r="BB229" s="49"/>
      <c r="BC229" s="49"/>
      <c r="BD229" s="50"/>
      <c r="BE229" s="49"/>
      <c r="BF229" s="49"/>
      <c r="BG229" s="49"/>
      <c r="BH229" s="49"/>
      <c r="BI229" s="26"/>
      <c r="BJ229" s="26"/>
      <c r="BK229" s="26"/>
      <c r="BL229" s="26"/>
      <c r="BM229" s="26"/>
    </row>
    <row r="230" spans="2:65" x14ac:dyDescent="0.25">
      <c r="B230" s="165">
        <v>2018</v>
      </c>
      <c r="C230" s="26"/>
      <c r="D230" s="27"/>
      <c r="E230" s="27" t="s">
        <v>469</v>
      </c>
      <c r="F230" s="51"/>
      <c r="G230" s="26"/>
      <c r="H230" s="26"/>
      <c r="J230" s="52"/>
      <c r="K230" s="51"/>
      <c r="L230" s="26"/>
      <c r="M230" s="26"/>
      <c r="N230" s="26"/>
      <c r="O230" s="26"/>
      <c r="P230" s="53"/>
      <c r="Q230" s="26"/>
      <c r="R230" s="54"/>
      <c r="S230" s="26"/>
      <c r="T230" s="26"/>
      <c r="U230" s="26"/>
      <c r="V230" s="26" t="s">
        <v>78</v>
      </c>
      <c r="W230" s="26"/>
      <c r="X230" s="26"/>
      <c r="Y230" s="26" t="s">
        <v>469</v>
      </c>
      <c r="Z230" s="26"/>
      <c r="AA230" s="26"/>
      <c r="AB230" s="26"/>
      <c r="AC230" s="26"/>
      <c r="AD230" s="26" t="s">
        <v>215</v>
      </c>
      <c r="AE230" s="36"/>
      <c r="AF230" s="38"/>
      <c r="AG230" s="38"/>
      <c r="AH230" s="33"/>
      <c r="AI230" s="28"/>
      <c r="AJ230" s="32"/>
      <c r="AK230" s="55"/>
      <c r="AL230" s="56"/>
      <c r="AM230" s="39">
        <v>271</v>
      </c>
      <c r="AN230" s="30"/>
      <c r="AO230" s="30"/>
      <c r="AP230" s="26"/>
      <c r="AQ230" s="43" t="s">
        <v>155</v>
      </c>
      <c r="AR230" s="44"/>
      <c r="AS230" s="45"/>
      <c r="AT230" s="46"/>
      <c r="AU230" s="49"/>
      <c r="AV230" s="48"/>
      <c r="AW230" s="49"/>
      <c r="AX230" s="49"/>
      <c r="AY230" s="49"/>
      <c r="AZ230" s="49"/>
      <c r="BA230" s="49"/>
      <c r="BB230" s="49"/>
      <c r="BC230" s="49"/>
      <c r="BD230" s="50"/>
      <c r="BE230" s="49"/>
      <c r="BF230" s="49"/>
      <c r="BG230" s="49"/>
      <c r="BH230" s="49"/>
      <c r="BI230" s="26"/>
      <c r="BJ230" s="26"/>
      <c r="BK230" s="26"/>
      <c r="BL230" s="26"/>
      <c r="BM230" s="26"/>
    </row>
    <row r="231" spans="2:65" x14ac:dyDescent="0.25">
      <c r="B231" s="164">
        <v>2018</v>
      </c>
      <c r="C231" s="26"/>
      <c r="D231" s="27"/>
      <c r="E231" s="27" t="s">
        <v>470</v>
      </c>
      <c r="F231" s="51"/>
      <c r="G231" s="26"/>
      <c r="H231" s="26"/>
      <c r="J231" s="52"/>
      <c r="K231" s="51"/>
      <c r="L231" s="26"/>
      <c r="M231" s="26"/>
      <c r="N231" s="26"/>
      <c r="O231" s="26"/>
      <c r="P231" s="53"/>
      <c r="Q231" s="26"/>
      <c r="R231" s="54"/>
      <c r="S231" s="26"/>
      <c r="T231" s="26"/>
      <c r="U231" s="26"/>
      <c r="V231" s="26" t="s">
        <v>78</v>
      </c>
      <c r="W231" s="26"/>
      <c r="X231" s="26"/>
      <c r="Y231" s="26" t="s">
        <v>470</v>
      </c>
      <c r="Z231" s="26"/>
      <c r="AA231" s="26"/>
      <c r="AB231" s="26"/>
      <c r="AC231" s="26"/>
      <c r="AD231" s="26" t="s">
        <v>215</v>
      </c>
      <c r="AE231" s="36"/>
      <c r="AF231" s="38"/>
      <c r="AG231" s="38"/>
      <c r="AH231" s="33"/>
      <c r="AI231" s="28"/>
      <c r="AJ231" s="32"/>
      <c r="AK231" s="55"/>
      <c r="AL231" s="56"/>
      <c r="AM231" s="39">
        <v>272</v>
      </c>
      <c r="AN231" s="30"/>
      <c r="AO231" s="30"/>
      <c r="AP231" s="26"/>
      <c r="AQ231" s="43" t="s">
        <v>155</v>
      </c>
      <c r="AR231" s="44"/>
      <c r="AS231" s="45"/>
      <c r="AT231" s="46"/>
      <c r="AU231" s="49"/>
      <c r="AV231" s="48"/>
      <c r="AW231" s="49"/>
      <c r="AX231" s="49"/>
      <c r="AY231" s="49"/>
      <c r="AZ231" s="49"/>
      <c r="BA231" s="49"/>
      <c r="BB231" s="49"/>
      <c r="BC231" s="49"/>
      <c r="BD231" s="50"/>
      <c r="BE231" s="49"/>
      <c r="BF231" s="49"/>
      <c r="BG231" s="49"/>
      <c r="BH231" s="49"/>
      <c r="BI231" s="26"/>
      <c r="BJ231" s="26"/>
      <c r="BK231" s="26"/>
      <c r="BL231" s="26"/>
      <c r="BM231" s="26"/>
    </row>
    <row r="232" spans="2:65" x14ac:dyDescent="0.25">
      <c r="B232" s="165">
        <v>2017</v>
      </c>
      <c r="C232" s="26"/>
      <c r="D232" s="27" t="s">
        <v>358</v>
      </c>
      <c r="E232" s="27" t="s">
        <v>471</v>
      </c>
      <c r="F232" s="29"/>
      <c r="G232" s="30"/>
      <c r="H232" s="30"/>
      <c r="I232" s="30"/>
      <c r="J232" s="31"/>
      <c r="K232" s="32"/>
      <c r="L232" s="33"/>
      <c r="M232" s="33"/>
      <c r="N232" s="26"/>
      <c r="O232" s="26"/>
      <c r="P232" s="34"/>
      <c r="Q232" s="33"/>
      <c r="R232" s="35"/>
      <c r="S232" s="26"/>
      <c r="T232" s="26"/>
      <c r="U232" s="26"/>
      <c r="V232" s="26" t="s">
        <v>209</v>
      </c>
      <c r="W232" s="26"/>
      <c r="X232" s="26"/>
      <c r="Y232" s="36"/>
      <c r="Z232" s="37"/>
      <c r="AA232" s="37"/>
      <c r="AB232" s="38"/>
      <c r="AC232" s="33"/>
      <c r="AD232" s="28"/>
      <c r="AE232" s="37"/>
      <c r="AF232" s="38"/>
      <c r="AG232" s="38"/>
      <c r="AH232" s="39"/>
      <c r="AI232" s="39"/>
      <c r="AJ232" s="40"/>
      <c r="AK232" s="41"/>
      <c r="AL232" s="42"/>
      <c r="AM232" s="39">
        <v>273</v>
      </c>
      <c r="AN232" s="30"/>
      <c r="AO232" s="30"/>
      <c r="AP232" s="38"/>
      <c r="AQ232" s="43" t="s">
        <v>155</v>
      </c>
      <c r="AR232" s="44"/>
      <c r="AS232" s="45"/>
      <c r="AT232" s="46"/>
      <c r="AU232" s="47"/>
      <c r="AV232" s="48"/>
      <c r="AW232" s="49"/>
      <c r="AX232" s="49"/>
      <c r="AY232" s="49"/>
      <c r="AZ232" s="49"/>
      <c r="BA232" s="49"/>
      <c r="BB232" s="49"/>
      <c r="BC232" s="49"/>
      <c r="BD232" s="50"/>
      <c r="BE232" s="49"/>
      <c r="BF232" s="49"/>
      <c r="BG232" s="49"/>
      <c r="BH232" s="49"/>
      <c r="BI232" s="49"/>
      <c r="BJ232" s="49"/>
      <c r="BK232" s="49"/>
      <c r="BL232" s="49"/>
      <c r="BM232" s="49"/>
    </row>
    <row r="233" spans="2:65" x14ac:dyDescent="0.25">
      <c r="B233" s="164">
        <v>2018</v>
      </c>
      <c r="C233" s="26"/>
      <c r="D233" s="27"/>
      <c r="E233" s="27" t="s">
        <v>472</v>
      </c>
      <c r="F233" s="51"/>
      <c r="G233" s="26"/>
      <c r="H233" s="26"/>
      <c r="J233" s="52"/>
      <c r="K233" s="51"/>
      <c r="L233" s="26"/>
      <c r="M233" s="26"/>
      <c r="N233" s="26"/>
      <c r="O233" s="26"/>
      <c r="P233" s="53"/>
      <c r="Q233" s="26"/>
      <c r="R233" s="54"/>
      <c r="S233" s="26"/>
      <c r="T233" s="26"/>
      <c r="U233" s="26"/>
      <c r="V233" s="26" t="s">
        <v>78</v>
      </c>
      <c r="W233" s="26"/>
      <c r="X233" s="26"/>
      <c r="Y233" s="26" t="s">
        <v>472</v>
      </c>
      <c r="Z233" s="26"/>
      <c r="AA233" s="26"/>
      <c r="AB233" s="26"/>
      <c r="AC233" s="26"/>
      <c r="AD233" s="26" t="s">
        <v>215</v>
      </c>
      <c r="AE233" s="36"/>
      <c r="AF233" s="38"/>
      <c r="AG233" s="38"/>
      <c r="AH233" s="33"/>
      <c r="AI233" s="28"/>
      <c r="AJ233" s="32"/>
      <c r="AK233" s="55"/>
      <c r="AL233" s="56"/>
      <c r="AM233" s="39">
        <v>274</v>
      </c>
      <c r="AN233" s="30"/>
      <c r="AO233" s="30"/>
      <c r="AP233" s="26"/>
      <c r="AQ233" s="43" t="s">
        <v>155</v>
      </c>
      <c r="AR233" s="44"/>
      <c r="AS233" s="45"/>
      <c r="AT233" s="46"/>
      <c r="AU233" s="49"/>
      <c r="AV233" s="48"/>
      <c r="AW233" s="49"/>
      <c r="AX233" s="49"/>
      <c r="AY233" s="49"/>
      <c r="AZ233" s="49"/>
      <c r="BA233" s="49"/>
      <c r="BB233" s="49"/>
      <c r="BC233" s="49"/>
      <c r="BD233" s="50"/>
      <c r="BE233" s="49"/>
      <c r="BF233" s="49"/>
      <c r="BG233" s="49"/>
      <c r="BH233" s="49"/>
      <c r="BI233" s="26"/>
      <c r="BJ233" s="26"/>
      <c r="BK233" s="26"/>
      <c r="BL233" s="26"/>
      <c r="BM233" s="26"/>
    </row>
    <row r="234" spans="2:65" x14ac:dyDescent="0.25">
      <c r="B234" s="165">
        <v>2018</v>
      </c>
      <c r="C234" s="26"/>
      <c r="D234" s="27"/>
      <c r="E234" s="27" t="s">
        <v>473</v>
      </c>
      <c r="F234" s="51"/>
      <c r="G234" s="26"/>
      <c r="H234" s="26"/>
      <c r="J234" s="52"/>
      <c r="K234" s="51"/>
      <c r="L234" s="26"/>
      <c r="M234" s="26"/>
      <c r="N234" s="26"/>
      <c r="O234" s="26"/>
      <c r="P234" s="53"/>
      <c r="Q234" s="26"/>
      <c r="R234" s="54"/>
      <c r="S234" s="26"/>
      <c r="T234" s="26"/>
      <c r="U234" s="26"/>
      <c r="V234" s="26" t="s">
        <v>78</v>
      </c>
      <c r="W234" s="26"/>
      <c r="X234" s="26"/>
      <c r="Y234" s="26" t="s">
        <v>473</v>
      </c>
      <c r="Z234" s="26"/>
      <c r="AA234" s="26"/>
      <c r="AB234" s="26"/>
      <c r="AC234" s="26"/>
      <c r="AD234" s="26" t="s">
        <v>474</v>
      </c>
      <c r="AE234" s="36"/>
      <c r="AF234" s="38"/>
      <c r="AG234" s="38"/>
      <c r="AH234" s="33"/>
      <c r="AI234" s="28"/>
      <c r="AJ234" s="32"/>
      <c r="AK234" s="55"/>
      <c r="AL234" s="56"/>
      <c r="AM234" s="39">
        <v>275</v>
      </c>
      <c r="AN234" s="30"/>
      <c r="AO234" s="30"/>
      <c r="AP234" s="26"/>
      <c r="AQ234" s="43" t="s">
        <v>155</v>
      </c>
      <c r="AR234" s="44"/>
      <c r="AS234" s="45"/>
      <c r="AT234" s="46"/>
      <c r="AU234" s="49"/>
      <c r="AV234" s="48"/>
      <c r="AW234" s="49"/>
      <c r="AX234" s="49"/>
      <c r="AY234" s="49"/>
      <c r="AZ234" s="49"/>
      <c r="BA234" s="49"/>
      <c r="BB234" s="49"/>
      <c r="BC234" s="49"/>
      <c r="BD234" s="50"/>
      <c r="BE234" s="49"/>
      <c r="BF234" s="49"/>
      <c r="BG234" s="49"/>
      <c r="BH234" s="49"/>
      <c r="BI234" s="26"/>
      <c r="BJ234" s="26"/>
      <c r="BK234" s="26"/>
      <c r="BL234" s="26"/>
      <c r="BM234" s="26"/>
    </row>
    <row r="235" spans="2:65" x14ac:dyDescent="0.25">
      <c r="B235" s="164">
        <v>2018</v>
      </c>
      <c r="C235" s="26"/>
      <c r="D235" s="27"/>
      <c r="E235" s="27" t="s">
        <v>475</v>
      </c>
      <c r="F235" s="51"/>
      <c r="G235" s="26"/>
      <c r="H235" s="26"/>
      <c r="J235" s="52"/>
      <c r="K235" s="51"/>
      <c r="L235" s="26"/>
      <c r="M235" s="26"/>
      <c r="N235" s="26"/>
      <c r="O235" s="26"/>
      <c r="P235" s="53"/>
      <c r="Q235" s="26"/>
      <c r="R235" s="54"/>
      <c r="S235" s="26"/>
      <c r="T235" s="26"/>
      <c r="U235" s="26"/>
      <c r="V235" s="26" t="s">
        <v>78</v>
      </c>
      <c r="W235" s="26"/>
      <c r="X235" s="26"/>
      <c r="Y235" s="26" t="s">
        <v>475</v>
      </c>
      <c r="Z235" s="26"/>
      <c r="AA235" s="26"/>
      <c r="AB235" s="26"/>
      <c r="AC235" s="26"/>
      <c r="AD235" s="26" t="s">
        <v>474</v>
      </c>
      <c r="AE235" s="36"/>
      <c r="AF235" s="38"/>
      <c r="AG235" s="38"/>
      <c r="AH235" s="33"/>
      <c r="AI235" s="28"/>
      <c r="AJ235" s="32"/>
      <c r="AK235" s="55"/>
      <c r="AL235" s="56"/>
      <c r="AM235" s="39">
        <v>276</v>
      </c>
      <c r="AN235" s="30"/>
      <c r="AO235" s="30"/>
      <c r="AP235" s="26"/>
      <c r="AQ235" s="43" t="s">
        <v>155</v>
      </c>
      <c r="AR235" s="44"/>
      <c r="AS235" s="45"/>
      <c r="AT235" s="46"/>
      <c r="AU235" s="49"/>
      <c r="AV235" s="48"/>
      <c r="AW235" s="49"/>
      <c r="AX235" s="49"/>
      <c r="AY235" s="49"/>
      <c r="AZ235" s="49"/>
      <c r="BA235" s="49"/>
      <c r="BB235" s="49"/>
      <c r="BC235" s="49"/>
      <c r="BD235" s="50"/>
      <c r="BE235" s="49"/>
      <c r="BF235" s="49"/>
      <c r="BG235" s="49"/>
      <c r="BH235" s="49"/>
      <c r="BI235" s="26"/>
      <c r="BJ235" s="26"/>
      <c r="BK235" s="26"/>
      <c r="BL235" s="26"/>
      <c r="BM235" s="26"/>
    </row>
    <row r="236" spans="2:65" x14ac:dyDescent="0.25">
      <c r="B236" s="165">
        <v>2018</v>
      </c>
      <c r="C236" s="26"/>
      <c r="D236" s="27"/>
      <c r="E236" s="27" t="s">
        <v>476</v>
      </c>
      <c r="F236" s="51"/>
      <c r="G236" s="26"/>
      <c r="H236" s="26"/>
      <c r="J236" s="52"/>
      <c r="K236" s="51"/>
      <c r="L236" s="26"/>
      <c r="M236" s="26"/>
      <c r="N236" s="26"/>
      <c r="O236" s="26"/>
      <c r="P236" s="53"/>
      <c r="Q236" s="26"/>
      <c r="R236" s="54"/>
      <c r="S236" s="26"/>
      <c r="T236" s="26"/>
      <c r="U236" s="26"/>
      <c r="V236" s="26" t="s">
        <v>78</v>
      </c>
      <c r="W236" s="26"/>
      <c r="X236" s="26"/>
      <c r="Y236" s="26" t="s">
        <v>476</v>
      </c>
      <c r="Z236" s="26"/>
      <c r="AA236" s="26"/>
      <c r="AB236" s="26"/>
      <c r="AC236" s="26"/>
      <c r="AD236" s="26" t="s">
        <v>215</v>
      </c>
      <c r="AE236" s="36"/>
      <c r="AF236" s="38"/>
      <c r="AG236" s="38"/>
      <c r="AH236" s="33"/>
      <c r="AI236" s="28"/>
      <c r="AJ236" s="32"/>
      <c r="AK236" s="55"/>
      <c r="AL236" s="56"/>
      <c r="AM236" s="39">
        <v>277</v>
      </c>
      <c r="AN236" s="30"/>
      <c r="AO236" s="30"/>
      <c r="AP236" s="26"/>
      <c r="AQ236" s="43" t="s">
        <v>155</v>
      </c>
      <c r="AR236" s="44"/>
      <c r="AS236" s="45"/>
      <c r="AT236" s="46"/>
      <c r="AU236" s="49"/>
      <c r="AV236" s="48"/>
      <c r="AW236" s="49"/>
      <c r="AX236" s="49"/>
      <c r="AY236" s="49"/>
      <c r="AZ236" s="49"/>
      <c r="BA236" s="49"/>
      <c r="BB236" s="49"/>
      <c r="BC236" s="49"/>
      <c r="BD236" s="50"/>
      <c r="BE236" s="49"/>
      <c r="BF236" s="49"/>
      <c r="BG236" s="49"/>
      <c r="BH236" s="49"/>
      <c r="BI236" s="26"/>
      <c r="BJ236" s="26"/>
      <c r="BK236" s="26"/>
      <c r="BL236" s="26"/>
      <c r="BM236" s="26"/>
    </row>
    <row r="237" spans="2:65" x14ac:dyDescent="0.25">
      <c r="B237" s="164">
        <v>2018</v>
      </c>
      <c r="C237" s="26"/>
      <c r="D237" s="27"/>
      <c r="E237" s="27" t="s">
        <v>477</v>
      </c>
      <c r="F237" s="51"/>
      <c r="G237" s="26"/>
      <c r="H237" s="26"/>
      <c r="J237" s="52"/>
      <c r="K237" s="51"/>
      <c r="L237" s="26"/>
      <c r="M237" s="26"/>
      <c r="N237" s="26"/>
      <c r="O237" s="26"/>
      <c r="P237" s="53"/>
      <c r="Q237" s="26"/>
      <c r="R237" s="54"/>
      <c r="S237" s="26"/>
      <c r="T237" s="26"/>
      <c r="U237" s="26"/>
      <c r="V237" s="26" t="s">
        <v>78</v>
      </c>
      <c r="W237" s="26"/>
      <c r="X237" s="26"/>
      <c r="Y237" s="26" t="s">
        <v>477</v>
      </c>
      <c r="Z237" s="26"/>
      <c r="AA237" s="26"/>
      <c r="AB237" s="26"/>
      <c r="AC237" s="26"/>
      <c r="AD237" s="26" t="s">
        <v>478</v>
      </c>
      <c r="AE237" s="36"/>
      <c r="AF237" s="38"/>
      <c r="AG237" s="38"/>
      <c r="AH237" s="33"/>
      <c r="AI237" s="28"/>
      <c r="AJ237" s="32"/>
      <c r="AK237" s="55"/>
      <c r="AL237" s="56"/>
      <c r="AM237" s="39">
        <v>278</v>
      </c>
      <c r="AN237" s="30"/>
      <c r="AO237" s="30"/>
      <c r="AP237" s="26"/>
      <c r="AQ237" s="43" t="s">
        <v>155</v>
      </c>
      <c r="AR237" s="44"/>
      <c r="AS237" s="45"/>
      <c r="AT237" s="46"/>
      <c r="AU237" s="49"/>
      <c r="AV237" s="48"/>
      <c r="AW237" s="49"/>
      <c r="AX237" s="49"/>
      <c r="AY237" s="49"/>
      <c r="AZ237" s="49"/>
      <c r="BA237" s="49"/>
      <c r="BB237" s="49"/>
      <c r="BC237" s="49"/>
      <c r="BD237" s="50"/>
      <c r="BE237" s="49"/>
      <c r="BF237" s="49"/>
      <c r="BG237" s="49"/>
      <c r="BH237" s="49"/>
      <c r="BI237" s="26"/>
      <c r="BJ237" s="26"/>
      <c r="BK237" s="26"/>
      <c r="BL237" s="26"/>
      <c r="BM237" s="26"/>
    </row>
    <row r="238" spans="2:65" x14ac:dyDescent="0.25">
      <c r="B238" s="165">
        <v>2018</v>
      </c>
      <c r="C238" s="26"/>
      <c r="D238" s="27"/>
      <c r="E238" s="27" t="s">
        <v>479</v>
      </c>
      <c r="F238" s="51"/>
      <c r="G238" s="26"/>
      <c r="H238" s="26"/>
      <c r="J238" s="52"/>
      <c r="K238" s="51"/>
      <c r="L238" s="26"/>
      <c r="M238" s="26"/>
      <c r="N238" s="26"/>
      <c r="O238" s="26"/>
      <c r="P238" s="53"/>
      <c r="Q238" s="26"/>
      <c r="R238" s="54"/>
      <c r="S238" s="26"/>
      <c r="T238" s="26"/>
      <c r="U238" s="26"/>
      <c r="V238" s="26" t="s">
        <v>78</v>
      </c>
      <c r="W238" s="26"/>
      <c r="X238" s="26"/>
      <c r="Y238" s="26" t="s">
        <v>479</v>
      </c>
      <c r="Z238" s="26"/>
      <c r="AA238" s="26"/>
      <c r="AB238" s="26"/>
      <c r="AC238" s="26"/>
      <c r="AD238" s="26" t="s">
        <v>215</v>
      </c>
      <c r="AE238" s="36"/>
      <c r="AF238" s="38"/>
      <c r="AG238" s="38"/>
      <c r="AH238" s="33"/>
      <c r="AI238" s="28"/>
      <c r="AJ238" s="32"/>
      <c r="AK238" s="55"/>
      <c r="AL238" s="56"/>
      <c r="AM238" s="39">
        <v>279</v>
      </c>
      <c r="AN238" s="30"/>
      <c r="AO238" s="30"/>
      <c r="AP238" s="26"/>
      <c r="AQ238" s="43" t="s">
        <v>155</v>
      </c>
      <c r="AR238" s="44"/>
      <c r="AS238" s="45"/>
      <c r="AT238" s="46"/>
      <c r="AU238" s="49"/>
      <c r="AV238" s="48"/>
      <c r="AW238" s="49"/>
      <c r="AX238" s="49"/>
      <c r="AY238" s="49"/>
      <c r="AZ238" s="49"/>
      <c r="BA238" s="49"/>
      <c r="BB238" s="49"/>
      <c r="BC238" s="49"/>
      <c r="BD238" s="50"/>
      <c r="BE238" s="49"/>
      <c r="BF238" s="49"/>
      <c r="BG238" s="49"/>
      <c r="BH238" s="49"/>
      <c r="BI238" s="26"/>
      <c r="BJ238" s="26"/>
      <c r="BK238" s="26"/>
      <c r="BL238" s="26"/>
      <c r="BM238" s="26"/>
    </row>
    <row r="239" spans="2:65" x14ac:dyDescent="0.25">
      <c r="B239" s="164">
        <v>2018</v>
      </c>
      <c r="C239" s="26"/>
      <c r="D239" s="27"/>
      <c r="E239" s="27" t="s">
        <v>480</v>
      </c>
      <c r="F239" s="51"/>
      <c r="G239" s="26"/>
      <c r="H239" s="26"/>
      <c r="J239" s="52"/>
      <c r="K239" s="51"/>
      <c r="L239" s="26"/>
      <c r="M239" s="26"/>
      <c r="N239" s="26"/>
      <c r="O239" s="26"/>
      <c r="P239" s="53"/>
      <c r="Q239" s="26"/>
      <c r="R239" s="54"/>
      <c r="S239" s="26"/>
      <c r="T239" s="26"/>
      <c r="U239" s="26"/>
      <c r="V239" s="26" t="s">
        <v>78</v>
      </c>
      <c r="W239" s="26"/>
      <c r="X239" s="26"/>
      <c r="Y239" s="26" t="s">
        <v>480</v>
      </c>
      <c r="Z239" s="26"/>
      <c r="AA239" s="26"/>
      <c r="AB239" s="26"/>
      <c r="AC239" s="26"/>
      <c r="AD239" s="26" t="s">
        <v>215</v>
      </c>
      <c r="AE239" s="36"/>
      <c r="AF239" s="38"/>
      <c r="AG239" s="38"/>
      <c r="AH239" s="33"/>
      <c r="AI239" s="28"/>
      <c r="AJ239" s="32"/>
      <c r="AK239" s="55"/>
      <c r="AL239" s="56"/>
      <c r="AM239" s="39">
        <v>280</v>
      </c>
      <c r="AN239" s="30"/>
      <c r="AO239" s="30"/>
      <c r="AP239" s="26"/>
      <c r="AQ239" s="43" t="s">
        <v>155</v>
      </c>
      <c r="AR239" s="44"/>
      <c r="AS239" s="45"/>
      <c r="AT239" s="46"/>
      <c r="AU239" s="49"/>
      <c r="AV239" s="48"/>
      <c r="AW239" s="49"/>
      <c r="AX239" s="49"/>
      <c r="AY239" s="49"/>
      <c r="AZ239" s="49"/>
      <c r="BA239" s="49"/>
      <c r="BB239" s="49"/>
      <c r="BC239" s="49"/>
      <c r="BD239" s="50"/>
      <c r="BE239" s="49"/>
      <c r="BF239" s="49"/>
      <c r="BG239" s="49"/>
      <c r="BH239" s="49"/>
      <c r="BI239" s="26"/>
      <c r="BJ239" s="26"/>
      <c r="BK239" s="26"/>
      <c r="BL239" s="26"/>
      <c r="BM239" s="26"/>
    </row>
    <row r="240" spans="2:65" x14ac:dyDescent="0.25">
      <c r="B240" s="162">
        <v>2019</v>
      </c>
      <c r="C240" s="26"/>
      <c r="D240" s="27"/>
      <c r="E240" s="27" t="s">
        <v>481</v>
      </c>
      <c r="F240" s="29"/>
      <c r="G240" s="30"/>
      <c r="H240" s="30"/>
      <c r="I240" s="30"/>
      <c r="J240" s="31"/>
      <c r="K240" s="32"/>
      <c r="L240" s="33"/>
      <c r="M240" s="33"/>
      <c r="N240" s="26"/>
      <c r="O240" s="26"/>
      <c r="P240" s="34"/>
      <c r="Q240" s="33"/>
      <c r="R240" s="35"/>
      <c r="S240" s="26"/>
      <c r="T240" s="26"/>
      <c r="U240" s="26"/>
      <c r="V240" s="26" t="s">
        <v>90</v>
      </c>
      <c r="W240" s="26"/>
      <c r="X240" s="26"/>
      <c r="Y240" s="36"/>
      <c r="Z240" s="37"/>
      <c r="AA240" s="37"/>
      <c r="AB240" s="38"/>
      <c r="AC240" s="33"/>
      <c r="AD240" s="28"/>
      <c r="AE240" s="37">
        <v>2019</v>
      </c>
      <c r="AF240" s="38" t="s">
        <v>482</v>
      </c>
      <c r="AG240" s="38"/>
      <c r="AH240" s="39"/>
      <c r="AI240" s="39"/>
      <c r="AJ240" s="40"/>
      <c r="AK240" s="41"/>
      <c r="AL240" s="42"/>
      <c r="AM240" s="39">
        <v>281</v>
      </c>
      <c r="AN240" s="30"/>
      <c r="AO240" s="30"/>
      <c r="AP240" s="38"/>
      <c r="AQ240" s="43" t="s">
        <v>155</v>
      </c>
      <c r="AR240" s="44"/>
      <c r="AS240" s="45"/>
      <c r="AT240" s="46"/>
      <c r="AU240" s="47"/>
      <c r="AV240" s="48"/>
      <c r="AW240" s="49"/>
      <c r="AX240" s="49"/>
      <c r="AY240" s="49"/>
      <c r="AZ240" s="49"/>
      <c r="BA240" s="49"/>
      <c r="BB240" s="49"/>
      <c r="BC240" s="49"/>
      <c r="BD240" s="50"/>
      <c r="BE240" s="49"/>
      <c r="BF240" s="49"/>
      <c r="BG240" s="49"/>
      <c r="BH240" s="49"/>
      <c r="BI240" s="49"/>
      <c r="BJ240" s="49"/>
      <c r="BK240" s="49"/>
      <c r="BL240" s="49"/>
      <c r="BM240" s="49"/>
    </row>
    <row r="241" spans="2:65" x14ac:dyDescent="0.25">
      <c r="B241" s="163">
        <v>0</v>
      </c>
      <c r="C241" s="26"/>
      <c r="D241" s="27"/>
      <c r="E241" s="27" t="s">
        <v>395</v>
      </c>
      <c r="F241" s="29"/>
      <c r="G241" s="30"/>
      <c r="H241" s="30"/>
      <c r="I241" s="30"/>
      <c r="J241" s="31"/>
      <c r="K241" s="32"/>
      <c r="L241" s="33"/>
      <c r="M241" s="33"/>
      <c r="N241" s="26"/>
      <c r="O241" s="26"/>
      <c r="P241" s="34"/>
      <c r="Q241" s="33"/>
      <c r="R241" s="35"/>
      <c r="S241" s="26"/>
      <c r="T241" s="26"/>
      <c r="U241" s="26"/>
      <c r="V241" s="26"/>
      <c r="W241" s="26"/>
      <c r="X241" s="26"/>
      <c r="Y241" s="36"/>
      <c r="Z241" s="37"/>
      <c r="AA241" s="37"/>
      <c r="AB241" s="38"/>
      <c r="AC241" s="33"/>
      <c r="AD241" s="28"/>
      <c r="AE241" s="37"/>
      <c r="AF241" s="38"/>
      <c r="AG241" s="38"/>
      <c r="AH241" s="39"/>
      <c r="AI241" s="39"/>
      <c r="AJ241" s="40"/>
      <c r="AK241" s="41"/>
      <c r="AL241" s="42"/>
      <c r="AM241" s="39">
        <v>282</v>
      </c>
      <c r="AN241" s="30"/>
      <c r="AO241" s="30"/>
      <c r="AP241" s="38"/>
      <c r="AQ241" s="43" t="s">
        <v>155</v>
      </c>
      <c r="AR241" s="44"/>
      <c r="AS241" s="45"/>
      <c r="AT241" s="46"/>
      <c r="AU241" s="47"/>
      <c r="AV241" s="48"/>
      <c r="AW241" s="49"/>
      <c r="AX241" s="49"/>
      <c r="AY241" s="49"/>
      <c r="AZ241" s="49"/>
      <c r="BA241" s="49"/>
      <c r="BB241" s="49"/>
      <c r="BC241" s="49"/>
      <c r="BD241" s="50"/>
      <c r="BE241" s="49"/>
      <c r="BF241" s="49"/>
      <c r="BG241" s="49"/>
      <c r="BH241" s="49"/>
      <c r="BI241" s="49"/>
      <c r="BJ241" s="49"/>
      <c r="BK241" s="49"/>
      <c r="BL241" s="49"/>
      <c r="BM241" s="49"/>
    </row>
    <row r="242" spans="2:65" x14ac:dyDescent="0.25">
      <c r="B242" s="162">
        <v>0</v>
      </c>
      <c r="C242" s="26"/>
      <c r="D242" s="27"/>
      <c r="E242" s="27" t="s">
        <v>483</v>
      </c>
      <c r="F242" s="29"/>
      <c r="G242" s="30"/>
      <c r="H242" s="30"/>
      <c r="I242" s="30"/>
      <c r="J242" s="31"/>
      <c r="K242" s="32"/>
      <c r="L242" s="33"/>
      <c r="M242" s="33"/>
      <c r="N242" s="26"/>
      <c r="O242" s="26"/>
      <c r="P242" s="34"/>
      <c r="Q242" s="33"/>
      <c r="R242" s="35"/>
      <c r="S242" s="26"/>
      <c r="T242" s="26"/>
      <c r="U242" s="26"/>
      <c r="V242" s="26"/>
      <c r="W242" s="26"/>
      <c r="X242" s="26"/>
      <c r="Y242" s="36"/>
      <c r="Z242" s="37"/>
      <c r="AA242" s="37"/>
      <c r="AB242" s="38"/>
      <c r="AC242" s="33"/>
      <c r="AD242" s="28"/>
      <c r="AE242" s="37"/>
      <c r="AF242" s="38"/>
      <c r="AG242" s="38"/>
      <c r="AH242" s="39"/>
      <c r="AI242" s="39"/>
      <c r="AJ242" s="40"/>
      <c r="AK242" s="41"/>
      <c r="AL242" s="42"/>
      <c r="AM242" s="39">
        <v>283</v>
      </c>
      <c r="AN242" s="30"/>
      <c r="AO242" s="30"/>
      <c r="AP242" s="38"/>
      <c r="AQ242" s="43" t="s">
        <v>155</v>
      </c>
      <c r="AR242" s="44"/>
      <c r="AS242" s="45"/>
      <c r="AT242" s="46"/>
      <c r="AU242" s="47"/>
      <c r="AV242" s="48"/>
      <c r="AW242" s="49"/>
      <c r="AX242" s="49"/>
      <c r="AY242" s="49"/>
      <c r="AZ242" s="49"/>
      <c r="BA242" s="49"/>
      <c r="BB242" s="49"/>
      <c r="BC242" s="49"/>
      <c r="BD242" s="50"/>
      <c r="BE242" s="49"/>
      <c r="BF242" s="49"/>
      <c r="BG242" s="49"/>
      <c r="BH242" s="49"/>
      <c r="BI242" s="49"/>
      <c r="BJ242" s="49"/>
      <c r="BK242" s="49"/>
      <c r="BL242" s="49"/>
      <c r="BM242" s="49"/>
    </row>
    <row r="243" spans="2:65" x14ac:dyDescent="0.25">
      <c r="B243" s="164">
        <v>2018</v>
      </c>
      <c r="C243" s="26"/>
      <c r="D243" s="27"/>
      <c r="E243" s="27" t="s">
        <v>484</v>
      </c>
      <c r="F243" s="51"/>
      <c r="G243" s="26"/>
      <c r="H243" s="26"/>
      <c r="J243" s="52"/>
      <c r="K243" s="51"/>
      <c r="L243" s="26"/>
      <c r="M243" s="26"/>
      <c r="N243" s="26"/>
      <c r="O243" s="26"/>
      <c r="P243" s="53"/>
      <c r="Q243" s="26"/>
      <c r="R243" s="54"/>
      <c r="S243" s="26"/>
      <c r="T243" s="26"/>
      <c r="U243" s="26"/>
      <c r="V243" s="26" t="s">
        <v>78</v>
      </c>
      <c r="W243" s="26"/>
      <c r="X243" s="26"/>
      <c r="Y243" s="26" t="s">
        <v>484</v>
      </c>
      <c r="Z243" s="26"/>
      <c r="AA243" s="26"/>
      <c r="AB243" s="26"/>
      <c r="AC243" s="26"/>
      <c r="AD243" s="26" t="s">
        <v>215</v>
      </c>
      <c r="AE243" s="36"/>
      <c r="AF243" s="38"/>
      <c r="AG243" s="38"/>
      <c r="AH243" s="33"/>
      <c r="AI243" s="28"/>
      <c r="AJ243" s="32"/>
      <c r="AK243" s="55"/>
      <c r="AL243" s="56"/>
      <c r="AM243" s="39">
        <v>284</v>
      </c>
      <c r="AN243" s="30"/>
      <c r="AO243" s="30"/>
      <c r="AP243" s="26"/>
      <c r="AQ243" s="43" t="s">
        <v>155</v>
      </c>
      <c r="AR243" s="44"/>
      <c r="AS243" s="45"/>
      <c r="AT243" s="46"/>
      <c r="AU243" s="49"/>
      <c r="AV243" s="48"/>
      <c r="AW243" s="49"/>
      <c r="AX243" s="49"/>
      <c r="AY243" s="49"/>
      <c r="AZ243" s="49"/>
      <c r="BA243" s="49"/>
      <c r="BB243" s="49"/>
      <c r="BC243" s="49"/>
      <c r="BD243" s="50"/>
      <c r="BE243" s="49"/>
      <c r="BF243" s="49"/>
      <c r="BG243" s="49"/>
      <c r="BH243" s="49"/>
      <c r="BI243" s="26"/>
      <c r="BJ243" s="26"/>
      <c r="BK243" s="26"/>
      <c r="BL243" s="26"/>
      <c r="BM243" s="26"/>
    </row>
    <row r="244" spans="2:65" x14ac:dyDescent="0.25">
      <c r="B244" s="162">
        <v>2020</v>
      </c>
      <c r="C244" s="26"/>
      <c r="D244" s="27" t="s">
        <v>485</v>
      </c>
      <c r="E244" s="27" t="s">
        <v>486</v>
      </c>
      <c r="F244" s="29"/>
      <c r="G244" s="30"/>
      <c r="H244" s="30"/>
      <c r="I244" s="30"/>
      <c r="J244" s="31"/>
      <c r="K244" s="32"/>
      <c r="L244" s="33"/>
      <c r="M244" s="33"/>
      <c r="N244" s="26"/>
      <c r="O244" s="26"/>
      <c r="P244" s="34"/>
      <c r="Q244" s="33"/>
      <c r="R244" s="35"/>
      <c r="S244" s="26"/>
      <c r="T244" s="26"/>
      <c r="U244" s="26"/>
      <c r="V244" s="26" t="s">
        <v>487</v>
      </c>
      <c r="W244" s="26"/>
      <c r="X244" s="26"/>
      <c r="Y244" s="36"/>
      <c r="Z244" s="37"/>
      <c r="AA244" s="37"/>
      <c r="AB244" s="38"/>
      <c r="AC244" s="33"/>
      <c r="AD244" s="28" t="s">
        <v>154</v>
      </c>
      <c r="AE244" s="37"/>
      <c r="AF244" s="38" t="s">
        <v>29</v>
      </c>
      <c r="AG244" s="38" t="s">
        <v>29</v>
      </c>
      <c r="AH244" s="39" t="s">
        <v>30</v>
      </c>
      <c r="AI244" s="39" t="s">
        <v>488</v>
      </c>
      <c r="AJ244" s="40" t="s">
        <v>424</v>
      </c>
      <c r="AK244" s="41">
        <v>0.41666666666666702</v>
      </c>
      <c r="AL244" s="42" t="s">
        <v>489</v>
      </c>
      <c r="AM244" s="39">
        <v>285</v>
      </c>
      <c r="AN244" s="30"/>
      <c r="AO244" s="30"/>
      <c r="AP244" s="38"/>
      <c r="AQ244" s="43" t="s">
        <v>155</v>
      </c>
      <c r="AR244" s="44"/>
      <c r="AS244" s="45"/>
      <c r="AT244" s="46"/>
      <c r="AU244" s="47"/>
      <c r="AV244" s="48"/>
      <c r="AW244" s="49"/>
      <c r="AX244" s="49"/>
      <c r="AY244" s="49"/>
      <c r="AZ244" s="49"/>
      <c r="BA244" s="49"/>
      <c r="BB244" s="49"/>
      <c r="BC244" s="49"/>
      <c r="BD244" s="50"/>
      <c r="BE244" s="49"/>
      <c r="BF244" s="49"/>
      <c r="BG244" s="49"/>
      <c r="BH244" s="49"/>
      <c r="BI244" s="49"/>
      <c r="BJ244" s="49"/>
      <c r="BK244" s="49"/>
      <c r="BL244" s="49"/>
      <c r="BM244" s="49"/>
    </row>
    <row r="245" spans="2:65" x14ac:dyDescent="0.25">
      <c r="B245" s="163">
        <v>0</v>
      </c>
      <c r="C245" s="26"/>
      <c r="D245" s="27"/>
      <c r="E245" s="27" t="s">
        <v>490</v>
      </c>
      <c r="F245" s="29"/>
      <c r="G245" s="30"/>
      <c r="H245" s="30"/>
      <c r="I245" s="30"/>
      <c r="J245" s="31"/>
      <c r="K245" s="32"/>
      <c r="L245" s="33"/>
      <c r="M245" s="33"/>
      <c r="N245" s="26"/>
      <c r="O245" s="26"/>
      <c r="P245" s="34"/>
      <c r="Q245" s="33"/>
      <c r="R245" s="35"/>
      <c r="S245" s="26"/>
      <c r="T245" s="26"/>
      <c r="U245" s="26"/>
      <c r="V245" s="26"/>
      <c r="W245" s="26"/>
      <c r="X245" s="26"/>
      <c r="Y245" s="36"/>
      <c r="Z245" s="37"/>
      <c r="AA245" s="37"/>
      <c r="AB245" s="38"/>
      <c r="AC245" s="33"/>
      <c r="AD245" s="28"/>
      <c r="AE245" s="37"/>
      <c r="AF245" s="38"/>
      <c r="AG245" s="38"/>
      <c r="AH245" s="39"/>
      <c r="AI245" s="39"/>
      <c r="AJ245" s="40"/>
      <c r="AK245" s="41"/>
      <c r="AL245" s="42"/>
      <c r="AM245" s="39">
        <v>286</v>
      </c>
      <c r="AN245" s="30"/>
      <c r="AO245" s="30"/>
      <c r="AP245" s="38"/>
      <c r="AQ245" s="43" t="s">
        <v>155</v>
      </c>
      <c r="AR245" s="44"/>
      <c r="AS245" s="45"/>
      <c r="AT245" s="46"/>
      <c r="AU245" s="47"/>
      <c r="AV245" s="48"/>
      <c r="AW245" s="49"/>
      <c r="AX245" s="49"/>
      <c r="AY245" s="49"/>
      <c r="AZ245" s="49"/>
      <c r="BA245" s="49"/>
      <c r="BB245" s="49"/>
      <c r="BC245" s="49"/>
      <c r="BD245" s="50"/>
      <c r="BE245" s="49"/>
      <c r="BF245" s="49"/>
      <c r="BG245" s="49"/>
      <c r="BH245" s="49"/>
      <c r="BI245" s="49"/>
      <c r="BJ245" s="49"/>
      <c r="BK245" s="49"/>
      <c r="BL245" s="49"/>
      <c r="BM245" s="49"/>
    </row>
    <row r="246" spans="2:65" x14ac:dyDescent="0.25">
      <c r="B246" s="162">
        <v>0</v>
      </c>
      <c r="C246" s="26"/>
      <c r="D246" s="27"/>
      <c r="E246" s="27" t="s">
        <v>491</v>
      </c>
      <c r="F246" s="29"/>
      <c r="G246" s="30"/>
      <c r="H246" s="30"/>
      <c r="I246" s="30"/>
      <c r="J246" s="31"/>
      <c r="K246" s="32"/>
      <c r="L246" s="33"/>
      <c r="M246" s="33"/>
      <c r="N246" s="26"/>
      <c r="O246" s="26"/>
      <c r="P246" s="34"/>
      <c r="Q246" s="33"/>
      <c r="R246" s="35"/>
      <c r="S246" s="26"/>
      <c r="T246" s="26"/>
      <c r="U246" s="26"/>
      <c r="V246" s="26"/>
      <c r="W246" s="26"/>
      <c r="X246" s="26"/>
      <c r="Y246" s="36"/>
      <c r="Z246" s="37"/>
      <c r="AA246" s="37"/>
      <c r="AB246" s="38"/>
      <c r="AC246" s="33"/>
      <c r="AD246" s="28"/>
      <c r="AE246" s="37"/>
      <c r="AF246" s="38"/>
      <c r="AG246" s="38"/>
      <c r="AH246" s="39"/>
      <c r="AI246" s="39"/>
      <c r="AJ246" s="40"/>
      <c r="AK246" s="41"/>
      <c r="AL246" s="42"/>
      <c r="AM246" s="39">
        <v>289</v>
      </c>
      <c r="AN246" s="30"/>
      <c r="AO246" s="30"/>
      <c r="AP246" s="38"/>
      <c r="AQ246" s="43" t="s">
        <v>155</v>
      </c>
      <c r="AR246" s="44"/>
      <c r="AS246" s="45"/>
      <c r="AT246" s="46"/>
      <c r="AU246" s="47"/>
      <c r="AV246" s="48"/>
      <c r="AW246" s="49"/>
      <c r="AX246" s="49"/>
      <c r="AY246" s="49"/>
      <c r="AZ246" s="49"/>
      <c r="BA246" s="49"/>
      <c r="BB246" s="49"/>
      <c r="BC246" s="49"/>
      <c r="BD246" s="50"/>
      <c r="BE246" s="49"/>
      <c r="BF246" s="49"/>
      <c r="BG246" s="49"/>
      <c r="BH246" s="49"/>
      <c r="BI246" s="49"/>
      <c r="BJ246" s="49"/>
      <c r="BK246" s="49"/>
      <c r="BL246" s="49"/>
      <c r="BM246" s="49"/>
    </row>
    <row r="247" spans="2:65" x14ac:dyDescent="0.25">
      <c r="B247" s="164">
        <v>0</v>
      </c>
      <c r="C247" s="26"/>
      <c r="D247" s="27"/>
      <c r="E247" s="27" t="s">
        <v>492</v>
      </c>
      <c r="F247" s="51"/>
      <c r="G247" s="26"/>
      <c r="H247" s="26"/>
      <c r="J247" s="52"/>
      <c r="K247" s="51"/>
      <c r="L247" s="26"/>
      <c r="M247" s="26"/>
      <c r="N247" s="26"/>
      <c r="O247" s="26"/>
      <c r="P247" s="53"/>
      <c r="Q247" s="26"/>
      <c r="R247" s="54"/>
      <c r="S247" s="26"/>
      <c r="T247" s="26"/>
      <c r="U247" s="26"/>
      <c r="V247" s="26"/>
      <c r="W247" s="26"/>
      <c r="X247" s="26"/>
      <c r="Y247" s="26"/>
      <c r="Z247" s="26"/>
      <c r="AA247" s="26"/>
      <c r="AB247" s="26"/>
      <c r="AC247" s="26"/>
      <c r="AD247" s="26"/>
      <c r="AE247" s="36"/>
      <c r="AF247" s="38"/>
      <c r="AG247" s="38"/>
      <c r="AH247" s="33"/>
      <c r="AI247" s="28"/>
      <c r="AJ247" s="32"/>
      <c r="AK247" s="55"/>
      <c r="AL247" s="56"/>
      <c r="AM247" s="39">
        <v>290</v>
      </c>
      <c r="AN247" s="30"/>
      <c r="AO247" s="30"/>
      <c r="AP247" s="26"/>
      <c r="AQ247" s="43" t="s">
        <v>155</v>
      </c>
      <c r="AR247" s="44"/>
      <c r="AS247" s="45"/>
      <c r="AT247" s="46"/>
      <c r="AU247" s="49"/>
      <c r="AV247" s="48"/>
      <c r="AW247" s="49"/>
      <c r="AX247" s="49"/>
      <c r="AY247" s="49"/>
      <c r="AZ247" s="49"/>
      <c r="BA247" s="49"/>
      <c r="BB247" s="49"/>
      <c r="BC247" s="49"/>
      <c r="BD247" s="50"/>
      <c r="BE247" s="49"/>
      <c r="BF247" s="49"/>
      <c r="BG247" s="49"/>
      <c r="BH247" s="49"/>
      <c r="BI247" s="26"/>
      <c r="BJ247" s="26"/>
      <c r="BK247" s="26"/>
      <c r="BL247" s="26"/>
      <c r="BM247" s="26"/>
    </row>
    <row r="248" spans="2:65" x14ac:dyDescent="0.25">
      <c r="B248" s="162">
        <v>0</v>
      </c>
      <c r="C248" s="26"/>
      <c r="D248" s="27"/>
      <c r="E248" s="27" t="s">
        <v>493</v>
      </c>
      <c r="F248" s="29"/>
      <c r="G248" s="30"/>
      <c r="H248" s="30"/>
      <c r="I248" s="30"/>
      <c r="J248" s="31"/>
      <c r="K248" s="32"/>
      <c r="L248" s="33"/>
      <c r="M248" s="33"/>
      <c r="N248" s="26"/>
      <c r="O248" s="26"/>
      <c r="P248" s="34"/>
      <c r="Q248" s="33"/>
      <c r="R248" s="35"/>
      <c r="S248" s="26"/>
      <c r="T248" s="26"/>
      <c r="U248" s="26"/>
      <c r="V248" s="26" t="s">
        <v>45</v>
      </c>
      <c r="W248" s="26"/>
      <c r="X248" s="26"/>
      <c r="Y248" s="36"/>
      <c r="Z248" s="37"/>
      <c r="AA248" s="37"/>
      <c r="AB248" s="38"/>
      <c r="AC248" s="33"/>
      <c r="AD248" s="28" t="s">
        <v>494</v>
      </c>
      <c r="AE248" s="37"/>
      <c r="AF248" s="38"/>
      <c r="AG248" s="38"/>
      <c r="AH248" s="39"/>
      <c r="AI248" s="39"/>
      <c r="AJ248" s="40"/>
      <c r="AK248" s="41"/>
      <c r="AL248" s="42"/>
      <c r="AM248" s="39">
        <v>291</v>
      </c>
      <c r="AN248" s="30"/>
      <c r="AO248" s="30"/>
      <c r="AP248" s="38"/>
      <c r="AQ248" s="43" t="s">
        <v>155</v>
      </c>
      <c r="AR248" s="44"/>
      <c r="AS248" s="45"/>
      <c r="AT248" s="46"/>
      <c r="AU248" s="47"/>
      <c r="AV248" s="48"/>
      <c r="AW248" s="49"/>
      <c r="AX248" s="49"/>
      <c r="AY248" s="49"/>
      <c r="AZ248" s="49"/>
      <c r="BA248" s="49"/>
      <c r="BB248" s="49"/>
      <c r="BC248" s="49"/>
      <c r="BD248" s="50"/>
      <c r="BE248" s="49"/>
      <c r="BF248" s="49"/>
      <c r="BG248" s="49"/>
      <c r="BH248" s="49"/>
      <c r="BI248" s="49"/>
      <c r="BJ248" s="49"/>
      <c r="BK248" s="49"/>
      <c r="BL248" s="49"/>
      <c r="BM248" s="49"/>
    </row>
    <row r="249" spans="2:65" x14ac:dyDescent="0.25">
      <c r="B249" s="163">
        <v>2018</v>
      </c>
      <c r="C249" s="26"/>
      <c r="D249" s="27" t="s">
        <v>495</v>
      </c>
      <c r="E249" s="27" t="s">
        <v>496</v>
      </c>
      <c r="F249" s="29"/>
      <c r="G249" s="30"/>
      <c r="H249" s="30"/>
      <c r="I249" s="30"/>
      <c r="J249" s="31"/>
      <c r="K249" s="32"/>
      <c r="L249" s="33"/>
      <c r="M249" s="33"/>
      <c r="N249" s="26"/>
      <c r="O249" s="26"/>
      <c r="P249" s="34"/>
      <c r="Q249" s="33"/>
      <c r="R249" s="35"/>
      <c r="S249" s="26"/>
      <c r="T249" s="26"/>
      <c r="U249" s="26"/>
      <c r="V249" s="26" t="s">
        <v>209</v>
      </c>
      <c r="W249" s="26"/>
      <c r="X249" s="26"/>
      <c r="Y249" s="36"/>
      <c r="Z249" s="37"/>
      <c r="AA249" s="37"/>
      <c r="AB249" s="38"/>
      <c r="AC249" s="33"/>
      <c r="AD249" s="28"/>
      <c r="AE249" s="37"/>
      <c r="AF249" s="38"/>
      <c r="AG249" s="38"/>
      <c r="AH249" s="39"/>
      <c r="AI249" s="39"/>
      <c r="AJ249" s="40"/>
      <c r="AK249" s="41"/>
      <c r="AL249" s="42"/>
      <c r="AM249" s="39">
        <v>292</v>
      </c>
      <c r="AN249" s="30"/>
      <c r="AO249" s="30"/>
      <c r="AP249" s="38"/>
      <c r="AQ249" s="43" t="s">
        <v>155</v>
      </c>
      <c r="AR249" s="44"/>
      <c r="AS249" s="45"/>
      <c r="AT249" s="46"/>
      <c r="AU249" s="47"/>
      <c r="AV249" s="48"/>
      <c r="AW249" s="49"/>
      <c r="AX249" s="49"/>
      <c r="AY249" s="49"/>
      <c r="AZ249" s="49"/>
      <c r="BA249" s="49"/>
      <c r="BB249" s="49"/>
      <c r="BC249" s="49"/>
      <c r="BD249" s="50"/>
      <c r="BE249" s="49"/>
      <c r="BF249" s="49"/>
      <c r="BG249" s="49"/>
      <c r="BH249" s="49"/>
      <c r="BI249" s="49"/>
      <c r="BJ249" s="49"/>
      <c r="BK249" s="49"/>
      <c r="BL249" s="49"/>
      <c r="BM249" s="49"/>
    </row>
    <row r="250" spans="2:65" x14ac:dyDescent="0.25">
      <c r="B250" s="162">
        <v>2019</v>
      </c>
      <c r="C250" s="26"/>
      <c r="D250" s="27"/>
      <c r="E250" s="27" t="s">
        <v>497</v>
      </c>
      <c r="F250" s="29"/>
      <c r="G250" s="30"/>
      <c r="H250" s="30"/>
      <c r="I250" s="30"/>
      <c r="J250" s="31"/>
      <c r="K250" s="32"/>
      <c r="L250" s="33"/>
      <c r="M250" s="33"/>
      <c r="N250" s="26"/>
      <c r="O250" s="26"/>
      <c r="P250" s="34"/>
      <c r="Q250" s="33"/>
      <c r="R250" s="35"/>
      <c r="S250" s="26"/>
      <c r="T250" s="26"/>
      <c r="U250" s="26"/>
      <c r="V250" s="26" t="s">
        <v>90</v>
      </c>
      <c r="W250" s="26"/>
      <c r="X250" s="26"/>
      <c r="Y250" s="36"/>
      <c r="Z250" s="37"/>
      <c r="AA250" s="37"/>
      <c r="AB250" s="38"/>
      <c r="AC250" s="33"/>
      <c r="AD250" s="28"/>
      <c r="AE250" s="37">
        <v>2019</v>
      </c>
      <c r="AF250" s="38" t="s">
        <v>498</v>
      </c>
      <c r="AG250" s="38"/>
      <c r="AH250" s="39"/>
      <c r="AI250" s="39"/>
      <c r="AJ250" s="40"/>
      <c r="AK250" s="41"/>
      <c r="AL250" s="42"/>
      <c r="AM250" s="39">
        <v>296</v>
      </c>
      <c r="AN250" s="30"/>
      <c r="AO250" s="30"/>
      <c r="AP250" s="38"/>
      <c r="AQ250" s="43" t="s">
        <v>155</v>
      </c>
      <c r="AR250" s="44"/>
      <c r="AS250" s="45"/>
      <c r="AT250" s="46"/>
      <c r="AU250" s="47"/>
      <c r="AV250" s="48"/>
      <c r="AW250" s="49"/>
      <c r="AX250" s="49"/>
      <c r="AY250" s="49"/>
      <c r="AZ250" s="49"/>
      <c r="BA250" s="49"/>
      <c r="BB250" s="49"/>
      <c r="BC250" s="49"/>
      <c r="BD250" s="50"/>
      <c r="BE250" s="49"/>
      <c r="BF250" s="49"/>
      <c r="BG250" s="49"/>
      <c r="BH250" s="49"/>
      <c r="BI250" s="49"/>
      <c r="BJ250" s="49"/>
      <c r="BK250" s="49"/>
      <c r="BL250" s="49"/>
      <c r="BM250" s="49"/>
    </row>
    <row r="251" spans="2:65" x14ac:dyDescent="0.25">
      <c r="B251" s="163">
        <v>2020</v>
      </c>
      <c r="C251" s="26"/>
      <c r="D251" s="27" t="s">
        <v>499</v>
      </c>
      <c r="E251" s="27" t="s">
        <v>500</v>
      </c>
      <c r="F251" s="29"/>
      <c r="G251" s="30"/>
      <c r="H251" s="30"/>
      <c r="I251" s="30"/>
      <c r="J251" s="31"/>
      <c r="K251" s="32"/>
      <c r="L251" s="33"/>
      <c r="M251" s="33"/>
      <c r="N251" s="26"/>
      <c r="O251" s="26"/>
      <c r="P251" s="34"/>
      <c r="Q251" s="33"/>
      <c r="R251" s="35"/>
      <c r="S251" s="26"/>
      <c r="T251" s="26"/>
      <c r="U251" s="26"/>
      <c r="V251" s="26"/>
      <c r="W251" s="26"/>
      <c r="X251" s="26" t="s">
        <v>423</v>
      </c>
      <c r="Y251" s="36"/>
      <c r="Z251" s="37"/>
      <c r="AA251" s="37"/>
      <c r="AB251" s="38" t="s">
        <v>29</v>
      </c>
      <c r="AC251" s="33"/>
      <c r="AD251" s="28" t="s">
        <v>154</v>
      </c>
      <c r="AE251" s="37"/>
      <c r="AF251" s="38" t="s">
        <v>501</v>
      </c>
      <c r="AG251" s="38" t="s">
        <v>501</v>
      </c>
      <c r="AH251" s="39"/>
      <c r="AI251" s="39" t="s">
        <v>31</v>
      </c>
      <c r="AJ251" s="40" t="s">
        <v>424</v>
      </c>
      <c r="AK251" s="41"/>
      <c r="AL251" s="42"/>
      <c r="AM251" s="39">
        <v>297</v>
      </c>
      <c r="AN251" s="30" t="s">
        <v>502</v>
      </c>
      <c r="AO251" s="30"/>
      <c r="AP251" s="38"/>
      <c r="AQ251" s="43"/>
      <c r="AR251" s="44" t="s">
        <v>501</v>
      </c>
      <c r="AS251" s="45"/>
      <c r="AT251" s="46"/>
      <c r="AU251" s="47" t="s">
        <v>35</v>
      </c>
      <c r="AV251" s="48">
        <v>45643</v>
      </c>
      <c r="AW251" s="49"/>
      <c r="AX251" s="49">
        <v>485</v>
      </c>
      <c r="AY251" s="49"/>
      <c r="AZ251" s="49"/>
      <c r="BA251" s="49"/>
      <c r="BB251" s="49"/>
      <c r="BC251" s="49">
        <v>94</v>
      </c>
      <c r="BD251" s="50">
        <v>189</v>
      </c>
      <c r="BE251" s="49">
        <v>57</v>
      </c>
      <c r="BF251" s="49"/>
      <c r="BG251" s="49"/>
      <c r="BH251" s="49"/>
      <c r="BI251" s="49"/>
      <c r="BJ251" s="49"/>
      <c r="BK251" s="49"/>
      <c r="BL251" s="49"/>
      <c r="BM251" s="49"/>
    </row>
    <row r="252" spans="2:65" x14ac:dyDescent="0.25">
      <c r="B252" s="162">
        <v>2019</v>
      </c>
      <c r="C252" s="26"/>
      <c r="D252" s="27" t="s">
        <v>503</v>
      </c>
      <c r="E252" s="27" t="s">
        <v>504</v>
      </c>
      <c r="F252" s="29"/>
      <c r="G252" s="30"/>
      <c r="H252" s="30"/>
      <c r="I252" s="30"/>
      <c r="J252" s="31"/>
      <c r="K252" s="32"/>
      <c r="L252" s="33"/>
      <c r="M252" s="33"/>
      <c r="N252" s="26"/>
      <c r="O252" s="26"/>
      <c r="P252" s="34"/>
      <c r="Q252" s="33"/>
      <c r="R252" s="35"/>
      <c r="S252" s="26"/>
      <c r="T252" s="26"/>
      <c r="U252" s="26"/>
      <c r="V252" s="26" t="s">
        <v>209</v>
      </c>
      <c r="W252" s="26"/>
      <c r="X252" s="26"/>
      <c r="Y252" s="36"/>
      <c r="Z252" s="37"/>
      <c r="AA252" s="37"/>
      <c r="AB252" s="38"/>
      <c r="AC252" s="33"/>
      <c r="AD252" s="28"/>
      <c r="AE252" s="37"/>
      <c r="AF252" s="38"/>
      <c r="AG252" s="38"/>
      <c r="AH252" s="39"/>
      <c r="AI252" s="39"/>
      <c r="AJ252" s="40"/>
      <c r="AK252" s="41"/>
      <c r="AL252" s="42"/>
      <c r="AM252" s="39">
        <v>298</v>
      </c>
      <c r="AN252" s="30"/>
      <c r="AO252" s="30"/>
      <c r="AP252" s="38"/>
      <c r="AQ252" s="43" t="s">
        <v>155</v>
      </c>
      <c r="AR252" s="44"/>
      <c r="AS252" s="45"/>
      <c r="AT252" s="46"/>
      <c r="AU252" s="47"/>
      <c r="AV252" s="48"/>
      <c r="AW252" s="49"/>
      <c r="AX252" s="49"/>
      <c r="AY252" s="49"/>
      <c r="AZ252" s="49"/>
      <c r="BA252" s="49"/>
      <c r="BB252" s="49"/>
      <c r="BC252" s="49"/>
      <c r="BD252" s="50"/>
      <c r="BE252" s="49"/>
      <c r="BF252" s="49"/>
      <c r="BG252" s="49"/>
      <c r="BH252" s="49"/>
      <c r="BI252" s="49"/>
      <c r="BJ252" s="49"/>
      <c r="BK252" s="49"/>
      <c r="BL252" s="49"/>
      <c r="BM252" s="49"/>
    </row>
    <row r="253" spans="2:65" x14ac:dyDescent="0.25">
      <c r="B253" s="163">
        <v>2017</v>
      </c>
      <c r="C253" s="26"/>
      <c r="D253" s="27" t="s">
        <v>505</v>
      </c>
      <c r="E253" s="27" t="s">
        <v>506</v>
      </c>
      <c r="F253" s="29"/>
      <c r="G253" s="30"/>
      <c r="H253" s="30"/>
      <c r="I253" s="30"/>
      <c r="J253" s="31"/>
      <c r="K253" s="32"/>
      <c r="L253" s="33"/>
      <c r="M253" s="33"/>
      <c r="N253" s="26"/>
      <c r="O253" s="26"/>
      <c r="P253" s="34"/>
      <c r="Q253" s="33"/>
      <c r="R253" s="35"/>
      <c r="S253" s="26"/>
      <c r="T253" s="26"/>
      <c r="U253" s="26"/>
      <c r="V253" s="26" t="s">
        <v>209</v>
      </c>
      <c r="W253" s="26"/>
      <c r="X253" s="26"/>
      <c r="Y253" s="36"/>
      <c r="Z253" s="37"/>
      <c r="AA253" s="37"/>
      <c r="AB253" s="38"/>
      <c r="AC253" s="33"/>
      <c r="AD253" s="28"/>
      <c r="AE253" s="37"/>
      <c r="AF253" s="38"/>
      <c r="AG253" s="38"/>
      <c r="AH253" s="39"/>
      <c r="AI253" s="39"/>
      <c r="AJ253" s="40"/>
      <c r="AK253" s="41"/>
      <c r="AL253" s="42"/>
      <c r="AM253" s="39">
        <v>299</v>
      </c>
      <c r="AN253" s="30"/>
      <c r="AO253" s="30"/>
      <c r="AP253" s="38"/>
      <c r="AQ253" s="43" t="s">
        <v>155</v>
      </c>
      <c r="AR253" s="44"/>
      <c r="AS253" s="45"/>
      <c r="AT253" s="46"/>
      <c r="AU253" s="47"/>
      <c r="AV253" s="48"/>
      <c r="AW253" s="49"/>
      <c r="AX253" s="49"/>
      <c r="AY253" s="49"/>
      <c r="AZ253" s="49"/>
      <c r="BA253" s="49"/>
      <c r="BB253" s="49"/>
      <c r="BC253" s="49"/>
      <c r="BD253" s="50"/>
      <c r="BE253" s="49"/>
      <c r="BF253" s="49"/>
      <c r="BG253" s="49"/>
      <c r="BH253" s="49"/>
      <c r="BI253" s="49"/>
      <c r="BJ253" s="49"/>
      <c r="BK253" s="49"/>
      <c r="BL253" s="49"/>
      <c r="BM253" s="49"/>
    </row>
    <row r="254" spans="2:65" x14ac:dyDescent="0.25">
      <c r="B254" s="162">
        <v>2019</v>
      </c>
      <c r="C254" s="26"/>
      <c r="D254" s="27" t="s">
        <v>507</v>
      </c>
      <c r="E254" s="27" t="s">
        <v>508</v>
      </c>
      <c r="F254" s="29"/>
      <c r="G254" s="30"/>
      <c r="H254" s="30"/>
      <c r="I254" s="30"/>
      <c r="J254" s="31"/>
      <c r="K254" s="32"/>
      <c r="L254" s="33"/>
      <c r="M254" s="33"/>
      <c r="N254" s="26"/>
      <c r="O254" s="26"/>
      <c r="P254" s="34"/>
      <c r="Q254" s="33"/>
      <c r="R254" s="35"/>
      <c r="S254" s="26"/>
      <c r="T254" s="26"/>
      <c r="U254" s="26"/>
      <c r="V254" s="26" t="s">
        <v>209</v>
      </c>
      <c r="W254" s="26"/>
      <c r="X254" s="26"/>
      <c r="Y254" s="36"/>
      <c r="Z254" s="37"/>
      <c r="AA254" s="37"/>
      <c r="AB254" s="38"/>
      <c r="AC254" s="33"/>
      <c r="AD254" s="28"/>
      <c r="AE254" s="37"/>
      <c r="AF254" s="38"/>
      <c r="AG254" s="38"/>
      <c r="AH254" s="39"/>
      <c r="AI254" s="39"/>
      <c r="AJ254" s="40"/>
      <c r="AK254" s="41"/>
      <c r="AL254" s="42"/>
      <c r="AM254" s="39">
        <v>301</v>
      </c>
      <c r="AN254" s="30"/>
      <c r="AO254" s="30"/>
      <c r="AP254" s="38"/>
      <c r="AQ254" s="43" t="s">
        <v>155</v>
      </c>
      <c r="AR254" s="44"/>
      <c r="AS254" s="45"/>
      <c r="AT254" s="46"/>
      <c r="AU254" s="47"/>
      <c r="AV254" s="48"/>
      <c r="AW254" s="49"/>
      <c r="AX254" s="49"/>
      <c r="AY254" s="49"/>
      <c r="AZ254" s="49"/>
      <c r="BA254" s="49"/>
      <c r="BB254" s="49"/>
      <c r="BC254" s="49"/>
      <c r="BD254" s="50"/>
      <c r="BE254" s="49"/>
      <c r="BF254" s="49"/>
      <c r="BG254" s="49"/>
      <c r="BH254" s="49"/>
      <c r="BI254" s="49"/>
      <c r="BJ254" s="49"/>
      <c r="BK254" s="49"/>
      <c r="BL254" s="49"/>
      <c r="BM254" s="49"/>
    </row>
    <row r="255" spans="2:65" x14ac:dyDescent="0.25">
      <c r="B255" s="163">
        <v>2019</v>
      </c>
      <c r="C255" s="26"/>
      <c r="D255" s="27" t="s">
        <v>509</v>
      </c>
      <c r="E255" s="27" t="s">
        <v>510</v>
      </c>
      <c r="F255" s="29"/>
      <c r="G255" s="30"/>
      <c r="H255" s="30"/>
      <c r="I255" s="30"/>
      <c r="J255" s="31"/>
      <c r="K255" s="32"/>
      <c r="L255" s="33"/>
      <c r="M255" s="33"/>
      <c r="N255" s="26"/>
      <c r="O255" s="26"/>
      <c r="P255" s="34"/>
      <c r="Q255" s="33"/>
      <c r="R255" s="35"/>
      <c r="S255" s="26"/>
      <c r="T255" s="26"/>
      <c r="U255" s="26"/>
      <c r="V255" s="26" t="s">
        <v>209</v>
      </c>
      <c r="W255" s="26"/>
      <c r="X255" s="26"/>
      <c r="Y255" s="36"/>
      <c r="Z255" s="37"/>
      <c r="AA255" s="37"/>
      <c r="AB255" s="38"/>
      <c r="AC255" s="33"/>
      <c r="AD255" s="28"/>
      <c r="AE255" s="37"/>
      <c r="AF255" s="38"/>
      <c r="AG255" s="38"/>
      <c r="AH255" s="39"/>
      <c r="AI255" s="39"/>
      <c r="AJ255" s="40"/>
      <c r="AK255" s="41"/>
      <c r="AL255" s="42"/>
      <c r="AM255" s="39">
        <v>302</v>
      </c>
      <c r="AN255" s="30"/>
      <c r="AO255" s="30"/>
      <c r="AP255" s="38"/>
      <c r="AQ255" s="43" t="s">
        <v>155</v>
      </c>
      <c r="AR255" s="44"/>
      <c r="AS255" s="45"/>
      <c r="AT255" s="46"/>
      <c r="AU255" s="47"/>
      <c r="AV255" s="48"/>
      <c r="AW255" s="49"/>
      <c r="AX255" s="49"/>
      <c r="AY255" s="49"/>
      <c r="AZ255" s="49"/>
      <c r="BA255" s="49"/>
      <c r="BB255" s="49"/>
      <c r="BC255" s="49"/>
      <c r="BD255" s="50"/>
      <c r="BE255" s="49"/>
      <c r="BF255" s="49"/>
      <c r="BG255" s="49"/>
      <c r="BH255" s="49"/>
      <c r="BI255" s="49"/>
      <c r="BJ255" s="49"/>
      <c r="BK255" s="49"/>
      <c r="BL255" s="49"/>
      <c r="BM255" s="49"/>
    </row>
    <row r="256" spans="2:65" x14ac:dyDescent="0.25">
      <c r="B256" s="162">
        <v>2019</v>
      </c>
      <c r="C256" s="26"/>
      <c r="D256" s="27" t="s">
        <v>511</v>
      </c>
      <c r="E256" s="27" t="s">
        <v>512</v>
      </c>
      <c r="F256" s="29"/>
      <c r="G256" s="30"/>
      <c r="H256" s="30"/>
      <c r="I256" s="30"/>
      <c r="J256" s="31"/>
      <c r="K256" s="32"/>
      <c r="L256" s="33"/>
      <c r="M256" s="33"/>
      <c r="N256" s="26"/>
      <c r="O256" s="26"/>
      <c r="P256" s="34"/>
      <c r="Q256" s="33"/>
      <c r="R256" s="35"/>
      <c r="S256" s="26"/>
      <c r="T256" s="26"/>
      <c r="U256" s="26"/>
      <c r="V256" s="26"/>
      <c r="W256" s="26"/>
      <c r="X256" s="26" t="s">
        <v>423</v>
      </c>
      <c r="Y256" s="36"/>
      <c r="Z256" s="37"/>
      <c r="AA256" s="37"/>
      <c r="AB256" s="38"/>
      <c r="AC256" s="33"/>
      <c r="AD256" s="28"/>
      <c r="AE256" s="37"/>
      <c r="AF256" s="38"/>
      <c r="AG256" s="38"/>
      <c r="AH256" s="39"/>
      <c r="AI256" s="39"/>
      <c r="AJ256" s="40"/>
      <c r="AK256" s="41"/>
      <c r="AL256" s="42"/>
      <c r="AM256" s="39">
        <v>305</v>
      </c>
      <c r="AN256" s="30" t="s">
        <v>513</v>
      </c>
      <c r="AO256" s="30"/>
      <c r="AP256" s="38"/>
      <c r="AQ256" s="43" t="s">
        <v>155</v>
      </c>
      <c r="AR256" s="44"/>
      <c r="AS256" s="45"/>
      <c r="AT256" s="46"/>
      <c r="AU256" s="47"/>
      <c r="AV256" s="48">
        <v>44349</v>
      </c>
      <c r="AW256" s="49"/>
      <c r="AX256" s="49">
        <v>0</v>
      </c>
      <c r="AY256" s="49"/>
      <c r="AZ256" s="49"/>
      <c r="BA256" s="49"/>
      <c r="BB256" s="49"/>
      <c r="BC256" s="49"/>
      <c r="BD256" s="50"/>
      <c r="BE256" s="49"/>
      <c r="BF256" s="49"/>
      <c r="BG256" s="49"/>
      <c r="BH256" s="49"/>
      <c r="BI256" s="49"/>
      <c r="BJ256" s="49"/>
      <c r="BK256" s="49"/>
      <c r="BL256" s="49"/>
      <c r="BM256" s="49"/>
    </row>
    <row r="257" spans="2:65" x14ac:dyDescent="0.25">
      <c r="B257" s="163">
        <v>2019</v>
      </c>
      <c r="C257" s="26"/>
      <c r="D257" s="27" t="s">
        <v>514</v>
      </c>
      <c r="E257" s="27" t="s">
        <v>515</v>
      </c>
      <c r="F257" s="29"/>
      <c r="G257" s="30"/>
      <c r="H257" s="30"/>
      <c r="I257" s="30"/>
      <c r="J257" s="31"/>
      <c r="K257" s="32"/>
      <c r="L257" s="33"/>
      <c r="M257" s="33"/>
      <c r="N257" s="26"/>
      <c r="O257" s="26"/>
      <c r="P257" s="34"/>
      <c r="Q257" s="33"/>
      <c r="R257" s="35"/>
      <c r="S257" s="26"/>
      <c r="T257" s="26"/>
      <c r="U257" s="26"/>
      <c r="V257" s="26" t="s">
        <v>209</v>
      </c>
      <c r="W257" s="26"/>
      <c r="X257" s="26"/>
      <c r="Y257" s="36"/>
      <c r="Z257" s="37"/>
      <c r="AA257" s="37"/>
      <c r="AB257" s="38"/>
      <c r="AC257" s="33"/>
      <c r="AD257" s="28"/>
      <c r="AE257" s="37"/>
      <c r="AF257" s="38"/>
      <c r="AG257" s="38"/>
      <c r="AH257" s="39"/>
      <c r="AI257" s="39"/>
      <c r="AJ257" s="40"/>
      <c r="AK257" s="41"/>
      <c r="AL257" s="42"/>
      <c r="AM257" s="39">
        <v>306</v>
      </c>
      <c r="AN257" s="30"/>
      <c r="AO257" s="30"/>
      <c r="AP257" s="38"/>
      <c r="AQ257" s="43" t="s">
        <v>155</v>
      </c>
      <c r="AR257" s="44"/>
      <c r="AS257" s="45"/>
      <c r="AT257" s="46"/>
      <c r="AU257" s="47"/>
      <c r="AV257" s="48"/>
      <c r="AW257" s="49"/>
      <c r="AX257" s="49"/>
      <c r="AY257" s="49"/>
      <c r="AZ257" s="49"/>
      <c r="BA257" s="49"/>
      <c r="BB257" s="49"/>
      <c r="BC257" s="49"/>
      <c r="BD257" s="50"/>
      <c r="BE257" s="49"/>
      <c r="BF257" s="49"/>
      <c r="BG257" s="49"/>
      <c r="BH257" s="49"/>
      <c r="BI257" s="49"/>
      <c r="BJ257" s="49"/>
      <c r="BK257" s="49"/>
      <c r="BL257" s="49"/>
      <c r="BM257" s="49"/>
    </row>
    <row r="258" spans="2:65" x14ac:dyDescent="0.25">
      <c r="B258" s="162">
        <v>2019</v>
      </c>
      <c r="C258" s="26"/>
      <c r="D258" s="27"/>
      <c r="E258" s="27" t="s">
        <v>516</v>
      </c>
      <c r="F258" s="29"/>
      <c r="G258" s="30"/>
      <c r="H258" s="30"/>
      <c r="I258" s="30"/>
      <c r="J258" s="31"/>
      <c r="K258" s="32"/>
      <c r="L258" s="33"/>
      <c r="M258" s="33"/>
      <c r="N258" s="26"/>
      <c r="O258" s="26"/>
      <c r="P258" s="34"/>
      <c r="Q258" s="33"/>
      <c r="R258" s="35"/>
      <c r="S258" s="26"/>
      <c r="T258" s="26"/>
      <c r="U258" s="26"/>
      <c r="V258" s="26" t="s">
        <v>90</v>
      </c>
      <c r="W258" s="26"/>
      <c r="X258" s="26"/>
      <c r="Y258" s="36"/>
      <c r="Z258" s="37"/>
      <c r="AA258" s="37"/>
      <c r="AB258" s="38"/>
      <c r="AC258" s="33"/>
      <c r="AD258" s="28"/>
      <c r="AE258" s="37">
        <v>2019</v>
      </c>
      <c r="AF258" s="38" t="s">
        <v>517</v>
      </c>
      <c r="AG258" s="38"/>
      <c r="AH258" s="39"/>
      <c r="AI258" s="39"/>
      <c r="AJ258" s="40"/>
      <c r="AK258" s="41"/>
      <c r="AL258" s="42"/>
      <c r="AM258" s="39">
        <v>307</v>
      </c>
      <c r="AN258" s="30"/>
      <c r="AO258" s="30"/>
      <c r="AP258" s="38"/>
      <c r="AQ258" s="43" t="s">
        <v>155</v>
      </c>
      <c r="AR258" s="44"/>
      <c r="AS258" s="45"/>
      <c r="AT258" s="46"/>
      <c r="AU258" s="47"/>
      <c r="AV258" s="48"/>
      <c r="AW258" s="49"/>
      <c r="AX258" s="49"/>
      <c r="AY258" s="49"/>
      <c r="AZ258" s="49"/>
      <c r="BA258" s="49"/>
      <c r="BB258" s="49"/>
      <c r="BC258" s="49"/>
      <c r="BD258" s="50"/>
      <c r="BE258" s="49"/>
      <c r="BF258" s="49"/>
      <c r="BG258" s="49"/>
      <c r="BH258" s="49"/>
      <c r="BI258" s="49"/>
      <c r="BJ258" s="49"/>
      <c r="BK258" s="49"/>
      <c r="BL258" s="49"/>
      <c r="BM258" s="49"/>
    </row>
    <row r="259" spans="2:65" x14ac:dyDescent="0.25">
      <c r="B259" s="164">
        <v>0</v>
      </c>
      <c r="C259" s="26"/>
      <c r="D259" s="27"/>
      <c r="E259" s="27" t="s">
        <v>518</v>
      </c>
      <c r="F259" s="51"/>
      <c r="G259" s="26"/>
      <c r="H259" s="26"/>
      <c r="J259" s="52"/>
      <c r="K259" s="51"/>
      <c r="L259" s="26"/>
      <c r="M259" s="26"/>
      <c r="N259" s="26"/>
      <c r="O259" s="26"/>
      <c r="P259" s="53"/>
      <c r="Q259" s="26"/>
      <c r="R259" s="54"/>
      <c r="S259" s="26"/>
      <c r="T259" s="26"/>
      <c r="U259" s="26"/>
      <c r="V259" s="26"/>
      <c r="W259" s="26"/>
      <c r="X259" s="26"/>
      <c r="Y259" s="26"/>
      <c r="Z259" s="26"/>
      <c r="AA259" s="26"/>
      <c r="AB259" s="26"/>
      <c r="AC259" s="26"/>
      <c r="AD259" s="26"/>
      <c r="AE259" s="36"/>
      <c r="AF259" s="38"/>
      <c r="AG259" s="38"/>
      <c r="AH259" s="33"/>
      <c r="AI259" s="28"/>
      <c r="AJ259" s="32"/>
      <c r="AK259" s="55"/>
      <c r="AL259" s="56"/>
      <c r="AM259" s="39">
        <v>308</v>
      </c>
      <c r="AN259" s="30"/>
      <c r="AO259" s="30"/>
      <c r="AP259" s="26"/>
      <c r="AQ259" s="43" t="s">
        <v>155</v>
      </c>
      <c r="AR259" s="44"/>
      <c r="AS259" s="45"/>
      <c r="AT259" s="46"/>
      <c r="AU259" s="49"/>
      <c r="AV259" s="48"/>
      <c r="AW259" s="49"/>
      <c r="AX259" s="49"/>
      <c r="AY259" s="49"/>
      <c r="AZ259" s="49"/>
      <c r="BA259" s="49"/>
      <c r="BB259" s="49"/>
      <c r="BC259" s="49"/>
      <c r="BD259" s="50"/>
      <c r="BE259" s="49"/>
      <c r="BF259" s="49"/>
      <c r="BG259" s="49"/>
      <c r="BH259" s="49"/>
      <c r="BI259" s="26"/>
      <c r="BJ259" s="26"/>
      <c r="BK259" s="26"/>
      <c r="BL259" s="26"/>
      <c r="BM259" s="26"/>
    </row>
    <row r="260" spans="2:65" x14ac:dyDescent="0.25">
      <c r="B260" s="162">
        <v>2020</v>
      </c>
      <c r="C260" s="26"/>
      <c r="D260" s="27" t="s">
        <v>519</v>
      </c>
      <c r="E260" s="27" t="s">
        <v>520</v>
      </c>
      <c r="F260" s="29"/>
      <c r="G260" s="30"/>
      <c r="H260" s="30"/>
      <c r="I260" s="30"/>
      <c r="J260" s="31"/>
      <c r="K260" s="32"/>
      <c r="L260" s="33"/>
      <c r="M260" s="33"/>
      <c r="N260" s="26"/>
      <c r="O260" s="26"/>
      <c r="P260" s="34"/>
      <c r="Q260" s="33"/>
      <c r="R260" s="35"/>
      <c r="S260" s="26"/>
      <c r="T260" s="26"/>
      <c r="U260" s="26"/>
      <c r="V260" s="26"/>
      <c r="W260" s="26"/>
      <c r="X260" s="26" t="s">
        <v>423</v>
      </c>
      <c r="Y260" s="36"/>
      <c r="Z260" s="37"/>
      <c r="AA260" s="37"/>
      <c r="AB260" s="38"/>
      <c r="AC260" s="33"/>
      <c r="AD260" s="28"/>
      <c r="AE260" s="37"/>
      <c r="AF260" s="38" t="s">
        <v>501</v>
      </c>
      <c r="AG260" s="38" t="s">
        <v>501</v>
      </c>
      <c r="AH260" s="39"/>
      <c r="AI260" s="39"/>
      <c r="AJ260" s="40"/>
      <c r="AK260" s="41"/>
      <c r="AL260" s="42"/>
      <c r="AM260" s="39">
        <v>309</v>
      </c>
      <c r="AN260" s="30"/>
      <c r="AO260" s="30"/>
      <c r="AP260" s="38"/>
      <c r="AQ260" s="43" t="s">
        <v>155</v>
      </c>
      <c r="AR260" s="44"/>
      <c r="AS260" s="45"/>
      <c r="AT260" s="46"/>
      <c r="AU260" s="47"/>
      <c r="AV260" s="48"/>
      <c r="AW260" s="49"/>
      <c r="AX260" s="49"/>
      <c r="AY260" s="49"/>
      <c r="AZ260" s="49"/>
      <c r="BA260" s="49"/>
      <c r="BB260" s="49"/>
      <c r="BC260" s="49"/>
      <c r="BD260" s="50"/>
      <c r="BE260" s="49"/>
      <c r="BF260" s="49"/>
      <c r="BG260" s="49"/>
      <c r="BH260" s="49"/>
      <c r="BI260" s="49"/>
      <c r="BJ260" s="49"/>
      <c r="BK260" s="49"/>
      <c r="BL260" s="49"/>
      <c r="BM260" s="49"/>
    </row>
    <row r="261" spans="2:65" x14ac:dyDescent="0.25">
      <c r="B261" s="163">
        <v>2019</v>
      </c>
      <c r="C261" s="26"/>
      <c r="D261" s="27" t="s">
        <v>521</v>
      </c>
      <c r="E261" s="27" t="s">
        <v>522</v>
      </c>
      <c r="F261" s="29"/>
      <c r="G261" s="30"/>
      <c r="H261" s="30"/>
      <c r="I261" s="30"/>
      <c r="J261" s="31"/>
      <c r="K261" s="32"/>
      <c r="L261" s="33"/>
      <c r="M261" s="33"/>
      <c r="N261" s="26"/>
      <c r="O261" s="26"/>
      <c r="P261" s="34"/>
      <c r="Q261" s="33"/>
      <c r="R261" s="35"/>
      <c r="S261" s="26"/>
      <c r="T261" s="26"/>
      <c r="U261" s="26"/>
      <c r="V261" s="26" t="s">
        <v>209</v>
      </c>
      <c r="W261" s="26"/>
      <c r="X261" s="26"/>
      <c r="Y261" s="36"/>
      <c r="Z261" s="37"/>
      <c r="AA261" s="37"/>
      <c r="AB261" s="38"/>
      <c r="AC261" s="33"/>
      <c r="AD261" s="28"/>
      <c r="AE261" s="37"/>
      <c r="AF261" s="38"/>
      <c r="AG261" s="38"/>
      <c r="AH261" s="39"/>
      <c r="AI261" s="39"/>
      <c r="AJ261" s="40"/>
      <c r="AK261" s="41"/>
      <c r="AL261" s="42"/>
      <c r="AM261" s="39">
        <v>310</v>
      </c>
      <c r="AN261" s="30"/>
      <c r="AO261" s="30"/>
      <c r="AP261" s="38"/>
      <c r="AQ261" s="43" t="s">
        <v>155</v>
      </c>
      <c r="AR261" s="44"/>
      <c r="AS261" s="45"/>
      <c r="AT261" s="46"/>
      <c r="AU261" s="47"/>
      <c r="AV261" s="48"/>
      <c r="AW261" s="49"/>
      <c r="AX261" s="49"/>
      <c r="AY261" s="49"/>
      <c r="AZ261" s="49"/>
      <c r="BA261" s="49"/>
      <c r="BB261" s="49"/>
      <c r="BC261" s="49"/>
      <c r="BD261" s="50"/>
      <c r="BE261" s="49"/>
      <c r="BF261" s="49"/>
      <c r="BG261" s="49"/>
      <c r="BH261" s="49"/>
      <c r="BI261" s="49"/>
      <c r="BJ261" s="49"/>
      <c r="BK261" s="49"/>
      <c r="BL261" s="49"/>
      <c r="BM261" s="49"/>
    </row>
    <row r="262" spans="2:65" x14ac:dyDescent="0.25">
      <c r="B262" s="162">
        <v>2019</v>
      </c>
      <c r="C262" s="26"/>
      <c r="D262" s="27"/>
      <c r="E262" s="27" t="s">
        <v>523</v>
      </c>
      <c r="F262" s="29"/>
      <c r="G262" s="30"/>
      <c r="H262" s="30"/>
      <c r="I262" s="30"/>
      <c r="J262" s="31"/>
      <c r="K262" s="32"/>
      <c r="L262" s="33"/>
      <c r="M262" s="33"/>
      <c r="N262" s="26"/>
      <c r="O262" s="26"/>
      <c r="P262" s="34"/>
      <c r="Q262" s="33"/>
      <c r="R262" s="35"/>
      <c r="S262" s="26"/>
      <c r="T262" s="26"/>
      <c r="U262" s="26"/>
      <c r="V262" s="26" t="s">
        <v>90</v>
      </c>
      <c r="W262" s="26"/>
      <c r="X262" s="26"/>
      <c r="Y262" s="36"/>
      <c r="Z262" s="37"/>
      <c r="AA262" s="37"/>
      <c r="AB262" s="38"/>
      <c r="AC262" s="33"/>
      <c r="AD262" s="28"/>
      <c r="AE262" s="37">
        <v>2019</v>
      </c>
      <c r="AF262" s="38" t="s">
        <v>524</v>
      </c>
      <c r="AG262" s="38"/>
      <c r="AH262" s="39"/>
      <c r="AI262" s="39"/>
      <c r="AJ262" s="40"/>
      <c r="AK262" s="41"/>
      <c r="AL262" s="42"/>
      <c r="AM262" s="39">
        <v>311</v>
      </c>
      <c r="AN262" s="30"/>
      <c r="AO262" s="30"/>
      <c r="AP262" s="38"/>
      <c r="AQ262" s="43" t="s">
        <v>155</v>
      </c>
      <c r="AR262" s="44"/>
      <c r="AS262" s="45"/>
      <c r="AT262" s="46"/>
      <c r="AU262" s="47"/>
      <c r="AV262" s="48"/>
      <c r="AW262" s="49"/>
      <c r="AX262" s="49"/>
      <c r="AY262" s="49"/>
      <c r="AZ262" s="49"/>
      <c r="BA262" s="49"/>
      <c r="BB262" s="49"/>
      <c r="BC262" s="49"/>
      <c r="BD262" s="50"/>
      <c r="BE262" s="49"/>
      <c r="BF262" s="49"/>
      <c r="BG262" s="49"/>
      <c r="BH262" s="49"/>
      <c r="BI262" s="49"/>
      <c r="BJ262" s="49"/>
      <c r="BK262" s="49"/>
      <c r="BL262" s="49"/>
      <c r="BM262" s="49"/>
    </row>
    <row r="263" spans="2:65" x14ac:dyDescent="0.25">
      <c r="B263" s="164">
        <v>0</v>
      </c>
      <c r="C263" s="26"/>
      <c r="D263" s="27"/>
      <c r="E263" s="27" t="s">
        <v>525</v>
      </c>
      <c r="F263" s="51"/>
      <c r="G263" s="26"/>
      <c r="H263" s="26"/>
      <c r="J263" s="52"/>
      <c r="K263" s="51"/>
      <c r="L263" s="26"/>
      <c r="M263" s="26"/>
      <c r="N263" s="26"/>
      <c r="O263" s="26"/>
      <c r="P263" s="53"/>
      <c r="Q263" s="26"/>
      <c r="R263" s="54"/>
      <c r="S263" s="26"/>
      <c r="T263" s="26"/>
      <c r="U263" s="26"/>
      <c r="V263" s="26" t="s">
        <v>45</v>
      </c>
      <c r="W263" s="26"/>
      <c r="X263" s="26"/>
      <c r="Y263" s="26"/>
      <c r="Z263" s="26"/>
      <c r="AA263" s="26"/>
      <c r="AB263" s="26"/>
      <c r="AC263" s="26"/>
      <c r="AD263" s="26"/>
      <c r="AE263" s="36"/>
      <c r="AF263" s="38"/>
      <c r="AG263" s="38"/>
      <c r="AH263" s="33"/>
      <c r="AI263" s="28"/>
      <c r="AJ263" s="32"/>
      <c r="AK263" s="55"/>
      <c r="AL263" s="56"/>
      <c r="AM263" s="39">
        <v>312</v>
      </c>
      <c r="AN263" s="30"/>
      <c r="AO263" s="30"/>
      <c r="AP263" s="26"/>
      <c r="AQ263" s="43" t="s">
        <v>155</v>
      </c>
      <c r="AR263" s="44"/>
      <c r="AS263" s="45"/>
      <c r="AT263" s="46"/>
      <c r="AU263" s="49"/>
      <c r="AV263" s="48"/>
      <c r="AW263" s="49"/>
      <c r="AX263" s="49"/>
      <c r="AY263" s="49"/>
      <c r="AZ263" s="49"/>
      <c r="BA263" s="49"/>
      <c r="BB263" s="49"/>
      <c r="BC263" s="49"/>
      <c r="BD263" s="50"/>
      <c r="BE263" s="49"/>
      <c r="BF263" s="49"/>
      <c r="BG263" s="49"/>
      <c r="BH263" s="49"/>
      <c r="BI263" s="26"/>
      <c r="BJ263" s="26"/>
      <c r="BK263" s="26"/>
      <c r="BL263" s="26"/>
      <c r="BM263" s="26"/>
    </row>
    <row r="264" spans="2:65" x14ac:dyDescent="0.25">
      <c r="B264" s="162">
        <v>0</v>
      </c>
      <c r="C264" s="26"/>
      <c r="D264" s="27"/>
      <c r="E264" s="27" t="s">
        <v>526</v>
      </c>
      <c r="F264" s="29"/>
      <c r="G264" s="30"/>
      <c r="H264" s="30"/>
      <c r="I264" s="30"/>
      <c r="J264" s="31"/>
      <c r="K264" s="32"/>
      <c r="L264" s="33"/>
      <c r="M264" s="33"/>
      <c r="N264" s="26"/>
      <c r="O264" s="26"/>
      <c r="P264" s="34"/>
      <c r="Q264" s="33"/>
      <c r="R264" s="35"/>
      <c r="S264" s="26"/>
      <c r="T264" s="26"/>
      <c r="U264" s="26"/>
      <c r="V264" s="26"/>
      <c r="W264" s="26"/>
      <c r="X264" s="26"/>
      <c r="Y264" s="36"/>
      <c r="Z264" s="37"/>
      <c r="AA264" s="37"/>
      <c r="AB264" s="38"/>
      <c r="AC264" s="33"/>
      <c r="AD264" s="28"/>
      <c r="AE264" s="37"/>
      <c r="AF264" s="38"/>
      <c r="AG264" s="38"/>
      <c r="AH264" s="39"/>
      <c r="AI264" s="39"/>
      <c r="AJ264" s="40"/>
      <c r="AK264" s="41"/>
      <c r="AL264" s="42"/>
      <c r="AM264" s="39">
        <v>313</v>
      </c>
      <c r="AN264" s="30"/>
      <c r="AO264" s="30"/>
      <c r="AP264" s="38"/>
      <c r="AQ264" s="43" t="s">
        <v>155</v>
      </c>
      <c r="AR264" s="44"/>
      <c r="AS264" s="45"/>
      <c r="AT264" s="46"/>
      <c r="AU264" s="47"/>
      <c r="AV264" s="48"/>
      <c r="AW264" s="49"/>
      <c r="AX264" s="49"/>
      <c r="AY264" s="49"/>
      <c r="AZ264" s="49"/>
      <c r="BA264" s="49"/>
      <c r="BB264" s="49"/>
      <c r="BC264" s="49"/>
      <c r="BD264" s="50"/>
      <c r="BE264" s="49"/>
      <c r="BF264" s="49"/>
      <c r="BG264" s="49"/>
      <c r="BH264" s="49"/>
      <c r="BI264" s="49"/>
      <c r="BJ264" s="49"/>
      <c r="BK264" s="49"/>
      <c r="BL264" s="49"/>
      <c r="BM264" s="49"/>
    </row>
    <row r="265" spans="2:65" x14ac:dyDescent="0.25">
      <c r="B265" s="163">
        <v>2018</v>
      </c>
      <c r="C265" s="26"/>
      <c r="D265" s="27" t="s">
        <v>527</v>
      </c>
      <c r="E265" s="27" t="s">
        <v>528</v>
      </c>
      <c r="F265" s="29"/>
      <c r="G265" s="30"/>
      <c r="H265" s="30"/>
      <c r="I265" s="30"/>
      <c r="J265" s="31"/>
      <c r="K265" s="32"/>
      <c r="L265" s="33"/>
      <c r="M265" s="33"/>
      <c r="N265" s="26"/>
      <c r="O265" s="26"/>
      <c r="P265" s="34"/>
      <c r="Q265" s="33"/>
      <c r="R265" s="35"/>
      <c r="S265" s="26"/>
      <c r="T265" s="26"/>
      <c r="U265" s="26"/>
      <c r="V265" s="26" t="s">
        <v>209</v>
      </c>
      <c r="W265" s="26"/>
      <c r="X265" s="26"/>
      <c r="Y265" s="36"/>
      <c r="Z265" s="37"/>
      <c r="AA265" s="37"/>
      <c r="AB265" s="38"/>
      <c r="AC265" s="33"/>
      <c r="AD265" s="28"/>
      <c r="AE265" s="37"/>
      <c r="AF265" s="38"/>
      <c r="AG265" s="38"/>
      <c r="AH265" s="39"/>
      <c r="AI265" s="39"/>
      <c r="AJ265" s="40"/>
      <c r="AK265" s="41"/>
      <c r="AL265" s="42"/>
      <c r="AM265" s="39">
        <v>314</v>
      </c>
      <c r="AN265" s="30"/>
      <c r="AO265" s="30"/>
      <c r="AP265" s="38"/>
      <c r="AQ265" s="43" t="s">
        <v>155</v>
      </c>
      <c r="AR265" s="44"/>
      <c r="AS265" s="45"/>
      <c r="AT265" s="46"/>
      <c r="AU265" s="47"/>
      <c r="AV265" s="48"/>
      <c r="AW265" s="49"/>
      <c r="AX265" s="49"/>
      <c r="AY265" s="49"/>
      <c r="AZ265" s="49"/>
      <c r="BA265" s="49"/>
      <c r="BB265" s="49"/>
      <c r="BC265" s="49"/>
      <c r="BD265" s="50"/>
      <c r="BE265" s="49"/>
      <c r="BF265" s="49"/>
      <c r="BG265" s="49"/>
      <c r="BH265" s="49"/>
      <c r="BI265" s="49"/>
      <c r="BJ265" s="49"/>
      <c r="BK265" s="49"/>
      <c r="BL265" s="49"/>
      <c r="BM265" s="49"/>
    </row>
    <row r="266" spans="2:65" x14ac:dyDescent="0.25">
      <c r="B266" s="162">
        <v>2019</v>
      </c>
      <c r="C266" s="26"/>
      <c r="D266" s="27" t="s">
        <v>529</v>
      </c>
      <c r="E266" s="27" t="s">
        <v>530</v>
      </c>
      <c r="F266" s="29"/>
      <c r="G266" s="30"/>
      <c r="H266" s="30"/>
      <c r="I266" s="30"/>
      <c r="J266" s="31"/>
      <c r="K266" s="32"/>
      <c r="L266" s="33"/>
      <c r="M266" s="33"/>
      <c r="N266" s="26"/>
      <c r="O266" s="26"/>
      <c r="P266" s="34"/>
      <c r="Q266" s="33"/>
      <c r="R266" s="35"/>
      <c r="S266" s="26"/>
      <c r="T266" s="26"/>
      <c r="U266" s="26"/>
      <c r="V266" s="26"/>
      <c r="W266" s="26"/>
      <c r="X266" s="26"/>
      <c r="Y266" s="36"/>
      <c r="Z266" s="37"/>
      <c r="AA266" s="37"/>
      <c r="AB266" s="38"/>
      <c r="AC266" s="33"/>
      <c r="AD266" s="28" t="s">
        <v>154</v>
      </c>
      <c r="AE266" s="37"/>
      <c r="AF266" s="38"/>
      <c r="AG266" s="38"/>
      <c r="AH266" s="39"/>
      <c r="AI266" s="39" t="s">
        <v>31</v>
      </c>
      <c r="AJ266" s="40"/>
      <c r="AK266" s="41"/>
      <c r="AL266" s="42"/>
      <c r="AM266" s="39">
        <v>315</v>
      </c>
      <c r="AN266" s="30" t="s">
        <v>531</v>
      </c>
      <c r="AO266" s="30"/>
      <c r="AP266" s="38"/>
      <c r="AQ266" s="43" t="s">
        <v>155</v>
      </c>
      <c r="AR266" s="44"/>
      <c r="AS266" s="45"/>
      <c r="AT266" s="46"/>
      <c r="AU266" s="47"/>
      <c r="AV266" s="48">
        <v>43703</v>
      </c>
      <c r="AW266" s="49">
        <v>0</v>
      </c>
      <c r="AX266" s="49">
        <v>0</v>
      </c>
      <c r="AY266" s="49"/>
      <c r="AZ266" s="49"/>
      <c r="BA266" s="49"/>
      <c r="BB266" s="49"/>
      <c r="BC266" s="49">
        <v>0</v>
      </c>
      <c r="BD266" s="50"/>
      <c r="BE266" s="49"/>
      <c r="BF266" s="49"/>
      <c r="BG266" s="49"/>
      <c r="BH266" s="49"/>
      <c r="BI266" s="49"/>
      <c r="BJ266" s="49"/>
      <c r="BK266" s="49"/>
      <c r="BL266" s="49"/>
      <c r="BM266" s="49"/>
    </row>
    <row r="267" spans="2:65" x14ac:dyDescent="0.25">
      <c r="B267" s="163">
        <v>2017</v>
      </c>
      <c r="C267" s="26"/>
      <c r="D267" s="27" t="s">
        <v>532</v>
      </c>
      <c r="E267" s="27" t="s">
        <v>533</v>
      </c>
      <c r="F267" s="29"/>
      <c r="G267" s="30"/>
      <c r="H267" s="30"/>
      <c r="I267" s="30"/>
      <c r="J267" s="31"/>
      <c r="K267" s="32"/>
      <c r="L267" s="33"/>
      <c r="M267" s="33"/>
      <c r="N267" s="26"/>
      <c r="O267" s="26"/>
      <c r="P267" s="34"/>
      <c r="Q267" s="33"/>
      <c r="R267" s="35"/>
      <c r="S267" s="26"/>
      <c r="T267" s="26"/>
      <c r="U267" s="26"/>
      <c r="V267" s="26"/>
      <c r="W267" s="26"/>
      <c r="X267" s="26" t="s">
        <v>423</v>
      </c>
      <c r="Y267" s="36"/>
      <c r="Z267" s="37"/>
      <c r="AA267" s="37"/>
      <c r="AB267" s="38"/>
      <c r="AC267" s="33"/>
      <c r="AD267" s="28"/>
      <c r="AE267" s="37"/>
      <c r="AF267" s="38"/>
      <c r="AG267" s="38"/>
      <c r="AH267" s="39"/>
      <c r="AI267" s="39"/>
      <c r="AJ267" s="40"/>
      <c r="AK267" s="41"/>
      <c r="AL267" s="42"/>
      <c r="AM267" s="39">
        <v>316</v>
      </c>
      <c r="AN267" s="30" t="s">
        <v>534</v>
      </c>
      <c r="AO267" s="30"/>
      <c r="AP267" s="38"/>
      <c r="AQ267" s="43" t="s">
        <v>155</v>
      </c>
      <c r="AR267" s="44"/>
      <c r="AS267" s="45"/>
      <c r="AT267" s="46"/>
      <c r="AU267" s="47"/>
      <c r="AV267" s="48">
        <v>44561</v>
      </c>
      <c r="AW267" s="49"/>
      <c r="AX267" s="49">
        <v>0</v>
      </c>
      <c r="AY267" s="49"/>
      <c r="AZ267" s="49"/>
      <c r="BA267" s="49"/>
      <c r="BB267" s="49"/>
      <c r="BC267" s="49">
        <v>0</v>
      </c>
      <c r="BD267" s="50"/>
      <c r="BE267" s="49"/>
      <c r="BF267" s="49"/>
      <c r="BG267" s="49"/>
      <c r="BH267" s="49"/>
      <c r="BI267" s="49"/>
      <c r="BJ267" s="49"/>
      <c r="BK267" s="49"/>
      <c r="BL267" s="49"/>
      <c r="BM267" s="49"/>
    </row>
    <row r="268" spans="2:65" x14ac:dyDescent="0.25">
      <c r="B268" s="162">
        <v>2019</v>
      </c>
      <c r="C268" s="26"/>
      <c r="D268" s="27" t="s">
        <v>535</v>
      </c>
      <c r="E268" s="27" t="s">
        <v>536</v>
      </c>
      <c r="F268" s="29"/>
      <c r="G268" s="30"/>
      <c r="H268" s="30"/>
      <c r="I268" s="30"/>
      <c r="J268" s="31"/>
      <c r="K268" s="32"/>
      <c r="L268" s="33"/>
      <c r="M268" s="33"/>
      <c r="N268" s="26"/>
      <c r="O268" s="26"/>
      <c r="P268" s="34"/>
      <c r="Q268" s="33"/>
      <c r="R268" s="35"/>
      <c r="S268" s="26"/>
      <c r="T268" s="26"/>
      <c r="U268" s="26"/>
      <c r="V268" s="26" t="s">
        <v>209</v>
      </c>
      <c r="W268" s="26"/>
      <c r="X268" s="26"/>
      <c r="Y268" s="36"/>
      <c r="Z268" s="37"/>
      <c r="AA268" s="37"/>
      <c r="AB268" s="38"/>
      <c r="AC268" s="33"/>
      <c r="AD268" s="28"/>
      <c r="AE268" s="37"/>
      <c r="AF268" s="38"/>
      <c r="AG268" s="38"/>
      <c r="AH268" s="39"/>
      <c r="AI268" s="39"/>
      <c r="AJ268" s="40"/>
      <c r="AK268" s="41"/>
      <c r="AL268" s="42"/>
      <c r="AM268" s="39">
        <v>317</v>
      </c>
      <c r="AN268" s="30"/>
      <c r="AO268" s="30"/>
      <c r="AP268" s="38"/>
      <c r="AQ268" s="43" t="s">
        <v>155</v>
      </c>
      <c r="AR268" s="44"/>
      <c r="AS268" s="45"/>
      <c r="AT268" s="46"/>
      <c r="AU268" s="47"/>
      <c r="AV268" s="48"/>
      <c r="AW268" s="49"/>
      <c r="AX268" s="49"/>
      <c r="AY268" s="49"/>
      <c r="AZ268" s="49"/>
      <c r="BA268" s="49"/>
      <c r="BB268" s="49"/>
      <c r="BC268" s="49"/>
      <c r="BD268" s="50"/>
      <c r="BE268" s="49"/>
      <c r="BF268" s="49"/>
      <c r="BG268" s="49"/>
      <c r="BH268" s="49"/>
      <c r="BI268" s="49"/>
      <c r="BJ268" s="49"/>
      <c r="BK268" s="49"/>
      <c r="BL268" s="49"/>
      <c r="BM268" s="49"/>
    </row>
    <row r="269" spans="2:65" x14ac:dyDescent="0.25">
      <c r="B269" s="163">
        <v>0</v>
      </c>
      <c r="C269" s="26"/>
      <c r="D269" s="27"/>
      <c r="E269" s="27" t="s">
        <v>537</v>
      </c>
      <c r="F269" s="29"/>
      <c r="G269" s="30"/>
      <c r="H269" s="30"/>
      <c r="I269" s="30"/>
      <c r="J269" s="31"/>
      <c r="K269" s="32"/>
      <c r="L269" s="33"/>
      <c r="M269" s="33"/>
      <c r="N269" s="26"/>
      <c r="O269" s="26"/>
      <c r="P269" s="34"/>
      <c r="Q269" s="33"/>
      <c r="R269" s="35"/>
      <c r="S269" s="26"/>
      <c r="T269" s="26"/>
      <c r="U269" s="26"/>
      <c r="V269" s="26" t="s">
        <v>78</v>
      </c>
      <c r="W269" s="26"/>
      <c r="X269" s="26"/>
      <c r="Y269" s="36"/>
      <c r="Z269" s="37"/>
      <c r="AA269" s="37"/>
      <c r="AB269" s="38"/>
      <c r="AC269" s="33"/>
      <c r="AD269" s="28" t="s">
        <v>538</v>
      </c>
      <c r="AE269" s="37"/>
      <c r="AF269" s="38"/>
      <c r="AG269" s="38"/>
      <c r="AH269" s="39"/>
      <c r="AI269" s="39"/>
      <c r="AJ269" s="40"/>
      <c r="AK269" s="41"/>
      <c r="AL269" s="42"/>
      <c r="AM269" s="39">
        <v>318</v>
      </c>
      <c r="AN269" s="30"/>
      <c r="AO269" s="30"/>
      <c r="AP269" s="38"/>
      <c r="AQ269" s="43" t="s">
        <v>155</v>
      </c>
      <c r="AR269" s="44"/>
      <c r="AS269" s="45"/>
      <c r="AT269" s="46"/>
      <c r="AU269" s="47"/>
      <c r="AV269" s="48"/>
      <c r="AW269" s="49"/>
      <c r="AX269" s="49"/>
      <c r="AY269" s="49"/>
      <c r="AZ269" s="49"/>
      <c r="BA269" s="49"/>
      <c r="BB269" s="49"/>
      <c r="BC269" s="49"/>
      <c r="BD269" s="50"/>
      <c r="BE269" s="49"/>
      <c r="BF269" s="49"/>
      <c r="BG269" s="49"/>
      <c r="BH269" s="49"/>
      <c r="BI269" s="49"/>
      <c r="BJ269" s="49"/>
      <c r="BK269" s="49"/>
      <c r="BL269" s="49"/>
      <c r="BM269" s="49"/>
    </row>
    <row r="270" spans="2:65" x14ac:dyDescent="0.25">
      <c r="B270" s="165">
        <v>0</v>
      </c>
      <c r="C270" s="26"/>
      <c r="D270" s="27"/>
      <c r="E270" s="27" t="s">
        <v>539</v>
      </c>
      <c r="F270" s="51"/>
      <c r="G270" s="26"/>
      <c r="H270" s="26"/>
      <c r="J270" s="52"/>
      <c r="K270" s="51"/>
      <c r="L270" s="26"/>
      <c r="M270" s="26"/>
      <c r="N270" s="26"/>
      <c r="O270" s="26"/>
      <c r="P270" s="53"/>
      <c r="Q270" s="26"/>
      <c r="R270" s="54"/>
      <c r="S270" s="26"/>
      <c r="T270" s="26"/>
      <c r="U270" s="26"/>
      <c r="V270" s="26" t="s">
        <v>45</v>
      </c>
      <c r="W270" s="26"/>
      <c r="X270" s="26"/>
      <c r="Y270" s="26"/>
      <c r="Z270" s="26"/>
      <c r="AA270" s="26"/>
      <c r="AB270" s="26"/>
      <c r="AC270" s="26"/>
      <c r="AD270" s="26"/>
      <c r="AE270" s="36"/>
      <c r="AF270" s="38"/>
      <c r="AG270" s="38"/>
      <c r="AH270" s="33"/>
      <c r="AI270" s="28"/>
      <c r="AJ270" s="32"/>
      <c r="AK270" s="55"/>
      <c r="AL270" s="56"/>
      <c r="AM270" s="39">
        <v>319</v>
      </c>
      <c r="AN270" s="30"/>
      <c r="AO270" s="30"/>
      <c r="AP270" s="26"/>
      <c r="AQ270" s="43" t="s">
        <v>155</v>
      </c>
      <c r="AR270" s="44"/>
      <c r="AS270" s="45"/>
      <c r="AT270" s="46"/>
      <c r="AU270" s="49"/>
      <c r="AV270" s="48"/>
      <c r="AW270" s="49"/>
      <c r="AX270" s="49"/>
      <c r="AY270" s="49"/>
      <c r="AZ270" s="49"/>
      <c r="BA270" s="49"/>
      <c r="BB270" s="49"/>
      <c r="BC270" s="49"/>
      <c r="BD270" s="50"/>
      <c r="BE270" s="49"/>
      <c r="BF270" s="49"/>
      <c r="BG270" s="49"/>
      <c r="BH270" s="49"/>
      <c r="BI270" s="26"/>
      <c r="BJ270" s="26"/>
      <c r="BK270" s="26"/>
      <c r="BL270" s="26"/>
      <c r="BM270" s="26"/>
    </row>
    <row r="271" spans="2:65" x14ac:dyDescent="0.25">
      <c r="B271" s="163">
        <v>0</v>
      </c>
      <c r="C271" s="26"/>
      <c r="D271" s="27"/>
      <c r="E271" s="27" t="s">
        <v>540</v>
      </c>
      <c r="F271" s="29"/>
      <c r="G271" s="30"/>
      <c r="H271" s="30"/>
      <c r="I271" s="30"/>
      <c r="J271" s="31"/>
      <c r="K271" s="32"/>
      <c r="L271" s="33"/>
      <c r="M271" s="33"/>
      <c r="N271" s="26"/>
      <c r="O271" s="26"/>
      <c r="P271" s="34"/>
      <c r="Q271" s="33"/>
      <c r="R271" s="35"/>
      <c r="S271" s="26"/>
      <c r="T271" s="26"/>
      <c r="U271" s="26"/>
      <c r="V271" s="26" t="s">
        <v>45</v>
      </c>
      <c r="W271" s="26"/>
      <c r="X271" s="26"/>
      <c r="Y271" s="36"/>
      <c r="Z271" s="37"/>
      <c r="AA271" s="37"/>
      <c r="AB271" s="38"/>
      <c r="AC271" s="33"/>
      <c r="AD271" s="28" t="s">
        <v>541</v>
      </c>
      <c r="AE271" s="37"/>
      <c r="AF271" s="38"/>
      <c r="AG271" s="38"/>
      <c r="AH271" s="39"/>
      <c r="AI271" s="39"/>
      <c r="AJ271" s="40"/>
      <c r="AK271" s="41"/>
      <c r="AL271" s="42"/>
      <c r="AM271" s="39">
        <v>320</v>
      </c>
      <c r="AN271" s="30"/>
      <c r="AO271" s="30"/>
      <c r="AP271" s="38"/>
      <c r="AQ271" s="43" t="s">
        <v>155</v>
      </c>
      <c r="AR271" s="44"/>
      <c r="AS271" s="45"/>
      <c r="AT271" s="46"/>
      <c r="AU271" s="47"/>
      <c r="AV271" s="48"/>
      <c r="AW271" s="49"/>
      <c r="AX271" s="49"/>
      <c r="AY271" s="49"/>
      <c r="AZ271" s="49"/>
      <c r="BA271" s="49"/>
      <c r="BB271" s="49"/>
      <c r="BC271" s="49"/>
      <c r="BD271" s="50"/>
      <c r="BE271" s="49"/>
      <c r="BF271" s="49"/>
      <c r="BG271" s="49"/>
      <c r="BH271" s="49"/>
      <c r="BI271" s="49"/>
      <c r="BJ271" s="49"/>
      <c r="BK271" s="49"/>
      <c r="BL271" s="49"/>
      <c r="BM271" s="49"/>
    </row>
    <row r="272" spans="2:65" x14ac:dyDescent="0.25">
      <c r="B272" s="162">
        <v>2019</v>
      </c>
      <c r="C272" s="26"/>
      <c r="D272" s="27" t="s">
        <v>542</v>
      </c>
      <c r="E272" s="27" t="s">
        <v>543</v>
      </c>
      <c r="F272" s="29"/>
      <c r="G272" s="30"/>
      <c r="H272" s="30"/>
      <c r="I272" s="30"/>
      <c r="J272" s="31"/>
      <c r="K272" s="32"/>
      <c r="L272" s="33"/>
      <c r="M272" s="33"/>
      <c r="N272" s="26"/>
      <c r="O272" s="26"/>
      <c r="P272" s="34"/>
      <c r="Q272" s="33"/>
      <c r="R272" s="35"/>
      <c r="S272" s="26"/>
      <c r="T272" s="26"/>
      <c r="U272" s="26"/>
      <c r="V272" s="26" t="s">
        <v>209</v>
      </c>
      <c r="W272" s="26"/>
      <c r="X272" s="26"/>
      <c r="Y272" s="36"/>
      <c r="Z272" s="37"/>
      <c r="AA272" s="37"/>
      <c r="AB272" s="38"/>
      <c r="AC272" s="33"/>
      <c r="AD272" s="28"/>
      <c r="AE272" s="37"/>
      <c r="AF272" s="38"/>
      <c r="AG272" s="38"/>
      <c r="AH272" s="39"/>
      <c r="AI272" s="39"/>
      <c r="AJ272" s="40"/>
      <c r="AK272" s="41"/>
      <c r="AL272" s="42"/>
      <c r="AM272" s="39">
        <v>321</v>
      </c>
      <c r="AN272" s="30"/>
      <c r="AO272" s="30"/>
      <c r="AP272" s="38"/>
      <c r="AQ272" s="43" t="s">
        <v>155</v>
      </c>
      <c r="AR272" s="44"/>
      <c r="AS272" s="45"/>
      <c r="AT272" s="46"/>
      <c r="AU272" s="47"/>
      <c r="AV272" s="48"/>
      <c r="AW272" s="49"/>
      <c r="AX272" s="49"/>
      <c r="AY272" s="49"/>
      <c r="AZ272" s="49"/>
      <c r="BA272" s="49"/>
      <c r="BB272" s="49"/>
      <c r="BC272" s="49"/>
      <c r="BD272" s="50"/>
      <c r="BE272" s="49"/>
      <c r="BF272" s="49"/>
      <c r="BG272" s="49"/>
      <c r="BH272" s="49"/>
      <c r="BI272" s="49"/>
      <c r="BJ272" s="49"/>
      <c r="BK272" s="49"/>
      <c r="BL272" s="49"/>
      <c r="BM272" s="49"/>
    </row>
    <row r="273" spans="2:65" x14ac:dyDescent="0.25">
      <c r="B273" s="163">
        <v>2019</v>
      </c>
      <c r="C273" s="26"/>
      <c r="D273" s="27" t="s">
        <v>544</v>
      </c>
      <c r="E273" s="27" t="s">
        <v>545</v>
      </c>
      <c r="F273" s="29"/>
      <c r="G273" s="30"/>
      <c r="H273" s="30"/>
      <c r="I273" s="30"/>
      <c r="J273" s="31"/>
      <c r="K273" s="32"/>
      <c r="L273" s="33"/>
      <c r="M273" s="33"/>
      <c r="N273" s="26"/>
      <c r="O273" s="26"/>
      <c r="P273" s="34"/>
      <c r="Q273" s="33"/>
      <c r="R273" s="35"/>
      <c r="S273" s="26"/>
      <c r="T273" s="26"/>
      <c r="U273" s="26"/>
      <c r="V273" s="26" t="s">
        <v>209</v>
      </c>
      <c r="W273" s="26"/>
      <c r="X273" s="26"/>
      <c r="Y273" s="36"/>
      <c r="Z273" s="37"/>
      <c r="AA273" s="37"/>
      <c r="AB273" s="38"/>
      <c r="AC273" s="33"/>
      <c r="AD273" s="28"/>
      <c r="AE273" s="37"/>
      <c r="AF273" s="38"/>
      <c r="AG273" s="38"/>
      <c r="AH273" s="39"/>
      <c r="AI273" s="39"/>
      <c r="AJ273" s="40"/>
      <c r="AK273" s="41"/>
      <c r="AL273" s="42"/>
      <c r="AM273" s="39">
        <v>323</v>
      </c>
      <c r="AN273" s="30"/>
      <c r="AO273" s="30"/>
      <c r="AP273" s="38"/>
      <c r="AQ273" s="43" t="s">
        <v>155</v>
      </c>
      <c r="AR273" s="44"/>
      <c r="AS273" s="45"/>
      <c r="AT273" s="46"/>
      <c r="AU273" s="47"/>
      <c r="AV273" s="48"/>
      <c r="AW273" s="49"/>
      <c r="AX273" s="49"/>
      <c r="AY273" s="49"/>
      <c r="AZ273" s="49"/>
      <c r="BA273" s="49"/>
      <c r="BB273" s="49"/>
      <c r="BC273" s="49"/>
      <c r="BD273" s="50"/>
      <c r="BE273" s="49"/>
      <c r="BF273" s="49"/>
      <c r="BG273" s="49"/>
      <c r="BH273" s="49"/>
      <c r="BI273" s="49"/>
      <c r="BJ273" s="49"/>
      <c r="BK273" s="49"/>
      <c r="BL273" s="49"/>
      <c r="BM273" s="49"/>
    </row>
    <row r="274" spans="2:65" x14ac:dyDescent="0.25">
      <c r="B274" s="162">
        <v>0</v>
      </c>
      <c r="C274" s="26"/>
      <c r="D274" s="27"/>
      <c r="E274" s="27" t="s">
        <v>546</v>
      </c>
      <c r="F274" s="29"/>
      <c r="G274" s="30"/>
      <c r="H274" s="30"/>
      <c r="I274" s="30"/>
      <c r="J274" s="31"/>
      <c r="K274" s="32"/>
      <c r="L274" s="33"/>
      <c r="M274" s="33"/>
      <c r="N274" s="26"/>
      <c r="O274" s="26"/>
      <c r="P274" s="34"/>
      <c r="Q274" s="33"/>
      <c r="R274" s="35"/>
      <c r="S274" s="26"/>
      <c r="T274" s="26"/>
      <c r="U274" s="26"/>
      <c r="V274" s="26" t="s">
        <v>45</v>
      </c>
      <c r="W274" s="26"/>
      <c r="X274" s="26"/>
      <c r="Y274" s="36"/>
      <c r="Z274" s="37"/>
      <c r="AA274" s="37"/>
      <c r="AB274" s="38"/>
      <c r="AC274" s="33"/>
      <c r="AD274" s="28" t="s">
        <v>287</v>
      </c>
      <c r="AE274" s="37"/>
      <c r="AF274" s="38"/>
      <c r="AG274" s="38"/>
      <c r="AH274" s="39"/>
      <c r="AI274" s="39"/>
      <c r="AJ274" s="40"/>
      <c r="AK274" s="41"/>
      <c r="AL274" s="42"/>
      <c r="AM274" s="39">
        <v>324</v>
      </c>
      <c r="AN274" s="30"/>
      <c r="AO274" s="30"/>
      <c r="AP274" s="38"/>
      <c r="AQ274" s="43" t="s">
        <v>155</v>
      </c>
      <c r="AR274" s="44"/>
      <c r="AS274" s="45"/>
      <c r="AT274" s="46"/>
      <c r="AU274" s="47"/>
      <c r="AV274" s="48"/>
      <c r="AW274" s="49"/>
      <c r="AX274" s="49"/>
      <c r="AY274" s="49"/>
      <c r="AZ274" s="49"/>
      <c r="BA274" s="49"/>
      <c r="BB274" s="49"/>
      <c r="BC274" s="49"/>
      <c r="BD274" s="50"/>
      <c r="BE274" s="49"/>
      <c r="BF274" s="49"/>
      <c r="BG274" s="49"/>
      <c r="BH274" s="49"/>
      <c r="BI274" s="49"/>
      <c r="BJ274" s="49"/>
      <c r="BK274" s="49"/>
      <c r="BL274" s="49"/>
      <c r="BM274" s="49"/>
    </row>
    <row r="275" spans="2:65" x14ac:dyDescent="0.25">
      <c r="B275" s="163">
        <v>0</v>
      </c>
      <c r="C275" s="26"/>
      <c r="D275" s="27"/>
      <c r="E275" s="27" t="s">
        <v>547</v>
      </c>
      <c r="F275" s="29"/>
      <c r="G275" s="30"/>
      <c r="H275" s="30"/>
      <c r="I275" s="30"/>
      <c r="J275" s="31"/>
      <c r="K275" s="32"/>
      <c r="L275" s="33"/>
      <c r="M275" s="33"/>
      <c r="N275" s="26"/>
      <c r="O275" s="26"/>
      <c r="P275" s="34"/>
      <c r="Q275" s="33"/>
      <c r="R275" s="35"/>
      <c r="S275" s="26"/>
      <c r="T275" s="26"/>
      <c r="U275" s="26"/>
      <c r="V275" s="26"/>
      <c r="W275" s="26"/>
      <c r="X275" s="26"/>
      <c r="Y275" s="36"/>
      <c r="Z275" s="37"/>
      <c r="AA275" s="37"/>
      <c r="AB275" s="38"/>
      <c r="AC275" s="33"/>
      <c r="AD275" s="28"/>
      <c r="AE275" s="37"/>
      <c r="AF275" s="38"/>
      <c r="AG275" s="38"/>
      <c r="AH275" s="39"/>
      <c r="AI275" s="39"/>
      <c r="AJ275" s="40"/>
      <c r="AK275" s="41"/>
      <c r="AL275" s="42"/>
      <c r="AM275" s="39">
        <v>325</v>
      </c>
      <c r="AN275" s="30"/>
      <c r="AO275" s="30"/>
      <c r="AP275" s="38"/>
      <c r="AQ275" s="43" t="s">
        <v>155</v>
      </c>
      <c r="AR275" s="44"/>
      <c r="AS275" s="45"/>
      <c r="AT275" s="46"/>
      <c r="AU275" s="47"/>
      <c r="AV275" s="48"/>
      <c r="AW275" s="49"/>
      <c r="AX275" s="49"/>
      <c r="AY275" s="49"/>
      <c r="AZ275" s="49"/>
      <c r="BA275" s="49"/>
      <c r="BB275" s="49"/>
      <c r="BC275" s="49"/>
      <c r="BD275" s="50"/>
      <c r="BE275" s="49"/>
      <c r="BF275" s="49"/>
      <c r="BG275" s="49"/>
      <c r="BH275" s="49"/>
      <c r="BI275" s="49"/>
      <c r="BJ275" s="49"/>
      <c r="BK275" s="49"/>
      <c r="BL275" s="49"/>
      <c r="BM275" s="49"/>
    </row>
    <row r="276" spans="2:65" x14ac:dyDescent="0.25">
      <c r="B276" s="162">
        <v>0</v>
      </c>
      <c r="C276" s="26"/>
      <c r="D276" s="27"/>
      <c r="E276" s="27" t="s">
        <v>548</v>
      </c>
      <c r="F276" s="29"/>
      <c r="G276" s="30"/>
      <c r="H276" s="30"/>
      <c r="I276" s="30"/>
      <c r="J276" s="31"/>
      <c r="K276" s="32"/>
      <c r="L276" s="33"/>
      <c r="M276" s="33"/>
      <c r="N276" s="26"/>
      <c r="O276" s="26"/>
      <c r="P276" s="34"/>
      <c r="Q276" s="33"/>
      <c r="R276" s="35"/>
      <c r="S276" s="26"/>
      <c r="T276" s="26"/>
      <c r="U276" s="26"/>
      <c r="V276" s="26"/>
      <c r="W276" s="26"/>
      <c r="X276" s="26"/>
      <c r="Y276" s="36"/>
      <c r="Z276" s="37"/>
      <c r="AA276" s="37"/>
      <c r="AB276" s="38"/>
      <c r="AC276" s="33"/>
      <c r="AD276" s="28"/>
      <c r="AE276" s="37"/>
      <c r="AF276" s="38"/>
      <c r="AG276" s="38"/>
      <c r="AH276" s="39"/>
      <c r="AI276" s="39"/>
      <c r="AJ276" s="40"/>
      <c r="AK276" s="41"/>
      <c r="AL276" s="42"/>
      <c r="AM276" s="39">
        <v>326</v>
      </c>
      <c r="AN276" s="30"/>
      <c r="AO276" s="30"/>
      <c r="AP276" s="38"/>
      <c r="AQ276" s="43" t="s">
        <v>155</v>
      </c>
      <c r="AR276" s="44"/>
      <c r="AS276" s="45"/>
      <c r="AT276" s="46"/>
      <c r="AU276" s="47"/>
      <c r="AV276" s="48"/>
      <c r="AW276" s="49"/>
      <c r="AX276" s="49"/>
      <c r="AY276" s="49"/>
      <c r="AZ276" s="49"/>
      <c r="BA276" s="49"/>
      <c r="BB276" s="49"/>
      <c r="BC276" s="49"/>
      <c r="BD276" s="50"/>
      <c r="BE276" s="49"/>
      <c r="BF276" s="49"/>
      <c r="BG276" s="49"/>
      <c r="BH276" s="49"/>
      <c r="BI276" s="49"/>
      <c r="BJ276" s="49"/>
      <c r="BK276" s="49"/>
      <c r="BL276" s="49"/>
      <c r="BM276" s="49"/>
    </row>
    <row r="277" spans="2:65" x14ac:dyDescent="0.25">
      <c r="B277" s="163">
        <v>2019</v>
      </c>
      <c r="C277" s="26"/>
      <c r="D277" s="27" t="s">
        <v>549</v>
      </c>
      <c r="E277" s="27" t="s">
        <v>550</v>
      </c>
      <c r="F277" s="29"/>
      <c r="G277" s="30"/>
      <c r="H277" s="30"/>
      <c r="I277" s="30"/>
      <c r="J277" s="31"/>
      <c r="K277" s="32"/>
      <c r="L277" s="33"/>
      <c r="M277" s="33"/>
      <c r="N277" s="26"/>
      <c r="O277" s="26"/>
      <c r="P277" s="34"/>
      <c r="Q277" s="33"/>
      <c r="R277" s="35"/>
      <c r="S277" s="26"/>
      <c r="T277" s="26"/>
      <c r="U277" s="26"/>
      <c r="V277" s="26" t="s">
        <v>209</v>
      </c>
      <c r="W277" s="26"/>
      <c r="X277" s="26"/>
      <c r="Y277" s="36"/>
      <c r="Z277" s="37"/>
      <c r="AA277" s="37"/>
      <c r="AB277" s="38"/>
      <c r="AC277" s="33"/>
      <c r="AD277" s="28"/>
      <c r="AE277" s="37"/>
      <c r="AF277" s="38"/>
      <c r="AG277" s="38"/>
      <c r="AH277" s="39"/>
      <c r="AI277" s="39"/>
      <c r="AJ277" s="40"/>
      <c r="AK277" s="41"/>
      <c r="AL277" s="42"/>
      <c r="AM277" s="39">
        <v>327</v>
      </c>
      <c r="AN277" s="30"/>
      <c r="AO277" s="30"/>
      <c r="AP277" s="38"/>
      <c r="AQ277" s="43" t="s">
        <v>155</v>
      </c>
      <c r="AR277" s="44"/>
      <c r="AS277" s="45"/>
      <c r="AT277" s="46"/>
      <c r="AU277" s="47"/>
      <c r="AV277" s="48"/>
      <c r="AW277" s="49"/>
      <c r="AX277" s="49"/>
      <c r="AY277" s="49"/>
      <c r="AZ277" s="49"/>
      <c r="BA277" s="49"/>
      <c r="BB277" s="49"/>
      <c r="BC277" s="49"/>
      <c r="BD277" s="50"/>
      <c r="BE277" s="49"/>
      <c r="BF277" s="49"/>
      <c r="BG277" s="49"/>
      <c r="BH277" s="49"/>
      <c r="BI277" s="49"/>
      <c r="BJ277" s="49"/>
      <c r="BK277" s="49"/>
      <c r="BL277" s="49"/>
      <c r="BM277" s="49"/>
    </row>
    <row r="278" spans="2:65" x14ac:dyDescent="0.25">
      <c r="B278" s="162">
        <v>0</v>
      </c>
      <c r="C278" s="26"/>
      <c r="D278" s="27"/>
      <c r="E278" s="27" t="s">
        <v>551</v>
      </c>
      <c r="F278" s="29"/>
      <c r="G278" s="30"/>
      <c r="H278" s="30"/>
      <c r="I278" s="30"/>
      <c r="J278" s="31"/>
      <c r="K278" s="32"/>
      <c r="L278" s="33"/>
      <c r="M278" s="33"/>
      <c r="N278" s="26"/>
      <c r="O278" s="26"/>
      <c r="P278" s="34"/>
      <c r="Q278" s="33"/>
      <c r="R278" s="35"/>
      <c r="S278" s="26"/>
      <c r="T278" s="26"/>
      <c r="U278" s="26"/>
      <c r="V278" s="26"/>
      <c r="W278" s="26"/>
      <c r="X278" s="26"/>
      <c r="Y278" s="36"/>
      <c r="Z278" s="37"/>
      <c r="AA278" s="37"/>
      <c r="AB278" s="38"/>
      <c r="AC278" s="33"/>
      <c r="AD278" s="28"/>
      <c r="AE278" s="37"/>
      <c r="AF278" s="38"/>
      <c r="AG278" s="38"/>
      <c r="AH278" s="39"/>
      <c r="AI278" s="39"/>
      <c r="AJ278" s="40"/>
      <c r="AK278" s="41"/>
      <c r="AL278" s="42"/>
      <c r="AM278" s="39">
        <v>328</v>
      </c>
      <c r="AN278" s="30"/>
      <c r="AO278" s="30"/>
      <c r="AP278" s="38"/>
      <c r="AQ278" s="43" t="s">
        <v>155</v>
      </c>
      <c r="AR278" s="44"/>
      <c r="AS278" s="45"/>
      <c r="AT278" s="46"/>
      <c r="AU278" s="47"/>
      <c r="AV278" s="48"/>
      <c r="AW278" s="49"/>
      <c r="AX278" s="49"/>
      <c r="AY278" s="49"/>
      <c r="AZ278" s="49"/>
      <c r="BA278" s="49"/>
      <c r="BB278" s="49"/>
      <c r="BC278" s="49"/>
      <c r="BD278" s="50"/>
      <c r="BE278" s="49"/>
      <c r="BF278" s="49"/>
      <c r="BG278" s="49"/>
      <c r="BH278" s="49"/>
      <c r="BI278" s="49"/>
      <c r="BJ278" s="49"/>
      <c r="BK278" s="49"/>
      <c r="BL278" s="49"/>
      <c r="BM278" s="49"/>
    </row>
    <row r="279" spans="2:65" x14ac:dyDescent="0.25">
      <c r="B279" s="164">
        <v>0</v>
      </c>
      <c r="C279" s="26"/>
      <c r="D279" s="27"/>
      <c r="E279" s="27" t="s">
        <v>552</v>
      </c>
      <c r="F279" s="51"/>
      <c r="G279" s="26"/>
      <c r="H279" s="26"/>
      <c r="J279" s="52"/>
      <c r="K279" s="51"/>
      <c r="L279" s="26"/>
      <c r="M279" s="26"/>
      <c r="N279" s="26"/>
      <c r="O279" s="26"/>
      <c r="P279" s="53"/>
      <c r="Q279" s="26"/>
      <c r="R279" s="54"/>
      <c r="S279" s="26"/>
      <c r="T279" s="26"/>
      <c r="U279" s="26"/>
      <c r="V279" s="26" t="s">
        <v>45</v>
      </c>
      <c r="W279" s="26"/>
      <c r="X279" s="26"/>
      <c r="Y279" s="26"/>
      <c r="Z279" s="26"/>
      <c r="AA279" s="26"/>
      <c r="AB279" s="26"/>
      <c r="AC279" s="26"/>
      <c r="AD279" s="26" t="s">
        <v>553</v>
      </c>
      <c r="AE279" s="36"/>
      <c r="AF279" s="38"/>
      <c r="AG279" s="38"/>
      <c r="AH279" s="33"/>
      <c r="AI279" s="28"/>
      <c r="AJ279" s="32"/>
      <c r="AK279" s="55"/>
      <c r="AL279" s="56"/>
      <c r="AM279" s="39">
        <v>329</v>
      </c>
      <c r="AN279" s="30"/>
      <c r="AO279" s="30"/>
      <c r="AP279" s="26"/>
      <c r="AQ279" s="43" t="s">
        <v>155</v>
      </c>
      <c r="AR279" s="44"/>
      <c r="AS279" s="45"/>
      <c r="AT279" s="46"/>
      <c r="AU279" s="49"/>
      <c r="AV279" s="48"/>
      <c r="AW279" s="49"/>
      <c r="AX279" s="49"/>
      <c r="AY279" s="49"/>
      <c r="AZ279" s="49"/>
      <c r="BA279" s="49"/>
      <c r="BB279" s="49"/>
      <c r="BC279" s="49"/>
      <c r="BD279" s="50"/>
      <c r="BE279" s="49"/>
      <c r="BF279" s="49"/>
      <c r="BG279" s="49"/>
      <c r="BH279" s="49"/>
      <c r="BI279" s="26"/>
      <c r="BJ279" s="26"/>
      <c r="BK279" s="26"/>
      <c r="BL279" s="26"/>
      <c r="BM279" s="26"/>
    </row>
    <row r="280" spans="2:65" x14ac:dyDescent="0.25">
      <c r="B280" s="162">
        <v>2019</v>
      </c>
      <c r="C280" s="26"/>
      <c r="D280" s="27"/>
      <c r="E280" s="27" t="s">
        <v>554</v>
      </c>
      <c r="F280" s="29"/>
      <c r="G280" s="30"/>
      <c r="H280" s="30"/>
      <c r="I280" s="30"/>
      <c r="J280" s="31"/>
      <c r="K280" s="32"/>
      <c r="L280" s="33"/>
      <c r="M280" s="33"/>
      <c r="N280" s="26"/>
      <c r="O280" s="26"/>
      <c r="P280" s="34"/>
      <c r="Q280" s="33"/>
      <c r="R280" s="35"/>
      <c r="S280" s="26"/>
      <c r="T280" s="26"/>
      <c r="U280" s="26"/>
      <c r="V280" s="26" t="s">
        <v>90</v>
      </c>
      <c r="W280" s="26"/>
      <c r="X280" s="26"/>
      <c r="Y280" s="36"/>
      <c r="Z280" s="37"/>
      <c r="AA280" s="37"/>
      <c r="AB280" s="38"/>
      <c r="AC280" s="33"/>
      <c r="AD280" s="28"/>
      <c r="AE280" s="37">
        <v>2019</v>
      </c>
      <c r="AF280" s="38" t="s">
        <v>555</v>
      </c>
      <c r="AG280" s="38"/>
      <c r="AH280" s="39"/>
      <c r="AI280" s="39"/>
      <c r="AJ280" s="40"/>
      <c r="AK280" s="41"/>
      <c r="AL280" s="42"/>
      <c r="AM280" s="39">
        <v>330</v>
      </c>
      <c r="AN280" s="30"/>
      <c r="AO280" s="30"/>
      <c r="AP280" s="38"/>
      <c r="AQ280" s="43" t="s">
        <v>155</v>
      </c>
      <c r="AR280" s="44"/>
      <c r="AS280" s="45"/>
      <c r="AT280" s="46"/>
      <c r="AU280" s="47"/>
      <c r="AV280" s="48"/>
      <c r="AW280" s="49"/>
      <c r="AX280" s="49"/>
      <c r="AY280" s="49"/>
      <c r="AZ280" s="49"/>
      <c r="BA280" s="49"/>
      <c r="BB280" s="49"/>
      <c r="BC280" s="49"/>
      <c r="BD280" s="50"/>
      <c r="BE280" s="49"/>
      <c r="BF280" s="49"/>
      <c r="BG280" s="49"/>
      <c r="BH280" s="49"/>
      <c r="BI280" s="49"/>
      <c r="BJ280" s="49"/>
      <c r="BK280" s="49"/>
      <c r="BL280" s="49"/>
      <c r="BM280" s="49"/>
    </row>
    <row r="281" spans="2:65" x14ac:dyDescent="0.25">
      <c r="B281" s="163">
        <v>2019</v>
      </c>
      <c r="C281" s="26"/>
      <c r="D281" s="27" t="s">
        <v>556</v>
      </c>
      <c r="E281" s="27" t="s">
        <v>557</v>
      </c>
      <c r="F281" s="29"/>
      <c r="G281" s="30"/>
      <c r="H281" s="30"/>
      <c r="I281" s="30"/>
      <c r="J281" s="31"/>
      <c r="K281" s="32"/>
      <c r="L281" s="33"/>
      <c r="M281" s="33"/>
      <c r="N281" s="26"/>
      <c r="O281" s="26"/>
      <c r="P281" s="34"/>
      <c r="Q281" s="33"/>
      <c r="R281" s="35"/>
      <c r="S281" s="26"/>
      <c r="T281" s="26"/>
      <c r="U281" s="26"/>
      <c r="V281" s="26" t="s">
        <v>209</v>
      </c>
      <c r="W281" s="26"/>
      <c r="X281" s="26"/>
      <c r="Y281" s="36"/>
      <c r="Z281" s="37"/>
      <c r="AA281" s="37"/>
      <c r="AB281" s="38"/>
      <c r="AC281" s="33"/>
      <c r="AD281" s="28"/>
      <c r="AE281" s="37"/>
      <c r="AF281" s="38"/>
      <c r="AG281" s="38"/>
      <c r="AH281" s="39"/>
      <c r="AI281" s="39"/>
      <c r="AJ281" s="40"/>
      <c r="AK281" s="41"/>
      <c r="AL281" s="42"/>
      <c r="AM281" s="39">
        <v>331</v>
      </c>
      <c r="AN281" s="30"/>
      <c r="AO281" s="30"/>
      <c r="AP281" s="38"/>
      <c r="AQ281" s="43" t="s">
        <v>155</v>
      </c>
      <c r="AR281" s="44"/>
      <c r="AS281" s="45"/>
      <c r="AT281" s="46"/>
      <c r="AU281" s="47"/>
      <c r="AV281" s="48"/>
      <c r="AW281" s="49"/>
      <c r="AX281" s="49"/>
      <c r="AY281" s="49"/>
      <c r="AZ281" s="49"/>
      <c r="BA281" s="49"/>
      <c r="BB281" s="49"/>
      <c r="BC281" s="49"/>
      <c r="BD281" s="50"/>
      <c r="BE281" s="49"/>
      <c r="BF281" s="49"/>
      <c r="BG281" s="49"/>
      <c r="BH281" s="49"/>
      <c r="BI281" s="49"/>
      <c r="BJ281" s="49"/>
      <c r="BK281" s="49"/>
      <c r="BL281" s="49"/>
      <c r="BM281" s="49"/>
    </row>
    <row r="282" spans="2:65" x14ac:dyDescent="0.25">
      <c r="B282" s="162">
        <v>0</v>
      </c>
      <c r="C282" s="26"/>
      <c r="D282" s="27"/>
      <c r="E282" s="27" t="s">
        <v>558</v>
      </c>
      <c r="F282" s="29"/>
      <c r="G282" s="30"/>
      <c r="H282" s="30"/>
      <c r="I282" s="30"/>
      <c r="J282" s="31"/>
      <c r="K282" s="32"/>
      <c r="L282" s="33"/>
      <c r="M282" s="33"/>
      <c r="N282" s="26"/>
      <c r="O282" s="26"/>
      <c r="P282" s="34"/>
      <c r="Q282" s="33"/>
      <c r="R282" s="35"/>
      <c r="S282" s="26"/>
      <c r="T282" s="26"/>
      <c r="U282" s="26"/>
      <c r="V282" s="26"/>
      <c r="W282" s="26"/>
      <c r="X282" s="26"/>
      <c r="Y282" s="36"/>
      <c r="Z282" s="37"/>
      <c r="AA282" s="37"/>
      <c r="AB282" s="38"/>
      <c r="AC282" s="33"/>
      <c r="AD282" s="28"/>
      <c r="AE282" s="37"/>
      <c r="AF282" s="38"/>
      <c r="AG282" s="38"/>
      <c r="AH282" s="39"/>
      <c r="AI282" s="39"/>
      <c r="AJ282" s="40"/>
      <c r="AK282" s="41"/>
      <c r="AL282" s="42"/>
      <c r="AM282" s="39">
        <v>333</v>
      </c>
      <c r="AN282" s="30"/>
      <c r="AO282" s="30"/>
      <c r="AP282" s="38"/>
      <c r="AQ282" s="43" t="s">
        <v>155</v>
      </c>
      <c r="AR282" s="44"/>
      <c r="AS282" s="45"/>
      <c r="AT282" s="46"/>
      <c r="AU282" s="47"/>
      <c r="AV282" s="48"/>
      <c r="AW282" s="49"/>
      <c r="AX282" s="49"/>
      <c r="AY282" s="49"/>
      <c r="AZ282" s="49"/>
      <c r="BA282" s="49"/>
      <c r="BB282" s="49"/>
      <c r="BC282" s="49"/>
      <c r="BD282" s="50"/>
      <c r="BE282" s="49"/>
      <c r="BF282" s="49"/>
      <c r="BG282" s="49"/>
      <c r="BH282" s="49"/>
      <c r="BI282" s="49"/>
      <c r="BJ282" s="49"/>
      <c r="BK282" s="49"/>
      <c r="BL282" s="49"/>
      <c r="BM282" s="49"/>
    </row>
    <row r="283" spans="2:65" x14ac:dyDescent="0.25">
      <c r="B283" s="163">
        <v>2019</v>
      </c>
      <c r="C283" s="26"/>
      <c r="D283" s="27"/>
      <c r="E283" s="27" t="s">
        <v>559</v>
      </c>
      <c r="F283" s="29"/>
      <c r="G283" s="30"/>
      <c r="H283" s="30"/>
      <c r="I283" s="30"/>
      <c r="J283" s="31"/>
      <c r="K283" s="32"/>
      <c r="L283" s="33"/>
      <c r="M283" s="33"/>
      <c r="N283" s="26"/>
      <c r="O283" s="26"/>
      <c r="P283" s="34"/>
      <c r="Q283" s="33"/>
      <c r="R283" s="35"/>
      <c r="S283" s="26"/>
      <c r="T283" s="26"/>
      <c r="U283" s="26"/>
      <c r="V283" s="26" t="s">
        <v>90</v>
      </c>
      <c r="W283" s="26"/>
      <c r="X283" s="26"/>
      <c r="Y283" s="36"/>
      <c r="Z283" s="37"/>
      <c r="AA283" s="37"/>
      <c r="AB283" s="38"/>
      <c r="AC283" s="33"/>
      <c r="AD283" s="28"/>
      <c r="AE283" s="37">
        <v>2019</v>
      </c>
      <c r="AF283" s="38" t="s">
        <v>560</v>
      </c>
      <c r="AG283" s="38"/>
      <c r="AH283" s="39"/>
      <c r="AI283" s="39"/>
      <c r="AJ283" s="40"/>
      <c r="AK283" s="41"/>
      <c r="AL283" s="42"/>
      <c r="AM283" s="39">
        <v>335</v>
      </c>
      <c r="AN283" s="30"/>
      <c r="AO283" s="30"/>
      <c r="AP283" s="38"/>
      <c r="AQ283" s="43" t="s">
        <v>155</v>
      </c>
      <c r="AR283" s="44"/>
      <c r="AS283" s="45"/>
      <c r="AT283" s="46"/>
      <c r="AU283" s="47"/>
      <c r="AV283" s="48"/>
      <c r="AW283" s="49"/>
      <c r="AX283" s="49"/>
      <c r="AY283" s="49"/>
      <c r="AZ283" s="49"/>
      <c r="BA283" s="49"/>
      <c r="BB283" s="49"/>
      <c r="BC283" s="49"/>
      <c r="BD283" s="50"/>
      <c r="BE283" s="49"/>
      <c r="BF283" s="49"/>
      <c r="BG283" s="49"/>
      <c r="BH283" s="49"/>
      <c r="BI283" s="49"/>
      <c r="BJ283" s="49"/>
      <c r="BK283" s="49"/>
      <c r="BL283" s="49"/>
      <c r="BM283" s="49"/>
    </row>
    <row r="284" spans="2:65" x14ac:dyDescent="0.25">
      <c r="B284" s="162">
        <v>2019</v>
      </c>
      <c r="C284" s="26"/>
      <c r="D284" s="27"/>
      <c r="E284" s="27" t="s">
        <v>561</v>
      </c>
      <c r="F284" s="29"/>
      <c r="G284" s="30"/>
      <c r="H284" s="30"/>
      <c r="I284" s="30"/>
      <c r="J284" s="31"/>
      <c r="K284" s="32"/>
      <c r="L284" s="33"/>
      <c r="M284" s="33"/>
      <c r="N284" s="26"/>
      <c r="O284" s="26"/>
      <c r="P284" s="34"/>
      <c r="Q284" s="33"/>
      <c r="R284" s="35"/>
      <c r="S284" s="26"/>
      <c r="T284" s="26"/>
      <c r="U284" s="26"/>
      <c r="V284" s="26" t="s">
        <v>90</v>
      </c>
      <c r="W284" s="26"/>
      <c r="X284" s="26"/>
      <c r="Y284" s="36"/>
      <c r="Z284" s="37"/>
      <c r="AA284" s="37"/>
      <c r="AB284" s="38"/>
      <c r="AC284" s="33"/>
      <c r="AD284" s="28"/>
      <c r="AE284" s="37">
        <v>2019</v>
      </c>
      <c r="AF284" s="38" t="s">
        <v>562</v>
      </c>
      <c r="AG284" s="38"/>
      <c r="AH284" s="39"/>
      <c r="AI284" s="39"/>
      <c r="AJ284" s="40"/>
      <c r="AK284" s="41"/>
      <c r="AL284" s="42"/>
      <c r="AM284" s="39">
        <v>348</v>
      </c>
      <c r="AN284" s="30"/>
      <c r="AO284" s="30"/>
      <c r="AP284" s="38"/>
      <c r="AQ284" s="43" t="s">
        <v>155</v>
      </c>
      <c r="AR284" s="44"/>
      <c r="AS284" s="45"/>
      <c r="AT284" s="46"/>
      <c r="AU284" s="47"/>
      <c r="AV284" s="48"/>
      <c r="AW284" s="49"/>
      <c r="AX284" s="49"/>
      <c r="AY284" s="49"/>
      <c r="AZ284" s="49"/>
      <c r="BA284" s="49"/>
      <c r="BB284" s="49"/>
      <c r="BC284" s="49"/>
      <c r="BD284" s="50"/>
      <c r="BE284" s="49"/>
      <c r="BF284" s="49"/>
      <c r="BG284" s="49"/>
      <c r="BH284" s="49"/>
      <c r="BI284" s="49"/>
      <c r="BJ284" s="49"/>
      <c r="BK284" s="49"/>
      <c r="BL284" s="49"/>
      <c r="BM284" s="49"/>
    </row>
    <row r="285" spans="2:65" x14ac:dyDescent="0.25">
      <c r="B285" s="163">
        <v>0</v>
      </c>
      <c r="C285" s="26"/>
      <c r="D285" s="27"/>
      <c r="E285" s="27" t="s">
        <v>563</v>
      </c>
      <c r="F285" s="29"/>
      <c r="G285" s="30"/>
      <c r="H285" s="30"/>
      <c r="I285" s="30"/>
      <c r="J285" s="31"/>
      <c r="K285" s="32"/>
      <c r="L285" s="33"/>
      <c r="M285" s="33"/>
      <c r="N285" s="26"/>
      <c r="O285" s="26"/>
      <c r="P285" s="34"/>
      <c r="Q285" s="33"/>
      <c r="R285" s="35"/>
      <c r="S285" s="26"/>
      <c r="T285" s="26"/>
      <c r="U285" s="26"/>
      <c r="V285" s="26"/>
      <c r="W285" s="26"/>
      <c r="X285" s="26"/>
      <c r="Y285" s="36"/>
      <c r="Z285" s="37"/>
      <c r="AA285" s="37"/>
      <c r="AB285" s="38"/>
      <c r="AC285" s="33"/>
      <c r="AD285" s="28"/>
      <c r="AE285" s="37"/>
      <c r="AF285" s="38"/>
      <c r="AG285" s="38"/>
      <c r="AH285" s="39"/>
      <c r="AI285" s="39"/>
      <c r="AJ285" s="40"/>
      <c r="AK285" s="41"/>
      <c r="AL285" s="42"/>
      <c r="AM285" s="39">
        <v>349</v>
      </c>
      <c r="AN285" s="30"/>
      <c r="AO285" s="30"/>
      <c r="AP285" s="38"/>
      <c r="AQ285" s="43" t="s">
        <v>155</v>
      </c>
      <c r="AR285" s="44"/>
      <c r="AS285" s="45"/>
      <c r="AT285" s="46"/>
      <c r="AU285" s="47"/>
      <c r="AV285" s="48"/>
      <c r="AW285" s="49"/>
      <c r="AX285" s="49"/>
      <c r="AY285" s="49"/>
      <c r="AZ285" s="49"/>
      <c r="BA285" s="49"/>
      <c r="BB285" s="49"/>
      <c r="BC285" s="49"/>
      <c r="BD285" s="50"/>
      <c r="BE285" s="49"/>
      <c r="BF285" s="49"/>
      <c r="BG285" s="49"/>
      <c r="BH285" s="49"/>
      <c r="BI285" s="49"/>
      <c r="BJ285" s="49"/>
      <c r="BK285" s="49"/>
      <c r="BL285" s="49"/>
      <c r="BM285" s="49"/>
    </row>
    <row r="286" spans="2:65" x14ac:dyDescent="0.25">
      <c r="B286" s="162">
        <v>0</v>
      </c>
      <c r="C286" s="26"/>
      <c r="D286" s="27"/>
      <c r="E286" s="27" t="s">
        <v>564</v>
      </c>
      <c r="F286" s="29"/>
      <c r="G286" s="30"/>
      <c r="H286" s="30"/>
      <c r="I286" s="30"/>
      <c r="J286" s="31"/>
      <c r="K286" s="32"/>
      <c r="L286" s="33"/>
      <c r="M286" s="33"/>
      <c r="N286" s="26"/>
      <c r="O286" s="26"/>
      <c r="P286" s="34"/>
      <c r="Q286" s="33"/>
      <c r="R286" s="35"/>
      <c r="S286" s="26"/>
      <c r="T286" s="26"/>
      <c r="U286" s="26"/>
      <c r="V286" s="26"/>
      <c r="W286" s="26"/>
      <c r="X286" s="26"/>
      <c r="Y286" s="36"/>
      <c r="Z286" s="37"/>
      <c r="AA286" s="37"/>
      <c r="AB286" s="38"/>
      <c r="AC286" s="33"/>
      <c r="AD286" s="28"/>
      <c r="AE286" s="37"/>
      <c r="AF286" s="38"/>
      <c r="AG286" s="38"/>
      <c r="AH286" s="39"/>
      <c r="AI286" s="39"/>
      <c r="AJ286" s="40"/>
      <c r="AK286" s="41"/>
      <c r="AL286" s="42"/>
      <c r="AM286" s="39">
        <v>350</v>
      </c>
      <c r="AN286" s="30"/>
      <c r="AO286" s="30"/>
      <c r="AP286" s="38"/>
      <c r="AQ286" s="43" t="s">
        <v>155</v>
      </c>
      <c r="AR286" s="44"/>
      <c r="AS286" s="45"/>
      <c r="AT286" s="46"/>
      <c r="AU286" s="47"/>
      <c r="AV286" s="48"/>
      <c r="AW286" s="49"/>
      <c r="AX286" s="49"/>
      <c r="AY286" s="49"/>
      <c r="AZ286" s="49"/>
      <c r="BA286" s="49"/>
      <c r="BB286" s="49"/>
      <c r="BC286" s="49"/>
      <c r="BD286" s="50"/>
      <c r="BE286" s="49"/>
      <c r="BF286" s="49"/>
      <c r="BG286" s="49"/>
      <c r="BH286" s="49"/>
      <c r="BI286" s="49"/>
      <c r="BJ286" s="49"/>
      <c r="BK286" s="49"/>
      <c r="BL286" s="49"/>
      <c r="BM286" s="49"/>
    </row>
    <row r="287" spans="2:65" x14ac:dyDescent="0.25">
      <c r="B287" s="163">
        <v>2019</v>
      </c>
      <c r="C287" s="26"/>
      <c r="D287" s="27"/>
      <c r="E287" s="27" t="s">
        <v>565</v>
      </c>
      <c r="F287" s="29"/>
      <c r="G287" s="30"/>
      <c r="H287" s="30"/>
      <c r="I287" s="30"/>
      <c r="J287" s="31"/>
      <c r="K287" s="32"/>
      <c r="L287" s="33"/>
      <c r="M287" s="33"/>
      <c r="N287" s="26"/>
      <c r="O287" s="26"/>
      <c r="P287" s="34"/>
      <c r="Q287" s="33"/>
      <c r="R287" s="35"/>
      <c r="S287" s="26"/>
      <c r="T287" s="26"/>
      <c r="U287" s="26"/>
      <c r="V287" s="26" t="s">
        <v>90</v>
      </c>
      <c r="W287" s="26"/>
      <c r="X287" s="26"/>
      <c r="Y287" s="36"/>
      <c r="Z287" s="37"/>
      <c r="AA287" s="37"/>
      <c r="AB287" s="38"/>
      <c r="AC287" s="33"/>
      <c r="AD287" s="28"/>
      <c r="AE287" s="37">
        <v>2019</v>
      </c>
      <c r="AF287" s="38" t="s">
        <v>566</v>
      </c>
      <c r="AG287" s="38"/>
      <c r="AH287" s="39"/>
      <c r="AI287" s="39"/>
      <c r="AJ287" s="40"/>
      <c r="AK287" s="41"/>
      <c r="AL287" s="42"/>
      <c r="AM287" s="39">
        <v>351</v>
      </c>
      <c r="AN287" s="30"/>
      <c r="AO287" s="30"/>
      <c r="AP287" s="38"/>
      <c r="AQ287" s="43" t="s">
        <v>155</v>
      </c>
      <c r="AR287" s="44"/>
      <c r="AS287" s="45"/>
      <c r="AT287" s="46"/>
      <c r="AU287" s="47"/>
      <c r="AV287" s="48"/>
      <c r="AW287" s="49"/>
      <c r="AX287" s="49"/>
      <c r="AY287" s="49"/>
      <c r="AZ287" s="49"/>
      <c r="BA287" s="49"/>
      <c r="BB287" s="49"/>
      <c r="BC287" s="49"/>
      <c r="BD287" s="50"/>
      <c r="BE287" s="49"/>
      <c r="BF287" s="49"/>
      <c r="BG287" s="49"/>
      <c r="BH287" s="49"/>
      <c r="BI287" s="49"/>
      <c r="BJ287" s="49"/>
      <c r="BK287" s="49"/>
      <c r="BL287" s="49"/>
      <c r="BM287" s="49"/>
    </row>
    <row r="288" spans="2:65" x14ac:dyDescent="0.25">
      <c r="B288" s="162">
        <v>2019</v>
      </c>
      <c r="C288" s="26"/>
      <c r="D288" s="27"/>
      <c r="E288" s="27" t="s">
        <v>567</v>
      </c>
      <c r="F288" s="29"/>
      <c r="G288" s="30"/>
      <c r="H288" s="30"/>
      <c r="I288" s="30"/>
      <c r="J288" s="31"/>
      <c r="K288" s="32"/>
      <c r="L288" s="33"/>
      <c r="M288" s="33"/>
      <c r="N288" s="26"/>
      <c r="O288" s="26"/>
      <c r="P288" s="34"/>
      <c r="Q288" s="33"/>
      <c r="R288" s="35"/>
      <c r="S288" s="26"/>
      <c r="T288" s="26"/>
      <c r="U288" s="26"/>
      <c r="V288" s="26" t="s">
        <v>90</v>
      </c>
      <c r="W288" s="26"/>
      <c r="X288" s="26"/>
      <c r="Y288" s="36"/>
      <c r="Z288" s="37"/>
      <c r="AA288" s="37"/>
      <c r="AB288" s="38"/>
      <c r="AC288" s="33"/>
      <c r="AD288" s="28"/>
      <c r="AE288" s="37">
        <v>2019</v>
      </c>
      <c r="AF288" s="38" t="s">
        <v>568</v>
      </c>
      <c r="AG288" s="38"/>
      <c r="AH288" s="39"/>
      <c r="AI288" s="39"/>
      <c r="AJ288" s="40"/>
      <c r="AK288" s="41"/>
      <c r="AL288" s="42"/>
      <c r="AM288" s="39">
        <v>353</v>
      </c>
      <c r="AN288" s="30"/>
      <c r="AO288" s="30"/>
      <c r="AP288" s="38"/>
      <c r="AQ288" s="43" t="s">
        <v>155</v>
      </c>
      <c r="AR288" s="44"/>
      <c r="AS288" s="45"/>
      <c r="AT288" s="46"/>
      <c r="AU288" s="47"/>
      <c r="AV288" s="48"/>
      <c r="AW288" s="49"/>
      <c r="AX288" s="49"/>
      <c r="AY288" s="49"/>
      <c r="AZ288" s="49"/>
      <c r="BA288" s="49"/>
      <c r="BB288" s="49"/>
      <c r="BC288" s="49"/>
      <c r="BD288" s="50"/>
      <c r="BE288" s="49"/>
      <c r="BF288" s="49"/>
      <c r="BG288" s="49"/>
      <c r="BH288" s="49"/>
      <c r="BI288" s="49"/>
      <c r="BJ288" s="49"/>
      <c r="BK288" s="49"/>
      <c r="BL288" s="49"/>
      <c r="BM288" s="49"/>
    </row>
    <row r="289" spans="2:65" x14ac:dyDescent="0.25">
      <c r="B289" s="164">
        <v>2019</v>
      </c>
      <c r="C289" s="26"/>
      <c r="D289" s="27"/>
      <c r="E289" s="27" t="s">
        <v>569</v>
      </c>
      <c r="F289" s="51"/>
      <c r="G289" s="26"/>
      <c r="H289" s="26"/>
      <c r="J289" s="52"/>
      <c r="K289" s="51"/>
      <c r="L289" s="26"/>
      <c r="M289" s="26"/>
      <c r="N289" s="26"/>
      <c r="O289" s="26"/>
      <c r="P289" s="53"/>
      <c r="Q289" s="26"/>
      <c r="R289" s="54"/>
      <c r="S289" s="26"/>
      <c r="T289" s="26"/>
      <c r="U289" s="26"/>
      <c r="V289" s="26"/>
      <c r="W289" s="26"/>
      <c r="X289" s="26"/>
      <c r="Y289" s="26"/>
      <c r="Z289" s="26"/>
      <c r="AA289" s="26"/>
      <c r="AB289" s="26"/>
      <c r="AC289" s="26"/>
      <c r="AD289" s="26"/>
      <c r="AE289" s="36">
        <v>2019</v>
      </c>
      <c r="AF289" s="38">
        <v>43677</v>
      </c>
      <c r="AG289" s="38"/>
      <c r="AH289" s="33"/>
      <c r="AI289" s="28"/>
      <c r="AJ289" s="32"/>
      <c r="AK289" s="55"/>
      <c r="AL289" s="56"/>
      <c r="AM289" s="39">
        <v>354</v>
      </c>
      <c r="AN289" s="30"/>
      <c r="AO289" s="30"/>
      <c r="AP289" s="26"/>
      <c r="AQ289" s="43" t="s">
        <v>155</v>
      </c>
      <c r="AR289" s="44"/>
      <c r="AS289" s="45"/>
      <c r="AT289" s="46"/>
      <c r="AU289" s="49"/>
      <c r="AV289" s="48"/>
      <c r="AW289" s="49"/>
      <c r="AX289" s="49"/>
      <c r="AY289" s="49"/>
      <c r="AZ289" s="49"/>
      <c r="BA289" s="49"/>
      <c r="BB289" s="49"/>
      <c r="BC289" s="49"/>
      <c r="BD289" s="50"/>
      <c r="BE289" s="49"/>
      <c r="BF289" s="49"/>
      <c r="BG289" s="49"/>
      <c r="BH289" s="49"/>
      <c r="BI289" s="26"/>
      <c r="BJ289" s="26"/>
      <c r="BK289" s="26"/>
      <c r="BL289" s="26"/>
      <c r="BM289" s="26"/>
    </row>
    <row r="290" spans="2:65" x14ac:dyDescent="0.25">
      <c r="B290" s="162">
        <v>2019</v>
      </c>
      <c r="C290" s="26"/>
      <c r="D290" s="27" t="s">
        <v>570</v>
      </c>
      <c r="E290" s="27" t="s">
        <v>571</v>
      </c>
      <c r="F290" s="29"/>
      <c r="G290" s="30"/>
      <c r="H290" s="30"/>
      <c r="I290" s="30"/>
      <c r="J290" s="31"/>
      <c r="K290" s="32"/>
      <c r="L290" s="33"/>
      <c r="M290" s="33"/>
      <c r="N290" s="26"/>
      <c r="O290" s="26"/>
      <c r="P290" s="34"/>
      <c r="Q290" s="33"/>
      <c r="R290" s="35"/>
      <c r="S290" s="26" t="s">
        <v>572</v>
      </c>
      <c r="T290" s="26"/>
      <c r="U290" s="26"/>
      <c r="V290" s="26"/>
      <c r="W290" s="26"/>
      <c r="X290" s="26" t="s">
        <v>423</v>
      </c>
      <c r="Y290" s="36"/>
      <c r="Z290" s="37"/>
      <c r="AA290" s="37"/>
      <c r="AB290" s="38" t="s">
        <v>29</v>
      </c>
      <c r="AC290" s="33"/>
      <c r="AD290" s="28" t="s">
        <v>154</v>
      </c>
      <c r="AE290" s="37"/>
      <c r="AF290" s="38" t="s">
        <v>501</v>
      </c>
      <c r="AG290" s="38" t="s">
        <v>501</v>
      </c>
      <c r="AH290" s="39" t="s">
        <v>30</v>
      </c>
      <c r="AI290" s="39" t="s">
        <v>31</v>
      </c>
      <c r="AJ290" s="40" t="s">
        <v>424</v>
      </c>
      <c r="AK290" s="41">
        <v>1</v>
      </c>
      <c r="AL290" s="42" t="s">
        <v>573</v>
      </c>
      <c r="AM290" s="39">
        <v>355</v>
      </c>
      <c r="AN290" s="30" t="s">
        <v>574</v>
      </c>
      <c r="AO290" s="30"/>
      <c r="AP290" s="38"/>
      <c r="AQ290" s="43"/>
      <c r="AR290" s="44" t="s">
        <v>501</v>
      </c>
      <c r="AS290" s="45"/>
      <c r="AT290" s="46"/>
      <c r="AU290" s="47" t="s">
        <v>35</v>
      </c>
      <c r="AV290" s="48">
        <v>45647</v>
      </c>
      <c r="AW290" s="49"/>
      <c r="AX290" s="49">
        <v>1174</v>
      </c>
      <c r="AY290" s="49">
        <v>71</v>
      </c>
      <c r="AZ290" s="49">
        <v>39</v>
      </c>
      <c r="BA290" s="49">
        <v>31</v>
      </c>
      <c r="BB290" s="49">
        <v>24</v>
      </c>
      <c r="BC290" s="49" t="e">
        <v>#VALUE!</v>
      </c>
      <c r="BD290" s="50">
        <v>260</v>
      </c>
      <c r="BE290" s="49">
        <v>57</v>
      </c>
      <c r="BF290" s="49"/>
      <c r="BG290" s="49"/>
      <c r="BH290" s="49"/>
      <c r="BI290" s="49"/>
      <c r="BJ290" s="49"/>
      <c r="BK290" s="49"/>
      <c r="BL290" s="49"/>
      <c r="BM290" s="49"/>
    </row>
    <row r="291" spans="2:65" x14ac:dyDescent="0.25">
      <c r="B291" s="163">
        <v>2019</v>
      </c>
      <c r="C291" s="26"/>
      <c r="D291" s="27" t="s">
        <v>575</v>
      </c>
      <c r="E291" s="27" t="s">
        <v>576</v>
      </c>
      <c r="F291" s="29"/>
      <c r="G291" s="30"/>
      <c r="H291" s="30"/>
      <c r="I291" s="30"/>
      <c r="J291" s="31"/>
      <c r="K291" s="32"/>
      <c r="L291" s="33"/>
      <c r="M291" s="33"/>
      <c r="N291" s="26"/>
      <c r="O291" s="26"/>
      <c r="P291" s="34"/>
      <c r="Q291" s="33"/>
      <c r="R291" s="35"/>
      <c r="S291" s="26"/>
      <c r="T291" s="26"/>
      <c r="U291" s="26"/>
      <c r="V291" s="26" t="s">
        <v>209</v>
      </c>
      <c r="W291" s="26"/>
      <c r="X291" s="26"/>
      <c r="Y291" s="36"/>
      <c r="Z291" s="37"/>
      <c r="AA291" s="37"/>
      <c r="AB291" s="38"/>
      <c r="AC291" s="33"/>
      <c r="AD291" s="28"/>
      <c r="AE291" s="37"/>
      <c r="AF291" s="38"/>
      <c r="AG291" s="38"/>
      <c r="AH291" s="39"/>
      <c r="AI291" s="39"/>
      <c r="AJ291" s="40"/>
      <c r="AK291" s="41"/>
      <c r="AL291" s="42"/>
      <c r="AM291" s="39">
        <v>356</v>
      </c>
      <c r="AN291" s="30"/>
      <c r="AO291" s="30"/>
      <c r="AP291" s="38"/>
      <c r="AQ291" s="43" t="s">
        <v>155</v>
      </c>
      <c r="AR291" s="44"/>
      <c r="AS291" s="45"/>
      <c r="AT291" s="46"/>
      <c r="AU291" s="47"/>
      <c r="AV291" s="48"/>
      <c r="AW291" s="49"/>
      <c r="AX291" s="49"/>
      <c r="AY291" s="49"/>
      <c r="AZ291" s="49"/>
      <c r="BA291" s="49"/>
      <c r="BB291" s="49"/>
      <c r="BC291" s="49"/>
      <c r="BD291" s="50"/>
      <c r="BE291" s="49"/>
      <c r="BF291" s="49"/>
      <c r="BG291" s="49"/>
      <c r="BH291" s="49"/>
      <c r="BI291" s="49"/>
      <c r="BJ291" s="49"/>
      <c r="BK291" s="49"/>
      <c r="BL291" s="49"/>
      <c r="BM291" s="49"/>
    </row>
    <row r="292" spans="2:65" x14ac:dyDescent="0.25">
      <c r="B292" s="162">
        <v>2019</v>
      </c>
      <c r="C292" s="26"/>
      <c r="D292" s="27" t="s">
        <v>577</v>
      </c>
      <c r="E292" s="27" t="s">
        <v>578</v>
      </c>
      <c r="F292" s="29"/>
      <c r="G292" s="30"/>
      <c r="H292" s="30"/>
      <c r="I292" s="30"/>
      <c r="J292" s="31"/>
      <c r="K292" s="32"/>
      <c r="L292" s="33"/>
      <c r="M292" s="33"/>
      <c r="N292" s="26"/>
      <c r="O292" s="26"/>
      <c r="P292" s="34"/>
      <c r="Q292" s="33"/>
      <c r="R292" s="35"/>
      <c r="S292" s="26"/>
      <c r="T292" s="26"/>
      <c r="U292" s="26"/>
      <c r="V292" s="26" t="s">
        <v>209</v>
      </c>
      <c r="W292" s="26"/>
      <c r="X292" s="26"/>
      <c r="Y292" s="36"/>
      <c r="Z292" s="37"/>
      <c r="AA292" s="37"/>
      <c r="AB292" s="38"/>
      <c r="AC292" s="33"/>
      <c r="AD292" s="28"/>
      <c r="AE292" s="37"/>
      <c r="AF292" s="38"/>
      <c r="AG292" s="38"/>
      <c r="AH292" s="39"/>
      <c r="AI292" s="39"/>
      <c r="AJ292" s="40"/>
      <c r="AK292" s="41"/>
      <c r="AL292" s="42"/>
      <c r="AM292" s="39">
        <v>357</v>
      </c>
      <c r="AN292" s="30"/>
      <c r="AO292" s="30"/>
      <c r="AP292" s="38"/>
      <c r="AQ292" s="43" t="s">
        <v>155</v>
      </c>
      <c r="AR292" s="44"/>
      <c r="AS292" s="45"/>
      <c r="AT292" s="46"/>
      <c r="AU292" s="47"/>
      <c r="AV292" s="48"/>
      <c r="AW292" s="49"/>
      <c r="AX292" s="49"/>
      <c r="AY292" s="49"/>
      <c r="AZ292" s="49"/>
      <c r="BA292" s="49"/>
      <c r="BB292" s="49"/>
      <c r="BC292" s="49"/>
      <c r="BD292" s="50"/>
      <c r="BE292" s="49"/>
      <c r="BF292" s="49"/>
      <c r="BG292" s="49"/>
      <c r="BH292" s="49"/>
      <c r="BI292" s="49"/>
      <c r="BJ292" s="49"/>
      <c r="BK292" s="49"/>
      <c r="BL292" s="49"/>
      <c r="BM292" s="49"/>
    </row>
    <row r="293" spans="2:65" x14ac:dyDescent="0.25">
      <c r="B293" s="163">
        <v>2019</v>
      </c>
      <c r="C293" s="26"/>
      <c r="D293" s="27" t="s">
        <v>579</v>
      </c>
      <c r="E293" s="27" t="s">
        <v>580</v>
      </c>
      <c r="F293" s="29"/>
      <c r="G293" s="30"/>
      <c r="H293" s="30"/>
      <c r="I293" s="30"/>
      <c r="J293" s="31"/>
      <c r="K293" s="32"/>
      <c r="L293" s="33"/>
      <c r="M293" s="33"/>
      <c r="N293" s="26"/>
      <c r="O293" s="26"/>
      <c r="P293" s="34"/>
      <c r="Q293" s="33"/>
      <c r="R293" s="35"/>
      <c r="S293" s="26"/>
      <c r="T293" s="26"/>
      <c r="U293" s="26"/>
      <c r="V293" s="26" t="s">
        <v>209</v>
      </c>
      <c r="W293" s="26"/>
      <c r="X293" s="26"/>
      <c r="Y293" s="36"/>
      <c r="Z293" s="37"/>
      <c r="AA293" s="37"/>
      <c r="AB293" s="38"/>
      <c r="AC293" s="33"/>
      <c r="AD293" s="28"/>
      <c r="AE293" s="37"/>
      <c r="AF293" s="38"/>
      <c r="AG293" s="38"/>
      <c r="AH293" s="39"/>
      <c r="AI293" s="39"/>
      <c r="AJ293" s="40"/>
      <c r="AK293" s="41"/>
      <c r="AL293" s="42"/>
      <c r="AM293" s="39">
        <v>358</v>
      </c>
      <c r="AN293" s="30"/>
      <c r="AO293" s="30"/>
      <c r="AP293" s="38"/>
      <c r="AQ293" s="43" t="s">
        <v>155</v>
      </c>
      <c r="AR293" s="44"/>
      <c r="AS293" s="45"/>
      <c r="AT293" s="46"/>
      <c r="AU293" s="47"/>
      <c r="AV293" s="48"/>
      <c r="AW293" s="49"/>
      <c r="AX293" s="49"/>
      <c r="AY293" s="49"/>
      <c r="AZ293" s="49"/>
      <c r="BA293" s="49"/>
      <c r="BB293" s="49"/>
      <c r="BC293" s="49"/>
      <c r="BD293" s="50"/>
      <c r="BE293" s="49"/>
      <c r="BF293" s="49"/>
      <c r="BG293" s="49"/>
      <c r="BH293" s="49"/>
      <c r="BI293" s="49"/>
      <c r="BJ293" s="49"/>
      <c r="BK293" s="49"/>
      <c r="BL293" s="49"/>
      <c r="BM293" s="49"/>
    </row>
    <row r="294" spans="2:65" x14ac:dyDescent="0.25">
      <c r="B294" s="162">
        <v>2019</v>
      </c>
      <c r="C294" s="26"/>
      <c r="D294" s="27" t="s">
        <v>581</v>
      </c>
      <c r="E294" s="27" t="s">
        <v>582</v>
      </c>
      <c r="F294" s="29"/>
      <c r="G294" s="30"/>
      <c r="H294" s="30"/>
      <c r="I294" s="30"/>
      <c r="J294" s="31"/>
      <c r="K294" s="32"/>
      <c r="L294" s="33"/>
      <c r="M294" s="33"/>
      <c r="N294" s="26"/>
      <c r="O294" s="26"/>
      <c r="P294" s="34"/>
      <c r="Q294" s="33"/>
      <c r="R294" s="35"/>
      <c r="S294" s="26"/>
      <c r="T294" s="26"/>
      <c r="U294" s="26"/>
      <c r="V294" s="26" t="s">
        <v>209</v>
      </c>
      <c r="W294" s="26"/>
      <c r="X294" s="26"/>
      <c r="Y294" s="36"/>
      <c r="Z294" s="37"/>
      <c r="AA294" s="37"/>
      <c r="AB294" s="38"/>
      <c r="AC294" s="33"/>
      <c r="AD294" s="28"/>
      <c r="AE294" s="37"/>
      <c r="AF294" s="38"/>
      <c r="AG294" s="38"/>
      <c r="AH294" s="39"/>
      <c r="AI294" s="39"/>
      <c r="AJ294" s="40"/>
      <c r="AK294" s="41"/>
      <c r="AL294" s="42"/>
      <c r="AM294" s="39">
        <v>360</v>
      </c>
      <c r="AN294" s="30"/>
      <c r="AO294" s="30"/>
      <c r="AP294" s="38"/>
      <c r="AQ294" s="43" t="s">
        <v>155</v>
      </c>
      <c r="AR294" s="44"/>
      <c r="AS294" s="45"/>
      <c r="AT294" s="46"/>
      <c r="AU294" s="47"/>
      <c r="AV294" s="48"/>
      <c r="AW294" s="49"/>
      <c r="AX294" s="49"/>
      <c r="AY294" s="49"/>
      <c r="AZ294" s="49"/>
      <c r="BA294" s="49"/>
      <c r="BB294" s="49"/>
      <c r="BC294" s="49"/>
      <c r="BD294" s="50"/>
      <c r="BE294" s="49"/>
      <c r="BF294" s="49"/>
      <c r="BG294" s="49"/>
      <c r="BH294" s="49"/>
      <c r="BI294" s="49"/>
      <c r="BJ294" s="49"/>
      <c r="BK294" s="49"/>
      <c r="BL294" s="49"/>
      <c r="BM294" s="49"/>
    </row>
    <row r="295" spans="2:65" x14ac:dyDescent="0.25">
      <c r="B295" s="163">
        <v>2019</v>
      </c>
      <c r="C295" s="26"/>
      <c r="D295" s="27" t="s">
        <v>575</v>
      </c>
      <c r="E295" s="27" t="s">
        <v>583</v>
      </c>
      <c r="F295" s="29"/>
      <c r="G295" s="30"/>
      <c r="H295" s="30"/>
      <c r="I295" s="30"/>
      <c r="J295" s="31"/>
      <c r="K295" s="32"/>
      <c r="L295" s="33"/>
      <c r="M295" s="33"/>
      <c r="N295" s="26"/>
      <c r="O295" s="26"/>
      <c r="P295" s="34"/>
      <c r="Q295" s="33"/>
      <c r="R295" s="35"/>
      <c r="S295" s="26"/>
      <c r="T295" s="26"/>
      <c r="U295" s="26"/>
      <c r="V295" s="26" t="s">
        <v>209</v>
      </c>
      <c r="W295" s="26"/>
      <c r="X295" s="26"/>
      <c r="Y295" s="36"/>
      <c r="Z295" s="37"/>
      <c r="AA295" s="37"/>
      <c r="AB295" s="38"/>
      <c r="AC295" s="33"/>
      <c r="AD295" s="28"/>
      <c r="AE295" s="37"/>
      <c r="AF295" s="38"/>
      <c r="AG295" s="38"/>
      <c r="AH295" s="39"/>
      <c r="AI295" s="39"/>
      <c r="AJ295" s="40"/>
      <c r="AK295" s="41"/>
      <c r="AL295" s="42"/>
      <c r="AM295" s="39">
        <v>361</v>
      </c>
      <c r="AN295" s="30"/>
      <c r="AO295" s="30"/>
      <c r="AP295" s="38"/>
      <c r="AQ295" s="43" t="s">
        <v>155</v>
      </c>
      <c r="AR295" s="44"/>
      <c r="AS295" s="45"/>
      <c r="AT295" s="46"/>
      <c r="AU295" s="47"/>
      <c r="AV295" s="48"/>
      <c r="AW295" s="49"/>
      <c r="AX295" s="49"/>
      <c r="AY295" s="49"/>
      <c r="AZ295" s="49"/>
      <c r="BA295" s="49"/>
      <c r="BB295" s="49"/>
      <c r="BC295" s="49"/>
      <c r="BD295" s="50"/>
      <c r="BE295" s="49"/>
      <c r="BF295" s="49"/>
      <c r="BG295" s="49"/>
      <c r="BH295" s="49"/>
      <c r="BI295" s="49"/>
      <c r="BJ295" s="49"/>
      <c r="BK295" s="49"/>
      <c r="BL295" s="49"/>
      <c r="BM295" s="49"/>
    </row>
    <row r="296" spans="2:65" x14ac:dyDescent="0.25">
      <c r="B296" s="162">
        <v>2019</v>
      </c>
      <c r="C296" s="26"/>
      <c r="D296" s="27"/>
      <c r="E296" s="27" t="s">
        <v>584</v>
      </c>
      <c r="F296" s="29"/>
      <c r="G296" s="30"/>
      <c r="H296" s="30"/>
      <c r="I296" s="30"/>
      <c r="J296" s="31"/>
      <c r="K296" s="32"/>
      <c r="L296" s="33"/>
      <c r="M296" s="33"/>
      <c r="N296" s="26"/>
      <c r="O296" s="26"/>
      <c r="P296" s="34"/>
      <c r="Q296" s="33"/>
      <c r="R296" s="35"/>
      <c r="S296" s="26"/>
      <c r="T296" s="26"/>
      <c r="U296" s="26"/>
      <c r="V296" s="26" t="s">
        <v>90</v>
      </c>
      <c r="W296" s="26"/>
      <c r="X296" s="26"/>
      <c r="Y296" s="36"/>
      <c r="Z296" s="37"/>
      <c r="AA296" s="37"/>
      <c r="AB296" s="38"/>
      <c r="AC296" s="33"/>
      <c r="AD296" s="28"/>
      <c r="AE296" s="37">
        <v>2019</v>
      </c>
      <c r="AF296" s="38" t="s">
        <v>585</v>
      </c>
      <c r="AG296" s="38"/>
      <c r="AH296" s="39"/>
      <c r="AI296" s="39"/>
      <c r="AJ296" s="40"/>
      <c r="AK296" s="41"/>
      <c r="AL296" s="42"/>
      <c r="AM296" s="39">
        <v>362</v>
      </c>
      <c r="AN296" s="30"/>
      <c r="AO296" s="30"/>
      <c r="AP296" s="38"/>
      <c r="AQ296" s="43" t="s">
        <v>155</v>
      </c>
      <c r="AR296" s="44"/>
      <c r="AS296" s="45"/>
      <c r="AT296" s="46"/>
      <c r="AU296" s="47"/>
      <c r="AV296" s="48"/>
      <c r="AW296" s="49"/>
      <c r="AX296" s="49"/>
      <c r="AY296" s="49"/>
      <c r="AZ296" s="49"/>
      <c r="BA296" s="49"/>
      <c r="BB296" s="49"/>
      <c r="BC296" s="49"/>
      <c r="BD296" s="50"/>
      <c r="BE296" s="49"/>
      <c r="BF296" s="49"/>
      <c r="BG296" s="49"/>
      <c r="BH296" s="49"/>
      <c r="BI296" s="49"/>
      <c r="BJ296" s="49"/>
      <c r="BK296" s="49"/>
      <c r="BL296" s="49"/>
      <c r="BM296" s="49"/>
    </row>
    <row r="297" spans="2:65" x14ac:dyDescent="0.25">
      <c r="B297" s="163">
        <v>2019</v>
      </c>
      <c r="C297" s="26"/>
      <c r="D297" s="27"/>
      <c r="E297" s="27" t="s">
        <v>586</v>
      </c>
      <c r="F297" s="29"/>
      <c r="G297" s="30"/>
      <c r="H297" s="30"/>
      <c r="I297" s="30"/>
      <c r="J297" s="31"/>
      <c r="K297" s="32"/>
      <c r="L297" s="33"/>
      <c r="M297" s="33"/>
      <c r="N297" s="26"/>
      <c r="O297" s="26"/>
      <c r="P297" s="34"/>
      <c r="Q297" s="33"/>
      <c r="R297" s="35"/>
      <c r="S297" s="26"/>
      <c r="T297" s="26"/>
      <c r="U297" s="26"/>
      <c r="V297" s="26" t="s">
        <v>90</v>
      </c>
      <c r="W297" s="26"/>
      <c r="X297" s="26"/>
      <c r="Y297" s="36"/>
      <c r="Z297" s="37"/>
      <c r="AA297" s="37"/>
      <c r="AB297" s="38"/>
      <c r="AC297" s="33"/>
      <c r="AD297" s="28"/>
      <c r="AE297" s="37">
        <v>2019</v>
      </c>
      <c r="AF297" s="38" t="s">
        <v>587</v>
      </c>
      <c r="AG297" s="38"/>
      <c r="AH297" s="39"/>
      <c r="AI297" s="39"/>
      <c r="AJ297" s="40"/>
      <c r="AK297" s="41"/>
      <c r="AL297" s="42"/>
      <c r="AM297" s="39">
        <v>363</v>
      </c>
      <c r="AN297" s="30"/>
      <c r="AO297" s="30"/>
      <c r="AP297" s="38"/>
      <c r="AQ297" s="43" t="s">
        <v>155</v>
      </c>
      <c r="AR297" s="44"/>
      <c r="AS297" s="45"/>
      <c r="AT297" s="46"/>
      <c r="AU297" s="47"/>
      <c r="AV297" s="48"/>
      <c r="AW297" s="49"/>
      <c r="AX297" s="49"/>
      <c r="AY297" s="49"/>
      <c r="AZ297" s="49"/>
      <c r="BA297" s="49"/>
      <c r="BB297" s="49"/>
      <c r="BC297" s="49"/>
      <c r="BD297" s="50"/>
      <c r="BE297" s="49"/>
      <c r="BF297" s="49"/>
      <c r="BG297" s="49"/>
      <c r="BH297" s="49"/>
      <c r="BI297" s="49"/>
      <c r="BJ297" s="49"/>
      <c r="BK297" s="49"/>
      <c r="BL297" s="49"/>
      <c r="BM297" s="49"/>
    </row>
    <row r="298" spans="2:65" x14ac:dyDescent="0.25">
      <c r="B298" s="162">
        <v>2019</v>
      </c>
      <c r="C298" s="26"/>
      <c r="D298" s="27" t="s">
        <v>588</v>
      </c>
      <c r="E298" s="27" t="s">
        <v>589</v>
      </c>
      <c r="F298" s="29"/>
      <c r="G298" s="30"/>
      <c r="H298" s="30"/>
      <c r="I298" s="30"/>
      <c r="J298" s="31"/>
      <c r="K298" s="32"/>
      <c r="L298" s="33"/>
      <c r="M298" s="33"/>
      <c r="N298" s="26"/>
      <c r="O298" s="26"/>
      <c r="P298" s="34"/>
      <c r="Q298" s="33"/>
      <c r="R298" s="35"/>
      <c r="S298" s="26"/>
      <c r="T298" s="26"/>
      <c r="U298" s="26"/>
      <c r="V298" s="26" t="s">
        <v>209</v>
      </c>
      <c r="W298" s="26"/>
      <c r="X298" s="26"/>
      <c r="Y298" s="36"/>
      <c r="Z298" s="37"/>
      <c r="AA298" s="37"/>
      <c r="AB298" s="38"/>
      <c r="AC298" s="33"/>
      <c r="AD298" s="28"/>
      <c r="AE298" s="37"/>
      <c r="AF298" s="38"/>
      <c r="AG298" s="38"/>
      <c r="AH298" s="39"/>
      <c r="AI298" s="39"/>
      <c r="AJ298" s="40"/>
      <c r="AK298" s="41"/>
      <c r="AL298" s="42"/>
      <c r="AM298" s="39">
        <v>364</v>
      </c>
      <c r="AN298" s="30"/>
      <c r="AO298" s="30"/>
      <c r="AP298" s="38"/>
      <c r="AQ298" s="43" t="s">
        <v>155</v>
      </c>
      <c r="AR298" s="44"/>
      <c r="AS298" s="45"/>
      <c r="AT298" s="46"/>
      <c r="AU298" s="47"/>
      <c r="AV298" s="48"/>
      <c r="AW298" s="49"/>
      <c r="AX298" s="49"/>
      <c r="AY298" s="49"/>
      <c r="AZ298" s="49"/>
      <c r="BA298" s="49"/>
      <c r="BB298" s="49"/>
      <c r="BC298" s="49"/>
      <c r="BD298" s="50"/>
      <c r="BE298" s="49"/>
      <c r="BF298" s="49"/>
      <c r="BG298" s="49"/>
      <c r="BH298" s="49"/>
      <c r="BI298" s="49"/>
      <c r="BJ298" s="49"/>
      <c r="BK298" s="49"/>
      <c r="BL298" s="49"/>
      <c r="BM298" s="49"/>
    </row>
    <row r="299" spans="2:65" x14ac:dyDescent="0.25">
      <c r="B299" s="163">
        <v>0</v>
      </c>
      <c r="C299" s="26"/>
      <c r="D299" s="27"/>
      <c r="E299" s="27" t="s">
        <v>590</v>
      </c>
      <c r="F299" s="29"/>
      <c r="G299" s="30"/>
      <c r="H299" s="30"/>
      <c r="I299" s="30"/>
      <c r="J299" s="31"/>
      <c r="K299" s="32"/>
      <c r="L299" s="33"/>
      <c r="M299" s="33"/>
      <c r="N299" s="26"/>
      <c r="O299" s="26"/>
      <c r="P299" s="34"/>
      <c r="Q299" s="33"/>
      <c r="R299" s="35"/>
      <c r="S299" s="26"/>
      <c r="T299" s="26"/>
      <c r="U299" s="26"/>
      <c r="V299" s="26"/>
      <c r="W299" s="26"/>
      <c r="X299" s="26"/>
      <c r="Y299" s="36"/>
      <c r="Z299" s="37"/>
      <c r="AA299" s="37"/>
      <c r="AB299" s="38"/>
      <c r="AC299" s="33"/>
      <c r="AD299" s="28"/>
      <c r="AE299" s="37"/>
      <c r="AF299" s="38"/>
      <c r="AG299" s="38"/>
      <c r="AH299" s="39"/>
      <c r="AI299" s="39"/>
      <c r="AJ299" s="40"/>
      <c r="AK299" s="41"/>
      <c r="AL299" s="42"/>
      <c r="AM299" s="39">
        <v>365</v>
      </c>
      <c r="AN299" s="30"/>
      <c r="AO299" s="30"/>
      <c r="AP299" s="38"/>
      <c r="AQ299" s="43" t="s">
        <v>155</v>
      </c>
      <c r="AR299" s="44"/>
      <c r="AS299" s="45"/>
      <c r="AT299" s="46"/>
      <c r="AU299" s="47"/>
      <c r="AV299" s="48"/>
      <c r="AW299" s="49"/>
      <c r="AX299" s="49"/>
      <c r="AY299" s="49"/>
      <c r="AZ299" s="49"/>
      <c r="BA299" s="49"/>
      <c r="BB299" s="49"/>
      <c r="BC299" s="49"/>
      <c r="BD299" s="50"/>
      <c r="BE299" s="49"/>
      <c r="BF299" s="49"/>
      <c r="BG299" s="49"/>
      <c r="BH299" s="49"/>
      <c r="BI299" s="49"/>
      <c r="BJ299" s="49"/>
      <c r="BK299" s="49"/>
      <c r="BL299" s="49"/>
      <c r="BM299" s="49"/>
    </row>
    <row r="300" spans="2:65" x14ac:dyDescent="0.25">
      <c r="B300" s="162">
        <v>2019</v>
      </c>
      <c r="C300" s="26"/>
      <c r="D300" s="27" t="s">
        <v>591</v>
      </c>
      <c r="E300" s="27" t="s">
        <v>592</v>
      </c>
      <c r="F300" s="29"/>
      <c r="G300" s="30"/>
      <c r="H300" s="30"/>
      <c r="I300" s="30"/>
      <c r="J300" s="31"/>
      <c r="K300" s="32"/>
      <c r="L300" s="33"/>
      <c r="M300" s="33"/>
      <c r="N300" s="26"/>
      <c r="O300" s="26"/>
      <c r="P300" s="34"/>
      <c r="Q300" s="33"/>
      <c r="R300" s="35"/>
      <c r="S300" s="26"/>
      <c r="T300" s="26"/>
      <c r="U300" s="26"/>
      <c r="V300" s="26" t="s">
        <v>209</v>
      </c>
      <c r="W300" s="26"/>
      <c r="X300" s="26"/>
      <c r="Y300" s="36"/>
      <c r="Z300" s="37"/>
      <c r="AA300" s="37"/>
      <c r="AB300" s="38"/>
      <c r="AC300" s="33"/>
      <c r="AD300" s="28"/>
      <c r="AE300" s="37"/>
      <c r="AF300" s="38"/>
      <c r="AG300" s="38"/>
      <c r="AH300" s="39"/>
      <c r="AI300" s="39"/>
      <c r="AJ300" s="40"/>
      <c r="AK300" s="41"/>
      <c r="AL300" s="42"/>
      <c r="AM300" s="39">
        <v>366</v>
      </c>
      <c r="AN300" s="30"/>
      <c r="AO300" s="30"/>
      <c r="AP300" s="38"/>
      <c r="AQ300" s="43" t="s">
        <v>155</v>
      </c>
      <c r="AR300" s="44"/>
      <c r="AS300" s="45"/>
      <c r="AT300" s="46"/>
      <c r="AU300" s="47"/>
      <c r="AV300" s="48"/>
      <c r="AW300" s="49"/>
      <c r="AX300" s="49"/>
      <c r="AY300" s="49"/>
      <c r="AZ300" s="49"/>
      <c r="BA300" s="49"/>
      <c r="BB300" s="49"/>
      <c r="BC300" s="49"/>
      <c r="BD300" s="50"/>
      <c r="BE300" s="49"/>
      <c r="BF300" s="49"/>
      <c r="BG300" s="49"/>
      <c r="BH300" s="49"/>
      <c r="BI300" s="49"/>
      <c r="BJ300" s="49"/>
      <c r="BK300" s="49"/>
      <c r="BL300" s="49"/>
      <c r="BM300" s="49"/>
    </row>
    <row r="301" spans="2:65" x14ac:dyDescent="0.25">
      <c r="B301" s="163">
        <v>0</v>
      </c>
      <c r="C301" s="26"/>
      <c r="D301" s="27"/>
      <c r="E301" s="27" t="s">
        <v>593</v>
      </c>
      <c r="F301" s="29"/>
      <c r="G301" s="30"/>
      <c r="H301" s="30"/>
      <c r="I301" s="30"/>
      <c r="J301" s="31"/>
      <c r="K301" s="32"/>
      <c r="L301" s="33"/>
      <c r="M301" s="33"/>
      <c r="N301" s="26"/>
      <c r="O301" s="26"/>
      <c r="P301" s="34"/>
      <c r="Q301" s="33"/>
      <c r="R301" s="35"/>
      <c r="S301" s="26"/>
      <c r="T301" s="26"/>
      <c r="U301" s="26"/>
      <c r="V301" s="26"/>
      <c r="W301" s="26"/>
      <c r="X301" s="26"/>
      <c r="Y301" s="36"/>
      <c r="Z301" s="37"/>
      <c r="AA301" s="37"/>
      <c r="AB301" s="38"/>
      <c r="AC301" s="33"/>
      <c r="AD301" s="28"/>
      <c r="AE301" s="37"/>
      <c r="AF301" s="38"/>
      <c r="AG301" s="38"/>
      <c r="AH301" s="39"/>
      <c r="AI301" s="39"/>
      <c r="AJ301" s="40"/>
      <c r="AK301" s="41"/>
      <c r="AL301" s="42"/>
      <c r="AM301" s="39">
        <v>367</v>
      </c>
      <c r="AN301" s="30"/>
      <c r="AO301" s="30"/>
      <c r="AP301" s="38"/>
      <c r="AQ301" s="43" t="s">
        <v>155</v>
      </c>
      <c r="AR301" s="44"/>
      <c r="AS301" s="45"/>
      <c r="AT301" s="46"/>
      <c r="AU301" s="47"/>
      <c r="AV301" s="48"/>
      <c r="AW301" s="49"/>
      <c r="AX301" s="49"/>
      <c r="AY301" s="49"/>
      <c r="AZ301" s="49"/>
      <c r="BA301" s="49"/>
      <c r="BB301" s="49"/>
      <c r="BC301" s="49"/>
      <c r="BD301" s="50"/>
      <c r="BE301" s="49"/>
      <c r="BF301" s="49"/>
      <c r="BG301" s="49"/>
      <c r="BH301" s="49"/>
      <c r="BI301" s="49"/>
      <c r="BJ301" s="49"/>
      <c r="BK301" s="49"/>
      <c r="BL301" s="49"/>
      <c r="BM301" s="49"/>
    </row>
    <row r="302" spans="2:65" x14ac:dyDescent="0.25">
      <c r="B302" s="162">
        <v>2019</v>
      </c>
      <c r="C302" s="26"/>
      <c r="D302" s="27"/>
      <c r="E302" s="27" t="s">
        <v>594</v>
      </c>
      <c r="F302" s="29"/>
      <c r="G302" s="30"/>
      <c r="H302" s="30"/>
      <c r="I302" s="30"/>
      <c r="J302" s="31"/>
      <c r="K302" s="32"/>
      <c r="L302" s="33"/>
      <c r="M302" s="33"/>
      <c r="N302" s="26"/>
      <c r="O302" s="26"/>
      <c r="P302" s="34"/>
      <c r="Q302" s="33"/>
      <c r="R302" s="35"/>
      <c r="S302" s="26"/>
      <c r="T302" s="26"/>
      <c r="U302" s="26"/>
      <c r="V302" s="26" t="s">
        <v>90</v>
      </c>
      <c r="W302" s="26"/>
      <c r="X302" s="26"/>
      <c r="Y302" s="36"/>
      <c r="Z302" s="37"/>
      <c r="AA302" s="37"/>
      <c r="AB302" s="38"/>
      <c r="AC302" s="33"/>
      <c r="AD302" s="28"/>
      <c r="AE302" s="37">
        <v>2019</v>
      </c>
      <c r="AF302" s="38" t="s">
        <v>595</v>
      </c>
      <c r="AG302" s="38"/>
      <c r="AH302" s="39"/>
      <c r="AI302" s="39"/>
      <c r="AJ302" s="40"/>
      <c r="AK302" s="41"/>
      <c r="AL302" s="42"/>
      <c r="AM302" s="39">
        <v>368</v>
      </c>
      <c r="AN302" s="30"/>
      <c r="AO302" s="30"/>
      <c r="AP302" s="38"/>
      <c r="AQ302" s="43" t="s">
        <v>155</v>
      </c>
      <c r="AR302" s="44"/>
      <c r="AS302" s="45"/>
      <c r="AT302" s="46"/>
      <c r="AU302" s="47"/>
      <c r="AV302" s="48"/>
      <c r="AW302" s="49"/>
      <c r="AX302" s="49"/>
      <c r="AY302" s="49"/>
      <c r="AZ302" s="49"/>
      <c r="BA302" s="49"/>
      <c r="BB302" s="49"/>
      <c r="BC302" s="49"/>
      <c r="BD302" s="50"/>
      <c r="BE302" s="49"/>
      <c r="BF302" s="49"/>
      <c r="BG302" s="49"/>
      <c r="BH302" s="49"/>
      <c r="BI302" s="49"/>
      <c r="BJ302" s="49"/>
      <c r="BK302" s="49"/>
      <c r="BL302" s="49"/>
      <c r="BM302" s="49"/>
    </row>
    <row r="303" spans="2:65" x14ac:dyDescent="0.25">
      <c r="B303" s="163">
        <v>2019</v>
      </c>
      <c r="C303" s="26"/>
      <c r="D303" s="27"/>
      <c r="E303" s="27" t="s">
        <v>596</v>
      </c>
      <c r="F303" s="29"/>
      <c r="G303" s="30"/>
      <c r="H303" s="30"/>
      <c r="I303" s="30"/>
      <c r="J303" s="31"/>
      <c r="K303" s="32"/>
      <c r="L303" s="33"/>
      <c r="M303" s="33"/>
      <c r="N303" s="26"/>
      <c r="O303" s="26"/>
      <c r="P303" s="34"/>
      <c r="Q303" s="33"/>
      <c r="R303" s="35"/>
      <c r="S303" s="26"/>
      <c r="T303" s="26"/>
      <c r="U303" s="26"/>
      <c r="V303" s="26" t="s">
        <v>90</v>
      </c>
      <c r="W303" s="26"/>
      <c r="X303" s="26"/>
      <c r="Y303" s="36"/>
      <c r="Z303" s="37"/>
      <c r="AA303" s="37"/>
      <c r="AB303" s="38"/>
      <c r="AC303" s="33"/>
      <c r="AD303" s="28" t="s">
        <v>287</v>
      </c>
      <c r="AE303" s="37">
        <v>2019</v>
      </c>
      <c r="AF303" s="38" t="s">
        <v>597</v>
      </c>
      <c r="AG303" s="38"/>
      <c r="AH303" s="39"/>
      <c r="AI303" s="39"/>
      <c r="AJ303" s="40"/>
      <c r="AK303" s="41"/>
      <c r="AL303" s="42"/>
      <c r="AM303" s="39">
        <v>369</v>
      </c>
      <c r="AN303" s="30"/>
      <c r="AO303" s="30"/>
      <c r="AP303" s="38"/>
      <c r="AQ303" s="43" t="s">
        <v>155</v>
      </c>
      <c r="AR303" s="44"/>
      <c r="AS303" s="45"/>
      <c r="AT303" s="46"/>
      <c r="AU303" s="47"/>
      <c r="AV303" s="48"/>
      <c r="AW303" s="49"/>
      <c r="AX303" s="49"/>
      <c r="AY303" s="49"/>
      <c r="AZ303" s="49"/>
      <c r="BA303" s="49"/>
      <c r="BB303" s="49"/>
      <c r="BC303" s="49"/>
      <c r="BD303" s="50"/>
      <c r="BE303" s="49"/>
      <c r="BF303" s="49"/>
      <c r="BG303" s="49"/>
      <c r="BH303" s="49"/>
      <c r="BI303" s="49"/>
      <c r="BJ303" s="49"/>
      <c r="BK303" s="49"/>
      <c r="BL303" s="49"/>
      <c r="BM303" s="49"/>
    </row>
    <row r="304" spans="2:65" x14ac:dyDescent="0.25">
      <c r="B304" s="162">
        <v>2019</v>
      </c>
      <c r="C304" s="26"/>
      <c r="D304" s="27"/>
      <c r="E304" s="27" t="s">
        <v>598</v>
      </c>
      <c r="F304" s="29"/>
      <c r="G304" s="30"/>
      <c r="H304" s="30"/>
      <c r="I304" s="30"/>
      <c r="J304" s="31"/>
      <c r="K304" s="32"/>
      <c r="L304" s="33"/>
      <c r="M304" s="33"/>
      <c r="N304" s="26"/>
      <c r="O304" s="26"/>
      <c r="P304" s="34"/>
      <c r="Q304" s="33"/>
      <c r="R304" s="35"/>
      <c r="S304" s="26"/>
      <c r="T304" s="26"/>
      <c r="U304" s="26"/>
      <c r="V304" s="26" t="s">
        <v>90</v>
      </c>
      <c r="W304" s="26"/>
      <c r="X304" s="26"/>
      <c r="Y304" s="36"/>
      <c r="Z304" s="37"/>
      <c r="AA304" s="37"/>
      <c r="AB304" s="38"/>
      <c r="AC304" s="33"/>
      <c r="AD304" s="28" t="s">
        <v>599</v>
      </c>
      <c r="AE304" s="37">
        <v>2019</v>
      </c>
      <c r="AF304" s="38" t="s">
        <v>600</v>
      </c>
      <c r="AG304" s="38"/>
      <c r="AH304" s="39"/>
      <c r="AI304" s="39"/>
      <c r="AJ304" s="40"/>
      <c r="AK304" s="41"/>
      <c r="AL304" s="42"/>
      <c r="AM304" s="39">
        <v>370</v>
      </c>
      <c r="AN304" s="30"/>
      <c r="AO304" s="30"/>
      <c r="AP304" s="38"/>
      <c r="AQ304" s="43" t="s">
        <v>155</v>
      </c>
      <c r="AR304" s="44"/>
      <c r="AS304" s="45"/>
      <c r="AT304" s="46"/>
      <c r="AU304" s="47"/>
      <c r="AV304" s="48"/>
      <c r="AW304" s="49"/>
      <c r="AX304" s="49"/>
      <c r="AY304" s="49"/>
      <c r="AZ304" s="49"/>
      <c r="BA304" s="49"/>
      <c r="BB304" s="49"/>
      <c r="BC304" s="49"/>
      <c r="BD304" s="50"/>
      <c r="BE304" s="49"/>
      <c r="BF304" s="49"/>
      <c r="BG304" s="49"/>
      <c r="BH304" s="49"/>
      <c r="BI304" s="49"/>
      <c r="BJ304" s="49"/>
      <c r="BK304" s="49"/>
      <c r="BL304" s="49"/>
      <c r="BM304" s="49"/>
    </row>
    <row r="305" spans="2:65" x14ac:dyDescent="0.25">
      <c r="B305" s="163">
        <v>2019</v>
      </c>
      <c r="C305" s="26"/>
      <c r="D305" s="27"/>
      <c r="E305" s="27" t="s">
        <v>601</v>
      </c>
      <c r="F305" s="29"/>
      <c r="G305" s="30"/>
      <c r="H305" s="30"/>
      <c r="I305" s="30"/>
      <c r="J305" s="31"/>
      <c r="K305" s="32"/>
      <c r="L305" s="33"/>
      <c r="M305" s="33"/>
      <c r="N305" s="26"/>
      <c r="O305" s="26"/>
      <c r="P305" s="34"/>
      <c r="Q305" s="33"/>
      <c r="R305" s="35"/>
      <c r="S305" s="26"/>
      <c r="T305" s="26"/>
      <c r="U305" s="26"/>
      <c r="V305" s="26"/>
      <c r="W305" s="26"/>
      <c r="X305" s="26"/>
      <c r="Y305" s="36"/>
      <c r="Z305" s="37"/>
      <c r="AA305" s="37"/>
      <c r="AB305" s="38"/>
      <c r="AC305" s="33"/>
      <c r="AD305" s="28"/>
      <c r="AE305" s="37"/>
      <c r="AF305" s="38"/>
      <c r="AG305" s="38"/>
      <c r="AH305" s="39"/>
      <c r="AI305" s="39"/>
      <c r="AJ305" s="40"/>
      <c r="AK305" s="41"/>
      <c r="AL305" s="42"/>
      <c r="AM305" s="39">
        <v>371</v>
      </c>
      <c r="AN305" s="30"/>
      <c r="AO305" s="30"/>
      <c r="AP305" s="38"/>
      <c r="AQ305" s="43" t="s">
        <v>155</v>
      </c>
      <c r="AR305" s="44"/>
      <c r="AS305" s="45"/>
      <c r="AT305" s="46"/>
      <c r="AU305" s="47"/>
      <c r="AV305" s="48"/>
      <c r="AW305" s="49"/>
      <c r="AX305" s="49"/>
      <c r="AY305" s="49"/>
      <c r="AZ305" s="49"/>
      <c r="BA305" s="49"/>
      <c r="BB305" s="49"/>
      <c r="BC305" s="49"/>
      <c r="BD305" s="50"/>
      <c r="BE305" s="49"/>
      <c r="BF305" s="49"/>
      <c r="BG305" s="49"/>
      <c r="BH305" s="49"/>
      <c r="BI305" s="49"/>
      <c r="BJ305" s="49"/>
      <c r="BK305" s="49"/>
      <c r="BL305" s="49"/>
      <c r="BM305" s="49"/>
    </row>
    <row r="306" spans="2:65" x14ac:dyDescent="0.25">
      <c r="B306" s="162">
        <v>0</v>
      </c>
      <c r="C306" s="26"/>
      <c r="D306" s="27"/>
      <c r="E306" s="27" t="s">
        <v>602</v>
      </c>
      <c r="F306" s="29"/>
      <c r="G306" s="30"/>
      <c r="H306" s="30"/>
      <c r="I306" s="30"/>
      <c r="J306" s="31"/>
      <c r="K306" s="32"/>
      <c r="L306" s="33"/>
      <c r="M306" s="33"/>
      <c r="N306" s="26"/>
      <c r="O306" s="26"/>
      <c r="P306" s="34"/>
      <c r="Q306" s="33"/>
      <c r="R306" s="35"/>
      <c r="S306" s="26"/>
      <c r="T306" s="26"/>
      <c r="U306" s="26"/>
      <c r="V306" s="26"/>
      <c r="W306" s="26"/>
      <c r="X306" s="26"/>
      <c r="Y306" s="36"/>
      <c r="Z306" s="37"/>
      <c r="AA306" s="37"/>
      <c r="AB306" s="38"/>
      <c r="AC306" s="33"/>
      <c r="AD306" s="28"/>
      <c r="AE306" s="37"/>
      <c r="AF306" s="38"/>
      <c r="AG306" s="38"/>
      <c r="AH306" s="39"/>
      <c r="AI306" s="39"/>
      <c r="AJ306" s="40"/>
      <c r="AK306" s="41"/>
      <c r="AL306" s="42"/>
      <c r="AM306" s="39">
        <v>372</v>
      </c>
      <c r="AN306" s="30"/>
      <c r="AO306" s="30"/>
      <c r="AP306" s="38"/>
      <c r="AQ306" s="43" t="s">
        <v>155</v>
      </c>
      <c r="AR306" s="44"/>
      <c r="AS306" s="45"/>
      <c r="AT306" s="46"/>
      <c r="AU306" s="47"/>
      <c r="AV306" s="48"/>
      <c r="AW306" s="49"/>
      <c r="AX306" s="49"/>
      <c r="AY306" s="49"/>
      <c r="AZ306" s="49"/>
      <c r="BA306" s="49"/>
      <c r="BB306" s="49"/>
      <c r="BC306" s="49"/>
      <c r="BD306" s="50"/>
      <c r="BE306" s="49"/>
      <c r="BF306" s="49"/>
      <c r="BG306" s="49"/>
      <c r="BH306" s="49"/>
      <c r="BI306" s="49"/>
      <c r="BJ306" s="49"/>
      <c r="BK306" s="49"/>
      <c r="BL306" s="49"/>
      <c r="BM306" s="49"/>
    </row>
    <row r="307" spans="2:65" x14ac:dyDescent="0.25">
      <c r="B307" s="163">
        <v>0</v>
      </c>
      <c r="C307" s="26"/>
      <c r="D307" s="27"/>
      <c r="E307" s="27" t="s">
        <v>603</v>
      </c>
      <c r="F307" s="29"/>
      <c r="G307" s="30"/>
      <c r="H307" s="30"/>
      <c r="I307" s="30"/>
      <c r="J307" s="31"/>
      <c r="K307" s="32"/>
      <c r="L307" s="33"/>
      <c r="M307" s="33"/>
      <c r="N307" s="26"/>
      <c r="O307" s="26"/>
      <c r="P307" s="34"/>
      <c r="Q307" s="33"/>
      <c r="R307" s="35"/>
      <c r="S307" s="26"/>
      <c r="T307" s="26"/>
      <c r="U307" s="26"/>
      <c r="V307" s="26"/>
      <c r="W307" s="26"/>
      <c r="X307" s="26"/>
      <c r="Y307" s="36"/>
      <c r="Z307" s="37"/>
      <c r="AA307" s="37"/>
      <c r="AB307" s="38"/>
      <c r="AC307" s="33"/>
      <c r="AD307" s="28"/>
      <c r="AE307" s="37"/>
      <c r="AF307" s="38"/>
      <c r="AG307" s="38"/>
      <c r="AH307" s="39"/>
      <c r="AI307" s="39"/>
      <c r="AJ307" s="40"/>
      <c r="AK307" s="41"/>
      <c r="AL307" s="42"/>
      <c r="AM307" s="39">
        <v>373</v>
      </c>
      <c r="AN307" s="30"/>
      <c r="AO307" s="30"/>
      <c r="AP307" s="38"/>
      <c r="AQ307" s="43" t="s">
        <v>155</v>
      </c>
      <c r="AR307" s="44"/>
      <c r="AS307" s="45"/>
      <c r="AT307" s="46"/>
      <c r="AU307" s="47"/>
      <c r="AV307" s="48"/>
      <c r="AW307" s="49"/>
      <c r="AX307" s="49"/>
      <c r="AY307" s="49"/>
      <c r="AZ307" s="49"/>
      <c r="BA307" s="49"/>
      <c r="BB307" s="49"/>
      <c r="BC307" s="49"/>
      <c r="BD307" s="50"/>
      <c r="BE307" s="49"/>
      <c r="BF307" s="49"/>
      <c r="BG307" s="49"/>
      <c r="BH307" s="49"/>
      <c r="BI307" s="49"/>
      <c r="BJ307" s="49"/>
      <c r="BK307" s="49"/>
      <c r="BL307" s="49"/>
      <c r="BM307" s="49"/>
    </row>
    <row r="308" spans="2:65" x14ac:dyDescent="0.25">
      <c r="B308" s="162">
        <v>2019</v>
      </c>
      <c r="C308" s="26"/>
      <c r="D308" s="27" t="s">
        <v>604</v>
      </c>
      <c r="E308" s="27" t="s">
        <v>605</v>
      </c>
      <c r="F308" s="29"/>
      <c r="G308" s="30"/>
      <c r="H308" s="30"/>
      <c r="I308" s="30"/>
      <c r="J308" s="31"/>
      <c r="K308" s="32"/>
      <c r="L308" s="33"/>
      <c r="M308" s="33"/>
      <c r="N308" s="26"/>
      <c r="O308" s="26"/>
      <c r="P308" s="34"/>
      <c r="Q308" s="33"/>
      <c r="R308" s="35"/>
      <c r="S308" s="26"/>
      <c r="T308" s="26"/>
      <c r="U308" s="26"/>
      <c r="V308" s="26" t="s">
        <v>209</v>
      </c>
      <c r="W308" s="26"/>
      <c r="X308" s="26"/>
      <c r="Y308" s="36"/>
      <c r="Z308" s="37"/>
      <c r="AA308" s="37"/>
      <c r="AB308" s="38"/>
      <c r="AC308" s="33"/>
      <c r="AD308" s="28"/>
      <c r="AE308" s="37"/>
      <c r="AF308" s="38"/>
      <c r="AG308" s="38"/>
      <c r="AH308" s="39"/>
      <c r="AI308" s="39"/>
      <c r="AJ308" s="40"/>
      <c r="AK308" s="41"/>
      <c r="AL308" s="42"/>
      <c r="AM308" s="39">
        <v>374</v>
      </c>
      <c r="AN308" s="30"/>
      <c r="AO308" s="30"/>
      <c r="AP308" s="38"/>
      <c r="AQ308" s="43" t="s">
        <v>155</v>
      </c>
      <c r="AR308" s="44"/>
      <c r="AS308" s="45"/>
      <c r="AT308" s="46"/>
      <c r="AU308" s="47"/>
      <c r="AV308" s="48"/>
      <c r="AW308" s="49"/>
      <c r="AX308" s="49"/>
      <c r="AY308" s="49"/>
      <c r="AZ308" s="49"/>
      <c r="BA308" s="49"/>
      <c r="BB308" s="49"/>
      <c r="BC308" s="49"/>
      <c r="BD308" s="50"/>
      <c r="BE308" s="49"/>
      <c r="BF308" s="49"/>
      <c r="BG308" s="49"/>
      <c r="BH308" s="49"/>
      <c r="BI308" s="49"/>
      <c r="BJ308" s="49"/>
      <c r="BK308" s="49"/>
      <c r="BL308" s="49"/>
      <c r="BM308" s="49"/>
    </row>
    <row r="309" spans="2:65" x14ac:dyDescent="0.25">
      <c r="B309" s="163">
        <v>2019</v>
      </c>
      <c r="C309" s="26"/>
      <c r="D309" s="27"/>
      <c r="E309" s="27" t="s">
        <v>606</v>
      </c>
      <c r="F309" s="29"/>
      <c r="G309" s="30"/>
      <c r="H309" s="30"/>
      <c r="I309" s="30"/>
      <c r="J309" s="31"/>
      <c r="K309" s="32"/>
      <c r="L309" s="33"/>
      <c r="M309" s="33"/>
      <c r="N309" s="26"/>
      <c r="O309" s="26"/>
      <c r="P309" s="34"/>
      <c r="Q309" s="33"/>
      <c r="R309" s="35"/>
      <c r="S309" s="26"/>
      <c r="T309" s="26"/>
      <c r="U309" s="26"/>
      <c r="V309" s="26" t="s">
        <v>90</v>
      </c>
      <c r="W309" s="26"/>
      <c r="X309" s="26"/>
      <c r="Y309" s="36"/>
      <c r="Z309" s="37"/>
      <c r="AA309" s="37"/>
      <c r="AB309" s="38"/>
      <c r="AC309" s="33"/>
      <c r="AD309" s="28"/>
      <c r="AE309" s="37">
        <v>2019</v>
      </c>
      <c r="AF309" s="38" t="s">
        <v>607</v>
      </c>
      <c r="AG309" s="38"/>
      <c r="AH309" s="39"/>
      <c r="AI309" s="39"/>
      <c r="AJ309" s="40"/>
      <c r="AK309" s="41"/>
      <c r="AL309" s="42"/>
      <c r="AM309" s="39">
        <v>375</v>
      </c>
      <c r="AN309" s="30"/>
      <c r="AO309" s="30"/>
      <c r="AP309" s="38"/>
      <c r="AQ309" s="43" t="s">
        <v>155</v>
      </c>
      <c r="AR309" s="44"/>
      <c r="AS309" s="45"/>
      <c r="AT309" s="46"/>
      <c r="AU309" s="47"/>
      <c r="AV309" s="48"/>
      <c r="AW309" s="49"/>
      <c r="AX309" s="49"/>
      <c r="AY309" s="49"/>
      <c r="AZ309" s="49"/>
      <c r="BA309" s="49"/>
      <c r="BB309" s="49"/>
      <c r="BC309" s="49"/>
      <c r="BD309" s="50"/>
      <c r="BE309" s="49"/>
      <c r="BF309" s="49"/>
      <c r="BG309" s="49"/>
      <c r="BH309" s="49"/>
      <c r="BI309" s="49"/>
      <c r="BJ309" s="49"/>
      <c r="BK309" s="49"/>
      <c r="BL309" s="49"/>
      <c r="BM309" s="49"/>
    </row>
    <row r="310" spans="2:65" x14ac:dyDescent="0.25">
      <c r="B310" s="162">
        <v>2024</v>
      </c>
      <c r="C310" s="26"/>
      <c r="D310" s="27" t="s">
        <v>608</v>
      </c>
      <c r="E310" s="27" t="s">
        <v>609</v>
      </c>
      <c r="F310" s="29"/>
      <c r="G310" s="30"/>
      <c r="H310" s="30"/>
      <c r="I310" s="30"/>
      <c r="J310" s="31"/>
      <c r="K310" s="32"/>
      <c r="L310" s="33"/>
      <c r="M310" s="33"/>
      <c r="N310" s="26"/>
      <c r="O310" s="26"/>
      <c r="P310" s="34"/>
      <c r="Q310" s="33"/>
      <c r="R310" s="35"/>
      <c r="S310" s="26"/>
      <c r="T310" s="26"/>
      <c r="U310" s="26"/>
      <c r="V310" s="26" t="s">
        <v>610</v>
      </c>
      <c r="W310" s="26"/>
      <c r="X310" s="26" t="s">
        <v>423</v>
      </c>
      <c r="Y310" s="36"/>
      <c r="Z310" s="37"/>
      <c r="AA310" s="37"/>
      <c r="AB310" s="38" t="s">
        <v>29</v>
      </c>
      <c r="AC310" s="33"/>
      <c r="AD310" s="28" t="s">
        <v>154</v>
      </c>
      <c r="AE310" s="37"/>
      <c r="AF310" s="38" t="s">
        <v>501</v>
      </c>
      <c r="AG310" s="38" t="s">
        <v>501</v>
      </c>
      <c r="AH310" s="39" t="s">
        <v>30</v>
      </c>
      <c r="AI310" s="39" t="s">
        <v>31</v>
      </c>
      <c r="AJ310" s="40" t="s">
        <v>424</v>
      </c>
      <c r="AK310" s="41">
        <v>0.20833333333333334</v>
      </c>
      <c r="AL310" s="42" t="s">
        <v>611</v>
      </c>
      <c r="AM310" s="39">
        <v>376</v>
      </c>
      <c r="AN310" s="30" t="s">
        <v>612</v>
      </c>
      <c r="AO310" s="30"/>
      <c r="AP310" s="38"/>
      <c r="AQ310" s="43"/>
      <c r="AR310" s="44" t="s">
        <v>501</v>
      </c>
      <c r="AS310" s="45"/>
      <c r="AT310" s="46"/>
      <c r="AU310" s="47" t="s">
        <v>35</v>
      </c>
      <c r="AV310" s="48">
        <v>45647</v>
      </c>
      <c r="AW310" s="49">
        <v>13</v>
      </c>
      <c r="AX310" s="49">
        <v>184</v>
      </c>
      <c r="AY310" s="49">
        <v>16</v>
      </c>
      <c r="AZ310" s="49"/>
      <c r="BA310" s="49"/>
      <c r="BB310" s="49"/>
      <c r="BC310" s="49">
        <v>46</v>
      </c>
      <c r="BD310" s="50">
        <v>106</v>
      </c>
      <c r="BE310" s="49">
        <v>25</v>
      </c>
      <c r="BF310" s="49"/>
      <c r="BG310" s="49"/>
      <c r="BH310" s="49"/>
      <c r="BI310" s="49"/>
      <c r="BJ310" s="49"/>
      <c r="BK310" s="49"/>
      <c r="BL310" s="49"/>
      <c r="BM310" s="49"/>
    </row>
    <row r="311" spans="2:65" x14ac:dyDescent="0.25">
      <c r="B311" s="163">
        <v>2019</v>
      </c>
      <c r="C311" s="26"/>
      <c r="D311" s="27" t="s">
        <v>613</v>
      </c>
      <c r="E311" s="27" t="s">
        <v>614</v>
      </c>
      <c r="F311" s="29"/>
      <c r="G311" s="30"/>
      <c r="H311" s="30"/>
      <c r="I311" s="30"/>
      <c r="J311" s="31"/>
      <c r="K311" s="32"/>
      <c r="L311" s="33"/>
      <c r="M311" s="33"/>
      <c r="N311" s="26"/>
      <c r="O311" s="26"/>
      <c r="P311" s="34"/>
      <c r="Q311" s="33"/>
      <c r="R311" s="35"/>
      <c r="S311" s="26"/>
      <c r="T311" s="26"/>
      <c r="U311" s="26"/>
      <c r="V311" s="26"/>
      <c r="W311" s="26"/>
      <c r="X311" s="26" t="s">
        <v>423</v>
      </c>
      <c r="Y311" s="36"/>
      <c r="Z311" s="37"/>
      <c r="AA311" s="37"/>
      <c r="AB311" s="38" t="s">
        <v>29</v>
      </c>
      <c r="AC311" s="33"/>
      <c r="AD311" s="28" t="s">
        <v>154</v>
      </c>
      <c r="AE311" s="37"/>
      <c r="AF311" s="38" t="s">
        <v>501</v>
      </c>
      <c r="AG311" s="38" t="s">
        <v>501</v>
      </c>
      <c r="AH311" s="39"/>
      <c r="AI311" s="39" t="s">
        <v>31</v>
      </c>
      <c r="AJ311" s="40" t="s">
        <v>424</v>
      </c>
      <c r="AK311" s="41"/>
      <c r="AL311" s="42"/>
      <c r="AM311" s="39">
        <v>378</v>
      </c>
      <c r="AN311" s="30" t="s">
        <v>615</v>
      </c>
      <c r="AO311" s="30"/>
      <c r="AP311" s="38"/>
      <c r="AQ311" s="43"/>
      <c r="AR311" s="44" t="s">
        <v>501</v>
      </c>
      <c r="AS311" s="45"/>
      <c r="AT311" s="46"/>
      <c r="AU311" s="47" t="s">
        <v>35</v>
      </c>
      <c r="AV311" s="48">
        <v>45657</v>
      </c>
      <c r="AW311" s="49"/>
      <c r="AX311" s="49">
        <v>1136</v>
      </c>
      <c r="AY311" s="49">
        <v>77</v>
      </c>
      <c r="AZ311" s="49">
        <v>61</v>
      </c>
      <c r="BA311" s="49">
        <v>53</v>
      </c>
      <c r="BB311" s="49">
        <v>39</v>
      </c>
      <c r="BC311" s="49" t="e">
        <v>#VALUE!</v>
      </c>
      <c r="BD311" s="50">
        <v>328</v>
      </c>
      <c r="BE311" s="49">
        <v>119</v>
      </c>
      <c r="BF311" s="49"/>
      <c r="BG311" s="49"/>
      <c r="BH311" s="49"/>
      <c r="BI311" s="49"/>
      <c r="BJ311" s="49"/>
      <c r="BK311" s="49"/>
      <c r="BL311" s="49"/>
      <c r="BM311" s="49"/>
    </row>
    <row r="312" spans="2:65" x14ac:dyDescent="0.25">
      <c r="B312" s="162">
        <v>2019</v>
      </c>
      <c r="C312" s="26"/>
      <c r="D312" s="27"/>
      <c r="E312" s="27" t="s">
        <v>616</v>
      </c>
      <c r="F312" s="29"/>
      <c r="G312" s="30"/>
      <c r="H312" s="30"/>
      <c r="I312" s="30"/>
      <c r="J312" s="31"/>
      <c r="K312" s="32"/>
      <c r="L312" s="33"/>
      <c r="M312" s="33"/>
      <c r="N312" s="26"/>
      <c r="O312" s="26"/>
      <c r="P312" s="34"/>
      <c r="Q312" s="33"/>
      <c r="R312" s="35"/>
      <c r="S312" s="26"/>
      <c r="T312" s="26"/>
      <c r="U312" s="26"/>
      <c r="V312" s="26" t="s">
        <v>90</v>
      </c>
      <c r="W312" s="26"/>
      <c r="X312" s="26"/>
      <c r="Y312" s="36"/>
      <c r="Z312" s="37"/>
      <c r="AA312" s="37"/>
      <c r="AB312" s="38"/>
      <c r="AC312" s="33"/>
      <c r="AD312" s="28"/>
      <c r="AE312" s="37">
        <v>2019</v>
      </c>
      <c r="AF312" s="38" t="s">
        <v>597</v>
      </c>
      <c r="AG312" s="38"/>
      <c r="AH312" s="39"/>
      <c r="AI312" s="39"/>
      <c r="AJ312" s="40"/>
      <c r="AK312" s="41"/>
      <c r="AL312" s="42"/>
      <c r="AM312" s="39">
        <v>379</v>
      </c>
      <c r="AN312" s="30"/>
      <c r="AO312" s="30"/>
      <c r="AP312" s="38"/>
      <c r="AQ312" s="43" t="s">
        <v>155</v>
      </c>
      <c r="AR312" s="44"/>
      <c r="AS312" s="45"/>
      <c r="AT312" s="46"/>
      <c r="AU312" s="47"/>
      <c r="AV312" s="48"/>
      <c r="AW312" s="49"/>
      <c r="AX312" s="49"/>
      <c r="AY312" s="49"/>
      <c r="AZ312" s="49"/>
      <c r="BA312" s="49"/>
      <c r="BB312" s="49"/>
      <c r="BC312" s="49"/>
      <c r="BD312" s="50"/>
      <c r="BE312" s="49"/>
      <c r="BF312" s="49"/>
      <c r="BG312" s="49"/>
      <c r="BH312" s="49"/>
      <c r="BI312" s="49"/>
      <c r="BJ312" s="49"/>
      <c r="BK312" s="49"/>
      <c r="BL312" s="49"/>
      <c r="BM312" s="49"/>
    </row>
    <row r="313" spans="2:65" x14ac:dyDescent="0.25">
      <c r="B313" s="163">
        <v>2019</v>
      </c>
      <c r="C313" s="26"/>
      <c r="D313" s="27"/>
      <c r="E313" s="27" t="s">
        <v>617</v>
      </c>
      <c r="F313" s="29"/>
      <c r="G313" s="30"/>
      <c r="H313" s="30"/>
      <c r="I313" s="30"/>
      <c r="J313" s="31"/>
      <c r="K313" s="32"/>
      <c r="L313" s="33"/>
      <c r="M313" s="33"/>
      <c r="N313" s="26"/>
      <c r="O313" s="26"/>
      <c r="P313" s="34"/>
      <c r="Q313" s="33"/>
      <c r="R313" s="35"/>
      <c r="S313" s="26"/>
      <c r="T313" s="26"/>
      <c r="U313" s="26"/>
      <c r="V313" s="26" t="s">
        <v>90</v>
      </c>
      <c r="W313" s="26"/>
      <c r="X313" s="26"/>
      <c r="Y313" s="36"/>
      <c r="Z313" s="37"/>
      <c r="AA313" s="37"/>
      <c r="AB313" s="38"/>
      <c r="AC313" s="33"/>
      <c r="AD313" s="28"/>
      <c r="AE313" s="37">
        <v>2019</v>
      </c>
      <c r="AF313" s="38" t="s">
        <v>618</v>
      </c>
      <c r="AG313" s="38"/>
      <c r="AH313" s="39"/>
      <c r="AI313" s="39"/>
      <c r="AJ313" s="40"/>
      <c r="AK313" s="41"/>
      <c r="AL313" s="42"/>
      <c r="AM313" s="39">
        <v>380</v>
      </c>
      <c r="AN313" s="30"/>
      <c r="AO313" s="30"/>
      <c r="AP313" s="38"/>
      <c r="AQ313" s="43" t="s">
        <v>155</v>
      </c>
      <c r="AR313" s="44"/>
      <c r="AS313" s="45"/>
      <c r="AT313" s="46"/>
      <c r="AU313" s="47"/>
      <c r="AV313" s="48"/>
      <c r="AW313" s="49"/>
      <c r="AX313" s="49"/>
      <c r="AY313" s="49"/>
      <c r="AZ313" s="49"/>
      <c r="BA313" s="49"/>
      <c r="BB313" s="49"/>
      <c r="BC313" s="49"/>
      <c r="BD313" s="50"/>
      <c r="BE313" s="49"/>
      <c r="BF313" s="49"/>
      <c r="BG313" s="49"/>
      <c r="BH313" s="49"/>
      <c r="BI313" s="49"/>
      <c r="BJ313" s="49"/>
      <c r="BK313" s="49"/>
      <c r="BL313" s="49"/>
      <c r="BM313" s="49"/>
    </row>
    <row r="314" spans="2:65" x14ac:dyDescent="0.25">
      <c r="B314" s="165">
        <v>0</v>
      </c>
      <c r="C314" s="26"/>
      <c r="D314" s="27"/>
      <c r="E314" s="27" t="s">
        <v>619</v>
      </c>
      <c r="F314" s="51"/>
      <c r="G314" s="26"/>
      <c r="H314" s="26"/>
      <c r="J314" s="52"/>
      <c r="K314" s="51"/>
      <c r="L314" s="26"/>
      <c r="M314" s="26"/>
      <c r="N314" s="26"/>
      <c r="O314" s="26"/>
      <c r="P314" s="53"/>
      <c r="Q314" s="26"/>
      <c r="R314" s="54"/>
      <c r="S314" s="26"/>
      <c r="T314" s="26"/>
      <c r="U314" s="26"/>
      <c r="V314" s="26"/>
      <c r="W314" s="26"/>
      <c r="X314" s="26"/>
      <c r="Y314" s="26"/>
      <c r="Z314" s="26"/>
      <c r="AA314" s="26"/>
      <c r="AB314" s="26"/>
      <c r="AC314" s="26"/>
      <c r="AD314" s="26"/>
      <c r="AE314" s="36"/>
      <c r="AF314" s="38"/>
      <c r="AG314" s="38"/>
      <c r="AH314" s="33"/>
      <c r="AI314" s="28"/>
      <c r="AJ314" s="32"/>
      <c r="AK314" s="55"/>
      <c r="AL314" s="56"/>
      <c r="AM314" s="39">
        <v>381</v>
      </c>
      <c r="AN314" s="30"/>
      <c r="AO314" s="30"/>
      <c r="AP314" s="26"/>
      <c r="AQ314" s="43" t="s">
        <v>155</v>
      </c>
      <c r="AR314" s="44"/>
      <c r="AS314" s="45"/>
      <c r="AT314" s="46"/>
      <c r="AU314" s="49"/>
      <c r="AV314" s="48"/>
      <c r="AW314" s="49"/>
      <c r="AX314" s="49"/>
      <c r="AY314" s="49"/>
      <c r="AZ314" s="49"/>
      <c r="BA314" s="49"/>
      <c r="BB314" s="49"/>
      <c r="BC314" s="49"/>
      <c r="BD314" s="50"/>
      <c r="BE314" s="49"/>
      <c r="BF314" s="49"/>
      <c r="BG314" s="49"/>
      <c r="BH314" s="49"/>
      <c r="BI314" s="26"/>
      <c r="BJ314" s="26"/>
      <c r="BK314" s="26"/>
      <c r="BL314" s="26"/>
      <c r="BM314" s="26"/>
    </row>
    <row r="315" spans="2:65" x14ac:dyDescent="0.25">
      <c r="B315" s="163">
        <v>2019</v>
      </c>
      <c r="C315" s="26"/>
      <c r="D315" s="27" t="s">
        <v>620</v>
      </c>
      <c r="E315" s="27" t="s">
        <v>621</v>
      </c>
      <c r="F315" s="29"/>
      <c r="G315" s="30"/>
      <c r="H315" s="30"/>
      <c r="I315" s="30"/>
      <c r="J315" s="31"/>
      <c r="K315" s="32"/>
      <c r="L315" s="33"/>
      <c r="M315" s="33"/>
      <c r="N315" s="26"/>
      <c r="O315" s="26"/>
      <c r="P315" s="34"/>
      <c r="Q315" s="33"/>
      <c r="R315" s="35"/>
      <c r="S315" s="26"/>
      <c r="T315" s="26"/>
      <c r="U315" s="26"/>
      <c r="V315" s="26" t="s">
        <v>209</v>
      </c>
      <c r="W315" s="26"/>
      <c r="X315" s="26"/>
      <c r="Y315" s="36"/>
      <c r="Z315" s="37"/>
      <c r="AA315" s="37"/>
      <c r="AB315" s="38"/>
      <c r="AC315" s="33"/>
      <c r="AD315" s="28"/>
      <c r="AE315" s="37"/>
      <c r="AF315" s="38"/>
      <c r="AG315" s="38"/>
      <c r="AH315" s="39"/>
      <c r="AI315" s="39"/>
      <c r="AJ315" s="40"/>
      <c r="AK315" s="41"/>
      <c r="AL315" s="42"/>
      <c r="AM315" s="39">
        <v>382</v>
      </c>
      <c r="AN315" s="30"/>
      <c r="AO315" s="30"/>
      <c r="AP315" s="38"/>
      <c r="AQ315" s="43" t="s">
        <v>155</v>
      </c>
      <c r="AR315" s="44"/>
      <c r="AS315" s="45"/>
      <c r="AT315" s="46"/>
      <c r="AU315" s="47"/>
      <c r="AV315" s="48"/>
      <c r="AW315" s="49"/>
      <c r="AX315" s="49"/>
      <c r="AY315" s="49"/>
      <c r="AZ315" s="49"/>
      <c r="BA315" s="49"/>
      <c r="BB315" s="49"/>
      <c r="BC315" s="49"/>
      <c r="BD315" s="50"/>
      <c r="BE315" s="49"/>
      <c r="BF315" s="49"/>
      <c r="BG315" s="49"/>
      <c r="BH315" s="49"/>
      <c r="BI315" s="49"/>
      <c r="BJ315" s="49"/>
      <c r="BK315" s="49"/>
      <c r="BL315" s="49"/>
      <c r="BM315" s="49"/>
    </row>
    <row r="316" spans="2:65" x14ac:dyDescent="0.25">
      <c r="B316" s="162">
        <v>2019</v>
      </c>
      <c r="C316" s="26"/>
      <c r="D316" s="27" t="s">
        <v>622</v>
      </c>
      <c r="E316" s="27" t="s">
        <v>623</v>
      </c>
      <c r="F316" s="29"/>
      <c r="G316" s="30"/>
      <c r="H316" s="30"/>
      <c r="I316" s="30"/>
      <c r="J316" s="31"/>
      <c r="K316" s="32"/>
      <c r="L316" s="33"/>
      <c r="M316" s="33"/>
      <c r="N316" s="26"/>
      <c r="O316" s="26"/>
      <c r="P316" s="34"/>
      <c r="Q316" s="33"/>
      <c r="R316" s="35"/>
      <c r="S316" s="26"/>
      <c r="T316" s="26"/>
      <c r="U316" s="26"/>
      <c r="V316" s="26"/>
      <c r="W316" s="26"/>
      <c r="X316" s="26" t="s">
        <v>423</v>
      </c>
      <c r="Y316" s="36"/>
      <c r="Z316" s="37"/>
      <c r="AA316" s="37"/>
      <c r="AB316" s="38"/>
      <c r="AC316" s="33"/>
      <c r="AD316" s="28"/>
      <c r="AE316" s="37"/>
      <c r="AF316" s="38"/>
      <c r="AG316" s="38"/>
      <c r="AH316" s="39"/>
      <c r="AI316" s="39"/>
      <c r="AJ316" s="40"/>
      <c r="AK316" s="41"/>
      <c r="AL316" s="42"/>
      <c r="AM316" s="39">
        <v>382</v>
      </c>
      <c r="AN316" s="30" t="s">
        <v>624</v>
      </c>
      <c r="AO316" s="30"/>
      <c r="AP316" s="38"/>
      <c r="AQ316" s="43" t="s">
        <v>155</v>
      </c>
      <c r="AR316" s="44"/>
      <c r="AS316" s="45"/>
      <c r="AT316" s="46"/>
      <c r="AU316" s="47"/>
      <c r="AV316" s="48">
        <v>43899</v>
      </c>
      <c r="AW316" s="49"/>
      <c r="AX316" s="49"/>
      <c r="AY316" s="49"/>
      <c r="AZ316" s="49"/>
      <c r="BA316" s="49"/>
      <c r="BB316" s="49"/>
      <c r="BC316" s="49"/>
      <c r="BD316" s="50"/>
      <c r="BE316" s="49"/>
      <c r="BF316" s="49"/>
      <c r="BG316" s="49"/>
      <c r="BH316" s="49"/>
      <c r="BI316" s="49"/>
      <c r="BJ316" s="49"/>
      <c r="BK316" s="49"/>
      <c r="BL316" s="49"/>
      <c r="BM316" s="49"/>
    </row>
    <row r="317" spans="2:65" x14ac:dyDescent="0.25">
      <c r="B317" s="163">
        <v>2019</v>
      </c>
      <c r="C317" s="26"/>
      <c r="D317" s="27" t="s">
        <v>625</v>
      </c>
      <c r="E317" s="27" t="s">
        <v>623</v>
      </c>
      <c r="F317" s="29"/>
      <c r="G317" s="30"/>
      <c r="H317" s="30"/>
      <c r="I317" s="30"/>
      <c r="J317" s="31"/>
      <c r="K317" s="32"/>
      <c r="L317" s="33"/>
      <c r="M317" s="33"/>
      <c r="N317" s="26"/>
      <c r="O317" s="26"/>
      <c r="P317" s="34"/>
      <c r="Q317" s="33"/>
      <c r="R317" s="35"/>
      <c r="S317" s="26"/>
      <c r="T317" s="26"/>
      <c r="U317" s="26"/>
      <c r="V317" s="26"/>
      <c r="W317" s="26"/>
      <c r="X317" s="26" t="s">
        <v>423</v>
      </c>
      <c r="Y317" s="36"/>
      <c r="Z317" s="37"/>
      <c r="AA317" s="37"/>
      <c r="AB317" s="38"/>
      <c r="AC317" s="33"/>
      <c r="AD317" s="28"/>
      <c r="AE317" s="37"/>
      <c r="AF317" s="38"/>
      <c r="AG317" s="38"/>
      <c r="AH317" s="39"/>
      <c r="AI317" s="39"/>
      <c r="AJ317" s="40"/>
      <c r="AK317" s="41"/>
      <c r="AL317" s="42"/>
      <c r="AM317" s="39">
        <v>383</v>
      </c>
      <c r="AN317" s="30" t="s">
        <v>626</v>
      </c>
      <c r="AO317" s="30"/>
      <c r="AP317" s="38"/>
      <c r="AQ317" s="43" t="s">
        <v>155</v>
      </c>
      <c r="AR317" s="44"/>
      <c r="AS317" s="45"/>
      <c r="AT317" s="46"/>
      <c r="AU317" s="47"/>
      <c r="AV317" s="48">
        <v>43867</v>
      </c>
      <c r="AW317" s="49"/>
      <c r="AX317" s="49"/>
      <c r="AY317" s="49"/>
      <c r="AZ317" s="49"/>
      <c r="BA317" s="49"/>
      <c r="BB317" s="49"/>
      <c r="BC317" s="49"/>
      <c r="BD317" s="50"/>
      <c r="BE317" s="49"/>
      <c r="BF317" s="49"/>
      <c r="BG317" s="49"/>
      <c r="BH317" s="49"/>
      <c r="BI317" s="49"/>
      <c r="BJ317" s="49"/>
      <c r="BK317" s="49"/>
      <c r="BL317" s="49"/>
      <c r="BM317" s="49"/>
    </row>
    <row r="318" spans="2:65" x14ac:dyDescent="0.25">
      <c r="B318" s="162">
        <v>2020</v>
      </c>
      <c r="C318" s="26"/>
      <c r="D318" s="27" t="s">
        <v>627</v>
      </c>
      <c r="E318" s="27" t="s">
        <v>628</v>
      </c>
      <c r="F318" s="29"/>
      <c r="G318" s="30"/>
      <c r="H318" s="30"/>
      <c r="I318" s="30"/>
      <c r="J318" s="31"/>
      <c r="K318" s="32"/>
      <c r="L318" s="33"/>
      <c r="M318" s="33"/>
      <c r="N318" s="26"/>
      <c r="O318" s="26"/>
      <c r="P318" s="34"/>
      <c r="Q318" s="33"/>
      <c r="R318" s="35"/>
      <c r="S318" s="26"/>
      <c r="T318" s="26"/>
      <c r="U318" s="26"/>
      <c r="V318" s="26"/>
      <c r="W318" s="26"/>
      <c r="X318" s="26" t="s">
        <v>423</v>
      </c>
      <c r="Y318" s="36"/>
      <c r="Z318" s="37"/>
      <c r="AA318" s="37"/>
      <c r="AB318" s="38" t="s">
        <v>29</v>
      </c>
      <c r="AC318" s="33"/>
      <c r="AD318" s="28" t="s">
        <v>154</v>
      </c>
      <c r="AE318" s="37"/>
      <c r="AF318" s="38" t="s">
        <v>501</v>
      </c>
      <c r="AG318" s="38" t="s">
        <v>501</v>
      </c>
      <c r="AH318" s="39" t="s">
        <v>30</v>
      </c>
      <c r="AI318" s="39" t="s">
        <v>31</v>
      </c>
      <c r="AJ318" s="40" t="s">
        <v>424</v>
      </c>
      <c r="AK318" s="41">
        <v>3.3333333333333299</v>
      </c>
      <c r="AL318" s="42" t="s">
        <v>629</v>
      </c>
      <c r="AM318" s="39">
        <v>384</v>
      </c>
      <c r="AN318" s="30" t="s">
        <v>630</v>
      </c>
      <c r="AO318" s="30"/>
      <c r="AP318" s="38"/>
      <c r="AQ318" s="43"/>
      <c r="AR318" s="44" t="s">
        <v>501</v>
      </c>
      <c r="AS318" s="45"/>
      <c r="AT318" s="46"/>
      <c r="AU318" s="47" t="s">
        <v>35</v>
      </c>
      <c r="AV318" s="48">
        <v>45551</v>
      </c>
      <c r="AW318" s="49"/>
      <c r="AX318" s="49">
        <v>945</v>
      </c>
      <c r="AY318" s="49">
        <v>32</v>
      </c>
      <c r="AZ318" s="49">
        <v>30</v>
      </c>
      <c r="BA318" s="49">
        <v>30</v>
      </c>
      <c r="BB318" s="49">
        <v>27</v>
      </c>
      <c r="BC318" s="49">
        <v>121</v>
      </c>
      <c r="BD318" s="50">
        <v>111</v>
      </c>
      <c r="BE318" s="49">
        <v>18</v>
      </c>
      <c r="BF318" s="49">
        <v>32</v>
      </c>
      <c r="BG318" s="49"/>
      <c r="BH318" s="49"/>
      <c r="BI318" s="49"/>
      <c r="BJ318" s="49"/>
      <c r="BK318" s="49"/>
      <c r="BL318" s="49"/>
      <c r="BM318" s="49"/>
    </row>
    <row r="319" spans="2:65" x14ac:dyDescent="0.25">
      <c r="B319" s="163">
        <v>2019</v>
      </c>
      <c r="C319" s="26"/>
      <c r="D319" s="27" t="s">
        <v>631</v>
      </c>
      <c r="E319" s="27" t="s">
        <v>632</v>
      </c>
      <c r="F319" s="29"/>
      <c r="G319" s="30"/>
      <c r="H319" s="30"/>
      <c r="I319" s="30"/>
      <c r="J319" s="31"/>
      <c r="K319" s="32"/>
      <c r="L319" s="33"/>
      <c r="M319" s="33"/>
      <c r="N319" s="26"/>
      <c r="O319" s="26"/>
      <c r="P319" s="34"/>
      <c r="Q319" s="33"/>
      <c r="R319" s="35"/>
      <c r="S319" s="26"/>
      <c r="T319" s="26"/>
      <c r="U319" s="26"/>
      <c r="V319" s="26" t="s">
        <v>209</v>
      </c>
      <c r="W319" s="26"/>
      <c r="X319" s="26"/>
      <c r="Y319" s="36"/>
      <c r="Z319" s="37"/>
      <c r="AA319" s="37"/>
      <c r="AB319" s="38"/>
      <c r="AC319" s="33"/>
      <c r="AD319" s="28"/>
      <c r="AE319" s="37"/>
      <c r="AF319" s="38"/>
      <c r="AG319" s="38"/>
      <c r="AH319" s="39"/>
      <c r="AI319" s="39"/>
      <c r="AJ319" s="40"/>
      <c r="AK319" s="41"/>
      <c r="AL319" s="42"/>
      <c r="AM319" s="39">
        <v>385</v>
      </c>
      <c r="AN319" s="30"/>
      <c r="AO319" s="30"/>
      <c r="AP319" s="38"/>
      <c r="AQ319" s="43" t="s">
        <v>155</v>
      </c>
      <c r="AR319" s="44"/>
      <c r="AS319" s="45"/>
      <c r="AT319" s="46"/>
      <c r="AU319" s="47" t="s">
        <v>633</v>
      </c>
      <c r="AV319" s="48"/>
      <c r="AW319" s="49"/>
      <c r="AX319" s="49"/>
      <c r="AY319" s="49"/>
      <c r="AZ319" s="49"/>
      <c r="BA319" s="49"/>
      <c r="BB319" s="49"/>
      <c r="BC319" s="49"/>
      <c r="BD319" s="50"/>
      <c r="BE319" s="49"/>
      <c r="BF319" s="49"/>
      <c r="BG319" s="49"/>
      <c r="BH319" s="49"/>
      <c r="BI319" s="49"/>
      <c r="BJ319" s="49"/>
      <c r="BK319" s="49"/>
      <c r="BL319" s="49"/>
      <c r="BM319" s="49"/>
    </row>
    <row r="320" spans="2:65" x14ac:dyDescent="0.25">
      <c r="B320" s="162">
        <v>0</v>
      </c>
      <c r="C320" s="26"/>
      <c r="D320" s="27"/>
      <c r="E320" s="27" t="s">
        <v>634</v>
      </c>
      <c r="F320" s="29"/>
      <c r="G320" s="30"/>
      <c r="H320" s="30"/>
      <c r="I320" s="30"/>
      <c r="J320" s="31"/>
      <c r="K320" s="32"/>
      <c r="L320" s="33"/>
      <c r="M320" s="33"/>
      <c r="N320" s="26"/>
      <c r="O320" s="26"/>
      <c r="P320" s="34"/>
      <c r="Q320" s="33"/>
      <c r="R320" s="35"/>
      <c r="S320" s="26"/>
      <c r="T320" s="26"/>
      <c r="U320" s="26"/>
      <c r="V320" s="26"/>
      <c r="W320" s="26"/>
      <c r="X320" s="26"/>
      <c r="Y320" s="36"/>
      <c r="Z320" s="37"/>
      <c r="AA320" s="37"/>
      <c r="AB320" s="38"/>
      <c r="AC320" s="33"/>
      <c r="AD320" s="28"/>
      <c r="AE320" s="37"/>
      <c r="AF320" s="38"/>
      <c r="AG320" s="38"/>
      <c r="AH320" s="39"/>
      <c r="AI320" s="39"/>
      <c r="AJ320" s="40"/>
      <c r="AK320" s="41"/>
      <c r="AL320" s="42"/>
      <c r="AM320" s="39">
        <v>386</v>
      </c>
      <c r="AN320" s="30"/>
      <c r="AO320" s="30"/>
      <c r="AP320" s="38"/>
      <c r="AQ320" s="43" t="s">
        <v>155</v>
      </c>
      <c r="AR320" s="44"/>
      <c r="AS320" s="45"/>
      <c r="AT320" s="46"/>
      <c r="AU320" s="47"/>
      <c r="AV320" s="48"/>
      <c r="AW320" s="49"/>
      <c r="AX320" s="49"/>
      <c r="AY320" s="49"/>
      <c r="AZ320" s="49"/>
      <c r="BA320" s="49"/>
      <c r="BB320" s="49"/>
      <c r="BC320" s="49"/>
      <c r="BD320" s="50"/>
      <c r="BE320" s="49"/>
      <c r="BF320" s="49"/>
      <c r="BG320" s="49"/>
      <c r="BH320" s="49"/>
      <c r="BI320" s="49"/>
      <c r="BJ320" s="49"/>
      <c r="BK320" s="49"/>
      <c r="BL320" s="49"/>
      <c r="BM320" s="49"/>
    </row>
    <row r="321" spans="2:65" x14ac:dyDescent="0.25">
      <c r="B321" s="163">
        <v>0</v>
      </c>
      <c r="C321" s="26"/>
      <c r="D321" s="27"/>
      <c r="E321" s="27" t="s">
        <v>635</v>
      </c>
      <c r="F321" s="29"/>
      <c r="G321" s="30"/>
      <c r="H321" s="30"/>
      <c r="I321" s="30"/>
      <c r="J321" s="31"/>
      <c r="K321" s="32"/>
      <c r="L321" s="33"/>
      <c r="M321" s="33"/>
      <c r="N321" s="26"/>
      <c r="O321" s="26"/>
      <c r="P321" s="34"/>
      <c r="Q321" s="33"/>
      <c r="R321" s="35"/>
      <c r="S321" s="26"/>
      <c r="T321" s="26"/>
      <c r="U321" s="26"/>
      <c r="V321" s="26"/>
      <c r="W321" s="26"/>
      <c r="X321" s="26"/>
      <c r="Y321" s="36"/>
      <c r="Z321" s="37"/>
      <c r="AA321" s="37"/>
      <c r="AB321" s="38"/>
      <c r="AC321" s="33"/>
      <c r="AD321" s="28"/>
      <c r="AE321" s="37"/>
      <c r="AF321" s="38"/>
      <c r="AG321" s="38"/>
      <c r="AH321" s="39"/>
      <c r="AI321" s="39"/>
      <c r="AJ321" s="40"/>
      <c r="AK321" s="41"/>
      <c r="AL321" s="42"/>
      <c r="AM321" s="39">
        <v>387</v>
      </c>
      <c r="AN321" s="30"/>
      <c r="AO321" s="30"/>
      <c r="AP321" s="38"/>
      <c r="AQ321" s="43" t="s">
        <v>155</v>
      </c>
      <c r="AR321" s="44"/>
      <c r="AS321" s="45"/>
      <c r="AT321" s="46"/>
      <c r="AU321" s="47"/>
      <c r="AV321" s="48"/>
      <c r="AW321" s="49"/>
      <c r="AX321" s="49"/>
      <c r="AY321" s="49"/>
      <c r="AZ321" s="49"/>
      <c r="BA321" s="49"/>
      <c r="BB321" s="49"/>
      <c r="BC321" s="49"/>
      <c r="BD321" s="50"/>
      <c r="BE321" s="49"/>
      <c r="BF321" s="49"/>
      <c r="BG321" s="49"/>
      <c r="BH321" s="49"/>
      <c r="BI321" s="49"/>
      <c r="BJ321" s="49"/>
      <c r="BK321" s="49"/>
      <c r="BL321" s="49"/>
      <c r="BM321" s="49"/>
    </row>
    <row r="322" spans="2:65" x14ac:dyDescent="0.25">
      <c r="B322" s="162">
        <v>2019</v>
      </c>
      <c r="C322" s="26"/>
      <c r="D322" s="27"/>
      <c r="E322" s="27" t="s">
        <v>636</v>
      </c>
      <c r="F322" s="29"/>
      <c r="G322" s="30"/>
      <c r="H322" s="30"/>
      <c r="I322" s="30"/>
      <c r="J322" s="31"/>
      <c r="K322" s="32"/>
      <c r="L322" s="33"/>
      <c r="M322" s="33"/>
      <c r="N322" s="26"/>
      <c r="O322" s="26"/>
      <c r="P322" s="34"/>
      <c r="Q322" s="33"/>
      <c r="R322" s="35"/>
      <c r="S322" s="26"/>
      <c r="T322" s="26"/>
      <c r="U322" s="26"/>
      <c r="V322" s="26" t="s">
        <v>90</v>
      </c>
      <c r="W322" s="26"/>
      <c r="X322" s="26"/>
      <c r="Y322" s="36"/>
      <c r="Z322" s="37"/>
      <c r="AA322" s="37"/>
      <c r="AB322" s="38"/>
      <c r="AC322" s="33"/>
      <c r="AD322" s="28"/>
      <c r="AE322" s="37">
        <v>2019</v>
      </c>
      <c r="AF322" s="38" t="s">
        <v>637</v>
      </c>
      <c r="AG322" s="38"/>
      <c r="AH322" s="39"/>
      <c r="AI322" s="39"/>
      <c r="AJ322" s="40"/>
      <c r="AK322" s="41"/>
      <c r="AL322" s="42"/>
      <c r="AM322" s="39">
        <v>388</v>
      </c>
      <c r="AN322" s="30"/>
      <c r="AO322" s="30"/>
      <c r="AP322" s="38"/>
      <c r="AQ322" s="43" t="s">
        <v>155</v>
      </c>
      <c r="AR322" s="44"/>
      <c r="AS322" s="45"/>
      <c r="AT322" s="46"/>
      <c r="AU322" s="47"/>
      <c r="AV322" s="48"/>
      <c r="AW322" s="49"/>
      <c r="AX322" s="49"/>
      <c r="AY322" s="49"/>
      <c r="AZ322" s="49"/>
      <c r="BA322" s="49"/>
      <c r="BB322" s="49"/>
      <c r="BC322" s="49"/>
      <c r="BD322" s="50"/>
      <c r="BE322" s="49"/>
      <c r="BF322" s="49"/>
      <c r="BG322" s="49"/>
      <c r="BH322" s="49"/>
      <c r="BI322" s="49"/>
      <c r="BJ322" s="49"/>
      <c r="BK322" s="49"/>
      <c r="BL322" s="49"/>
      <c r="BM322" s="49"/>
    </row>
    <row r="323" spans="2:65" x14ac:dyDescent="0.25">
      <c r="B323" s="163">
        <v>0</v>
      </c>
      <c r="C323" s="26"/>
      <c r="D323" s="27"/>
      <c r="E323" s="27" t="s">
        <v>638</v>
      </c>
      <c r="F323" s="29"/>
      <c r="G323" s="30"/>
      <c r="H323" s="30"/>
      <c r="I323" s="30"/>
      <c r="J323" s="31"/>
      <c r="K323" s="32"/>
      <c r="L323" s="33"/>
      <c r="M323" s="33"/>
      <c r="N323" s="26"/>
      <c r="O323" s="26"/>
      <c r="P323" s="34"/>
      <c r="Q323" s="33"/>
      <c r="R323" s="35"/>
      <c r="S323" s="26"/>
      <c r="T323" s="26"/>
      <c r="U323" s="26"/>
      <c r="V323" s="26" t="s">
        <v>45</v>
      </c>
      <c r="W323" s="26"/>
      <c r="X323" s="26"/>
      <c r="Y323" s="36"/>
      <c r="Z323" s="37"/>
      <c r="AA323" s="37"/>
      <c r="AB323" s="38"/>
      <c r="AC323" s="33"/>
      <c r="AD323" s="28" t="s">
        <v>639</v>
      </c>
      <c r="AE323" s="37"/>
      <c r="AF323" s="38"/>
      <c r="AG323" s="38"/>
      <c r="AH323" s="39"/>
      <c r="AI323" s="39"/>
      <c r="AJ323" s="40"/>
      <c r="AK323" s="41"/>
      <c r="AL323" s="42"/>
      <c r="AM323" s="39">
        <v>389</v>
      </c>
      <c r="AN323" s="30"/>
      <c r="AO323" s="30"/>
      <c r="AP323" s="38"/>
      <c r="AQ323" s="43" t="s">
        <v>155</v>
      </c>
      <c r="AR323" s="44"/>
      <c r="AS323" s="45"/>
      <c r="AT323" s="46"/>
      <c r="AU323" s="47"/>
      <c r="AV323" s="48"/>
      <c r="AW323" s="49"/>
      <c r="AX323" s="49"/>
      <c r="AY323" s="49"/>
      <c r="AZ323" s="49"/>
      <c r="BA323" s="49"/>
      <c r="BB323" s="49"/>
      <c r="BC323" s="49"/>
      <c r="BD323" s="50"/>
      <c r="BE323" s="49"/>
      <c r="BF323" s="49"/>
      <c r="BG323" s="49"/>
      <c r="BH323" s="49"/>
      <c r="BI323" s="49"/>
      <c r="BJ323" s="49"/>
      <c r="BK323" s="49"/>
      <c r="BL323" s="49"/>
      <c r="BM323" s="49"/>
    </row>
    <row r="324" spans="2:65" x14ac:dyDescent="0.25">
      <c r="B324" s="162">
        <v>2019</v>
      </c>
      <c r="C324" s="26"/>
      <c r="D324" s="27" t="s">
        <v>640</v>
      </c>
      <c r="E324" s="27" t="s">
        <v>641</v>
      </c>
      <c r="F324" s="29"/>
      <c r="G324" s="30"/>
      <c r="H324" s="30"/>
      <c r="I324" s="30"/>
      <c r="J324" s="31"/>
      <c r="K324" s="32"/>
      <c r="L324" s="33"/>
      <c r="M324" s="33"/>
      <c r="N324" s="26"/>
      <c r="O324" s="26"/>
      <c r="P324" s="34"/>
      <c r="Q324" s="33"/>
      <c r="R324" s="35"/>
      <c r="S324" s="26"/>
      <c r="T324" s="26"/>
      <c r="U324" s="26"/>
      <c r="V324" s="26"/>
      <c r="W324" s="26"/>
      <c r="X324" s="26" t="s">
        <v>423</v>
      </c>
      <c r="Y324" s="36"/>
      <c r="Z324" s="37"/>
      <c r="AA324" s="37"/>
      <c r="AB324" s="38"/>
      <c r="AC324" s="33"/>
      <c r="AD324" s="28"/>
      <c r="AE324" s="37"/>
      <c r="AF324" s="38"/>
      <c r="AG324" s="38"/>
      <c r="AH324" s="39"/>
      <c r="AI324" s="39"/>
      <c r="AJ324" s="40"/>
      <c r="AK324" s="41"/>
      <c r="AL324" s="42"/>
      <c r="AM324" s="39">
        <v>391</v>
      </c>
      <c r="AN324" s="30" t="s">
        <v>642</v>
      </c>
      <c r="AO324" s="30"/>
      <c r="AP324" s="38"/>
      <c r="AQ324" s="43" t="s">
        <v>155</v>
      </c>
      <c r="AR324" s="44"/>
      <c r="AS324" s="45"/>
      <c r="AT324" s="46"/>
      <c r="AU324" s="47"/>
      <c r="AV324" s="48">
        <v>44308</v>
      </c>
      <c r="AW324" s="49">
        <v>0</v>
      </c>
      <c r="AX324" s="49">
        <v>0</v>
      </c>
      <c r="AY324" s="49">
        <v>0</v>
      </c>
      <c r="AZ324" s="49"/>
      <c r="BA324" s="49"/>
      <c r="BB324" s="49"/>
      <c r="BC324" s="49">
        <v>0</v>
      </c>
      <c r="BD324" s="50"/>
      <c r="BE324" s="49"/>
      <c r="BF324" s="49"/>
      <c r="BG324" s="49"/>
      <c r="BH324" s="49"/>
      <c r="BI324" s="49"/>
      <c r="BJ324" s="49"/>
      <c r="BK324" s="49"/>
      <c r="BL324" s="49"/>
      <c r="BM324" s="49"/>
    </row>
    <row r="325" spans="2:65" x14ac:dyDescent="0.25">
      <c r="B325" s="164">
        <v>0</v>
      </c>
      <c r="C325" s="26"/>
      <c r="D325" s="27"/>
      <c r="E325" s="27" t="s">
        <v>643</v>
      </c>
      <c r="F325" s="51"/>
      <c r="G325" s="26"/>
      <c r="H325" s="26"/>
      <c r="J325" s="52"/>
      <c r="K325" s="51"/>
      <c r="L325" s="26"/>
      <c r="M325" s="26"/>
      <c r="N325" s="26"/>
      <c r="O325" s="26"/>
      <c r="P325" s="53"/>
      <c r="Q325" s="26"/>
      <c r="R325" s="54"/>
      <c r="S325" s="26"/>
      <c r="T325" s="26"/>
      <c r="U325" s="26"/>
      <c r="V325" s="26" t="s">
        <v>45</v>
      </c>
      <c r="W325" s="26"/>
      <c r="X325" s="26"/>
      <c r="Y325" s="26"/>
      <c r="Z325" s="26"/>
      <c r="AA325" s="26"/>
      <c r="AB325" s="26"/>
      <c r="AC325" s="26"/>
      <c r="AD325" s="26"/>
      <c r="AE325" s="36"/>
      <c r="AF325" s="38"/>
      <c r="AG325" s="38"/>
      <c r="AH325" s="33"/>
      <c r="AI325" s="28"/>
      <c r="AJ325" s="32"/>
      <c r="AK325" s="55"/>
      <c r="AL325" s="56"/>
      <c r="AM325" s="39">
        <v>393</v>
      </c>
      <c r="AN325" s="30"/>
      <c r="AO325" s="30"/>
      <c r="AP325" s="26"/>
      <c r="AQ325" s="43" t="s">
        <v>155</v>
      </c>
      <c r="AR325" s="44"/>
      <c r="AS325" s="45"/>
      <c r="AT325" s="46"/>
      <c r="AU325" s="49"/>
      <c r="AV325" s="48"/>
      <c r="AW325" s="49"/>
      <c r="AX325" s="49"/>
      <c r="AY325" s="49"/>
      <c r="AZ325" s="49"/>
      <c r="BA325" s="49"/>
      <c r="BB325" s="49"/>
      <c r="BC325" s="49"/>
      <c r="BD325" s="50"/>
      <c r="BE325" s="49"/>
      <c r="BF325" s="49"/>
      <c r="BG325" s="49"/>
      <c r="BH325" s="49"/>
      <c r="BI325" s="26"/>
      <c r="BJ325" s="26"/>
      <c r="BK325" s="26"/>
      <c r="BL325" s="26"/>
      <c r="BM325" s="26"/>
    </row>
    <row r="326" spans="2:65" x14ac:dyDescent="0.25">
      <c r="B326" s="165">
        <v>0</v>
      </c>
      <c r="C326" s="26"/>
      <c r="D326" s="27"/>
      <c r="E326" s="27" t="s">
        <v>644</v>
      </c>
      <c r="F326" s="51"/>
      <c r="G326" s="26"/>
      <c r="H326" s="26"/>
      <c r="J326" s="52"/>
      <c r="K326" s="51"/>
      <c r="L326" s="26"/>
      <c r="M326" s="26"/>
      <c r="N326" s="26"/>
      <c r="O326" s="26"/>
      <c r="P326" s="53"/>
      <c r="Q326" s="26"/>
      <c r="R326" s="54"/>
      <c r="S326" s="26"/>
      <c r="T326" s="26"/>
      <c r="U326" s="26"/>
      <c r="V326" s="26" t="s">
        <v>45</v>
      </c>
      <c r="W326" s="26"/>
      <c r="X326" s="26"/>
      <c r="Y326" s="26"/>
      <c r="Z326" s="26"/>
      <c r="AA326" s="26"/>
      <c r="AB326" s="26"/>
      <c r="AC326" s="26"/>
      <c r="AD326" s="26"/>
      <c r="AE326" s="36"/>
      <c r="AF326" s="38"/>
      <c r="AG326" s="38"/>
      <c r="AH326" s="33"/>
      <c r="AI326" s="28"/>
      <c r="AJ326" s="32"/>
      <c r="AK326" s="55"/>
      <c r="AL326" s="56"/>
      <c r="AM326" s="39">
        <v>394</v>
      </c>
      <c r="AN326" s="30"/>
      <c r="AO326" s="30"/>
      <c r="AP326" s="26"/>
      <c r="AQ326" s="43" t="s">
        <v>155</v>
      </c>
      <c r="AR326" s="44"/>
      <c r="AS326" s="45"/>
      <c r="AT326" s="46"/>
      <c r="AU326" s="49"/>
      <c r="AV326" s="48"/>
      <c r="AW326" s="49"/>
      <c r="AX326" s="49"/>
      <c r="AY326" s="49"/>
      <c r="AZ326" s="49"/>
      <c r="BA326" s="49"/>
      <c r="BB326" s="49"/>
      <c r="BC326" s="49"/>
      <c r="BD326" s="50"/>
      <c r="BE326" s="49"/>
      <c r="BF326" s="49"/>
      <c r="BG326" s="49"/>
      <c r="BH326" s="49"/>
      <c r="BI326" s="26"/>
      <c r="BJ326" s="26"/>
      <c r="BK326" s="26"/>
      <c r="BL326" s="26"/>
      <c r="BM326" s="26"/>
    </row>
    <row r="327" spans="2:65" x14ac:dyDescent="0.25">
      <c r="B327" s="164">
        <v>0</v>
      </c>
      <c r="C327" s="26"/>
      <c r="D327" s="27"/>
      <c r="E327" s="27" t="s">
        <v>645</v>
      </c>
      <c r="F327" s="51"/>
      <c r="G327" s="26"/>
      <c r="H327" s="26"/>
      <c r="J327" s="52"/>
      <c r="K327" s="51"/>
      <c r="L327" s="26"/>
      <c r="M327" s="26"/>
      <c r="N327" s="26"/>
      <c r="O327" s="26"/>
      <c r="P327" s="53"/>
      <c r="Q327" s="26"/>
      <c r="R327" s="54"/>
      <c r="S327" s="26"/>
      <c r="T327" s="26"/>
      <c r="U327" s="26"/>
      <c r="V327" s="26"/>
      <c r="W327" s="26"/>
      <c r="X327" s="26"/>
      <c r="Y327" s="26"/>
      <c r="Z327" s="26"/>
      <c r="AA327" s="26"/>
      <c r="AB327" s="26"/>
      <c r="AC327" s="26"/>
      <c r="AD327" s="26"/>
      <c r="AE327" s="36"/>
      <c r="AF327" s="38"/>
      <c r="AG327" s="38"/>
      <c r="AH327" s="33"/>
      <c r="AI327" s="28"/>
      <c r="AJ327" s="32"/>
      <c r="AK327" s="55"/>
      <c r="AL327" s="56"/>
      <c r="AM327" s="39">
        <v>395</v>
      </c>
      <c r="AN327" s="30"/>
      <c r="AO327" s="30"/>
      <c r="AP327" s="26"/>
      <c r="AQ327" s="43" t="s">
        <v>155</v>
      </c>
      <c r="AR327" s="44"/>
      <c r="AS327" s="45"/>
      <c r="AT327" s="46"/>
      <c r="AU327" s="49"/>
      <c r="AV327" s="48"/>
      <c r="AW327" s="49"/>
      <c r="AX327" s="49"/>
      <c r="AY327" s="49"/>
      <c r="AZ327" s="49"/>
      <c r="BA327" s="49"/>
      <c r="BB327" s="49"/>
      <c r="BC327" s="49"/>
      <c r="BD327" s="50"/>
      <c r="BE327" s="49"/>
      <c r="BF327" s="49"/>
      <c r="BG327" s="49"/>
      <c r="BH327" s="49"/>
      <c r="BI327" s="26"/>
      <c r="BJ327" s="26"/>
      <c r="BK327" s="26"/>
      <c r="BL327" s="26"/>
      <c r="BM327" s="26"/>
    </row>
    <row r="328" spans="2:65" x14ac:dyDescent="0.25">
      <c r="B328" s="165">
        <v>0</v>
      </c>
      <c r="C328" s="26"/>
      <c r="D328" s="27"/>
      <c r="E328" s="27" t="s">
        <v>646</v>
      </c>
      <c r="F328" s="51"/>
      <c r="G328" s="26"/>
      <c r="H328" s="26"/>
      <c r="J328" s="52"/>
      <c r="K328" s="51"/>
      <c r="L328" s="26"/>
      <c r="M328" s="26"/>
      <c r="N328" s="26"/>
      <c r="O328" s="26"/>
      <c r="P328" s="53"/>
      <c r="Q328" s="26"/>
      <c r="R328" s="54"/>
      <c r="S328" s="26"/>
      <c r="T328" s="26"/>
      <c r="U328" s="26"/>
      <c r="V328" s="26"/>
      <c r="W328" s="26"/>
      <c r="X328" s="26"/>
      <c r="Y328" s="26"/>
      <c r="Z328" s="26"/>
      <c r="AA328" s="26"/>
      <c r="AB328" s="26"/>
      <c r="AC328" s="26"/>
      <c r="AD328" s="26" t="s">
        <v>647</v>
      </c>
      <c r="AE328" s="36"/>
      <c r="AF328" s="38"/>
      <c r="AG328" s="38"/>
      <c r="AH328" s="33"/>
      <c r="AI328" s="28"/>
      <c r="AJ328" s="32"/>
      <c r="AK328" s="55"/>
      <c r="AL328" s="56"/>
      <c r="AM328" s="39">
        <v>396</v>
      </c>
      <c r="AN328" s="30"/>
      <c r="AO328" s="30"/>
      <c r="AP328" s="26"/>
      <c r="AQ328" s="43" t="s">
        <v>155</v>
      </c>
      <c r="AR328" s="44"/>
      <c r="AS328" s="45"/>
      <c r="AT328" s="46"/>
      <c r="AU328" s="49"/>
      <c r="AV328" s="48"/>
      <c r="AW328" s="49"/>
      <c r="AX328" s="49"/>
      <c r="AY328" s="49"/>
      <c r="AZ328" s="49"/>
      <c r="BA328" s="49"/>
      <c r="BB328" s="49"/>
      <c r="BC328" s="49"/>
      <c r="BD328" s="50"/>
      <c r="BE328" s="49"/>
      <c r="BF328" s="49"/>
      <c r="BG328" s="49"/>
      <c r="BH328" s="49"/>
      <c r="BI328" s="26"/>
      <c r="BJ328" s="26"/>
      <c r="BK328" s="26"/>
      <c r="BL328" s="26"/>
      <c r="BM328" s="26"/>
    </row>
    <row r="329" spans="2:65" x14ac:dyDescent="0.25">
      <c r="B329" s="163">
        <v>2019</v>
      </c>
      <c r="C329" s="26"/>
      <c r="D329" s="27" t="s">
        <v>648</v>
      </c>
      <c r="E329" s="27" t="s">
        <v>649</v>
      </c>
      <c r="F329" s="29"/>
      <c r="G329" s="30"/>
      <c r="H329" s="30"/>
      <c r="I329" s="30"/>
      <c r="J329" s="31"/>
      <c r="K329" s="32"/>
      <c r="L329" s="33"/>
      <c r="M329" s="33"/>
      <c r="N329" s="26"/>
      <c r="O329" s="26"/>
      <c r="P329" s="34"/>
      <c r="Q329" s="33"/>
      <c r="R329" s="35"/>
      <c r="S329" s="26"/>
      <c r="T329" s="26"/>
      <c r="U329" s="26"/>
      <c r="V329" s="26" t="s">
        <v>209</v>
      </c>
      <c r="W329" s="26"/>
      <c r="X329" s="26"/>
      <c r="Y329" s="36"/>
      <c r="Z329" s="37"/>
      <c r="AA329" s="37"/>
      <c r="AB329" s="38"/>
      <c r="AC329" s="33"/>
      <c r="AD329" s="28"/>
      <c r="AE329" s="37"/>
      <c r="AF329" s="38"/>
      <c r="AG329" s="38"/>
      <c r="AH329" s="39"/>
      <c r="AI329" s="39"/>
      <c r="AJ329" s="40"/>
      <c r="AK329" s="41"/>
      <c r="AL329" s="42"/>
      <c r="AM329" s="39">
        <v>397</v>
      </c>
      <c r="AN329" s="30"/>
      <c r="AO329" s="30"/>
      <c r="AP329" s="38"/>
      <c r="AQ329" s="43" t="s">
        <v>155</v>
      </c>
      <c r="AR329" s="44"/>
      <c r="AS329" s="45"/>
      <c r="AT329" s="46"/>
      <c r="AU329" s="47"/>
      <c r="AV329" s="48"/>
      <c r="AW329" s="49"/>
      <c r="AX329" s="49"/>
      <c r="AY329" s="49"/>
      <c r="AZ329" s="49"/>
      <c r="BA329" s="49"/>
      <c r="BB329" s="49"/>
      <c r="BC329" s="49"/>
      <c r="BD329" s="50"/>
      <c r="BE329" s="49"/>
      <c r="BF329" s="49"/>
      <c r="BG329" s="49"/>
      <c r="BH329" s="49"/>
      <c r="BI329" s="49"/>
      <c r="BJ329" s="49"/>
      <c r="BK329" s="49"/>
      <c r="BL329" s="49"/>
      <c r="BM329" s="49"/>
    </row>
    <row r="330" spans="2:65" x14ac:dyDescent="0.25">
      <c r="B330" s="162">
        <v>2017</v>
      </c>
      <c r="C330" s="26"/>
      <c r="D330" s="27" t="s">
        <v>650</v>
      </c>
      <c r="E330" s="27" t="s">
        <v>651</v>
      </c>
      <c r="F330" s="29"/>
      <c r="G330" s="30"/>
      <c r="H330" s="30"/>
      <c r="I330" s="30"/>
      <c r="J330" s="31"/>
      <c r="K330" s="32"/>
      <c r="L330" s="33"/>
      <c r="M330" s="33"/>
      <c r="N330" s="26"/>
      <c r="O330" s="26"/>
      <c r="P330" s="34"/>
      <c r="Q330" s="33"/>
      <c r="R330" s="35"/>
      <c r="S330" s="26"/>
      <c r="T330" s="26"/>
      <c r="U330" s="26"/>
      <c r="V330" s="26" t="s">
        <v>209</v>
      </c>
      <c r="W330" s="26"/>
      <c r="X330" s="26"/>
      <c r="Y330" s="36"/>
      <c r="Z330" s="37"/>
      <c r="AA330" s="37"/>
      <c r="AB330" s="38"/>
      <c r="AC330" s="33"/>
      <c r="AD330" s="28"/>
      <c r="AE330" s="37"/>
      <c r="AF330" s="38"/>
      <c r="AG330" s="38"/>
      <c r="AH330" s="39"/>
      <c r="AI330" s="39"/>
      <c r="AJ330" s="40"/>
      <c r="AK330" s="41"/>
      <c r="AL330" s="42"/>
      <c r="AM330" s="39">
        <v>400</v>
      </c>
      <c r="AN330" s="30"/>
      <c r="AO330" s="30"/>
      <c r="AP330" s="38"/>
      <c r="AQ330" s="43" t="s">
        <v>155</v>
      </c>
      <c r="AR330" s="44"/>
      <c r="AS330" s="45"/>
      <c r="AT330" s="46"/>
      <c r="AU330" s="47"/>
      <c r="AV330" s="48"/>
      <c r="AW330" s="49"/>
      <c r="AX330" s="49"/>
      <c r="AY330" s="49"/>
      <c r="AZ330" s="49"/>
      <c r="BA330" s="49"/>
      <c r="BB330" s="49"/>
      <c r="BC330" s="49"/>
      <c r="BD330" s="50"/>
      <c r="BE330" s="49"/>
      <c r="BF330" s="49"/>
      <c r="BG330" s="49"/>
      <c r="BH330" s="49"/>
      <c r="BI330" s="49"/>
      <c r="BJ330" s="49"/>
      <c r="BK330" s="49"/>
      <c r="BL330" s="49"/>
      <c r="BM330" s="49"/>
    </row>
    <row r="331" spans="2:65" x14ac:dyDescent="0.25">
      <c r="B331" s="163">
        <v>2019</v>
      </c>
      <c r="C331" s="26"/>
      <c r="D331" s="27" t="s">
        <v>652</v>
      </c>
      <c r="E331" s="27" t="s">
        <v>653</v>
      </c>
      <c r="F331" s="29"/>
      <c r="G331" s="30"/>
      <c r="H331" s="30"/>
      <c r="I331" s="30"/>
      <c r="J331" s="31"/>
      <c r="K331" s="32"/>
      <c r="L331" s="33"/>
      <c r="M331" s="33"/>
      <c r="N331" s="26"/>
      <c r="O331" s="26"/>
      <c r="P331" s="34"/>
      <c r="Q331" s="33"/>
      <c r="R331" s="35"/>
      <c r="S331" s="26"/>
      <c r="T331" s="26"/>
      <c r="U331" s="26"/>
      <c r="V331" s="26" t="s">
        <v>209</v>
      </c>
      <c r="W331" s="26"/>
      <c r="X331" s="26"/>
      <c r="Y331" s="36"/>
      <c r="Z331" s="37"/>
      <c r="AA331" s="37"/>
      <c r="AB331" s="38"/>
      <c r="AC331" s="33"/>
      <c r="AD331" s="28"/>
      <c r="AE331" s="37"/>
      <c r="AF331" s="38"/>
      <c r="AG331" s="38"/>
      <c r="AH331" s="39"/>
      <c r="AI331" s="39"/>
      <c r="AJ331" s="40"/>
      <c r="AK331" s="41"/>
      <c r="AL331" s="42"/>
      <c r="AM331" s="39">
        <v>403</v>
      </c>
      <c r="AN331" s="30"/>
      <c r="AO331" s="30"/>
      <c r="AP331" s="38"/>
      <c r="AQ331" s="43" t="s">
        <v>155</v>
      </c>
      <c r="AR331" s="44"/>
      <c r="AS331" s="45"/>
      <c r="AT331" s="46"/>
      <c r="AU331" s="47" t="s">
        <v>633</v>
      </c>
      <c r="AV331" s="48"/>
      <c r="AW331" s="49"/>
      <c r="AX331" s="49"/>
      <c r="AY331" s="49"/>
      <c r="AZ331" s="49"/>
      <c r="BA331" s="49"/>
      <c r="BB331" s="49"/>
      <c r="BC331" s="49"/>
      <c r="BD331" s="50"/>
      <c r="BE331" s="49"/>
      <c r="BF331" s="49"/>
      <c r="BG331" s="49"/>
      <c r="BH331" s="49"/>
      <c r="BI331" s="49"/>
      <c r="BJ331" s="49"/>
      <c r="BK331" s="49"/>
      <c r="BL331" s="49"/>
      <c r="BM331" s="49"/>
    </row>
    <row r="332" spans="2:65" x14ac:dyDescent="0.25">
      <c r="B332" s="162">
        <v>2019</v>
      </c>
      <c r="C332" s="26"/>
      <c r="D332" s="27" t="s">
        <v>654</v>
      </c>
      <c r="E332" s="27" t="s">
        <v>655</v>
      </c>
      <c r="F332" s="29"/>
      <c r="G332" s="30"/>
      <c r="H332" s="30"/>
      <c r="I332" s="30"/>
      <c r="J332" s="31"/>
      <c r="K332" s="32"/>
      <c r="L332" s="33"/>
      <c r="M332" s="33"/>
      <c r="N332" s="26"/>
      <c r="O332" s="26"/>
      <c r="P332" s="34"/>
      <c r="Q332" s="33"/>
      <c r="R332" s="35"/>
      <c r="S332" s="26"/>
      <c r="T332" s="26"/>
      <c r="U332" s="26"/>
      <c r="V332" s="26" t="s">
        <v>209</v>
      </c>
      <c r="W332" s="26"/>
      <c r="X332" s="26"/>
      <c r="Y332" s="36"/>
      <c r="Z332" s="37"/>
      <c r="AA332" s="37"/>
      <c r="AB332" s="38"/>
      <c r="AC332" s="33"/>
      <c r="AD332" s="28"/>
      <c r="AE332" s="37"/>
      <c r="AF332" s="38"/>
      <c r="AG332" s="38"/>
      <c r="AH332" s="39"/>
      <c r="AI332" s="39"/>
      <c r="AJ332" s="40"/>
      <c r="AK332" s="41"/>
      <c r="AL332" s="42"/>
      <c r="AM332" s="39">
        <v>405</v>
      </c>
      <c r="AN332" s="30"/>
      <c r="AO332" s="30"/>
      <c r="AP332" s="38"/>
      <c r="AQ332" s="43" t="s">
        <v>155</v>
      </c>
      <c r="AR332" s="44"/>
      <c r="AS332" s="45"/>
      <c r="AT332" s="46"/>
      <c r="AU332" s="47" t="s">
        <v>633</v>
      </c>
      <c r="AV332" s="48"/>
      <c r="AW332" s="49"/>
      <c r="AX332" s="49"/>
      <c r="AY332" s="49"/>
      <c r="AZ332" s="49"/>
      <c r="BA332" s="49"/>
      <c r="BB332" s="49"/>
      <c r="BC332" s="49"/>
      <c r="BD332" s="50"/>
      <c r="BE332" s="49"/>
      <c r="BF332" s="49"/>
      <c r="BG332" s="49"/>
      <c r="BH332" s="49"/>
      <c r="BI332" s="49"/>
      <c r="BJ332" s="49"/>
      <c r="BK332" s="49"/>
      <c r="BL332" s="49"/>
      <c r="BM332" s="49"/>
    </row>
    <row r="333" spans="2:65" x14ac:dyDescent="0.25">
      <c r="B333" s="163">
        <v>2019</v>
      </c>
      <c r="C333" s="26"/>
      <c r="D333" s="27"/>
      <c r="E333" s="27" t="s">
        <v>656</v>
      </c>
      <c r="F333" s="29"/>
      <c r="G333" s="30"/>
      <c r="H333" s="30"/>
      <c r="I333" s="30"/>
      <c r="J333" s="31"/>
      <c r="K333" s="32"/>
      <c r="L333" s="33"/>
      <c r="M333" s="33"/>
      <c r="N333" s="26"/>
      <c r="O333" s="26"/>
      <c r="P333" s="34"/>
      <c r="Q333" s="33"/>
      <c r="R333" s="35"/>
      <c r="S333" s="26"/>
      <c r="T333" s="26"/>
      <c r="U333" s="26"/>
      <c r="V333" s="26" t="s">
        <v>90</v>
      </c>
      <c r="W333" s="26"/>
      <c r="X333" s="26"/>
      <c r="Y333" s="36"/>
      <c r="Z333" s="37"/>
      <c r="AA333" s="37"/>
      <c r="AB333" s="38"/>
      <c r="AC333" s="33"/>
      <c r="AD333" s="28"/>
      <c r="AE333" s="37">
        <v>2019</v>
      </c>
      <c r="AF333" s="38" t="s">
        <v>657</v>
      </c>
      <c r="AG333" s="38"/>
      <c r="AH333" s="39"/>
      <c r="AI333" s="39"/>
      <c r="AJ333" s="40"/>
      <c r="AK333" s="41"/>
      <c r="AL333" s="42"/>
      <c r="AM333" s="39">
        <v>406</v>
      </c>
      <c r="AN333" s="30"/>
      <c r="AO333" s="30"/>
      <c r="AP333" s="38"/>
      <c r="AQ333" s="43" t="s">
        <v>155</v>
      </c>
      <c r="AR333" s="44"/>
      <c r="AS333" s="45"/>
      <c r="AT333" s="46"/>
      <c r="AU333" s="47"/>
      <c r="AV333" s="48"/>
      <c r="AW333" s="49"/>
      <c r="AX333" s="49"/>
      <c r="AY333" s="49"/>
      <c r="AZ333" s="49"/>
      <c r="BA333" s="49"/>
      <c r="BB333" s="49"/>
      <c r="BC333" s="49"/>
      <c r="BD333" s="50"/>
      <c r="BE333" s="49"/>
      <c r="BF333" s="49"/>
      <c r="BG333" s="49"/>
      <c r="BH333" s="49"/>
      <c r="BI333" s="49"/>
      <c r="BJ333" s="49"/>
      <c r="BK333" s="49"/>
      <c r="BL333" s="49"/>
      <c r="BM333" s="49"/>
    </row>
    <row r="334" spans="2:65" x14ac:dyDescent="0.25">
      <c r="B334" s="162">
        <v>2019</v>
      </c>
      <c r="C334" s="26"/>
      <c r="D334" s="27" t="s">
        <v>658</v>
      </c>
      <c r="E334" s="27" t="s">
        <v>659</v>
      </c>
      <c r="F334" s="29"/>
      <c r="G334" s="30"/>
      <c r="H334" s="30"/>
      <c r="I334" s="30"/>
      <c r="J334" s="31"/>
      <c r="K334" s="32"/>
      <c r="L334" s="33"/>
      <c r="M334" s="33"/>
      <c r="N334" s="26"/>
      <c r="O334" s="26"/>
      <c r="P334" s="34"/>
      <c r="Q334" s="33"/>
      <c r="R334" s="35"/>
      <c r="S334" s="26"/>
      <c r="T334" s="26"/>
      <c r="U334" s="26"/>
      <c r="V334" s="26" t="s">
        <v>209</v>
      </c>
      <c r="W334" s="26"/>
      <c r="X334" s="26"/>
      <c r="Y334" s="36"/>
      <c r="Z334" s="37"/>
      <c r="AA334" s="37"/>
      <c r="AB334" s="38"/>
      <c r="AC334" s="33"/>
      <c r="AD334" s="28"/>
      <c r="AE334" s="37"/>
      <c r="AF334" s="38"/>
      <c r="AG334" s="38"/>
      <c r="AH334" s="39"/>
      <c r="AI334" s="39"/>
      <c r="AJ334" s="40"/>
      <c r="AK334" s="41"/>
      <c r="AL334" s="42"/>
      <c r="AM334" s="39">
        <v>407</v>
      </c>
      <c r="AN334" s="30"/>
      <c r="AO334" s="30"/>
      <c r="AP334" s="38"/>
      <c r="AQ334" s="43" t="s">
        <v>155</v>
      </c>
      <c r="AR334" s="44"/>
      <c r="AS334" s="45"/>
      <c r="AT334" s="46"/>
      <c r="AU334" s="47" t="s">
        <v>633</v>
      </c>
      <c r="AV334" s="48"/>
      <c r="AW334" s="49"/>
      <c r="AX334" s="49"/>
      <c r="AY334" s="49"/>
      <c r="AZ334" s="49"/>
      <c r="BA334" s="49"/>
      <c r="BB334" s="49"/>
      <c r="BC334" s="49"/>
      <c r="BD334" s="50"/>
      <c r="BE334" s="49"/>
      <c r="BF334" s="49"/>
      <c r="BG334" s="49"/>
      <c r="BH334" s="49"/>
      <c r="BI334" s="49"/>
      <c r="BJ334" s="49"/>
      <c r="BK334" s="49"/>
      <c r="BL334" s="49"/>
      <c r="BM334" s="49"/>
    </row>
    <row r="335" spans="2:65" x14ac:dyDescent="0.25">
      <c r="B335" s="163">
        <v>2019</v>
      </c>
      <c r="C335" s="26"/>
      <c r="D335" s="27" t="s">
        <v>660</v>
      </c>
      <c r="E335" s="27" t="s">
        <v>661</v>
      </c>
      <c r="F335" s="29"/>
      <c r="G335" s="30"/>
      <c r="H335" s="30"/>
      <c r="I335" s="30"/>
      <c r="J335" s="31"/>
      <c r="K335" s="32"/>
      <c r="L335" s="33"/>
      <c r="M335" s="33"/>
      <c r="N335" s="26"/>
      <c r="O335" s="26"/>
      <c r="P335" s="34"/>
      <c r="Q335" s="33"/>
      <c r="R335" s="35"/>
      <c r="S335" s="26"/>
      <c r="T335" s="26"/>
      <c r="U335" s="26"/>
      <c r="V335" s="26" t="s">
        <v>209</v>
      </c>
      <c r="W335" s="26"/>
      <c r="X335" s="26"/>
      <c r="Y335" s="36"/>
      <c r="Z335" s="37"/>
      <c r="AA335" s="37"/>
      <c r="AB335" s="38"/>
      <c r="AC335" s="33"/>
      <c r="AD335" s="28"/>
      <c r="AE335" s="37"/>
      <c r="AF335" s="38"/>
      <c r="AG335" s="38"/>
      <c r="AH335" s="39"/>
      <c r="AI335" s="39"/>
      <c r="AJ335" s="40"/>
      <c r="AK335" s="41"/>
      <c r="AL335" s="42"/>
      <c r="AM335" s="39">
        <v>408</v>
      </c>
      <c r="AN335" s="30"/>
      <c r="AO335" s="30"/>
      <c r="AP335" s="38"/>
      <c r="AQ335" s="43" t="s">
        <v>155</v>
      </c>
      <c r="AR335" s="44"/>
      <c r="AS335" s="45"/>
      <c r="AT335" s="46"/>
      <c r="AU335" s="47" t="s">
        <v>633</v>
      </c>
      <c r="AV335" s="48"/>
      <c r="AW335" s="49"/>
      <c r="AX335" s="49"/>
      <c r="AY335" s="49"/>
      <c r="AZ335" s="49"/>
      <c r="BA335" s="49"/>
      <c r="BB335" s="49"/>
      <c r="BC335" s="49"/>
      <c r="BD335" s="50"/>
      <c r="BE335" s="49"/>
      <c r="BF335" s="49"/>
      <c r="BG335" s="49"/>
      <c r="BH335" s="49"/>
      <c r="BI335" s="49"/>
      <c r="BJ335" s="49"/>
      <c r="BK335" s="49"/>
      <c r="BL335" s="49"/>
      <c r="BM335" s="49"/>
    </row>
    <row r="336" spans="2:65" x14ac:dyDescent="0.25">
      <c r="B336" s="162">
        <v>2019</v>
      </c>
      <c r="C336" s="26"/>
      <c r="D336" s="27" t="s">
        <v>662</v>
      </c>
      <c r="E336" s="27" t="s">
        <v>663</v>
      </c>
      <c r="F336" s="29"/>
      <c r="G336" s="30"/>
      <c r="H336" s="30"/>
      <c r="I336" s="30"/>
      <c r="J336" s="31"/>
      <c r="K336" s="32"/>
      <c r="L336" s="33"/>
      <c r="M336" s="33"/>
      <c r="N336" s="26"/>
      <c r="O336" s="26"/>
      <c r="P336" s="34"/>
      <c r="Q336" s="33"/>
      <c r="R336" s="35"/>
      <c r="S336" s="26"/>
      <c r="T336" s="26"/>
      <c r="U336" s="26"/>
      <c r="V336" s="26"/>
      <c r="W336" s="26"/>
      <c r="X336" s="26" t="s">
        <v>423</v>
      </c>
      <c r="Y336" s="36"/>
      <c r="Z336" s="37"/>
      <c r="AA336" s="37"/>
      <c r="AB336" s="38" t="s">
        <v>29</v>
      </c>
      <c r="AC336" s="33"/>
      <c r="AD336" s="28" t="s">
        <v>154</v>
      </c>
      <c r="AE336" s="37"/>
      <c r="AF336" s="38" t="s">
        <v>501</v>
      </c>
      <c r="AG336" s="38" t="s">
        <v>501</v>
      </c>
      <c r="AH336" s="39" t="s">
        <v>664</v>
      </c>
      <c r="AI336" s="39" t="s">
        <v>31</v>
      </c>
      <c r="AJ336" s="40" t="s">
        <v>424</v>
      </c>
      <c r="AK336" s="41">
        <v>0.25</v>
      </c>
      <c r="AL336" s="42" t="s">
        <v>665</v>
      </c>
      <c r="AM336" s="39">
        <v>409</v>
      </c>
      <c r="AN336" s="30" t="s">
        <v>666</v>
      </c>
      <c r="AO336" s="30"/>
      <c r="AP336" s="38"/>
      <c r="AQ336" s="43"/>
      <c r="AR336" s="44" t="s">
        <v>501</v>
      </c>
      <c r="AS336" s="45"/>
      <c r="AT336" s="46"/>
      <c r="AU336" s="47" t="s">
        <v>35</v>
      </c>
      <c r="AV336" s="48">
        <v>45657</v>
      </c>
      <c r="AW336" s="49"/>
      <c r="AX336" s="49">
        <v>406</v>
      </c>
      <c r="AY336" s="49">
        <v>28</v>
      </c>
      <c r="AZ336" s="49">
        <v>39</v>
      </c>
      <c r="BA336" s="49">
        <v>18</v>
      </c>
      <c r="BB336" s="49">
        <v>14</v>
      </c>
      <c r="BC336" s="49" t="e">
        <v>#VALUE!</v>
      </c>
      <c r="BD336" s="50">
        <v>85</v>
      </c>
      <c r="BE336" s="49">
        <v>22</v>
      </c>
      <c r="BF336" s="49">
        <v>7</v>
      </c>
      <c r="BG336" s="49"/>
      <c r="BH336" s="49"/>
      <c r="BI336" s="49"/>
      <c r="BJ336" s="49"/>
      <c r="BK336" s="49"/>
      <c r="BL336" s="49"/>
      <c r="BM336" s="49"/>
    </row>
    <row r="337" spans="2:65" x14ac:dyDescent="0.25">
      <c r="B337" s="163">
        <v>0</v>
      </c>
      <c r="C337" s="26"/>
      <c r="D337" s="27"/>
      <c r="E337" s="27" t="s">
        <v>667</v>
      </c>
      <c r="F337" s="29"/>
      <c r="G337" s="30"/>
      <c r="H337" s="30"/>
      <c r="I337" s="30"/>
      <c r="J337" s="31"/>
      <c r="K337" s="32"/>
      <c r="L337" s="33"/>
      <c r="M337" s="33"/>
      <c r="N337" s="26"/>
      <c r="O337" s="26"/>
      <c r="P337" s="34"/>
      <c r="Q337" s="33"/>
      <c r="R337" s="35"/>
      <c r="S337" s="26"/>
      <c r="T337" s="26"/>
      <c r="U337" s="26"/>
      <c r="V337" s="26"/>
      <c r="W337" s="26"/>
      <c r="X337" s="26"/>
      <c r="Y337" s="36"/>
      <c r="Z337" s="37"/>
      <c r="AA337" s="37"/>
      <c r="AB337" s="38"/>
      <c r="AC337" s="33"/>
      <c r="AD337" s="28" t="s">
        <v>668</v>
      </c>
      <c r="AE337" s="37"/>
      <c r="AF337" s="38"/>
      <c r="AG337" s="38"/>
      <c r="AH337" s="39"/>
      <c r="AI337" s="39"/>
      <c r="AJ337" s="40"/>
      <c r="AK337" s="41"/>
      <c r="AL337" s="42"/>
      <c r="AM337" s="39">
        <v>410</v>
      </c>
      <c r="AN337" s="30"/>
      <c r="AO337" s="30"/>
      <c r="AP337" s="38"/>
      <c r="AQ337" s="43" t="s">
        <v>155</v>
      </c>
      <c r="AR337" s="44"/>
      <c r="AS337" s="45"/>
      <c r="AT337" s="46"/>
      <c r="AU337" s="47"/>
      <c r="AV337" s="48"/>
      <c r="AW337" s="49"/>
      <c r="AX337" s="49"/>
      <c r="AY337" s="49"/>
      <c r="AZ337" s="49"/>
      <c r="BA337" s="49"/>
      <c r="BB337" s="49"/>
      <c r="BC337" s="49"/>
      <c r="BD337" s="50"/>
      <c r="BE337" s="49"/>
      <c r="BF337" s="49"/>
      <c r="BG337" s="49"/>
      <c r="BH337" s="49"/>
      <c r="BI337" s="49"/>
      <c r="BJ337" s="49"/>
      <c r="BK337" s="49"/>
      <c r="BL337" s="49"/>
      <c r="BM337" s="49"/>
    </row>
    <row r="338" spans="2:65" x14ac:dyDescent="0.25">
      <c r="B338" s="162">
        <v>2019</v>
      </c>
      <c r="C338" s="26"/>
      <c r="D338" s="27" t="s">
        <v>669</v>
      </c>
      <c r="E338" s="27" t="s">
        <v>670</v>
      </c>
      <c r="F338" s="29"/>
      <c r="G338" s="30"/>
      <c r="H338" s="30"/>
      <c r="I338" s="30"/>
      <c r="J338" s="31"/>
      <c r="K338" s="32"/>
      <c r="L338" s="33"/>
      <c r="M338" s="33"/>
      <c r="N338" s="26"/>
      <c r="O338" s="26"/>
      <c r="P338" s="34"/>
      <c r="Q338" s="33"/>
      <c r="R338" s="35"/>
      <c r="S338" s="26"/>
      <c r="T338" s="26"/>
      <c r="U338" s="26"/>
      <c r="V338" s="26"/>
      <c r="W338" s="26"/>
      <c r="X338" s="26" t="s">
        <v>423</v>
      </c>
      <c r="Y338" s="36"/>
      <c r="Z338" s="37"/>
      <c r="AA338" s="37"/>
      <c r="AB338" s="38"/>
      <c r="AC338" s="33"/>
      <c r="AD338" s="28"/>
      <c r="AE338" s="37"/>
      <c r="AF338" s="38"/>
      <c r="AG338" s="38"/>
      <c r="AH338" s="39"/>
      <c r="AI338" s="39"/>
      <c r="AJ338" s="40"/>
      <c r="AK338" s="41"/>
      <c r="AL338" s="42"/>
      <c r="AM338" s="39">
        <v>413</v>
      </c>
      <c r="AN338" s="30" t="s">
        <v>671</v>
      </c>
      <c r="AO338" s="30"/>
      <c r="AP338" s="38"/>
      <c r="AQ338" s="43" t="s">
        <v>155</v>
      </c>
      <c r="AR338" s="44"/>
      <c r="AS338" s="45"/>
      <c r="AT338" s="46"/>
      <c r="AU338" s="47"/>
      <c r="AV338" s="48">
        <v>43868</v>
      </c>
      <c r="AW338" s="49"/>
      <c r="AX338" s="49"/>
      <c r="AY338" s="49"/>
      <c r="AZ338" s="49"/>
      <c r="BA338" s="49"/>
      <c r="BB338" s="49"/>
      <c r="BC338" s="49"/>
      <c r="BD338" s="50"/>
      <c r="BE338" s="49"/>
      <c r="BF338" s="49"/>
      <c r="BG338" s="49"/>
      <c r="BH338" s="49"/>
      <c r="BI338" s="49"/>
      <c r="BJ338" s="49"/>
      <c r="BK338" s="49"/>
      <c r="BL338" s="49"/>
      <c r="BM338" s="49"/>
    </row>
    <row r="339" spans="2:65" x14ac:dyDescent="0.25">
      <c r="B339" s="163">
        <v>0</v>
      </c>
      <c r="C339" s="26"/>
      <c r="D339" s="27"/>
      <c r="E339" s="27" t="s">
        <v>672</v>
      </c>
      <c r="F339" s="29"/>
      <c r="G339" s="30"/>
      <c r="H339" s="30"/>
      <c r="I339" s="30"/>
      <c r="J339" s="31"/>
      <c r="K339" s="32"/>
      <c r="L339" s="33"/>
      <c r="M339" s="33"/>
      <c r="N339" s="26"/>
      <c r="O339" s="26"/>
      <c r="P339" s="34"/>
      <c r="Q339" s="33"/>
      <c r="R339" s="35"/>
      <c r="S339" s="26"/>
      <c r="T339" s="26"/>
      <c r="U339" s="26"/>
      <c r="V339" s="26" t="s">
        <v>206</v>
      </c>
      <c r="W339" s="26"/>
      <c r="X339" s="26"/>
      <c r="Y339" s="36" t="s">
        <v>673</v>
      </c>
      <c r="Z339" s="37"/>
      <c r="AA339" s="37"/>
      <c r="AB339" s="38"/>
      <c r="AC339" s="33"/>
      <c r="AD339" s="28"/>
      <c r="AE339" s="37"/>
      <c r="AF339" s="38"/>
      <c r="AG339" s="38"/>
      <c r="AH339" s="39"/>
      <c r="AI339" s="39"/>
      <c r="AJ339" s="40"/>
      <c r="AK339" s="41"/>
      <c r="AL339" s="42"/>
      <c r="AM339" s="39">
        <v>414</v>
      </c>
      <c r="AN339" s="30"/>
      <c r="AO339" s="30"/>
      <c r="AP339" s="38"/>
      <c r="AQ339" s="43" t="s">
        <v>155</v>
      </c>
      <c r="AR339" s="44"/>
      <c r="AS339" s="45"/>
      <c r="AT339" s="46"/>
      <c r="AU339" s="47"/>
      <c r="AV339" s="48"/>
      <c r="AW339" s="49"/>
      <c r="AX339" s="49"/>
      <c r="AY339" s="49"/>
      <c r="AZ339" s="49"/>
      <c r="BA339" s="49"/>
      <c r="BB339" s="49"/>
      <c r="BC339" s="49"/>
      <c r="BD339" s="50"/>
      <c r="BE339" s="49"/>
      <c r="BF339" s="49"/>
      <c r="BG339" s="49"/>
      <c r="BH339" s="49"/>
      <c r="BI339" s="49"/>
      <c r="BJ339" s="49"/>
      <c r="BK339" s="49"/>
      <c r="BL339" s="49"/>
      <c r="BM339" s="49"/>
    </row>
    <row r="340" spans="2:65" x14ac:dyDescent="0.25">
      <c r="B340" s="162">
        <v>2019</v>
      </c>
      <c r="C340" s="26"/>
      <c r="D340" s="27" t="s">
        <v>674</v>
      </c>
      <c r="E340" s="27" t="s">
        <v>675</v>
      </c>
      <c r="F340" s="29"/>
      <c r="G340" s="30"/>
      <c r="H340" s="30"/>
      <c r="I340" s="30"/>
      <c r="J340" s="31"/>
      <c r="K340" s="32"/>
      <c r="L340" s="33"/>
      <c r="M340" s="33"/>
      <c r="N340" s="26"/>
      <c r="O340" s="26"/>
      <c r="P340" s="34"/>
      <c r="Q340" s="33"/>
      <c r="R340" s="35"/>
      <c r="S340" s="26"/>
      <c r="T340" s="26"/>
      <c r="U340" s="26"/>
      <c r="V340" s="26" t="s">
        <v>209</v>
      </c>
      <c r="W340" s="26"/>
      <c r="X340" s="26"/>
      <c r="Y340" s="36"/>
      <c r="Z340" s="37"/>
      <c r="AA340" s="37"/>
      <c r="AB340" s="38"/>
      <c r="AC340" s="33"/>
      <c r="AD340" s="28"/>
      <c r="AE340" s="37"/>
      <c r="AF340" s="38"/>
      <c r="AG340" s="38"/>
      <c r="AH340" s="39"/>
      <c r="AI340" s="39"/>
      <c r="AJ340" s="40"/>
      <c r="AK340" s="41"/>
      <c r="AL340" s="42"/>
      <c r="AM340" s="39">
        <v>415</v>
      </c>
      <c r="AN340" s="30"/>
      <c r="AO340" s="30"/>
      <c r="AP340" s="38"/>
      <c r="AQ340" s="43" t="s">
        <v>155</v>
      </c>
      <c r="AR340" s="44"/>
      <c r="AS340" s="45"/>
      <c r="AT340" s="46"/>
      <c r="AU340" s="47"/>
      <c r="AV340" s="48"/>
      <c r="AW340" s="49"/>
      <c r="AX340" s="49"/>
      <c r="AY340" s="49"/>
      <c r="AZ340" s="49"/>
      <c r="BA340" s="49"/>
      <c r="BB340" s="49"/>
      <c r="BC340" s="49"/>
      <c r="BD340" s="50"/>
      <c r="BE340" s="49"/>
      <c r="BF340" s="49"/>
      <c r="BG340" s="49"/>
      <c r="BH340" s="49"/>
      <c r="BI340" s="49"/>
      <c r="BJ340" s="49"/>
      <c r="BK340" s="49"/>
      <c r="BL340" s="49"/>
      <c r="BM340" s="49"/>
    </row>
    <row r="341" spans="2:65" x14ac:dyDescent="0.25">
      <c r="B341" s="163">
        <v>2019</v>
      </c>
      <c r="C341" s="26"/>
      <c r="D341" s="27" t="s">
        <v>676</v>
      </c>
      <c r="E341" s="27" t="s">
        <v>677</v>
      </c>
      <c r="F341" s="29"/>
      <c r="G341" s="30"/>
      <c r="H341" s="30"/>
      <c r="I341" s="30"/>
      <c r="J341" s="31"/>
      <c r="K341" s="32"/>
      <c r="L341" s="33"/>
      <c r="M341" s="33"/>
      <c r="N341" s="26"/>
      <c r="O341" s="26"/>
      <c r="P341" s="34"/>
      <c r="Q341" s="33"/>
      <c r="R341" s="35"/>
      <c r="S341" s="26"/>
      <c r="T341" s="26"/>
      <c r="U341" s="26"/>
      <c r="V341" s="26" t="s">
        <v>209</v>
      </c>
      <c r="W341" s="26"/>
      <c r="X341" s="26"/>
      <c r="Y341" s="36"/>
      <c r="Z341" s="37"/>
      <c r="AA341" s="37"/>
      <c r="AB341" s="38"/>
      <c r="AC341" s="33"/>
      <c r="AD341" s="28"/>
      <c r="AE341" s="37"/>
      <c r="AF341" s="38"/>
      <c r="AG341" s="38"/>
      <c r="AH341" s="39"/>
      <c r="AI341" s="39"/>
      <c r="AJ341" s="40"/>
      <c r="AK341" s="41"/>
      <c r="AL341" s="42"/>
      <c r="AM341" s="39">
        <v>416</v>
      </c>
      <c r="AN341" s="30"/>
      <c r="AO341" s="30"/>
      <c r="AP341" s="38"/>
      <c r="AQ341" s="43" t="s">
        <v>155</v>
      </c>
      <c r="AR341" s="44"/>
      <c r="AS341" s="45"/>
      <c r="AT341" s="46"/>
      <c r="AU341" s="47"/>
      <c r="AV341" s="48"/>
      <c r="AW341" s="49"/>
      <c r="AX341" s="49"/>
      <c r="AY341" s="49"/>
      <c r="AZ341" s="49"/>
      <c r="BA341" s="49"/>
      <c r="BB341" s="49"/>
      <c r="BC341" s="49"/>
      <c r="BD341" s="50"/>
      <c r="BE341" s="49"/>
      <c r="BF341" s="49"/>
      <c r="BG341" s="49"/>
      <c r="BH341" s="49"/>
      <c r="BI341" s="49"/>
      <c r="BJ341" s="49"/>
      <c r="BK341" s="49"/>
      <c r="BL341" s="49"/>
      <c r="BM341" s="49"/>
    </row>
    <row r="342" spans="2:65" x14ac:dyDescent="0.25">
      <c r="B342" s="162">
        <v>2016</v>
      </c>
      <c r="C342" s="26"/>
      <c r="D342" s="27" t="s">
        <v>678</v>
      </c>
      <c r="E342" s="27" t="s">
        <v>679</v>
      </c>
      <c r="F342" s="29"/>
      <c r="G342" s="30"/>
      <c r="H342" s="30"/>
      <c r="I342" s="30"/>
      <c r="J342" s="31"/>
      <c r="K342" s="32"/>
      <c r="L342" s="33"/>
      <c r="M342" s="33"/>
      <c r="N342" s="26"/>
      <c r="O342" s="26"/>
      <c r="P342" s="34"/>
      <c r="Q342" s="33"/>
      <c r="R342" s="35"/>
      <c r="S342" s="26"/>
      <c r="T342" s="26"/>
      <c r="U342" s="26"/>
      <c r="V342" s="26"/>
      <c r="W342" s="26"/>
      <c r="X342" s="26" t="s">
        <v>423</v>
      </c>
      <c r="Y342" s="36"/>
      <c r="Z342" s="37"/>
      <c r="AA342" s="37"/>
      <c r="AB342" s="38" t="s">
        <v>29</v>
      </c>
      <c r="AC342" s="33"/>
      <c r="AD342" s="28" t="s">
        <v>154</v>
      </c>
      <c r="AE342" s="37"/>
      <c r="AF342" s="38" t="s">
        <v>501</v>
      </c>
      <c r="AG342" s="38" t="s">
        <v>501</v>
      </c>
      <c r="AH342" s="39" t="s">
        <v>664</v>
      </c>
      <c r="AI342" s="39" t="s">
        <v>31</v>
      </c>
      <c r="AJ342" s="40" t="s">
        <v>424</v>
      </c>
      <c r="AK342" s="41">
        <v>0.41666666666666669</v>
      </c>
      <c r="AL342" s="42" t="s">
        <v>489</v>
      </c>
      <c r="AM342" s="39">
        <v>417</v>
      </c>
      <c r="AN342" s="30" t="s">
        <v>680</v>
      </c>
      <c r="AO342" s="30"/>
      <c r="AP342" s="38"/>
      <c r="AQ342" s="43"/>
      <c r="AR342" s="44" t="s">
        <v>501</v>
      </c>
      <c r="AS342" s="45"/>
      <c r="AT342" s="46"/>
      <c r="AU342" s="47" t="s">
        <v>35</v>
      </c>
      <c r="AV342" s="48">
        <v>45657</v>
      </c>
      <c r="AW342" s="49"/>
      <c r="AX342" s="49">
        <v>912</v>
      </c>
      <c r="AY342" s="49">
        <v>47</v>
      </c>
      <c r="AZ342" s="49">
        <v>49</v>
      </c>
      <c r="BA342" s="49">
        <v>36</v>
      </c>
      <c r="BB342" s="49">
        <v>27</v>
      </c>
      <c r="BC342" s="49" t="e">
        <v>#VALUE!</v>
      </c>
      <c r="BD342" s="50">
        <v>314</v>
      </c>
      <c r="BE342" s="49">
        <v>57</v>
      </c>
      <c r="BF342" s="49">
        <v>97</v>
      </c>
      <c r="BG342" s="49">
        <v>130</v>
      </c>
      <c r="BH342" s="49"/>
      <c r="BI342" s="49"/>
      <c r="BJ342" s="49"/>
      <c r="BK342" s="49"/>
      <c r="BL342" s="49"/>
      <c r="BM342" s="49"/>
    </row>
    <row r="343" spans="2:65" x14ac:dyDescent="0.25">
      <c r="B343" s="163">
        <v>2020</v>
      </c>
      <c r="C343" s="26"/>
      <c r="D343" s="27"/>
      <c r="E343" s="27" t="s">
        <v>681</v>
      </c>
      <c r="F343" s="29"/>
      <c r="G343" s="30"/>
      <c r="H343" s="30"/>
      <c r="I343" s="30"/>
      <c r="J343" s="31"/>
      <c r="K343" s="32"/>
      <c r="L343" s="33"/>
      <c r="M343" s="33"/>
      <c r="N343" s="26"/>
      <c r="O343" s="26"/>
      <c r="P343" s="34"/>
      <c r="Q343" s="33"/>
      <c r="R343" s="35"/>
      <c r="S343" s="26"/>
      <c r="T343" s="26"/>
      <c r="U343" s="26"/>
      <c r="V343" s="26" t="s">
        <v>90</v>
      </c>
      <c r="W343" s="26"/>
      <c r="X343" s="26"/>
      <c r="Y343" s="36"/>
      <c r="Z343" s="37"/>
      <c r="AA343" s="37"/>
      <c r="AB343" s="38"/>
      <c r="AC343" s="33"/>
      <c r="AD343" s="28"/>
      <c r="AE343" s="37">
        <v>2020</v>
      </c>
      <c r="AF343" s="38" t="s">
        <v>682</v>
      </c>
      <c r="AG343" s="38"/>
      <c r="AH343" s="39"/>
      <c r="AI343" s="39"/>
      <c r="AJ343" s="40"/>
      <c r="AK343" s="41"/>
      <c r="AL343" s="42"/>
      <c r="AM343" s="39">
        <v>418</v>
      </c>
      <c r="AN343" s="30"/>
      <c r="AO343" s="30"/>
      <c r="AP343" s="38"/>
      <c r="AQ343" s="43" t="s">
        <v>155</v>
      </c>
      <c r="AR343" s="44"/>
      <c r="AS343" s="45"/>
      <c r="AT343" s="46"/>
      <c r="AU343" s="47"/>
      <c r="AV343" s="48"/>
      <c r="AW343" s="49"/>
      <c r="AX343" s="49"/>
      <c r="AY343" s="49"/>
      <c r="AZ343" s="49"/>
      <c r="BA343" s="49"/>
      <c r="BB343" s="49"/>
      <c r="BC343" s="49"/>
      <c r="BD343" s="50"/>
      <c r="BE343" s="49"/>
      <c r="BF343" s="49"/>
      <c r="BG343" s="49"/>
      <c r="BH343" s="49"/>
      <c r="BI343" s="49"/>
      <c r="BJ343" s="49"/>
      <c r="BK343" s="49"/>
      <c r="BL343" s="49"/>
      <c r="BM343" s="49"/>
    </row>
    <row r="344" spans="2:65" x14ac:dyDescent="0.25">
      <c r="B344" s="162">
        <v>2020</v>
      </c>
      <c r="C344" s="26"/>
      <c r="D344" s="27"/>
      <c r="E344" s="27" t="s">
        <v>683</v>
      </c>
      <c r="F344" s="29"/>
      <c r="G344" s="30"/>
      <c r="H344" s="30"/>
      <c r="I344" s="30"/>
      <c r="J344" s="31"/>
      <c r="K344" s="32"/>
      <c r="L344" s="33"/>
      <c r="M344" s="33"/>
      <c r="N344" s="26"/>
      <c r="O344" s="26"/>
      <c r="P344" s="34"/>
      <c r="Q344" s="33"/>
      <c r="R344" s="35"/>
      <c r="S344" s="26"/>
      <c r="T344" s="26"/>
      <c r="U344" s="26"/>
      <c r="V344" s="26" t="s">
        <v>90</v>
      </c>
      <c r="W344" s="26"/>
      <c r="X344" s="26"/>
      <c r="Y344" s="36"/>
      <c r="Z344" s="37"/>
      <c r="AA344" s="37"/>
      <c r="AB344" s="38"/>
      <c r="AC344" s="33"/>
      <c r="AD344" s="28"/>
      <c r="AE344" s="37">
        <v>2020</v>
      </c>
      <c r="AF344" s="38" t="s">
        <v>684</v>
      </c>
      <c r="AG344" s="38"/>
      <c r="AH344" s="39"/>
      <c r="AI344" s="39"/>
      <c r="AJ344" s="40"/>
      <c r="AK344" s="41"/>
      <c r="AL344" s="42"/>
      <c r="AM344" s="39">
        <v>419</v>
      </c>
      <c r="AN344" s="30"/>
      <c r="AO344" s="30"/>
      <c r="AP344" s="38"/>
      <c r="AQ344" s="43" t="s">
        <v>155</v>
      </c>
      <c r="AR344" s="44"/>
      <c r="AS344" s="45"/>
      <c r="AT344" s="46"/>
      <c r="AU344" s="47"/>
      <c r="AV344" s="48"/>
      <c r="AW344" s="49"/>
      <c r="AX344" s="49"/>
      <c r="AY344" s="49"/>
      <c r="AZ344" s="49"/>
      <c r="BA344" s="49"/>
      <c r="BB344" s="49"/>
      <c r="BC344" s="49"/>
      <c r="BD344" s="50"/>
      <c r="BE344" s="49"/>
      <c r="BF344" s="49"/>
      <c r="BG344" s="49"/>
      <c r="BH344" s="49"/>
      <c r="BI344" s="49"/>
      <c r="BJ344" s="49"/>
      <c r="BK344" s="49"/>
      <c r="BL344" s="49"/>
      <c r="BM344" s="49"/>
    </row>
    <row r="345" spans="2:65" x14ac:dyDescent="0.25">
      <c r="B345" s="163">
        <v>2020</v>
      </c>
      <c r="C345" s="26"/>
      <c r="D345" s="27" t="s">
        <v>519</v>
      </c>
      <c r="E345" s="27" t="s">
        <v>685</v>
      </c>
      <c r="F345" s="29"/>
      <c r="G345" s="30"/>
      <c r="H345" s="30"/>
      <c r="I345" s="30"/>
      <c r="J345" s="31"/>
      <c r="K345" s="32"/>
      <c r="L345" s="33"/>
      <c r="M345" s="33"/>
      <c r="N345" s="26"/>
      <c r="O345" s="26"/>
      <c r="P345" s="34"/>
      <c r="Q345" s="33"/>
      <c r="R345" s="35"/>
      <c r="S345" s="26"/>
      <c r="T345" s="26"/>
      <c r="U345" s="26"/>
      <c r="V345" s="26"/>
      <c r="W345" s="26"/>
      <c r="X345" s="26" t="s">
        <v>423</v>
      </c>
      <c r="Y345" s="36"/>
      <c r="Z345" s="37"/>
      <c r="AA345" s="37"/>
      <c r="AB345" s="38"/>
      <c r="AC345" s="33"/>
      <c r="AD345" s="28"/>
      <c r="AE345" s="37"/>
      <c r="AF345" s="38" t="s">
        <v>501</v>
      </c>
      <c r="AG345" s="38" t="s">
        <v>501</v>
      </c>
      <c r="AH345" s="39"/>
      <c r="AI345" s="39"/>
      <c r="AJ345" s="40"/>
      <c r="AK345" s="41"/>
      <c r="AL345" s="42"/>
      <c r="AM345" s="39">
        <v>423</v>
      </c>
      <c r="AN345" s="30"/>
      <c r="AO345" s="30"/>
      <c r="AP345" s="38"/>
      <c r="AQ345" s="43" t="s">
        <v>155</v>
      </c>
      <c r="AR345" s="44"/>
      <c r="AS345" s="45"/>
      <c r="AT345" s="46"/>
      <c r="AU345" s="47"/>
      <c r="AV345" s="48">
        <v>45657</v>
      </c>
      <c r="AW345" s="49"/>
      <c r="AX345" s="49"/>
      <c r="AY345" s="49"/>
      <c r="AZ345" s="49"/>
      <c r="BA345" s="49"/>
      <c r="BB345" s="49"/>
      <c r="BC345" s="49"/>
      <c r="BD345" s="50">
        <v>1</v>
      </c>
      <c r="BE345" s="49"/>
      <c r="BF345" s="49"/>
      <c r="BG345" s="49"/>
      <c r="BH345" s="49"/>
      <c r="BI345" s="49"/>
      <c r="BJ345" s="49"/>
      <c r="BK345" s="49"/>
      <c r="BL345" s="49"/>
      <c r="BM345" s="49"/>
    </row>
    <row r="346" spans="2:65" x14ac:dyDescent="0.25">
      <c r="B346" s="165">
        <v>0</v>
      </c>
      <c r="C346" s="26"/>
      <c r="D346" s="27"/>
      <c r="E346" s="27" t="s">
        <v>686</v>
      </c>
      <c r="F346" s="51"/>
      <c r="G346" s="26"/>
      <c r="H346" s="26"/>
      <c r="J346" s="52"/>
      <c r="K346" s="51"/>
      <c r="L346" s="26"/>
      <c r="M346" s="26"/>
      <c r="N346" s="26"/>
      <c r="O346" s="26"/>
      <c r="P346" s="53"/>
      <c r="Q346" s="26"/>
      <c r="R346" s="54"/>
      <c r="S346" s="26"/>
      <c r="T346" s="26"/>
      <c r="U346" s="26"/>
      <c r="V346" s="26"/>
      <c r="W346" s="26"/>
      <c r="X346" s="26"/>
      <c r="Y346" s="26"/>
      <c r="Z346" s="26"/>
      <c r="AA346" s="26"/>
      <c r="AB346" s="26"/>
      <c r="AC346" s="26"/>
      <c r="AD346" s="26"/>
      <c r="AE346" s="36"/>
      <c r="AF346" s="38"/>
      <c r="AG346" s="38"/>
      <c r="AH346" s="33"/>
      <c r="AI346" s="28"/>
      <c r="AJ346" s="32"/>
      <c r="AK346" s="55"/>
      <c r="AL346" s="56"/>
      <c r="AM346" s="39">
        <v>424</v>
      </c>
      <c r="AN346" s="30"/>
      <c r="AO346" s="30"/>
      <c r="AP346" s="26"/>
      <c r="AQ346" s="43" t="s">
        <v>155</v>
      </c>
      <c r="AR346" s="44"/>
      <c r="AS346" s="45"/>
      <c r="AT346" s="46"/>
      <c r="AU346" s="49"/>
      <c r="AV346" s="48"/>
      <c r="AW346" s="49"/>
      <c r="AX346" s="49"/>
      <c r="AY346" s="49"/>
      <c r="AZ346" s="49"/>
      <c r="BA346" s="49"/>
      <c r="BB346" s="49"/>
      <c r="BC346" s="49"/>
      <c r="BD346" s="50"/>
      <c r="BE346" s="49"/>
      <c r="BF346" s="49"/>
      <c r="BG346" s="49"/>
      <c r="BH346" s="49"/>
      <c r="BI346" s="26"/>
      <c r="BJ346" s="26"/>
      <c r="BK346" s="26"/>
      <c r="BL346" s="26"/>
      <c r="BM346" s="26"/>
    </row>
    <row r="347" spans="2:65" x14ac:dyDescent="0.25">
      <c r="B347" s="163">
        <v>2020</v>
      </c>
      <c r="C347" s="26"/>
      <c r="D347" s="27" t="s">
        <v>485</v>
      </c>
      <c r="E347" s="27" t="s">
        <v>687</v>
      </c>
      <c r="F347" s="29"/>
      <c r="G347" s="30"/>
      <c r="H347" s="30"/>
      <c r="I347" s="30"/>
      <c r="J347" s="31"/>
      <c r="K347" s="32"/>
      <c r="L347" s="33"/>
      <c r="M347" s="33"/>
      <c r="N347" s="26"/>
      <c r="O347" s="26"/>
      <c r="P347" s="34"/>
      <c r="Q347" s="33"/>
      <c r="R347" s="35"/>
      <c r="S347" s="26"/>
      <c r="T347" s="26"/>
      <c r="U347" s="26"/>
      <c r="V347" s="26" t="s">
        <v>487</v>
      </c>
      <c r="W347" s="26"/>
      <c r="X347" s="26" t="s">
        <v>423</v>
      </c>
      <c r="Y347" s="36"/>
      <c r="Z347" s="37"/>
      <c r="AA347" s="37"/>
      <c r="AB347" s="38"/>
      <c r="AC347" s="33"/>
      <c r="AD347" s="28" t="s">
        <v>154</v>
      </c>
      <c r="AE347" s="37"/>
      <c r="AF347" s="38" t="s">
        <v>29</v>
      </c>
      <c r="AG347" s="38" t="s">
        <v>29</v>
      </c>
      <c r="AH347" s="39" t="s">
        <v>30</v>
      </c>
      <c r="AI347" s="39" t="s">
        <v>488</v>
      </c>
      <c r="AJ347" s="40" t="s">
        <v>424</v>
      </c>
      <c r="AK347" s="41">
        <v>0.41666666666666702</v>
      </c>
      <c r="AL347" s="42" t="s">
        <v>489</v>
      </c>
      <c r="AM347" s="39">
        <v>426</v>
      </c>
      <c r="AN347" s="30"/>
      <c r="AO347" s="30"/>
      <c r="AP347" s="38"/>
      <c r="AQ347" s="43"/>
      <c r="AR347" s="44" t="s">
        <v>501</v>
      </c>
      <c r="AS347" s="45"/>
      <c r="AT347" s="46"/>
      <c r="AU347" s="47" t="s">
        <v>35</v>
      </c>
      <c r="AV347" s="48">
        <v>45657</v>
      </c>
      <c r="AW347" s="49"/>
      <c r="AX347" s="49"/>
      <c r="AY347" s="49"/>
      <c r="AZ347" s="49"/>
      <c r="BA347" s="49"/>
      <c r="BB347" s="49"/>
      <c r="BC347" s="49"/>
      <c r="BD347" s="50">
        <v>239</v>
      </c>
      <c r="BE347" s="49"/>
      <c r="BF347" s="49"/>
      <c r="BG347" s="49">
        <v>135</v>
      </c>
      <c r="BH347" s="49"/>
      <c r="BI347" s="49"/>
      <c r="BJ347" s="49"/>
      <c r="BK347" s="49"/>
      <c r="BL347" s="49"/>
      <c r="BM347" s="49"/>
    </row>
    <row r="348" spans="2:65" x14ac:dyDescent="0.25">
      <c r="B348" s="162">
        <v>2020</v>
      </c>
      <c r="C348" s="26"/>
      <c r="D348" s="27" t="s">
        <v>420</v>
      </c>
      <c r="E348" s="27" t="s">
        <v>688</v>
      </c>
      <c r="F348" s="29"/>
      <c r="G348" s="30"/>
      <c r="H348" s="30"/>
      <c r="I348" s="30"/>
      <c r="J348" s="31"/>
      <c r="K348" s="32"/>
      <c r="L348" s="33"/>
      <c r="M348" s="33"/>
      <c r="N348" s="26"/>
      <c r="O348" s="26"/>
      <c r="P348" s="34"/>
      <c r="Q348" s="33"/>
      <c r="R348" s="35"/>
      <c r="S348" s="26"/>
      <c r="T348" s="26" t="s">
        <v>422</v>
      </c>
      <c r="U348" s="26"/>
      <c r="V348" s="26"/>
      <c r="W348" s="26"/>
      <c r="X348" s="26" t="s">
        <v>423</v>
      </c>
      <c r="Y348" s="36"/>
      <c r="Z348" s="37"/>
      <c r="AA348" s="37"/>
      <c r="AB348" s="38" t="s">
        <v>29</v>
      </c>
      <c r="AC348" s="33"/>
      <c r="AD348" s="28" t="s">
        <v>154</v>
      </c>
      <c r="AE348" s="37"/>
      <c r="AF348" s="38" t="s">
        <v>501</v>
      </c>
      <c r="AG348" s="38" t="s">
        <v>501</v>
      </c>
      <c r="AH348" s="39" t="s">
        <v>30</v>
      </c>
      <c r="AI348" s="39" t="s">
        <v>488</v>
      </c>
      <c r="AJ348" s="40"/>
      <c r="AK348" s="41">
        <v>0.41666666666666702</v>
      </c>
      <c r="AL348" s="42" t="s">
        <v>489</v>
      </c>
      <c r="AM348" s="39">
        <v>427</v>
      </c>
      <c r="AN348" s="30" t="s">
        <v>689</v>
      </c>
      <c r="AO348" s="30"/>
      <c r="AP348" s="38"/>
      <c r="AQ348" s="43"/>
      <c r="AR348" s="44" t="s">
        <v>501</v>
      </c>
      <c r="AS348" s="45"/>
      <c r="AT348" s="46"/>
      <c r="AU348" s="47" t="s">
        <v>35</v>
      </c>
      <c r="AV348" s="48">
        <v>45657</v>
      </c>
      <c r="AW348" s="49"/>
      <c r="AX348" s="49">
        <v>712</v>
      </c>
      <c r="AY348" s="49">
        <v>64</v>
      </c>
      <c r="AZ348" s="49">
        <v>40</v>
      </c>
      <c r="BA348" s="49">
        <v>17</v>
      </c>
      <c r="BB348" s="49">
        <v>22</v>
      </c>
      <c r="BC348" s="49" t="e">
        <v>#VALUE!</v>
      </c>
      <c r="BD348" s="50">
        <v>283</v>
      </c>
      <c r="BE348" s="49">
        <v>71</v>
      </c>
      <c r="BF348" s="49">
        <v>31</v>
      </c>
      <c r="BG348" s="49">
        <v>115</v>
      </c>
      <c r="BH348" s="49"/>
      <c r="BI348" s="49"/>
      <c r="BJ348" s="49"/>
      <c r="BK348" s="49"/>
      <c r="BL348" s="49"/>
      <c r="BM348" s="49"/>
    </row>
    <row r="349" spans="2:65" x14ac:dyDescent="0.25">
      <c r="B349" s="164">
        <v>0</v>
      </c>
      <c r="C349" s="26"/>
      <c r="D349" s="27"/>
      <c r="E349" s="27" t="s">
        <v>690</v>
      </c>
      <c r="F349" s="51"/>
      <c r="G349" s="26"/>
      <c r="H349" s="26"/>
      <c r="J349" s="52"/>
      <c r="K349" s="51"/>
      <c r="L349" s="26"/>
      <c r="M349" s="26"/>
      <c r="N349" s="26"/>
      <c r="O349" s="26"/>
      <c r="P349" s="53"/>
      <c r="Q349" s="26"/>
      <c r="R349" s="54"/>
      <c r="S349" s="26"/>
      <c r="T349" s="26"/>
      <c r="U349" s="26"/>
      <c r="V349" s="26"/>
      <c r="W349" s="26"/>
      <c r="X349" s="26"/>
      <c r="Y349" s="26" t="s">
        <v>691</v>
      </c>
      <c r="Z349" s="26"/>
      <c r="AA349" s="26"/>
      <c r="AB349" s="26"/>
      <c r="AC349" s="26"/>
      <c r="AD349" s="26"/>
      <c r="AE349" s="36"/>
      <c r="AF349" s="38"/>
      <c r="AG349" s="38"/>
      <c r="AH349" s="33"/>
      <c r="AI349" s="28"/>
      <c r="AJ349" s="32"/>
      <c r="AK349" s="55"/>
      <c r="AL349" s="56"/>
      <c r="AM349" s="39">
        <v>428</v>
      </c>
      <c r="AN349" s="30"/>
      <c r="AO349" s="30"/>
      <c r="AP349" s="26"/>
      <c r="AQ349" s="43" t="s">
        <v>155</v>
      </c>
      <c r="AR349" s="44"/>
      <c r="AS349" s="45"/>
      <c r="AT349" s="46"/>
      <c r="AU349" s="49"/>
      <c r="AV349" s="48"/>
      <c r="AW349" s="49"/>
      <c r="AX349" s="49"/>
      <c r="AY349" s="49"/>
      <c r="AZ349" s="49"/>
      <c r="BA349" s="49"/>
      <c r="BB349" s="49"/>
      <c r="BC349" s="49"/>
      <c r="BD349" s="50"/>
      <c r="BE349" s="49"/>
      <c r="BF349" s="49"/>
      <c r="BG349" s="49"/>
      <c r="BH349" s="49"/>
      <c r="BI349" s="26"/>
      <c r="BJ349" s="26"/>
      <c r="BK349" s="26"/>
      <c r="BL349" s="26"/>
      <c r="BM349" s="26"/>
    </row>
    <row r="350" spans="2:65" x14ac:dyDescent="0.25">
      <c r="B350" s="162">
        <v>2020</v>
      </c>
      <c r="C350" s="26"/>
      <c r="D350" s="27" t="s">
        <v>692</v>
      </c>
      <c r="E350" s="27" t="s">
        <v>693</v>
      </c>
      <c r="F350" s="29"/>
      <c r="G350" s="30"/>
      <c r="H350" s="30"/>
      <c r="I350" s="30"/>
      <c r="J350" s="31"/>
      <c r="K350" s="32"/>
      <c r="L350" s="33"/>
      <c r="M350" s="33"/>
      <c r="N350" s="26"/>
      <c r="O350" s="26"/>
      <c r="P350" s="34"/>
      <c r="Q350" s="33"/>
      <c r="R350" s="35"/>
      <c r="S350" s="26"/>
      <c r="T350" s="26"/>
      <c r="U350" s="26"/>
      <c r="V350" s="26"/>
      <c r="W350" s="26"/>
      <c r="X350" s="26" t="s">
        <v>423</v>
      </c>
      <c r="Y350" s="36"/>
      <c r="Z350" s="37"/>
      <c r="AA350" s="37"/>
      <c r="AB350" s="38" t="s">
        <v>29</v>
      </c>
      <c r="AC350" s="33"/>
      <c r="AD350" s="28" t="s">
        <v>154</v>
      </c>
      <c r="AE350" s="37"/>
      <c r="AF350" s="38" t="s">
        <v>501</v>
      </c>
      <c r="AG350" s="38" t="s">
        <v>501</v>
      </c>
      <c r="AH350" s="39" t="s">
        <v>664</v>
      </c>
      <c r="AI350" s="39" t="s">
        <v>31</v>
      </c>
      <c r="AJ350" s="40" t="s">
        <v>424</v>
      </c>
      <c r="AK350" s="41"/>
      <c r="AL350" s="42">
        <v>20</v>
      </c>
      <c r="AM350" s="39">
        <v>429</v>
      </c>
      <c r="AN350" s="30" t="s">
        <v>694</v>
      </c>
      <c r="AO350" s="30"/>
      <c r="AP350" s="38"/>
      <c r="AQ350" s="43"/>
      <c r="AR350" s="44" t="s">
        <v>501</v>
      </c>
      <c r="AS350" s="45"/>
      <c r="AT350" s="46" t="s">
        <v>695</v>
      </c>
      <c r="AU350" s="47" t="s">
        <v>35</v>
      </c>
      <c r="AV350" s="48">
        <v>45657</v>
      </c>
      <c r="AW350" s="49"/>
      <c r="AX350" s="49">
        <v>1503</v>
      </c>
      <c r="AY350" s="49"/>
      <c r="AZ350" s="49"/>
      <c r="BA350" s="49"/>
      <c r="BB350" s="49"/>
      <c r="BC350" s="49">
        <v>18</v>
      </c>
      <c r="BD350" s="50">
        <v>35</v>
      </c>
      <c r="BE350" s="49">
        <v>7</v>
      </c>
      <c r="BF350" s="49">
        <v>3</v>
      </c>
      <c r="BG350" s="49"/>
      <c r="BH350" s="49"/>
      <c r="BI350" s="49"/>
      <c r="BJ350" s="49"/>
      <c r="BK350" s="49"/>
      <c r="BL350" s="49"/>
      <c r="BM350" s="49"/>
    </row>
    <row r="351" spans="2:65" x14ac:dyDescent="0.25">
      <c r="B351" s="163">
        <v>2020</v>
      </c>
      <c r="C351" s="26"/>
      <c r="D351" s="27" t="s">
        <v>696</v>
      </c>
      <c r="E351" s="27" t="s">
        <v>697</v>
      </c>
      <c r="F351" s="29"/>
      <c r="G351" s="30"/>
      <c r="H351" s="30"/>
      <c r="I351" s="30"/>
      <c r="J351" s="31"/>
      <c r="K351" s="32"/>
      <c r="L351" s="33"/>
      <c r="M351" s="33"/>
      <c r="N351" s="26"/>
      <c r="O351" s="26"/>
      <c r="P351" s="34"/>
      <c r="Q351" s="33"/>
      <c r="R351" s="35"/>
      <c r="S351" s="26"/>
      <c r="T351" s="26"/>
      <c r="U351" s="26"/>
      <c r="V351" s="26"/>
      <c r="W351" s="26"/>
      <c r="X351" s="26"/>
      <c r="Y351" s="36"/>
      <c r="Z351" s="37"/>
      <c r="AA351" s="37"/>
      <c r="AB351" s="38"/>
      <c r="AC351" s="33"/>
      <c r="AD351" s="28"/>
      <c r="AE351" s="37"/>
      <c r="AF351" s="38"/>
      <c r="AG351" s="38"/>
      <c r="AH351" s="39"/>
      <c r="AI351" s="39"/>
      <c r="AJ351" s="40"/>
      <c r="AK351" s="41"/>
      <c r="AL351" s="42"/>
      <c r="AM351" s="39">
        <v>430</v>
      </c>
      <c r="AN351" s="30" t="s">
        <v>698</v>
      </c>
      <c r="AO351" s="30"/>
      <c r="AP351" s="38"/>
      <c r="AQ351" s="43" t="s">
        <v>155</v>
      </c>
      <c r="AR351" s="44"/>
      <c r="AS351" s="45"/>
      <c r="AT351" s="46"/>
      <c r="AU351" s="47"/>
      <c r="AV351" s="48">
        <v>45548.750775462962</v>
      </c>
      <c r="AW351" s="49"/>
      <c r="AX351" s="49">
        <v>372</v>
      </c>
      <c r="AY351" s="49"/>
      <c r="AZ351" s="49"/>
      <c r="BA351" s="49"/>
      <c r="BB351" s="49"/>
      <c r="BC351" s="49">
        <v>5</v>
      </c>
      <c r="BD351" s="50"/>
      <c r="BE351" s="49">
        <v>1</v>
      </c>
      <c r="BF351" s="49">
        <v>1</v>
      </c>
      <c r="BG351" s="49"/>
      <c r="BH351" s="49"/>
      <c r="BI351" s="49"/>
      <c r="BJ351" s="49"/>
      <c r="BK351" s="49"/>
      <c r="BL351" s="49"/>
      <c r="BM351" s="49"/>
    </row>
    <row r="352" spans="2:65" x14ac:dyDescent="0.25">
      <c r="B352" s="162">
        <v>2020</v>
      </c>
      <c r="C352" s="26"/>
      <c r="D352" s="27"/>
      <c r="E352" s="27" t="s">
        <v>699</v>
      </c>
      <c r="F352" s="29"/>
      <c r="G352" s="30"/>
      <c r="H352" s="30"/>
      <c r="I352" s="30"/>
      <c r="J352" s="31"/>
      <c r="K352" s="32"/>
      <c r="L352" s="33"/>
      <c r="M352" s="33"/>
      <c r="N352" s="26"/>
      <c r="O352" s="26"/>
      <c r="P352" s="34"/>
      <c r="Q352" s="33"/>
      <c r="R352" s="35"/>
      <c r="S352" s="26"/>
      <c r="T352" s="26"/>
      <c r="U352" s="26"/>
      <c r="V352" s="26" t="s">
        <v>90</v>
      </c>
      <c r="W352" s="26"/>
      <c r="X352" s="26"/>
      <c r="Y352" s="36"/>
      <c r="Z352" s="37"/>
      <c r="AA352" s="37"/>
      <c r="AB352" s="38"/>
      <c r="AC352" s="33"/>
      <c r="AD352" s="28"/>
      <c r="AE352" s="37">
        <v>2020</v>
      </c>
      <c r="AF352" s="38" t="s">
        <v>700</v>
      </c>
      <c r="AG352" s="38"/>
      <c r="AH352" s="39"/>
      <c r="AI352" s="39"/>
      <c r="AJ352" s="40"/>
      <c r="AK352" s="41"/>
      <c r="AL352" s="42"/>
      <c r="AM352" s="39">
        <v>431</v>
      </c>
      <c r="AN352" s="30"/>
      <c r="AO352" s="30"/>
      <c r="AP352" s="38"/>
      <c r="AQ352" s="43" t="s">
        <v>155</v>
      </c>
      <c r="AR352" s="44"/>
      <c r="AS352" s="45"/>
      <c r="AT352" s="46"/>
      <c r="AU352" s="47"/>
      <c r="AV352" s="48"/>
      <c r="AW352" s="49"/>
      <c r="AX352" s="49"/>
      <c r="AY352" s="49"/>
      <c r="AZ352" s="49"/>
      <c r="BA352" s="49"/>
      <c r="BB352" s="49"/>
      <c r="BC352" s="49"/>
      <c r="BD352" s="50"/>
      <c r="BE352" s="49"/>
      <c r="BF352" s="49"/>
      <c r="BG352" s="49"/>
      <c r="BH352" s="49"/>
      <c r="BI352" s="49"/>
      <c r="BJ352" s="49"/>
      <c r="BK352" s="49"/>
      <c r="BL352" s="49"/>
      <c r="BM352" s="49"/>
    </row>
    <row r="353" spans="2:65" x14ac:dyDescent="0.25">
      <c r="B353" s="163">
        <v>2020</v>
      </c>
      <c r="C353" s="26"/>
      <c r="D353" s="27" t="s">
        <v>701</v>
      </c>
      <c r="E353" s="27" t="s">
        <v>702</v>
      </c>
      <c r="F353" s="29"/>
      <c r="G353" s="30"/>
      <c r="H353" s="30"/>
      <c r="I353" s="30"/>
      <c r="J353" s="31"/>
      <c r="K353" s="32"/>
      <c r="L353" s="33"/>
      <c r="M353" s="33"/>
      <c r="N353" s="26"/>
      <c r="O353" s="26"/>
      <c r="P353" s="34"/>
      <c r="Q353" s="33"/>
      <c r="R353" s="35"/>
      <c r="S353" s="26" t="s">
        <v>703</v>
      </c>
      <c r="T353" s="26"/>
      <c r="U353" s="26"/>
      <c r="V353" s="26"/>
      <c r="W353" s="26"/>
      <c r="X353" s="26" t="s">
        <v>423</v>
      </c>
      <c r="Y353" s="36"/>
      <c r="Z353" s="37"/>
      <c r="AA353" s="37"/>
      <c r="AB353" s="38" t="s">
        <v>29</v>
      </c>
      <c r="AC353" s="33"/>
      <c r="AD353" s="28"/>
      <c r="AE353" s="37"/>
      <c r="AF353" s="38"/>
      <c r="AG353" s="38"/>
      <c r="AH353" s="39"/>
      <c r="AI353" s="39"/>
      <c r="AJ353" s="40"/>
      <c r="AK353" s="41"/>
      <c r="AL353" s="42"/>
      <c r="AM353" s="39">
        <v>432</v>
      </c>
      <c r="AN353" s="30" t="s">
        <v>704</v>
      </c>
      <c r="AO353" s="30"/>
      <c r="AP353" s="38"/>
      <c r="AQ353" s="43" t="s">
        <v>155</v>
      </c>
      <c r="AR353" s="44"/>
      <c r="AS353" s="45"/>
      <c r="AT353" s="46"/>
      <c r="AU353" s="47"/>
      <c r="AV353" s="48">
        <v>45657</v>
      </c>
      <c r="AW353" s="49">
        <v>33</v>
      </c>
      <c r="AX353" s="49">
        <v>20</v>
      </c>
      <c r="AY353" s="49">
        <v>0</v>
      </c>
      <c r="AZ353" s="49"/>
      <c r="BA353" s="49"/>
      <c r="BB353" s="49"/>
      <c r="BC353" s="49"/>
      <c r="BD353" s="50"/>
      <c r="BE353" s="49"/>
      <c r="BF353" s="49"/>
      <c r="BG353" s="49"/>
      <c r="BH353" s="49"/>
      <c r="BI353" s="49"/>
      <c r="BJ353" s="49"/>
      <c r="BK353" s="49"/>
      <c r="BL353" s="49"/>
      <c r="BM353" s="49"/>
    </row>
    <row r="354" spans="2:65" x14ac:dyDescent="0.25">
      <c r="B354" s="162">
        <v>2020</v>
      </c>
      <c r="C354" s="26"/>
      <c r="D354" s="27" t="s">
        <v>705</v>
      </c>
      <c r="E354" s="27" t="s">
        <v>706</v>
      </c>
      <c r="F354" s="29"/>
      <c r="G354" s="30"/>
      <c r="H354" s="30"/>
      <c r="I354" s="30"/>
      <c r="J354" s="31"/>
      <c r="K354" s="32"/>
      <c r="L354" s="33"/>
      <c r="M354" s="33"/>
      <c r="N354" s="26"/>
      <c r="O354" s="26"/>
      <c r="P354" s="34"/>
      <c r="Q354" s="33"/>
      <c r="R354" s="35"/>
      <c r="S354" s="26"/>
      <c r="T354" s="26"/>
      <c r="U354" s="26"/>
      <c r="V354" s="26"/>
      <c r="W354" s="26"/>
      <c r="X354" s="26" t="s">
        <v>423</v>
      </c>
      <c r="Y354" s="36"/>
      <c r="Z354" s="37"/>
      <c r="AA354" s="37"/>
      <c r="AB354" s="38" t="s">
        <v>29</v>
      </c>
      <c r="AC354" s="33"/>
      <c r="AD354" s="28"/>
      <c r="AE354" s="37"/>
      <c r="AF354" s="38"/>
      <c r="AG354" s="38"/>
      <c r="AH354" s="39"/>
      <c r="AI354" s="39"/>
      <c r="AJ354" s="40"/>
      <c r="AK354" s="41"/>
      <c r="AL354" s="42"/>
      <c r="AM354" s="39">
        <v>433</v>
      </c>
      <c r="AN354" s="30" t="s">
        <v>707</v>
      </c>
      <c r="AO354" s="30"/>
      <c r="AP354" s="38"/>
      <c r="AQ354" s="43" t="s">
        <v>155</v>
      </c>
      <c r="AR354" s="44"/>
      <c r="AS354" s="45"/>
      <c r="AT354" s="46" t="s">
        <v>708</v>
      </c>
      <c r="AU354" s="47"/>
      <c r="AV354" s="48">
        <v>45543.891087962962</v>
      </c>
      <c r="AW354" s="49"/>
      <c r="AX354" s="49">
        <v>390</v>
      </c>
      <c r="AY354" s="49"/>
      <c r="AZ354" s="49"/>
      <c r="BA354" s="49"/>
      <c r="BB354" s="49"/>
      <c r="BC354" s="49">
        <v>13</v>
      </c>
      <c r="BD354" s="50"/>
      <c r="BE354" s="49">
        <v>13</v>
      </c>
      <c r="BF354" s="49">
        <v>3</v>
      </c>
      <c r="BG354" s="49"/>
      <c r="BH354" s="49"/>
      <c r="BI354" s="49"/>
      <c r="BJ354" s="49"/>
      <c r="BK354" s="49"/>
      <c r="BL354" s="49"/>
      <c r="BM354" s="49"/>
    </row>
    <row r="355" spans="2:65" x14ac:dyDescent="0.25">
      <c r="B355" s="163">
        <v>2019</v>
      </c>
      <c r="C355" s="26"/>
      <c r="D355" s="27" t="s">
        <v>709</v>
      </c>
      <c r="E355" s="27" t="s">
        <v>710</v>
      </c>
      <c r="F355" s="29"/>
      <c r="G355" s="30"/>
      <c r="H355" s="30"/>
      <c r="I355" s="30"/>
      <c r="J355" s="31"/>
      <c r="K355" s="32"/>
      <c r="L355" s="33"/>
      <c r="M355" s="33"/>
      <c r="N355" s="26"/>
      <c r="O355" s="26"/>
      <c r="P355" s="34"/>
      <c r="Q355" s="33"/>
      <c r="R355" s="35"/>
      <c r="S355" s="26"/>
      <c r="T355" s="26"/>
      <c r="U355" s="26"/>
      <c r="V355" s="26"/>
      <c r="W355" s="26"/>
      <c r="X355" s="26" t="s">
        <v>423</v>
      </c>
      <c r="Y355" s="36"/>
      <c r="Z355" s="37"/>
      <c r="AA355" s="37"/>
      <c r="AB355" s="38"/>
      <c r="AC355" s="33"/>
      <c r="AD355" s="28"/>
      <c r="AE355" s="37"/>
      <c r="AF355" s="38"/>
      <c r="AG355" s="38"/>
      <c r="AH355" s="39"/>
      <c r="AI355" s="39"/>
      <c r="AJ355" s="40" t="s">
        <v>424</v>
      </c>
      <c r="AK355" s="41"/>
      <c r="AL355" s="42"/>
      <c r="AM355" s="39">
        <v>433</v>
      </c>
      <c r="AN355" s="30" t="s">
        <v>707</v>
      </c>
      <c r="AO355" s="30"/>
      <c r="AP355" s="38"/>
      <c r="AQ355" s="43" t="s">
        <v>155</v>
      </c>
      <c r="AR355" s="44"/>
      <c r="AS355" s="45"/>
      <c r="AT355" s="46"/>
      <c r="AU355" s="47"/>
      <c r="AV355" s="48">
        <v>44347</v>
      </c>
      <c r="AW355" s="49"/>
      <c r="AX355" s="49"/>
      <c r="AY355" s="49"/>
      <c r="AZ355" s="49"/>
      <c r="BA355" s="49"/>
      <c r="BB355" s="49"/>
      <c r="BC355" s="49" t="e">
        <v>#VALUE!</v>
      </c>
      <c r="BD355" s="50"/>
      <c r="BE355" s="49"/>
      <c r="BF355" s="49"/>
      <c r="BG355" s="49"/>
      <c r="BH355" s="49"/>
      <c r="BI355" s="49"/>
      <c r="BJ355" s="49"/>
      <c r="BK355" s="49"/>
      <c r="BL355" s="49"/>
      <c r="BM355" s="49"/>
    </row>
    <row r="356" spans="2:65" x14ac:dyDescent="0.25">
      <c r="B356" s="162">
        <v>2020</v>
      </c>
      <c r="C356" s="26"/>
      <c r="D356" s="27" t="s">
        <v>711</v>
      </c>
      <c r="E356" s="27" t="s">
        <v>712</v>
      </c>
      <c r="F356" s="29"/>
      <c r="G356" s="30"/>
      <c r="H356" s="30"/>
      <c r="I356" s="30"/>
      <c r="J356" s="31"/>
      <c r="K356" s="32"/>
      <c r="L356" s="33"/>
      <c r="M356" s="33"/>
      <c r="N356" s="26"/>
      <c r="O356" s="26"/>
      <c r="P356" s="34"/>
      <c r="Q356" s="33"/>
      <c r="R356" s="35"/>
      <c r="S356" s="26" t="s">
        <v>703</v>
      </c>
      <c r="T356" s="26"/>
      <c r="U356" s="26"/>
      <c r="V356" s="26"/>
      <c r="W356" s="26"/>
      <c r="X356" s="26" t="s">
        <v>423</v>
      </c>
      <c r="Y356" s="36"/>
      <c r="Z356" s="37"/>
      <c r="AA356" s="37"/>
      <c r="AB356" s="38" t="s">
        <v>29</v>
      </c>
      <c r="AC356" s="33"/>
      <c r="AD356" s="28"/>
      <c r="AE356" s="37"/>
      <c r="AF356" s="38"/>
      <c r="AG356" s="38"/>
      <c r="AH356" s="39"/>
      <c r="AI356" s="39"/>
      <c r="AJ356" s="40"/>
      <c r="AK356" s="41"/>
      <c r="AL356" s="42"/>
      <c r="AM356" s="39">
        <v>434</v>
      </c>
      <c r="AN356" s="30" t="s">
        <v>713</v>
      </c>
      <c r="AO356" s="30"/>
      <c r="AP356" s="38"/>
      <c r="AQ356" s="43" t="s">
        <v>155</v>
      </c>
      <c r="AR356" s="44"/>
      <c r="AS356" s="45"/>
      <c r="AT356" s="46"/>
      <c r="AU356" s="47"/>
      <c r="AV356" s="48">
        <v>45308</v>
      </c>
      <c r="AW356" s="49"/>
      <c r="AX356" s="49">
        <v>166</v>
      </c>
      <c r="AY356" s="49">
        <v>1</v>
      </c>
      <c r="AZ356" s="49"/>
      <c r="BA356" s="49"/>
      <c r="BB356" s="49">
        <v>1</v>
      </c>
      <c r="BC356" s="49">
        <v>2</v>
      </c>
      <c r="BD356" s="50">
        <v>3</v>
      </c>
      <c r="BE356" s="49"/>
      <c r="BF356" s="49"/>
      <c r="BG356" s="49"/>
      <c r="BH356" s="49"/>
      <c r="BI356" s="49"/>
      <c r="BJ356" s="49"/>
      <c r="BK356" s="49"/>
      <c r="BL356" s="49"/>
      <c r="BM356" s="49"/>
    </row>
    <row r="357" spans="2:65" x14ac:dyDescent="0.25">
      <c r="B357" s="163">
        <v>2020</v>
      </c>
      <c r="C357" s="26"/>
      <c r="D357" s="27" t="s">
        <v>714</v>
      </c>
      <c r="E357" s="27" t="s">
        <v>715</v>
      </c>
      <c r="F357" s="29"/>
      <c r="G357" s="30"/>
      <c r="H357" s="30"/>
      <c r="I357" s="30"/>
      <c r="J357" s="31"/>
      <c r="K357" s="32"/>
      <c r="L357" s="33"/>
      <c r="M357" s="33"/>
      <c r="N357" s="26"/>
      <c r="O357" s="26"/>
      <c r="P357" s="34"/>
      <c r="Q357" s="33"/>
      <c r="R357" s="35"/>
      <c r="S357" s="26"/>
      <c r="T357" s="26"/>
      <c r="U357" s="26"/>
      <c r="V357" s="26"/>
      <c r="W357" s="26"/>
      <c r="X357" s="26" t="s">
        <v>423</v>
      </c>
      <c r="Y357" s="36"/>
      <c r="Z357" s="37"/>
      <c r="AA357" s="37"/>
      <c r="AB357" s="38" t="s">
        <v>29</v>
      </c>
      <c r="AC357" s="33"/>
      <c r="AD357" s="28"/>
      <c r="AE357" s="37"/>
      <c r="AF357" s="38"/>
      <c r="AG357" s="38"/>
      <c r="AH357" s="39"/>
      <c r="AI357" s="39"/>
      <c r="AJ357" s="40"/>
      <c r="AK357" s="41"/>
      <c r="AL357" s="42"/>
      <c r="AM357" s="39">
        <v>435</v>
      </c>
      <c r="AN357" s="30" t="s">
        <v>716</v>
      </c>
      <c r="AO357" s="30"/>
      <c r="AP357" s="38"/>
      <c r="AQ357" s="43" t="s">
        <v>155</v>
      </c>
      <c r="AR357" s="44"/>
      <c r="AS357" s="45"/>
      <c r="AT357" s="46"/>
      <c r="AU357" s="47"/>
      <c r="AV357" s="48">
        <v>45657</v>
      </c>
      <c r="AW357" s="49"/>
      <c r="AX357" s="49">
        <v>437</v>
      </c>
      <c r="AY357" s="49"/>
      <c r="AZ357" s="49"/>
      <c r="BA357" s="49"/>
      <c r="BB357" s="49"/>
      <c r="BC357" s="49">
        <v>7</v>
      </c>
      <c r="BD357" s="50">
        <v>7</v>
      </c>
      <c r="BE357" s="49">
        <v>2</v>
      </c>
      <c r="BF357" s="49"/>
      <c r="BG357" s="49"/>
      <c r="BH357" s="49"/>
      <c r="BI357" s="49"/>
      <c r="BJ357" s="49"/>
      <c r="BK357" s="49"/>
      <c r="BL357" s="49"/>
      <c r="BM357" s="49"/>
    </row>
    <row r="358" spans="2:65" x14ac:dyDescent="0.25">
      <c r="B358" s="162">
        <v>2020</v>
      </c>
      <c r="C358" s="26"/>
      <c r="D358" s="27" t="s">
        <v>717</v>
      </c>
      <c r="E358" s="27" t="s">
        <v>718</v>
      </c>
      <c r="F358" s="29"/>
      <c r="G358" s="30"/>
      <c r="H358" s="30"/>
      <c r="I358" s="30"/>
      <c r="J358" s="31"/>
      <c r="K358" s="32"/>
      <c r="L358" s="33"/>
      <c r="M358" s="33"/>
      <c r="N358" s="26"/>
      <c r="O358" s="26"/>
      <c r="P358" s="34"/>
      <c r="Q358" s="33"/>
      <c r="R358" s="35"/>
      <c r="S358" s="26"/>
      <c r="T358" s="26"/>
      <c r="U358" s="26"/>
      <c r="V358" s="26"/>
      <c r="W358" s="26"/>
      <c r="X358" s="26" t="s">
        <v>719</v>
      </c>
      <c r="Y358" s="36"/>
      <c r="Z358" s="37"/>
      <c r="AA358" s="37"/>
      <c r="AB358" s="38"/>
      <c r="AC358" s="33"/>
      <c r="AD358" s="28"/>
      <c r="AE358" s="37"/>
      <c r="AF358" s="38"/>
      <c r="AG358" s="38"/>
      <c r="AH358" s="39"/>
      <c r="AI358" s="39" t="s">
        <v>720</v>
      </c>
      <c r="AJ358" s="40"/>
      <c r="AK358" s="41"/>
      <c r="AL358" s="42"/>
      <c r="AM358" s="39">
        <v>436</v>
      </c>
      <c r="AN358" s="30" t="s">
        <v>721</v>
      </c>
      <c r="AO358" s="30"/>
      <c r="AP358" s="38"/>
      <c r="AQ358" s="43" t="s">
        <v>155</v>
      </c>
      <c r="AR358" s="44"/>
      <c r="AS358" s="45"/>
      <c r="AT358" s="46"/>
      <c r="AU358" s="47"/>
      <c r="AV358" s="48"/>
      <c r="AW358" s="49"/>
      <c r="AX358" s="49"/>
      <c r="AY358" s="49"/>
      <c r="AZ358" s="49"/>
      <c r="BA358" s="49"/>
      <c r="BB358" s="49"/>
      <c r="BC358" s="49"/>
      <c r="BD358" s="50"/>
      <c r="BE358" s="49"/>
      <c r="BF358" s="49"/>
      <c r="BG358" s="49"/>
      <c r="BH358" s="49"/>
      <c r="BI358" s="49"/>
      <c r="BJ358" s="49"/>
      <c r="BK358" s="49"/>
      <c r="BL358" s="49"/>
      <c r="BM358" s="49"/>
    </row>
    <row r="359" spans="2:65" x14ac:dyDescent="0.25">
      <c r="B359" s="163">
        <v>0</v>
      </c>
      <c r="C359" s="26"/>
      <c r="D359" s="27"/>
      <c r="E359" s="27" t="s">
        <v>722</v>
      </c>
      <c r="F359" s="29"/>
      <c r="G359" s="30"/>
      <c r="H359" s="30"/>
      <c r="I359" s="30"/>
      <c r="J359" s="31"/>
      <c r="K359" s="32"/>
      <c r="L359" s="33"/>
      <c r="M359" s="33"/>
      <c r="N359" s="26"/>
      <c r="O359" s="26"/>
      <c r="P359" s="34"/>
      <c r="Q359" s="33"/>
      <c r="R359" s="35"/>
      <c r="S359" s="26"/>
      <c r="T359" s="26"/>
      <c r="U359" s="26"/>
      <c r="V359" s="26"/>
      <c r="W359" s="26"/>
      <c r="X359" s="26"/>
      <c r="Y359" s="36"/>
      <c r="Z359" s="37"/>
      <c r="AA359" s="37"/>
      <c r="AB359" s="38"/>
      <c r="AC359" s="33"/>
      <c r="AD359" s="28" t="s">
        <v>723</v>
      </c>
      <c r="AE359" s="37"/>
      <c r="AF359" s="38"/>
      <c r="AG359" s="38"/>
      <c r="AH359" s="39"/>
      <c r="AI359" s="39"/>
      <c r="AJ359" s="40"/>
      <c r="AK359" s="41"/>
      <c r="AL359" s="42"/>
      <c r="AM359" s="39">
        <v>437</v>
      </c>
      <c r="AN359" s="30"/>
      <c r="AO359" s="30"/>
      <c r="AP359" s="38"/>
      <c r="AQ359" s="43" t="s">
        <v>155</v>
      </c>
      <c r="AR359" s="44"/>
      <c r="AS359" s="45"/>
      <c r="AT359" s="46"/>
      <c r="AU359" s="47"/>
      <c r="AV359" s="48"/>
      <c r="AW359" s="49"/>
      <c r="AX359" s="49"/>
      <c r="AY359" s="49"/>
      <c r="AZ359" s="49"/>
      <c r="BA359" s="49"/>
      <c r="BB359" s="49"/>
      <c r="BC359" s="49"/>
      <c r="BD359" s="50"/>
      <c r="BE359" s="49"/>
      <c r="BF359" s="49"/>
      <c r="BG359" s="49"/>
      <c r="BH359" s="49"/>
      <c r="BI359" s="49"/>
      <c r="BJ359" s="49"/>
      <c r="BK359" s="49"/>
      <c r="BL359" s="49"/>
      <c r="BM359" s="49"/>
    </row>
    <row r="360" spans="2:65" x14ac:dyDescent="0.25">
      <c r="B360" s="162">
        <v>0</v>
      </c>
      <c r="C360" s="26"/>
      <c r="D360" s="27"/>
      <c r="E360" s="27" t="s">
        <v>724</v>
      </c>
      <c r="F360" s="29"/>
      <c r="G360" s="30"/>
      <c r="H360" s="30"/>
      <c r="I360" s="30"/>
      <c r="J360" s="31"/>
      <c r="K360" s="32"/>
      <c r="L360" s="33"/>
      <c r="M360" s="33"/>
      <c r="N360" s="26"/>
      <c r="O360" s="26"/>
      <c r="P360" s="34"/>
      <c r="Q360" s="33"/>
      <c r="R360" s="35"/>
      <c r="S360" s="26"/>
      <c r="T360" s="26"/>
      <c r="U360" s="26"/>
      <c r="V360" s="26" t="s">
        <v>45</v>
      </c>
      <c r="W360" s="26"/>
      <c r="X360" s="26"/>
      <c r="Y360" s="36"/>
      <c r="Z360" s="37"/>
      <c r="AA360" s="37"/>
      <c r="AB360" s="38"/>
      <c r="AC360" s="33"/>
      <c r="AD360" s="28" t="s">
        <v>287</v>
      </c>
      <c r="AE360" s="37"/>
      <c r="AF360" s="38"/>
      <c r="AG360" s="38"/>
      <c r="AH360" s="39"/>
      <c r="AI360" s="39"/>
      <c r="AJ360" s="40"/>
      <c r="AK360" s="41"/>
      <c r="AL360" s="42"/>
      <c r="AM360" s="39">
        <v>438</v>
      </c>
      <c r="AN360" s="30"/>
      <c r="AO360" s="30"/>
      <c r="AP360" s="38"/>
      <c r="AQ360" s="43" t="s">
        <v>155</v>
      </c>
      <c r="AR360" s="44"/>
      <c r="AS360" s="45"/>
      <c r="AT360" s="46"/>
      <c r="AU360" s="47"/>
      <c r="AV360" s="48"/>
      <c r="AW360" s="49"/>
      <c r="AX360" s="49"/>
      <c r="AY360" s="49"/>
      <c r="AZ360" s="49"/>
      <c r="BA360" s="49"/>
      <c r="BB360" s="49"/>
      <c r="BC360" s="49"/>
      <c r="BD360" s="50"/>
      <c r="BE360" s="49"/>
      <c r="BF360" s="49"/>
      <c r="BG360" s="49"/>
      <c r="BH360" s="49"/>
      <c r="BI360" s="49"/>
      <c r="BJ360" s="49"/>
      <c r="BK360" s="49"/>
      <c r="BL360" s="49"/>
      <c r="BM360" s="49"/>
    </row>
    <row r="361" spans="2:65" x14ac:dyDescent="0.25">
      <c r="B361" s="163">
        <v>0</v>
      </c>
      <c r="C361" s="26"/>
      <c r="D361" s="27"/>
      <c r="E361" s="27" t="s">
        <v>725</v>
      </c>
      <c r="F361" s="29"/>
      <c r="G361" s="30"/>
      <c r="H361" s="30"/>
      <c r="I361" s="30"/>
      <c r="J361" s="31"/>
      <c r="K361" s="32"/>
      <c r="L361" s="33"/>
      <c r="M361" s="33"/>
      <c r="N361" s="26"/>
      <c r="O361" s="26"/>
      <c r="P361" s="34"/>
      <c r="Q361" s="33"/>
      <c r="R361" s="35"/>
      <c r="S361" s="26"/>
      <c r="T361" s="26"/>
      <c r="U361" s="26"/>
      <c r="V361" s="26"/>
      <c r="W361" s="26"/>
      <c r="X361" s="26"/>
      <c r="Y361" s="36"/>
      <c r="Z361" s="37"/>
      <c r="AA361" s="37"/>
      <c r="AB361" s="38"/>
      <c r="AC361" s="33"/>
      <c r="AD361" s="28"/>
      <c r="AE361" s="37"/>
      <c r="AF361" s="38"/>
      <c r="AG361" s="38"/>
      <c r="AH361" s="39"/>
      <c r="AI361" s="39"/>
      <c r="AJ361" s="40"/>
      <c r="AK361" s="41"/>
      <c r="AL361" s="42"/>
      <c r="AM361" s="39">
        <v>439</v>
      </c>
      <c r="AN361" s="30"/>
      <c r="AO361" s="30"/>
      <c r="AP361" s="38"/>
      <c r="AQ361" s="43" t="s">
        <v>155</v>
      </c>
      <c r="AR361" s="44"/>
      <c r="AS361" s="45"/>
      <c r="AT361" s="46"/>
      <c r="AU361" s="47"/>
      <c r="AV361" s="48"/>
      <c r="AW361" s="49"/>
      <c r="AX361" s="49"/>
      <c r="AY361" s="49"/>
      <c r="AZ361" s="49"/>
      <c r="BA361" s="49"/>
      <c r="BB361" s="49"/>
      <c r="BC361" s="49"/>
      <c r="BD361" s="50"/>
      <c r="BE361" s="49"/>
      <c r="BF361" s="49"/>
      <c r="BG361" s="49"/>
      <c r="BH361" s="49"/>
      <c r="BI361" s="49"/>
      <c r="BJ361" s="49"/>
      <c r="BK361" s="49"/>
      <c r="BL361" s="49"/>
      <c r="BM361" s="49"/>
    </row>
    <row r="362" spans="2:65" x14ac:dyDescent="0.25">
      <c r="B362" s="162">
        <v>2020</v>
      </c>
      <c r="C362" s="26"/>
      <c r="D362" s="27" t="s">
        <v>726</v>
      </c>
      <c r="E362" s="27" t="s">
        <v>727</v>
      </c>
      <c r="F362" s="29"/>
      <c r="G362" s="30"/>
      <c r="H362" s="30"/>
      <c r="I362" s="30"/>
      <c r="J362" s="31"/>
      <c r="K362" s="32"/>
      <c r="L362" s="33"/>
      <c r="M362" s="33"/>
      <c r="N362" s="26"/>
      <c r="O362" s="26"/>
      <c r="P362" s="34"/>
      <c r="Q362" s="33"/>
      <c r="R362" s="35"/>
      <c r="S362" s="26"/>
      <c r="T362" s="26"/>
      <c r="U362" s="26"/>
      <c r="V362" s="26" t="s">
        <v>209</v>
      </c>
      <c r="W362" s="26"/>
      <c r="X362" s="26"/>
      <c r="Y362" s="36"/>
      <c r="Z362" s="37"/>
      <c r="AA362" s="37"/>
      <c r="AB362" s="38"/>
      <c r="AC362" s="33"/>
      <c r="AD362" s="28"/>
      <c r="AE362" s="37"/>
      <c r="AF362" s="38"/>
      <c r="AG362" s="38"/>
      <c r="AH362" s="39"/>
      <c r="AI362" s="39"/>
      <c r="AJ362" s="40"/>
      <c r="AK362" s="41"/>
      <c r="AL362" s="42"/>
      <c r="AM362" s="39">
        <v>440</v>
      </c>
      <c r="AN362" s="30"/>
      <c r="AO362" s="30"/>
      <c r="AP362" s="38"/>
      <c r="AQ362" s="43" t="s">
        <v>155</v>
      </c>
      <c r="AR362" s="44"/>
      <c r="AS362" s="45"/>
      <c r="AT362" s="46" t="s">
        <v>728</v>
      </c>
      <c r="AU362" s="47"/>
      <c r="AV362" s="48"/>
      <c r="AW362" s="49"/>
      <c r="AX362" s="49"/>
      <c r="AY362" s="49"/>
      <c r="AZ362" s="49"/>
      <c r="BA362" s="49"/>
      <c r="BB362" s="49"/>
      <c r="BC362" s="49"/>
      <c r="BD362" s="50"/>
      <c r="BE362" s="49"/>
      <c r="BF362" s="49"/>
      <c r="BG362" s="49"/>
      <c r="BH362" s="49"/>
      <c r="BI362" s="49"/>
      <c r="BJ362" s="49"/>
      <c r="BK362" s="49"/>
      <c r="BL362" s="49"/>
      <c r="BM362" s="49"/>
    </row>
    <row r="363" spans="2:65" x14ac:dyDescent="0.25">
      <c r="B363" s="163">
        <v>0</v>
      </c>
      <c r="C363" s="26"/>
      <c r="D363" s="27"/>
      <c r="E363" s="27" t="s">
        <v>729</v>
      </c>
      <c r="F363" s="29"/>
      <c r="G363" s="30"/>
      <c r="H363" s="30"/>
      <c r="I363" s="30"/>
      <c r="J363" s="31"/>
      <c r="K363" s="32"/>
      <c r="L363" s="33"/>
      <c r="M363" s="33"/>
      <c r="N363" s="26"/>
      <c r="O363" s="26"/>
      <c r="P363" s="34"/>
      <c r="Q363" s="33"/>
      <c r="R363" s="35"/>
      <c r="S363" s="26"/>
      <c r="T363" s="26"/>
      <c r="U363" s="26"/>
      <c r="V363" s="26" t="s">
        <v>45</v>
      </c>
      <c r="W363" s="26"/>
      <c r="X363" s="26"/>
      <c r="Y363" s="36"/>
      <c r="Z363" s="37"/>
      <c r="AA363" s="37"/>
      <c r="AB363" s="38"/>
      <c r="AC363" s="33"/>
      <c r="AD363" s="28" t="s">
        <v>730</v>
      </c>
      <c r="AE363" s="37"/>
      <c r="AF363" s="38"/>
      <c r="AG363" s="38"/>
      <c r="AH363" s="39"/>
      <c r="AI363" s="39"/>
      <c r="AJ363" s="40"/>
      <c r="AK363" s="41"/>
      <c r="AL363" s="42"/>
      <c r="AM363" s="39">
        <v>441</v>
      </c>
      <c r="AN363" s="30"/>
      <c r="AO363" s="30"/>
      <c r="AP363" s="38"/>
      <c r="AQ363" s="43" t="s">
        <v>155</v>
      </c>
      <c r="AR363" s="44"/>
      <c r="AS363" s="45"/>
      <c r="AT363" s="46"/>
      <c r="AU363" s="47"/>
      <c r="AV363" s="48"/>
      <c r="AW363" s="49"/>
      <c r="AX363" s="49"/>
      <c r="AY363" s="49"/>
      <c r="AZ363" s="49"/>
      <c r="BA363" s="49"/>
      <c r="BB363" s="49"/>
      <c r="BC363" s="49"/>
      <c r="BD363" s="50"/>
      <c r="BE363" s="49"/>
      <c r="BF363" s="49"/>
      <c r="BG363" s="49"/>
      <c r="BH363" s="49"/>
      <c r="BI363" s="49"/>
      <c r="BJ363" s="49"/>
      <c r="BK363" s="49"/>
      <c r="BL363" s="49"/>
      <c r="BM363" s="49"/>
    </row>
    <row r="364" spans="2:65" x14ac:dyDescent="0.25">
      <c r="B364" s="162">
        <v>2020</v>
      </c>
      <c r="C364" s="26"/>
      <c r="D364" s="27" t="s">
        <v>708</v>
      </c>
      <c r="E364" s="27" t="s">
        <v>731</v>
      </c>
      <c r="F364" s="29"/>
      <c r="G364" s="30"/>
      <c r="H364" s="30"/>
      <c r="I364" s="30"/>
      <c r="J364" s="31"/>
      <c r="K364" s="32"/>
      <c r="L364" s="33"/>
      <c r="M364" s="33"/>
      <c r="N364" s="26"/>
      <c r="O364" s="26"/>
      <c r="P364" s="34"/>
      <c r="Q364" s="33"/>
      <c r="R364" s="35"/>
      <c r="S364" s="26"/>
      <c r="T364" s="26"/>
      <c r="U364" s="26"/>
      <c r="V364" s="26"/>
      <c r="W364" s="26"/>
      <c r="X364" s="26" t="s">
        <v>423</v>
      </c>
      <c r="Y364" s="36"/>
      <c r="Z364" s="37"/>
      <c r="AA364" s="37"/>
      <c r="AB364" s="38" t="s">
        <v>29</v>
      </c>
      <c r="AC364" s="33"/>
      <c r="AD364" s="28"/>
      <c r="AE364" s="37"/>
      <c r="AF364" s="38"/>
      <c r="AG364" s="38"/>
      <c r="AH364" s="39"/>
      <c r="AI364" s="39"/>
      <c r="AJ364" s="40"/>
      <c r="AK364" s="41"/>
      <c r="AL364" s="42"/>
      <c r="AM364" s="39">
        <v>442</v>
      </c>
      <c r="AN364" s="30" t="s">
        <v>732</v>
      </c>
      <c r="AO364" s="30"/>
      <c r="AP364" s="38"/>
      <c r="AQ364" s="43" t="s">
        <v>155</v>
      </c>
      <c r="AR364" s="44"/>
      <c r="AS364" s="45"/>
      <c r="AT364" s="46" t="s">
        <v>733</v>
      </c>
      <c r="AU364" s="47"/>
      <c r="AV364" s="48">
        <v>44926</v>
      </c>
      <c r="AW364" s="49"/>
      <c r="AX364" s="49">
        <v>390</v>
      </c>
      <c r="AY364" s="49" t="s">
        <v>734</v>
      </c>
      <c r="AZ364" s="49"/>
      <c r="BA364" s="49"/>
      <c r="BB364" s="49"/>
      <c r="BC364" s="49"/>
      <c r="BD364" s="50"/>
      <c r="BE364" s="49"/>
      <c r="BF364" s="49"/>
      <c r="BG364" s="49"/>
      <c r="BH364" s="49"/>
      <c r="BI364" s="49"/>
      <c r="BJ364" s="49"/>
      <c r="BK364" s="49"/>
      <c r="BL364" s="49"/>
      <c r="BM364" s="49"/>
    </row>
    <row r="365" spans="2:65" x14ac:dyDescent="0.25">
      <c r="B365" s="163">
        <v>0</v>
      </c>
      <c r="C365" s="26"/>
      <c r="D365" s="27"/>
      <c r="E365" s="27" t="s">
        <v>735</v>
      </c>
      <c r="F365" s="29"/>
      <c r="G365" s="30"/>
      <c r="H365" s="30"/>
      <c r="I365" s="30"/>
      <c r="J365" s="31"/>
      <c r="K365" s="32"/>
      <c r="L365" s="33"/>
      <c r="M365" s="33"/>
      <c r="N365" s="26"/>
      <c r="O365" s="26"/>
      <c r="P365" s="34"/>
      <c r="Q365" s="33"/>
      <c r="R365" s="35"/>
      <c r="S365" s="26"/>
      <c r="T365" s="26"/>
      <c r="U365" s="26"/>
      <c r="V365" s="26"/>
      <c r="W365" s="26"/>
      <c r="X365" s="26"/>
      <c r="Y365" s="36"/>
      <c r="Z365" s="37"/>
      <c r="AA365" s="37"/>
      <c r="AB365" s="38"/>
      <c r="AC365" s="33"/>
      <c r="AD365" s="28"/>
      <c r="AE365" s="37"/>
      <c r="AF365" s="38"/>
      <c r="AG365" s="38"/>
      <c r="AH365" s="39"/>
      <c r="AI365" s="39"/>
      <c r="AJ365" s="40"/>
      <c r="AK365" s="41"/>
      <c r="AL365" s="42"/>
      <c r="AM365" s="39">
        <v>443</v>
      </c>
      <c r="AN365" s="30"/>
      <c r="AO365" s="30"/>
      <c r="AP365" s="38"/>
      <c r="AQ365" s="43" t="s">
        <v>155</v>
      </c>
      <c r="AR365" s="44"/>
      <c r="AS365" s="45"/>
      <c r="AT365" s="46"/>
      <c r="AU365" s="47"/>
      <c r="AV365" s="48"/>
      <c r="AW365" s="49"/>
      <c r="AX365" s="49"/>
      <c r="AY365" s="49"/>
      <c r="AZ365" s="49"/>
      <c r="BA365" s="49"/>
      <c r="BB365" s="49"/>
      <c r="BC365" s="49"/>
      <c r="BD365" s="50"/>
      <c r="BE365" s="49"/>
      <c r="BF365" s="49"/>
      <c r="BG365" s="49"/>
      <c r="BH365" s="49"/>
      <c r="BI365" s="49"/>
      <c r="BJ365" s="49"/>
      <c r="BK365" s="49"/>
      <c r="BL365" s="49"/>
      <c r="BM365" s="49"/>
    </row>
    <row r="366" spans="2:65" x14ac:dyDescent="0.25">
      <c r="B366" s="162">
        <v>0</v>
      </c>
      <c r="C366" s="26"/>
      <c r="D366" s="27"/>
      <c r="E366" s="27" t="s">
        <v>736</v>
      </c>
      <c r="F366" s="29"/>
      <c r="G366" s="30"/>
      <c r="H366" s="30"/>
      <c r="I366" s="30"/>
      <c r="J366" s="31"/>
      <c r="K366" s="32"/>
      <c r="L366" s="33"/>
      <c r="M366" s="33"/>
      <c r="N366" s="26"/>
      <c r="O366" s="26"/>
      <c r="P366" s="34"/>
      <c r="Q366" s="33"/>
      <c r="R366" s="35"/>
      <c r="S366" s="26"/>
      <c r="T366" s="26"/>
      <c r="U366" s="26"/>
      <c r="V366" s="26"/>
      <c r="W366" s="26"/>
      <c r="X366" s="26"/>
      <c r="Y366" s="36"/>
      <c r="Z366" s="37"/>
      <c r="AA366" s="37"/>
      <c r="AB366" s="38"/>
      <c r="AC366" s="33"/>
      <c r="AD366" s="28" t="s">
        <v>737</v>
      </c>
      <c r="AE366" s="37"/>
      <c r="AF366" s="38"/>
      <c r="AG366" s="38"/>
      <c r="AH366" s="39"/>
      <c r="AI366" s="39"/>
      <c r="AJ366" s="40"/>
      <c r="AK366" s="41"/>
      <c r="AL366" s="42"/>
      <c r="AM366" s="39">
        <v>444</v>
      </c>
      <c r="AN366" s="30"/>
      <c r="AO366" s="30"/>
      <c r="AP366" s="38"/>
      <c r="AQ366" s="43" t="s">
        <v>155</v>
      </c>
      <c r="AR366" s="44"/>
      <c r="AS366" s="45"/>
      <c r="AT366" s="46"/>
      <c r="AU366" s="47"/>
      <c r="AV366" s="48"/>
      <c r="AW366" s="49"/>
      <c r="AX366" s="49"/>
      <c r="AY366" s="49"/>
      <c r="AZ366" s="49"/>
      <c r="BA366" s="49"/>
      <c r="BB366" s="49"/>
      <c r="BC366" s="49"/>
      <c r="BD366" s="50"/>
      <c r="BE366" s="49"/>
      <c r="BF366" s="49"/>
      <c r="BG366" s="49"/>
      <c r="BH366" s="49"/>
      <c r="BI366" s="49"/>
      <c r="BJ366" s="49"/>
      <c r="BK366" s="49"/>
      <c r="BL366" s="49"/>
      <c r="BM366" s="49"/>
    </row>
    <row r="367" spans="2:65" x14ac:dyDescent="0.25">
      <c r="B367" s="164">
        <v>0</v>
      </c>
      <c r="C367" s="26"/>
      <c r="D367" s="27"/>
      <c r="E367" s="27" t="s">
        <v>738</v>
      </c>
      <c r="F367" s="51"/>
      <c r="G367" s="26"/>
      <c r="H367" s="26"/>
      <c r="J367" s="52"/>
      <c r="K367" s="51"/>
      <c r="L367" s="26"/>
      <c r="M367" s="26"/>
      <c r="N367" s="26"/>
      <c r="O367" s="26"/>
      <c r="P367" s="53"/>
      <c r="Q367" s="26"/>
      <c r="R367" s="54"/>
      <c r="S367" s="26"/>
      <c r="T367" s="26"/>
      <c r="U367" s="26"/>
      <c r="V367" s="26"/>
      <c r="W367" s="26"/>
      <c r="X367" s="26"/>
      <c r="Y367" s="26"/>
      <c r="Z367" s="26"/>
      <c r="AA367" s="26"/>
      <c r="AB367" s="26"/>
      <c r="AC367" s="26"/>
      <c r="AD367" s="26"/>
      <c r="AE367" s="36"/>
      <c r="AF367" s="38"/>
      <c r="AG367" s="38"/>
      <c r="AH367" s="33"/>
      <c r="AI367" s="28"/>
      <c r="AJ367" s="32"/>
      <c r="AK367" s="55"/>
      <c r="AL367" s="56"/>
      <c r="AM367" s="39">
        <v>445</v>
      </c>
      <c r="AN367" s="30"/>
      <c r="AO367" s="30"/>
      <c r="AP367" s="26"/>
      <c r="AQ367" s="43" t="s">
        <v>155</v>
      </c>
      <c r="AR367" s="44"/>
      <c r="AS367" s="45"/>
      <c r="AT367" s="46"/>
      <c r="AU367" s="49"/>
      <c r="AV367" s="48"/>
      <c r="AW367" s="49"/>
      <c r="AX367" s="49"/>
      <c r="AY367" s="49"/>
      <c r="AZ367" s="49"/>
      <c r="BA367" s="49"/>
      <c r="BB367" s="49"/>
      <c r="BC367" s="49"/>
      <c r="BD367" s="50"/>
      <c r="BE367" s="49"/>
      <c r="BF367" s="49"/>
      <c r="BG367" s="49"/>
      <c r="BH367" s="49"/>
      <c r="BI367" s="26"/>
      <c r="BJ367" s="26"/>
      <c r="BK367" s="26"/>
      <c r="BL367" s="26"/>
      <c r="BM367" s="26"/>
    </row>
    <row r="368" spans="2:65" x14ac:dyDescent="0.25">
      <c r="B368" s="162">
        <v>0</v>
      </c>
      <c r="C368" s="26"/>
      <c r="D368" s="27"/>
      <c r="E368" s="27" t="s">
        <v>739</v>
      </c>
      <c r="F368" s="29"/>
      <c r="G368" s="30"/>
      <c r="H368" s="30"/>
      <c r="I368" s="30"/>
      <c r="J368" s="31"/>
      <c r="K368" s="32"/>
      <c r="L368" s="33"/>
      <c r="M368" s="33"/>
      <c r="N368" s="26"/>
      <c r="O368" s="26"/>
      <c r="P368" s="34"/>
      <c r="Q368" s="33"/>
      <c r="R368" s="35"/>
      <c r="S368" s="26"/>
      <c r="T368" s="26"/>
      <c r="U368" s="26"/>
      <c r="V368" s="26" t="s">
        <v>45</v>
      </c>
      <c r="W368" s="26"/>
      <c r="X368" s="26"/>
      <c r="Y368" s="36"/>
      <c r="Z368" s="37"/>
      <c r="AA368" s="37"/>
      <c r="AB368" s="38"/>
      <c r="AC368" s="33"/>
      <c r="AD368" s="28" t="s">
        <v>740</v>
      </c>
      <c r="AE368" s="37"/>
      <c r="AF368" s="38"/>
      <c r="AG368" s="38"/>
      <c r="AH368" s="39"/>
      <c r="AI368" s="39"/>
      <c r="AJ368" s="40"/>
      <c r="AK368" s="41"/>
      <c r="AL368" s="42"/>
      <c r="AM368" s="39">
        <v>446</v>
      </c>
      <c r="AN368" s="30"/>
      <c r="AO368" s="30"/>
      <c r="AP368" s="38"/>
      <c r="AQ368" s="43" t="s">
        <v>155</v>
      </c>
      <c r="AR368" s="44"/>
      <c r="AS368" s="45"/>
      <c r="AT368" s="46"/>
      <c r="AU368" s="47"/>
      <c r="AV368" s="48"/>
      <c r="AW368" s="49"/>
      <c r="AX368" s="49"/>
      <c r="AY368" s="49"/>
      <c r="AZ368" s="49"/>
      <c r="BA368" s="49"/>
      <c r="BB368" s="49"/>
      <c r="BC368" s="49"/>
      <c r="BD368" s="50"/>
      <c r="BE368" s="49"/>
      <c r="BF368" s="49"/>
      <c r="BG368" s="49"/>
      <c r="BH368" s="49"/>
      <c r="BI368" s="49"/>
      <c r="BJ368" s="49"/>
      <c r="BK368" s="49"/>
      <c r="BL368" s="49"/>
      <c r="BM368" s="49"/>
    </row>
    <row r="369" spans="2:65" x14ac:dyDescent="0.25">
      <c r="B369" s="163">
        <v>0</v>
      </c>
      <c r="C369" s="26"/>
      <c r="D369" s="27"/>
      <c r="E369" s="27" t="s">
        <v>741</v>
      </c>
      <c r="F369" s="29"/>
      <c r="G369" s="30"/>
      <c r="H369" s="30"/>
      <c r="I369" s="30"/>
      <c r="J369" s="31"/>
      <c r="K369" s="32"/>
      <c r="L369" s="33"/>
      <c r="M369" s="33"/>
      <c r="N369" s="26"/>
      <c r="O369" s="26"/>
      <c r="P369" s="34"/>
      <c r="Q369" s="33"/>
      <c r="R369" s="35"/>
      <c r="S369" s="26"/>
      <c r="T369" s="26"/>
      <c r="U369" s="26"/>
      <c r="V369" s="26"/>
      <c r="W369" s="26"/>
      <c r="X369" s="26"/>
      <c r="Y369" s="36"/>
      <c r="Z369" s="37"/>
      <c r="AA369" s="37"/>
      <c r="AB369" s="38"/>
      <c r="AC369" s="33"/>
      <c r="AD369" s="28" t="s">
        <v>742</v>
      </c>
      <c r="AE369" s="37"/>
      <c r="AF369" s="38"/>
      <c r="AG369" s="38"/>
      <c r="AH369" s="39"/>
      <c r="AI369" s="39"/>
      <c r="AJ369" s="40"/>
      <c r="AK369" s="41"/>
      <c r="AL369" s="42"/>
      <c r="AM369" s="39">
        <v>447</v>
      </c>
      <c r="AN369" s="30"/>
      <c r="AO369" s="30"/>
      <c r="AP369" s="38"/>
      <c r="AQ369" s="43" t="s">
        <v>155</v>
      </c>
      <c r="AR369" s="44"/>
      <c r="AS369" s="45"/>
      <c r="AT369" s="46"/>
      <c r="AU369" s="47"/>
      <c r="AV369" s="48"/>
      <c r="AW369" s="49"/>
      <c r="AX369" s="49"/>
      <c r="AY369" s="49"/>
      <c r="AZ369" s="49"/>
      <c r="BA369" s="49"/>
      <c r="BB369" s="49"/>
      <c r="BC369" s="49"/>
      <c r="BD369" s="50"/>
      <c r="BE369" s="49"/>
      <c r="BF369" s="49"/>
      <c r="BG369" s="49"/>
      <c r="BH369" s="49"/>
      <c r="BI369" s="49"/>
      <c r="BJ369" s="49"/>
      <c r="BK369" s="49"/>
      <c r="BL369" s="49"/>
      <c r="BM369" s="49"/>
    </row>
    <row r="370" spans="2:65" x14ac:dyDescent="0.25">
      <c r="B370" s="162">
        <v>2020</v>
      </c>
      <c r="C370" s="26"/>
      <c r="D370" s="27" t="s">
        <v>743</v>
      </c>
      <c r="E370" s="27" t="s">
        <v>744</v>
      </c>
      <c r="F370" s="29"/>
      <c r="G370" s="30"/>
      <c r="H370" s="30"/>
      <c r="I370" s="30"/>
      <c r="J370" s="31"/>
      <c r="K370" s="32"/>
      <c r="L370" s="33"/>
      <c r="M370" s="33"/>
      <c r="N370" s="26"/>
      <c r="O370" s="26"/>
      <c r="P370" s="34"/>
      <c r="Q370" s="33"/>
      <c r="R370" s="35"/>
      <c r="S370" s="26"/>
      <c r="T370" s="26"/>
      <c r="U370" s="26"/>
      <c r="V370" s="26"/>
      <c r="W370" s="26"/>
      <c r="X370" s="26"/>
      <c r="Y370" s="36"/>
      <c r="Z370" s="37"/>
      <c r="AA370" s="37"/>
      <c r="AB370" s="38"/>
      <c r="AC370" s="33"/>
      <c r="AD370" s="28"/>
      <c r="AE370" s="37"/>
      <c r="AF370" s="38"/>
      <c r="AG370" s="38"/>
      <c r="AH370" s="39"/>
      <c r="AI370" s="39" t="s">
        <v>720</v>
      </c>
      <c r="AJ370" s="40"/>
      <c r="AK370" s="41"/>
      <c r="AL370" s="42"/>
      <c r="AM370" s="39">
        <v>450</v>
      </c>
      <c r="AN370" s="30" t="s">
        <v>745</v>
      </c>
      <c r="AO370" s="30"/>
      <c r="AP370" s="38"/>
      <c r="AQ370" s="43" t="s">
        <v>155</v>
      </c>
      <c r="AR370" s="44"/>
      <c r="AS370" s="45"/>
      <c r="AT370" s="46"/>
      <c r="AU370" s="47"/>
      <c r="AV370" s="48">
        <v>43938</v>
      </c>
      <c r="AW370" s="49"/>
      <c r="AX370" s="49"/>
      <c r="AY370" s="49"/>
      <c r="AZ370" s="49"/>
      <c r="BA370" s="49"/>
      <c r="BB370" s="49"/>
      <c r="BC370" s="49"/>
      <c r="BD370" s="50"/>
      <c r="BE370" s="49"/>
      <c r="BF370" s="49"/>
      <c r="BG370" s="49"/>
      <c r="BH370" s="49"/>
      <c r="BI370" s="49"/>
      <c r="BJ370" s="49"/>
      <c r="BK370" s="49"/>
      <c r="BL370" s="49"/>
      <c r="BM370" s="49"/>
    </row>
    <row r="371" spans="2:65" x14ac:dyDescent="0.25">
      <c r="B371" s="163">
        <v>0</v>
      </c>
      <c r="C371" s="26"/>
      <c r="D371" s="27"/>
      <c r="E371" s="27" t="s">
        <v>746</v>
      </c>
      <c r="F371" s="29"/>
      <c r="G371" s="30"/>
      <c r="H371" s="30"/>
      <c r="I371" s="30"/>
      <c r="J371" s="31"/>
      <c r="K371" s="32"/>
      <c r="L371" s="33"/>
      <c r="M371" s="33"/>
      <c r="N371" s="26"/>
      <c r="O371" s="26"/>
      <c r="P371" s="34"/>
      <c r="Q371" s="33"/>
      <c r="R371" s="35"/>
      <c r="S371" s="26"/>
      <c r="T371" s="26"/>
      <c r="U371" s="26"/>
      <c r="V371" s="26" t="s">
        <v>45</v>
      </c>
      <c r="W371" s="26"/>
      <c r="X371" s="26"/>
      <c r="Y371" s="36"/>
      <c r="Z371" s="37"/>
      <c r="AA371" s="37"/>
      <c r="AB371" s="38"/>
      <c r="AC371" s="33"/>
      <c r="AD371" s="28" t="s">
        <v>747</v>
      </c>
      <c r="AE371" s="37"/>
      <c r="AF371" s="38"/>
      <c r="AG371" s="38"/>
      <c r="AH371" s="39"/>
      <c r="AI371" s="39"/>
      <c r="AJ371" s="40"/>
      <c r="AK371" s="41"/>
      <c r="AL371" s="42"/>
      <c r="AM371" s="39">
        <v>453</v>
      </c>
      <c r="AN371" s="30"/>
      <c r="AO371" s="30"/>
      <c r="AP371" s="38"/>
      <c r="AQ371" s="43" t="s">
        <v>155</v>
      </c>
      <c r="AR371" s="44"/>
      <c r="AS371" s="45"/>
      <c r="AT371" s="46"/>
      <c r="AU371" s="47"/>
      <c r="AV371" s="48"/>
      <c r="AW371" s="49"/>
      <c r="AX371" s="49"/>
      <c r="AY371" s="49"/>
      <c r="AZ371" s="49"/>
      <c r="BA371" s="49"/>
      <c r="BB371" s="49"/>
      <c r="BC371" s="49"/>
      <c r="BD371" s="50"/>
      <c r="BE371" s="49"/>
      <c r="BF371" s="49"/>
      <c r="BG371" s="49"/>
      <c r="BH371" s="49"/>
      <c r="BI371" s="49"/>
      <c r="BJ371" s="49"/>
      <c r="BK371" s="49"/>
      <c r="BL371" s="49"/>
      <c r="BM371" s="49"/>
    </row>
    <row r="372" spans="2:65" x14ac:dyDescent="0.25">
      <c r="B372" s="162">
        <v>2022</v>
      </c>
      <c r="C372" s="26"/>
      <c r="D372" s="27" t="s">
        <v>748</v>
      </c>
      <c r="E372" s="27" t="s">
        <v>749</v>
      </c>
      <c r="F372" s="29"/>
      <c r="G372" s="30" t="s">
        <v>750</v>
      </c>
      <c r="H372" s="30"/>
      <c r="I372" s="30"/>
      <c r="J372" s="31"/>
      <c r="K372" s="32"/>
      <c r="L372" s="33"/>
      <c r="M372" s="33"/>
      <c r="N372" s="26"/>
      <c r="O372" s="26"/>
      <c r="P372" s="34"/>
      <c r="Q372" s="33"/>
      <c r="R372" s="35"/>
      <c r="S372" s="26" t="s">
        <v>750</v>
      </c>
      <c r="T372" s="26"/>
      <c r="U372" s="26"/>
      <c r="V372" s="26"/>
      <c r="W372" s="26"/>
      <c r="X372" s="26" t="s">
        <v>751</v>
      </c>
      <c r="Y372" s="36"/>
      <c r="Z372" s="37"/>
      <c r="AA372" s="37"/>
      <c r="AB372" s="38"/>
      <c r="AC372" s="33"/>
      <c r="AD372" s="28"/>
      <c r="AE372" s="37"/>
      <c r="AF372" s="38"/>
      <c r="AG372" s="38"/>
      <c r="AH372" s="39"/>
      <c r="AI372" s="39" t="s">
        <v>720</v>
      </c>
      <c r="AJ372" s="40"/>
      <c r="AK372" s="41"/>
      <c r="AL372" s="42"/>
      <c r="AM372" s="39">
        <v>454</v>
      </c>
      <c r="AN372" s="30" t="s">
        <v>752</v>
      </c>
      <c r="AO372" s="30"/>
      <c r="AP372" s="38"/>
      <c r="AQ372" s="43" t="s">
        <v>155</v>
      </c>
      <c r="AR372" s="44"/>
      <c r="AS372" s="45"/>
      <c r="AT372" s="46"/>
      <c r="AU372" s="47"/>
      <c r="AV372" s="48">
        <v>44926</v>
      </c>
      <c r="AW372" s="49"/>
      <c r="AX372" s="49">
        <v>159</v>
      </c>
      <c r="AY372" s="49"/>
      <c r="AZ372" s="49"/>
      <c r="BA372" s="49"/>
      <c r="BB372" s="49"/>
      <c r="BC372" s="49"/>
      <c r="BD372" s="50"/>
      <c r="BE372" s="49"/>
      <c r="BF372" s="49"/>
      <c r="BG372" s="49"/>
      <c r="BH372" s="49"/>
      <c r="BI372" s="49"/>
      <c r="BJ372" s="49"/>
      <c r="BK372" s="49"/>
      <c r="BL372" s="49"/>
      <c r="BM372" s="49"/>
    </row>
    <row r="373" spans="2:65" x14ac:dyDescent="0.25">
      <c r="B373" s="163">
        <v>2020</v>
      </c>
      <c r="C373" s="26"/>
      <c r="D373" s="27"/>
      <c r="E373" s="27" t="s">
        <v>753</v>
      </c>
      <c r="F373" s="29"/>
      <c r="G373" s="30"/>
      <c r="H373" s="30"/>
      <c r="I373" s="30"/>
      <c r="J373" s="31"/>
      <c r="K373" s="32"/>
      <c r="L373" s="33"/>
      <c r="M373" s="33"/>
      <c r="N373" s="26"/>
      <c r="O373" s="26"/>
      <c r="P373" s="34"/>
      <c r="Q373" s="33"/>
      <c r="R373" s="35"/>
      <c r="S373" s="26"/>
      <c r="T373" s="26"/>
      <c r="U373" s="26"/>
      <c r="V373" s="26" t="s">
        <v>90</v>
      </c>
      <c r="W373" s="26"/>
      <c r="X373" s="26"/>
      <c r="Y373" s="36"/>
      <c r="Z373" s="37"/>
      <c r="AA373" s="37"/>
      <c r="AB373" s="38"/>
      <c r="AC373" s="33"/>
      <c r="AD373" s="28"/>
      <c r="AE373" s="37">
        <v>2020</v>
      </c>
      <c r="AF373" s="38" t="s">
        <v>754</v>
      </c>
      <c r="AG373" s="38"/>
      <c r="AH373" s="39"/>
      <c r="AI373" s="39"/>
      <c r="AJ373" s="40"/>
      <c r="AK373" s="41"/>
      <c r="AL373" s="42"/>
      <c r="AM373" s="39">
        <v>457</v>
      </c>
      <c r="AN373" s="30"/>
      <c r="AO373" s="30"/>
      <c r="AP373" s="38"/>
      <c r="AQ373" s="43" t="s">
        <v>155</v>
      </c>
      <c r="AR373" s="44"/>
      <c r="AS373" s="45"/>
      <c r="AT373" s="46"/>
      <c r="AU373" s="47"/>
      <c r="AV373" s="48"/>
      <c r="AW373" s="49"/>
      <c r="AX373" s="49"/>
      <c r="AY373" s="49"/>
      <c r="AZ373" s="49"/>
      <c r="BA373" s="49"/>
      <c r="BB373" s="49"/>
      <c r="BC373" s="49"/>
      <c r="BD373" s="50"/>
      <c r="BE373" s="49"/>
      <c r="BF373" s="49"/>
      <c r="BG373" s="49"/>
      <c r="BH373" s="49"/>
      <c r="BI373" s="49"/>
      <c r="BJ373" s="49"/>
      <c r="BK373" s="49"/>
      <c r="BL373" s="49"/>
      <c r="BM373" s="49"/>
    </row>
    <row r="374" spans="2:65" x14ac:dyDescent="0.25">
      <c r="B374" s="162">
        <v>0</v>
      </c>
      <c r="C374" s="26"/>
      <c r="D374" s="27"/>
      <c r="E374" s="27" t="s">
        <v>755</v>
      </c>
      <c r="F374" s="29"/>
      <c r="G374" s="30"/>
      <c r="H374" s="30"/>
      <c r="I374" s="30"/>
      <c r="J374" s="31"/>
      <c r="K374" s="32"/>
      <c r="L374" s="33"/>
      <c r="M374" s="33"/>
      <c r="N374" s="26"/>
      <c r="O374" s="26"/>
      <c r="P374" s="34"/>
      <c r="Q374" s="33"/>
      <c r="R374" s="35"/>
      <c r="S374" s="26"/>
      <c r="T374" s="26"/>
      <c r="U374" s="26"/>
      <c r="V374" s="26"/>
      <c r="W374" s="26"/>
      <c r="X374" s="26"/>
      <c r="Y374" s="36"/>
      <c r="Z374" s="37"/>
      <c r="AA374" s="37"/>
      <c r="AB374" s="38"/>
      <c r="AC374" s="33"/>
      <c r="AD374" s="28"/>
      <c r="AE374" s="37"/>
      <c r="AF374" s="38"/>
      <c r="AG374" s="38"/>
      <c r="AH374" s="39"/>
      <c r="AI374" s="39"/>
      <c r="AJ374" s="40"/>
      <c r="AK374" s="41"/>
      <c r="AL374" s="42"/>
      <c r="AM374" s="39">
        <v>463</v>
      </c>
      <c r="AN374" s="30"/>
      <c r="AO374" s="30"/>
      <c r="AP374" s="38"/>
      <c r="AQ374" s="43" t="s">
        <v>155</v>
      </c>
      <c r="AR374" s="44"/>
      <c r="AS374" s="45"/>
      <c r="AT374" s="46"/>
      <c r="AU374" s="47"/>
      <c r="AV374" s="48"/>
      <c r="AW374" s="49"/>
      <c r="AX374" s="49"/>
      <c r="AY374" s="49"/>
      <c r="AZ374" s="49"/>
      <c r="BA374" s="49"/>
      <c r="BB374" s="49"/>
      <c r="BC374" s="49"/>
      <c r="BD374" s="50"/>
      <c r="BE374" s="49"/>
      <c r="BF374" s="49"/>
      <c r="BG374" s="49"/>
      <c r="BH374" s="49"/>
      <c r="BI374" s="49"/>
      <c r="BJ374" s="49"/>
      <c r="BK374" s="49"/>
      <c r="BL374" s="49"/>
      <c r="BM374" s="49"/>
    </row>
    <row r="375" spans="2:65" x14ac:dyDescent="0.25">
      <c r="B375" s="163">
        <v>0</v>
      </c>
      <c r="C375" s="26"/>
      <c r="D375" s="27"/>
      <c r="E375" s="27" t="s">
        <v>756</v>
      </c>
      <c r="F375" s="29"/>
      <c r="G375" s="30"/>
      <c r="H375" s="30"/>
      <c r="I375" s="30"/>
      <c r="J375" s="31"/>
      <c r="K375" s="32"/>
      <c r="L375" s="33"/>
      <c r="M375" s="33"/>
      <c r="N375" s="26"/>
      <c r="O375" s="26"/>
      <c r="P375" s="34"/>
      <c r="Q375" s="33"/>
      <c r="R375" s="35"/>
      <c r="S375" s="26"/>
      <c r="T375" s="26"/>
      <c r="U375" s="26"/>
      <c r="V375" s="26"/>
      <c r="W375" s="26"/>
      <c r="X375" s="26"/>
      <c r="Y375" s="36"/>
      <c r="Z375" s="37"/>
      <c r="AA375" s="37"/>
      <c r="AB375" s="38"/>
      <c r="AC375" s="33"/>
      <c r="AD375" s="28"/>
      <c r="AE375" s="37"/>
      <c r="AF375" s="38"/>
      <c r="AG375" s="38"/>
      <c r="AH375" s="39"/>
      <c r="AI375" s="39"/>
      <c r="AJ375" s="40"/>
      <c r="AK375" s="41"/>
      <c r="AL375" s="42"/>
      <c r="AM375" s="39">
        <v>464</v>
      </c>
      <c r="AN375" s="30"/>
      <c r="AO375" s="30"/>
      <c r="AP375" s="38"/>
      <c r="AQ375" s="43" t="s">
        <v>155</v>
      </c>
      <c r="AR375" s="44"/>
      <c r="AS375" s="45"/>
      <c r="AT375" s="46"/>
      <c r="AU375" s="47"/>
      <c r="AV375" s="48"/>
      <c r="AW375" s="49"/>
      <c r="AX375" s="49"/>
      <c r="AY375" s="49"/>
      <c r="AZ375" s="49"/>
      <c r="BA375" s="49"/>
      <c r="BB375" s="49"/>
      <c r="BC375" s="49"/>
      <c r="BD375" s="50"/>
      <c r="BE375" s="49"/>
      <c r="BF375" s="49"/>
      <c r="BG375" s="49"/>
      <c r="BH375" s="49"/>
      <c r="BI375" s="49"/>
      <c r="BJ375" s="49"/>
      <c r="BK375" s="49"/>
      <c r="BL375" s="49"/>
      <c r="BM375" s="49"/>
    </row>
    <row r="376" spans="2:65" x14ac:dyDescent="0.25">
      <c r="B376" s="165">
        <v>0</v>
      </c>
      <c r="C376" s="26"/>
      <c r="D376" s="27"/>
      <c r="E376" s="27" t="s">
        <v>757</v>
      </c>
      <c r="F376" s="51"/>
      <c r="G376" s="26"/>
      <c r="H376" s="26"/>
      <c r="J376" s="52"/>
      <c r="K376" s="51"/>
      <c r="L376" s="26"/>
      <c r="M376" s="26"/>
      <c r="N376" s="26"/>
      <c r="O376" s="26"/>
      <c r="P376" s="53"/>
      <c r="Q376" s="26"/>
      <c r="R376" s="54"/>
      <c r="S376" s="26"/>
      <c r="T376" s="26"/>
      <c r="U376" s="26"/>
      <c r="V376" s="26"/>
      <c r="W376" s="26"/>
      <c r="X376" s="26"/>
      <c r="Y376" s="26"/>
      <c r="Z376" s="26"/>
      <c r="AA376" s="26"/>
      <c r="AB376" s="26"/>
      <c r="AC376" s="26"/>
      <c r="AD376" s="26"/>
      <c r="AE376" s="36"/>
      <c r="AF376" s="38"/>
      <c r="AG376" s="38"/>
      <c r="AH376" s="33"/>
      <c r="AI376" s="28"/>
      <c r="AJ376" s="32"/>
      <c r="AK376" s="55"/>
      <c r="AL376" s="56"/>
      <c r="AM376" s="39">
        <v>465</v>
      </c>
      <c r="AN376" s="30"/>
      <c r="AO376" s="30"/>
      <c r="AP376" s="26"/>
      <c r="AQ376" s="43" t="s">
        <v>155</v>
      </c>
      <c r="AR376" s="44"/>
      <c r="AS376" s="45"/>
      <c r="AT376" s="46"/>
      <c r="AU376" s="49"/>
      <c r="AV376" s="48"/>
      <c r="AW376" s="49"/>
      <c r="AX376" s="49"/>
      <c r="AY376" s="49"/>
      <c r="AZ376" s="49"/>
      <c r="BA376" s="49"/>
      <c r="BB376" s="49"/>
      <c r="BC376" s="49"/>
      <c r="BD376" s="50"/>
      <c r="BE376" s="49"/>
      <c r="BF376" s="49"/>
      <c r="BG376" s="49"/>
      <c r="BH376" s="49"/>
      <c r="BI376" s="26"/>
      <c r="BJ376" s="26"/>
      <c r="BK376" s="26"/>
      <c r="BL376" s="26"/>
      <c r="BM376" s="26"/>
    </row>
    <row r="377" spans="2:65" x14ac:dyDescent="0.25">
      <c r="B377" s="163">
        <v>0</v>
      </c>
      <c r="C377" s="26"/>
      <c r="D377" s="27"/>
      <c r="E377" s="27" t="s">
        <v>758</v>
      </c>
      <c r="F377" s="29"/>
      <c r="G377" s="30"/>
      <c r="H377" s="30"/>
      <c r="I377" s="30"/>
      <c r="J377" s="31"/>
      <c r="K377" s="32"/>
      <c r="L377" s="33"/>
      <c r="M377" s="33"/>
      <c r="N377" s="26"/>
      <c r="O377" s="26"/>
      <c r="P377" s="34"/>
      <c r="Q377" s="33"/>
      <c r="R377" s="35"/>
      <c r="S377" s="26"/>
      <c r="T377" s="26"/>
      <c r="U377" s="26"/>
      <c r="V377" s="26"/>
      <c r="W377" s="26"/>
      <c r="X377" s="26"/>
      <c r="Y377" s="36"/>
      <c r="Z377" s="37"/>
      <c r="AA377" s="37"/>
      <c r="AB377" s="38"/>
      <c r="AC377" s="33"/>
      <c r="AD377" s="28"/>
      <c r="AE377" s="37"/>
      <c r="AF377" s="38"/>
      <c r="AG377" s="38"/>
      <c r="AH377" s="39"/>
      <c r="AI377" s="39"/>
      <c r="AJ377" s="40"/>
      <c r="AK377" s="41"/>
      <c r="AL377" s="42"/>
      <c r="AM377" s="39">
        <v>466</v>
      </c>
      <c r="AN377" s="30"/>
      <c r="AO377" s="30"/>
      <c r="AP377" s="38"/>
      <c r="AQ377" s="43" t="s">
        <v>155</v>
      </c>
      <c r="AR377" s="44"/>
      <c r="AS377" s="45"/>
      <c r="AT377" s="46"/>
      <c r="AU377" s="47"/>
      <c r="AV377" s="48"/>
      <c r="AW377" s="49"/>
      <c r="AX377" s="49"/>
      <c r="AY377" s="49"/>
      <c r="AZ377" s="49"/>
      <c r="BA377" s="49"/>
      <c r="BB377" s="49"/>
      <c r="BC377" s="49"/>
      <c r="BD377" s="50"/>
      <c r="BE377" s="49"/>
      <c r="BF377" s="49"/>
      <c r="BG377" s="49"/>
      <c r="BH377" s="49"/>
      <c r="BI377" s="49"/>
      <c r="BJ377" s="49"/>
      <c r="BK377" s="49"/>
      <c r="BL377" s="49"/>
      <c r="BM377" s="49"/>
    </row>
    <row r="378" spans="2:65" x14ac:dyDescent="0.25">
      <c r="B378" s="162">
        <v>0</v>
      </c>
      <c r="C378" s="26"/>
      <c r="D378" s="27"/>
      <c r="E378" s="27" t="s">
        <v>759</v>
      </c>
      <c r="F378" s="29"/>
      <c r="G378" s="30"/>
      <c r="H378" s="30"/>
      <c r="I378" s="30"/>
      <c r="J378" s="31"/>
      <c r="K378" s="32"/>
      <c r="L378" s="33"/>
      <c r="M378" s="33"/>
      <c r="N378" s="26"/>
      <c r="O378" s="26"/>
      <c r="P378" s="34"/>
      <c r="Q378" s="33"/>
      <c r="R378" s="35"/>
      <c r="S378" s="26"/>
      <c r="T378" s="26"/>
      <c r="U378" s="26"/>
      <c r="V378" s="26"/>
      <c r="W378" s="26"/>
      <c r="X378" s="26"/>
      <c r="Y378" s="36"/>
      <c r="Z378" s="37"/>
      <c r="AA378" s="37"/>
      <c r="AB378" s="38"/>
      <c r="AC378" s="33"/>
      <c r="AD378" s="28"/>
      <c r="AE378" s="37"/>
      <c r="AF378" s="38"/>
      <c r="AG378" s="38"/>
      <c r="AH378" s="39"/>
      <c r="AI378" s="39"/>
      <c r="AJ378" s="40"/>
      <c r="AK378" s="41"/>
      <c r="AL378" s="42"/>
      <c r="AM378" s="39">
        <v>468</v>
      </c>
      <c r="AN378" s="30"/>
      <c r="AO378" s="30"/>
      <c r="AP378" s="38"/>
      <c r="AQ378" s="43" t="s">
        <v>155</v>
      </c>
      <c r="AR378" s="44"/>
      <c r="AS378" s="45"/>
      <c r="AT378" s="46"/>
      <c r="AU378" s="47"/>
      <c r="AV378" s="48"/>
      <c r="AW378" s="49"/>
      <c r="AX378" s="49"/>
      <c r="AY378" s="49"/>
      <c r="AZ378" s="49"/>
      <c r="BA378" s="49"/>
      <c r="BB378" s="49"/>
      <c r="BC378" s="49"/>
      <c r="BD378" s="50"/>
      <c r="BE378" s="49"/>
      <c r="BF378" s="49"/>
      <c r="BG378" s="49"/>
      <c r="BH378" s="49"/>
      <c r="BI378" s="49"/>
      <c r="BJ378" s="49"/>
      <c r="BK378" s="49"/>
      <c r="BL378" s="49"/>
      <c r="BM378" s="49"/>
    </row>
    <row r="379" spans="2:65" x14ac:dyDescent="0.25">
      <c r="B379" s="163">
        <v>0</v>
      </c>
      <c r="C379" s="26"/>
      <c r="D379" s="27"/>
      <c r="E379" s="27" t="s">
        <v>760</v>
      </c>
      <c r="F379" s="29"/>
      <c r="G379" s="30"/>
      <c r="H379" s="30"/>
      <c r="I379" s="30"/>
      <c r="J379" s="31"/>
      <c r="K379" s="32"/>
      <c r="L379" s="33"/>
      <c r="M379" s="33"/>
      <c r="N379" s="26"/>
      <c r="O379" s="26"/>
      <c r="P379" s="34"/>
      <c r="Q379" s="33"/>
      <c r="R379" s="35"/>
      <c r="S379" s="26"/>
      <c r="T379" s="26"/>
      <c r="U379" s="26"/>
      <c r="V379" s="26"/>
      <c r="W379" s="26"/>
      <c r="X379" s="26"/>
      <c r="Y379" s="36"/>
      <c r="Z379" s="37"/>
      <c r="AA379" s="37"/>
      <c r="AB379" s="38"/>
      <c r="AC379" s="33"/>
      <c r="AD379" s="28"/>
      <c r="AE379" s="37"/>
      <c r="AF379" s="38"/>
      <c r="AG379" s="38"/>
      <c r="AH379" s="39"/>
      <c r="AI379" s="39"/>
      <c r="AJ379" s="40"/>
      <c r="AK379" s="41"/>
      <c r="AL379" s="42"/>
      <c r="AM379" s="39">
        <v>469</v>
      </c>
      <c r="AN379" s="30"/>
      <c r="AO379" s="30"/>
      <c r="AP379" s="38"/>
      <c r="AQ379" s="43" t="s">
        <v>155</v>
      </c>
      <c r="AR379" s="44"/>
      <c r="AS379" s="45"/>
      <c r="AT379" s="46"/>
      <c r="AU379" s="47"/>
      <c r="AV379" s="48"/>
      <c r="AW379" s="49"/>
      <c r="AX379" s="49"/>
      <c r="AY379" s="49"/>
      <c r="AZ379" s="49"/>
      <c r="BA379" s="49"/>
      <c r="BB379" s="49"/>
      <c r="BC379" s="49"/>
      <c r="BD379" s="50"/>
      <c r="BE379" s="49"/>
      <c r="BF379" s="49"/>
      <c r="BG379" s="49"/>
      <c r="BH379" s="49"/>
      <c r="BI379" s="49"/>
      <c r="BJ379" s="49"/>
      <c r="BK379" s="49"/>
      <c r="BL379" s="49"/>
      <c r="BM379" s="49"/>
    </row>
    <row r="380" spans="2:65" x14ac:dyDescent="0.25">
      <c r="B380" s="165">
        <v>0</v>
      </c>
      <c r="C380" s="26"/>
      <c r="D380" s="27"/>
      <c r="E380" s="27" t="s">
        <v>761</v>
      </c>
      <c r="F380" s="51"/>
      <c r="G380" s="26"/>
      <c r="H380" s="26"/>
      <c r="J380" s="52"/>
      <c r="K380" s="51"/>
      <c r="L380" s="26"/>
      <c r="M380" s="26"/>
      <c r="N380" s="26"/>
      <c r="O380" s="26"/>
      <c r="P380" s="53"/>
      <c r="Q380" s="26"/>
      <c r="R380" s="54"/>
      <c r="S380" s="26"/>
      <c r="T380" s="26"/>
      <c r="U380" s="26"/>
      <c r="V380" s="26"/>
      <c r="W380" s="26"/>
      <c r="X380" s="26"/>
      <c r="Y380" s="26"/>
      <c r="Z380" s="26"/>
      <c r="AA380" s="26"/>
      <c r="AB380" s="26"/>
      <c r="AC380" s="26"/>
      <c r="AD380" s="26"/>
      <c r="AE380" s="36"/>
      <c r="AF380" s="38"/>
      <c r="AG380" s="38"/>
      <c r="AH380" s="33"/>
      <c r="AI380" s="28"/>
      <c r="AJ380" s="32"/>
      <c r="AK380" s="55"/>
      <c r="AL380" s="56"/>
      <c r="AM380" s="39">
        <v>470</v>
      </c>
      <c r="AN380" s="30"/>
      <c r="AO380" s="30"/>
      <c r="AP380" s="26"/>
      <c r="AQ380" s="43" t="s">
        <v>155</v>
      </c>
      <c r="AR380" s="44"/>
      <c r="AS380" s="45"/>
      <c r="AT380" s="46"/>
      <c r="AU380" s="49"/>
      <c r="AV380" s="48"/>
      <c r="AW380" s="49"/>
      <c r="AX380" s="49"/>
      <c r="AY380" s="49"/>
      <c r="AZ380" s="49"/>
      <c r="BA380" s="49"/>
      <c r="BB380" s="49"/>
      <c r="BC380" s="49"/>
      <c r="BD380" s="50"/>
      <c r="BE380" s="49"/>
      <c r="BF380" s="49"/>
      <c r="BG380" s="49"/>
      <c r="BH380" s="49"/>
      <c r="BI380" s="26"/>
      <c r="BJ380" s="26"/>
      <c r="BK380" s="26"/>
      <c r="BL380" s="26"/>
      <c r="BM380" s="26"/>
    </row>
    <row r="381" spans="2:65" x14ac:dyDescent="0.25">
      <c r="B381" s="163">
        <v>0</v>
      </c>
      <c r="C381" s="26"/>
      <c r="D381" s="27"/>
      <c r="E381" s="27" t="s">
        <v>762</v>
      </c>
      <c r="F381" s="29"/>
      <c r="G381" s="30"/>
      <c r="H381" s="30"/>
      <c r="I381" s="30"/>
      <c r="J381" s="31"/>
      <c r="K381" s="32"/>
      <c r="L381" s="33"/>
      <c r="M381" s="33"/>
      <c r="N381" s="26"/>
      <c r="O381" s="26"/>
      <c r="P381" s="34"/>
      <c r="Q381" s="33"/>
      <c r="R381" s="35"/>
      <c r="S381" s="26"/>
      <c r="T381" s="26"/>
      <c r="U381" s="26"/>
      <c r="V381" s="26"/>
      <c r="W381" s="26"/>
      <c r="X381" s="26"/>
      <c r="Y381" s="36"/>
      <c r="Z381" s="37"/>
      <c r="AA381" s="37"/>
      <c r="AB381" s="38"/>
      <c r="AC381" s="33"/>
      <c r="AD381" s="28"/>
      <c r="AE381" s="37"/>
      <c r="AF381" s="38"/>
      <c r="AG381" s="38"/>
      <c r="AH381" s="39"/>
      <c r="AI381" s="39"/>
      <c r="AJ381" s="40"/>
      <c r="AK381" s="41"/>
      <c r="AL381" s="42"/>
      <c r="AM381" s="39">
        <v>471</v>
      </c>
      <c r="AN381" s="30"/>
      <c r="AO381" s="30"/>
      <c r="AP381" s="38"/>
      <c r="AQ381" s="43" t="s">
        <v>155</v>
      </c>
      <c r="AR381" s="44"/>
      <c r="AS381" s="45"/>
      <c r="AT381" s="46"/>
      <c r="AU381" s="47"/>
      <c r="AV381" s="48"/>
      <c r="AW381" s="49"/>
      <c r="AX381" s="49"/>
      <c r="AY381" s="49"/>
      <c r="AZ381" s="49"/>
      <c r="BA381" s="49"/>
      <c r="BB381" s="49"/>
      <c r="BC381" s="49"/>
      <c r="BD381" s="50"/>
      <c r="BE381" s="49"/>
      <c r="BF381" s="49"/>
      <c r="BG381" s="49"/>
      <c r="BH381" s="49"/>
      <c r="BI381" s="49"/>
      <c r="BJ381" s="49"/>
      <c r="BK381" s="49"/>
      <c r="BL381" s="49"/>
      <c r="BM381" s="49"/>
    </row>
    <row r="382" spans="2:65" x14ac:dyDescent="0.25">
      <c r="B382" s="162">
        <v>0</v>
      </c>
      <c r="C382" s="26"/>
      <c r="D382" s="27"/>
      <c r="E382" s="27" t="s">
        <v>763</v>
      </c>
      <c r="F382" s="29"/>
      <c r="G382" s="30"/>
      <c r="H382" s="30"/>
      <c r="I382" s="30"/>
      <c r="J382" s="31"/>
      <c r="K382" s="32"/>
      <c r="L382" s="33"/>
      <c r="M382" s="33"/>
      <c r="N382" s="26"/>
      <c r="O382" s="26"/>
      <c r="P382" s="34"/>
      <c r="Q382" s="33"/>
      <c r="R382" s="35"/>
      <c r="S382" s="26"/>
      <c r="T382" s="26"/>
      <c r="U382" s="26"/>
      <c r="V382" s="26"/>
      <c r="W382" s="26"/>
      <c r="X382" s="26"/>
      <c r="Y382" s="36"/>
      <c r="Z382" s="37"/>
      <c r="AA382" s="37"/>
      <c r="AB382" s="38"/>
      <c r="AC382" s="33"/>
      <c r="AD382" s="28"/>
      <c r="AE382" s="37"/>
      <c r="AF382" s="38"/>
      <c r="AG382" s="38"/>
      <c r="AH382" s="39"/>
      <c r="AI382" s="39"/>
      <c r="AJ382" s="40"/>
      <c r="AK382" s="41"/>
      <c r="AL382" s="42"/>
      <c r="AM382" s="39">
        <v>472</v>
      </c>
      <c r="AN382" s="30"/>
      <c r="AO382" s="30"/>
      <c r="AP382" s="38"/>
      <c r="AQ382" s="43" t="s">
        <v>155</v>
      </c>
      <c r="AR382" s="44"/>
      <c r="AS382" s="45"/>
      <c r="AT382" s="46"/>
      <c r="AU382" s="47"/>
      <c r="AV382" s="48"/>
      <c r="AW382" s="49"/>
      <c r="AX382" s="49"/>
      <c r="AY382" s="49"/>
      <c r="AZ382" s="49"/>
      <c r="BA382" s="49"/>
      <c r="BB382" s="49"/>
      <c r="BC382" s="49"/>
      <c r="BD382" s="50"/>
      <c r="BE382" s="49"/>
      <c r="BF382" s="49"/>
      <c r="BG382" s="49"/>
      <c r="BH382" s="49"/>
      <c r="BI382" s="49"/>
      <c r="BJ382" s="49"/>
      <c r="BK382" s="49"/>
      <c r="BL382" s="49"/>
      <c r="BM382" s="49"/>
    </row>
    <row r="383" spans="2:65" x14ac:dyDescent="0.25">
      <c r="B383" s="163">
        <v>0</v>
      </c>
      <c r="C383" s="26"/>
      <c r="D383" s="27"/>
      <c r="E383" s="27" t="s">
        <v>764</v>
      </c>
      <c r="F383" s="29"/>
      <c r="G383" s="30"/>
      <c r="H383" s="30"/>
      <c r="I383" s="30"/>
      <c r="J383" s="31"/>
      <c r="K383" s="32"/>
      <c r="L383" s="33"/>
      <c r="M383" s="33"/>
      <c r="N383" s="26"/>
      <c r="O383" s="26"/>
      <c r="P383" s="34"/>
      <c r="Q383" s="33"/>
      <c r="R383" s="35"/>
      <c r="S383" s="26"/>
      <c r="T383" s="26"/>
      <c r="U383" s="26"/>
      <c r="V383" s="26"/>
      <c r="W383" s="26"/>
      <c r="X383" s="26"/>
      <c r="Y383" s="36"/>
      <c r="Z383" s="37"/>
      <c r="AA383" s="37"/>
      <c r="AB383" s="38"/>
      <c r="AC383" s="33"/>
      <c r="AD383" s="28"/>
      <c r="AE383" s="37"/>
      <c r="AF383" s="38"/>
      <c r="AG383" s="38"/>
      <c r="AH383" s="39"/>
      <c r="AI383" s="39"/>
      <c r="AJ383" s="40"/>
      <c r="AK383" s="41"/>
      <c r="AL383" s="42"/>
      <c r="AM383" s="39">
        <v>473</v>
      </c>
      <c r="AN383" s="30"/>
      <c r="AO383" s="30"/>
      <c r="AP383" s="38"/>
      <c r="AQ383" s="43" t="s">
        <v>155</v>
      </c>
      <c r="AR383" s="44"/>
      <c r="AS383" s="45"/>
      <c r="AT383" s="46"/>
      <c r="AU383" s="47"/>
      <c r="AV383" s="48"/>
      <c r="AW383" s="49"/>
      <c r="AX383" s="49"/>
      <c r="AY383" s="49"/>
      <c r="AZ383" s="49"/>
      <c r="BA383" s="49"/>
      <c r="BB383" s="49"/>
      <c r="BC383" s="49"/>
      <c r="BD383" s="50"/>
      <c r="BE383" s="49"/>
      <c r="BF383" s="49"/>
      <c r="BG383" s="49"/>
      <c r="BH383" s="49"/>
      <c r="BI383" s="49"/>
      <c r="BJ383" s="49"/>
      <c r="BK383" s="49"/>
      <c r="BL383" s="49"/>
      <c r="BM383" s="49"/>
    </row>
    <row r="384" spans="2:65" x14ac:dyDescent="0.25">
      <c r="B384" s="162">
        <v>0</v>
      </c>
      <c r="C384" s="26"/>
      <c r="D384" s="27"/>
      <c r="E384" s="27" t="s">
        <v>765</v>
      </c>
      <c r="F384" s="29"/>
      <c r="G384" s="30"/>
      <c r="H384" s="30"/>
      <c r="I384" s="30"/>
      <c r="J384" s="31"/>
      <c r="K384" s="32"/>
      <c r="L384" s="33"/>
      <c r="M384" s="33"/>
      <c r="N384" s="26"/>
      <c r="O384" s="26"/>
      <c r="P384" s="34"/>
      <c r="Q384" s="33"/>
      <c r="R384" s="35"/>
      <c r="S384" s="26"/>
      <c r="T384" s="26"/>
      <c r="U384" s="26"/>
      <c r="V384" s="26"/>
      <c r="W384" s="26"/>
      <c r="X384" s="26"/>
      <c r="Y384" s="36"/>
      <c r="Z384" s="37"/>
      <c r="AA384" s="37"/>
      <c r="AB384" s="38"/>
      <c r="AC384" s="33"/>
      <c r="AD384" s="28"/>
      <c r="AE384" s="37"/>
      <c r="AF384" s="38"/>
      <c r="AG384" s="38"/>
      <c r="AH384" s="39"/>
      <c r="AI384" s="39"/>
      <c r="AJ384" s="40"/>
      <c r="AK384" s="41"/>
      <c r="AL384" s="42"/>
      <c r="AM384" s="39">
        <v>474</v>
      </c>
      <c r="AN384" s="30"/>
      <c r="AO384" s="30"/>
      <c r="AP384" s="38"/>
      <c r="AQ384" s="43" t="s">
        <v>155</v>
      </c>
      <c r="AR384" s="44"/>
      <c r="AS384" s="45"/>
      <c r="AT384" s="46"/>
      <c r="AU384" s="47"/>
      <c r="AV384" s="48"/>
      <c r="AW384" s="49"/>
      <c r="AX384" s="49"/>
      <c r="AY384" s="49"/>
      <c r="AZ384" s="49"/>
      <c r="BA384" s="49"/>
      <c r="BB384" s="49"/>
      <c r="BC384" s="49"/>
      <c r="BD384" s="50"/>
      <c r="BE384" s="49"/>
      <c r="BF384" s="49"/>
      <c r="BG384" s="49"/>
      <c r="BH384" s="49"/>
      <c r="BI384" s="49"/>
      <c r="BJ384" s="49"/>
      <c r="BK384" s="49"/>
      <c r="BL384" s="49"/>
      <c r="BM384" s="49"/>
    </row>
    <row r="385" spans="2:65" x14ac:dyDescent="0.25">
      <c r="B385" s="163">
        <v>2019</v>
      </c>
      <c r="C385" s="26"/>
      <c r="D385" s="27" t="s">
        <v>640</v>
      </c>
      <c r="E385" s="27" t="s">
        <v>766</v>
      </c>
      <c r="F385" s="29"/>
      <c r="G385" s="30"/>
      <c r="H385" s="30"/>
      <c r="I385" s="30"/>
      <c r="J385" s="31"/>
      <c r="K385" s="32"/>
      <c r="L385" s="33"/>
      <c r="M385" s="33"/>
      <c r="N385" s="26"/>
      <c r="O385" s="26"/>
      <c r="P385" s="34"/>
      <c r="Q385" s="33"/>
      <c r="R385" s="35"/>
      <c r="S385" s="26"/>
      <c r="T385" s="26"/>
      <c r="U385" s="26"/>
      <c r="V385" s="26" t="s">
        <v>610</v>
      </c>
      <c r="W385" s="26"/>
      <c r="X385" s="26" t="s">
        <v>423</v>
      </c>
      <c r="Y385" s="36"/>
      <c r="Z385" s="37"/>
      <c r="AA385" s="37"/>
      <c r="AB385" s="38" t="s">
        <v>29</v>
      </c>
      <c r="AC385" s="33"/>
      <c r="AD385" s="28" t="s">
        <v>154</v>
      </c>
      <c r="AE385" s="37"/>
      <c r="AF385" s="38" t="s">
        <v>501</v>
      </c>
      <c r="AG385" s="38" t="s">
        <v>501</v>
      </c>
      <c r="AH385" s="39"/>
      <c r="AI385" s="39" t="s">
        <v>31</v>
      </c>
      <c r="AJ385" s="40" t="s">
        <v>424</v>
      </c>
      <c r="AK385" s="41"/>
      <c r="AL385" s="42"/>
      <c r="AM385" s="39">
        <v>475</v>
      </c>
      <c r="AN385" s="30" t="s">
        <v>767</v>
      </c>
      <c r="AO385" s="30"/>
      <c r="AP385" s="38"/>
      <c r="AQ385" s="43"/>
      <c r="AR385" s="44" t="s">
        <v>501</v>
      </c>
      <c r="AS385" s="45"/>
      <c r="AT385" s="46"/>
      <c r="AU385" s="47" t="s">
        <v>35</v>
      </c>
      <c r="AV385" s="48">
        <v>45657</v>
      </c>
      <c r="AW385" s="49">
        <v>298</v>
      </c>
      <c r="AX385" s="49">
        <v>309</v>
      </c>
      <c r="AY385" s="49">
        <v>22</v>
      </c>
      <c r="AZ385" s="49"/>
      <c r="BA385" s="49"/>
      <c r="BB385" s="49"/>
      <c r="BC385" s="49">
        <v>78</v>
      </c>
      <c r="BD385" s="50">
        <v>106</v>
      </c>
      <c r="BE385" s="49">
        <v>16</v>
      </c>
      <c r="BF385" s="49">
        <v>3</v>
      </c>
      <c r="BG385" s="49"/>
      <c r="BH385" s="49"/>
      <c r="BI385" s="49"/>
      <c r="BJ385" s="49"/>
      <c r="BK385" s="49"/>
      <c r="BL385" s="49"/>
      <c r="BM385" s="49"/>
    </row>
    <row r="386" spans="2:65" x14ac:dyDescent="0.25">
      <c r="B386" s="162">
        <v>2020</v>
      </c>
      <c r="C386" s="26"/>
      <c r="D386" s="27" t="s">
        <v>768</v>
      </c>
      <c r="E386" s="27" t="s">
        <v>769</v>
      </c>
      <c r="F386" s="29"/>
      <c r="G386" s="30"/>
      <c r="H386" s="30"/>
      <c r="I386" s="30"/>
      <c r="J386" s="31"/>
      <c r="K386" s="32"/>
      <c r="L386" s="33"/>
      <c r="M386" s="33"/>
      <c r="N386" s="26"/>
      <c r="O386" s="26"/>
      <c r="P386" s="34"/>
      <c r="Q386" s="33"/>
      <c r="R386" s="35"/>
      <c r="S386" s="26"/>
      <c r="T386" s="26"/>
      <c r="U386" s="26"/>
      <c r="V386" s="26"/>
      <c r="W386" s="26"/>
      <c r="X386" s="26" t="s">
        <v>423</v>
      </c>
      <c r="Y386" s="36"/>
      <c r="Z386" s="37"/>
      <c r="AA386" s="37"/>
      <c r="AB386" s="38"/>
      <c r="AC386" s="33"/>
      <c r="AD386" s="28"/>
      <c r="AE386" s="37"/>
      <c r="AF386" s="38"/>
      <c r="AG386" s="38"/>
      <c r="AH386" s="39"/>
      <c r="AI386" s="39"/>
      <c r="AJ386" s="40"/>
      <c r="AK386" s="41"/>
      <c r="AL386" s="42"/>
      <c r="AM386" s="39">
        <v>476</v>
      </c>
      <c r="AN386" s="30" t="s">
        <v>770</v>
      </c>
      <c r="AO386" s="30"/>
      <c r="AP386" s="38"/>
      <c r="AQ386" s="43" t="s">
        <v>155</v>
      </c>
      <c r="AR386" s="44"/>
      <c r="AS386" s="45"/>
      <c r="AT386" s="46"/>
      <c r="AU386" s="47"/>
      <c r="AV386" s="48">
        <v>44096</v>
      </c>
      <c r="AW386" s="49"/>
      <c r="AX386" s="49"/>
      <c r="AY386" s="49"/>
      <c r="AZ386" s="49"/>
      <c r="BA386" s="49"/>
      <c r="BB386" s="49"/>
      <c r="BC386" s="49"/>
      <c r="BD386" s="50"/>
      <c r="BE386" s="49"/>
      <c r="BF386" s="49"/>
      <c r="BG386" s="49"/>
      <c r="BH386" s="49"/>
      <c r="BI386" s="49"/>
      <c r="BJ386" s="49"/>
      <c r="BK386" s="49"/>
      <c r="BL386" s="49"/>
      <c r="BM386" s="49"/>
    </row>
    <row r="387" spans="2:65" x14ac:dyDescent="0.25">
      <c r="B387" s="163">
        <v>2020</v>
      </c>
      <c r="C387" s="26"/>
      <c r="D387" s="27" t="s">
        <v>771</v>
      </c>
      <c r="E387" s="27" t="s">
        <v>772</v>
      </c>
      <c r="F387" s="29"/>
      <c r="G387" s="30"/>
      <c r="H387" s="30"/>
      <c r="I387" s="30"/>
      <c r="J387" s="31"/>
      <c r="K387" s="32"/>
      <c r="L387" s="33"/>
      <c r="M387" s="33"/>
      <c r="N387" s="26"/>
      <c r="O387" s="26"/>
      <c r="P387" s="34"/>
      <c r="Q387" s="33"/>
      <c r="R387" s="35"/>
      <c r="S387" s="26"/>
      <c r="T387" s="26"/>
      <c r="U387" s="26"/>
      <c r="V387" s="26" t="s">
        <v>610</v>
      </c>
      <c r="W387" s="26"/>
      <c r="X387" s="26" t="s">
        <v>773</v>
      </c>
      <c r="Y387" s="36"/>
      <c r="Z387" s="37"/>
      <c r="AA387" s="37"/>
      <c r="AB387" s="38"/>
      <c r="AC387" s="33"/>
      <c r="AD387" s="28"/>
      <c r="AE387" s="37"/>
      <c r="AF387" s="38"/>
      <c r="AG387" s="38"/>
      <c r="AH387" s="39"/>
      <c r="AI387" s="39"/>
      <c r="AJ387" s="40"/>
      <c r="AK387" s="41"/>
      <c r="AL387" s="42"/>
      <c r="AM387" s="39">
        <v>477</v>
      </c>
      <c r="AN387" s="30" t="s">
        <v>774</v>
      </c>
      <c r="AO387" s="30"/>
      <c r="AP387" s="38"/>
      <c r="AQ387" s="43" t="s">
        <v>155</v>
      </c>
      <c r="AR387" s="44"/>
      <c r="AS387" s="45"/>
      <c r="AT387" s="46"/>
      <c r="AU387" s="47"/>
      <c r="AV387" s="48">
        <v>44099</v>
      </c>
      <c r="AW387" s="49"/>
      <c r="AX387" s="49"/>
      <c r="AY387" s="49"/>
      <c r="AZ387" s="49"/>
      <c r="BA387" s="49"/>
      <c r="BB387" s="49"/>
      <c r="BC387" s="49"/>
      <c r="BD387" s="50"/>
      <c r="BE387" s="49"/>
      <c r="BF387" s="49"/>
      <c r="BG387" s="49"/>
      <c r="BH387" s="49"/>
      <c r="BI387" s="49"/>
      <c r="BJ387" s="49"/>
      <c r="BK387" s="49"/>
      <c r="BL387" s="49"/>
      <c r="BM387" s="49"/>
    </row>
    <row r="388" spans="2:65" x14ac:dyDescent="0.25">
      <c r="B388" s="162">
        <v>2020</v>
      </c>
      <c r="C388" s="26"/>
      <c r="D388" s="27" t="s">
        <v>775</v>
      </c>
      <c r="E388" s="27" t="s">
        <v>776</v>
      </c>
      <c r="F388" s="29"/>
      <c r="G388" s="30"/>
      <c r="H388" s="30"/>
      <c r="I388" s="30"/>
      <c r="J388" s="31"/>
      <c r="K388" s="32"/>
      <c r="L388" s="33"/>
      <c r="M388" s="33"/>
      <c r="N388" s="26"/>
      <c r="O388" s="26"/>
      <c r="P388" s="34"/>
      <c r="Q388" s="33"/>
      <c r="R388" s="35"/>
      <c r="S388" s="26"/>
      <c r="T388" s="26"/>
      <c r="U388" s="26"/>
      <c r="V388" s="26"/>
      <c r="W388" s="26"/>
      <c r="X388" s="26" t="s">
        <v>777</v>
      </c>
      <c r="Y388" s="36"/>
      <c r="Z388" s="37"/>
      <c r="AA388" s="37"/>
      <c r="AB388" s="38"/>
      <c r="AC388" s="33"/>
      <c r="AD388" s="28"/>
      <c r="AE388" s="37"/>
      <c r="AF388" s="38"/>
      <c r="AG388" s="38"/>
      <c r="AH388" s="39"/>
      <c r="AI388" s="39"/>
      <c r="AJ388" s="40"/>
      <c r="AK388" s="41"/>
      <c r="AL388" s="42"/>
      <c r="AM388" s="39">
        <v>478</v>
      </c>
      <c r="AN388" s="30" t="s">
        <v>778</v>
      </c>
      <c r="AO388" s="30"/>
      <c r="AP388" s="38"/>
      <c r="AQ388" s="43" t="s">
        <v>155</v>
      </c>
      <c r="AR388" s="44"/>
      <c r="AS388" s="45"/>
      <c r="AT388" s="46"/>
      <c r="AU388" s="47"/>
      <c r="AV388" s="48">
        <v>44095</v>
      </c>
      <c r="AW388" s="49"/>
      <c r="AX388" s="49"/>
      <c r="AY388" s="49"/>
      <c r="AZ388" s="49"/>
      <c r="BA388" s="49"/>
      <c r="BB388" s="49"/>
      <c r="BC388" s="49"/>
      <c r="BD388" s="50"/>
      <c r="BE388" s="49"/>
      <c r="BF388" s="49"/>
      <c r="BG388" s="49"/>
      <c r="BH388" s="49"/>
      <c r="BI388" s="49"/>
      <c r="BJ388" s="49"/>
      <c r="BK388" s="49"/>
      <c r="BL388" s="49"/>
      <c r="BM388" s="49"/>
    </row>
    <row r="389" spans="2:65" x14ac:dyDescent="0.25">
      <c r="B389" s="163">
        <v>2020</v>
      </c>
      <c r="C389" s="26"/>
      <c r="D389" s="27" t="s">
        <v>779</v>
      </c>
      <c r="E389" s="27" t="s">
        <v>780</v>
      </c>
      <c r="F389" s="29"/>
      <c r="G389" s="30"/>
      <c r="H389" s="30"/>
      <c r="I389" s="30"/>
      <c r="J389" s="31"/>
      <c r="K389" s="32"/>
      <c r="L389" s="33"/>
      <c r="M389" s="33"/>
      <c r="N389" s="26"/>
      <c r="O389" s="26"/>
      <c r="P389" s="34"/>
      <c r="Q389" s="33"/>
      <c r="R389" s="35"/>
      <c r="S389" s="26"/>
      <c r="T389" s="26"/>
      <c r="U389" s="26"/>
      <c r="V389" s="26"/>
      <c r="W389" s="26"/>
      <c r="X389" s="26" t="s">
        <v>751</v>
      </c>
      <c r="Y389" s="36"/>
      <c r="Z389" s="37"/>
      <c r="AA389" s="37"/>
      <c r="AB389" s="38"/>
      <c r="AC389" s="33"/>
      <c r="AD389" s="28"/>
      <c r="AE389" s="37"/>
      <c r="AF389" s="38"/>
      <c r="AG389" s="38"/>
      <c r="AH389" s="39"/>
      <c r="AI389" s="39"/>
      <c r="AJ389" s="40"/>
      <c r="AK389" s="41"/>
      <c r="AL389" s="42"/>
      <c r="AM389" s="39">
        <v>479</v>
      </c>
      <c r="AN389" s="30"/>
      <c r="AO389" s="30"/>
      <c r="AP389" s="38"/>
      <c r="AQ389" s="43" t="s">
        <v>155</v>
      </c>
      <c r="AR389" s="44"/>
      <c r="AS389" s="45"/>
      <c r="AT389" s="46"/>
      <c r="AU389" s="47"/>
      <c r="AV389" s="48">
        <v>44109</v>
      </c>
      <c r="AW389" s="49"/>
      <c r="AX389" s="49"/>
      <c r="AY389" s="49"/>
      <c r="AZ389" s="49"/>
      <c r="BA389" s="49"/>
      <c r="BB389" s="49"/>
      <c r="BC389" s="49"/>
      <c r="BD389" s="50"/>
      <c r="BE389" s="49"/>
      <c r="BF389" s="49"/>
      <c r="BG389" s="49"/>
      <c r="BH389" s="49"/>
      <c r="BI389" s="49"/>
      <c r="BJ389" s="49"/>
      <c r="BK389" s="49"/>
      <c r="BL389" s="49"/>
      <c r="BM389" s="49"/>
    </row>
    <row r="390" spans="2:65" x14ac:dyDescent="0.25">
      <c r="B390" s="162">
        <v>0</v>
      </c>
      <c r="C390" s="26"/>
      <c r="D390" s="27"/>
      <c r="E390" s="27" t="s">
        <v>781</v>
      </c>
      <c r="F390" s="29"/>
      <c r="G390" s="30"/>
      <c r="H390" s="30"/>
      <c r="I390" s="30"/>
      <c r="J390" s="31"/>
      <c r="K390" s="32"/>
      <c r="L390" s="33"/>
      <c r="M390" s="33"/>
      <c r="N390" s="26"/>
      <c r="O390" s="26"/>
      <c r="P390" s="34"/>
      <c r="Q390" s="33"/>
      <c r="R390" s="35"/>
      <c r="S390" s="26"/>
      <c r="T390" s="26"/>
      <c r="U390" s="26"/>
      <c r="V390" s="26"/>
      <c r="W390" s="26"/>
      <c r="X390" s="26"/>
      <c r="Y390" s="36"/>
      <c r="Z390" s="37"/>
      <c r="AA390" s="37"/>
      <c r="AB390" s="38"/>
      <c r="AC390" s="33"/>
      <c r="AD390" s="28"/>
      <c r="AE390" s="37"/>
      <c r="AF390" s="38"/>
      <c r="AG390" s="38"/>
      <c r="AH390" s="39"/>
      <c r="AI390" s="39"/>
      <c r="AJ390" s="40"/>
      <c r="AK390" s="41"/>
      <c r="AL390" s="42"/>
      <c r="AM390" s="39">
        <v>480</v>
      </c>
      <c r="AN390" s="30"/>
      <c r="AO390" s="30"/>
      <c r="AP390" s="38"/>
      <c r="AQ390" s="43" t="s">
        <v>155</v>
      </c>
      <c r="AR390" s="44"/>
      <c r="AS390" s="45"/>
      <c r="AT390" s="46"/>
      <c r="AU390" s="47"/>
      <c r="AV390" s="48"/>
      <c r="AW390" s="49"/>
      <c r="AX390" s="49"/>
      <c r="AY390" s="49"/>
      <c r="AZ390" s="49"/>
      <c r="BA390" s="49"/>
      <c r="BB390" s="49"/>
      <c r="BC390" s="49"/>
      <c r="BD390" s="50"/>
      <c r="BE390" s="49"/>
      <c r="BF390" s="49"/>
      <c r="BG390" s="49"/>
      <c r="BH390" s="49"/>
      <c r="BI390" s="49"/>
      <c r="BJ390" s="49"/>
      <c r="BK390" s="49"/>
      <c r="BL390" s="49"/>
      <c r="BM390" s="49"/>
    </row>
    <row r="391" spans="2:65" x14ac:dyDescent="0.25">
      <c r="B391" s="163">
        <v>0</v>
      </c>
      <c r="C391" s="26"/>
      <c r="D391" s="27"/>
      <c r="E391" s="27" t="s">
        <v>782</v>
      </c>
      <c r="F391" s="29"/>
      <c r="G391" s="30"/>
      <c r="H391" s="30"/>
      <c r="I391" s="30"/>
      <c r="J391" s="31"/>
      <c r="K391" s="32"/>
      <c r="L391" s="33"/>
      <c r="M391" s="33"/>
      <c r="N391" s="26"/>
      <c r="O391" s="26"/>
      <c r="P391" s="34"/>
      <c r="Q391" s="33"/>
      <c r="R391" s="35"/>
      <c r="S391" s="26"/>
      <c r="T391" s="26"/>
      <c r="U391" s="26"/>
      <c r="V391" s="26"/>
      <c r="W391" s="26"/>
      <c r="X391" s="26"/>
      <c r="Y391" s="36"/>
      <c r="Z391" s="37"/>
      <c r="AA391" s="37"/>
      <c r="AB391" s="38"/>
      <c r="AC391" s="33"/>
      <c r="AD391" s="28"/>
      <c r="AE391" s="37"/>
      <c r="AF391" s="38"/>
      <c r="AG391" s="38"/>
      <c r="AH391" s="39"/>
      <c r="AI391" s="39"/>
      <c r="AJ391" s="40"/>
      <c r="AK391" s="41"/>
      <c r="AL391" s="42"/>
      <c r="AM391" s="39">
        <v>481</v>
      </c>
      <c r="AN391" s="30"/>
      <c r="AO391" s="30"/>
      <c r="AP391" s="38"/>
      <c r="AQ391" s="43" t="s">
        <v>155</v>
      </c>
      <c r="AR391" s="44"/>
      <c r="AS391" s="45"/>
      <c r="AT391" s="46"/>
      <c r="AU391" s="47"/>
      <c r="AV391" s="48"/>
      <c r="AW391" s="49"/>
      <c r="AX391" s="49"/>
      <c r="AY391" s="49"/>
      <c r="AZ391" s="49"/>
      <c r="BA391" s="49"/>
      <c r="BB391" s="49"/>
      <c r="BC391" s="49"/>
      <c r="BD391" s="50"/>
      <c r="BE391" s="49"/>
      <c r="BF391" s="49"/>
      <c r="BG391" s="49"/>
      <c r="BH391" s="49"/>
      <c r="BI391" s="49"/>
      <c r="BJ391" s="49"/>
      <c r="BK391" s="49"/>
      <c r="BL391" s="49"/>
      <c r="BM391" s="49"/>
    </row>
    <row r="392" spans="2:65" x14ac:dyDescent="0.25">
      <c r="B392" s="162">
        <v>2020</v>
      </c>
      <c r="C392" s="26"/>
      <c r="D392" s="27" t="s">
        <v>783</v>
      </c>
      <c r="E392" s="27" t="s">
        <v>784</v>
      </c>
      <c r="F392" s="29"/>
      <c r="G392" s="30"/>
      <c r="H392" s="30"/>
      <c r="I392" s="30"/>
      <c r="J392" s="31"/>
      <c r="K392" s="32"/>
      <c r="L392" s="33"/>
      <c r="M392" s="33"/>
      <c r="N392" s="26"/>
      <c r="O392" s="26"/>
      <c r="P392" s="34"/>
      <c r="Q392" s="33"/>
      <c r="R392" s="35"/>
      <c r="S392" s="26"/>
      <c r="T392" s="26"/>
      <c r="U392" s="26"/>
      <c r="V392" s="26"/>
      <c r="W392" s="26"/>
      <c r="X392" s="26" t="s">
        <v>719</v>
      </c>
      <c r="Y392" s="36"/>
      <c r="Z392" s="37"/>
      <c r="AA392" s="37"/>
      <c r="AB392" s="38"/>
      <c r="AC392" s="33"/>
      <c r="AD392" s="28" t="s">
        <v>154</v>
      </c>
      <c r="AE392" s="37"/>
      <c r="AF392" s="38"/>
      <c r="AG392" s="38"/>
      <c r="AH392" s="39"/>
      <c r="AI392" s="39" t="s">
        <v>31</v>
      </c>
      <c r="AJ392" s="40"/>
      <c r="AK392" s="41"/>
      <c r="AL392" s="42"/>
      <c r="AM392" s="39">
        <v>482</v>
      </c>
      <c r="AN392" s="30" t="s">
        <v>785</v>
      </c>
      <c r="AO392" s="30"/>
      <c r="AP392" s="38"/>
      <c r="AQ392" s="43" t="s">
        <v>155</v>
      </c>
      <c r="AR392" s="44"/>
      <c r="AS392" s="45"/>
      <c r="AT392" s="46"/>
      <c r="AU392" s="47"/>
      <c r="AV392" s="48">
        <v>44103</v>
      </c>
      <c r="AW392" s="49"/>
      <c r="AX392" s="49"/>
      <c r="AY392" s="49"/>
      <c r="AZ392" s="49"/>
      <c r="BA392" s="49"/>
      <c r="BB392" s="49"/>
      <c r="BC392" s="49">
        <v>0</v>
      </c>
      <c r="BD392" s="50"/>
      <c r="BE392" s="49"/>
      <c r="BF392" s="49"/>
      <c r="BG392" s="49"/>
      <c r="BH392" s="49"/>
      <c r="BI392" s="49"/>
      <c r="BJ392" s="49"/>
      <c r="BK392" s="49"/>
      <c r="BL392" s="49"/>
      <c r="BM392" s="49"/>
    </row>
    <row r="393" spans="2:65" x14ac:dyDescent="0.25">
      <c r="B393" s="163">
        <v>0</v>
      </c>
      <c r="C393" s="26"/>
      <c r="D393" s="27"/>
      <c r="E393" s="27" t="s">
        <v>786</v>
      </c>
      <c r="F393" s="29"/>
      <c r="G393" s="30"/>
      <c r="H393" s="30"/>
      <c r="I393" s="30"/>
      <c r="J393" s="31"/>
      <c r="K393" s="32"/>
      <c r="L393" s="33"/>
      <c r="M393" s="33"/>
      <c r="N393" s="26"/>
      <c r="O393" s="26"/>
      <c r="P393" s="34"/>
      <c r="Q393" s="33"/>
      <c r="R393" s="35"/>
      <c r="S393" s="26"/>
      <c r="T393" s="26"/>
      <c r="U393" s="26"/>
      <c r="V393" s="26"/>
      <c r="W393" s="26"/>
      <c r="X393" s="26"/>
      <c r="Y393" s="36"/>
      <c r="Z393" s="37"/>
      <c r="AA393" s="37"/>
      <c r="AB393" s="38"/>
      <c r="AC393" s="33"/>
      <c r="AD393" s="28"/>
      <c r="AE393" s="37"/>
      <c r="AF393" s="38"/>
      <c r="AG393" s="38"/>
      <c r="AH393" s="39"/>
      <c r="AI393" s="39"/>
      <c r="AJ393" s="40"/>
      <c r="AK393" s="41"/>
      <c r="AL393" s="42"/>
      <c r="AM393" s="39">
        <v>483</v>
      </c>
      <c r="AN393" s="30"/>
      <c r="AO393" s="30"/>
      <c r="AP393" s="38"/>
      <c r="AQ393" s="43" t="s">
        <v>155</v>
      </c>
      <c r="AR393" s="44"/>
      <c r="AS393" s="45"/>
      <c r="AT393" s="46"/>
      <c r="AU393" s="47"/>
      <c r="AV393" s="48"/>
      <c r="AW393" s="49"/>
      <c r="AX393" s="49"/>
      <c r="AY393" s="49"/>
      <c r="AZ393" s="49"/>
      <c r="BA393" s="49"/>
      <c r="BB393" s="49"/>
      <c r="BC393" s="49"/>
      <c r="BD393" s="50"/>
      <c r="BE393" s="49"/>
      <c r="BF393" s="49"/>
      <c r="BG393" s="49"/>
      <c r="BH393" s="49"/>
      <c r="BI393" s="49"/>
      <c r="BJ393" s="49"/>
      <c r="BK393" s="49"/>
      <c r="BL393" s="49"/>
      <c r="BM393" s="49"/>
    </row>
    <row r="394" spans="2:65" x14ac:dyDescent="0.25">
      <c r="B394" s="162">
        <v>2020</v>
      </c>
      <c r="C394" s="26"/>
      <c r="D394" s="27" t="s">
        <v>787</v>
      </c>
      <c r="E394" s="27" t="s">
        <v>788</v>
      </c>
      <c r="F394" s="29"/>
      <c r="G394" s="30"/>
      <c r="H394" s="30"/>
      <c r="I394" s="30"/>
      <c r="J394" s="31"/>
      <c r="K394" s="32"/>
      <c r="L394" s="33"/>
      <c r="M394" s="33"/>
      <c r="N394" s="26"/>
      <c r="O394" s="26"/>
      <c r="P394" s="34"/>
      <c r="Q394" s="33"/>
      <c r="R394" s="35"/>
      <c r="S394" s="26"/>
      <c r="T394" s="26"/>
      <c r="U394" s="26"/>
      <c r="V394" s="26"/>
      <c r="W394" s="26"/>
      <c r="X394" s="26" t="s">
        <v>777</v>
      </c>
      <c r="Y394" s="36"/>
      <c r="Z394" s="37"/>
      <c r="AA394" s="37"/>
      <c r="AB394" s="38"/>
      <c r="AC394" s="33"/>
      <c r="AD394" s="28"/>
      <c r="AE394" s="37"/>
      <c r="AF394" s="38"/>
      <c r="AG394" s="38"/>
      <c r="AH394" s="39"/>
      <c r="AI394" s="39"/>
      <c r="AJ394" s="40" t="s">
        <v>424</v>
      </c>
      <c r="AK394" s="41"/>
      <c r="AL394" s="42"/>
      <c r="AM394" s="39">
        <v>484</v>
      </c>
      <c r="AN394" s="30" t="s">
        <v>789</v>
      </c>
      <c r="AO394" s="30"/>
      <c r="AP394" s="38"/>
      <c r="AQ394" s="43" t="s">
        <v>155</v>
      </c>
      <c r="AR394" s="44"/>
      <c r="AS394" s="45"/>
      <c r="AT394" s="46"/>
      <c r="AU394" s="47"/>
      <c r="AV394" s="48">
        <v>44326</v>
      </c>
      <c r="AW394" s="49"/>
      <c r="AX394" s="49"/>
      <c r="AY394" s="49"/>
      <c r="AZ394" s="49"/>
      <c r="BA394" s="49"/>
      <c r="BB394" s="49"/>
      <c r="BC394" s="49"/>
      <c r="BD394" s="50"/>
      <c r="BE394" s="49"/>
      <c r="BF394" s="49"/>
      <c r="BG394" s="49"/>
      <c r="BH394" s="49"/>
      <c r="BI394" s="49"/>
      <c r="BJ394" s="49"/>
      <c r="BK394" s="49"/>
      <c r="BL394" s="49"/>
      <c r="BM394" s="49"/>
    </row>
    <row r="395" spans="2:65" x14ac:dyDescent="0.25">
      <c r="B395" s="163">
        <v>0</v>
      </c>
      <c r="C395" s="26"/>
      <c r="D395" s="27"/>
      <c r="E395" s="27" t="s">
        <v>790</v>
      </c>
      <c r="F395" s="29"/>
      <c r="G395" s="30"/>
      <c r="H395" s="30"/>
      <c r="I395" s="30"/>
      <c r="J395" s="31"/>
      <c r="K395" s="32"/>
      <c r="L395" s="33"/>
      <c r="M395" s="33"/>
      <c r="N395" s="26"/>
      <c r="O395" s="26"/>
      <c r="P395" s="34"/>
      <c r="Q395" s="33"/>
      <c r="R395" s="35"/>
      <c r="S395" s="26"/>
      <c r="T395" s="26"/>
      <c r="U395" s="26"/>
      <c r="V395" s="26"/>
      <c r="W395" s="26"/>
      <c r="X395" s="26"/>
      <c r="Y395" s="36"/>
      <c r="Z395" s="37"/>
      <c r="AA395" s="37"/>
      <c r="AB395" s="38"/>
      <c r="AC395" s="33"/>
      <c r="AD395" s="28"/>
      <c r="AE395" s="37"/>
      <c r="AF395" s="38"/>
      <c r="AG395" s="38"/>
      <c r="AH395" s="39"/>
      <c r="AI395" s="39"/>
      <c r="AJ395" s="40"/>
      <c r="AK395" s="41"/>
      <c r="AL395" s="42"/>
      <c r="AM395" s="39">
        <v>485</v>
      </c>
      <c r="AN395" s="30"/>
      <c r="AO395" s="30"/>
      <c r="AP395" s="38"/>
      <c r="AQ395" s="43" t="s">
        <v>155</v>
      </c>
      <c r="AR395" s="44"/>
      <c r="AS395" s="45"/>
      <c r="AT395" s="46"/>
      <c r="AU395" s="47"/>
      <c r="AV395" s="48"/>
      <c r="AW395" s="49"/>
      <c r="AX395" s="49"/>
      <c r="AY395" s="49"/>
      <c r="AZ395" s="49"/>
      <c r="BA395" s="49"/>
      <c r="BB395" s="49"/>
      <c r="BC395" s="49"/>
      <c r="BD395" s="50"/>
      <c r="BE395" s="49"/>
      <c r="BF395" s="49"/>
      <c r="BG395" s="49"/>
      <c r="BH395" s="49"/>
      <c r="BI395" s="49"/>
      <c r="BJ395" s="49"/>
      <c r="BK395" s="49"/>
      <c r="BL395" s="49"/>
      <c r="BM395" s="49"/>
    </row>
    <row r="396" spans="2:65" x14ac:dyDescent="0.25">
      <c r="B396" s="162">
        <v>0</v>
      </c>
      <c r="C396" s="26"/>
      <c r="D396" s="27"/>
      <c r="E396" s="27" t="s">
        <v>791</v>
      </c>
      <c r="F396" s="29"/>
      <c r="G396" s="30"/>
      <c r="H396" s="30"/>
      <c r="I396" s="30"/>
      <c r="J396" s="31"/>
      <c r="K396" s="32"/>
      <c r="L396" s="33"/>
      <c r="M396" s="33"/>
      <c r="N396" s="26"/>
      <c r="O396" s="26"/>
      <c r="P396" s="34"/>
      <c r="Q396" s="33"/>
      <c r="R396" s="35"/>
      <c r="S396" s="26"/>
      <c r="T396" s="26"/>
      <c r="U396" s="26"/>
      <c r="V396" s="26"/>
      <c r="W396" s="26"/>
      <c r="X396" s="26"/>
      <c r="Y396" s="36"/>
      <c r="Z396" s="37"/>
      <c r="AA396" s="37"/>
      <c r="AB396" s="38"/>
      <c r="AC396" s="33"/>
      <c r="AD396" s="28"/>
      <c r="AE396" s="37"/>
      <c r="AF396" s="38"/>
      <c r="AG396" s="38"/>
      <c r="AH396" s="39"/>
      <c r="AI396" s="39"/>
      <c r="AJ396" s="40"/>
      <c r="AK396" s="41"/>
      <c r="AL396" s="42"/>
      <c r="AM396" s="39">
        <v>486</v>
      </c>
      <c r="AN396" s="30"/>
      <c r="AO396" s="30"/>
      <c r="AP396" s="38"/>
      <c r="AQ396" s="43" t="s">
        <v>155</v>
      </c>
      <c r="AR396" s="44"/>
      <c r="AS396" s="45"/>
      <c r="AT396" s="46"/>
      <c r="AU396" s="47"/>
      <c r="AV396" s="48"/>
      <c r="AW396" s="49"/>
      <c r="AX396" s="49"/>
      <c r="AY396" s="49"/>
      <c r="AZ396" s="49"/>
      <c r="BA396" s="49"/>
      <c r="BB396" s="49"/>
      <c r="BC396" s="49"/>
      <c r="BD396" s="50"/>
      <c r="BE396" s="49"/>
      <c r="BF396" s="49"/>
      <c r="BG396" s="49"/>
      <c r="BH396" s="49"/>
      <c r="BI396" s="49"/>
      <c r="BJ396" s="49"/>
      <c r="BK396" s="49"/>
      <c r="BL396" s="49"/>
      <c r="BM396" s="49"/>
    </row>
    <row r="397" spans="2:65" x14ac:dyDescent="0.25">
      <c r="B397" s="163">
        <v>2018</v>
      </c>
      <c r="C397" s="26"/>
      <c r="D397" s="27" t="s">
        <v>792</v>
      </c>
      <c r="E397" s="27" t="s">
        <v>793</v>
      </c>
      <c r="F397" s="29"/>
      <c r="G397" s="30"/>
      <c r="H397" s="30"/>
      <c r="I397" s="30"/>
      <c r="J397" s="31"/>
      <c r="K397" s="32"/>
      <c r="L397" s="33"/>
      <c r="M397" s="33"/>
      <c r="N397" s="26"/>
      <c r="O397" s="26"/>
      <c r="P397" s="34"/>
      <c r="Q397" s="33"/>
      <c r="R397" s="35"/>
      <c r="S397" s="26"/>
      <c r="T397" s="26"/>
      <c r="U397" s="26"/>
      <c r="V397" s="26"/>
      <c r="W397" s="26"/>
      <c r="X397" s="26" t="s">
        <v>423</v>
      </c>
      <c r="Y397" s="36"/>
      <c r="Z397" s="37"/>
      <c r="AA397" s="37"/>
      <c r="AB397" s="38" t="s">
        <v>29</v>
      </c>
      <c r="AC397" s="33"/>
      <c r="AD397" s="28" t="s">
        <v>154</v>
      </c>
      <c r="AE397" s="37"/>
      <c r="AF397" s="38" t="s">
        <v>501</v>
      </c>
      <c r="AG397" s="38" t="s">
        <v>501</v>
      </c>
      <c r="AH397" s="39"/>
      <c r="AI397" s="39" t="s">
        <v>31</v>
      </c>
      <c r="AJ397" s="40" t="s">
        <v>424</v>
      </c>
      <c r="AK397" s="41"/>
      <c r="AL397" s="42"/>
      <c r="AM397" s="39">
        <v>487</v>
      </c>
      <c r="AN397" s="30" t="s">
        <v>794</v>
      </c>
      <c r="AO397" s="30"/>
      <c r="AP397" s="38"/>
      <c r="AQ397" s="43"/>
      <c r="AR397" s="44" t="s">
        <v>501</v>
      </c>
      <c r="AS397" s="45"/>
      <c r="AT397" s="46"/>
      <c r="AU397" s="47" t="s">
        <v>35</v>
      </c>
      <c r="AV397" s="48">
        <v>45657</v>
      </c>
      <c r="AW397" s="49"/>
      <c r="AX397" s="49">
        <v>366</v>
      </c>
      <c r="AY397" s="49">
        <v>23</v>
      </c>
      <c r="AZ397" s="49">
        <v>19</v>
      </c>
      <c r="BA397" s="49">
        <v>21</v>
      </c>
      <c r="BB397" s="49">
        <v>20</v>
      </c>
      <c r="BC397" s="49" t="e">
        <v>#VALUE!</v>
      </c>
      <c r="BD397" s="50">
        <v>180</v>
      </c>
      <c r="BE397" s="49">
        <v>44</v>
      </c>
      <c r="BF397" s="49">
        <v>20</v>
      </c>
      <c r="BG397" s="49"/>
      <c r="BH397" s="49"/>
      <c r="BI397" s="49"/>
      <c r="BJ397" s="49"/>
      <c r="BK397" s="49"/>
      <c r="BL397" s="49"/>
      <c r="BM397" s="49"/>
    </row>
    <row r="398" spans="2:65" x14ac:dyDescent="0.25">
      <c r="B398" s="162">
        <v>2019</v>
      </c>
      <c r="C398" s="26"/>
      <c r="D398" s="27" t="s">
        <v>795</v>
      </c>
      <c r="E398" s="27" t="s">
        <v>796</v>
      </c>
      <c r="F398" s="29"/>
      <c r="G398" s="30" t="s">
        <v>797</v>
      </c>
      <c r="H398" s="30"/>
      <c r="I398" s="30"/>
      <c r="J398" s="31"/>
      <c r="K398" s="32"/>
      <c r="L398" s="33"/>
      <c r="M398" s="33"/>
      <c r="N398" s="26"/>
      <c r="O398" s="26"/>
      <c r="P398" s="34"/>
      <c r="Q398" s="33"/>
      <c r="R398" s="35"/>
      <c r="S398" s="26"/>
      <c r="T398" s="26"/>
      <c r="U398" s="26"/>
      <c r="V398" s="26" t="s">
        <v>610</v>
      </c>
      <c r="W398" s="26"/>
      <c r="X398" s="26" t="s">
        <v>423</v>
      </c>
      <c r="Y398" s="36"/>
      <c r="Z398" s="37"/>
      <c r="AA398" s="37"/>
      <c r="AB398" s="38" t="s">
        <v>29</v>
      </c>
      <c r="AC398" s="33"/>
      <c r="AD398" s="28"/>
      <c r="AE398" s="37"/>
      <c r="AF398" s="38"/>
      <c r="AG398" s="38"/>
      <c r="AH398" s="39"/>
      <c r="AI398" s="39"/>
      <c r="AJ398" s="40"/>
      <c r="AK398" s="41"/>
      <c r="AL398" s="42"/>
      <c r="AM398" s="39">
        <v>488</v>
      </c>
      <c r="AN398" s="30" t="s">
        <v>798</v>
      </c>
      <c r="AO398" s="30"/>
      <c r="AP398" s="38"/>
      <c r="AQ398" s="43" t="s">
        <v>155</v>
      </c>
      <c r="AR398" s="44"/>
      <c r="AS398" s="45"/>
      <c r="AT398" s="46" t="s">
        <v>799</v>
      </c>
      <c r="AU398" s="47"/>
      <c r="AV398" s="48">
        <v>45504</v>
      </c>
      <c r="AW398" s="49"/>
      <c r="AX398" s="49">
        <v>151</v>
      </c>
      <c r="AY398" s="49"/>
      <c r="AZ398" s="49"/>
      <c r="BA398" s="49">
        <v>1</v>
      </c>
      <c r="BB398" s="49"/>
      <c r="BC398" s="49" t="e">
        <v>#VALUE!</v>
      </c>
      <c r="BD398" s="50"/>
      <c r="BE398" s="49">
        <v>2</v>
      </c>
      <c r="BF398" s="49"/>
      <c r="BG398" s="49"/>
      <c r="BH398" s="49"/>
      <c r="BI398" s="49"/>
      <c r="BJ398" s="49"/>
      <c r="BK398" s="49"/>
      <c r="BL398" s="49"/>
      <c r="BM398" s="49"/>
    </row>
    <row r="399" spans="2:65" x14ac:dyDescent="0.25">
      <c r="B399" s="163">
        <v>2019</v>
      </c>
      <c r="C399" s="26"/>
      <c r="D399" s="27" t="s">
        <v>800</v>
      </c>
      <c r="E399" s="27" t="s">
        <v>801</v>
      </c>
      <c r="F399" s="29"/>
      <c r="G399" s="30"/>
      <c r="H399" s="30"/>
      <c r="I399" s="30"/>
      <c r="J399" s="31"/>
      <c r="K399" s="32"/>
      <c r="L399" s="33"/>
      <c r="M399" s="33"/>
      <c r="N399" s="26"/>
      <c r="O399" s="26"/>
      <c r="P399" s="34"/>
      <c r="Q399" s="33"/>
      <c r="R399" s="35"/>
      <c r="S399" s="26"/>
      <c r="T399" s="26"/>
      <c r="U399" s="26"/>
      <c r="V399" s="26"/>
      <c r="W399" s="26"/>
      <c r="X399" s="26" t="s">
        <v>719</v>
      </c>
      <c r="Y399" s="36"/>
      <c r="Z399" s="37"/>
      <c r="AA399" s="37"/>
      <c r="AB399" s="38"/>
      <c r="AC399" s="33"/>
      <c r="AD399" s="28"/>
      <c r="AE399" s="37"/>
      <c r="AF399" s="38"/>
      <c r="AG399" s="38"/>
      <c r="AH399" s="39"/>
      <c r="AI399" s="39"/>
      <c r="AJ399" s="40"/>
      <c r="AK399" s="41"/>
      <c r="AL399" s="42"/>
      <c r="AM399" s="39">
        <v>489</v>
      </c>
      <c r="AN399" s="30" t="s">
        <v>802</v>
      </c>
      <c r="AO399" s="30"/>
      <c r="AP399" s="38"/>
      <c r="AQ399" s="43" t="s">
        <v>155</v>
      </c>
      <c r="AR399" s="44"/>
      <c r="AS399" s="45"/>
      <c r="AT399" s="46"/>
      <c r="AU399" s="47"/>
      <c r="AV399" s="48">
        <v>44145</v>
      </c>
      <c r="AW399" s="49"/>
      <c r="AX399" s="49"/>
      <c r="AY399" s="49"/>
      <c r="AZ399" s="49"/>
      <c r="BA399" s="49"/>
      <c r="BB399" s="49"/>
      <c r="BC399" s="49"/>
      <c r="BD399" s="50"/>
      <c r="BE399" s="49"/>
      <c r="BF399" s="49"/>
      <c r="BG399" s="49"/>
      <c r="BH399" s="49"/>
      <c r="BI399" s="49"/>
      <c r="BJ399" s="49"/>
      <c r="BK399" s="49"/>
      <c r="BL399" s="49"/>
      <c r="BM399" s="49"/>
    </row>
    <row r="400" spans="2:65" x14ac:dyDescent="0.25">
      <c r="B400" s="162">
        <v>0</v>
      </c>
      <c r="C400" s="26"/>
      <c r="D400" s="27"/>
      <c r="E400" s="27" t="s">
        <v>803</v>
      </c>
      <c r="F400" s="29"/>
      <c r="G400" s="30"/>
      <c r="H400" s="30"/>
      <c r="I400" s="30"/>
      <c r="J400" s="31"/>
      <c r="K400" s="32"/>
      <c r="L400" s="33"/>
      <c r="M400" s="33"/>
      <c r="N400" s="26"/>
      <c r="O400" s="26"/>
      <c r="P400" s="34"/>
      <c r="Q400" s="33"/>
      <c r="R400" s="35"/>
      <c r="S400" s="26"/>
      <c r="T400" s="26"/>
      <c r="U400" s="26"/>
      <c r="V400" s="26"/>
      <c r="W400" s="26"/>
      <c r="X400" s="26"/>
      <c r="Y400" s="36"/>
      <c r="Z400" s="37"/>
      <c r="AA400" s="37"/>
      <c r="AB400" s="38"/>
      <c r="AC400" s="33"/>
      <c r="AD400" s="28"/>
      <c r="AE400" s="37"/>
      <c r="AF400" s="38"/>
      <c r="AG400" s="38"/>
      <c r="AH400" s="39"/>
      <c r="AI400" s="39"/>
      <c r="AJ400" s="40"/>
      <c r="AK400" s="41"/>
      <c r="AL400" s="42"/>
      <c r="AM400" s="39">
        <v>490</v>
      </c>
      <c r="AN400" s="30"/>
      <c r="AO400" s="30"/>
      <c r="AP400" s="38"/>
      <c r="AQ400" s="43" t="s">
        <v>155</v>
      </c>
      <c r="AR400" s="44"/>
      <c r="AS400" s="45"/>
      <c r="AT400" s="46"/>
      <c r="AU400" s="47"/>
      <c r="AV400" s="48"/>
      <c r="AW400" s="49"/>
      <c r="AX400" s="49"/>
      <c r="AY400" s="49"/>
      <c r="AZ400" s="49"/>
      <c r="BA400" s="49"/>
      <c r="BB400" s="49"/>
      <c r="BC400" s="49"/>
      <c r="BD400" s="50"/>
      <c r="BE400" s="49"/>
      <c r="BF400" s="49"/>
      <c r="BG400" s="49"/>
      <c r="BH400" s="49"/>
      <c r="BI400" s="49"/>
      <c r="BJ400" s="49"/>
      <c r="BK400" s="49"/>
      <c r="BL400" s="49"/>
      <c r="BM400" s="49"/>
    </row>
    <row r="401" spans="2:65" x14ac:dyDescent="0.25">
      <c r="B401" s="163">
        <v>0</v>
      </c>
      <c r="C401" s="26"/>
      <c r="D401" s="27"/>
      <c r="E401" s="27" t="s">
        <v>804</v>
      </c>
      <c r="F401" s="29"/>
      <c r="G401" s="30"/>
      <c r="H401" s="30"/>
      <c r="I401" s="30"/>
      <c r="J401" s="31"/>
      <c r="K401" s="32"/>
      <c r="L401" s="33"/>
      <c r="M401" s="33"/>
      <c r="N401" s="26"/>
      <c r="O401" s="26"/>
      <c r="P401" s="34"/>
      <c r="Q401" s="33"/>
      <c r="R401" s="35"/>
      <c r="S401" s="26"/>
      <c r="T401" s="26"/>
      <c r="U401" s="26"/>
      <c r="V401" s="26"/>
      <c r="W401" s="26"/>
      <c r="X401" s="26"/>
      <c r="Y401" s="36"/>
      <c r="Z401" s="37"/>
      <c r="AA401" s="37"/>
      <c r="AB401" s="38"/>
      <c r="AC401" s="33"/>
      <c r="AD401" s="28"/>
      <c r="AE401" s="37"/>
      <c r="AF401" s="38"/>
      <c r="AG401" s="38"/>
      <c r="AH401" s="39"/>
      <c r="AI401" s="39"/>
      <c r="AJ401" s="40"/>
      <c r="AK401" s="41"/>
      <c r="AL401" s="42"/>
      <c r="AM401" s="39">
        <v>491</v>
      </c>
      <c r="AN401" s="30"/>
      <c r="AO401" s="30"/>
      <c r="AP401" s="38"/>
      <c r="AQ401" s="43" t="s">
        <v>155</v>
      </c>
      <c r="AR401" s="44"/>
      <c r="AS401" s="45"/>
      <c r="AT401" s="46"/>
      <c r="AU401" s="47"/>
      <c r="AV401" s="48"/>
      <c r="AW401" s="49"/>
      <c r="AX401" s="49"/>
      <c r="AY401" s="49"/>
      <c r="AZ401" s="49"/>
      <c r="BA401" s="49"/>
      <c r="BB401" s="49"/>
      <c r="BC401" s="49"/>
      <c r="BD401" s="50"/>
      <c r="BE401" s="49"/>
      <c r="BF401" s="49"/>
      <c r="BG401" s="49"/>
      <c r="BH401" s="49"/>
      <c r="BI401" s="49"/>
      <c r="BJ401" s="49"/>
      <c r="BK401" s="49"/>
      <c r="BL401" s="49"/>
      <c r="BM401" s="49"/>
    </row>
    <row r="402" spans="2:65" x14ac:dyDescent="0.25">
      <c r="B402" s="162">
        <v>2020</v>
      </c>
      <c r="C402" s="26"/>
      <c r="D402" s="27" t="s">
        <v>805</v>
      </c>
      <c r="E402" s="27" t="s">
        <v>806</v>
      </c>
      <c r="F402" s="29"/>
      <c r="G402" s="30"/>
      <c r="H402" s="30"/>
      <c r="I402" s="30"/>
      <c r="J402" s="31"/>
      <c r="K402" s="32"/>
      <c r="L402" s="33"/>
      <c r="M402" s="33"/>
      <c r="N402" s="26"/>
      <c r="O402" s="26"/>
      <c r="P402" s="34"/>
      <c r="Q402" s="33"/>
      <c r="R402" s="35"/>
      <c r="S402" s="26"/>
      <c r="T402" s="26"/>
      <c r="U402" s="26"/>
      <c r="V402" s="26"/>
      <c r="W402" s="26"/>
      <c r="X402" s="26" t="s">
        <v>423</v>
      </c>
      <c r="Y402" s="36"/>
      <c r="Z402" s="37"/>
      <c r="AA402" s="37"/>
      <c r="AB402" s="38" t="s">
        <v>29</v>
      </c>
      <c r="AC402" s="33"/>
      <c r="AD402" s="28" t="s">
        <v>154</v>
      </c>
      <c r="AE402" s="37"/>
      <c r="AF402" s="38" t="s">
        <v>501</v>
      </c>
      <c r="AG402" s="38" t="s">
        <v>501</v>
      </c>
      <c r="AH402" s="39" t="s">
        <v>664</v>
      </c>
      <c r="AI402" s="39" t="s">
        <v>31</v>
      </c>
      <c r="AJ402" s="40" t="s">
        <v>424</v>
      </c>
      <c r="AK402" s="41">
        <v>0.83333333333333304</v>
      </c>
      <c r="AL402" s="42" t="s">
        <v>807</v>
      </c>
      <c r="AM402" s="39">
        <v>492</v>
      </c>
      <c r="AN402" s="30" t="s">
        <v>808</v>
      </c>
      <c r="AO402" s="30"/>
      <c r="AP402" s="38"/>
      <c r="AQ402" s="43"/>
      <c r="AR402" s="44" t="s">
        <v>501</v>
      </c>
      <c r="AS402" s="45"/>
      <c r="AT402" s="46"/>
      <c r="AU402" s="47" t="s">
        <v>35</v>
      </c>
      <c r="AV402" s="48">
        <v>45657</v>
      </c>
      <c r="AW402" s="49"/>
      <c r="AX402" s="49">
        <v>1427</v>
      </c>
      <c r="AY402" s="49">
        <v>82</v>
      </c>
      <c r="AZ402" s="49">
        <v>70</v>
      </c>
      <c r="BA402" s="49">
        <v>53</v>
      </c>
      <c r="BB402" s="49">
        <v>61</v>
      </c>
      <c r="BC402" s="49" t="e">
        <v>#VALUE!</v>
      </c>
      <c r="BD402" s="50">
        <v>461</v>
      </c>
      <c r="BE402" s="49">
        <v>59</v>
      </c>
      <c r="BF402" s="49">
        <v>41</v>
      </c>
      <c r="BG402" s="49"/>
      <c r="BH402" s="49"/>
      <c r="BI402" s="49"/>
      <c r="BJ402" s="49"/>
      <c r="BK402" s="49"/>
      <c r="BL402" s="49"/>
      <c r="BM402" s="49"/>
    </row>
    <row r="403" spans="2:65" x14ac:dyDescent="0.25">
      <c r="B403" s="163">
        <v>2020</v>
      </c>
      <c r="C403" s="26"/>
      <c r="D403" s="27" t="s">
        <v>809</v>
      </c>
      <c r="E403" s="27" t="s">
        <v>810</v>
      </c>
      <c r="F403" s="29"/>
      <c r="G403" s="30"/>
      <c r="H403" s="30"/>
      <c r="I403" s="30"/>
      <c r="J403" s="31"/>
      <c r="K403" s="32"/>
      <c r="L403" s="33"/>
      <c r="M403" s="33"/>
      <c r="N403" s="26"/>
      <c r="O403" s="26"/>
      <c r="P403" s="34"/>
      <c r="Q403" s="33"/>
      <c r="R403" s="35"/>
      <c r="S403" s="26"/>
      <c r="T403" s="26"/>
      <c r="U403" s="26"/>
      <c r="V403" s="26"/>
      <c r="W403" s="26"/>
      <c r="X403" s="26" t="s">
        <v>777</v>
      </c>
      <c r="Y403" s="36"/>
      <c r="Z403" s="37"/>
      <c r="AA403" s="37"/>
      <c r="AB403" s="38"/>
      <c r="AC403" s="33"/>
      <c r="AD403" s="28"/>
      <c r="AE403" s="37"/>
      <c r="AF403" s="38"/>
      <c r="AG403" s="38"/>
      <c r="AH403" s="39"/>
      <c r="AI403" s="39"/>
      <c r="AJ403" s="40"/>
      <c r="AK403" s="41"/>
      <c r="AL403" s="42"/>
      <c r="AM403" s="39">
        <v>495</v>
      </c>
      <c r="AN403" s="30" t="s">
        <v>811</v>
      </c>
      <c r="AO403" s="30"/>
      <c r="AP403" s="38"/>
      <c r="AQ403" s="43" t="s">
        <v>155</v>
      </c>
      <c r="AR403" s="44"/>
      <c r="AS403" s="45"/>
      <c r="AT403" s="46"/>
      <c r="AU403" s="47"/>
      <c r="AV403" s="48">
        <v>45657</v>
      </c>
      <c r="AW403" s="49"/>
      <c r="AX403" s="49"/>
      <c r="AY403" s="49"/>
      <c r="AZ403" s="49"/>
      <c r="BA403" s="49"/>
      <c r="BB403" s="49"/>
      <c r="BC403" s="49"/>
      <c r="BD403" s="50">
        <v>1</v>
      </c>
      <c r="BE403" s="49"/>
      <c r="BF403" s="49"/>
      <c r="BG403" s="49"/>
      <c r="BH403" s="49"/>
      <c r="BI403" s="49"/>
      <c r="BJ403" s="49"/>
      <c r="BK403" s="49"/>
      <c r="BL403" s="49"/>
      <c r="BM403" s="49"/>
    </row>
    <row r="404" spans="2:65" x14ac:dyDescent="0.25">
      <c r="B404" s="162">
        <v>0</v>
      </c>
      <c r="C404" s="26"/>
      <c r="D404" s="27"/>
      <c r="E404" s="27" t="s">
        <v>812</v>
      </c>
      <c r="F404" s="29"/>
      <c r="G404" s="30"/>
      <c r="H404" s="30"/>
      <c r="I404" s="30"/>
      <c r="J404" s="31"/>
      <c r="K404" s="32"/>
      <c r="L404" s="33"/>
      <c r="M404" s="33"/>
      <c r="N404" s="26"/>
      <c r="O404" s="26"/>
      <c r="P404" s="34"/>
      <c r="Q404" s="33"/>
      <c r="R404" s="35"/>
      <c r="S404" s="26"/>
      <c r="T404" s="26"/>
      <c r="U404" s="26"/>
      <c r="V404" s="26"/>
      <c r="W404" s="26"/>
      <c r="X404" s="26"/>
      <c r="Y404" s="36"/>
      <c r="Z404" s="37"/>
      <c r="AA404" s="37"/>
      <c r="AB404" s="38"/>
      <c r="AC404" s="33"/>
      <c r="AD404" s="28"/>
      <c r="AE404" s="37"/>
      <c r="AF404" s="38"/>
      <c r="AG404" s="38"/>
      <c r="AH404" s="39"/>
      <c r="AI404" s="39"/>
      <c r="AJ404" s="40"/>
      <c r="AK404" s="41"/>
      <c r="AL404" s="42"/>
      <c r="AM404" s="39">
        <v>496</v>
      </c>
      <c r="AN404" s="30"/>
      <c r="AO404" s="30"/>
      <c r="AP404" s="38"/>
      <c r="AQ404" s="43" t="s">
        <v>155</v>
      </c>
      <c r="AR404" s="44"/>
      <c r="AS404" s="45"/>
      <c r="AT404" s="46"/>
      <c r="AU404" s="47"/>
      <c r="AV404" s="48"/>
      <c r="AW404" s="49"/>
      <c r="AX404" s="49"/>
      <c r="AY404" s="49"/>
      <c r="AZ404" s="49"/>
      <c r="BA404" s="49"/>
      <c r="BB404" s="49"/>
      <c r="BC404" s="49"/>
      <c r="BD404" s="50"/>
      <c r="BE404" s="49"/>
      <c r="BF404" s="49"/>
      <c r="BG404" s="49"/>
      <c r="BH404" s="49"/>
      <c r="BI404" s="49"/>
      <c r="BJ404" s="49"/>
      <c r="BK404" s="49"/>
      <c r="BL404" s="49"/>
      <c r="BM404" s="49"/>
    </row>
    <row r="405" spans="2:65" x14ac:dyDescent="0.25">
      <c r="B405" s="163">
        <v>2020</v>
      </c>
      <c r="C405" s="26"/>
      <c r="D405" s="27" t="s">
        <v>813</v>
      </c>
      <c r="E405" s="27" t="s">
        <v>814</v>
      </c>
      <c r="F405" s="29"/>
      <c r="G405" s="30"/>
      <c r="H405" s="30"/>
      <c r="I405" s="30"/>
      <c r="J405" s="31"/>
      <c r="K405" s="32"/>
      <c r="L405" s="33"/>
      <c r="M405" s="33"/>
      <c r="N405" s="26"/>
      <c r="O405" s="26"/>
      <c r="P405" s="34"/>
      <c r="Q405" s="33"/>
      <c r="R405" s="35"/>
      <c r="S405" s="26"/>
      <c r="T405" s="26"/>
      <c r="U405" s="26"/>
      <c r="V405" s="26"/>
      <c r="W405" s="26"/>
      <c r="X405" s="26"/>
      <c r="Y405" s="36"/>
      <c r="Z405" s="37"/>
      <c r="AA405" s="37"/>
      <c r="AB405" s="38"/>
      <c r="AC405" s="33"/>
      <c r="AD405" s="28"/>
      <c r="AE405" s="37"/>
      <c r="AF405" s="38"/>
      <c r="AG405" s="38"/>
      <c r="AH405" s="39"/>
      <c r="AI405" s="39"/>
      <c r="AJ405" s="40"/>
      <c r="AK405" s="41"/>
      <c r="AL405" s="42"/>
      <c r="AM405" s="39">
        <v>497</v>
      </c>
      <c r="AN405" s="30" t="s">
        <v>815</v>
      </c>
      <c r="AO405" s="30"/>
      <c r="AP405" s="38"/>
      <c r="AQ405" s="43" t="s">
        <v>155</v>
      </c>
      <c r="AR405" s="44"/>
      <c r="AS405" s="45"/>
      <c r="AT405" s="46"/>
      <c r="AU405" s="47"/>
      <c r="AV405" s="48">
        <v>44323</v>
      </c>
      <c r="AW405" s="49"/>
      <c r="AX405" s="49"/>
      <c r="AY405" s="49"/>
      <c r="AZ405" s="49"/>
      <c r="BA405" s="49"/>
      <c r="BB405" s="49"/>
      <c r="BC405" s="49" t="e">
        <v>#VALUE!</v>
      </c>
      <c r="BD405" s="50"/>
      <c r="BE405" s="49"/>
      <c r="BF405" s="49"/>
      <c r="BG405" s="49"/>
      <c r="BH405" s="49"/>
      <c r="BI405" s="49"/>
      <c r="BJ405" s="49"/>
      <c r="BK405" s="49"/>
      <c r="BL405" s="49"/>
      <c r="BM405" s="49"/>
    </row>
    <row r="406" spans="2:65" x14ac:dyDescent="0.25">
      <c r="B406" s="162">
        <v>2020</v>
      </c>
      <c r="C406" s="26"/>
      <c r="D406" s="27" t="s">
        <v>816</v>
      </c>
      <c r="E406" s="27" t="s">
        <v>817</v>
      </c>
      <c r="F406" s="29"/>
      <c r="G406" s="30"/>
      <c r="H406" s="30"/>
      <c r="I406" s="30"/>
      <c r="J406" s="31"/>
      <c r="K406" s="32"/>
      <c r="L406" s="33"/>
      <c r="M406" s="33"/>
      <c r="N406" s="26"/>
      <c r="O406" s="26"/>
      <c r="P406" s="34"/>
      <c r="Q406" s="33"/>
      <c r="R406" s="35"/>
      <c r="S406" s="26"/>
      <c r="T406" s="26"/>
      <c r="U406" s="26"/>
      <c r="V406" s="26"/>
      <c r="W406" s="26"/>
      <c r="X406" s="26" t="s">
        <v>777</v>
      </c>
      <c r="Y406" s="36"/>
      <c r="Z406" s="37"/>
      <c r="AA406" s="37"/>
      <c r="AB406" s="38"/>
      <c r="AC406" s="33"/>
      <c r="AD406" s="28"/>
      <c r="AE406" s="37"/>
      <c r="AF406" s="38"/>
      <c r="AG406" s="38"/>
      <c r="AH406" s="39"/>
      <c r="AI406" s="39"/>
      <c r="AJ406" s="40"/>
      <c r="AK406" s="41"/>
      <c r="AL406" s="42"/>
      <c r="AM406" s="39">
        <v>498</v>
      </c>
      <c r="AN406" s="30" t="s">
        <v>818</v>
      </c>
      <c r="AO406" s="30"/>
      <c r="AP406" s="38"/>
      <c r="AQ406" s="43" t="s">
        <v>155</v>
      </c>
      <c r="AR406" s="44"/>
      <c r="AS406" s="45"/>
      <c r="AT406" s="46"/>
      <c r="AU406" s="47"/>
      <c r="AV406" s="48">
        <v>44328</v>
      </c>
      <c r="AW406" s="49"/>
      <c r="AX406" s="49"/>
      <c r="AY406" s="49"/>
      <c r="AZ406" s="49"/>
      <c r="BA406" s="49"/>
      <c r="BB406" s="49"/>
      <c r="BC406" s="49"/>
      <c r="BD406" s="50"/>
      <c r="BE406" s="49"/>
      <c r="BF406" s="49"/>
      <c r="BG406" s="49"/>
      <c r="BH406" s="49"/>
      <c r="BI406" s="49"/>
      <c r="BJ406" s="49"/>
      <c r="BK406" s="49"/>
      <c r="BL406" s="49"/>
      <c r="BM406" s="49"/>
    </row>
    <row r="407" spans="2:65" x14ac:dyDescent="0.25">
      <c r="B407" s="163">
        <v>2020</v>
      </c>
      <c r="C407" s="26"/>
      <c r="D407" s="27" t="s">
        <v>819</v>
      </c>
      <c r="E407" s="27" t="s">
        <v>820</v>
      </c>
      <c r="F407" s="29"/>
      <c r="G407" s="30"/>
      <c r="H407" s="30"/>
      <c r="I407" s="30"/>
      <c r="J407" s="31"/>
      <c r="K407" s="32"/>
      <c r="L407" s="33"/>
      <c r="M407" s="33"/>
      <c r="N407" s="26"/>
      <c r="O407" s="26"/>
      <c r="P407" s="34"/>
      <c r="Q407" s="33"/>
      <c r="R407" s="35"/>
      <c r="S407" s="26"/>
      <c r="T407" s="26"/>
      <c r="U407" s="26"/>
      <c r="V407" s="26"/>
      <c r="W407" s="26"/>
      <c r="X407" s="26" t="s">
        <v>777</v>
      </c>
      <c r="Y407" s="36"/>
      <c r="Z407" s="37"/>
      <c r="AA407" s="37"/>
      <c r="AB407" s="38" t="s">
        <v>501</v>
      </c>
      <c r="AC407" s="33"/>
      <c r="AD407" s="28"/>
      <c r="AE407" s="37"/>
      <c r="AF407" s="38"/>
      <c r="AG407" s="38"/>
      <c r="AH407" s="39"/>
      <c r="AI407" s="39"/>
      <c r="AJ407" s="40"/>
      <c r="AK407" s="41"/>
      <c r="AL407" s="42"/>
      <c r="AM407" s="39">
        <v>499</v>
      </c>
      <c r="AN407" s="30" t="s">
        <v>821</v>
      </c>
      <c r="AO407" s="30"/>
      <c r="AP407" s="38"/>
      <c r="AQ407" s="43" t="s">
        <v>155</v>
      </c>
      <c r="AR407" s="44"/>
      <c r="AS407" s="45"/>
      <c r="AT407" s="46"/>
      <c r="AU407" s="47"/>
      <c r="AV407" s="48">
        <v>44943</v>
      </c>
      <c r="AW407" s="49">
        <v>0</v>
      </c>
      <c r="AX407" s="49">
        <v>0</v>
      </c>
      <c r="AY407" s="49"/>
      <c r="AZ407" s="49"/>
      <c r="BA407" s="49"/>
      <c r="BB407" s="49"/>
      <c r="BC407" s="49"/>
      <c r="BD407" s="50"/>
      <c r="BE407" s="49"/>
      <c r="BF407" s="49"/>
      <c r="BG407" s="49"/>
      <c r="BH407" s="49"/>
      <c r="BI407" s="49"/>
      <c r="BJ407" s="49"/>
      <c r="BK407" s="49"/>
      <c r="BL407" s="49"/>
      <c r="BM407" s="49"/>
    </row>
    <row r="408" spans="2:65" x14ac:dyDescent="0.25">
      <c r="B408" s="162">
        <v>2020</v>
      </c>
      <c r="C408" s="26"/>
      <c r="D408" s="27" t="s">
        <v>819</v>
      </c>
      <c r="E408" s="27" t="s">
        <v>822</v>
      </c>
      <c r="F408" s="29"/>
      <c r="G408" s="30"/>
      <c r="H408" s="30"/>
      <c r="I408" s="30"/>
      <c r="J408" s="31"/>
      <c r="K408" s="32"/>
      <c r="L408" s="33"/>
      <c r="M408" s="33"/>
      <c r="N408" s="26"/>
      <c r="O408" s="26"/>
      <c r="P408" s="34"/>
      <c r="Q408" s="33"/>
      <c r="R408" s="35"/>
      <c r="S408" s="26"/>
      <c r="T408" s="26"/>
      <c r="U408" s="26"/>
      <c r="V408" s="26"/>
      <c r="W408" s="26"/>
      <c r="X408" s="26" t="s">
        <v>719</v>
      </c>
      <c r="Y408" s="36"/>
      <c r="Z408" s="37"/>
      <c r="AA408" s="37"/>
      <c r="AB408" s="38"/>
      <c r="AC408" s="33"/>
      <c r="AD408" s="28"/>
      <c r="AE408" s="37"/>
      <c r="AF408" s="38"/>
      <c r="AG408" s="38"/>
      <c r="AH408" s="39"/>
      <c r="AI408" s="39"/>
      <c r="AJ408" s="40"/>
      <c r="AK408" s="41"/>
      <c r="AL408" s="42"/>
      <c r="AM408" s="39">
        <v>500</v>
      </c>
      <c r="AN408" s="30" t="s">
        <v>823</v>
      </c>
      <c r="AO408" s="30"/>
      <c r="AP408" s="38"/>
      <c r="AQ408" s="43" t="s">
        <v>155</v>
      </c>
      <c r="AR408" s="44"/>
      <c r="AS408" s="45"/>
      <c r="AT408" s="46"/>
      <c r="AU408" s="47"/>
      <c r="AV408" s="48">
        <v>44943</v>
      </c>
      <c r="AW408" s="49"/>
      <c r="AX408" s="49">
        <v>19</v>
      </c>
      <c r="AY408" s="49"/>
      <c r="AZ408" s="49"/>
      <c r="BA408" s="49"/>
      <c r="BB408" s="49"/>
      <c r="BC408" s="49"/>
      <c r="BD408" s="50"/>
      <c r="BE408" s="49"/>
      <c r="BF408" s="49"/>
      <c r="BG408" s="49"/>
      <c r="BH408" s="49"/>
      <c r="BI408" s="49"/>
      <c r="BJ408" s="49"/>
      <c r="BK408" s="49"/>
      <c r="BL408" s="49"/>
      <c r="BM408" s="49"/>
    </row>
    <row r="409" spans="2:65" x14ac:dyDescent="0.25">
      <c r="B409" s="163">
        <v>0</v>
      </c>
      <c r="C409" s="26"/>
      <c r="D409" s="27"/>
      <c r="E409" s="27" t="s">
        <v>824</v>
      </c>
      <c r="F409" s="29"/>
      <c r="G409" s="30"/>
      <c r="H409" s="30"/>
      <c r="I409" s="30"/>
      <c r="J409" s="31"/>
      <c r="K409" s="32"/>
      <c r="L409" s="33"/>
      <c r="M409" s="33"/>
      <c r="N409" s="26"/>
      <c r="O409" s="26"/>
      <c r="P409" s="34"/>
      <c r="Q409" s="33"/>
      <c r="R409" s="35"/>
      <c r="S409" s="26"/>
      <c r="T409" s="26"/>
      <c r="U409" s="26"/>
      <c r="V409" s="26"/>
      <c r="W409" s="26"/>
      <c r="X409" s="26"/>
      <c r="Y409" s="36"/>
      <c r="Z409" s="37"/>
      <c r="AA409" s="37"/>
      <c r="AB409" s="38"/>
      <c r="AC409" s="33"/>
      <c r="AD409" s="28"/>
      <c r="AE409" s="37"/>
      <c r="AF409" s="38"/>
      <c r="AG409" s="38"/>
      <c r="AH409" s="39"/>
      <c r="AI409" s="39"/>
      <c r="AJ409" s="40"/>
      <c r="AK409" s="41"/>
      <c r="AL409" s="42"/>
      <c r="AM409" s="39">
        <v>501</v>
      </c>
      <c r="AN409" s="30"/>
      <c r="AO409" s="30"/>
      <c r="AP409" s="38"/>
      <c r="AQ409" s="43" t="s">
        <v>155</v>
      </c>
      <c r="AR409" s="44"/>
      <c r="AS409" s="45"/>
      <c r="AT409" s="46"/>
      <c r="AU409" s="47"/>
      <c r="AV409" s="48"/>
      <c r="AW409" s="49"/>
      <c r="AX409" s="49"/>
      <c r="AY409" s="49"/>
      <c r="AZ409" s="49"/>
      <c r="BA409" s="49"/>
      <c r="BB409" s="49"/>
      <c r="BC409" s="49"/>
      <c r="BD409" s="50"/>
      <c r="BE409" s="49"/>
      <c r="BF409" s="49"/>
      <c r="BG409" s="49"/>
      <c r="BH409" s="49"/>
      <c r="BI409" s="49"/>
      <c r="BJ409" s="49"/>
      <c r="BK409" s="49"/>
      <c r="BL409" s="49"/>
      <c r="BM409" s="49"/>
    </row>
    <row r="410" spans="2:65" x14ac:dyDescent="0.25">
      <c r="B410" s="162">
        <v>2020</v>
      </c>
      <c r="C410" s="26"/>
      <c r="D410" s="27" t="s">
        <v>825</v>
      </c>
      <c r="E410" s="27" t="s">
        <v>826</v>
      </c>
      <c r="F410" s="29"/>
      <c r="G410" s="30"/>
      <c r="H410" s="30"/>
      <c r="I410" s="30"/>
      <c r="J410" s="31"/>
      <c r="K410" s="32"/>
      <c r="L410" s="33"/>
      <c r="M410" s="33"/>
      <c r="N410" s="26"/>
      <c r="O410" s="26"/>
      <c r="P410" s="34"/>
      <c r="Q410" s="33"/>
      <c r="R410" s="35"/>
      <c r="S410" s="26"/>
      <c r="T410" s="26"/>
      <c r="U410" s="26"/>
      <c r="V410" s="26"/>
      <c r="W410" s="26"/>
      <c r="X410" s="26" t="s">
        <v>719</v>
      </c>
      <c r="Y410" s="36"/>
      <c r="Z410" s="37"/>
      <c r="AA410" s="37"/>
      <c r="AB410" s="38"/>
      <c r="AC410" s="33"/>
      <c r="AD410" s="28" t="s">
        <v>154</v>
      </c>
      <c r="AE410" s="37">
        <v>2020</v>
      </c>
      <c r="AF410" s="38" t="s">
        <v>827</v>
      </c>
      <c r="AG410" s="38">
        <v>44083</v>
      </c>
      <c r="AH410" s="39" t="s">
        <v>30</v>
      </c>
      <c r="AI410" s="39" t="s">
        <v>488</v>
      </c>
      <c r="AJ410" s="40"/>
      <c r="AK410" s="41">
        <v>8.3333333333333301E-2</v>
      </c>
      <c r="AL410" s="42">
        <v>8.3333333333333301E-2</v>
      </c>
      <c r="AM410" s="39">
        <v>502</v>
      </c>
      <c r="AN410" s="30" t="s">
        <v>828</v>
      </c>
      <c r="AO410" s="30"/>
      <c r="AP410" s="38"/>
      <c r="AQ410" s="43" t="s">
        <v>155</v>
      </c>
      <c r="AR410" s="44"/>
      <c r="AS410" s="45"/>
      <c r="AT410" s="46"/>
      <c r="AU410" s="47"/>
      <c r="AV410" s="48">
        <v>44754</v>
      </c>
      <c r="AW410" s="49"/>
      <c r="AX410" s="49">
        <v>2022</v>
      </c>
      <c r="AY410" s="49"/>
      <c r="AZ410" s="49"/>
      <c r="BA410" s="49"/>
      <c r="BB410" s="49"/>
      <c r="BC410" s="49" t="e">
        <v>#VALUE!</v>
      </c>
      <c r="BD410" s="50"/>
      <c r="BE410" s="49"/>
      <c r="BF410" s="49"/>
      <c r="BG410" s="49"/>
      <c r="BH410" s="49"/>
      <c r="BI410" s="49"/>
      <c r="BJ410" s="49"/>
      <c r="BK410" s="49"/>
      <c r="BL410" s="49"/>
      <c r="BM410" s="49"/>
    </row>
    <row r="411" spans="2:65" x14ac:dyDescent="0.25">
      <c r="B411" s="163">
        <v>2020</v>
      </c>
      <c r="C411" s="26"/>
      <c r="D411" s="27" t="s">
        <v>825</v>
      </c>
      <c r="E411" s="27" t="s">
        <v>829</v>
      </c>
      <c r="F411" s="29"/>
      <c r="G411" s="30"/>
      <c r="H411" s="30"/>
      <c r="I411" s="30"/>
      <c r="J411" s="31"/>
      <c r="K411" s="32"/>
      <c r="L411" s="33"/>
      <c r="M411" s="33"/>
      <c r="N411" s="26"/>
      <c r="O411" s="26"/>
      <c r="P411" s="34"/>
      <c r="Q411" s="33"/>
      <c r="R411" s="35"/>
      <c r="S411" s="26"/>
      <c r="T411" s="26"/>
      <c r="U411" s="26"/>
      <c r="V411" s="26"/>
      <c r="W411" s="26"/>
      <c r="X411" s="26" t="s">
        <v>719</v>
      </c>
      <c r="Y411" s="36"/>
      <c r="Z411" s="37"/>
      <c r="AA411" s="37"/>
      <c r="AB411" s="38"/>
      <c r="AC411" s="33"/>
      <c r="AD411" s="28" t="s">
        <v>154</v>
      </c>
      <c r="AE411" s="37">
        <v>2020</v>
      </c>
      <c r="AF411" s="38" t="s">
        <v>830</v>
      </c>
      <c r="AG411" s="38">
        <v>44084</v>
      </c>
      <c r="AH411" s="39" t="s">
        <v>30</v>
      </c>
      <c r="AI411" s="39" t="s">
        <v>488</v>
      </c>
      <c r="AJ411" s="40"/>
      <c r="AK411" s="41">
        <v>8.3333333333333301E-2</v>
      </c>
      <c r="AL411" s="42">
        <v>8.3333333333333301E-2</v>
      </c>
      <c r="AM411" s="39">
        <v>502</v>
      </c>
      <c r="AN411" s="30" t="s">
        <v>828</v>
      </c>
      <c r="AO411" s="30"/>
      <c r="AP411" s="38"/>
      <c r="AQ411" s="43" t="s">
        <v>155</v>
      </c>
      <c r="AR411" s="44"/>
      <c r="AS411" s="45"/>
      <c r="AT411" s="46"/>
      <c r="AU411" s="47"/>
      <c r="AV411" s="48">
        <v>45657</v>
      </c>
      <c r="AW411" s="49"/>
      <c r="AX411" s="49">
        <v>2022</v>
      </c>
      <c r="AY411" s="49"/>
      <c r="AZ411" s="49"/>
      <c r="BA411" s="49"/>
      <c r="BB411" s="49"/>
      <c r="BC411" s="49" t="e">
        <v>#VALUE!</v>
      </c>
      <c r="BD411" s="50">
        <v>1</v>
      </c>
      <c r="BE411" s="49"/>
      <c r="BF411" s="49"/>
      <c r="BG411" s="49"/>
      <c r="BH411" s="49"/>
      <c r="BI411" s="49"/>
      <c r="BJ411" s="49"/>
      <c r="BK411" s="49"/>
      <c r="BL411" s="49"/>
      <c r="BM411" s="49"/>
    </row>
    <row r="412" spans="2:65" x14ac:dyDescent="0.25">
      <c r="B412" s="162">
        <v>2020</v>
      </c>
      <c r="C412" s="26"/>
      <c r="D412" s="27" t="s">
        <v>825</v>
      </c>
      <c r="E412" s="27" t="s">
        <v>831</v>
      </c>
      <c r="F412" s="29"/>
      <c r="G412" s="30"/>
      <c r="H412" s="30"/>
      <c r="I412" s="30"/>
      <c r="J412" s="31"/>
      <c r="K412" s="32"/>
      <c r="L412" s="33"/>
      <c r="M412" s="33"/>
      <c r="N412" s="26"/>
      <c r="O412" s="26"/>
      <c r="P412" s="34"/>
      <c r="Q412" s="33"/>
      <c r="R412" s="35"/>
      <c r="S412" s="26"/>
      <c r="T412" s="26"/>
      <c r="U412" s="26"/>
      <c r="V412" s="26"/>
      <c r="W412" s="26"/>
      <c r="X412" s="26" t="s">
        <v>719</v>
      </c>
      <c r="Y412" s="36"/>
      <c r="Z412" s="37"/>
      <c r="AA412" s="37"/>
      <c r="AB412" s="38"/>
      <c r="AC412" s="33"/>
      <c r="AD412" s="28" t="s">
        <v>154</v>
      </c>
      <c r="AE412" s="37">
        <v>2020</v>
      </c>
      <c r="AF412" s="38" t="s">
        <v>832</v>
      </c>
      <c r="AG412" s="38">
        <v>44085</v>
      </c>
      <c r="AH412" s="39" t="s">
        <v>30</v>
      </c>
      <c r="AI412" s="39" t="s">
        <v>488</v>
      </c>
      <c r="AJ412" s="40"/>
      <c r="AK412" s="41">
        <v>8.3333333333333301E-2</v>
      </c>
      <c r="AL412" s="42" t="s">
        <v>833</v>
      </c>
      <c r="AM412" s="39">
        <v>502</v>
      </c>
      <c r="AN412" s="30" t="s">
        <v>828</v>
      </c>
      <c r="AO412" s="30"/>
      <c r="AP412" s="38"/>
      <c r="AQ412" s="43" t="s">
        <v>155</v>
      </c>
      <c r="AR412" s="44"/>
      <c r="AS412" s="45"/>
      <c r="AT412" s="46"/>
      <c r="AU412" s="47"/>
      <c r="AV412" s="48">
        <v>45657</v>
      </c>
      <c r="AW412" s="49"/>
      <c r="AX412" s="49">
        <v>2022</v>
      </c>
      <c r="AY412" s="49"/>
      <c r="AZ412" s="49"/>
      <c r="BA412" s="49"/>
      <c r="BB412" s="49"/>
      <c r="BC412" s="49" t="e">
        <v>#VALUE!</v>
      </c>
      <c r="BD412" s="50">
        <v>1</v>
      </c>
      <c r="BE412" s="49">
        <v>1</v>
      </c>
      <c r="BF412" s="49"/>
      <c r="BG412" s="49"/>
      <c r="BH412" s="49"/>
      <c r="BI412" s="49"/>
      <c r="BJ412" s="49"/>
      <c r="BK412" s="49"/>
      <c r="BL412" s="49"/>
      <c r="BM412" s="49"/>
    </row>
    <row r="413" spans="2:65" x14ac:dyDescent="0.25">
      <c r="B413" s="163">
        <v>2020</v>
      </c>
      <c r="C413" s="26"/>
      <c r="D413" s="27" t="s">
        <v>834</v>
      </c>
      <c r="E413" s="27" t="s">
        <v>835</v>
      </c>
      <c r="F413" s="29"/>
      <c r="G413" s="30"/>
      <c r="H413" s="30"/>
      <c r="I413" s="30"/>
      <c r="J413" s="31"/>
      <c r="K413" s="32"/>
      <c r="L413" s="33"/>
      <c r="M413" s="33"/>
      <c r="N413" s="26"/>
      <c r="O413" s="26"/>
      <c r="P413" s="34"/>
      <c r="Q413" s="33"/>
      <c r="R413" s="35"/>
      <c r="S413" s="26"/>
      <c r="T413" s="26"/>
      <c r="U413" s="26"/>
      <c r="V413" s="26"/>
      <c r="W413" s="26"/>
      <c r="X413" s="26" t="s">
        <v>777</v>
      </c>
      <c r="Y413" s="36"/>
      <c r="Z413" s="37"/>
      <c r="AA413" s="37"/>
      <c r="AB413" s="38"/>
      <c r="AC413" s="33"/>
      <c r="AD413" s="28"/>
      <c r="AE413" s="37"/>
      <c r="AF413" s="38"/>
      <c r="AG413" s="38"/>
      <c r="AH413" s="39"/>
      <c r="AI413" s="39"/>
      <c r="AJ413" s="40"/>
      <c r="AK413" s="41"/>
      <c r="AL413" s="42"/>
      <c r="AM413" s="39">
        <v>503</v>
      </c>
      <c r="AN413" s="30" t="s">
        <v>836</v>
      </c>
      <c r="AO413" s="30"/>
      <c r="AP413" s="38"/>
      <c r="AQ413" s="43" t="s">
        <v>155</v>
      </c>
      <c r="AR413" s="44"/>
      <c r="AS413" s="45"/>
      <c r="AT413" s="46"/>
      <c r="AU413" s="47"/>
      <c r="AV413" s="48">
        <v>44329</v>
      </c>
      <c r="AW413" s="49"/>
      <c r="AX413" s="49"/>
      <c r="AY413" s="49"/>
      <c r="AZ413" s="49"/>
      <c r="BA413" s="49"/>
      <c r="BB413" s="49"/>
      <c r="BC413" s="49"/>
      <c r="BD413" s="50"/>
      <c r="BE413" s="49"/>
      <c r="BF413" s="49"/>
      <c r="BG413" s="49"/>
      <c r="BH413" s="49"/>
      <c r="BI413" s="49"/>
      <c r="BJ413" s="49"/>
      <c r="BK413" s="49"/>
      <c r="BL413" s="49"/>
      <c r="BM413" s="49"/>
    </row>
    <row r="414" spans="2:65" x14ac:dyDescent="0.25">
      <c r="B414" s="162">
        <v>2020</v>
      </c>
      <c r="C414" s="26"/>
      <c r="D414" s="27" t="s">
        <v>837</v>
      </c>
      <c r="E414" s="27" t="s">
        <v>838</v>
      </c>
      <c r="F414" s="29"/>
      <c r="G414" s="30"/>
      <c r="H414" s="30"/>
      <c r="I414" s="30"/>
      <c r="J414" s="31"/>
      <c r="K414" s="32"/>
      <c r="L414" s="33"/>
      <c r="M414" s="33"/>
      <c r="N414" s="26"/>
      <c r="O414" s="26"/>
      <c r="P414" s="34"/>
      <c r="Q414" s="33"/>
      <c r="R414" s="35"/>
      <c r="S414" s="26"/>
      <c r="T414" s="26"/>
      <c r="U414" s="26"/>
      <c r="V414" s="26"/>
      <c r="W414" s="26"/>
      <c r="X414" s="26"/>
      <c r="Y414" s="36"/>
      <c r="Z414" s="37"/>
      <c r="AA414" s="37"/>
      <c r="AB414" s="38"/>
      <c r="AC414" s="33"/>
      <c r="AD414" s="28"/>
      <c r="AE414" s="37"/>
      <c r="AF414" s="38"/>
      <c r="AG414" s="38"/>
      <c r="AH414" s="39"/>
      <c r="AI414" s="39"/>
      <c r="AJ414" s="40"/>
      <c r="AK414" s="41"/>
      <c r="AL414" s="42"/>
      <c r="AM414" s="39">
        <v>504</v>
      </c>
      <c r="AN414" s="30"/>
      <c r="AO414" s="30"/>
      <c r="AP414" s="38"/>
      <c r="AQ414" s="43" t="s">
        <v>155</v>
      </c>
      <c r="AR414" s="44"/>
      <c r="AS414" s="45"/>
      <c r="AT414" s="46" t="s">
        <v>839</v>
      </c>
      <c r="AU414" s="47" t="s">
        <v>633</v>
      </c>
      <c r="AV414" s="48"/>
      <c r="AW414" s="49"/>
      <c r="AX414" s="49"/>
      <c r="AY414" s="49"/>
      <c r="AZ414" s="49"/>
      <c r="BA414" s="49"/>
      <c r="BB414" s="49"/>
      <c r="BC414" s="49"/>
      <c r="BD414" s="50"/>
      <c r="BE414" s="49"/>
      <c r="BF414" s="49"/>
      <c r="BG414" s="49"/>
      <c r="BH414" s="49"/>
      <c r="BI414" s="49"/>
      <c r="BJ414" s="49"/>
      <c r="BK414" s="49"/>
      <c r="BL414" s="49"/>
      <c r="BM414" s="49"/>
    </row>
    <row r="415" spans="2:65" x14ac:dyDescent="0.25">
      <c r="B415" s="163">
        <v>2020</v>
      </c>
      <c r="C415" s="26"/>
      <c r="D415" s="27" t="s">
        <v>840</v>
      </c>
      <c r="E415" s="27" t="s">
        <v>841</v>
      </c>
      <c r="F415" s="29"/>
      <c r="G415" s="30"/>
      <c r="H415" s="30"/>
      <c r="I415" s="30"/>
      <c r="J415" s="31"/>
      <c r="K415" s="32"/>
      <c r="L415" s="33"/>
      <c r="M415" s="33"/>
      <c r="N415" s="26"/>
      <c r="O415" s="26"/>
      <c r="P415" s="34"/>
      <c r="Q415" s="33"/>
      <c r="R415" s="35"/>
      <c r="S415" s="26"/>
      <c r="T415" s="26"/>
      <c r="U415" s="26"/>
      <c r="V415" s="26"/>
      <c r="W415" s="26"/>
      <c r="X415" s="26" t="s">
        <v>777</v>
      </c>
      <c r="Y415" s="36"/>
      <c r="Z415" s="37"/>
      <c r="AA415" s="37"/>
      <c r="AB415" s="38"/>
      <c r="AC415" s="33"/>
      <c r="AD415" s="28"/>
      <c r="AE415" s="37"/>
      <c r="AF415" s="38"/>
      <c r="AG415" s="38"/>
      <c r="AH415" s="39"/>
      <c r="AI415" s="39"/>
      <c r="AJ415" s="40"/>
      <c r="AK415" s="41"/>
      <c r="AL415" s="42"/>
      <c r="AM415" s="39">
        <v>505</v>
      </c>
      <c r="AN415" s="30" t="s">
        <v>842</v>
      </c>
      <c r="AO415" s="30"/>
      <c r="AP415" s="38"/>
      <c r="AQ415" s="43" t="s">
        <v>155</v>
      </c>
      <c r="AR415" s="44"/>
      <c r="AS415" s="45"/>
      <c r="AT415" s="46"/>
      <c r="AU415" s="47"/>
      <c r="AV415" s="48">
        <v>44330</v>
      </c>
      <c r="AW415" s="49"/>
      <c r="AX415" s="49"/>
      <c r="AY415" s="49"/>
      <c r="AZ415" s="49"/>
      <c r="BA415" s="49"/>
      <c r="BB415" s="49"/>
      <c r="BC415" s="49" t="e">
        <v>#VALUE!</v>
      </c>
      <c r="BD415" s="50"/>
      <c r="BE415" s="49"/>
      <c r="BF415" s="49"/>
      <c r="BG415" s="49"/>
      <c r="BH415" s="49"/>
      <c r="BI415" s="49"/>
      <c r="BJ415" s="49"/>
      <c r="BK415" s="49"/>
      <c r="BL415" s="49"/>
      <c r="BM415" s="49"/>
    </row>
    <row r="416" spans="2:65" x14ac:dyDescent="0.25">
      <c r="B416" s="162">
        <v>2020</v>
      </c>
      <c r="C416" s="26"/>
      <c r="D416" s="27" t="s">
        <v>843</v>
      </c>
      <c r="E416" s="27" t="s">
        <v>844</v>
      </c>
      <c r="F416" s="29"/>
      <c r="G416" s="30"/>
      <c r="H416" s="30"/>
      <c r="I416" s="30"/>
      <c r="J416" s="31"/>
      <c r="K416" s="32"/>
      <c r="L416" s="33"/>
      <c r="M416" s="33"/>
      <c r="N416" s="26"/>
      <c r="O416" s="26"/>
      <c r="P416" s="34"/>
      <c r="Q416" s="33"/>
      <c r="R416" s="35"/>
      <c r="S416" s="26"/>
      <c r="T416" s="26"/>
      <c r="U416" s="26"/>
      <c r="V416" s="26"/>
      <c r="W416" s="26"/>
      <c r="X416" s="26"/>
      <c r="Y416" s="36"/>
      <c r="Z416" s="37"/>
      <c r="AA416" s="37"/>
      <c r="AB416" s="38"/>
      <c r="AC416" s="33"/>
      <c r="AD416" s="28"/>
      <c r="AE416" s="37"/>
      <c r="AF416" s="38"/>
      <c r="AG416" s="38"/>
      <c r="AH416" s="39"/>
      <c r="AI416" s="39"/>
      <c r="AJ416" s="40" t="s">
        <v>424</v>
      </c>
      <c r="AK416" s="41"/>
      <c r="AL416" s="42"/>
      <c r="AM416" s="39">
        <v>506</v>
      </c>
      <c r="AN416" s="30" t="s">
        <v>845</v>
      </c>
      <c r="AO416" s="30"/>
      <c r="AP416" s="38"/>
      <c r="AQ416" s="43" t="s">
        <v>155</v>
      </c>
      <c r="AR416" s="44"/>
      <c r="AS416" s="45"/>
      <c r="AT416" s="46"/>
      <c r="AU416" s="47"/>
      <c r="AV416" s="48">
        <v>44344</v>
      </c>
      <c r="AW416" s="49"/>
      <c r="AX416" s="49"/>
      <c r="AY416" s="49"/>
      <c r="AZ416" s="49"/>
      <c r="BA416" s="49"/>
      <c r="BB416" s="49"/>
      <c r="BC416" s="49" t="e">
        <v>#VALUE!</v>
      </c>
      <c r="BD416" s="50"/>
      <c r="BE416" s="49"/>
      <c r="BF416" s="49"/>
      <c r="BG416" s="49"/>
      <c r="BH416" s="49"/>
      <c r="BI416" s="49"/>
      <c r="BJ416" s="49"/>
      <c r="BK416" s="49"/>
      <c r="BL416" s="49"/>
      <c r="BM416" s="49"/>
    </row>
    <row r="417" spans="2:65" x14ac:dyDescent="0.25">
      <c r="B417" s="163">
        <v>2020</v>
      </c>
      <c r="C417" s="26"/>
      <c r="D417" s="27" t="s">
        <v>846</v>
      </c>
      <c r="E417" s="27" t="s">
        <v>847</v>
      </c>
      <c r="F417" s="29"/>
      <c r="G417" s="30"/>
      <c r="H417" s="30"/>
      <c r="I417" s="30"/>
      <c r="J417" s="31"/>
      <c r="K417" s="32"/>
      <c r="L417" s="33"/>
      <c r="M417" s="33"/>
      <c r="N417" s="26"/>
      <c r="O417" s="26"/>
      <c r="P417" s="34"/>
      <c r="Q417" s="33"/>
      <c r="R417" s="35"/>
      <c r="S417" s="26"/>
      <c r="T417" s="26"/>
      <c r="U417" s="26"/>
      <c r="V417" s="26"/>
      <c r="W417" s="26"/>
      <c r="X417" s="26" t="s">
        <v>777</v>
      </c>
      <c r="Y417" s="36"/>
      <c r="Z417" s="37"/>
      <c r="AA417" s="37"/>
      <c r="AB417" s="38"/>
      <c r="AC417" s="33"/>
      <c r="AD417" s="28"/>
      <c r="AE417" s="37"/>
      <c r="AF417" s="38"/>
      <c r="AG417" s="38"/>
      <c r="AH417" s="39"/>
      <c r="AI417" s="39"/>
      <c r="AJ417" s="40"/>
      <c r="AK417" s="41"/>
      <c r="AL417" s="42"/>
      <c r="AM417" s="39">
        <v>508</v>
      </c>
      <c r="AN417" s="30" t="s">
        <v>848</v>
      </c>
      <c r="AO417" s="30"/>
      <c r="AP417" s="38"/>
      <c r="AQ417" s="43" t="s">
        <v>155</v>
      </c>
      <c r="AR417" s="44"/>
      <c r="AS417" s="45"/>
      <c r="AT417" s="46"/>
      <c r="AU417" s="47"/>
      <c r="AV417" s="48">
        <v>44333</v>
      </c>
      <c r="AW417" s="49"/>
      <c r="AX417" s="49"/>
      <c r="AY417" s="49"/>
      <c r="AZ417" s="49"/>
      <c r="BA417" s="49"/>
      <c r="BB417" s="49"/>
      <c r="BC417" s="49" t="e">
        <v>#VALUE!</v>
      </c>
      <c r="BD417" s="50"/>
      <c r="BE417" s="49"/>
      <c r="BF417" s="49"/>
      <c r="BG417" s="49"/>
      <c r="BH417" s="49"/>
      <c r="BI417" s="49"/>
      <c r="BJ417" s="49"/>
      <c r="BK417" s="49"/>
      <c r="BL417" s="49"/>
      <c r="BM417" s="49"/>
    </row>
    <row r="418" spans="2:65" x14ac:dyDescent="0.25">
      <c r="B418" s="162">
        <v>2020</v>
      </c>
      <c r="C418" s="26"/>
      <c r="D418" s="27" t="s">
        <v>849</v>
      </c>
      <c r="E418" s="27" t="s">
        <v>850</v>
      </c>
      <c r="F418" s="29"/>
      <c r="G418" s="30"/>
      <c r="H418" s="30"/>
      <c r="I418" s="30"/>
      <c r="J418" s="31"/>
      <c r="K418" s="32"/>
      <c r="L418" s="33"/>
      <c r="M418" s="33"/>
      <c r="N418" s="26"/>
      <c r="O418" s="26"/>
      <c r="P418" s="34"/>
      <c r="Q418" s="33"/>
      <c r="R418" s="35"/>
      <c r="S418" s="26"/>
      <c r="T418" s="26"/>
      <c r="U418" s="26"/>
      <c r="V418" s="26"/>
      <c r="W418" s="26"/>
      <c r="X418" s="26" t="s">
        <v>777</v>
      </c>
      <c r="Y418" s="36"/>
      <c r="Z418" s="37"/>
      <c r="AA418" s="37"/>
      <c r="AB418" s="38"/>
      <c r="AC418" s="33"/>
      <c r="AD418" s="28"/>
      <c r="AE418" s="37"/>
      <c r="AF418" s="38"/>
      <c r="AG418" s="38"/>
      <c r="AH418" s="39"/>
      <c r="AI418" s="39"/>
      <c r="AJ418" s="40"/>
      <c r="AK418" s="41"/>
      <c r="AL418" s="42"/>
      <c r="AM418" s="39">
        <v>509</v>
      </c>
      <c r="AN418" s="30" t="s">
        <v>851</v>
      </c>
      <c r="AO418" s="30"/>
      <c r="AP418" s="38"/>
      <c r="AQ418" s="43" t="s">
        <v>155</v>
      </c>
      <c r="AR418" s="44"/>
      <c r="AS418" s="45"/>
      <c r="AT418" s="46"/>
      <c r="AU418" s="47"/>
      <c r="AV418" s="48">
        <v>44330</v>
      </c>
      <c r="AW418" s="49"/>
      <c r="AX418" s="49"/>
      <c r="AY418" s="49"/>
      <c r="AZ418" s="49"/>
      <c r="BA418" s="49"/>
      <c r="BB418" s="49"/>
      <c r="BC418" s="49" t="e">
        <v>#VALUE!</v>
      </c>
      <c r="BD418" s="50"/>
      <c r="BE418" s="49"/>
      <c r="BF418" s="49"/>
      <c r="BG418" s="49"/>
      <c r="BH418" s="49"/>
      <c r="BI418" s="49"/>
      <c r="BJ418" s="49"/>
      <c r="BK418" s="49"/>
      <c r="BL418" s="49"/>
      <c r="BM418" s="49"/>
    </row>
    <row r="419" spans="2:65" x14ac:dyDescent="0.25">
      <c r="B419" s="163">
        <v>0</v>
      </c>
      <c r="C419" s="26"/>
      <c r="D419" s="27"/>
      <c r="E419" s="27" t="s">
        <v>852</v>
      </c>
      <c r="F419" s="29"/>
      <c r="G419" s="30"/>
      <c r="H419" s="30"/>
      <c r="I419" s="30"/>
      <c r="J419" s="31"/>
      <c r="K419" s="32"/>
      <c r="L419" s="33"/>
      <c r="M419" s="33"/>
      <c r="N419" s="26"/>
      <c r="O419" s="26"/>
      <c r="P419" s="34"/>
      <c r="Q419" s="33"/>
      <c r="R419" s="35"/>
      <c r="S419" s="26"/>
      <c r="T419" s="26"/>
      <c r="U419" s="26"/>
      <c r="V419" s="26" t="s">
        <v>78</v>
      </c>
      <c r="W419" s="26"/>
      <c r="X419" s="26"/>
      <c r="Y419" s="36"/>
      <c r="Z419" s="37"/>
      <c r="AA419" s="37"/>
      <c r="AB419" s="38"/>
      <c r="AC419" s="33"/>
      <c r="AD419" s="28" t="s">
        <v>853</v>
      </c>
      <c r="AE419" s="37"/>
      <c r="AF419" s="38"/>
      <c r="AG419" s="38"/>
      <c r="AH419" s="39"/>
      <c r="AI419" s="39"/>
      <c r="AJ419" s="40"/>
      <c r="AK419" s="41"/>
      <c r="AL419" s="42"/>
      <c r="AM419" s="39">
        <v>511</v>
      </c>
      <c r="AN419" s="30"/>
      <c r="AO419" s="30"/>
      <c r="AP419" s="38"/>
      <c r="AQ419" s="43" t="s">
        <v>155</v>
      </c>
      <c r="AR419" s="44"/>
      <c r="AS419" s="45"/>
      <c r="AT419" s="46"/>
      <c r="AU419" s="47"/>
      <c r="AV419" s="48"/>
      <c r="AW419" s="49"/>
      <c r="AX419" s="49"/>
      <c r="AY419" s="49"/>
      <c r="AZ419" s="49"/>
      <c r="BA419" s="49"/>
      <c r="BB419" s="49"/>
      <c r="BC419" s="49"/>
      <c r="BD419" s="50"/>
      <c r="BE419" s="49"/>
      <c r="BF419" s="49"/>
      <c r="BG419" s="49"/>
      <c r="BH419" s="49"/>
      <c r="BI419" s="49"/>
      <c r="BJ419" s="49"/>
      <c r="BK419" s="49"/>
      <c r="BL419" s="49"/>
      <c r="BM419" s="49"/>
    </row>
    <row r="420" spans="2:65" x14ac:dyDescent="0.25">
      <c r="B420" s="162">
        <v>2020</v>
      </c>
      <c r="C420" s="26"/>
      <c r="D420" s="27" t="s">
        <v>854</v>
      </c>
      <c r="E420" s="27" t="s">
        <v>855</v>
      </c>
      <c r="F420" s="29"/>
      <c r="G420" s="30"/>
      <c r="H420" s="30"/>
      <c r="I420" s="30"/>
      <c r="J420" s="31"/>
      <c r="K420" s="32"/>
      <c r="L420" s="33"/>
      <c r="M420" s="33"/>
      <c r="N420" s="26"/>
      <c r="O420" s="26"/>
      <c r="P420" s="34"/>
      <c r="Q420" s="33"/>
      <c r="R420" s="35"/>
      <c r="S420" s="26"/>
      <c r="T420" s="26"/>
      <c r="U420" s="26"/>
      <c r="V420" s="26"/>
      <c r="W420" s="26"/>
      <c r="X420" s="26" t="s">
        <v>777</v>
      </c>
      <c r="Y420" s="36"/>
      <c r="Z420" s="37"/>
      <c r="AA420" s="37"/>
      <c r="AB420" s="38"/>
      <c r="AC420" s="33"/>
      <c r="AD420" s="28"/>
      <c r="AE420" s="37"/>
      <c r="AF420" s="38"/>
      <c r="AG420" s="38"/>
      <c r="AH420" s="39"/>
      <c r="AI420" s="39"/>
      <c r="AJ420" s="40"/>
      <c r="AK420" s="41"/>
      <c r="AL420" s="42"/>
      <c r="AM420" s="39">
        <v>512</v>
      </c>
      <c r="AN420" s="30" t="s">
        <v>856</v>
      </c>
      <c r="AO420" s="30"/>
      <c r="AP420" s="38"/>
      <c r="AQ420" s="43" t="s">
        <v>155</v>
      </c>
      <c r="AR420" s="44"/>
      <c r="AS420" s="45"/>
      <c r="AT420" s="46"/>
      <c r="AU420" s="47"/>
      <c r="AV420" s="48">
        <v>44347</v>
      </c>
      <c r="AW420" s="49"/>
      <c r="AX420" s="49"/>
      <c r="AY420" s="49"/>
      <c r="AZ420" s="49"/>
      <c r="BA420" s="49"/>
      <c r="BB420" s="49"/>
      <c r="BC420" s="49" t="e">
        <v>#VALUE!</v>
      </c>
      <c r="BD420" s="50"/>
      <c r="BE420" s="49"/>
      <c r="BF420" s="49"/>
      <c r="BG420" s="49"/>
      <c r="BH420" s="49"/>
      <c r="BI420" s="49"/>
      <c r="BJ420" s="49"/>
      <c r="BK420" s="49"/>
      <c r="BL420" s="49"/>
      <c r="BM420" s="49"/>
    </row>
    <row r="421" spans="2:65" x14ac:dyDescent="0.25">
      <c r="B421" s="163">
        <v>0</v>
      </c>
      <c r="C421" s="26"/>
      <c r="D421" s="27"/>
      <c r="E421" s="27" t="s">
        <v>857</v>
      </c>
      <c r="F421" s="51"/>
      <c r="G421" s="26"/>
      <c r="H421" s="26"/>
      <c r="J421" s="52"/>
      <c r="K421" s="51"/>
      <c r="L421" s="26"/>
      <c r="M421" s="26"/>
      <c r="N421" s="26"/>
      <c r="O421" s="26"/>
      <c r="P421" s="53"/>
      <c r="Q421" s="26"/>
      <c r="R421" s="54"/>
      <c r="S421" s="26"/>
      <c r="T421" s="26"/>
      <c r="U421" s="26"/>
      <c r="V421" s="26"/>
      <c r="W421" s="26"/>
      <c r="X421" s="26"/>
      <c r="Y421" s="26"/>
      <c r="Z421" s="26"/>
      <c r="AA421" s="26"/>
      <c r="AB421" s="26"/>
      <c r="AC421" s="26"/>
      <c r="AD421" s="26"/>
      <c r="AE421" s="36"/>
      <c r="AF421" s="38"/>
      <c r="AG421" s="38"/>
      <c r="AH421" s="33"/>
      <c r="AI421" s="28"/>
      <c r="AJ421" s="32"/>
      <c r="AK421" s="55"/>
      <c r="AL421" s="56"/>
      <c r="AM421" s="39">
        <v>514</v>
      </c>
      <c r="AN421" s="30"/>
      <c r="AO421" s="30"/>
      <c r="AP421" s="26"/>
      <c r="AQ421" s="43" t="s">
        <v>155</v>
      </c>
      <c r="AR421" s="44"/>
      <c r="AS421" s="45"/>
      <c r="AT421" s="46"/>
      <c r="AU421" s="49"/>
      <c r="AV421" s="48"/>
      <c r="AW421" s="49"/>
      <c r="AX421" s="49"/>
      <c r="AY421" s="49"/>
      <c r="AZ421" s="49"/>
      <c r="BA421" s="49"/>
      <c r="BB421" s="49"/>
      <c r="BC421" s="49"/>
      <c r="BD421" s="50"/>
      <c r="BE421" s="49"/>
      <c r="BF421" s="49"/>
      <c r="BG421" s="49"/>
      <c r="BH421" s="49"/>
      <c r="BI421" s="26"/>
      <c r="BJ421" s="26"/>
      <c r="BK421" s="26"/>
      <c r="BL421" s="26"/>
      <c r="BM421" s="26"/>
    </row>
    <row r="422" spans="2:65" x14ac:dyDescent="0.25">
      <c r="B422" s="162">
        <v>0</v>
      </c>
      <c r="C422" s="26"/>
      <c r="D422" s="61"/>
      <c r="E422" s="61" t="s">
        <v>858</v>
      </c>
      <c r="F422" s="62"/>
      <c r="G422" s="59"/>
      <c r="H422" s="59"/>
      <c r="J422" s="52"/>
      <c r="K422" s="63"/>
      <c r="L422" s="59"/>
      <c r="M422" s="59"/>
      <c r="N422" s="59"/>
      <c r="O422" s="59"/>
      <c r="P422" s="64"/>
      <c r="Q422" s="59"/>
      <c r="R422" s="65"/>
      <c r="S422" s="59"/>
      <c r="T422" s="59"/>
      <c r="U422" s="59"/>
      <c r="V422" s="59"/>
      <c r="W422" s="99"/>
      <c r="X422" s="59"/>
      <c r="Y422" s="59"/>
      <c r="Z422" s="59"/>
      <c r="AA422" s="59"/>
      <c r="AB422" s="59"/>
      <c r="AC422" s="59"/>
      <c r="AD422" s="66" t="s">
        <v>859</v>
      </c>
      <c r="AE422" s="67"/>
      <c r="AF422" s="68"/>
      <c r="AG422" s="68"/>
      <c r="AH422" s="66"/>
      <c r="AI422" s="60"/>
      <c r="AJ422" s="113"/>
      <c r="AK422" s="69"/>
      <c r="AL422" s="70"/>
      <c r="AM422" s="71">
        <v>515</v>
      </c>
      <c r="AN422" s="72"/>
      <c r="AO422" s="72"/>
      <c r="AP422" s="59"/>
      <c r="AQ422" s="73" t="s">
        <v>155</v>
      </c>
      <c r="AR422" s="58"/>
      <c r="AS422" s="45"/>
      <c r="AT422" s="86"/>
      <c r="AU422" s="49"/>
      <c r="AV422" s="76"/>
      <c r="AW422" s="75"/>
      <c r="AX422" s="75"/>
      <c r="AY422" s="75"/>
      <c r="AZ422" s="75"/>
      <c r="BA422" s="75"/>
      <c r="BB422" s="75"/>
      <c r="BC422" s="75"/>
      <c r="BD422" s="77"/>
      <c r="BE422" s="49"/>
      <c r="BF422" s="49"/>
      <c r="BG422" s="49"/>
      <c r="BH422" s="49"/>
      <c r="BI422" s="49"/>
      <c r="BJ422" s="49"/>
      <c r="BK422" s="49"/>
      <c r="BL422" s="49"/>
      <c r="BM422" s="49"/>
    </row>
    <row r="423" spans="2:65" x14ac:dyDescent="0.25">
      <c r="B423" s="163">
        <v>2020</v>
      </c>
      <c r="C423" s="26"/>
      <c r="D423" s="27" t="s">
        <v>860</v>
      </c>
      <c r="E423" s="27" t="s">
        <v>861</v>
      </c>
      <c r="F423" s="29"/>
      <c r="G423" s="30"/>
      <c r="H423" s="30"/>
      <c r="I423" s="30"/>
      <c r="J423" s="31"/>
      <c r="K423" s="32"/>
      <c r="L423" s="33"/>
      <c r="M423" s="33"/>
      <c r="N423" s="26"/>
      <c r="O423" s="26"/>
      <c r="P423" s="34"/>
      <c r="Q423" s="33"/>
      <c r="R423" s="35"/>
      <c r="S423" s="26"/>
      <c r="T423" s="26"/>
      <c r="U423" s="26"/>
      <c r="V423" s="26"/>
      <c r="W423" s="26"/>
      <c r="X423" s="26" t="s">
        <v>777</v>
      </c>
      <c r="Y423" s="36"/>
      <c r="Z423" s="37"/>
      <c r="AA423" s="37"/>
      <c r="AB423" s="38"/>
      <c r="AC423" s="33"/>
      <c r="AD423" s="28"/>
      <c r="AE423" s="37"/>
      <c r="AF423" s="38"/>
      <c r="AG423" s="38"/>
      <c r="AH423" s="39"/>
      <c r="AI423" s="39"/>
      <c r="AJ423" s="40"/>
      <c r="AK423" s="41"/>
      <c r="AL423" s="42"/>
      <c r="AM423" s="39">
        <v>516</v>
      </c>
      <c r="AN423" s="30" t="s">
        <v>862</v>
      </c>
      <c r="AO423" s="30"/>
      <c r="AP423" s="38"/>
      <c r="AQ423" s="43" t="s">
        <v>155</v>
      </c>
      <c r="AR423" s="44"/>
      <c r="AS423" s="45"/>
      <c r="AT423" s="46"/>
      <c r="AU423" s="47"/>
      <c r="AV423" s="48">
        <v>44334</v>
      </c>
      <c r="AW423" s="49"/>
      <c r="AX423" s="49"/>
      <c r="AY423" s="49"/>
      <c r="AZ423" s="49"/>
      <c r="BA423" s="49"/>
      <c r="BB423" s="49"/>
      <c r="BC423" s="49" t="e">
        <v>#VALUE!</v>
      </c>
      <c r="BD423" s="50"/>
      <c r="BE423" s="49"/>
      <c r="BF423" s="49"/>
      <c r="BG423" s="49"/>
      <c r="BH423" s="49"/>
      <c r="BI423" s="49"/>
      <c r="BJ423" s="49"/>
      <c r="BK423" s="49"/>
      <c r="BL423" s="49"/>
      <c r="BM423" s="49"/>
    </row>
    <row r="424" spans="2:65" x14ac:dyDescent="0.25">
      <c r="B424" s="162">
        <v>0</v>
      </c>
      <c r="C424" s="26"/>
      <c r="D424" s="27"/>
      <c r="E424" s="27" t="s">
        <v>863</v>
      </c>
      <c r="F424" s="29"/>
      <c r="G424" s="30"/>
      <c r="H424" s="30"/>
      <c r="I424" s="30"/>
      <c r="J424" s="31"/>
      <c r="K424" s="32"/>
      <c r="L424" s="33"/>
      <c r="M424" s="33"/>
      <c r="N424" s="26"/>
      <c r="O424" s="26"/>
      <c r="P424" s="34"/>
      <c r="Q424" s="33"/>
      <c r="R424" s="35"/>
      <c r="S424" s="26"/>
      <c r="T424" s="26"/>
      <c r="U424" s="26"/>
      <c r="V424" s="26"/>
      <c r="W424" s="26"/>
      <c r="X424" s="26"/>
      <c r="Y424" s="36"/>
      <c r="Z424" s="37"/>
      <c r="AA424" s="37"/>
      <c r="AB424" s="38"/>
      <c r="AC424" s="33"/>
      <c r="AD424" s="28"/>
      <c r="AE424" s="37"/>
      <c r="AF424" s="38"/>
      <c r="AG424" s="38"/>
      <c r="AH424" s="39"/>
      <c r="AI424" s="39"/>
      <c r="AJ424" s="40"/>
      <c r="AK424" s="41"/>
      <c r="AL424" s="42"/>
      <c r="AM424" s="39">
        <v>517</v>
      </c>
      <c r="AN424" s="30"/>
      <c r="AO424" s="30"/>
      <c r="AP424" s="38"/>
      <c r="AQ424" s="43" t="s">
        <v>155</v>
      </c>
      <c r="AR424" s="44"/>
      <c r="AS424" s="45"/>
      <c r="AT424" s="46"/>
      <c r="AU424" s="47"/>
      <c r="AV424" s="48"/>
      <c r="AW424" s="49"/>
      <c r="AX424" s="49"/>
      <c r="AY424" s="49"/>
      <c r="AZ424" s="49"/>
      <c r="BA424" s="49"/>
      <c r="BB424" s="49"/>
      <c r="BC424" s="49"/>
      <c r="BD424" s="50"/>
      <c r="BE424" s="49"/>
      <c r="BF424" s="49"/>
      <c r="BG424" s="49"/>
      <c r="BH424" s="49"/>
      <c r="BI424" s="49"/>
      <c r="BJ424" s="49"/>
      <c r="BK424" s="49"/>
      <c r="BL424" s="49"/>
      <c r="BM424" s="49"/>
    </row>
    <row r="425" spans="2:65" x14ac:dyDescent="0.25">
      <c r="B425" s="163">
        <v>2020</v>
      </c>
      <c r="C425" s="26"/>
      <c r="D425" s="27" t="s">
        <v>864</v>
      </c>
      <c r="E425" s="27" t="s">
        <v>865</v>
      </c>
      <c r="F425" s="29"/>
      <c r="G425" s="30"/>
      <c r="H425" s="30"/>
      <c r="I425" s="30"/>
      <c r="J425" s="31"/>
      <c r="K425" s="32"/>
      <c r="L425" s="33"/>
      <c r="M425" s="33"/>
      <c r="N425" s="26"/>
      <c r="O425" s="26"/>
      <c r="P425" s="34"/>
      <c r="Q425" s="33"/>
      <c r="R425" s="35"/>
      <c r="S425" s="26"/>
      <c r="T425" s="26"/>
      <c r="U425" s="26"/>
      <c r="V425" s="26"/>
      <c r="W425" s="26"/>
      <c r="X425" s="26" t="s">
        <v>423</v>
      </c>
      <c r="Y425" s="36"/>
      <c r="Z425" s="37"/>
      <c r="AA425" s="37"/>
      <c r="AB425" s="38"/>
      <c r="AC425" s="33"/>
      <c r="AD425" s="28"/>
      <c r="AE425" s="37"/>
      <c r="AF425" s="38"/>
      <c r="AG425" s="38"/>
      <c r="AH425" s="39"/>
      <c r="AI425" s="39"/>
      <c r="AJ425" s="40"/>
      <c r="AK425" s="41"/>
      <c r="AL425" s="42"/>
      <c r="AM425" s="39">
        <v>518</v>
      </c>
      <c r="AN425" s="30" t="s">
        <v>866</v>
      </c>
      <c r="AO425" s="30"/>
      <c r="AP425" s="38"/>
      <c r="AQ425" s="43" t="s">
        <v>155</v>
      </c>
      <c r="AR425" s="44"/>
      <c r="AS425" s="45"/>
      <c r="AT425" s="46"/>
      <c r="AU425" s="47"/>
      <c r="AV425" s="48">
        <v>44391</v>
      </c>
      <c r="AW425" s="49"/>
      <c r="AX425" s="49"/>
      <c r="AY425" s="49"/>
      <c r="AZ425" s="49"/>
      <c r="BA425" s="49"/>
      <c r="BB425" s="49"/>
      <c r="BC425" s="49" t="e">
        <v>#VALUE!</v>
      </c>
      <c r="BD425" s="50"/>
      <c r="BE425" s="49"/>
      <c r="BF425" s="49"/>
      <c r="BG425" s="49"/>
      <c r="BH425" s="49"/>
      <c r="BI425" s="49"/>
      <c r="BJ425" s="49"/>
      <c r="BK425" s="49"/>
      <c r="BL425" s="49"/>
      <c r="BM425" s="49"/>
    </row>
    <row r="426" spans="2:65" x14ac:dyDescent="0.25">
      <c r="B426" s="162">
        <v>2020</v>
      </c>
      <c r="C426" s="26"/>
      <c r="D426" s="27" t="s">
        <v>867</v>
      </c>
      <c r="E426" s="27" t="s">
        <v>868</v>
      </c>
      <c r="F426" s="29"/>
      <c r="G426" s="30"/>
      <c r="H426" s="30"/>
      <c r="I426" s="30"/>
      <c r="J426" s="31"/>
      <c r="K426" s="32"/>
      <c r="L426" s="33"/>
      <c r="M426" s="33"/>
      <c r="N426" s="26"/>
      <c r="O426" s="26"/>
      <c r="P426" s="34"/>
      <c r="Q426" s="33"/>
      <c r="R426" s="35"/>
      <c r="S426" s="26"/>
      <c r="T426" s="26"/>
      <c r="U426" s="26"/>
      <c r="V426" s="26"/>
      <c r="W426" s="26"/>
      <c r="X426" s="26" t="s">
        <v>777</v>
      </c>
      <c r="Y426" s="36"/>
      <c r="Z426" s="37"/>
      <c r="AA426" s="37"/>
      <c r="AB426" s="38"/>
      <c r="AC426" s="33"/>
      <c r="AD426" s="28"/>
      <c r="AE426" s="37"/>
      <c r="AF426" s="38"/>
      <c r="AG426" s="38"/>
      <c r="AH426" s="39"/>
      <c r="AI426" s="39"/>
      <c r="AJ426" s="40"/>
      <c r="AK426" s="41"/>
      <c r="AL426" s="42"/>
      <c r="AM426" s="39">
        <v>519</v>
      </c>
      <c r="AN426" s="30" t="s">
        <v>869</v>
      </c>
      <c r="AO426" s="30"/>
      <c r="AP426" s="38"/>
      <c r="AQ426" s="43" t="s">
        <v>155</v>
      </c>
      <c r="AR426" s="44"/>
      <c r="AS426" s="45"/>
      <c r="AT426" s="46"/>
      <c r="AU426" s="47"/>
      <c r="AV426" s="48">
        <v>44334</v>
      </c>
      <c r="AW426" s="49"/>
      <c r="AX426" s="49"/>
      <c r="AY426" s="49"/>
      <c r="AZ426" s="49"/>
      <c r="BA426" s="49"/>
      <c r="BB426" s="49"/>
      <c r="BC426" s="49" t="e">
        <v>#VALUE!</v>
      </c>
      <c r="BD426" s="50"/>
      <c r="BE426" s="49"/>
      <c r="BF426" s="49"/>
      <c r="BG426" s="49"/>
      <c r="BH426" s="49"/>
      <c r="BI426" s="49"/>
      <c r="BJ426" s="49"/>
      <c r="BK426" s="49"/>
      <c r="BL426" s="49"/>
      <c r="BM426" s="49"/>
    </row>
    <row r="427" spans="2:65" x14ac:dyDescent="0.25">
      <c r="B427" s="163">
        <v>0</v>
      </c>
      <c r="C427" s="26"/>
      <c r="D427" s="27"/>
      <c r="E427" s="27" t="s">
        <v>870</v>
      </c>
      <c r="F427" s="29"/>
      <c r="G427" s="30"/>
      <c r="H427" s="30"/>
      <c r="I427" s="30"/>
      <c r="J427" s="31"/>
      <c r="K427" s="32"/>
      <c r="L427" s="33"/>
      <c r="M427" s="33"/>
      <c r="N427" s="26"/>
      <c r="O427" s="26"/>
      <c r="P427" s="34"/>
      <c r="Q427" s="33"/>
      <c r="R427" s="35"/>
      <c r="S427" s="26"/>
      <c r="T427" s="26"/>
      <c r="U427" s="26"/>
      <c r="V427" s="26"/>
      <c r="W427" s="26"/>
      <c r="X427" s="26"/>
      <c r="Y427" s="36"/>
      <c r="Z427" s="37"/>
      <c r="AA427" s="37"/>
      <c r="AB427" s="38"/>
      <c r="AC427" s="33"/>
      <c r="AD427" s="28"/>
      <c r="AE427" s="37"/>
      <c r="AF427" s="38"/>
      <c r="AG427" s="38"/>
      <c r="AH427" s="39"/>
      <c r="AI427" s="39"/>
      <c r="AJ427" s="40"/>
      <c r="AK427" s="41"/>
      <c r="AL427" s="42"/>
      <c r="AM427" s="39">
        <v>520</v>
      </c>
      <c r="AN427" s="30"/>
      <c r="AO427" s="30"/>
      <c r="AP427" s="38"/>
      <c r="AQ427" s="43" t="s">
        <v>155</v>
      </c>
      <c r="AR427" s="44"/>
      <c r="AS427" s="45"/>
      <c r="AT427" s="46"/>
      <c r="AU427" s="47"/>
      <c r="AV427" s="48"/>
      <c r="AW427" s="49"/>
      <c r="AX427" s="49"/>
      <c r="AY427" s="49"/>
      <c r="AZ427" s="49"/>
      <c r="BA427" s="49"/>
      <c r="BB427" s="49"/>
      <c r="BC427" s="49"/>
      <c r="BD427" s="50"/>
      <c r="BE427" s="49"/>
      <c r="BF427" s="49"/>
      <c r="BG427" s="49"/>
      <c r="BH427" s="49"/>
      <c r="BI427" s="49"/>
      <c r="BJ427" s="49"/>
      <c r="BK427" s="49"/>
      <c r="BL427" s="49"/>
      <c r="BM427" s="49"/>
    </row>
    <row r="428" spans="2:65" x14ac:dyDescent="0.25">
      <c r="B428" s="162">
        <v>2020</v>
      </c>
      <c r="C428" s="26"/>
      <c r="D428" s="27" t="s">
        <v>871</v>
      </c>
      <c r="E428" s="27" t="s">
        <v>872</v>
      </c>
      <c r="F428" s="29"/>
      <c r="G428" s="30" t="s">
        <v>750</v>
      </c>
      <c r="H428" s="30"/>
      <c r="I428" s="30"/>
      <c r="J428" s="31"/>
      <c r="K428" s="32"/>
      <c r="L428" s="33"/>
      <c r="M428" s="33"/>
      <c r="N428" s="26"/>
      <c r="O428" s="26"/>
      <c r="P428" s="34"/>
      <c r="Q428" s="33"/>
      <c r="R428" s="35"/>
      <c r="S428" s="26" t="s">
        <v>873</v>
      </c>
      <c r="T428" s="26"/>
      <c r="U428" s="26"/>
      <c r="V428" s="26"/>
      <c r="W428" s="26"/>
      <c r="X428" s="26" t="s">
        <v>423</v>
      </c>
      <c r="Y428" s="36"/>
      <c r="Z428" s="37"/>
      <c r="AA428" s="37"/>
      <c r="AB428" s="38" t="s">
        <v>29</v>
      </c>
      <c r="AC428" s="33"/>
      <c r="AD428" s="28" t="s">
        <v>154</v>
      </c>
      <c r="AE428" s="37"/>
      <c r="AF428" s="38" t="s">
        <v>501</v>
      </c>
      <c r="AG428" s="38" t="s">
        <v>501</v>
      </c>
      <c r="AH428" s="39" t="s">
        <v>664</v>
      </c>
      <c r="AI428" s="39" t="s">
        <v>31</v>
      </c>
      <c r="AJ428" s="40" t="s">
        <v>424</v>
      </c>
      <c r="AK428" s="41">
        <v>0.33333333333333298</v>
      </c>
      <c r="AL428" s="42" t="s">
        <v>874</v>
      </c>
      <c r="AM428" s="39">
        <v>521</v>
      </c>
      <c r="AN428" s="30" t="s">
        <v>875</v>
      </c>
      <c r="AO428" s="30"/>
      <c r="AP428" s="38"/>
      <c r="AQ428" s="43"/>
      <c r="AR428" s="44" t="s">
        <v>501</v>
      </c>
      <c r="AS428" s="45"/>
      <c r="AT428" s="46"/>
      <c r="AU428" s="47" t="s">
        <v>35</v>
      </c>
      <c r="AV428" s="48">
        <v>45657</v>
      </c>
      <c r="AW428" s="49"/>
      <c r="AX428" s="49">
        <v>475</v>
      </c>
      <c r="AY428" s="49">
        <v>39</v>
      </c>
      <c r="AZ428" s="49">
        <v>22</v>
      </c>
      <c r="BA428" s="49">
        <v>31</v>
      </c>
      <c r="BB428" s="49">
        <v>22</v>
      </c>
      <c r="BC428" s="49" t="e">
        <v>#VALUE!</v>
      </c>
      <c r="BD428" s="50">
        <v>227</v>
      </c>
      <c r="BE428" s="49">
        <v>44</v>
      </c>
      <c r="BF428" s="49">
        <v>16</v>
      </c>
      <c r="BG428" s="49"/>
      <c r="BH428" s="49"/>
      <c r="BI428" s="49"/>
      <c r="BJ428" s="49"/>
      <c r="BK428" s="49"/>
      <c r="BL428" s="49"/>
      <c r="BM428" s="49"/>
    </row>
    <row r="429" spans="2:65" x14ac:dyDescent="0.25">
      <c r="B429" s="163">
        <v>2019</v>
      </c>
      <c r="C429" s="26"/>
      <c r="D429" s="27" t="s">
        <v>876</v>
      </c>
      <c r="E429" s="27" t="s">
        <v>877</v>
      </c>
      <c r="F429" s="29"/>
      <c r="G429" s="30"/>
      <c r="H429" s="30"/>
      <c r="I429" s="30"/>
      <c r="J429" s="31"/>
      <c r="K429" s="32"/>
      <c r="L429" s="33"/>
      <c r="M429" s="33"/>
      <c r="N429" s="26"/>
      <c r="O429" s="26"/>
      <c r="P429" s="34"/>
      <c r="Q429" s="33"/>
      <c r="R429" s="35"/>
      <c r="S429" s="26"/>
      <c r="T429" s="26"/>
      <c r="U429" s="26"/>
      <c r="V429" s="26"/>
      <c r="W429" s="26"/>
      <c r="X429" s="26" t="s">
        <v>423</v>
      </c>
      <c r="Y429" s="36"/>
      <c r="Z429" s="37"/>
      <c r="AA429" s="37"/>
      <c r="AB429" s="38" t="s">
        <v>29</v>
      </c>
      <c r="AC429" s="33"/>
      <c r="AD429" s="28"/>
      <c r="AE429" s="37"/>
      <c r="AF429" s="38"/>
      <c r="AG429" s="38"/>
      <c r="AH429" s="39"/>
      <c r="AI429" s="39"/>
      <c r="AJ429" s="40"/>
      <c r="AK429" s="41"/>
      <c r="AL429" s="42"/>
      <c r="AM429" s="39">
        <v>522</v>
      </c>
      <c r="AN429" s="30" t="s">
        <v>878</v>
      </c>
      <c r="AO429" s="30"/>
      <c r="AP429" s="38"/>
      <c r="AQ429" s="43" t="s">
        <v>155</v>
      </c>
      <c r="AR429" s="44"/>
      <c r="AS429" s="45"/>
      <c r="AT429" s="46"/>
      <c r="AU429" s="47"/>
      <c r="AV429" s="48">
        <v>45291</v>
      </c>
      <c r="AW429" s="49"/>
      <c r="AX429" s="49">
        <v>64</v>
      </c>
      <c r="AY429" s="49">
        <v>1</v>
      </c>
      <c r="AZ429" s="49"/>
      <c r="BA429" s="49"/>
      <c r="BB429" s="49"/>
      <c r="BC429" s="49" t="e">
        <v>#VALUE!</v>
      </c>
      <c r="BD429" s="50"/>
      <c r="BE429" s="49"/>
      <c r="BF429" s="49"/>
      <c r="BG429" s="49"/>
      <c r="BH429" s="49"/>
      <c r="BI429" s="49"/>
      <c r="BJ429" s="49"/>
      <c r="BK429" s="49"/>
      <c r="BL429" s="49"/>
      <c r="BM429" s="49"/>
    </row>
    <row r="430" spans="2:65" x14ac:dyDescent="0.25">
      <c r="B430" s="162">
        <v>0</v>
      </c>
      <c r="C430" s="26"/>
      <c r="D430" s="27"/>
      <c r="E430" s="27" t="s">
        <v>879</v>
      </c>
      <c r="F430" s="29"/>
      <c r="G430" s="30"/>
      <c r="H430" s="30"/>
      <c r="I430" s="30"/>
      <c r="J430" s="31"/>
      <c r="K430" s="32"/>
      <c r="L430" s="33"/>
      <c r="M430" s="33"/>
      <c r="N430" s="26"/>
      <c r="O430" s="26"/>
      <c r="P430" s="34"/>
      <c r="Q430" s="33"/>
      <c r="R430" s="35"/>
      <c r="S430" s="26"/>
      <c r="T430" s="26"/>
      <c r="U430" s="26"/>
      <c r="V430" s="26"/>
      <c r="W430" s="26"/>
      <c r="X430" s="26"/>
      <c r="Y430" s="36"/>
      <c r="Z430" s="37"/>
      <c r="AA430" s="37"/>
      <c r="AB430" s="38"/>
      <c r="AC430" s="33"/>
      <c r="AD430" s="28"/>
      <c r="AE430" s="37"/>
      <c r="AF430" s="38"/>
      <c r="AG430" s="38"/>
      <c r="AH430" s="39"/>
      <c r="AI430" s="39"/>
      <c r="AJ430" s="40"/>
      <c r="AK430" s="41"/>
      <c r="AL430" s="42"/>
      <c r="AM430" s="39">
        <v>523</v>
      </c>
      <c r="AN430" s="30"/>
      <c r="AO430" s="30"/>
      <c r="AP430" s="38"/>
      <c r="AQ430" s="43" t="s">
        <v>155</v>
      </c>
      <c r="AR430" s="44"/>
      <c r="AS430" s="45"/>
      <c r="AT430" s="46"/>
      <c r="AU430" s="47"/>
      <c r="AV430" s="48"/>
      <c r="AW430" s="49"/>
      <c r="AX430" s="49"/>
      <c r="AY430" s="49"/>
      <c r="AZ430" s="49"/>
      <c r="BA430" s="49"/>
      <c r="BB430" s="49"/>
      <c r="BC430" s="49"/>
      <c r="BD430" s="50"/>
      <c r="BE430" s="49"/>
      <c r="BF430" s="49"/>
      <c r="BG430" s="49"/>
      <c r="BH430" s="49"/>
      <c r="BI430" s="49"/>
      <c r="BJ430" s="49"/>
      <c r="BK430" s="49"/>
      <c r="BL430" s="49"/>
      <c r="BM430" s="49"/>
    </row>
    <row r="431" spans="2:65" x14ac:dyDescent="0.25">
      <c r="B431" s="163">
        <v>0</v>
      </c>
      <c r="C431" s="26"/>
      <c r="D431" s="27"/>
      <c r="E431" s="27" t="s">
        <v>880</v>
      </c>
      <c r="F431" s="29"/>
      <c r="G431" s="30"/>
      <c r="H431" s="30"/>
      <c r="I431" s="30"/>
      <c r="J431" s="31"/>
      <c r="K431" s="32"/>
      <c r="L431" s="33"/>
      <c r="M431" s="33"/>
      <c r="N431" s="26"/>
      <c r="O431" s="26"/>
      <c r="P431" s="34"/>
      <c r="Q431" s="33"/>
      <c r="R431" s="35"/>
      <c r="S431" s="26"/>
      <c r="T431" s="26"/>
      <c r="U431" s="26"/>
      <c r="V431" s="26"/>
      <c r="W431" s="26"/>
      <c r="X431" s="26"/>
      <c r="Y431" s="36"/>
      <c r="Z431" s="37"/>
      <c r="AA431" s="37"/>
      <c r="AB431" s="38"/>
      <c r="AC431" s="33"/>
      <c r="AD431" s="28"/>
      <c r="AE431" s="37"/>
      <c r="AF431" s="38"/>
      <c r="AG431" s="38"/>
      <c r="AH431" s="39"/>
      <c r="AI431" s="39"/>
      <c r="AJ431" s="40"/>
      <c r="AK431" s="41"/>
      <c r="AL431" s="42"/>
      <c r="AM431" s="39">
        <v>524</v>
      </c>
      <c r="AN431" s="30"/>
      <c r="AO431" s="30"/>
      <c r="AP431" s="38"/>
      <c r="AQ431" s="43" t="s">
        <v>155</v>
      </c>
      <c r="AR431" s="44"/>
      <c r="AS431" s="45"/>
      <c r="AT431" s="46"/>
      <c r="AU431" s="47"/>
      <c r="AV431" s="48"/>
      <c r="AW431" s="49"/>
      <c r="AX431" s="49"/>
      <c r="AY431" s="49"/>
      <c r="AZ431" s="49"/>
      <c r="BA431" s="49"/>
      <c r="BB431" s="49"/>
      <c r="BC431" s="49"/>
      <c r="BD431" s="50"/>
      <c r="BE431" s="49"/>
      <c r="BF431" s="49"/>
      <c r="BG431" s="49"/>
      <c r="BH431" s="49"/>
      <c r="BI431" s="49"/>
      <c r="BJ431" s="49"/>
      <c r="BK431" s="49"/>
      <c r="BL431" s="49"/>
      <c r="BM431" s="49"/>
    </row>
    <row r="432" spans="2:65" x14ac:dyDescent="0.25">
      <c r="B432" s="162">
        <v>2020</v>
      </c>
      <c r="C432" s="26"/>
      <c r="D432" s="27" t="s">
        <v>881</v>
      </c>
      <c r="E432" s="27" t="s">
        <v>882</v>
      </c>
      <c r="F432" s="29"/>
      <c r="G432" s="30"/>
      <c r="H432" s="30"/>
      <c r="I432" s="30"/>
      <c r="J432" s="31"/>
      <c r="K432" s="32"/>
      <c r="L432" s="33"/>
      <c r="M432" s="33"/>
      <c r="N432" s="26"/>
      <c r="O432" s="26"/>
      <c r="P432" s="34"/>
      <c r="Q432" s="33"/>
      <c r="R432" s="35"/>
      <c r="S432" s="26"/>
      <c r="T432" s="26"/>
      <c r="U432" s="26"/>
      <c r="V432" s="26"/>
      <c r="W432" s="26"/>
      <c r="X432" s="26" t="s">
        <v>777</v>
      </c>
      <c r="Y432" s="36"/>
      <c r="Z432" s="37"/>
      <c r="AA432" s="37"/>
      <c r="AB432" s="38"/>
      <c r="AC432" s="33"/>
      <c r="AD432" s="28"/>
      <c r="AE432" s="37"/>
      <c r="AF432" s="38"/>
      <c r="AG432" s="38"/>
      <c r="AH432" s="39"/>
      <c r="AI432" s="39"/>
      <c r="AJ432" s="40"/>
      <c r="AK432" s="41"/>
      <c r="AL432" s="42"/>
      <c r="AM432" s="39">
        <v>525</v>
      </c>
      <c r="AN432" s="30" t="s">
        <v>883</v>
      </c>
      <c r="AO432" s="30"/>
      <c r="AP432" s="38"/>
      <c r="AQ432" s="43" t="s">
        <v>155</v>
      </c>
      <c r="AR432" s="44"/>
      <c r="AS432" s="45"/>
      <c r="AT432" s="46"/>
      <c r="AU432" s="47"/>
      <c r="AV432" s="48">
        <v>44740</v>
      </c>
      <c r="AW432" s="49"/>
      <c r="AX432" s="49"/>
      <c r="AY432" s="49"/>
      <c r="AZ432" s="49"/>
      <c r="BA432" s="49"/>
      <c r="BB432" s="49"/>
      <c r="BC432" s="49" t="e">
        <v>#VALUE!</v>
      </c>
      <c r="BD432" s="50"/>
      <c r="BE432" s="49"/>
      <c r="BF432" s="49"/>
      <c r="BG432" s="49"/>
      <c r="BH432" s="49"/>
      <c r="BI432" s="49"/>
      <c r="BJ432" s="49"/>
      <c r="BK432" s="49"/>
      <c r="BL432" s="49"/>
      <c r="BM432" s="49"/>
    </row>
    <row r="433" spans="2:65" x14ac:dyDescent="0.25">
      <c r="B433" s="163">
        <v>2020</v>
      </c>
      <c r="C433" s="26"/>
      <c r="D433" s="27" t="s">
        <v>884</v>
      </c>
      <c r="E433" s="27" t="s">
        <v>885</v>
      </c>
      <c r="F433" s="29"/>
      <c r="G433" s="30"/>
      <c r="H433" s="30"/>
      <c r="I433" s="30"/>
      <c r="J433" s="31"/>
      <c r="K433" s="32"/>
      <c r="L433" s="33"/>
      <c r="M433" s="33"/>
      <c r="N433" s="26"/>
      <c r="O433" s="26"/>
      <c r="P433" s="34"/>
      <c r="Q433" s="33"/>
      <c r="R433" s="35"/>
      <c r="S433" s="26"/>
      <c r="T433" s="26"/>
      <c r="U433" s="26"/>
      <c r="V433" s="26"/>
      <c r="W433" s="26"/>
      <c r="X433" s="26" t="s">
        <v>777</v>
      </c>
      <c r="Y433" s="36"/>
      <c r="Z433" s="37"/>
      <c r="AA433" s="37"/>
      <c r="AB433" s="38"/>
      <c r="AC433" s="33"/>
      <c r="AD433" s="28"/>
      <c r="AE433" s="37"/>
      <c r="AF433" s="38"/>
      <c r="AG433" s="38"/>
      <c r="AH433" s="39"/>
      <c r="AI433" s="39"/>
      <c r="AJ433" s="40"/>
      <c r="AK433" s="41"/>
      <c r="AL433" s="42"/>
      <c r="AM433" s="39">
        <v>526</v>
      </c>
      <c r="AN433" s="30" t="s">
        <v>886</v>
      </c>
      <c r="AO433" s="30"/>
      <c r="AP433" s="38"/>
      <c r="AQ433" s="43" t="s">
        <v>155</v>
      </c>
      <c r="AR433" s="44"/>
      <c r="AS433" s="45"/>
      <c r="AT433" s="46"/>
      <c r="AU433" s="47"/>
      <c r="AV433" s="48">
        <v>44344</v>
      </c>
      <c r="AW433" s="49"/>
      <c r="AX433" s="49"/>
      <c r="AY433" s="49"/>
      <c r="AZ433" s="49"/>
      <c r="BA433" s="49"/>
      <c r="BB433" s="49"/>
      <c r="BC433" s="49" t="e">
        <v>#VALUE!</v>
      </c>
      <c r="BD433" s="50"/>
      <c r="BE433" s="49"/>
      <c r="BF433" s="49"/>
      <c r="BG433" s="49"/>
      <c r="BH433" s="49"/>
      <c r="BI433" s="49"/>
      <c r="BJ433" s="49"/>
      <c r="BK433" s="49"/>
      <c r="BL433" s="49"/>
      <c r="BM433" s="49"/>
    </row>
    <row r="434" spans="2:65" x14ac:dyDescent="0.25">
      <c r="B434" s="162">
        <v>2020</v>
      </c>
      <c r="C434" s="26"/>
      <c r="D434" s="27" t="s">
        <v>884</v>
      </c>
      <c r="E434" s="27" t="s">
        <v>887</v>
      </c>
      <c r="F434" s="29"/>
      <c r="G434" s="30"/>
      <c r="H434" s="30"/>
      <c r="I434" s="30"/>
      <c r="J434" s="31"/>
      <c r="K434" s="32"/>
      <c r="L434" s="33"/>
      <c r="M434" s="33"/>
      <c r="N434" s="26"/>
      <c r="O434" s="26"/>
      <c r="P434" s="34"/>
      <c r="Q434" s="33"/>
      <c r="R434" s="35"/>
      <c r="S434" s="26"/>
      <c r="T434" s="26"/>
      <c r="U434" s="26"/>
      <c r="V434" s="26"/>
      <c r="W434" s="26"/>
      <c r="X434" s="26" t="s">
        <v>777</v>
      </c>
      <c r="Y434" s="36"/>
      <c r="Z434" s="37"/>
      <c r="AA434" s="37"/>
      <c r="AB434" s="38"/>
      <c r="AC434" s="33"/>
      <c r="AD434" s="28"/>
      <c r="AE434" s="37"/>
      <c r="AF434" s="38"/>
      <c r="AG434" s="38"/>
      <c r="AH434" s="39"/>
      <c r="AI434" s="39"/>
      <c r="AJ434" s="40"/>
      <c r="AK434" s="41"/>
      <c r="AL434" s="42"/>
      <c r="AM434" s="39">
        <v>526</v>
      </c>
      <c r="AN434" s="30" t="s">
        <v>886</v>
      </c>
      <c r="AO434" s="30"/>
      <c r="AP434" s="38"/>
      <c r="AQ434" s="43" t="s">
        <v>155</v>
      </c>
      <c r="AR434" s="44"/>
      <c r="AS434" s="45"/>
      <c r="AT434" s="46"/>
      <c r="AU434" s="47"/>
      <c r="AV434" s="48">
        <v>44344</v>
      </c>
      <c r="AW434" s="49"/>
      <c r="AX434" s="49"/>
      <c r="AY434" s="49"/>
      <c r="AZ434" s="49"/>
      <c r="BA434" s="49"/>
      <c r="BB434" s="49"/>
      <c r="BC434" s="49" t="e">
        <v>#VALUE!</v>
      </c>
      <c r="BD434" s="50"/>
      <c r="BE434" s="49"/>
      <c r="BF434" s="49"/>
      <c r="BG434" s="49"/>
      <c r="BH434" s="49"/>
      <c r="BI434" s="49"/>
      <c r="BJ434" s="49"/>
      <c r="BK434" s="49"/>
      <c r="BL434" s="49"/>
      <c r="BM434" s="49"/>
    </row>
    <row r="435" spans="2:65" x14ac:dyDescent="0.25">
      <c r="B435" s="163">
        <v>0</v>
      </c>
      <c r="C435" s="26"/>
      <c r="D435" s="27"/>
      <c r="E435" s="27" t="s">
        <v>888</v>
      </c>
      <c r="F435" s="29"/>
      <c r="G435" s="30"/>
      <c r="H435" s="30"/>
      <c r="I435" s="30"/>
      <c r="J435" s="31"/>
      <c r="K435" s="32"/>
      <c r="L435" s="33"/>
      <c r="M435" s="33"/>
      <c r="N435" s="26"/>
      <c r="O435" s="26"/>
      <c r="P435" s="34"/>
      <c r="Q435" s="33"/>
      <c r="R435" s="35"/>
      <c r="S435" s="26"/>
      <c r="T435" s="26"/>
      <c r="U435" s="26"/>
      <c r="V435" s="26"/>
      <c r="W435" s="26"/>
      <c r="X435" s="26"/>
      <c r="Y435" s="36"/>
      <c r="Z435" s="37"/>
      <c r="AA435" s="37"/>
      <c r="AB435" s="38"/>
      <c r="AC435" s="33"/>
      <c r="AD435" s="28"/>
      <c r="AE435" s="37"/>
      <c r="AF435" s="38"/>
      <c r="AG435" s="38"/>
      <c r="AH435" s="39"/>
      <c r="AI435" s="39"/>
      <c r="AJ435" s="40"/>
      <c r="AK435" s="41"/>
      <c r="AL435" s="42"/>
      <c r="AM435" s="39">
        <v>527</v>
      </c>
      <c r="AN435" s="30"/>
      <c r="AO435" s="30"/>
      <c r="AP435" s="38"/>
      <c r="AQ435" s="43" t="s">
        <v>155</v>
      </c>
      <c r="AR435" s="44"/>
      <c r="AS435" s="45"/>
      <c r="AT435" s="46"/>
      <c r="AU435" s="47"/>
      <c r="AV435" s="48"/>
      <c r="AW435" s="49"/>
      <c r="AX435" s="49"/>
      <c r="AY435" s="49"/>
      <c r="AZ435" s="49"/>
      <c r="BA435" s="49"/>
      <c r="BB435" s="49"/>
      <c r="BC435" s="49"/>
      <c r="BD435" s="50"/>
      <c r="BE435" s="49"/>
      <c r="BF435" s="49"/>
      <c r="BG435" s="49"/>
      <c r="BH435" s="49"/>
      <c r="BI435" s="49"/>
      <c r="BJ435" s="49"/>
      <c r="BK435" s="49"/>
      <c r="BL435" s="49"/>
      <c r="BM435" s="49"/>
    </row>
    <row r="436" spans="2:65" x14ac:dyDescent="0.25">
      <c r="B436" s="162">
        <v>2020</v>
      </c>
      <c r="C436" s="26"/>
      <c r="D436" s="27" t="s">
        <v>889</v>
      </c>
      <c r="E436" s="27" t="s">
        <v>890</v>
      </c>
      <c r="F436" s="29"/>
      <c r="G436" s="30"/>
      <c r="H436" s="30"/>
      <c r="I436" s="30"/>
      <c r="J436" s="31"/>
      <c r="K436" s="32"/>
      <c r="L436" s="33"/>
      <c r="M436" s="33"/>
      <c r="N436" s="26"/>
      <c r="O436" s="26"/>
      <c r="P436" s="34"/>
      <c r="Q436" s="33"/>
      <c r="R436" s="35"/>
      <c r="S436" s="26"/>
      <c r="T436" s="26"/>
      <c r="U436" s="26"/>
      <c r="V436" s="26"/>
      <c r="W436" s="26"/>
      <c r="X436" s="26" t="s">
        <v>423</v>
      </c>
      <c r="Y436" s="36"/>
      <c r="Z436" s="37"/>
      <c r="AA436" s="37"/>
      <c r="AB436" s="38" t="s">
        <v>29</v>
      </c>
      <c r="AC436" s="33"/>
      <c r="AD436" s="28" t="s">
        <v>154</v>
      </c>
      <c r="AE436" s="37"/>
      <c r="AF436" s="38" t="s">
        <v>501</v>
      </c>
      <c r="AG436" s="38" t="s">
        <v>501</v>
      </c>
      <c r="AH436" s="39" t="s">
        <v>664</v>
      </c>
      <c r="AI436" s="39" t="s">
        <v>31</v>
      </c>
      <c r="AJ436" s="40" t="s">
        <v>424</v>
      </c>
      <c r="AK436" s="41">
        <v>8.3333333333333301E-2</v>
      </c>
      <c r="AL436" s="42" t="s">
        <v>833</v>
      </c>
      <c r="AM436" s="39">
        <v>528</v>
      </c>
      <c r="AN436" s="30" t="s">
        <v>891</v>
      </c>
      <c r="AO436" s="30"/>
      <c r="AP436" s="38"/>
      <c r="AQ436" s="43"/>
      <c r="AR436" s="44" t="s">
        <v>501</v>
      </c>
      <c r="AS436" s="45"/>
      <c r="AT436" s="46"/>
      <c r="AU436" s="47" t="s">
        <v>35</v>
      </c>
      <c r="AV436" s="48">
        <v>45657</v>
      </c>
      <c r="AW436" s="49"/>
      <c r="AX436" s="49">
        <v>373</v>
      </c>
      <c r="AY436" s="49">
        <v>50</v>
      </c>
      <c r="AZ436" s="49">
        <v>44</v>
      </c>
      <c r="BA436" s="49">
        <v>25</v>
      </c>
      <c r="BB436" s="49">
        <v>30</v>
      </c>
      <c r="BC436" s="49" t="e">
        <v>#VALUE!</v>
      </c>
      <c r="BD436" s="50">
        <v>139</v>
      </c>
      <c r="BE436" s="49">
        <v>27</v>
      </c>
      <c r="BF436" s="49">
        <v>18</v>
      </c>
      <c r="BG436" s="49"/>
      <c r="BH436" s="49"/>
      <c r="BI436" s="49"/>
      <c r="BJ436" s="49"/>
      <c r="BK436" s="49"/>
      <c r="BL436" s="49"/>
      <c r="BM436" s="49"/>
    </row>
    <row r="437" spans="2:65" x14ac:dyDescent="0.25">
      <c r="B437" s="163">
        <v>0</v>
      </c>
      <c r="C437" s="26"/>
      <c r="D437" s="27"/>
      <c r="E437" s="27" t="s">
        <v>892</v>
      </c>
      <c r="F437" s="29"/>
      <c r="G437" s="30"/>
      <c r="H437" s="30"/>
      <c r="I437" s="30"/>
      <c r="J437" s="31"/>
      <c r="K437" s="32"/>
      <c r="L437" s="33"/>
      <c r="M437" s="33"/>
      <c r="N437" s="26"/>
      <c r="O437" s="26"/>
      <c r="P437" s="34"/>
      <c r="Q437" s="33"/>
      <c r="R437" s="35"/>
      <c r="S437" s="26"/>
      <c r="T437" s="26"/>
      <c r="U437" s="26"/>
      <c r="V437" s="26"/>
      <c r="W437" s="26"/>
      <c r="X437" s="26"/>
      <c r="Y437" s="36"/>
      <c r="Z437" s="37"/>
      <c r="AA437" s="37"/>
      <c r="AB437" s="38"/>
      <c r="AC437" s="33"/>
      <c r="AD437" s="28"/>
      <c r="AE437" s="37"/>
      <c r="AF437" s="38"/>
      <c r="AG437" s="38"/>
      <c r="AH437" s="39"/>
      <c r="AI437" s="39"/>
      <c r="AJ437" s="40"/>
      <c r="AK437" s="41"/>
      <c r="AL437" s="42"/>
      <c r="AM437" s="39">
        <v>529</v>
      </c>
      <c r="AN437" s="30"/>
      <c r="AO437" s="30"/>
      <c r="AP437" s="38"/>
      <c r="AQ437" s="43" t="s">
        <v>155</v>
      </c>
      <c r="AR437" s="44"/>
      <c r="AS437" s="45"/>
      <c r="AT437" s="46"/>
      <c r="AU437" s="47"/>
      <c r="AV437" s="48"/>
      <c r="AW437" s="49"/>
      <c r="AX437" s="49"/>
      <c r="AY437" s="49"/>
      <c r="AZ437" s="49"/>
      <c r="BA437" s="49"/>
      <c r="BB437" s="49"/>
      <c r="BC437" s="49"/>
      <c r="BD437" s="50"/>
      <c r="BE437" s="49"/>
      <c r="BF437" s="49"/>
      <c r="BG437" s="49"/>
      <c r="BH437" s="49"/>
      <c r="BI437" s="49"/>
      <c r="BJ437" s="49"/>
      <c r="BK437" s="49"/>
      <c r="BL437" s="49"/>
      <c r="BM437" s="49"/>
    </row>
    <row r="438" spans="2:65" x14ac:dyDescent="0.25">
      <c r="B438" s="162">
        <v>2020</v>
      </c>
      <c r="C438" s="26"/>
      <c r="D438" s="27" t="s">
        <v>893</v>
      </c>
      <c r="E438" s="27" t="s">
        <v>894</v>
      </c>
      <c r="F438" s="29"/>
      <c r="G438" s="30"/>
      <c r="H438" s="30"/>
      <c r="I438" s="30"/>
      <c r="J438" s="31"/>
      <c r="K438" s="32"/>
      <c r="L438" s="33"/>
      <c r="M438" s="33"/>
      <c r="N438" s="26"/>
      <c r="O438" s="26"/>
      <c r="P438" s="34"/>
      <c r="Q438" s="33"/>
      <c r="R438" s="35"/>
      <c r="S438" s="26"/>
      <c r="T438" s="26"/>
      <c r="U438" s="26"/>
      <c r="V438" s="26"/>
      <c r="W438" s="26"/>
      <c r="X438" s="26" t="s">
        <v>423</v>
      </c>
      <c r="Y438" s="36"/>
      <c r="Z438" s="37"/>
      <c r="AA438" s="37"/>
      <c r="AB438" s="38" t="s">
        <v>29</v>
      </c>
      <c r="AC438" s="33"/>
      <c r="AD438" s="28" t="s">
        <v>154</v>
      </c>
      <c r="AE438" s="37"/>
      <c r="AF438" s="38" t="s">
        <v>29</v>
      </c>
      <c r="AG438" s="38" t="s">
        <v>29</v>
      </c>
      <c r="AH438" s="39" t="s">
        <v>30</v>
      </c>
      <c r="AI438" s="39" t="s">
        <v>488</v>
      </c>
      <c r="AJ438" s="40" t="s">
        <v>895</v>
      </c>
      <c r="AK438" s="41">
        <v>0.83333333333333304</v>
      </c>
      <c r="AL438" s="42" t="s">
        <v>807</v>
      </c>
      <c r="AM438" s="39">
        <v>532</v>
      </c>
      <c r="AN438" s="30" t="s">
        <v>896</v>
      </c>
      <c r="AO438" s="30"/>
      <c r="AP438" s="38"/>
      <c r="AQ438" s="43"/>
      <c r="AR438" s="44" t="s">
        <v>501</v>
      </c>
      <c r="AS438" s="45"/>
      <c r="AT438" s="46" t="s">
        <v>897</v>
      </c>
      <c r="AU438" s="47"/>
      <c r="AV438" s="48">
        <v>45657</v>
      </c>
      <c r="AW438" s="49">
        <v>8</v>
      </c>
      <c r="AX438" s="49">
        <v>376</v>
      </c>
      <c r="AY438" s="49">
        <v>4</v>
      </c>
      <c r="AZ438" s="49">
        <v>3</v>
      </c>
      <c r="BA438" s="49">
        <v>3</v>
      </c>
      <c r="BB438" s="49">
        <v>7</v>
      </c>
      <c r="BC438" s="49" t="e">
        <v>#VALUE!</v>
      </c>
      <c r="BD438" s="50">
        <v>22</v>
      </c>
      <c r="BE438" s="49">
        <v>8</v>
      </c>
      <c r="BF438" s="49">
        <v>1</v>
      </c>
      <c r="BG438" s="49"/>
      <c r="BH438" s="49"/>
      <c r="BI438" s="49"/>
      <c r="BJ438" s="49"/>
      <c r="BK438" s="49"/>
      <c r="BL438" s="49"/>
      <c r="BM438" s="49"/>
    </row>
    <row r="439" spans="2:65" x14ac:dyDescent="0.25">
      <c r="B439" s="163">
        <v>2020</v>
      </c>
      <c r="C439" s="26"/>
      <c r="D439" s="27" t="s">
        <v>792</v>
      </c>
      <c r="E439" s="27" t="s">
        <v>898</v>
      </c>
      <c r="F439" s="29"/>
      <c r="G439" s="30"/>
      <c r="H439" s="30"/>
      <c r="I439" s="30"/>
      <c r="J439" s="31"/>
      <c r="K439" s="32"/>
      <c r="L439" s="33"/>
      <c r="M439" s="33"/>
      <c r="N439" s="26"/>
      <c r="O439" s="26"/>
      <c r="P439" s="34"/>
      <c r="Q439" s="33"/>
      <c r="R439" s="35"/>
      <c r="S439" s="26"/>
      <c r="T439" s="26"/>
      <c r="U439" s="26"/>
      <c r="V439" s="26"/>
      <c r="W439" s="26"/>
      <c r="X439" s="26" t="s">
        <v>423</v>
      </c>
      <c r="Y439" s="36"/>
      <c r="Z439" s="37"/>
      <c r="AA439" s="37"/>
      <c r="AB439" s="38" t="s">
        <v>29</v>
      </c>
      <c r="AC439" s="33"/>
      <c r="AD439" s="28" t="s">
        <v>154</v>
      </c>
      <c r="AE439" s="37"/>
      <c r="AF439" s="38" t="s">
        <v>501</v>
      </c>
      <c r="AG439" s="38" t="s">
        <v>501</v>
      </c>
      <c r="AH439" s="39"/>
      <c r="AI439" s="39" t="s">
        <v>31</v>
      </c>
      <c r="AJ439" s="40" t="s">
        <v>424</v>
      </c>
      <c r="AK439" s="41"/>
      <c r="AL439" s="42"/>
      <c r="AM439" s="39">
        <v>533</v>
      </c>
      <c r="AN439" s="30" t="s">
        <v>899</v>
      </c>
      <c r="AO439" s="30"/>
      <c r="AP439" s="38"/>
      <c r="AQ439" s="43"/>
      <c r="AR439" s="44" t="s">
        <v>501</v>
      </c>
      <c r="AS439" s="45"/>
      <c r="AT439" s="46"/>
      <c r="AU439" s="47" t="s">
        <v>35</v>
      </c>
      <c r="AV439" s="48">
        <v>45657</v>
      </c>
      <c r="AW439" s="49"/>
      <c r="AX439" s="49">
        <v>1523</v>
      </c>
      <c r="AY439" s="49">
        <v>77</v>
      </c>
      <c r="AZ439" s="49">
        <v>61</v>
      </c>
      <c r="BA439" s="49">
        <v>73</v>
      </c>
      <c r="BB439" s="49">
        <v>87</v>
      </c>
      <c r="BC439" s="49" t="e">
        <v>#VALUE!</v>
      </c>
      <c r="BD439" s="50">
        <v>369</v>
      </c>
      <c r="BE439" s="49">
        <v>83</v>
      </c>
      <c r="BF439" s="49">
        <v>41</v>
      </c>
      <c r="BG439" s="49"/>
      <c r="BH439" s="49"/>
      <c r="BI439" s="49"/>
      <c r="BJ439" s="49"/>
      <c r="BK439" s="49"/>
      <c r="BL439" s="49"/>
      <c r="BM439" s="49"/>
    </row>
    <row r="440" spans="2:65" x14ac:dyDescent="0.25">
      <c r="B440" s="162">
        <v>2020</v>
      </c>
      <c r="C440" s="26"/>
      <c r="D440" s="27" t="s">
        <v>900</v>
      </c>
      <c r="E440" s="27" t="s">
        <v>901</v>
      </c>
      <c r="F440" s="29"/>
      <c r="G440" s="30"/>
      <c r="H440" s="30"/>
      <c r="I440" s="30"/>
      <c r="J440" s="31"/>
      <c r="K440" s="32"/>
      <c r="L440" s="33"/>
      <c r="M440" s="33"/>
      <c r="N440" s="26"/>
      <c r="O440" s="26"/>
      <c r="P440" s="34"/>
      <c r="Q440" s="33"/>
      <c r="R440" s="35"/>
      <c r="S440" s="26"/>
      <c r="T440" s="26"/>
      <c r="U440" s="26"/>
      <c r="V440" s="26"/>
      <c r="W440" s="26"/>
      <c r="X440" s="26"/>
      <c r="Y440" s="36"/>
      <c r="Z440" s="37"/>
      <c r="AA440" s="37"/>
      <c r="AB440" s="38"/>
      <c r="AC440" s="33"/>
      <c r="AD440" s="28"/>
      <c r="AE440" s="37"/>
      <c r="AF440" s="38"/>
      <c r="AG440" s="38"/>
      <c r="AH440" s="39"/>
      <c r="AI440" s="39"/>
      <c r="AJ440" s="40"/>
      <c r="AK440" s="41"/>
      <c r="AL440" s="42"/>
      <c r="AM440" s="39">
        <v>535</v>
      </c>
      <c r="AN440" s="30" t="s">
        <v>902</v>
      </c>
      <c r="AO440" s="30"/>
      <c r="AP440" s="38"/>
      <c r="AQ440" s="43" t="s">
        <v>155</v>
      </c>
      <c r="AR440" s="44"/>
      <c r="AS440" s="45"/>
      <c r="AT440" s="46"/>
      <c r="AU440" s="47"/>
      <c r="AV440" s="48">
        <v>44926</v>
      </c>
      <c r="AW440" s="49">
        <v>27</v>
      </c>
      <c r="AX440" s="49">
        <v>0</v>
      </c>
      <c r="AY440" s="49">
        <v>0</v>
      </c>
      <c r="AZ440" s="49"/>
      <c r="BA440" s="49"/>
      <c r="BB440" s="49"/>
      <c r="BC440" s="49"/>
      <c r="BD440" s="50"/>
      <c r="BE440" s="49"/>
      <c r="BF440" s="49"/>
      <c r="BG440" s="49"/>
      <c r="BH440" s="49"/>
      <c r="BI440" s="49"/>
      <c r="BJ440" s="49"/>
      <c r="BK440" s="49"/>
      <c r="BL440" s="49"/>
      <c r="BM440" s="49"/>
    </row>
    <row r="441" spans="2:65" x14ac:dyDescent="0.25">
      <c r="B441" s="163">
        <v>0</v>
      </c>
      <c r="C441" s="26"/>
      <c r="D441" s="27"/>
      <c r="E441" s="27" t="s">
        <v>903</v>
      </c>
      <c r="F441" s="29"/>
      <c r="G441" s="30"/>
      <c r="H441" s="30"/>
      <c r="I441" s="30"/>
      <c r="J441" s="31"/>
      <c r="K441" s="32"/>
      <c r="L441" s="33"/>
      <c r="M441" s="33"/>
      <c r="N441" s="26"/>
      <c r="O441" s="26"/>
      <c r="P441" s="34"/>
      <c r="Q441" s="33"/>
      <c r="R441" s="35"/>
      <c r="S441" s="26"/>
      <c r="T441" s="26"/>
      <c r="U441" s="26"/>
      <c r="V441" s="26"/>
      <c r="W441" s="26"/>
      <c r="X441" s="26"/>
      <c r="Y441" s="36"/>
      <c r="Z441" s="37"/>
      <c r="AA441" s="37"/>
      <c r="AB441" s="38"/>
      <c r="AC441" s="33"/>
      <c r="AD441" s="28"/>
      <c r="AE441" s="37"/>
      <c r="AF441" s="38"/>
      <c r="AG441" s="38"/>
      <c r="AH441" s="39"/>
      <c r="AI441" s="39"/>
      <c r="AJ441" s="40"/>
      <c r="AK441" s="41"/>
      <c r="AL441" s="42"/>
      <c r="AM441" s="39">
        <v>536</v>
      </c>
      <c r="AN441" s="30"/>
      <c r="AO441" s="30"/>
      <c r="AP441" s="38"/>
      <c r="AQ441" s="43" t="s">
        <v>155</v>
      </c>
      <c r="AR441" s="44"/>
      <c r="AS441" s="45"/>
      <c r="AT441" s="46"/>
      <c r="AU441" s="47"/>
      <c r="AV441" s="48"/>
      <c r="AW441" s="49"/>
      <c r="AX441" s="49"/>
      <c r="AY441" s="49"/>
      <c r="AZ441" s="49"/>
      <c r="BA441" s="49"/>
      <c r="BB441" s="49"/>
      <c r="BC441" s="49"/>
      <c r="BD441" s="50"/>
      <c r="BE441" s="49"/>
      <c r="BF441" s="49"/>
      <c r="BG441" s="49"/>
      <c r="BH441" s="49"/>
      <c r="BI441" s="49"/>
      <c r="BJ441" s="49"/>
      <c r="BK441" s="49"/>
      <c r="BL441" s="49"/>
      <c r="BM441" s="49"/>
    </row>
    <row r="442" spans="2:65" x14ac:dyDescent="0.25">
      <c r="B442" s="162">
        <v>2020</v>
      </c>
      <c r="C442" s="26"/>
      <c r="D442" s="27" t="s">
        <v>904</v>
      </c>
      <c r="E442" s="27" t="s">
        <v>905</v>
      </c>
      <c r="F442" s="29"/>
      <c r="G442" s="30"/>
      <c r="H442" s="30"/>
      <c r="I442" s="30"/>
      <c r="J442" s="31"/>
      <c r="K442" s="32"/>
      <c r="L442" s="33"/>
      <c r="M442" s="33"/>
      <c r="N442" s="26"/>
      <c r="O442" s="26"/>
      <c r="P442" s="34"/>
      <c r="Q442" s="33"/>
      <c r="R442" s="35"/>
      <c r="S442" s="26" t="s">
        <v>906</v>
      </c>
      <c r="T442" s="26"/>
      <c r="U442" s="26"/>
      <c r="V442" s="26"/>
      <c r="W442" s="26"/>
      <c r="X442" s="26" t="s">
        <v>423</v>
      </c>
      <c r="Y442" s="36"/>
      <c r="Z442" s="37"/>
      <c r="AA442" s="37"/>
      <c r="AB442" s="38" t="s">
        <v>29</v>
      </c>
      <c r="AC442" s="33"/>
      <c r="AD442" s="28"/>
      <c r="AE442" s="37"/>
      <c r="AF442" s="38"/>
      <c r="AG442" s="38"/>
      <c r="AH442" s="39"/>
      <c r="AI442" s="39"/>
      <c r="AJ442" s="40"/>
      <c r="AK442" s="41"/>
      <c r="AL442" s="42"/>
      <c r="AM442" s="39">
        <v>538</v>
      </c>
      <c r="AN442" s="30" t="s">
        <v>907</v>
      </c>
      <c r="AO442" s="30"/>
      <c r="AP442" s="38"/>
      <c r="AQ442" s="43" t="s">
        <v>155</v>
      </c>
      <c r="AR442" s="44"/>
      <c r="AS442" s="45"/>
      <c r="AT442" s="46"/>
      <c r="AU442" s="47"/>
      <c r="AV442" s="48">
        <v>45540.966793981483</v>
      </c>
      <c r="AW442" s="49">
        <v>2</v>
      </c>
      <c r="AX442" s="49">
        <v>138</v>
      </c>
      <c r="AY442" s="49">
        <v>2</v>
      </c>
      <c r="AZ442" s="49"/>
      <c r="BA442" s="49"/>
      <c r="BB442" s="49"/>
      <c r="BC442" s="49" t="e">
        <v>#VALUE!</v>
      </c>
      <c r="BD442" s="50"/>
      <c r="BE442" s="49"/>
      <c r="BF442" s="49"/>
      <c r="BG442" s="49"/>
      <c r="BH442" s="49"/>
      <c r="BI442" s="49"/>
      <c r="BJ442" s="49"/>
      <c r="BK442" s="49"/>
      <c r="BL442" s="49"/>
      <c r="BM442" s="49"/>
    </row>
    <row r="443" spans="2:65" x14ac:dyDescent="0.25">
      <c r="B443" s="163">
        <v>2020</v>
      </c>
      <c r="C443" s="26"/>
      <c r="D443" s="27" t="s">
        <v>908</v>
      </c>
      <c r="E443" s="27" t="s">
        <v>909</v>
      </c>
      <c r="F443" s="29"/>
      <c r="G443" s="30" t="s">
        <v>906</v>
      </c>
      <c r="H443" s="30"/>
      <c r="I443" s="30"/>
      <c r="J443" s="31"/>
      <c r="K443" s="32"/>
      <c r="L443" s="33"/>
      <c r="M443" s="33"/>
      <c r="N443" s="26"/>
      <c r="O443" s="26"/>
      <c r="P443" s="34"/>
      <c r="Q443" s="33"/>
      <c r="R443" s="35"/>
      <c r="S443" s="26"/>
      <c r="T443" s="26"/>
      <c r="U443" s="26"/>
      <c r="V443" s="26" t="s">
        <v>610</v>
      </c>
      <c r="W443" s="26"/>
      <c r="X443" s="26" t="s">
        <v>423</v>
      </c>
      <c r="Y443" s="36"/>
      <c r="Z443" s="37"/>
      <c r="AA443" s="37"/>
      <c r="AB443" s="38" t="s">
        <v>29</v>
      </c>
      <c r="AC443" s="33"/>
      <c r="AD443" s="28" t="s">
        <v>154</v>
      </c>
      <c r="AE443" s="37"/>
      <c r="AF443" s="38" t="s">
        <v>29</v>
      </c>
      <c r="AG443" s="38" t="s">
        <v>29</v>
      </c>
      <c r="AH443" s="39" t="s">
        <v>30</v>
      </c>
      <c r="AI443" s="39" t="s">
        <v>488</v>
      </c>
      <c r="AJ443" s="40"/>
      <c r="AK443" s="41">
        <v>0.83333333333333304</v>
      </c>
      <c r="AL443" s="42" t="s">
        <v>807</v>
      </c>
      <c r="AM443" s="39">
        <v>539</v>
      </c>
      <c r="AN443" s="30" t="s">
        <v>910</v>
      </c>
      <c r="AO443" s="30"/>
      <c r="AP443" s="38"/>
      <c r="AQ443" s="43" t="s">
        <v>911</v>
      </c>
      <c r="AR443" s="44" t="s">
        <v>501</v>
      </c>
      <c r="AS443" s="45"/>
      <c r="AT443" s="46"/>
      <c r="AU443" s="47"/>
      <c r="AV443" s="48">
        <v>45657</v>
      </c>
      <c r="AW443" s="49">
        <v>12</v>
      </c>
      <c r="AX443" s="49">
        <v>911</v>
      </c>
      <c r="AY443" s="49">
        <v>11</v>
      </c>
      <c r="AZ443" s="49">
        <v>2</v>
      </c>
      <c r="BA443" s="49"/>
      <c r="BB443" s="49"/>
      <c r="BC443" s="49" t="e">
        <v>#VALUE!</v>
      </c>
      <c r="BD443" s="50">
        <v>24</v>
      </c>
      <c r="BE443" s="49">
        <v>7</v>
      </c>
      <c r="BF443" s="49"/>
      <c r="BG443" s="49"/>
      <c r="BH443" s="49"/>
      <c r="BI443" s="49"/>
      <c r="BJ443" s="49"/>
      <c r="BK443" s="49"/>
      <c r="BL443" s="49"/>
      <c r="BM443" s="49"/>
    </row>
    <row r="444" spans="2:65" x14ac:dyDescent="0.25">
      <c r="B444" s="162">
        <v>0</v>
      </c>
      <c r="C444" s="26"/>
      <c r="D444" s="27"/>
      <c r="E444" s="27" t="s">
        <v>912</v>
      </c>
      <c r="F444" s="29"/>
      <c r="G444" s="30"/>
      <c r="H444" s="30"/>
      <c r="I444" s="30"/>
      <c r="J444" s="31"/>
      <c r="K444" s="32"/>
      <c r="L444" s="33"/>
      <c r="M444" s="33"/>
      <c r="N444" s="26"/>
      <c r="O444" s="26"/>
      <c r="P444" s="34"/>
      <c r="Q444" s="33"/>
      <c r="R444" s="35"/>
      <c r="S444" s="26"/>
      <c r="T444" s="26"/>
      <c r="U444" s="26"/>
      <c r="V444" s="26"/>
      <c r="W444" s="26"/>
      <c r="X444" s="26"/>
      <c r="Y444" s="36"/>
      <c r="Z444" s="37"/>
      <c r="AA444" s="37"/>
      <c r="AB444" s="38"/>
      <c r="AC444" s="33"/>
      <c r="AD444" s="28"/>
      <c r="AE444" s="37"/>
      <c r="AF444" s="38"/>
      <c r="AG444" s="38"/>
      <c r="AH444" s="39"/>
      <c r="AI444" s="39"/>
      <c r="AJ444" s="40"/>
      <c r="AK444" s="41"/>
      <c r="AL444" s="42"/>
      <c r="AM444" s="39">
        <v>540</v>
      </c>
      <c r="AN444" s="30"/>
      <c r="AO444" s="30"/>
      <c r="AP444" s="38"/>
      <c r="AQ444" s="43" t="s">
        <v>155</v>
      </c>
      <c r="AR444" s="44"/>
      <c r="AS444" s="45"/>
      <c r="AT444" s="46"/>
      <c r="AU444" s="47"/>
      <c r="AV444" s="48"/>
      <c r="AW444" s="49"/>
      <c r="AX444" s="49"/>
      <c r="AY444" s="49"/>
      <c r="AZ444" s="49"/>
      <c r="BA444" s="49"/>
      <c r="BB444" s="49"/>
      <c r="BC444" s="49"/>
      <c r="BD444" s="50"/>
      <c r="BE444" s="49"/>
      <c r="BF444" s="49"/>
      <c r="BG444" s="49"/>
      <c r="BH444" s="49"/>
      <c r="BI444" s="49"/>
      <c r="BJ444" s="49"/>
      <c r="BK444" s="49"/>
      <c r="BL444" s="49"/>
      <c r="BM444" s="49"/>
    </row>
    <row r="445" spans="2:65" x14ac:dyDescent="0.25">
      <c r="B445" s="163">
        <v>2020</v>
      </c>
      <c r="C445" s="26"/>
      <c r="D445" s="27" t="s">
        <v>913</v>
      </c>
      <c r="E445" s="27" t="s">
        <v>914</v>
      </c>
      <c r="F445" s="29"/>
      <c r="G445" s="30"/>
      <c r="H445" s="30"/>
      <c r="I445" s="30"/>
      <c r="J445" s="31"/>
      <c r="K445" s="32"/>
      <c r="L445" s="33"/>
      <c r="M445" s="33"/>
      <c r="N445" s="26"/>
      <c r="O445" s="26"/>
      <c r="P445" s="34"/>
      <c r="Q445" s="33"/>
      <c r="R445" s="35"/>
      <c r="S445" s="26"/>
      <c r="T445" s="26"/>
      <c r="U445" s="26"/>
      <c r="V445" s="26"/>
      <c r="W445" s="26"/>
      <c r="X445" s="26"/>
      <c r="Y445" s="36"/>
      <c r="Z445" s="37"/>
      <c r="AA445" s="37"/>
      <c r="AB445" s="38" t="s">
        <v>29</v>
      </c>
      <c r="AC445" s="33"/>
      <c r="AD445" s="28" t="s">
        <v>154</v>
      </c>
      <c r="AE445" s="37"/>
      <c r="AF445" s="38" t="s">
        <v>501</v>
      </c>
      <c r="AG445" s="38" t="s">
        <v>501</v>
      </c>
      <c r="AH445" s="39" t="s">
        <v>664</v>
      </c>
      <c r="AI445" s="39" t="s">
        <v>31</v>
      </c>
      <c r="AJ445" s="40" t="s">
        <v>424</v>
      </c>
      <c r="AK445" s="41">
        <v>0.20833333333333301</v>
      </c>
      <c r="AL445" s="42" t="s">
        <v>611</v>
      </c>
      <c r="AM445" s="39">
        <v>541</v>
      </c>
      <c r="AN445" s="30" t="s">
        <v>915</v>
      </c>
      <c r="AO445" s="30"/>
      <c r="AP445" s="38"/>
      <c r="AQ445" s="43"/>
      <c r="AR445" s="44" t="s">
        <v>501</v>
      </c>
      <c r="AS445" s="45"/>
      <c r="AT445" s="46"/>
      <c r="AU445" s="47" t="s">
        <v>35</v>
      </c>
      <c r="AV445" s="48">
        <v>45657</v>
      </c>
      <c r="AW445" s="49"/>
      <c r="AX445" s="49">
        <v>120</v>
      </c>
      <c r="AY445" s="49">
        <v>14</v>
      </c>
      <c r="AZ445" s="49">
        <v>9</v>
      </c>
      <c r="BA445" s="49">
        <v>4</v>
      </c>
      <c r="BB445" s="49">
        <v>6</v>
      </c>
      <c r="BC445" s="49" t="e">
        <v>#VALUE!</v>
      </c>
      <c r="BD445" s="50">
        <v>53</v>
      </c>
      <c r="BE445" s="49">
        <v>15</v>
      </c>
      <c r="BF445" s="49">
        <v>12</v>
      </c>
      <c r="BG445" s="49"/>
      <c r="BH445" s="49"/>
      <c r="BI445" s="49"/>
      <c r="BJ445" s="49"/>
      <c r="BK445" s="49"/>
      <c r="BL445" s="49"/>
      <c r="BM445" s="49"/>
    </row>
    <row r="446" spans="2:65" x14ac:dyDescent="0.25">
      <c r="B446" s="162">
        <v>0</v>
      </c>
      <c r="C446" s="26"/>
      <c r="D446" s="27"/>
      <c r="E446" s="27" t="s">
        <v>916</v>
      </c>
      <c r="F446" s="29"/>
      <c r="G446" s="30"/>
      <c r="H446" s="30"/>
      <c r="I446" s="30"/>
      <c r="J446" s="31"/>
      <c r="K446" s="32"/>
      <c r="L446" s="33"/>
      <c r="M446" s="33"/>
      <c r="N446" s="26"/>
      <c r="O446" s="26"/>
      <c r="P446" s="34"/>
      <c r="Q446" s="33"/>
      <c r="R446" s="35"/>
      <c r="S446" s="26"/>
      <c r="T446" s="26"/>
      <c r="U446" s="26"/>
      <c r="V446" s="26"/>
      <c r="W446" s="26"/>
      <c r="X446" s="26"/>
      <c r="Y446" s="36"/>
      <c r="Z446" s="37"/>
      <c r="AA446" s="37"/>
      <c r="AB446" s="38"/>
      <c r="AC446" s="33"/>
      <c r="AD446" s="28"/>
      <c r="AE446" s="37"/>
      <c r="AF446" s="38"/>
      <c r="AG446" s="38"/>
      <c r="AH446" s="39"/>
      <c r="AI446" s="39"/>
      <c r="AJ446" s="40"/>
      <c r="AK446" s="41"/>
      <c r="AL446" s="42"/>
      <c r="AM446" s="39">
        <v>542</v>
      </c>
      <c r="AN446" s="30"/>
      <c r="AO446" s="30"/>
      <c r="AP446" s="38"/>
      <c r="AQ446" s="43" t="s">
        <v>155</v>
      </c>
      <c r="AR446" s="44"/>
      <c r="AS446" s="45"/>
      <c r="AT446" s="46"/>
      <c r="AU446" s="47"/>
      <c r="AV446" s="48"/>
      <c r="AW446" s="49"/>
      <c r="AX446" s="49"/>
      <c r="AY446" s="49"/>
      <c r="AZ446" s="49"/>
      <c r="BA446" s="49"/>
      <c r="BB446" s="49"/>
      <c r="BC446" s="49"/>
      <c r="BD446" s="50"/>
      <c r="BE446" s="49"/>
      <c r="BF446" s="49"/>
      <c r="BG446" s="49"/>
      <c r="BH446" s="49"/>
      <c r="BI446" s="49"/>
      <c r="BJ446" s="49"/>
      <c r="BK446" s="49"/>
      <c r="BL446" s="49"/>
      <c r="BM446" s="49"/>
    </row>
    <row r="447" spans="2:65" x14ac:dyDescent="0.25">
      <c r="B447" s="163">
        <v>2019</v>
      </c>
      <c r="C447" s="26"/>
      <c r="D447" s="27" t="s">
        <v>570</v>
      </c>
      <c r="E447" s="27" t="s">
        <v>917</v>
      </c>
      <c r="F447" s="29"/>
      <c r="G447" s="30"/>
      <c r="H447" s="30"/>
      <c r="I447" s="30"/>
      <c r="J447" s="31"/>
      <c r="K447" s="32"/>
      <c r="L447" s="33"/>
      <c r="M447" s="33"/>
      <c r="N447" s="26"/>
      <c r="O447" s="26"/>
      <c r="P447" s="34"/>
      <c r="Q447" s="33"/>
      <c r="R447" s="35"/>
      <c r="S447" s="26"/>
      <c r="T447" s="26"/>
      <c r="U447" s="26"/>
      <c r="V447" s="26"/>
      <c r="W447" s="26"/>
      <c r="X447" s="26"/>
      <c r="Y447" s="36"/>
      <c r="Z447" s="37"/>
      <c r="AA447" s="37"/>
      <c r="AB447" s="38"/>
      <c r="AC447" s="33"/>
      <c r="AD447" s="28"/>
      <c r="AE447" s="37"/>
      <c r="AF447" s="38"/>
      <c r="AG447" s="38"/>
      <c r="AH447" s="39"/>
      <c r="AI447" s="39"/>
      <c r="AJ447" s="40"/>
      <c r="AK447" s="41"/>
      <c r="AL447" s="42"/>
      <c r="AM447" s="39">
        <v>543</v>
      </c>
      <c r="AN447" s="30"/>
      <c r="AO447" s="30"/>
      <c r="AP447" s="38"/>
      <c r="AQ447" s="43" t="s">
        <v>155</v>
      </c>
      <c r="AR447" s="44"/>
      <c r="AS447" s="45"/>
      <c r="AT447" s="46"/>
      <c r="AU447" s="47"/>
      <c r="AV447" s="48"/>
      <c r="AW447" s="49"/>
      <c r="AX447" s="49"/>
      <c r="AY447" s="49"/>
      <c r="AZ447" s="49"/>
      <c r="BA447" s="49"/>
      <c r="BB447" s="49"/>
      <c r="BC447" s="49"/>
      <c r="BD447" s="50"/>
      <c r="BE447" s="49"/>
      <c r="BF447" s="49"/>
      <c r="BG447" s="49"/>
      <c r="BH447" s="49"/>
      <c r="BI447" s="49"/>
      <c r="BJ447" s="49"/>
      <c r="BK447" s="49"/>
      <c r="BL447" s="49"/>
      <c r="BM447" s="49"/>
    </row>
    <row r="448" spans="2:65" x14ac:dyDescent="0.25">
      <c r="B448" s="162">
        <v>2021</v>
      </c>
      <c r="C448" s="26"/>
      <c r="D448" s="27" t="s">
        <v>918</v>
      </c>
      <c r="E448" s="27" t="s">
        <v>919</v>
      </c>
      <c r="F448" s="29"/>
      <c r="G448" s="30"/>
      <c r="H448" s="30"/>
      <c r="I448" s="30"/>
      <c r="J448" s="31"/>
      <c r="K448" s="32"/>
      <c r="L448" s="33"/>
      <c r="M448" s="33"/>
      <c r="N448" s="26"/>
      <c r="O448" s="26"/>
      <c r="P448" s="34"/>
      <c r="Q448" s="33"/>
      <c r="R448" s="35"/>
      <c r="S448" s="26"/>
      <c r="T448" s="26"/>
      <c r="U448" s="26"/>
      <c r="V448" s="26"/>
      <c r="W448" s="26"/>
      <c r="X448" s="26" t="s">
        <v>777</v>
      </c>
      <c r="Y448" s="36"/>
      <c r="Z448" s="37"/>
      <c r="AA448" s="37"/>
      <c r="AB448" s="38"/>
      <c r="AC448" s="33"/>
      <c r="AD448" s="28"/>
      <c r="AE448" s="37"/>
      <c r="AF448" s="38"/>
      <c r="AG448" s="38"/>
      <c r="AH448" s="39"/>
      <c r="AI448" s="39"/>
      <c r="AJ448" s="40"/>
      <c r="AK448" s="41"/>
      <c r="AL448" s="42"/>
      <c r="AM448" s="39">
        <v>544</v>
      </c>
      <c r="AN448" s="30" t="s">
        <v>920</v>
      </c>
      <c r="AO448" s="30"/>
      <c r="AP448" s="38"/>
      <c r="AQ448" s="43" t="s">
        <v>155</v>
      </c>
      <c r="AR448" s="44"/>
      <c r="AS448" s="45"/>
      <c r="AT448" s="46"/>
      <c r="AU448" s="47"/>
      <c r="AV448" s="48"/>
      <c r="AW448" s="49"/>
      <c r="AX448" s="49"/>
      <c r="AY448" s="49">
        <v>0</v>
      </c>
      <c r="AZ448" s="49"/>
      <c r="BA448" s="49"/>
      <c r="BB448" s="49"/>
      <c r="BC448" s="49"/>
      <c r="BD448" s="50"/>
      <c r="BE448" s="49"/>
      <c r="BF448" s="49"/>
      <c r="BG448" s="49"/>
      <c r="BH448" s="49"/>
      <c r="BI448" s="49"/>
      <c r="BJ448" s="49"/>
      <c r="BK448" s="49"/>
      <c r="BL448" s="49"/>
      <c r="BM448" s="49"/>
    </row>
    <row r="449" spans="2:65" x14ac:dyDescent="0.25">
      <c r="B449" s="163">
        <v>2021</v>
      </c>
      <c r="C449" s="26"/>
      <c r="D449" s="27" t="s">
        <v>921</v>
      </c>
      <c r="E449" s="27" t="s">
        <v>922</v>
      </c>
      <c r="F449" s="29"/>
      <c r="G449" s="30"/>
      <c r="H449" s="30"/>
      <c r="I449" s="30"/>
      <c r="J449" s="31"/>
      <c r="K449" s="32"/>
      <c r="L449" s="33"/>
      <c r="M449" s="33"/>
      <c r="N449" s="26"/>
      <c r="O449" s="26"/>
      <c r="P449" s="34"/>
      <c r="Q449" s="33"/>
      <c r="R449" s="35"/>
      <c r="S449" s="26"/>
      <c r="T449" s="26"/>
      <c r="U449" s="26"/>
      <c r="V449" s="26"/>
      <c r="W449" s="26"/>
      <c r="X449" s="26" t="s">
        <v>777</v>
      </c>
      <c r="Y449" s="36"/>
      <c r="Z449" s="37"/>
      <c r="AA449" s="37"/>
      <c r="AB449" s="38"/>
      <c r="AC449" s="33"/>
      <c r="AD449" s="28"/>
      <c r="AE449" s="37"/>
      <c r="AF449" s="38"/>
      <c r="AG449" s="38"/>
      <c r="AH449" s="39"/>
      <c r="AI449" s="39"/>
      <c r="AJ449" s="40"/>
      <c r="AK449" s="41"/>
      <c r="AL449" s="42"/>
      <c r="AM449" s="39">
        <v>545</v>
      </c>
      <c r="AN449" s="30" t="s">
        <v>923</v>
      </c>
      <c r="AO449" s="30"/>
      <c r="AP449" s="38"/>
      <c r="AQ449" s="43" t="s">
        <v>155</v>
      </c>
      <c r="AR449" s="44"/>
      <c r="AS449" s="45"/>
      <c r="AT449" s="46"/>
      <c r="AU449" s="47"/>
      <c r="AV449" s="48">
        <v>44674</v>
      </c>
      <c r="AW449" s="49">
        <v>216</v>
      </c>
      <c r="AX449" s="49">
        <v>0</v>
      </c>
      <c r="AY449" s="49">
        <v>0</v>
      </c>
      <c r="AZ449" s="49"/>
      <c r="BA449" s="49"/>
      <c r="BB449" s="49"/>
      <c r="BC449" s="49"/>
      <c r="BD449" s="50"/>
      <c r="BE449" s="49"/>
      <c r="BF449" s="49"/>
      <c r="BG449" s="49"/>
      <c r="BH449" s="49"/>
      <c r="BI449" s="49"/>
      <c r="BJ449" s="49"/>
      <c r="BK449" s="49"/>
      <c r="BL449" s="49"/>
      <c r="BM449" s="49"/>
    </row>
    <row r="450" spans="2:65" x14ac:dyDescent="0.25">
      <c r="B450" s="162">
        <v>0</v>
      </c>
      <c r="C450" s="26"/>
      <c r="D450" s="27"/>
      <c r="E450" s="27" t="s">
        <v>924</v>
      </c>
      <c r="F450" s="29"/>
      <c r="G450" s="30"/>
      <c r="H450" s="30"/>
      <c r="I450" s="30"/>
      <c r="J450" s="31"/>
      <c r="K450" s="32"/>
      <c r="L450" s="33"/>
      <c r="M450" s="33"/>
      <c r="N450" s="26"/>
      <c r="O450" s="26"/>
      <c r="P450" s="34"/>
      <c r="Q450" s="33"/>
      <c r="R450" s="35"/>
      <c r="S450" s="26"/>
      <c r="T450" s="26"/>
      <c r="U450" s="26"/>
      <c r="V450" s="26"/>
      <c r="W450" s="26"/>
      <c r="X450" s="26"/>
      <c r="Y450" s="36"/>
      <c r="Z450" s="37"/>
      <c r="AA450" s="37"/>
      <c r="AB450" s="38"/>
      <c r="AC450" s="33"/>
      <c r="AD450" s="28"/>
      <c r="AE450" s="37"/>
      <c r="AF450" s="38"/>
      <c r="AG450" s="38"/>
      <c r="AH450" s="39"/>
      <c r="AI450" s="39"/>
      <c r="AJ450" s="40"/>
      <c r="AK450" s="41"/>
      <c r="AL450" s="42"/>
      <c r="AM450" s="39">
        <v>546</v>
      </c>
      <c r="AN450" s="30"/>
      <c r="AO450" s="30"/>
      <c r="AP450" s="38"/>
      <c r="AQ450" s="43" t="s">
        <v>155</v>
      </c>
      <c r="AR450" s="44"/>
      <c r="AS450" s="45"/>
      <c r="AT450" s="46"/>
      <c r="AU450" s="47"/>
      <c r="AV450" s="48"/>
      <c r="AW450" s="49"/>
      <c r="AX450" s="49"/>
      <c r="AY450" s="49"/>
      <c r="AZ450" s="49"/>
      <c r="BA450" s="49"/>
      <c r="BB450" s="49"/>
      <c r="BC450" s="49"/>
      <c r="BD450" s="50"/>
      <c r="BE450" s="49"/>
      <c r="BF450" s="49"/>
      <c r="BG450" s="49"/>
      <c r="BH450" s="49"/>
      <c r="BI450" s="49"/>
      <c r="BJ450" s="49"/>
      <c r="BK450" s="49"/>
      <c r="BL450" s="49"/>
      <c r="BM450" s="49"/>
    </row>
    <row r="451" spans="2:65" x14ac:dyDescent="0.25">
      <c r="B451" s="163">
        <v>0</v>
      </c>
      <c r="C451" s="26"/>
      <c r="D451" s="27"/>
      <c r="E451" s="27" t="s">
        <v>925</v>
      </c>
      <c r="F451" s="29"/>
      <c r="G451" s="30"/>
      <c r="H451" s="30"/>
      <c r="I451" s="30"/>
      <c r="J451" s="31"/>
      <c r="K451" s="32"/>
      <c r="L451" s="33"/>
      <c r="M451" s="33"/>
      <c r="N451" s="26"/>
      <c r="O451" s="26"/>
      <c r="P451" s="34"/>
      <c r="Q451" s="33"/>
      <c r="R451" s="35"/>
      <c r="S451" s="26"/>
      <c r="T451" s="26"/>
      <c r="U451" s="26"/>
      <c r="V451" s="26"/>
      <c r="W451" s="26"/>
      <c r="X451" s="26"/>
      <c r="Y451" s="36"/>
      <c r="Z451" s="37"/>
      <c r="AA451" s="37"/>
      <c r="AB451" s="38"/>
      <c r="AC451" s="33"/>
      <c r="AD451" s="28"/>
      <c r="AE451" s="37"/>
      <c r="AF451" s="38"/>
      <c r="AG451" s="38"/>
      <c r="AH451" s="39"/>
      <c r="AI451" s="39"/>
      <c r="AJ451" s="40"/>
      <c r="AK451" s="41"/>
      <c r="AL451" s="42"/>
      <c r="AM451" s="39">
        <v>547</v>
      </c>
      <c r="AN451" s="30"/>
      <c r="AO451" s="30"/>
      <c r="AP451" s="38"/>
      <c r="AQ451" s="43" t="s">
        <v>155</v>
      </c>
      <c r="AR451" s="44"/>
      <c r="AS451" s="45"/>
      <c r="AT451" s="46"/>
      <c r="AU451" s="47"/>
      <c r="AV451" s="48"/>
      <c r="AW451" s="49"/>
      <c r="AX451" s="49"/>
      <c r="AY451" s="49"/>
      <c r="AZ451" s="49"/>
      <c r="BA451" s="49"/>
      <c r="BB451" s="49"/>
      <c r="BC451" s="49"/>
      <c r="BD451" s="50"/>
      <c r="BE451" s="49"/>
      <c r="BF451" s="49"/>
      <c r="BG451" s="49"/>
      <c r="BH451" s="49"/>
      <c r="BI451" s="49"/>
      <c r="BJ451" s="49"/>
      <c r="BK451" s="49"/>
      <c r="BL451" s="49"/>
      <c r="BM451" s="49"/>
    </row>
    <row r="452" spans="2:65" x14ac:dyDescent="0.25">
      <c r="B452" s="162">
        <v>0</v>
      </c>
      <c r="C452" s="26"/>
      <c r="D452" s="27"/>
      <c r="E452" s="27" t="s">
        <v>926</v>
      </c>
      <c r="F452" s="29"/>
      <c r="G452" s="30"/>
      <c r="H452" s="30"/>
      <c r="I452" s="30"/>
      <c r="J452" s="31"/>
      <c r="K452" s="32"/>
      <c r="L452" s="33"/>
      <c r="M452" s="33"/>
      <c r="N452" s="26"/>
      <c r="O452" s="26"/>
      <c r="P452" s="34"/>
      <c r="Q452" s="33"/>
      <c r="R452" s="35"/>
      <c r="S452" s="26"/>
      <c r="T452" s="26"/>
      <c r="U452" s="26"/>
      <c r="V452" s="26"/>
      <c r="W452" s="26"/>
      <c r="X452" s="26"/>
      <c r="Y452" s="36"/>
      <c r="Z452" s="37"/>
      <c r="AA452" s="37"/>
      <c r="AB452" s="38"/>
      <c r="AC452" s="33"/>
      <c r="AD452" s="28"/>
      <c r="AE452" s="37"/>
      <c r="AF452" s="38"/>
      <c r="AG452" s="38"/>
      <c r="AH452" s="39"/>
      <c r="AI452" s="39"/>
      <c r="AJ452" s="40"/>
      <c r="AK452" s="41"/>
      <c r="AL452" s="42"/>
      <c r="AM452" s="39">
        <v>548</v>
      </c>
      <c r="AN452" s="30"/>
      <c r="AO452" s="30"/>
      <c r="AP452" s="38"/>
      <c r="AQ452" s="43" t="s">
        <v>155</v>
      </c>
      <c r="AR452" s="44"/>
      <c r="AS452" s="45"/>
      <c r="AT452" s="46"/>
      <c r="AU452" s="47"/>
      <c r="AV452" s="48"/>
      <c r="AW452" s="49"/>
      <c r="AX452" s="49"/>
      <c r="AY452" s="49"/>
      <c r="AZ452" s="49"/>
      <c r="BA452" s="49"/>
      <c r="BB452" s="49"/>
      <c r="BC452" s="49"/>
      <c r="BD452" s="50"/>
      <c r="BE452" s="49"/>
      <c r="BF452" s="49"/>
      <c r="BG452" s="49"/>
      <c r="BH452" s="49"/>
      <c r="BI452" s="49"/>
      <c r="BJ452" s="49"/>
      <c r="BK452" s="49"/>
      <c r="BL452" s="49"/>
      <c r="BM452" s="49"/>
    </row>
    <row r="453" spans="2:65" x14ac:dyDescent="0.25">
      <c r="B453" s="164">
        <v>0</v>
      </c>
      <c r="C453" s="26"/>
      <c r="D453" s="27"/>
      <c r="E453" s="27" t="s">
        <v>927</v>
      </c>
      <c r="F453" s="51"/>
      <c r="G453" s="26"/>
      <c r="H453" s="26"/>
      <c r="J453" s="52"/>
      <c r="K453" s="51"/>
      <c r="L453" s="26"/>
      <c r="M453" s="26"/>
      <c r="N453" s="26"/>
      <c r="O453" s="26"/>
      <c r="P453" s="53"/>
      <c r="Q453" s="26"/>
      <c r="R453" s="54"/>
      <c r="S453" s="26"/>
      <c r="T453" s="26"/>
      <c r="U453" s="26"/>
      <c r="V453" s="26"/>
      <c r="W453" s="26"/>
      <c r="X453" s="26"/>
      <c r="Y453" s="26"/>
      <c r="Z453" s="26"/>
      <c r="AA453" s="26"/>
      <c r="AB453" s="26"/>
      <c r="AC453" s="26"/>
      <c r="AD453" s="26"/>
      <c r="AE453" s="36"/>
      <c r="AF453" s="38"/>
      <c r="AG453" s="38"/>
      <c r="AH453" s="33"/>
      <c r="AI453" s="28"/>
      <c r="AJ453" s="32"/>
      <c r="AK453" s="55"/>
      <c r="AL453" s="56"/>
      <c r="AM453" s="39">
        <v>549</v>
      </c>
      <c r="AN453" s="30"/>
      <c r="AO453" s="30"/>
      <c r="AP453" s="26"/>
      <c r="AQ453" s="43" t="s">
        <v>155</v>
      </c>
      <c r="AR453" s="44"/>
      <c r="AS453" s="45"/>
      <c r="AT453" s="46"/>
      <c r="AU453" s="49"/>
      <c r="AV453" s="48"/>
      <c r="AW453" s="49"/>
      <c r="AX453" s="49"/>
      <c r="AY453" s="49"/>
      <c r="AZ453" s="49"/>
      <c r="BA453" s="49"/>
      <c r="BB453" s="49"/>
      <c r="BC453" s="49"/>
      <c r="BD453" s="50"/>
      <c r="BE453" s="49"/>
      <c r="BF453" s="49"/>
      <c r="BG453" s="49"/>
      <c r="BH453" s="49"/>
      <c r="BI453" s="26"/>
      <c r="BJ453" s="26"/>
      <c r="BK453" s="26"/>
      <c r="BL453" s="26"/>
      <c r="BM453" s="26"/>
    </row>
    <row r="454" spans="2:65" x14ac:dyDescent="0.25">
      <c r="B454" s="162">
        <v>0</v>
      </c>
      <c r="C454" s="26"/>
      <c r="D454" s="27"/>
      <c r="E454" s="27" t="s">
        <v>928</v>
      </c>
      <c r="F454" s="29"/>
      <c r="G454" s="30"/>
      <c r="H454" s="30"/>
      <c r="I454" s="30"/>
      <c r="J454" s="31"/>
      <c r="K454" s="32"/>
      <c r="L454" s="33"/>
      <c r="M454" s="33"/>
      <c r="N454" s="26"/>
      <c r="O454" s="26"/>
      <c r="P454" s="34"/>
      <c r="Q454" s="33"/>
      <c r="R454" s="35"/>
      <c r="S454" s="26"/>
      <c r="T454" s="26"/>
      <c r="U454" s="26"/>
      <c r="V454" s="26"/>
      <c r="W454" s="26"/>
      <c r="X454" s="26"/>
      <c r="Y454" s="36"/>
      <c r="Z454" s="37"/>
      <c r="AA454" s="37"/>
      <c r="AB454" s="38"/>
      <c r="AC454" s="33"/>
      <c r="AD454" s="28"/>
      <c r="AE454" s="37"/>
      <c r="AF454" s="38"/>
      <c r="AG454" s="38"/>
      <c r="AH454" s="39"/>
      <c r="AI454" s="39"/>
      <c r="AJ454" s="40"/>
      <c r="AK454" s="41"/>
      <c r="AL454" s="42"/>
      <c r="AM454" s="39">
        <v>550</v>
      </c>
      <c r="AN454" s="30"/>
      <c r="AO454" s="30"/>
      <c r="AP454" s="38"/>
      <c r="AQ454" s="43" t="s">
        <v>155</v>
      </c>
      <c r="AR454" s="44"/>
      <c r="AS454" s="45"/>
      <c r="AT454" s="46"/>
      <c r="AU454" s="47"/>
      <c r="AV454" s="48"/>
      <c r="AW454" s="49"/>
      <c r="AX454" s="49"/>
      <c r="AY454" s="49"/>
      <c r="AZ454" s="49"/>
      <c r="BA454" s="49"/>
      <c r="BB454" s="49"/>
      <c r="BC454" s="49"/>
      <c r="BD454" s="50"/>
      <c r="BE454" s="49"/>
      <c r="BF454" s="49"/>
      <c r="BG454" s="49"/>
      <c r="BH454" s="49"/>
      <c r="BI454" s="49"/>
      <c r="BJ454" s="49"/>
      <c r="BK454" s="49"/>
      <c r="BL454" s="49"/>
      <c r="BM454" s="49"/>
    </row>
    <row r="455" spans="2:65" x14ac:dyDescent="0.25">
      <c r="B455" s="163">
        <v>0</v>
      </c>
      <c r="C455" s="26"/>
      <c r="D455" s="27"/>
      <c r="E455" s="27" t="s">
        <v>929</v>
      </c>
      <c r="F455" s="29"/>
      <c r="G455" s="30"/>
      <c r="H455" s="30"/>
      <c r="I455" s="30"/>
      <c r="J455" s="31"/>
      <c r="K455" s="32"/>
      <c r="L455" s="33"/>
      <c r="M455" s="33"/>
      <c r="N455" s="26"/>
      <c r="O455" s="26"/>
      <c r="P455" s="34"/>
      <c r="Q455" s="33"/>
      <c r="R455" s="35"/>
      <c r="S455" s="26"/>
      <c r="T455" s="26"/>
      <c r="U455" s="26"/>
      <c r="V455" s="26"/>
      <c r="W455" s="26"/>
      <c r="X455" s="26"/>
      <c r="Y455" s="36"/>
      <c r="Z455" s="37"/>
      <c r="AA455" s="37"/>
      <c r="AB455" s="38"/>
      <c r="AC455" s="33"/>
      <c r="AD455" s="28"/>
      <c r="AE455" s="37"/>
      <c r="AF455" s="38"/>
      <c r="AG455" s="38"/>
      <c r="AH455" s="39"/>
      <c r="AI455" s="39"/>
      <c r="AJ455" s="40"/>
      <c r="AK455" s="41"/>
      <c r="AL455" s="42"/>
      <c r="AM455" s="39">
        <v>551</v>
      </c>
      <c r="AN455" s="30"/>
      <c r="AO455" s="30"/>
      <c r="AP455" s="38"/>
      <c r="AQ455" s="43" t="s">
        <v>155</v>
      </c>
      <c r="AR455" s="44"/>
      <c r="AS455" s="45"/>
      <c r="AT455" s="46"/>
      <c r="AU455" s="47"/>
      <c r="AV455" s="48"/>
      <c r="AW455" s="49"/>
      <c r="AX455" s="49"/>
      <c r="AY455" s="49"/>
      <c r="AZ455" s="49"/>
      <c r="BA455" s="49"/>
      <c r="BB455" s="49"/>
      <c r="BC455" s="49"/>
      <c r="BD455" s="50"/>
      <c r="BE455" s="49"/>
      <c r="BF455" s="49"/>
      <c r="BG455" s="49"/>
      <c r="BH455" s="49"/>
      <c r="BI455" s="49"/>
      <c r="BJ455" s="49"/>
      <c r="BK455" s="49"/>
      <c r="BL455" s="49"/>
      <c r="BM455" s="49"/>
    </row>
    <row r="456" spans="2:65" x14ac:dyDescent="0.25">
      <c r="B456" s="162">
        <v>0</v>
      </c>
      <c r="C456" s="26"/>
      <c r="D456" s="27"/>
      <c r="E456" s="27" t="s">
        <v>930</v>
      </c>
      <c r="F456" s="29"/>
      <c r="G456" s="30"/>
      <c r="H456" s="30"/>
      <c r="I456" s="30"/>
      <c r="J456" s="31"/>
      <c r="K456" s="32"/>
      <c r="L456" s="33"/>
      <c r="M456" s="33"/>
      <c r="N456" s="26"/>
      <c r="O456" s="26"/>
      <c r="P456" s="34"/>
      <c r="Q456" s="33"/>
      <c r="R456" s="35"/>
      <c r="S456" s="26"/>
      <c r="T456" s="26"/>
      <c r="U456" s="26"/>
      <c r="V456" s="26"/>
      <c r="W456" s="26"/>
      <c r="X456" s="26"/>
      <c r="Y456" s="36"/>
      <c r="Z456" s="37"/>
      <c r="AA456" s="37"/>
      <c r="AB456" s="38"/>
      <c r="AC456" s="33"/>
      <c r="AD456" s="28"/>
      <c r="AE456" s="37"/>
      <c r="AF456" s="38"/>
      <c r="AG456" s="38"/>
      <c r="AH456" s="39"/>
      <c r="AI456" s="39"/>
      <c r="AJ456" s="40"/>
      <c r="AK456" s="41"/>
      <c r="AL456" s="42"/>
      <c r="AM456" s="39">
        <v>552</v>
      </c>
      <c r="AN456" s="30"/>
      <c r="AO456" s="30"/>
      <c r="AP456" s="38"/>
      <c r="AQ456" s="43" t="s">
        <v>155</v>
      </c>
      <c r="AR456" s="44"/>
      <c r="AS456" s="45"/>
      <c r="AT456" s="46"/>
      <c r="AU456" s="47"/>
      <c r="AV456" s="48"/>
      <c r="AW456" s="49"/>
      <c r="AX456" s="49"/>
      <c r="AY456" s="49"/>
      <c r="AZ456" s="49"/>
      <c r="BA456" s="49"/>
      <c r="BB456" s="49"/>
      <c r="BC456" s="49"/>
      <c r="BD456" s="50"/>
      <c r="BE456" s="49"/>
      <c r="BF456" s="49"/>
      <c r="BG456" s="49"/>
      <c r="BH456" s="49"/>
      <c r="BI456" s="49"/>
      <c r="BJ456" s="49"/>
      <c r="BK456" s="49"/>
      <c r="BL456" s="49"/>
      <c r="BM456" s="49"/>
    </row>
    <row r="457" spans="2:65" x14ac:dyDescent="0.25">
      <c r="B457" s="163">
        <v>0</v>
      </c>
      <c r="C457" s="26"/>
      <c r="D457" s="27"/>
      <c r="E457" s="27" t="s">
        <v>931</v>
      </c>
      <c r="F457" s="29"/>
      <c r="G457" s="30"/>
      <c r="H457" s="30"/>
      <c r="I457" s="30"/>
      <c r="J457" s="31"/>
      <c r="K457" s="32"/>
      <c r="L457" s="33"/>
      <c r="M457" s="33"/>
      <c r="N457" s="26"/>
      <c r="O457" s="26"/>
      <c r="P457" s="34"/>
      <c r="Q457" s="33"/>
      <c r="R457" s="35"/>
      <c r="S457" s="26"/>
      <c r="T457" s="26"/>
      <c r="U457" s="26"/>
      <c r="V457" s="26"/>
      <c r="W457" s="26"/>
      <c r="X457" s="26"/>
      <c r="Y457" s="36"/>
      <c r="Z457" s="37"/>
      <c r="AA457" s="37"/>
      <c r="AB457" s="38"/>
      <c r="AC457" s="33"/>
      <c r="AD457" s="28"/>
      <c r="AE457" s="37"/>
      <c r="AF457" s="38"/>
      <c r="AG457" s="38"/>
      <c r="AH457" s="39"/>
      <c r="AI457" s="39"/>
      <c r="AJ457" s="40"/>
      <c r="AK457" s="41"/>
      <c r="AL457" s="42"/>
      <c r="AM457" s="39">
        <v>553</v>
      </c>
      <c r="AN457" s="30"/>
      <c r="AO457" s="30"/>
      <c r="AP457" s="38"/>
      <c r="AQ457" s="43" t="s">
        <v>155</v>
      </c>
      <c r="AR457" s="44"/>
      <c r="AS457" s="45"/>
      <c r="AT457" s="46"/>
      <c r="AU457" s="47"/>
      <c r="AV457" s="48"/>
      <c r="AW457" s="49"/>
      <c r="AX457" s="49"/>
      <c r="AY457" s="49"/>
      <c r="AZ457" s="49"/>
      <c r="BA457" s="49"/>
      <c r="BB457" s="49"/>
      <c r="BC457" s="49"/>
      <c r="BD457" s="50"/>
      <c r="BE457" s="49"/>
      <c r="BF457" s="49"/>
      <c r="BG457" s="49"/>
      <c r="BH457" s="49"/>
      <c r="BI457" s="49"/>
      <c r="BJ457" s="49"/>
      <c r="BK457" s="49"/>
      <c r="BL457" s="49"/>
      <c r="BM457" s="49"/>
    </row>
    <row r="458" spans="2:65" x14ac:dyDescent="0.25">
      <c r="B458" s="162">
        <v>2015</v>
      </c>
      <c r="C458" s="26"/>
      <c r="D458" s="27"/>
      <c r="E458" s="27" t="s">
        <v>932</v>
      </c>
      <c r="F458" s="29"/>
      <c r="G458" s="30"/>
      <c r="H458" s="30"/>
      <c r="I458" s="30"/>
      <c r="J458" s="31"/>
      <c r="K458" s="32"/>
      <c r="L458" s="33"/>
      <c r="M458" s="33"/>
      <c r="N458" s="26"/>
      <c r="O458" s="26"/>
      <c r="P458" s="34"/>
      <c r="Q458" s="33"/>
      <c r="R458" s="35"/>
      <c r="S458" s="26"/>
      <c r="T458" s="26"/>
      <c r="U458" s="26"/>
      <c r="V458" s="26"/>
      <c r="W458" s="26"/>
      <c r="X458" s="26"/>
      <c r="Y458" s="36"/>
      <c r="Z458" s="37"/>
      <c r="AA458" s="37"/>
      <c r="AB458" s="38"/>
      <c r="AC458" s="33"/>
      <c r="AD458" s="28"/>
      <c r="AE458" s="37">
        <v>2015</v>
      </c>
      <c r="AF458" s="38"/>
      <c r="AG458" s="38"/>
      <c r="AH458" s="39"/>
      <c r="AI458" s="39"/>
      <c r="AJ458" s="40"/>
      <c r="AK458" s="41"/>
      <c r="AL458" s="42"/>
      <c r="AM458" s="39">
        <v>554</v>
      </c>
      <c r="AN458" s="30"/>
      <c r="AO458" s="30"/>
      <c r="AP458" s="38"/>
      <c r="AQ458" s="43" t="s">
        <v>155</v>
      </c>
      <c r="AR458" s="44"/>
      <c r="AS458" s="45"/>
      <c r="AT458" s="46"/>
      <c r="AU458" s="47"/>
      <c r="AV458" s="48"/>
      <c r="AW458" s="49"/>
      <c r="AX458" s="49"/>
      <c r="AY458" s="49"/>
      <c r="AZ458" s="49"/>
      <c r="BA458" s="49"/>
      <c r="BB458" s="49"/>
      <c r="BC458" s="49"/>
      <c r="BD458" s="50"/>
      <c r="BE458" s="49"/>
      <c r="BF458" s="49"/>
      <c r="BG458" s="49"/>
      <c r="BH458" s="49"/>
      <c r="BI458" s="49"/>
      <c r="BJ458" s="49"/>
      <c r="BK458" s="49"/>
      <c r="BL458" s="49"/>
      <c r="BM458" s="49"/>
    </row>
    <row r="459" spans="2:65" x14ac:dyDescent="0.25">
      <c r="B459" s="163">
        <v>0</v>
      </c>
      <c r="C459" s="26"/>
      <c r="D459" s="27"/>
      <c r="E459" s="27" t="s">
        <v>933</v>
      </c>
      <c r="F459" s="29"/>
      <c r="G459" s="30"/>
      <c r="H459" s="30"/>
      <c r="I459" s="30"/>
      <c r="J459" s="31"/>
      <c r="K459" s="32"/>
      <c r="L459" s="33"/>
      <c r="M459" s="33"/>
      <c r="N459" s="26"/>
      <c r="O459" s="26"/>
      <c r="P459" s="34"/>
      <c r="Q459" s="33"/>
      <c r="R459" s="35"/>
      <c r="S459" s="26"/>
      <c r="T459" s="26"/>
      <c r="U459" s="26"/>
      <c r="V459" s="26"/>
      <c r="W459" s="26"/>
      <c r="X459" s="26"/>
      <c r="Y459" s="36"/>
      <c r="Z459" s="37"/>
      <c r="AA459" s="37"/>
      <c r="AB459" s="38"/>
      <c r="AC459" s="33"/>
      <c r="AD459" s="28" t="s">
        <v>934</v>
      </c>
      <c r="AE459" s="37"/>
      <c r="AF459" s="38"/>
      <c r="AG459" s="38"/>
      <c r="AH459" s="39"/>
      <c r="AI459" s="39"/>
      <c r="AJ459" s="40"/>
      <c r="AK459" s="41"/>
      <c r="AL459" s="42"/>
      <c r="AM459" s="39">
        <v>555</v>
      </c>
      <c r="AN459" s="30"/>
      <c r="AO459" s="30"/>
      <c r="AP459" s="38"/>
      <c r="AQ459" s="43" t="s">
        <v>155</v>
      </c>
      <c r="AR459" s="44"/>
      <c r="AS459" s="45"/>
      <c r="AT459" s="46"/>
      <c r="AU459" s="47"/>
      <c r="AV459" s="48"/>
      <c r="AW459" s="49"/>
      <c r="AX459" s="49"/>
      <c r="AY459" s="49"/>
      <c r="AZ459" s="49"/>
      <c r="BA459" s="49"/>
      <c r="BB459" s="49"/>
      <c r="BC459" s="49"/>
      <c r="BD459" s="50"/>
      <c r="BE459" s="49"/>
      <c r="BF459" s="49"/>
      <c r="BG459" s="49"/>
      <c r="BH459" s="49"/>
      <c r="BI459" s="49"/>
      <c r="BJ459" s="49"/>
      <c r="BK459" s="49"/>
      <c r="BL459" s="49"/>
      <c r="BM459" s="49"/>
    </row>
    <row r="460" spans="2:65" x14ac:dyDescent="0.25">
      <c r="B460" s="162">
        <v>0</v>
      </c>
      <c r="C460" s="26"/>
      <c r="D460" s="27"/>
      <c r="E460" s="27" t="s">
        <v>383</v>
      </c>
      <c r="F460" s="29"/>
      <c r="G460" s="30"/>
      <c r="H460" s="30"/>
      <c r="I460" s="30"/>
      <c r="J460" s="31"/>
      <c r="K460" s="32"/>
      <c r="L460" s="33"/>
      <c r="M460" s="33"/>
      <c r="N460" s="26"/>
      <c r="O460" s="26"/>
      <c r="P460" s="34"/>
      <c r="Q460" s="33"/>
      <c r="R460" s="35"/>
      <c r="S460" s="26"/>
      <c r="T460" s="26"/>
      <c r="U460" s="26"/>
      <c r="V460" s="26"/>
      <c r="W460" s="26"/>
      <c r="X460" s="26"/>
      <c r="Y460" s="36"/>
      <c r="Z460" s="37"/>
      <c r="AA460" s="37"/>
      <c r="AB460" s="38"/>
      <c r="AC460" s="33"/>
      <c r="AD460" s="28"/>
      <c r="AE460" s="37"/>
      <c r="AF460" s="38"/>
      <c r="AG460" s="38"/>
      <c r="AH460" s="39"/>
      <c r="AI460" s="39"/>
      <c r="AJ460" s="40"/>
      <c r="AK460" s="41"/>
      <c r="AL460" s="42"/>
      <c r="AM460" s="39">
        <v>556</v>
      </c>
      <c r="AN460" s="30"/>
      <c r="AO460" s="30"/>
      <c r="AP460" s="38"/>
      <c r="AQ460" s="43" t="s">
        <v>155</v>
      </c>
      <c r="AR460" s="44"/>
      <c r="AS460" s="45"/>
      <c r="AT460" s="46"/>
      <c r="AU460" s="47"/>
      <c r="AV460" s="48"/>
      <c r="AW460" s="49"/>
      <c r="AX460" s="49"/>
      <c r="AY460" s="49"/>
      <c r="AZ460" s="49"/>
      <c r="BA460" s="49"/>
      <c r="BB460" s="49"/>
      <c r="BC460" s="49"/>
      <c r="BD460" s="50"/>
      <c r="BE460" s="49"/>
      <c r="BF460" s="49"/>
      <c r="BG460" s="49"/>
      <c r="BH460" s="49"/>
      <c r="BI460" s="49"/>
      <c r="BJ460" s="49"/>
      <c r="BK460" s="49"/>
      <c r="BL460" s="49"/>
      <c r="BM460" s="49"/>
    </row>
    <row r="461" spans="2:65" x14ac:dyDescent="0.25">
      <c r="B461" s="163">
        <v>0</v>
      </c>
      <c r="C461" s="26"/>
      <c r="D461" s="27"/>
      <c r="E461" s="27" t="s">
        <v>935</v>
      </c>
      <c r="F461" s="29"/>
      <c r="G461" s="30"/>
      <c r="H461" s="30"/>
      <c r="I461" s="30"/>
      <c r="J461" s="31"/>
      <c r="K461" s="32"/>
      <c r="L461" s="33"/>
      <c r="M461" s="33"/>
      <c r="N461" s="26"/>
      <c r="O461" s="26"/>
      <c r="P461" s="34"/>
      <c r="Q461" s="33"/>
      <c r="R461" s="35"/>
      <c r="S461" s="26"/>
      <c r="T461" s="26"/>
      <c r="U461" s="26"/>
      <c r="V461" s="26"/>
      <c r="W461" s="26"/>
      <c r="X461" s="26"/>
      <c r="Y461" s="36"/>
      <c r="Z461" s="37"/>
      <c r="AA461" s="37"/>
      <c r="AB461" s="38"/>
      <c r="AC461" s="33"/>
      <c r="AD461" s="28"/>
      <c r="AE461" s="37"/>
      <c r="AF461" s="38"/>
      <c r="AG461" s="38"/>
      <c r="AH461" s="39"/>
      <c r="AI461" s="39"/>
      <c r="AJ461" s="40"/>
      <c r="AK461" s="41"/>
      <c r="AL461" s="42"/>
      <c r="AM461" s="39">
        <v>557</v>
      </c>
      <c r="AN461" s="30"/>
      <c r="AO461" s="30"/>
      <c r="AP461" s="38"/>
      <c r="AQ461" s="43" t="s">
        <v>155</v>
      </c>
      <c r="AR461" s="44"/>
      <c r="AS461" s="45"/>
      <c r="AT461" s="46"/>
      <c r="AU461" s="47"/>
      <c r="AV461" s="48"/>
      <c r="AW461" s="49"/>
      <c r="AX461" s="49"/>
      <c r="AY461" s="49"/>
      <c r="AZ461" s="49"/>
      <c r="BA461" s="49"/>
      <c r="BB461" s="49"/>
      <c r="BC461" s="49"/>
      <c r="BD461" s="50"/>
      <c r="BE461" s="49"/>
      <c r="BF461" s="49"/>
      <c r="BG461" s="49"/>
      <c r="BH461" s="49"/>
      <c r="BI461" s="49"/>
      <c r="BJ461" s="49"/>
      <c r="BK461" s="49"/>
      <c r="BL461" s="49"/>
      <c r="BM461" s="49"/>
    </row>
    <row r="462" spans="2:65" x14ac:dyDescent="0.25">
      <c r="B462" s="162">
        <v>0</v>
      </c>
      <c r="C462" s="26"/>
      <c r="D462" s="27"/>
      <c r="E462" s="27" t="s">
        <v>936</v>
      </c>
      <c r="F462" s="29"/>
      <c r="G462" s="30"/>
      <c r="H462" s="30"/>
      <c r="I462" s="30"/>
      <c r="J462" s="31"/>
      <c r="K462" s="32"/>
      <c r="L462" s="33"/>
      <c r="M462" s="33"/>
      <c r="N462" s="26"/>
      <c r="O462" s="26"/>
      <c r="P462" s="34"/>
      <c r="Q462" s="33"/>
      <c r="R462" s="35"/>
      <c r="S462" s="26"/>
      <c r="T462" s="26"/>
      <c r="U462" s="26"/>
      <c r="V462" s="26"/>
      <c r="W462" s="26"/>
      <c r="X462" s="26"/>
      <c r="Y462" s="36" t="s">
        <v>937</v>
      </c>
      <c r="Z462" s="37"/>
      <c r="AA462" s="37"/>
      <c r="AB462" s="38"/>
      <c r="AC462" s="33"/>
      <c r="AD462" s="28"/>
      <c r="AE462" s="37"/>
      <c r="AF462" s="38"/>
      <c r="AG462" s="38"/>
      <c r="AH462" s="39"/>
      <c r="AI462" s="39"/>
      <c r="AJ462" s="40"/>
      <c r="AK462" s="41"/>
      <c r="AL462" s="42"/>
      <c r="AM462" s="39">
        <v>558</v>
      </c>
      <c r="AN462" s="30"/>
      <c r="AO462" s="30"/>
      <c r="AP462" s="38"/>
      <c r="AQ462" s="43" t="s">
        <v>155</v>
      </c>
      <c r="AR462" s="44"/>
      <c r="AS462" s="45"/>
      <c r="AT462" s="46"/>
      <c r="AU462" s="47"/>
      <c r="AV462" s="48"/>
      <c r="AW462" s="49"/>
      <c r="AX462" s="49"/>
      <c r="AY462" s="49"/>
      <c r="AZ462" s="49"/>
      <c r="BA462" s="49"/>
      <c r="BB462" s="49"/>
      <c r="BC462" s="49"/>
      <c r="BD462" s="50"/>
      <c r="BE462" s="49"/>
      <c r="BF462" s="49"/>
      <c r="BG462" s="49"/>
      <c r="BH462" s="49"/>
      <c r="BI462" s="49"/>
      <c r="BJ462" s="49"/>
      <c r="BK462" s="49"/>
      <c r="BL462" s="49"/>
      <c r="BM462" s="49"/>
    </row>
    <row r="463" spans="2:65" x14ac:dyDescent="0.25">
      <c r="B463" s="163">
        <v>0</v>
      </c>
      <c r="C463" s="26"/>
      <c r="D463" s="27"/>
      <c r="E463" s="27" t="s">
        <v>938</v>
      </c>
      <c r="F463" s="29"/>
      <c r="G463" s="30"/>
      <c r="H463" s="30"/>
      <c r="I463" s="30"/>
      <c r="J463" s="31"/>
      <c r="K463" s="32"/>
      <c r="L463" s="33"/>
      <c r="M463" s="33"/>
      <c r="N463" s="26"/>
      <c r="O463" s="26"/>
      <c r="P463" s="34"/>
      <c r="Q463" s="33"/>
      <c r="R463" s="35"/>
      <c r="S463" s="26"/>
      <c r="T463" s="26"/>
      <c r="U463" s="26"/>
      <c r="V463" s="26"/>
      <c r="W463" s="26"/>
      <c r="X463" s="26"/>
      <c r="Y463" s="36"/>
      <c r="Z463" s="37"/>
      <c r="AA463" s="37"/>
      <c r="AB463" s="38"/>
      <c r="AC463" s="33"/>
      <c r="AD463" s="28"/>
      <c r="AE463" s="37"/>
      <c r="AF463" s="38"/>
      <c r="AG463" s="38"/>
      <c r="AH463" s="39"/>
      <c r="AI463" s="39"/>
      <c r="AJ463" s="40"/>
      <c r="AK463" s="41"/>
      <c r="AL463" s="42"/>
      <c r="AM463" s="39">
        <v>559</v>
      </c>
      <c r="AN463" s="30"/>
      <c r="AO463" s="30"/>
      <c r="AP463" s="38"/>
      <c r="AQ463" s="43" t="s">
        <v>155</v>
      </c>
      <c r="AR463" s="44"/>
      <c r="AS463" s="45"/>
      <c r="AT463" s="46"/>
      <c r="AU463" s="47"/>
      <c r="AV463" s="48"/>
      <c r="AW463" s="49"/>
      <c r="AX463" s="49"/>
      <c r="AY463" s="49"/>
      <c r="AZ463" s="49"/>
      <c r="BA463" s="49"/>
      <c r="BB463" s="49"/>
      <c r="BC463" s="49"/>
      <c r="BD463" s="50"/>
      <c r="BE463" s="49"/>
      <c r="BF463" s="49"/>
      <c r="BG463" s="49"/>
      <c r="BH463" s="49"/>
      <c r="BI463" s="49"/>
      <c r="BJ463" s="49"/>
      <c r="BK463" s="49"/>
      <c r="BL463" s="49"/>
      <c r="BM463" s="49"/>
    </row>
    <row r="464" spans="2:65" x14ac:dyDescent="0.25">
      <c r="B464" s="165">
        <v>0</v>
      </c>
      <c r="C464" s="26"/>
      <c r="D464" s="27"/>
      <c r="E464" s="27" t="s">
        <v>939</v>
      </c>
      <c r="F464" s="51"/>
      <c r="G464" s="26"/>
      <c r="H464" s="26"/>
      <c r="J464" s="52"/>
      <c r="K464" s="51"/>
      <c r="L464" s="26"/>
      <c r="M464" s="26"/>
      <c r="N464" s="26"/>
      <c r="O464" s="26"/>
      <c r="P464" s="53"/>
      <c r="Q464" s="26"/>
      <c r="R464" s="54"/>
      <c r="S464" s="26"/>
      <c r="T464" s="26"/>
      <c r="U464" s="26"/>
      <c r="V464" s="26"/>
      <c r="W464" s="26"/>
      <c r="X464" s="26"/>
      <c r="Y464" s="26"/>
      <c r="Z464" s="26"/>
      <c r="AA464" s="26"/>
      <c r="AB464" s="26"/>
      <c r="AC464" s="26"/>
      <c r="AD464" s="26"/>
      <c r="AE464" s="36"/>
      <c r="AF464" s="38"/>
      <c r="AG464" s="38"/>
      <c r="AH464" s="33"/>
      <c r="AI464" s="28"/>
      <c r="AJ464" s="32"/>
      <c r="AK464" s="55"/>
      <c r="AL464" s="56"/>
      <c r="AM464" s="39">
        <v>560</v>
      </c>
      <c r="AN464" s="30"/>
      <c r="AO464" s="30"/>
      <c r="AP464" s="26"/>
      <c r="AQ464" s="43" t="s">
        <v>155</v>
      </c>
      <c r="AR464" s="44"/>
      <c r="AS464" s="45"/>
      <c r="AT464" s="46"/>
      <c r="AU464" s="49"/>
      <c r="AV464" s="48"/>
      <c r="AW464" s="49"/>
      <c r="AX464" s="49"/>
      <c r="AY464" s="49"/>
      <c r="AZ464" s="49"/>
      <c r="BA464" s="49"/>
      <c r="BB464" s="49"/>
      <c r="BC464" s="49"/>
      <c r="BD464" s="50"/>
      <c r="BE464" s="49"/>
      <c r="BF464" s="49"/>
      <c r="BG464" s="49"/>
      <c r="BH464" s="49"/>
      <c r="BI464" s="26"/>
      <c r="BJ464" s="26"/>
      <c r="BK464" s="26"/>
      <c r="BL464" s="26"/>
      <c r="BM464" s="26"/>
    </row>
    <row r="465" spans="2:65" x14ac:dyDescent="0.25">
      <c r="B465" s="163">
        <v>0</v>
      </c>
      <c r="C465" s="26"/>
      <c r="D465" s="27"/>
      <c r="E465" s="27" t="s">
        <v>940</v>
      </c>
      <c r="F465" s="29"/>
      <c r="G465" s="30"/>
      <c r="H465" s="30"/>
      <c r="I465" s="30"/>
      <c r="J465" s="31"/>
      <c r="K465" s="32"/>
      <c r="L465" s="33"/>
      <c r="M465" s="33"/>
      <c r="N465" s="26"/>
      <c r="O465" s="26"/>
      <c r="P465" s="34"/>
      <c r="Q465" s="33"/>
      <c r="R465" s="35"/>
      <c r="S465" s="26"/>
      <c r="T465" s="26"/>
      <c r="U465" s="26"/>
      <c r="V465" s="26"/>
      <c r="W465" s="26"/>
      <c r="X465" s="26"/>
      <c r="Y465" s="36"/>
      <c r="Z465" s="37"/>
      <c r="AA465" s="37"/>
      <c r="AB465" s="38"/>
      <c r="AC465" s="33"/>
      <c r="AD465" s="28"/>
      <c r="AE465" s="37"/>
      <c r="AF465" s="38"/>
      <c r="AG465" s="38"/>
      <c r="AH465" s="39"/>
      <c r="AI465" s="39"/>
      <c r="AJ465" s="40"/>
      <c r="AK465" s="41"/>
      <c r="AL465" s="42"/>
      <c r="AM465" s="39">
        <v>561</v>
      </c>
      <c r="AN465" s="30"/>
      <c r="AO465" s="30"/>
      <c r="AP465" s="38"/>
      <c r="AQ465" s="43" t="s">
        <v>155</v>
      </c>
      <c r="AR465" s="44"/>
      <c r="AS465" s="45"/>
      <c r="AT465" s="46"/>
      <c r="AU465" s="47"/>
      <c r="AV465" s="48"/>
      <c r="AW465" s="49"/>
      <c r="AX465" s="49"/>
      <c r="AY465" s="49"/>
      <c r="AZ465" s="49"/>
      <c r="BA465" s="49"/>
      <c r="BB465" s="49"/>
      <c r="BC465" s="49"/>
      <c r="BD465" s="50"/>
      <c r="BE465" s="49"/>
      <c r="BF465" s="49"/>
      <c r="BG465" s="49"/>
      <c r="BH465" s="49"/>
      <c r="BI465" s="49"/>
      <c r="BJ465" s="49"/>
      <c r="BK465" s="49"/>
      <c r="BL465" s="49"/>
      <c r="BM465" s="49"/>
    </row>
    <row r="466" spans="2:65" x14ac:dyDescent="0.25">
      <c r="B466" s="162">
        <v>0</v>
      </c>
      <c r="C466" s="26"/>
      <c r="D466" s="27"/>
      <c r="E466" s="27" t="s">
        <v>941</v>
      </c>
      <c r="F466" s="29"/>
      <c r="G466" s="30"/>
      <c r="H466" s="30"/>
      <c r="I466" s="30"/>
      <c r="J466" s="31"/>
      <c r="K466" s="32"/>
      <c r="L466" s="33"/>
      <c r="M466" s="33"/>
      <c r="N466" s="26"/>
      <c r="O466" s="26"/>
      <c r="P466" s="34"/>
      <c r="Q466" s="33"/>
      <c r="R466" s="35"/>
      <c r="S466" s="26"/>
      <c r="T466" s="26"/>
      <c r="U466" s="26"/>
      <c r="V466" s="26"/>
      <c r="W466" s="26"/>
      <c r="X466" s="26"/>
      <c r="Y466" s="36"/>
      <c r="Z466" s="37"/>
      <c r="AA466" s="37"/>
      <c r="AB466" s="38"/>
      <c r="AC466" s="33"/>
      <c r="AD466" s="28"/>
      <c r="AE466" s="37"/>
      <c r="AF466" s="38"/>
      <c r="AG466" s="38"/>
      <c r="AH466" s="39"/>
      <c r="AI466" s="39"/>
      <c r="AJ466" s="40"/>
      <c r="AK466" s="41"/>
      <c r="AL466" s="42"/>
      <c r="AM466" s="39">
        <v>562</v>
      </c>
      <c r="AN466" s="30"/>
      <c r="AO466" s="30"/>
      <c r="AP466" s="38"/>
      <c r="AQ466" s="43" t="s">
        <v>155</v>
      </c>
      <c r="AR466" s="44"/>
      <c r="AS466" s="45"/>
      <c r="AT466" s="46"/>
      <c r="AU466" s="47"/>
      <c r="AV466" s="48"/>
      <c r="AW466" s="49"/>
      <c r="AX466" s="49"/>
      <c r="AY466" s="49"/>
      <c r="AZ466" s="49"/>
      <c r="BA466" s="49"/>
      <c r="BB466" s="49"/>
      <c r="BC466" s="49"/>
      <c r="BD466" s="50"/>
      <c r="BE466" s="49"/>
      <c r="BF466" s="49"/>
      <c r="BG466" s="49"/>
      <c r="BH466" s="49"/>
      <c r="BI466" s="49"/>
      <c r="BJ466" s="49"/>
      <c r="BK466" s="49"/>
      <c r="BL466" s="49"/>
      <c r="BM466" s="49"/>
    </row>
    <row r="467" spans="2:65" x14ac:dyDescent="0.25">
      <c r="B467" s="163">
        <v>0</v>
      </c>
      <c r="C467" s="26"/>
      <c r="D467" s="27"/>
      <c r="E467" s="27" t="s">
        <v>385</v>
      </c>
      <c r="F467" s="29"/>
      <c r="G467" s="30"/>
      <c r="H467" s="30"/>
      <c r="I467" s="30"/>
      <c r="J467" s="31"/>
      <c r="K467" s="32"/>
      <c r="L467" s="33"/>
      <c r="M467" s="33"/>
      <c r="N467" s="26"/>
      <c r="O467" s="26"/>
      <c r="P467" s="34"/>
      <c r="Q467" s="33"/>
      <c r="R467" s="35"/>
      <c r="S467" s="26"/>
      <c r="T467" s="26"/>
      <c r="U467" s="26"/>
      <c r="V467" s="26"/>
      <c r="W467" s="26"/>
      <c r="X467" s="26"/>
      <c r="Y467" s="36"/>
      <c r="Z467" s="37"/>
      <c r="AA467" s="37"/>
      <c r="AB467" s="38"/>
      <c r="AC467" s="33"/>
      <c r="AD467" s="28"/>
      <c r="AE467" s="37"/>
      <c r="AF467" s="38"/>
      <c r="AG467" s="38"/>
      <c r="AH467" s="39"/>
      <c r="AI467" s="39"/>
      <c r="AJ467" s="40"/>
      <c r="AK467" s="41"/>
      <c r="AL467" s="42"/>
      <c r="AM467" s="39">
        <v>563</v>
      </c>
      <c r="AN467" s="30"/>
      <c r="AO467" s="30"/>
      <c r="AP467" s="38"/>
      <c r="AQ467" s="43" t="s">
        <v>155</v>
      </c>
      <c r="AR467" s="44"/>
      <c r="AS467" s="45"/>
      <c r="AT467" s="46"/>
      <c r="AU467" s="47"/>
      <c r="AV467" s="48"/>
      <c r="AW467" s="49"/>
      <c r="AX467" s="49"/>
      <c r="AY467" s="49"/>
      <c r="AZ467" s="49"/>
      <c r="BA467" s="49"/>
      <c r="BB467" s="49"/>
      <c r="BC467" s="49"/>
      <c r="BD467" s="50"/>
      <c r="BE467" s="49"/>
      <c r="BF467" s="49"/>
      <c r="BG467" s="49"/>
      <c r="BH467" s="49"/>
      <c r="BI467" s="49"/>
      <c r="BJ467" s="49"/>
      <c r="BK467" s="49"/>
      <c r="BL467" s="49"/>
      <c r="BM467" s="49"/>
    </row>
    <row r="468" spans="2:65" x14ac:dyDescent="0.25">
      <c r="B468" s="162">
        <v>0</v>
      </c>
      <c r="C468" s="26"/>
      <c r="D468" s="27"/>
      <c r="E468" s="27" t="s">
        <v>942</v>
      </c>
      <c r="F468" s="29"/>
      <c r="G468" s="30"/>
      <c r="H468" s="30"/>
      <c r="I468" s="30"/>
      <c r="J468" s="31"/>
      <c r="K468" s="32"/>
      <c r="L468" s="33"/>
      <c r="M468" s="33"/>
      <c r="N468" s="26"/>
      <c r="O468" s="26"/>
      <c r="P468" s="34"/>
      <c r="Q468" s="33"/>
      <c r="R468" s="35"/>
      <c r="S468" s="26"/>
      <c r="T468" s="26"/>
      <c r="U468" s="26"/>
      <c r="V468" s="26"/>
      <c r="W468" s="26"/>
      <c r="X468" s="26"/>
      <c r="Y468" s="36"/>
      <c r="Z468" s="37"/>
      <c r="AA468" s="37"/>
      <c r="AB468" s="38"/>
      <c r="AC468" s="33"/>
      <c r="AD468" s="28"/>
      <c r="AE468" s="37"/>
      <c r="AF468" s="38"/>
      <c r="AG468" s="38"/>
      <c r="AH468" s="39"/>
      <c r="AI468" s="39"/>
      <c r="AJ468" s="40"/>
      <c r="AK468" s="41"/>
      <c r="AL468" s="42"/>
      <c r="AM468" s="39">
        <v>564</v>
      </c>
      <c r="AN468" s="30"/>
      <c r="AO468" s="30"/>
      <c r="AP468" s="38"/>
      <c r="AQ468" s="43" t="s">
        <v>155</v>
      </c>
      <c r="AR468" s="44"/>
      <c r="AS468" s="45"/>
      <c r="AT468" s="46"/>
      <c r="AU468" s="47"/>
      <c r="AV468" s="48"/>
      <c r="AW468" s="49"/>
      <c r="AX468" s="49"/>
      <c r="AY468" s="49"/>
      <c r="AZ468" s="49"/>
      <c r="BA468" s="49"/>
      <c r="BB468" s="49"/>
      <c r="BC468" s="49"/>
      <c r="BD468" s="50"/>
      <c r="BE468" s="49"/>
      <c r="BF468" s="49"/>
      <c r="BG468" s="49"/>
      <c r="BH468" s="49"/>
      <c r="BI468" s="49"/>
      <c r="BJ468" s="49"/>
      <c r="BK468" s="49"/>
      <c r="BL468" s="49"/>
      <c r="BM468" s="49"/>
    </row>
    <row r="469" spans="2:65" x14ac:dyDescent="0.25">
      <c r="B469" s="163">
        <v>0</v>
      </c>
      <c r="C469" s="26"/>
      <c r="D469" s="27"/>
      <c r="E469" s="27" t="s">
        <v>943</v>
      </c>
      <c r="F469" s="29"/>
      <c r="G469" s="30"/>
      <c r="H469" s="30"/>
      <c r="I469" s="30"/>
      <c r="J469" s="31"/>
      <c r="K469" s="32"/>
      <c r="L469" s="33"/>
      <c r="M469" s="33"/>
      <c r="N469" s="26"/>
      <c r="O469" s="26"/>
      <c r="P469" s="34"/>
      <c r="Q469" s="33"/>
      <c r="R469" s="35"/>
      <c r="S469" s="26"/>
      <c r="T469" s="26"/>
      <c r="U469" s="26"/>
      <c r="V469" s="26" t="s">
        <v>94</v>
      </c>
      <c r="W469" s="26"/>
      <c r="X469" s="26"/>
      <c r="Y469" s="36"/>
      <c r="Z469" s="37"/>
      <c r="AA469" s="37"/>
      <c r="AB469" s="38"/>
      <c r="AC469" s="33"/>
      <c r="AD469" s="28" t="s">
        <v>944</v>
      </c>
      <c r="AE469" s="37"/>
      <c r="AF469" s="38"/>
      <c r="AG469" s="38"/>
      <c r="AH469" s="39"/>
      <c r="AI469" s="39"/>
      <c r="AJ469" s="40"/>
      <c r="AK469" s="41"/>
      <c r="AL469" s="42"/>
      <c r="AM469" s="39">
        <v>565</v>
      </c>
      <c r="AN469" s="30"/>
      <c r="AO469" s="30"/>
      <c r="AP469" s="38"/>
      <c r="AQ469" s="43" t="s">
        <v>155</v>
      </c>
      <c r="AR469" s="44"/>
      <c r="AS469" s="45"/>
      <c r="AT469" s="46"/>
      <c r="AU469" s="47"/>
      <c r="AV469" s="48"/>
      <c r="AW469" s="49"/>
      <c r="AX469" s="49"/>
      <c r="AY469" s="49"/>
      <c r="AZ469" s="49"/>
      <c r="BA469" s="49"/>
      <c r="BB469" s="49"/>
      <c r="BC469" s="49"/>
      <c r="BD469" s="50"/>
      <c r="BE469" s="49"/>
      <c r="BF469" s="49"/>
      <c r="BG469" s="49"/>
      <c r="BH469" s="49"/>
      <c r="BI469" s="49"/>
      <c r="BJ469" s="49"/>
      <c r="BK469" s="49"/>
      <c r="BL469" s="49"/>
      <c r="BM469" s="49"/>
    </row>
    <row r="470" spans="2:65" x14ac:dyDescent="0.25">
      <c r="B470" s="162">
        <v>0</v>
      </c>
      <c r="C470" s="26"/>
      <c r="D470" s="27"/>
      <c r="E470" s="27" t="s">
        <v>945</v>
      </c>
      <c r="F470" s="29"/>
      <c r="G470" s="30"/>
      <c r="H470" s="30"/>
      <c r="I470" s="30"/>
      <c r="J470" s="31"/>
      <c r="K470" s="32"/>
      <c r="L470" s="33"/>
      <c r="M470" s="33"/>
      <c r="N470" s="26"/>
      <c r="O470" s="26"/>
      <c r="P470" s="34"/>
      <c r="Q470" s="33"/>
      <c r="R470" s="35"/>
      <c r="S470" s="26"/>
      <c r="T470" s="26"/>
      <c r="U470" s="26"/>
      <c r="V470" s="26"/>
      <c r="W470" s="26"/>
      <c r="X470" s="26"/>
      <c r="Y470" s="36"/>
      <c r="Z470" s="37"/>
      <c r="AA470" s="37"/>
      <c r="AB470" s="38"/>
      <c r="AC470" s="33"/>
      <c r="AD470" s="28"/>
      <c r="AE470" s="37"/>
      <c r="AF470" s="38"/>
      <c r="AG470" s="38"/>
      <c r="AH470" s="39"/>
      <c r="AI470" s="39"/>
      <c r="AJ470" s="40"/>
      <c r="AK470" s="41"/>
      <c r="AL470" s="42"/>
      <c r="AM470" s="39">
        <v>566</v>
      </c>
      <c r="AN470" s="30"/>
      <c r="AO470" s="30"/>
      <c r="AP470" s="38"/>
      <c r="AQ470" s="43" t="s">
        <v>155</v>
      </c>
      <c r="AR470" s="44"/>
      <c r="AS470" s="45"/>
      <c r="AT470" s="46"/>
      <c r="AU470" s="47"/>
      <c r="AV470" s="48"/>
      <c r="AW470" s="49"/>
      <c r="AX470" s="49"/>
      <c r="AY470" s="49"/>
      <c r="AZ470" s="49"/>
      <c r="BA470" s="49"/>
      <c r="BB470" s="49"/>
      <c r="BC470" s="49"/>
      <c r="BD470" s="50"/>
      <c r="BE470" s="49"/>
      <c r="BF470" s="49"/>
      <c r="BG470" s="49"/>
      <c r="BH470" s="49"/>
      <c r="BI470" s="49"/>
      <c r="BJ470" s="49"/>
      <c r="BK470" s="49"/>
      <c r="BL470" s="49"/>
      <c r="BM470" s="49"/>
    </row>
    <row r="471" spans="2:65" x14ac:dyDescent="0.25">
      <c r="B471" s="163">
        <v>0</v>
      </c>
      <c r="C471" s="26"/>
      <c r="D471" s="27"/>
      <c r="E471" s="27" t="s">
        <v>946</v>
      </c>
      <c r="F471" s="29"/>
      <c r="G471" s="30"/>
      <c r="H471" s="30"/>
      <c r="I471" s="30"/>
      <c r="J471" s="31"/>
      <c r="K471" s="32"/>
      <c r="L471" s="33"/>
      <c r="M471" s="33"/>
      <c r="N471" s="26"/>
      <c r="O471" s="26"/>
      <c r="P471" s="34"/>
      <c r="Q471" s="33"/>
      <c r="R471" s="35"/>
      <c r="S471" s="26"/>
      <c r="T471" s="26"/>
      <c r="U471" s="26"/>
      <c r="V471" s="26"/>
      <c r="W471" s="26"/>
      <c r="X471" s="26"/>
      <c r="Y471" s="36"/>
      <c r="Z471" s="37"/>
      <c r="AA471" s="37"/>
      <c r="AB471" s="38"/>
      <c r="AC471" s="33"/>
      <c r="AD471" s="28" t="s">
        <v>947</v>
      </c>
      <c r="AE471" s="37"/>
      <c r="AF471" s="38"/>
      <c r="AG471" s="38"/>
      <c r="AH471" s="39"/>
      <c r="AI471" s="39"/>
      <c r="AJ471" s="40"/>
      <c r="AK471" s="41"/>
      <c r="AL471" s="42"/>
      <c r="AM471" s="39">
        <v>567</v>
      </c>
      <c r="AN471" s="30"/>
      <c r="AO471" s="30"/>
      <c r="AP471" s="38"/>
      <c r="AQ471" s="43" t="s">
        <v>155</v>
      </c>
      <c r="AR471" s="44"/>
      <c r="AS471" s="45"/>
      <c r="AT471" s="46"/>
      <c r="AU471" s="47"/>
      <c r="AV471" s="48"/>
      <c r="AW471" s="49"/>
      <c r="AX471" s="49"/>
      <c r="AY471" s="49"/>
      <c r="AZ471" s="49"/>
      <c r="BA471" s="49"/>
      <c r="BB471" s="49"/>
      <c r="BC471" s="49"/>
      <c r="BD471" s="50"/>
      <c r="BE471" s="49"/>
      <c r="BF471" s="49"/>
      <c r="BG471" s="49"/>
      <c r="BH471" s="49"/>
      <c r="BI471" s="49"/>
      <c r="BJ471" s="49"/>
      <c r="BK471" s="49"/>
      <c r="BL471" s="49"/>
      <c r="BM471" s="49"/>
    </row>
    <row r="472" spans="2:65" x14ac:dyDescent="0.25">
      <c r="B472" s="162">
        <v>0</v>
      </c>
      <c r="C472" s="26"/>
      <c r="D472" s="27"/>
      <c r="E472" s="27" t="s">
        <v>948</v>
      </c>
      <c r="F472" s="29"/>
      <c r="G472" s="30"/>
      <c r="H472" s="30"/>
      <c r="I472" s="30"/>
      <c r="J472" s="31"/>
      <c r="K472" s="32"/>
      <c r="L472" s="33"/>
      <c r="M472" s="33"/>
      <c r="N472" s="26"/>
      <c r="O472" s="26"/>
      <c r="P472" s="34"/>
      <c r="Q472" s="33"/>
      <c r="R472" s="35"/>
      <c r="S472" s="26"/>
      <c r="T472" s="26"/>
      <c r="U472" s="26"/>
      <c r="V472" s="26"/>
      <c r="W472" s="26"/>
      <c r="X472" s="26"/>
      <c r="Y472" s="36"/>
      <c r="Z472" s="37"/>
      <c r="AA472" s="37"/>
      <c r="AB472" s="38"/>
      <c r="AC472" s="33"/>
      <c r="AD472" s="28"/>
      <c r="AE472" s="37"/>
      <c r="AF472" s="38"/>
      <c r="AG472" s="38"/>
      <c r="AH472" s="39"/>
      <c r="AI472" s="39"/>
      <c r="AJ472" s="40"/>
      <c r="AK472" s="41"/>
      <c r="AL472" s="42"/>
      <c r="AM472" s="39">
        <v>568</v>
      </c>
      <c r="AN472" s="30"/>
      <c r="AO472" s="30"/>
      <c r="AP472" s="38"/>
      <c r="AQ472" s="43" t="s">
        <v>155</v>
      </c>
      <c r="AR472" s="44"/>
      <c r="AS472" s="45"/>
      <c r="AT472" s="46"/>
      <c r="AU472" s="47"/>
      <c r="AV472" s="48"/>
      <c r="AW472" s="49"/>
      <c r="AX472" s="49"/>
      <c r="AY472" s="49"/>
      <c r="AZ472" s="49"/>
      <c r="BA472" s="49"/>
      <c r="BB472" s="49"/>
      <c r="BC472" s="49"/>
      <c r="BD472" s="50"/>
      <c r="BE472" s="49"/>
      <c r="BF472" s="49"/>
      <c r="BG472" s="49"/>
      <c r="BH472" s="49"/>
      <c r="BI472" s="49"/>
      <c r="BJ472" s="49"/>
      <c r="BK472" s="49"/>
      <c r="BL472" s="49"/>
      <c r="BM472" s="49"/>
    </row>
    <row r="473" spans="2:65" x14ac:dyDescent="0.25">
      <c r="B473" s="163">
        <v>0</v>
      </c>
      <c r="C473" s="26"/>
      <c r="D473" s="27"/>
      <c r="E473" s="27" t="s">
        <v>949</v>
      </c>
      <c r="F473" s="29"/>
      <c r="G473" s="30"/>
      <c r="H473" s="30"/>
      <c r="I473" s="30"/>
      <c r="J473" s="31"/>
      <c r="K473" s="32"/>
      <c r="L473" s="33"/>
      <c r="M473" s="33"/>
      <c r="N473" s="26"/>
      <c r="O473" s="26"/>
      <c r="P473" s="34"/>
      <c r="Q473" s="33"/>
      <c r="R473" s="35"/>
      <c r="S473" s="26"/>
      <c r="T473" s="26"/>
      <c r="U473" s="26"/>
      <c r="V473" s="26"/>
      <c r="W473" s="26"/>
      <c r="X473" s="26"/>
      <c r="Y473" s="36"/>
      <c r="Z473" s="37"/>
      <c r="AA473" s="37"/>
      <c r="AB473" s="38"/>
      <c r="AC473" s="33"/>
      <c r="AD473" s="28"/>
      <c r="AE473" s="37"/>
      <c r="AF473" s="38"/>
      <c r="AG473" s="38"/>
      <c r="AH473" s="39"/>
      <c r="AI473" s="39"/>
      <c r="AJ473" s="40"/>
      <c r="AK473" s="41"/>
      <c r="AL473" s="42"/>
      <c r="AM473" s="39">
        <v>569</v>
      </c>
      <c r="AN473" s="30"/>
      <c r="AO473" s="30"/>
      <c r="AP473" s="38"/>
      <c r="AQ473" s="43" t="s">
        <v>155</v>
      </c>
      <c r="AR473" s="44"/>
      <c r="AS473" s="45"/>
      <c r="AT473" s="46"/>
      <c r="AU473" s="47"/>
      <c r="AV473" s="48"/>
      <c r="AW473" s="49"/>
      <c r="AX473" s="49"/>
      <c r="AY473" s="49"/>
      <c r="AZ473" s="49"/>
      <c r="BA473" s="49"/>
      <c r="BB473" s="49"/>
      <c r="BC473" s="49"/>
      <c r="BD473" s="50"/>
      <c r="BE473" s="49"/>
      <c r="BF473" s="49"/>
      <c r="BG473" s="49"/>
      <c r="BH473" s="49"/>
      <c r="BI473" s="49"/>
      <c r="BJ473" s="49"/>
      <c r="BK473" s="49"/>
      <c r="BL473" s="49"/>
      <c r="BM473" s="49"/>
    </row>
    <row r="474" spans="2:65" x14ac:dyDescent="0.25">
      <c r="B474" s="162">
        <v>0</v>
      </c>
      <c r="C474" s="26"/>
      <c r="D474" s="27"/>
      <c r="E474" s="27" t="s">
        <v>950</v>
      </c>
      <c r="F474" s="29"/>
      <c r="G474" s="30"/>
      <c r="H474" s="30"/>
      <c r="I474" s="30"/>
      <c r="J474" s="31"/>
      <c r="K474" s="32"/>
      <c r="L474" s="33"/>
      <c r="M474" s="33"/>
      <c r="N474" s="26"/>
      <c r="O474" s="26"/>
      <c r="P474" s="34"/>
      <c r="Q474" s="33"/>
      <c r="R474" s="35"/>
      <c r="S474" s="26"/>
      <c r="T474" s="26"/>
      <c r="U474" s="26"/>
      <c r="V474" s="26"/>
      <c r="W474" s="26"/>
      <c r="X474" s="26"/>
      <c r="Y474" s="36"/>
      <c r="Z474" s="37"/>
      <c r="AA474" s="37"/>
      <c r="AB474" s="38"/>
      <c r="AC474" s="33"/>
      <c r="AD474" s="28"/>
      <c r="AE474" s="37"/>
      <c r="AF474" s="38"/>
      <c r="AG474" s="38"/>
      <c r="AH474" s="39"/>
      <c r="AI474" s="39"/>
      <c r="AJ474" s="40"/>
      <c r="AK474" s="41"/>
      <c r="AL474" s="42"/>
      <c r="AM474" s="39">
        <v>573</v>
      </c>
      <c r="AN474" s="30"/>
      <c r="AO474" s="30"/>
      <c r="AP474" s="38"/>
      <c r="AQ474" s="43" t="s">
        <v>155</v>
      </c>
      <c r="AR474" s="44"/>
      <c r="AS474" s="45"/>
      <c r="AT474" s="46"/>
      <c r="AU474" s="47"/>
      <c r="AV474" s="48"/>
      <c r="AW474" s="49"/>
      <c r="AX474" s="49"/>
      <c r="AY474" s="49"/>
      <c r="AZ474" s="49"/>
      <c r="BA474" s="49"/>
      <c r="BB474" s="49"/>
      <c r="BC474" s="49"/>
      <c r="BD474" s="50"/>
      <c r="BE474" s="49"/>
      <c r="BF474" s="49"/>
      <c r="BG474" s="49"/>
      <c r="BH474" s="49"/>
      <c r="BI474" s="49"/>
      <c r="BJ474" s="49"/>
      <c r="BK474" s="49"/>
      <c r="BL474" s="49"/>
      <c r="BM474" s="49"/>
    </row>
    <row r="475" spans="2:65" x14ac:dyDescent="0.25">
      <c r="B475" s="164">
        <v>0</v>
      </c>
      <c r="C475" s="26"/>
      <c r="D475" s="27"/>
      <c r="E475" s="27" t="s">
        <v>951</v>
      </c>
      <c r="F475" s="51"/>
      <c r="G475" s="26"/>
      <c r="H475" s="26"/>
      <c r="J475" s="52"/>
      <c r="K475" s="51"/>
      <c r="L475" s="26"/>
      <c r="M475" s="26"/>
      <c r="N475" s="26"/>
      <c r="O475" s="26"/>
      <c r="P475" s="53"/>
      <c r="Q475" s="26"/>
      <c r="R475" s="54"/>
      <c r="S475" s="26"/>
      <c r="T475" s="26"/>
      <c r="U475" s="26"/>
      <c r="V475" s="26" t="s">
        <v>78</v>
      </c>
      <c r="W475" s="26"/>
      <c r="X475" s="26"/>
      <c r="Y475" s="26"/>
      <c r="Z475" s="26"/>
      <c r="AA475" s="26"/>
      <c r="AB475" s="26"/>
      <c r="AC475" s="26"/>
      <c r="AD475" s="26"/>
      <c r="AE475" s="36"/>
      <c r="AF475" s="38"/>
      <c r="AG475" s="38"/>
      <c r="AH475" s="33"/>
      <c r="AI475" s="28"/>
      <c r="AJ475" s="32"/>
      <c r="AK475" s="55"/>
      <c r="AL475" s="56"/>
      <c r="AM475" s="39">
        <v>574</v>
      </c>
      <c r="AN475" s="30"/>
      <c r="AO475" s="30"/>
      <c r="AP475" s="26"/>
      <c r="AQ475" s="43" t="s">
        <v>155</v>
      </c>
      <c r="AR475" s="44"/>
      <c r="AS475" s="45"/>
      <c r="AT475" s="46"/>
      <c r="AU475" s="49"/>
      <c r="AV475" s="48"/>
      <c r="AW475" s="49"/>
      <c r="AX475" s="49"/>
      <c r="AY475" s="49"/>
      <c r="AZ475" s="49"/>
      <c r="BA475" s="49"/>
      <c r="BB475" s="49"/>
      <c r="BC475" s="49"/>
      <c r="BD475" s="50"/>
      <c r="BE475" s="49"/>
      <c r="BF475" s="49"/>
      <c r="BG475" s="49"/>
      <c r="BH475" s="49"/>
      <c r="BI475" s="26"/>
      <c r="BJ475" s="26"/>
      <c r="BK475" s="26"/>
      <c r="BL475" s="26"/>
      <c r="BM475" s="26"/>
    </row>
    <row r="476" spans="2:65" x14ac:dyDescent="0.25">
      <c r="B476" s="162">
        <v>2020</v>
      </c>
      <c r="C476" s="26"/>
      <c r="D476" s="27" t="s">
        <v>952</v>
      </c>
      <c r="E476" s="27" t="s">
        <v>953</v>
      </c>
      <c r="F476" s="29"/>
      <c r="G476" s="30"/>
      <c r="H476" s="30"/>
      <c r="I476" s="30"/>
      <c r="J476" s="31"/>
      <c r="K476" s="32"/>
      <c r="L476" s="33"/>
      <c r="M476" s="33"/>
      <c r="N476" s="26"/>
      <c r="O476" s="26"/>
      <c r="P476" s="34"/>
      <c r="Q476" s="33"/>
      <c r="R476" s="35"/>
      <c r="S476" s="26"/>
      <c r="T476" s="26"/>
      <c r="U476" s="26"/>
      <c r="V476" s="26"/>
      <c r="W476" s="26"/>
      <c r="X476" s="26" t="s">
        <v>777</v>
      </c>
      <c r="Y476" s="36"/>
      <c r="Z476" s="37"/>
      <c r="AA476" s="37"/>
      <c r="AB476" s="38"/>
      <c r="AC476" s="33"/>
      <c r="AD476" s="28"/>
      <c r="AE476" s="37"/>
      <c r="AF476" s="38"/>
      <c r="AG476" s="38"/>
      <c r="AH476" s="39"/>
      <c r="AI476" s="39"/>
      <c r="AJ476" s="40"/>
      <c r="AK476" s="41"/>
      <c r="AL476" s="42"/>
      <c r="AM476" s="39">
        <v>575</v>
      </c>
      <c r="AN476" s="30" t="s">
        <v>954</v>
      </c>
      <c r="AO476" s="30"/>
      <c r="AP476" s="38"/>
      <c r="AQ476" s="43" t="s">
        <v>155</v>
      </c>
      <c r="AR476" s="44"/>
      <c r="AS476" s="45"/>
      <c r="AT476" s="46"/>
      <c r="AU476" s="47"/>
      <c r="AV476" s="48">
        <v>44323</v>
      </c>
      <c r="AW476" s="49"/>
      <c r="AX476" s="49"/>
      <c r="AY476" s="49"/>
      <c r="AZ476" s="49"/>
      <c r="BA476" s="49"/>
      <c r="BB476" s="49"/>
      <c r="BC476" s="49" t="e">
        <v>#VALUE!</v>
      </c>
      <c r="BD476" s="50"/>
      <c r="BE476" s="49"/>
      <c r="BF476" s="49"/>
      <c r="BG476" s="49"/>
      <c r="BH476" s="49"/>
      <c r="BI476" s="49"/>
      <c r="BJ476" s="49"/>
      <c r="BK476" s="49"/>
      <c r="BL476" s="49"/>
      <c r="BM476" s="49"/>
    </row>
    <row r="477" spans="2:65" x14ac:dyDescent="0.25">
      <c r="B477" s="163">
        <v>2019</v>
      </c>
      <c r="C477" s="26"/>
      <c r="D477" s="27" t="s">
        <v>955</v>
      </c>
      <c r="E477" s="27" t="s">
        <v>956</v>
      </c>
      <c r="F477" s="29"/>
      <c r="G477" s="30"/>
      <c r="H477" s="30"/>
      <c r="I477" s="30"/>
      <c r="J477" s="31"/>
      <c r="K477" s="32"/>
      <c r="L477" s="33"/>
      <c r="M477" s="33"/>
      <c r="N477" s="26"/>
      <c r="O477" s="26"/>
      <c r="P477" s="34"/>
      <c r="Q477" s="33"/>
      <c r="R477" s="35"/>
      <c r="S477" s="26"/>
      <c r="T477" s="26"/>
      <c r="U477" s="26"/>
      <c r="V477" s="26"/>
      <c r="W477" s="26"/>
      <c r="X477" s="26" t="s">
        <v>777</v>
      </c>
      <c r="Y477" s="36"/>
      <c r="Z477" s="37"/>
      <c r="AA477" s="37"/>
      <c r="AB477" s="38"/>
      <c r="AC477" s="33"/>
      <c r="AD477" s="28"/>
      <c r="AE477" s="37"/>
      <c r="AF477" s="38"/>
      <c r="AG477" s="38"/>
      <c r="AH477" s="39"/>
      <c r="AI477" s="39"/>
      <c r="AJ477" s="40"/>
      <c r="AK477" s="41"/>
      <c r="AL477" s="42"/>
      <c r="AM477" s="39">
        <v>576</v>
      </c>
      <c r="AN477" s="30" t="s">
        <v>957</v>
      </c>
      <c r="AO477" s="30"/>
      <c r="AP477" s="38"/>
      <c r="AQ477" s="43" t="s">
        <v>155</v>
      </c>
      <c r="AR477" s="44"/>
      <c r="AS477" s="45"/>
      <c r="AT477" s="46"/>
      <c r="AU477" s="47"/>
      <c r="AV477" s="48">
        <v>44323</v>
      </c>
      <c r="AW477" s="49"/>
      <c r="AX477" s="49">
        <v>0</v>
      </c>
      <c r="AY477" s="49"/>
      <c r="AZ477" s="49"/>
      <c r="BA477" s="49"/>
      <c r="BB477" s="49"/>
      <c r="BC477" s="49"/>
      <c r="BD477" s="50"/>
      <c r="BE477" s="49"/>
      <c r="BF477" s="49"/>
      <c r="BG477" s="49"/>
      <c r="BH477" s="49"/>
      <c r="BI477" s="49"/>
      <c r="BJ477" s="49"/>
      <c r="BK477" s="49"/>
      <c r="BL477" s="49"/>
      <c r="BM477" s="49"/>
    </row>
    <row r="478" spans="2:65" x14ac:dyDescent="0.25">
      <c r="B478" s="162">
        <v>2021</v>
      </c>
      <c r="C478" s="26"/>
      <c r="D478" s="27" t="s">
        <v>958</v>
      </c>
      <c r="E478" s="27" t="s">
        <v>959</v>
      </c>
      <c r="F478" s="29"/>
      <c r="G478" s="30"/>
      <c r="H478" s="30"/>
      <c r="I478" s="30"/>
      <c r="J478" s="31"/>
      <c r="K478" s="32"/>
      <c r="L478" s="33"/>
      <c r="M478" s="33"/>
      <c r="N478" s="26"/>
      <c r="O478" s="26"/>
      <c r="P478" s="34"/>
      <c r="Q478" s="33"/>
      <c r="R478" s="35"/>
      <c r="S478" s="26"/>
      <c r="T478" s="26"/>
      <c r="U478" s="26"/>
      <c r="V478" s="26" t="s">
        <v>209</v>
      </c>
      <c r="W478" s="26"/>
      <c r="X478" s="26"/>
      <c r="Y478" s="36"/>
      <c r="Z478" s="37"/>
      <c r="AA478" s="37"/>
      <c r="AB478" s="38"/>
      <c r="AC478" s="33"/>
      <c r="AD478" s="28"/>
      <c r="AE478" s="37"/>
      <c r="AF478" s="38"/>
      <c r="AG478" s="38"/>
      <c r="AH478" s="39"/>
      <c r="AI478" s="39"/>
      <c r="AJ478" s="40"/>
      <c r="AK478" s="41"/>
      <c r="AL478" s="42"/>
      <c r="AM478" s="39">
        <v>577</v>
      </c>
      <c r="AN478" s="30"/>
      <c r="AO478" s="30"/>
      <c r="AP478" s="38"/>
      <c r="AQ478" s="43" t="s">
        <v>155</v>
      </c>
      <c r="AR478" s="44"/>
      <c r="AS478" s="45"/>
      <c r="AT478" s="46" t="s">
        <v>960</v>
      </c>
      <c r="AU478" s="47"/>
      <c r="AV478" s="48"/>
      <c r="AW478" s="49"/>
      <c r="AX478" s="49"/>
      <c r="AY478" s="49"/>
      <c r="AZ478" s="49"/>
      <c r="BA478" s="49"/>
      <c r="BB478" s="49"/>
      <c r="BC478" s="49"/>
      <c r="BD478" s="50"/>
      <c r="BE478" s="49"/>
      <c r="BF478" s="49"/>
      <c r="BG478" s="49"/>
      <c r="BH478" s="49"/>
      <c r="BI478" s="49"/>
      <c r="BJ478" s="49"/>
      <c r="BK478" s="49"/>
      <c r="BL478" s="49"/>
      <c r="BM478" s="49"/>
    </row>
    <row r="479" spans="2:65" x14ac:dyDescent="0.25">
      <c r="B479" s="163">
        <v>2020</v>
      </c>
      <c r="C479" s="26"/>
      <c r="D479" s="27" t="s">
        <v>854</v>
      </c>
      <c r="E479" s="27" t="s">
        <v>961</v>
      </c>
      <c r="F479" s="29"/>
      <c r="G479" s="30"/>
      <c r="H479" s="30"/>
      <c r="I479" s="30"/>
      <c r="J479" s="31"/>
      <c r="K479" s="32"/>
      <c r="L479" s="33"/>
      <c r="M479" s="33"/>
      <c r="N479" s="26"/>
      <c r="O479" s="26"/>
      <c r="P479" s="34"/>
      <c r="Q479" s="33"/>
      <c r="R479" s="35"/>
      <c r="S479" s="26"/>
      <c r="T479" s="26"/>
      <c r="U479" s="26"/>
      <c r="V479" s="26" t="s">
        <v>209</v>
      </c>
      <c r="W479" s="26"/>
      <c r="X479" s="26"/>
      <c r="Y479" s="36"/>
      <c r="Z479" s="37"/>
      <c r="AA479" s="37"/>
      <c r="AB479" s="38"/>
      <c r="AC479" s="33"/>
      <c r="AD479" s="28"/>
      <c r="AE479" s="37"/>
      <c r="AF479" s="38"/>
      <c r="AG479" s="38"/>
      <c r="AH479" s="39"/>
      <c r="AI479" s="39"/>
      <c r="AJ479" s="40"/>
      <c r="AK479" s="41"/>
      <c r="AL479" s="42"/>
      <c r="AM479" s="39">
        <v>578</v>
      </c>
      <c r="AN479" s="30"/>
      <c r="AO479" s="30"/>
      <c r="AP479" s="38"/>
      <c r="AQ479" s="43" t="s">
        <v>155</v>
      </c>
      <c r="AR479" s="44"/>
      <c r="AS479" s="45"/>
      <c r="AT479" s="46" t="s">
        <v>728</v>
      </c>
      <c r="AU479" s="47"/>
      <c r="AV479" s="48"/>
      <c r="AW479" s="49"/>
      <c r="AX479" s="49"/>
      <c r="AY479" s="49"/>
      <c r="AZ479" s="49"/>
      <c r="BA479" s="49"/>
      <c r="BB479" s="49"/>
      <c r="BC479" s="49"/>
      <c r="BD479" s="50"/>
      <c r="BE479" s="49"/>
      <c r="BF479" s="49"/>
      <c r="BG479" s="49"/>
      <c r="BH479" s="49"/>
      <c r="BI479" s="49"/>
      <c r="BJ479" s="49"/>
      <c r="BK479" s="49"/>
      <c r="BL479" s="49"/>
      <c r="BM479" s="49"/>
    </row>
    <row r="480" spans="2:65" x14ac:dyDescent="0.25">
      <c r="B480" s="162">
        <v>2021</v>
      </c>
      <c r="C480" s="26"/>
      <c r="D480" s="27" t="s">
        <v>962</v>
      </c>
      <c r="E480" s="27" t="s">
        <v>963</v>
      </c>
      <c r="F480" s="29"/>
      <c r="G480" s="30"/>
      <c r="H480" s="30"/>
      <c r="I480" s="30"/>
      <c r="J480" s="31"/>
      <c r="K480" s="32"/>
      <c r="L480" s="33"/>
      <c r="M480" s="33"/>
      <c r="N480" s="26"/>
      <c r="O480" s="26"/>
      <c r="P480" s="34"/>
      <c r="Q480" s="33"/>
      <c r="R480" s="35"/>
      <c r="S480" s="26"/>
      <c r="T480" s="26"/>
      <c r="U480" s="26"/>
      <c r="V480" s="26"/>
      <c r="W480" s="26"/>
      <c r="X480" s="26" t="s">
        <v>777</v>
      </c>
      <c r="Y480" s="36"/>
      <c r="Z480" s="37"/>
      <c r="AA480" s="37"/>
      <c r="AB480" s="38"/>
      <c r="AC480" s="33"/>
      <c r="AD480" s="28"/>
      <c r="AE480" s="37"/>
      <c r="AF480" s="38"/>
      <c r="AG480" s="38"/>
      <c r="AH480" s="39"/>
      <c r="AI480" s="39"/>
      <c r="AJ480" s="40"/>
      <c r="AK480" s="41"/>
      <c r="AL480" s="42"/>
      <c r="AM480" s="39">
        <v>579</v>
      </c>
      <c r="AN480" s="30" t="s">
        <v>964</v>
      </c>
      <c r="AO480" s="30"/>
      <c r="AP480" s="38"/>
      <c r="AQ480" s="43" t="s">
        <v>155</v>
      </c>
      <c r="AR480" s="44"/>
      <c r="AS480" s="45"/>
      <c r="AT480" s="46"/>
      <c r="AU480" s="47"/>
      <c r="AV480" s="48">
        <v>44677</v>
      </c>
      <c r="AW480" s="49"/>
      <c r="AX480" s="49">
        <v>45</v>
      </c>
      <c r="AY480" s="49"/>
      <c r="AZ480" s="49"/>
      <c r="BA480" s="49"/>
      <c r="BB480" s="49"/>
      <c r="BC480" s="49" t="e">
        <v>#VALUE!</v>
      </c>
      <c r="BD480" s="50"/>
      <c r="BE480" s="49"/>
      <c r="BF480" s="49"/>
      <c r="BG480" s="49"/>
      <c r="BH480" s="49"/>
      <c r="BI480" s="49"/>
      <c r="BJ480" s="49"/>
      <c r="BK480" s="49"/>
      <c r="BL480" s="49"/>
      <c r="BM480" s="49"/>
    </row>
    <row r="481" spans="2:65" x14ac:dyDescent="0.25">
      <c r="B481" s="163">
        <v>2021</v>
      </c>
      <c r="C481" s="26"/>
      <c r="D481" s="27" t="s">
        <v>965</v>
      </c>
      <c r="E481" s="27" t="s">
        <v>966</v>
      </c>
      <c r="F481" s="29"/>
      <c r="G481" s="30"/>
      <c r="H481" s="30"/>
      <c r="I481" s="30"/>
      <c r="J481" s="31"/>
      <c r="K481" s="32"/>
      <c r="L481" s="33"/>
      <c r="M481" s="33"/>
      <c r="N481" s="26"/>
      <c r="O481" s="26"/>
      <c r="P481" s="34"/>
      <c r="Q481" s="33"/>
      <c r="R481" s="35"/>
      <c r="S481" s="26"/>
      <c r="T481" s="26"/>
      <c r="U481" s="26"/>
      <c r="V481" s="26"/>
      <c r="W481" s="26"/>
      <c r="X481" s="26" t="s">
        <v>777</v>
      </c>
      <c r="Y481" s="36"/>
      <c r="Z481" s="37"/>
      <c r="AA481" s="37"/>
      <c r="AB481" s="38"/>
      <c r="AC481" s="33"/>
      <c r="AD481" s="28"/>
      <c r="AE481" s="37"/>
      <c r="AF481" s="38"/>
      <c r="AG481" s="38"/>
      <c r="AH481" s="39"/>
      <c r="AI481" s="39"/>
      <c r="AJ481" s="40"/>
      <c r="AK481" s="41"/>
      <c r="AL481" s="42"/>
      <c r="AM481" s="39">
        <v>580</v>
      </c>
      <c r="AN481" s="30" t="s">
        <v>967</v>
      </c>
      <c r="AO481" s="30"/>
      <c r="AP481" s="38"/>
      <c r="AQ481" s="43" t="s">
        <v>155</v>
      </c>
      <c r="AR481" s="44"/>
      <c r="AS481" s="45"/>
      <c r="AT481" s="46"/>
      <c r="AU481" s="47"/>
      <c r="AV481" s="48">
        <v>44561</v>
      </c>
      <c r="AW481" s="49"/>
      <c r="AX481" s="49"/>
      <c r="AY481" s="49"/>
      <c r="AZ481" s="49"/>
      <c r="BA481" s="49"/>
      <c r="BB481" s="49"/>
      <c r="BC481" s="49"/>
      <c r="BD481" s="50"/>
      <c r="BE481" s="49"/>
      <c r="BF481" s="49"/>
      <c r="BG481" s="49"/>
      <c r="BH481" s="49"/>
      <c r="BI481" s="49"/>
      <c r="BJ481" s="49"/>
      <c r="BK481" s="49"/>
      <c r="BL481" s="49"/>
      <c r="BM481" s="49"/>
    </row>
    <row r="482" spans="2:65" x14ac:dyDescent="0.25">
      <c r="B482" s="162">
        <v>2021</v>
      </c>
      <c r="C482" s="26"/>
      <c r="D482" s="27" t="s">
        <v>958</v>
      </c>
      <c r="E482" s="27" t="s">
        <v>968</v>
      </c>
      <c r="F482" s="29"/>
      <c r="G482" s="30"/>
      <c r="H482" s="30"/>
      <c r="I482" s="30"/>
      <c r="J482" s="31"/>
      <c r="K482" s="32"/>
      <c r="L482" s="33"/>
      <c r="M482" s="33"/>
      <c r="N482" s="26"/>
      <c r="O482" s="26"/>
      <c r="P482" s="34"/>
      <c r="Q482" s="33"/>
      <c r="R482" s="35"/>
      <c r="S482" s="26"/>
      <c r="T482" s="26"/>
      <c r="U482" s="26"/>
      <c r="V482" s="26"/>
      <c r="W482" s="26"/>
      <c r="X482" s="26" t="s">
        <v>751</v>
      </c>
      <c r="Y482" s="36"/>
      <c r="Z482" s="37"/>
      <c r="AA482" s="37"/>
      <c r="AB482" s="38"/>
      <c r="AC482" s="33"/>
      <c r="AD482" s="28"/>
      <c r="AE482" s="37"/>
      <c r="AF482" s="38"/>
      <c r="AG482" s="38"/>
      <c r="AH482" s="39"/>
      <c r="AI482" s="39"/>
      <c r="AJ482" s="40"/>
      <c r="AK482" s="41"/>
      <c r="AL482" s="42"/>
      <c r="AM482" s="39">
        <v>581</v>
      </c>
      <c r="AN482" s="30"/>
      <c r="AO482" s="30"/>
      <c r="AP482" s="38"/>
      <c r="AQ482" s="43" t="s">
        <v>155</v>
      </c>
      <c r="AR482" s="44"/>
      <c r="AS482" s="45"/>
      <c r="AT482" s="46"/>
      <c r="AU482" s="47"/>
      <c r="AV482" s="48"/>
      <c r="AW482" s="49"/>
      <c r="AX482" s="49"/>
      <c r="AY482" s="49"/>
      <c r="AZ482" s="49"/>
      <c r="BA482" s="49"/>
      <c r="BB482" s="49"/>
      <c r="BC482" s="49"/>
      <c r="BD482" s="50"/>
      <c r="BE482" s="49"/>
      <c r="BF482" s="49"/>
      <c r="BG482" s="49"/>
      <c r="BH482" s="49"/>
      <c r="BI482" s="49"/>
      <c r="BJ482" s="49"/>
      <c r="BK482" s="49"/>
      <c r="BL482" s="49"/>
      <c r="BM482" s="49"/>
    </row>
    <row r="483" spans="2:65" x14ac:dyDescent="0.25">
      <c r="B483" s="163">
        <v>2021</v>
      </c>
      <c r="C483" s="26"/>
      <c r="D483" s="27" t="s">
        <v>969</v>
      </c>
      <c r="E483" s="27" t="s">
        <v>970</v>
      </c>
      <c r="F483" s="29"/>
      <c r="G483" s="30"/>
      <c r="H483" s="30"/>
      <c r="I483" s="30"/>
      <c r="J483" s="31"/>
      <c r="K483" s="32"/>
      <c r="L483" s="33"/>
      <c r="M483" s="33"/>
      <c r="N483" s="26"/>
      <c r="O483" s="26"/>
      <c r="P483" s="34"/>
      <c r="Q483" s="33"/>
      <c r="R483" s="35"/>
      <c r="S483" s="26"/>
      <c r="T483" s="26"/>
      <c r="U483" s="26"/>
      <c r="V483" s="26"/>
      <c r="W483" s="26" t="s">
        <v>971</v>
      </c>
      <c r="X483" s="26" t="s">
        <v>423</v>
      </c>
      <c r="Y483" s="36"/>
      <c r="Z483" s="37"/>
      <c r="AA483" s="37"/>
      <c r="AB483" s="38"/>
      <c r="AC483" s="33"/>
      <c r="AD483" s="28"/>
      <c r="AE483" s="37"/>
      <c r="AF483" s="38"/>
      <c r="AG483" s="38"/>
      <c r="AH483" s="39"/>
      <c r="AI483" s="39"/>
      <c r="AJ483" s="40" t="s">
        <v>972</v>
      </c>
      <c r="AK483" s="41"/>
      <c r="AL483" s="42"/>
      <c r="AM483" s="39">
        <v>582</v>
      </c>
      <c r="AN483" s="30" t="s">
        <v>973</v>
      </c>
      <c r="AO483" s="30"/>
      <c r="AP483" s="38"/>
      <c r="AQ483" s="43" t="s">
        <v>155</v>
      </c>
      <c r="AR483" s="44"/>
      <c r="AS483" s="45"/>
      <c r="AT483" s="46"/>
      <c r="AU483" s="47"/>
      <c r="AV483" s="48">
        <v>44482</v>
      </c>
      <c r="AW483" s="49"/>
      <c r="AX483" s="49"/>
      <c r="AY483" s="49"/>
      <c r="AZ483" s="49"/>
      <c r="BA483" s="49"/>
      <c r="BB483" s="49"/>
      <c r="BC483" s="49"/>
      <c r="BD483" s="50"/>
      <c r="BE483" s="49"/>
      <c r="BF483" s="49"/>
      <c r="BG483" s="49"/>
      <c r="BH483" s="49"/>
      <c r="BI483" s="49"/>
      <c r="BJ483" s="49"/>
      <c r="BK483" s="49"/>
      <c r="BL483" s="49"/>
      <c r="BM483" s="49"/>
    </row>
    <row r="484" spans="2:65" x14ac:dyDescent="0.25">
      <c r="B484" s="162">
        <v>2021</v>
      </c>
      <c r="C484" s="26"/>
      <c r="D484" s="27" t="s">
        <v>974</v>
      </c>
      <c r="E484" s="27" t="s">
        <v>975</v>
      </c>
      <c r="F484" s="29"/>
      <c r="G484" s="30"/>
      <c r="H484" s="30"/>
      <c r="I484" s="30"/>
      <c r="J484" s="31"/>
      <c r="K484" s="32"/>
      <c r="L484" s="33"/>
      <c r="M484" s="33"/>
      <c r="N484" s="26"/>
      <c r="O484" s="26"/>
      <c r="P484" s="34"/>
      <c r="Q484" s="33"/>
      <c r="R484" s="35"/>
      <c r="S484" s="26"/>
      <c r="T484" s="26"/>
      <c r="U484" s="26"/>
      <c r="V484" s="26"/>
      <c r="W484" s="26"/>
      <c r="X484" s="26" t="s">
        <v>777</v>
      </c>
      <c r="Y484" s="36"/>
      <c r="Z484" s="37"/>
      <c r="AA484" s="37"/>
      <c r="AB484" s="38"/>
      <c r="AC484" s="33"/>
      <c r="AD484" s="28"/>
      <c r="AE484" s="37"/>
      <c r="AF484" s="38"/>
      <c r="AG484" s="38"/>
      <c r="AH484" s="39"/>
      <c r="AI484" s="39"/>
      <c r="AJ484" s="40"/>
      <c r="AK484" s="41"/>
      <c r="AL484" s="42"/>
      <c r="AM484" s="39">
        <v>583</v>
      </c>
      <c r="AN484" s="30" t="s">
        <v>976</v>
      </c>
      <c r="AO484" s="30"/>
      <c r="AP484" s="38"/>
      <c r="AQ484" s="43" t="s">
        <v>155</v>
      </c>
      <c r="AR484" s="44"/>
      <c r="AS484" s="45"/>
      <c r="AT484" s="46"/>
      <c r="AU484" s="47"/>
      <c r="AV484" s="48">
        <v>44403</v>
      </c>
      <c r="AW484" s="49"/>
      <c r="AX484" s="49">
        <v>0</v>
      </c>
      <c r="AY484" s="49"/>
      <c r="AZ484" s="49"/>
      <c r="BA484" s="49"/>
      <c r="BB484" s="49"/>
      <c r="BC484" s="49"/>
      <c r="BD484" s="50"/>
      <c r="BE484" s="49"/>
      <c r="BF484" s="49"/>
      <c r="BG484" s="49"/>
      <c r="BH484" s="49"/>
      <c r="BI484" s="49"/>
      <c r="BJ484" s="49"/>
      <c r="BK484" s="49"/>
      <c r="BL484" s="49"/>
      <c r="BM484" s="49"/>
    </row>
    <row r="485" spans="2:65" x14ac:dyDescent="0.25">
      <c r="B485" s="163">
        <v>2021</v>
      </c>
      <c r="C485" s="26"/>
      <c r="D485" s="27" t="s">
        <v>977</v>
      </c>
      <c r="E485" s="27" t="s">
        <v>978</v>
      </c>
      <c r="F485" s="29"/>
      <c r="G485" s="30"/>
      <c r="H485" s="30"/>
      <c r="I485" s="30"/>
      <c r="J485" s="31"/>
      <c r="K485" s="32"/>
      <c r="L485" s="33"/>
      <c r="M485" s="33"/>
      <c r="N485" s="26"/>
      <c r="O485" s="26"/>
      <c r="P485" s="34"/>
      <c r="Q485" s="33"/>
      <c r="R485" s="35"/>
      <c r="S485" s="26"/>
      <c r="T485" s="26"/>
      <c r="U485" s="26"/>
      <c r="V485" s="26" t="s">
        <v>36</v>
      </c>
      <c r="W485" s="26"/>
      <c r="X485" s="26" t="s">
        <v>751</v>
      </c>
      <c r="Y485" s="36"/>
      <c r="Z485" s="37"/>
      <c r="AA485" s="37"/>
      <c r="AB485" s="38"/>
      <c r="AC485" s="33"/>
      <c r="AD485" s="28"/>
      <c r="AE485" s="37"/>
      <c r="AF485" s="38"/>
      <c r="AG485" s="38"/>
      <c r="AH485" s="39"/>
      <c r="AI485" s="39"/>
      <c r="AJ485" s="40"/>
      <c r="AK485" s="41"/>
      <c r="AL485" s="42"/>
      <c r="AM485" s="39">
        <v>584</v>
      </c>
      <c r="AN485" s="30" t="s">
        <v>979</v>
      </c>
      <c r="AO485" s="30"/>
      <c r="AP485" s="38"/>
      <c r="AQ485" s="43" t="s">
        <v>155</v>
      </c>
      <c r="AR485" s="44"/>
      <c r="AS485" s="45"/>
      <c r="AT485" s="46"/>
      <c r="AU485" s="47"/>
      <c r="AV485" s="48">
        <v>44944</v>
      </c>
      <c r="AW485" s="49"/>
      <c r="AX485" s="49"/>
      <c r="AY485" s="49">
        <v>1</v>
      </c>
      <c r="AZ485" s="49"/>
      <c r="BA485" s="49"/>
      <c r="BB485" s="49"/>
      <c r="BC485" s="49" t="e">
        <v>#VALUE!</v>
      </c>
      <c r="BD485" s="50"/>
      <c r="BE485" s="49"/>
      <c r="BF485" s="49"/>
      <c r="BG485" s="49"/>
      <c r="BH485" s="49"/>
      <c r="BI485" s="49"/>
      <c r="BJ485" s="49"/>
      <c r="BK485" s="49"/>
      <c r="BL485" s="49"/>
      <c r="BM485" s="49"/>
    </row>
    <row r="486" spans="2:65" x14ac:dyDescent="0.25">
      <c r="B486" s="162">
        <v>2019</v>
      </c>
      <c r="C486" s="26"/>
      <c r="D486" s="27" t="s">
        <v>980</v>
      </c>
      <c r="E486" s="27" t="s">
        <v>981</v>
      </c>
      <c r="F486" s="29"/>
      <c r="G486" s="30"/>
      <c r="H486" s="30"/>
      <c r="I486" s="30"/>
      <c r="J486" s="31"/>
      <c r="K486" s="32"/>
      <c r="L486" s="33"/>
      <c r="M486" s="33"/>
      <c r="N486" s="26"/>
      <c r="O486" s="26"/>
      <c r="P486" s="34"/>
      <c r="Q486" s="33"/>
      <c r="R486" s="35"/>
      <c r="S486" s="26"/>
      <c r="T486" s="26"/>
      <c r="U486" s="26"/>
      <c r="V486" s="26" t="s">
        <v>982</v>
      </c>
      <c r="W486" s="26"/>
      <c r="X486" s="26" t="s">
        <v>423</v>
      </c>
      <c r="Y486" s="36"/>
      <c r="Z486" s="37"/>
      <c r="AA486" s="37"/>
      <c r="AB486" s="38" t="s">
        <v>29</v>
      </c>
      <c r="AC486" s="33"/>
      <c r="AD486" s="28" t="s">
        <v>154</v>
      </c>
      <c r="AE486" s="37"/>
      <c r="AF486" s="38" t="s">
        <v>501</v>
      </c>
      <c r="AG486" s="38" t="s">
        <v>501</v>
      </c>
      <c r="AH486" s="39" t="s">
        <v>664</v>
      </c>
      <c r="AI486" s="39" t="s">
        <v>31</v>
      </c>
      <c r="AJ486" s="40" t="s">
        <v>424</v>
      </c>
      <c r="AK486" s="41">
        <v>0.625</v>
      </c>
      <c r="AL486" s="42" t="s">
        <v>983</v>
      </c>
      <c r="AM486" s="39">
        <v>585</v>
      </c>
      <c r="AN486" s="30" t="s">
        <v>984</v>
      </c>
      <c r="AO486" s="30"/>
      <c r="AP486" s="38"/>
      <c r="AQ486" s="43"/>
      <c r="AR486" s="44" t="s">
        <v>501</v>
      </c>
      <c r="AS486" s="45"/>
      <c r="AT486" s="46"/>
      <c r="AU486" s="47" t="s">
        <v>35</v>
      </c>
      <c r="AV486" s="48">
        <v>45657</v>
      </c>
      <c r="AW486" s="49"/>
      <c r="AX486" s="49">
        <v>457</v>
      </c>
      <c r="AY486" s="49">
        <v>32</v>
      </c>
      <c r="AZ486" s="49">
        <v>37</v>
      </c>
      <c r="BA486" s="49">
        <v>29</v>
      </c>
      <c r="BB486" s="49">
        <v>38</v>
      </c>
      <c r="BC486" s="49" t="e">
        <v>#VALUE!</v>
      </c>
      <c r="BD486" s="50">
        <v>251</v>
      </c>
      <c r="BE486" s="49">
        <v>43</v>
      </c>
      <c r="BF486" s="49">
        <v>25</v>
      </c>
      <c r="BG486" s="49">
        <v>143</v>
      </c>
      <c r="BH486" s="49"/>
      <c r="BI486" s="49"/>
      <c r="BJ486" s="49"/>
      <c r="BK486" s="49"/>
      <c r="BL486" s="49"/>
      <c r="BM486" s="49"/>
    </row>
    <row r="487" spans="2:65" x14ac:dyDescent="0.25">
      <c r="B487" s="163">
        <v>2021</v>
      </c>
      <c r="C487" s="26"/>
      <c r="D487" s="27" t="s">
        <v>985</v>
      </c>
      <c r="E487" s="27" t="s">
        <v>986</v>
      </c>
      <c r="F487" s="29"/>
      <c r="G487" s="30"/>
      <c r="H487" s="30"/>
      <c r="I487" s="30"/>
      <c r="J487" s="31"/>
      <c r="K487" s="32"/>
      <c r="L487" s="33"/>
      <c r="M487" s="33"/>
      <c r="N487" s="26"/>
      <c r="O487" s="26"/>
      <c r="P487" s="34"/>
      <c r="Q487" s="33"/>
      <c r="R487" s="35"/>
      <c r="S487" s="26"/>
      <c r="T487" s="26"/>
      <c r="U487" s="26"/>
      <c r="V487" s="26"/>
      <c r="W487" s="26"/>
      <c r="X487" s="26"/>
      <c r="Y487" s="36"/>
      <c r="Z487" s="37"/>
      <c r="AA487" s="37"/>
      <c r="AB487" s="38"/>
      <c r="AC487" s="33"/>
      <c r="AD487" s="28"/>
      <c r="AE487" s="37"/>
      <c r="AF487" s="38"/>
      <c r="AG487" s="38"/>
      <c r="AH487" s="39"/>
      <c r="AI487" s="39"/>
      <c r="AJ487" s="40"/>
      <c r="AK487" s="41"/>
      <c r="AL487" s="42"/>
      <c r="AM487" s="39">
        <v>586</v>
      </c>
      <c r="AN487" s="30" t="s">
        <v>987</v>
      </c>
      <c r="AO487" s="30"/>
      <c r="AP487" s="38"/>
      <c r="AQ487" s="43" t="s">
        <v>155</v>
      </c>
      <c r="AR487" s="44"/>
      <c r="AS487" s="45"/>
      <c r="AT487" s="46"/>
      <c r="AU487" s="47"/>
      <c r="AV487" s="48">
        <v>44926</v>
      </c>
      <c r="AW487" s="49"/>
      <c r="AX487" s="49">
        <v>16</v>
      </c>
      <c r="AY487" s="49"/>
      <c r="AZ487" s="49"/>
      <c r="BA487" s="49"/>
      <c r="BB487" s="49"/>
      <c r="BC487" s="49"/>
      <c r="BD487" s="50"/>
      <c r="BE487" s="49"/>
      <c r="BF487" s="49"/>
      <c r="BG487" s="49"/>
      <c r="BH487" s="49"/>
      <c r="BI487" s="49"/>
      <c r="BJ487" s="49"/>
      <c r="BK487" s="49"/>
      <c r="BL487" s="49"/>
      <c r="BM487" s="49"/>
    </row>
    <row r="488" spans="2:65" x14ac:dyDescent="0.25">
      <c r="B488" s="162">
        <v>2022</v>
      </c>
      <c r="C488" s="26"/>
      <c r="D488" s="27" t="s">
        <v>988</v>
      </c>
      <c r="E488" s="27" t="s">
        <v>989</v>
      </c>
      <c r="F488" s="29"/>
      <c r="G488" s="30"/>
      <c r="H488" s="30"/>
      <c r="I488" s="30"/>
      <c r="J488" s="31"/>
      <c r="K488" s="32"/>
      <c r="L488" s="33"/>
      <c r="M488" s="33"/>
      <c r="N488" s="26"/>
      <c r="O488" s="26"/>
      <c r="P488" s="34"/>
      <c r="Q488" s="33"/>
      <c r="R488" s="35"/>
      <c r="S488" s="26"/>
      <c r="T488" s="26"/>
      <c r="U488" s="26"/>
      <c r="V488" s="26"/>
      <c r="W488" s="26" t="s">
        <v>990</v>
      </c>
      <c r="X488" s="26" t="s">
        <v>423</v>
      </c>
      <c r="Y488" s="36"/>
      <c r="Z488" s="37"/>
      <c r="AA488" s="37"/>
      <c r="AB488" s="38"/>
      <c r="AC488" s="33"/>
      <c r="AD488" s="28"/>
      <c r="AE488" s="37"/>
      <c r="AF488" s="38"/>
      <c r="AG488" s="38"/>
      <c r="AH488" s="39"/>
      <c r="AI488" s="39"/>
      <c r="AJ488" s="40" t="s">
        <v>972</v>
      </c>
      <c r="AK488" s="41"/>
      <c r="AL488" s="42"/>
      <c r="AM488" s="39">
        <v>587</v>
      </c>
      <c r="AN488" s="30" t="s">
        <v>991</v>
      </c>
      <c r="AO488" s="30"/>
      <c r="AP488" s="38"/>
      <c r="AQ488" s="43" t="s">
        <v>155</v>
      </c>
      <c r="AR488" s="44"/>
      <c r="AS488" s="45"/>
      <c r="AT488" s="46"/>
      <c r="AU488" s="47"/>
      <c r="AV488" s="48">
        <v>44862</v>
      </c>
      <c r="AW488" s="49"/>
      <c r="AX488" s="49">
        <v>32</v>
      </c>
      <c r="AY488" s="49"/>
      <c r="AZ488" s="49"/>
      <c r="BA488" s="49"/>
      <c r="BB488" s="49"/>
      <c r="BC488" s="49"/>
      <c r="BD488" s="50"/>
      <c r="BE488" s="49"/>
      <c r="BF488" s="49"/>
      <c r="BG488" s="49"/>
      <c r="BH488" s="49"/>
      <c r="BI488" s="49"/>
      <c r="BJ488" s="49"/>
      <c r="BK488" s="49"/>
      <c r="BL488" s="49"/>
      <c r="BM488" s="49"/>
    </row>
    <row r="489" spans="2:65" x14ac:dyDescent="0.25">
      <c r="B489" s="163">
        <v>0</v>
      </c>
      <c r="C489" s="26"/>
      <c r="D489" s="27"/>
      <c r="E489" s="27" t="s">
        <v>992</v>
      </c>
      <c r="F489" s="29"/>
      <c r="G489" s="30"/>
      <c r="H489" s="30"/>
      <c r="I489" s="30"/>
      <c r="J489" s="31"/>
      <c r="K489" s="32"/>
      <c r="L489" s="33"/>
      <c r="M489" s="33"/>
      <c r="N489" s="26"/>
      <c r="O489" s="26"/>
      <c r="P489" s="34"/>
      <c r="Q489" s="33"/>
      <c r="R489" s="35"/>
      <c r="S489" s="26"/>
      <c r="T489" s="26"/>
      <c r="U489" s="26"/>
      <c r="V489" s="26"/>
      <c r="W489" s="26"/>
      <c r="X489" s="26"/>
      <c r="Y489" s="36"/>
      <c r="Z489" s="37"/>
      <c r="AA489" s="37"/>
      <c r="AB489" s="38"/>
      <c r="AC489" s="33"/>
      <c r="AD489" s="28"/>
      <c r="AE489" s="37"/>
      <c r="AF489" s="38"/>
      <c r="AG489" s="38"/>
      <c r="AH489" s="39"/>
      <c r="AI489" s="39"/>
      <c r="AJ489" s="40"/>
      <c r="AK489" s="41"/>
      <c r="AL489" s="42"/>
      <c r="AM489" s="39">
        <v>588</v>
      </c>
      <c r="AN489" s="30"/>
      <c r="AO489" s="30"/>
      <c r="AP489" s="38"/>
      <c r="AQ489" s="43" t="s">
        <v>155</v>
      </c>
      <c r="AR489" s="44"/>
      <c r="AS489" s="45"/>
      <c r="AT489" s="46"/>
      <c r="AU489" s="47"/>
      <c r="AV489" s="48"/>
      <c r="AW489" s="49"/>
      <c r="AX489" s="49"/>
      <c r="AY489" s="49"/>
      <c r="AZ489" s="49"/>
      <c r="BA489" s="49"/>
      <c r="BB489" s="49"/>
      <c r="BC489" s="49"/>
      <c r="BD489" s="50"/>
      <c r="BE489" s="49"/>
      <c r="BF489" s="49"/>
      <c r="BG489" s="49"/>
      <c r="BH489" s="49"/>
      <c r="BI489" s="49"/>
      <c r="BJ489" s="49"/>
      <c r="BK489" s="49"/>
      <c r="BL489" s="49"/>
      <c r="BM489" s="49"/>
    </row>
    <row r="490" spans="2:65" x14ac:dyDescent="0.25">
      <c r="B490" s="162">
        <v>2021</v>
      </c>
      <c r="C490" s="26"/>
      <c r="D490" s="27" t="s">
        <v>993</v>
      </c>
      <c r="E490" s="27" t="s">
        <v>994</v>
      </c>
      <c r="F490" s="29"/>
      <c r="G490" s="30"/>
      <c r="H490" s="30"/>
      <c r="I490" s="30"/>
      <c r="J490" s="31"/>
      <c r="K490" s="32"/>
      <c r="L490" s="33"/>
      <c r="M490" s="33"/>
      <c r="N490" s="26"/>
      <c r="O490" s="26"/>
      <c r="P490" s="34"/>
      <c r="Q490" s="33"/>
      <c r="R490" s="35"/>
      <c r="S490" s="26"/>
      <c r="T490" s="26"/>
      <c r="U490" s="26"/>
      <c r="V490" s="26"/>
      <c r="W490" s="26"/>
      <c r="X490" s="26" t="s">
        <v>777</v>
      </c>
      <c r="Y490" s="36"/>
      <c r="Z490" s="37"/>
      <c r="AA490" s="37"/>
      <c r="AB490" s="38"/>
      <c r="AC490" s="33"/>
      <c r="AD490" s="28"/>
      <c r="AE490" s="37"/>
      <c r="AF490" s="38"/>
      <c r="AG490" s="38"/>
      <c r="AH490" s="39"/>
      <c r="AI490" s="39"/>
      <c r="AJ490" s="40"/>
      <c r="AK490" s="41"/>
      <c r="AL490" s="42"/>
      <c r="AM490" s="39">
        <v>594</v>
      </c>
      <c r="AN490" s="30" t="s">
        <v>995</v>
      </c>
      <c r="AO490" s="30"/>
      <c r="AP490" s="38"/>
      <c r="AQ490" s="43" t="s">
        <v>155</v>
      </c>
      <c r="AR490" s="44"/>
      <c r="AS490" s="45"/>
      <c r="AT490" s="46"/>
      <c r="AU490" s="47"/>
      <c r="AV490" s="48">
        <v>44410</v>
      </c>
      <c r="AW490" s="49"/>
      <c r="AX490" s="49">
        <v>0</v>
      </c>
      <c r="AY490" s="49"/>
      <c r="AZ490" s="49"/>
      <c r="BA490" s="49"/>
      <c r="BB490" s="49"/>
      <c r="BC490" s="49"/>
      <c r="BD490" s="50"/>
      <c r="BE490" s="49"/>
      <c r="BF490" s="49"/>
      <c r="BG490" s="49"/>
      <c r="BH490" s="49"/>
      <c r="BI490" s="49"/>
      <c r="BJ490" s="49"/>
      <c r="BK490" s="49"/>
      <c r="BL490" s="49"/>
      <c r="BM490" s="49"/>
    </row>
    <row r="491" spans="2:65" x14ac:dyDescent="0.25">
      <c r="B491" s="163">
        <v>2021</v>
      </c>
      <c r="C491" s="26"/>
      <c r="D491" s="27" t="s">
        <v>996</v>
      </c>
      <c r="E491" s="27" t="s">
        <v>997</v>
      </c>
      <c r="F491" s="29"/>
      <c r="G491" s="30"/>
      <c r="H491" s="30"/>
      <c r="I491" s="30"/>
      <c r="J491" s="31"/>
      <c r="K491" s="32"/>
      <c r="L491" s="33"/>
      <c r="M491" s="33"/>
      <c r="N491" s="26"/>
      <c r="O491" s="26"/>
      <c r="P491" s="34"/>
      <c r="Q491" s="33"/>
      <c r="R491" s="35"/>
      <c r="S491" s="26"/>
      <c r="T491" s="26"/>
      <c r="U491" s="26"/>
      <c r="V491" s="26"/>
      <c r="W491" s="26"/>
      <c r="X491" s="26" t="s">
        <v>777</v>
      </c>
      <c r="Y491" s="36"/>
      <c r="Z491" s="37"/>
      <c r="AA491" s="37"/>
      <c r="AB491" s="38"/>
      <c r="AC491" s="33"/>
      <c r="AD491" s="28"/>
      <c r="AE491" s="37"/>
      <c r="AF491" s="38"/>
      <c r="AG491" s="38"/>
      <c r="AH491" s="39"/>
      <c r="AI491" s="39"/>
      <c r="AJ491" s="40"/>
      <c r="AK491" s="41"/>
      <c r="AL491" s="42"/>
      <c r="AM491" s="39">
        <v>595</v>
      </c>
      <c r="AN491" s="30"/>
      <c r="AO491" s="30"/>
      <c r="AP491" s="38"/>
      <c r="AQ491" s="43" t="s">
        <v>155</v>
      </c>
      <c r="AR491" s="44"/>
      <c r="AS491" s="45"/>
      <c r="AT491" s="46"/>
      <c r="AU491" s="47"/>
      <c r="AV491" s="48"/>
      <c r="AW491" s="49"/>
      <c r="AX491" s="49"/>
      <c r="AY491" s="49"/>
      <c r="AZ491" s="49"/>
      <c r="BA491" s="49"/>
      <c r="BB491" s="49"/>
      <c r="BC491" s="49"/>
      <c r="BD491" s="50"/>
      <c r="BE491" s="49"/>
      <c r="BF491" s="49"/>
      <c r="BG491" s="49"/>
      <c r="BH491" s="49"/>
      <c r="BI491" s="49"/>
      <c r="BJ491" s="49"/>
      <c r="BK491" s="49"/>
      <c r="BL491" s="49"/>
      <c r="BM491" s="49"/>
    </row>
    <row r="492" spans="2:65" x14ac:dyDescent="0.25">
      <c r="B492" s="162">
        <v>0</v>
      </c>
      <c r="C492" s="26"/>
      <c r="D492" s="27"/>
      <c r="E492" s="27" t="s">
        <v>998</v>
      </c>
      <c r="F492" s="29"/>
      <c r="G492" s="30"/>
      <c r="H492" s="30"/>
      <c r="I492" s="30"/>
      <c r="J492" s="31"/>
      <c r="K492" s="32"/>
      <c r="L492" s="33"/>
      <c r="M492" s="33"/>
      <c r="N492" s="26"/>
      <c r="O492" s="26"/>
      <c r="P492" s="34"/>
      <c r="Q492" s="33"/>
      <c r="R492" s="35"/>
      <c r="S492" s="26"/>
      <c r="T492" s="26"/>
      <c r="U492" s="26"/>
      <c r="V492" s="26"/>
      <c r="W492" s="26"/>
      <c r="X492" s="26"/>
      <c r="Y492" s="36"/>
      <c r="Z492" s="37"/>
      <c r="AA492" s="37"/>
      <c r="AB492" s="38"/>
      <c r="AC492" s="33"/>
      <c r="AD492" s="28"/>
      <c r="AE492" s="37"/>
      <c r="AF492" s="38"/>
      <c r="AG492" s="38"/>
      <c r="AH492" s="39"/>
      <c r="AI492" s="39"/>
      <c r="AJ492" s="40"/>
      <c r="AK492" s="41"/>
      <c r="AL492" s="42"/>
      <c r="AM492" s="39">
        <v>596</v>
      </c>
      <c r="AN492" s="30"/>
      <c r="AO492" s="30"/>
      <c r="AP492" s="38"/>
      <c r="AQ492" s="43" t="s">
        <v>155</v>
      </c>
      <c r="AR492" s="44"/>
      <c r="AS492" s="45"/>
      <c r="AT492" s="46"/>
      <c r="AU492" s="47"/>
      <c r="AV492" s="48"/>
      <c r="AW492" s="49"/>
      <c r="AX492" s="49"/>
      <c r="AY492" s="49"/>
      <c r="AZ492" s="49"/>
      <c r="BA492" s="49"/>
      <c r="BB492" s="49"/>
      <c r="BC492" s="49"/>
      <c r="BD492" s="50"/>
      <c r="BE492" s="49"/>
      <c r="BF492" s="49"/>
      <c r="BG492" s="49"/>
      <c r="BH492" s="49"/>
      <c r="BI492" s="49"/>
      <c r="BJ492" s="49"/>
      <c r="BK492" s="49"/>
      <c r="BL492" s="49"/>
      <c r="BM492" s="49"/>
    </row>
    <row r="493" spans="2:65" x14ac:dyDescent="0.25">
      <c r="B493" s="163">
        <v>2021</v>
      </c>
      <c r="C493" s="26"/>
      <c r="D493" s="27" t="s">
        <v>999</v>
      </c>
      <c r="E493" s="27" t="s">
        <v>1000</v>
      </c>
      <c r="F493" s="29"/>
      <c r="G493" s="30"/>
      <c r="H493" s="30"/>
      <c r="I493" s="30"/>
      <c r="J493" s="31"/>
      <c r="K493" s="32"/>
      <c r="L493" s="33"/>
      <c r="M493" s="33"/>
      <c r="N493" s="26"/>
      <c r="O493" s="26"/>
      <c r="P493" s="34"/>
      <c r="Q493" s="33"/>
      <c r="R493" s="35"/>
      <c r="S493" s="26"/>
      <c r="T493" s="26"/>
      <c r="U493" s="26"/>
      <c r="V493" s="26"/>
      <c r="W493" s="26"/>
      <c r="X493" s="26" t="s">
        <v>751</v>
      </c>
      <c r="Y493" s="36"/>
      <c r="Z493" s="37"/>
      <c r="AA493" s="37"/>
      <c r="AB493" s="38"/>
      <c r="AC493" s="33"/>
      <c r="AD493" s="28"/>
      <c r="AE493" s="37"/>
      <c r="AF493" s="38"/>
      <c r="AG493" s="38"/>
      <c r="AH493" s="39"/>
      <c r="AI493" s="39"/>
      <c r="AJ493" s="40"/>
      <c r="AK493" s="41"/>
      <c r="AL493" s="42"/>
      <c r="AM493" s="39">
        <v>597</v>
      </c>
      <c r="AN493" s="30" t="s">
        <v>1001</v>
      </c>
      <c r="AO493" s="30"/>
      <c r="AP493" s="38"/>
      <c r="AQ493" s="43" t="s">
        <v>155</v>
      </c>
      <c r="AR493" s="44"/>
      <c r="AS493" s="45"/>
      <c r="AT493" s="46"/>
      <c r="AU493" s="47"/>
      <c r="AV493" s="48">
        <v>44405</v>
      </c>
      <c r="AW493" s="49"/>
      <c r="AX493" s="49"/>
      <c r="AY493" s="49"/>
      <c r="AZ493" s="49"/>
      <c r="BA493" s="49"/>
      <c r="BB493" s="49"/>
      <c r="BC493" s="49"/>
      <c r="BD493" s="50"/>
      <c r="BE493" s="49"/>
      <c r="BF493" s="49"/>
      <c r="BG493" s="49"/>
      <c r="BH493" s="49"/>
      <c r="BI493" s="49"/>
      <c r="BJ493" s="49"/>
      <c r="BK493" s="49"/>
      <c r="BL493" s="49"/>
      <c r="BM493" s="49"/>
    </row>
    <row r="494" spans="2:65" x14ac:dyDescent="0.25">
      <c r="B494" s="162">
        <v>2021</v>
      </c>
      <c r="C494" s="26"/>
      <c r="D494" s="27" t="s">
        <v>999</v>
      </c>
      <c r="E494" s="27" t="s">
        <v>1002</v>
      </c>
      <c r="F494" s="29"/>
      <c r="G494" s="30"/>
      <c r="H494" s="30"/>
      <c r="I494" s="30"/>
      <c r="J494" s="31"/>
      <c r="K494" s="32"/>
      <c r="L494" s="33"/>
      <c r="M494" s="33"/>
      <c r="N494" s="26"/>
      <c r="O494" s="26"/>
      <c r="P494" s="34"/>
      <c r="Q494" s="33"/>
      <c r="R494" s="35"/>
      <c r="S494" s="26"/>
      <c r="T494" s="26"/>
      <c r="U494" s="26"/>
      <c r="V494" s="26"/>
      <c r="W494" s="26"/>
      <c r="X494" s="26" t="s">
        <v>751</v>
      </c>
      <c r="Y494" s="36"/>
      <c r="Z494" s="37"/>
      <c r="AA494" s="37"/>
      <c r="AB494" s="38"/>
      <c r="AC494" s="33"/>
      <c r="AD494" s="28"/>
      <c r="AE494" s="37"/>
      <c r="AF494" s="38"/>
      <c r="AG494" s="38"/>
      <c r="AH494" s="39"/>
      <c r="AI494" s="39"/>
      <c r="AJ494" s="40"/>
      <c r="AK494" s="41"/>
      <c r="AL494" s="42"/>
      <c r="AM494" s="39">
        <v>597</v>
      </c>
      <c r="AN494" s="30" t="s">
        <v>1001</v>
      </c>
      <c r="AO494" s="30"/>
      <c r="AP494" s="38"/>
      <c r="AQ494" s="43" t="s">
        <v>155</v>
      </c>
      <c r="AR494" s="44"/>
      <c r="AS494" s="45"/>
      <c r="AT494" s="46"/>
      <c r="AU494" s="47"/>
      <c r="AV494" s="48">
        <v>44405</v>
      </c>
      <c r="AW494" s="49"/>
      <c r="AX494" s="49"/>
      <c r="AY494" s="49"/>
      <c r="AZ494" s="49"/>
      <c r="BA494" s="49"/>
      <c r="BB494" s="49"/>
      <c r="BC494" s="49"/>
      <c r="BD494" s="50"/>
      <c r="BE494" s="49"/>
      <c r="BF494" s="49"/>
      <c r="BG494" s="49"/>
      <c r="BH494" s="49"/>
      <c r="BI494" s="49"/>
      <c r="BJ494" s="49"/>
      <c r="BK494" s="49"/>
      <c r="BL494" s="49"/>
      <c r="BM494" s="49"/>
    </row>
    <row r="495" spans="2:65" x14ac:dyDescent="0.25">
      <c r="B495" s="163">
        <v>2021</v>
      </c>
      <c r="C495" s="26"/>
      <c r="D495" s="27" t="s">
        <v>999</v>
      </c>
      <c r="E495" s="27" t="s">
        <v>1003</v>
      </c>
      <c r="F495" s="29"/>
      <c r="G495" s="30"/>
      <c r="H495" s="30"/>
      <c r="I495" s="30"/>
      <c r="J495" s="31"/>
      <c r="K495" s="32"/>
      <c r="L495" s="33"/>
      <c r="M495" s="33"/>
      <c r="N495" s="26"/>
      <c r="O495" s="26"/>
      <c r="P495" s="34"/>
      <c r="Q495" s="33"/>
      <c r="R495" s="35"/>
      <c r="S495" s="26"/>
      <c r="T495" s="26"/>
      <c r="U495" s="26"/>
      <c r="V495" s="26"/>
      <c r="W495" s="26"/>
      <c r="X495" s="26" t="s">
        <v>751</v>
      </c>
      <c r="Y495" s="36"/>
      <c r="Z495" s="37"/>
      <c r="AA495" s="37"/>
      <c r="AB495" s="38"/>
      <c r="AC495" s="33"/>
      <c r="AD495" s="28"/>
      <c r="AE495" s="37"/>
      <c r="AF495" s="38"/>
      <c r="AG495" s="38"/>
      <c r="AH495" s="39"/>
      <c r="AI495" s="39"/>
      <c r="AJ495" s="40"/>
      <c r="AK495" s="41"/>
      <c r="AL495" s="42"/>
      <c r="AM495" s="39">
        <v>597</v>
      </c>
      <c r="AN495" s="30" t="s">
        <v>1001</v>
      </c>
      <c r="AO495" s="30"/>
      <c r="AP495" s="38"/>
      <c r="AQ495" s="43" t="s">
        <v>155</v>
      </c>
      <c r="AR495" s="44"/>
      <c r="AS495" s="45"/>
      <c r="AT495" s="46"/>
      <c r="AU495" s="47"/>
      <c r="AV495" s="48">
        <v>44405</v>
      </c>
      <c r="AW495" s="49"/>
      <c r="AX495" s="49"/>
      <c r="AY495" s="49"/>
      <c r="AZ495" s="49"/>
      <c r="BA495" s="49"/>
      <c r="BB495" s="49"/>
      <c r="BC495" s="49"/>
      <c r="BD495" s="50"/>
      <c r="BE495" s="49"/>
      <c r="BF495" s="49"/>
      <c r="BG495" s="49"/>
      <c r="BH495" s="49"/>
      <c r="BI495" s="49"/>
      <c r="BJ495" s="49"/>
      <c r="BK495" s="49"/>
      <c r="BL495" s="49"/>
      <c r="BM495" s="49"/>
    </row>
    <row r="496" spans="2:65" x14ac:dyDescent="0.25">
      <c r="B496" s="163">
        <v>2021</v>
      </c>
      <c r="C496" s="26"/>
      <c r="D496" s="27" t="s">
        <v>999</v>
      </c>
      <c r="E496" s="27" t="s">
        <v>1004</v>
      </c>
      <c r="F496" s="29"/>
      <c r="G496" s="30"/>
      <c r="H496" s="30"/>
      <c r="I496" s="30"/>
      <c r="J496" s="31"/>
      <c r="K496" s="32"/>
      <c r="L496" s="33"/>
      <c r="M496" s="33"/>
      <c r="N496" s="26"/>
      <c r="O496" s="26"/>
      <c r="P496" s="34"/>
      <c r="Q496" s="33"/>
      <c r="R496" s="35"/>
      <c r="S496" s="26"/>
      <c r="T496" s="26"/>
      <c r="U496" s="26"/>
      <c r="V496" s="26"/>
      <c r="W496" s="26"/>
      <c r="X496" s="26" t="s">
        <v>751</v>
      </c>
      <c r="Y496" s="36"/>
      <c r="Z496" s="37"/>
      <c r="AA496" s="37"/>
      <c r="AB496" s="38"/>
      <c r="AC496" s="33"/>
      <c r="AD496" s="28"/>
      <c r="AE496" s="37"/>
      <c r="AF496" s="38"/>
      <c r="AG496" s="38"/>
      <c r="AH496" s="39"/>
      <c r="AI496" s="39"/>
      <c r="AJ496" s="40"/>
      <c r="AK496" s="41"/>
      <c r="AL496" s="42"/>
      <c r="AM496" s="39">
        <v>597</v>
      </c>
      <c r="AN496" s="30" t="s">
        <v>1001</v>
      </c>
      <c r="AO496" s="30"/>
      <c r="AP496" s="38"/>
      <c r="AQ496" s="43" t="s">
        <v>155</v>
      </c>
      <c r="AR496" s="44"/>
      <c r="AS496" s="45"/>
      <c r="AT496" s="46"/>
      <c r="AU496" s="47"/>
      <c r="AV496" s="48">
        <v>44405</v>
      </c>
      <c r="AW496" s="49"/>
      <c r="AX496" s="49"/>
      <c r="AY496" s="49"/>
      <c r="AZ496" s="49"/>
      <c r="BA496" s="49"/>
      <c r="BB496" s="49"/>
      <c r="BC496" s="49"/>
      <c r="BD496" s="50"/>
      <c r="BE496" s="49"/>
      <c r="BF496" s="49"/>
      <c r="BG496" s="49"/>
      <c r="BH496" s="49"/>
      <c r="BI496" s="49"/>
      <c r="BJ496" s="49"/>
      <c r="BK496" s="49"/>
      <c r="BL496" s="49"/>
      <c r="BM496" s="49"/>
    </row>
    <row r="497" spans="2:65" x14ac:dyDescent="0.25">
      <c r="B497" s="162">
        <v>2021</v>
      </c>
      <c r="C497" s="26"/>
      <c r="D497" s="27" t="s">
        <v>999</v>
      </c>
      <c r="E497" s="27" t="s">
        <v>1005</v>
      </c>
      <c r="F497" s="29"/>
      <c r="G497" s="30"/>
      <c r="H497" s="30"/>
      <c r="I497" s="30"/>
      <c r="J497" s="31"/>
      <c r="K497" s="32"/>
      <c r="L497" s="33"/>
      <c r="M497" s="33"/>
      <c r="N497" s="26"/>
      <c r="O497" s="26"/>
      <c r="P497" s="34"/>
      <c r="Q497" s="33"/>
      <c r="R497" s="35"/>
      <c r="S497" s="26"/>
      <c r="T497" s="26"/>
      <c r="U497" s="26"/>
      <c r="V497" s="26"/>
      <c r="W497" s="26"/>
      <c r="X497" s="26" t="s">
        <v>751</v>
      </c>
      <c r="Y497" s="36"/>
      <c r="Z497" s="37"/>
      <c r="AA497" s="37"/>
      <c r="AB497" s="38"/>
      <c r="AC497" s="33"/>
      <c r="AD497" s="28"/>
      <c r="AE497" s="37"/>
      <c r="AF497" s="38"/>
      <c r="AG497" s="38"/>
      <c r="AH497" s="39"/>
      <c r="AI497" s="39"/>
      <c r="AJ497" s="40"/>
      <c r="AK497" s="41"/>
      <c r="AL497" s="42"/>
      <c r="AM497" s="39">
        <v>597</v>
      </c>
      <c r="AN497" s="30" t="s">
        <v>1001</v>
      </c>
      <c r="AO497" s="30"/>
      <c r="AP497" s="38"/>
      <c r="AQ497" s="43" t="s">
        <v>155</v>
      </c>
      <c r="AR497" s="44"/>
      <c r="AS497" s="45"/>
      <c r="AT497" s="46"/>
      <c r="AU497" s="47"/>
      <c r="AV497" s="48">
        <v>44405</v>
      </c>
      <c r="AW497" s="49"/>
      <c r="AX497" s="49"/>
      <c r="AY497" s="49"/>
      <c r="AZ497" s="49"/>
      <c r="BA497" s="49"/>
      <c r="BB497" s="49"/>
      <c r="BC497" s="49"/>
      <c r="BD497" s="50"/>
      <c r="BE497" s="49"/>
      <c r="BF497" s="49"/>
      <c r="BG497" s="49"/>
      <c r="BH497" s="49"/>
      <c r="BI497" s="49"/>
      <c r="BJ497" s="49"/>
      <c r="BK497" s="49"/>
      <c r="BL497" s="49"/>
      <c r="BM497" s="49"/>
    </row>
    <row r="498" spans="2:65" x14ac:dyDescent="0.25">
      <c r="B498" s="163">
        <v>2021</v>
      </c>
      <c r="C498" s="26"/>
      <c r="D498" s="27" t="s">
        <v>1006</v>
      </c>
      <c r="E498" s="27" t="s">
        <v>1007</v>
      </c>
      <c r="F498" s="29"/>
      <c r="G498" s="30"/>
      <c r="H498" s="30"/>
      <c r="I498" s="30"/>
      <c r="J498" s="31"/>
      <c r="K498" s="32"/>
      <c r="L498" s="33"/>
      <c r="M498" s="33"/>
      <c r="N498" s="26"/>
      <c r="O498" s="26"/>
      <c r="P498" s="34"/>
      <c r="Q498" s="33"/>
      <c r="R498" s="35"/>
      <c r="S498" s="26"/>
      <c r="T498" s="26"/>
      <c r="U498" s="26"/>
      <c r="V498" s="26"/>
      <c r="W498" s="26"/>
      <c r="X498" s="26" t="s">
        <v>777</v>
      </c>
      <c r="Y498" s="36"/>
      <c r="Z498" s="37"/>
      <c r="AA498" s="37"/>
      <c r="AB498" s="38"/>
      <c r="AC498" s="33"/>
      <c r="AD498" s="28"/>
      <c r="AE498" s="37"/>
      <c r="AF498" s="38"/>
      <c r="AG498" s="38"/>
      <c r="AH498" s="39"/>
      <c r="AI498" s="39"/>
      <c r="AJ498" s="40" t="s">
        <v>424</v>
      </c>
      <c r="AK498" s="41"/>
      <c r="AL498" s="42"/>
      <c r="AM498" s="39">
        <v>598</v>
      </c>
      <c r="AN498" s="30" t="s">
        <v>1008</v>
      </c>
      <c r="AO498" s="30"/>
      <c r="AP498" s="38"/>
      <c r="AQ498" s="43" t="s">
        <v>155</v>
      </c>
      <c r="AR498" s="44"/>
      <c r="AS498" s="45"/>
      <c r="AT498" s="46"/>
      <c r="AU498" s="47"/>
      <c r="AV498" s="48">
        <v>44404</v>
      </c>
      <c r="AW498" s="49"/>
      <c r="AX498" s="49"/>
      <c r="AY498" s="49"/>
      <c r="AZ498" s="49"/>
      <c r="BA498" s="49"/>
      <c r="BB498" s="49"/>
      <c r="BC498" s="49"/>
      <c r="BD498" s="50"/>
      <c r="BE498" s="49"/>
      <c r="BF498" s="49"/>
      <c r="BG498" s="49"/>
      <c r="BH498" s="49"/>
      <c r="BI498" s="49"/>
      <c r="BJ498" s="49"/>
      <c r="BK498" s="49"/>
      <c r="BL498" s="49"/>
      <c r="BM498" s="49"/>
    </row>
    <row r="499" spans="2:65" x14ac:dyDescent="0.25">
      <c r="B499" s="163">
        <v>2021</v>
      </c>
      <c r="C499" s="26"/>
      <c r="D499" s="27" t="s">
        <v>1009</v>
      </c>
      <c r="E499" s="27" t="s">
        <v>1010</v>
      </c>
      <c r="F499" s="29"/>
      <c r="G499" s="30"/>
      <c r="H499" s="30"/>
      <c r="I499" s="30"/>
      <c r="J499" s="31"/>
      <c r="K499" s="32"/>
      <c r="L499" s="33"/>
      <c r="M499" s="33"/>
      <c r="N499" s="26"/>
      <c r="O499" s="26"/>
      <c r="P499" s="34"/>
      <c r="Q499" s="33"/>
      <c r="R499" s="35"/>
      <c r="S499" s="26"/>
      <c r="T499" s="26"/>
      <c r="U499" s="26"/>
      <c r="V499" s="26" t="s">
        <v>1011</v>
      </c>
      <c r="W499" s="26"/>
      <c r="X499" s="26" t="s">
        <v>777</v>
      </c>
      <c r="Y499" s="36"/>
      <c r="Z499" s="37"/>
      <c r="AA499" s="37"/>
      <c r="AB499" s="38"/>
      <c r="AC499" s="33"/>
      <c r="AD499" s="28"/>
      <c r="AE499" s="37"/>
      <c r="AF499" s="38"/>
      <c r="AG499" s="38"/>
      <c r="AH499" s="39"/>
      <c r="AI499" s="39"/>
      <c r="AJ499" s="40"/>
      <c r="AK499" s="41"/>
      <c r="AL499" s="42"/>
      <c r="AM499" s="39">
        <v>599</v>
      </c>
      <c r="AN499" s="30" t="s">
        <v>1012</v>
      </c>
      <c r="AO499" s="30"/>
      <c r="AP499" s="38"/>
      <c r="AQ499" s="43" t="s">
        <v>155</v>
      </c>
      <c r="AR499" s="44"/>
      <c r="AS499" s="45"/>
      <c r="AT499" s="46"/>
      <c r="AU499" s="47"/>
      <c r="AV499" s="48">
        <v>44411</v>
      </c>
      <c r="AW499" s="49"/>
      <c r="AX499" s="49">
        <v>42</v>
      </c>
      <c r="AY499" s="49"/>
      <c r="AZ499" s="49"/>
      <c r="BA499" s="49"/>
      <c r="BB499" s="49"/>
      <c r="BC499" s="49"/>
      <c r="BD499" s="50"/>
      <c r="BE499" s="49"/>
      <c r="BF499" s="49"/>
      <c r="BG499" s="49"/>
      <c r="BH499" s="49"/>
      <c r="BI499" s="49"/>
      <c r="BJ499" s="49"/>
      <c r="BK499" s="49"/>
      <c r="BL499" s="49"/>
      <c r="BM499" s="49"/>
    </row>
    <row r="500" spans="2:65" x14ac:dyDescent="0.25">
      <c r="B500" s="162">
        <v>2021</v>
      </c>
      <c r="C500" s="26"/>
      <c r="D500" s="27" t="s">
        <v>1013</v>
      </c>
      <c r="E500" s="27" t="s">
        <v>1014</v>
      </c>
      <c r="F500" s="29"/>
      <c r="G500" s="30" t="s">
        <v>1015</v>
      </c>
      <c r="H500" s="30"/>
      <c r="I500" s="30"/>
      <c r="J500" s="31"/>
      <c r="K500" s="32"/>
      <c r="L500" s="33"/>
      <c r="M500" s="33"/>
      <c r="N500" s="26"/>
      <c r="O500" s="26"/>
      <c r="P500" s="34"/>
      <c r="Q500" s="33"/>
      <c r="R500" s="35"/>
      <c r="S500" s="26"/>
      <c r="T500" s="26"/>
      <c r="U500" s="26"/>
      <c r="V500" s="26"/>
      <c r="W500" s="26"/>
      <c r="X500" s="26" t="s">
        <v>423</v>
      </c>
      <c r="Y500" s="36"/>
      <c r="Z500" s="37"/>
      <c r="AA500" s="37"/>
      <c r="AB500" s="38" t="s">
        <v>29</v>
      </c>
      <c r="AC500" s="33"/>
      <c r="AD500" s="28" t="s">
        <v>154</v>
      </c>
      <c r="AE500" s="37"/>
      <c r="AF500" s="38" t="s">
        <v>501</v>
      </c>
      <c r="AG500" s="38" t="s">
        <v>501</v>
      </c>
      <c r="AH500" s="39" t="s">
        <v>664</v>
      </c>
      <c r="AI500" s="39" t="s">
        <v>31</v>
      </c>
      <c r="AJ500" s="40" t="s">
        <v>1016</v>
      </c>
      <c r="AK500" s="41">
        <v>0.83333333333333304</v>
      </c>
      <c r="AL500" s="42" t="s">
        <v>807</v>
      </c>
      <c r="AM500" s="39">
        <v>601</v>
      </c>
      <c r="AN500" s="30" t="s">
        <v>1017</v>
      </c>
      <c r="AO500" s="30"/>
      <c r="AP500" s="38"/>
      <c r="AQ500" s="43"/>
      <c r="AR500" s="44" t="s">
        <v>501</v>
      </c>
      <c r="AS500" s="45"/>
      <c r="AT500" s="46"/>
      <c r="AU500" s="47" t="s">
        <v>35</v>
      </c>
      <c r="AV500" s="48">
        <v>45657</v>
      </c>
      <c r="AW500" s="49"/>
      <c r="AX500" s="49">
        <v>514</v>
      </c>
      <c r="AY500" s="49">
        <v>40</v>
      </c>
      <c r="AZ500" s="49">
        <v>35</v>
      </c>
      <c r="BA500" s="49">
        <v>33</v>
      </c>
      <c r="BB500" s="49">
        <v>23</v>
      </c>
      <c r="BC500" s="49" t="e">
        <v>#VALUE!</v>
      </c>
      <c r="BD500" s="50">
        <v>326</v>
      </c>
      <c r="BE500" s="49">
        <v>72</v>
      </c>
      <c r="BF500" s="49">
        <v>24</v>
      </c>
      <c r="BG500" s="49"/>
      <c r="BH500" s="49"/>
      <c r="BI500" s="49"/>
      <c r="BJ500" s="49"/>
      <c r="BK500" s="49"/>
      <c r="BL500" s="49"/>
      <c r="BM500" s="49"/>
    </row>
    <row r="501" spans="2:65" x14ac:dyDescent="0.25">
      <c r="B501" s="163">
        <v>0</v>
      </c>
      <c r="C501" s="26"/>
      <c r="D501" s="27"/>
      <c r="E501" s="27" t="s">
        <v>1018</v>
      </c>
      <c r="F501" s="29"/>
      <c r="G501" s="30"/>
      <c r="H501" s="30"/>
      <c r="I501" s="30"/>
      <c r="J501" s="31"/>
      <c r="K501" s="32"/>
      <c r="L501" s="33"/>
      <c r="M501" s="33"/>
      <c r="N501" s="26"/>
      <c r="O501" s="26"/>
      <c r="P501" s="34"/>
      <c r="Q501" s="33"/>
      <c r="R501" s="35"/>
      <c r="S501" s="26"/>
      <c r="T501" s="26"/>
      <c r="U501" s="26"/>
      <c r="V501" s="26"/>
      <c r="W501" s="26"/>
      <c r="X501" s="26"/>
      <c r="Y501" s="36"/>
      <c r="Z501" s="37"/>
      <c r="AA501" s="37"/>
      <c r="AB501" s="38"/>
      <c r="AC501" s="33"/>
      <c r="AD501" s="28"/>
      <c r="AE501" s="37"/>
      <c r="AF501" s="38"/>
      <c r="AG501" s="38"/>
      <c r="AH501" s="39"/>
      <c r="AI501" s="39"/>
      <c r="AJ501" s="40"/>
      <c r="AK501" s="41"/>
      <c r="AL501" s="42"/>
      <c r="AM501" s="39">
        <v>603</v>
      </c>
      <c r="AN501" s="30"/>
      <c r="AO501" s="30"/>
      <c r="AP501" s="38"/>
      <c r="AQ501" s="43" t="s">
        <v>155</v>
      </c>
      <c r="AR501" s="44"/>
      <c r="AS501" s="45"/>
      <c r="AT501" s="46"/>
      <c r="AU501" s="47"/>
      <c r="AV501" s="48"/>
      <c r="AW501" s="49"/>
      <c r="AX501" s="49"/>
      <c r="AY501" s="49"/>
      <c r="AZ501" s="49"/>
      <c r="BA501" s="49"/>
      <c r="BB501" s="49"/>
      <c r="BC501" s="49"/>
      <c r="BD501" s="50"/>
      <c r="BE501" s="49"/>
      <c r="BF501" s="49"/>
      <c r="BG501" s="49"/>
      <c r="BH501" s="49"/>
      <c r="BI501" s="49"/>
      <c r="BJ501" s="49"/>
      <c r="BK501" s="49"/>
      <c r="BL501" s="49"/>
      <c r="BM501" s="49"/>
    </row>
    <row r="502" spans="2:65" x14ac:dyDescent="0.25">
      <c r="B502" s="163">
        <v>2021</v>
      </c>
      <c r="C502" s="26"/>
      <c r="D502" s="27" t="s">
        <v>1019</v>
      </c>
      <c r="E502" s="27" t="s">
        <v>1020</v>
      </c>
      <c r="F502" s="29"/>
      <c r="G502" s="30"/>
      <c r="H502" s="30"/>
      <c r="I502" s="30"/>
      <c r="J502" s="31"/>
      <c r="K502" s="32"/>
      <c r="L502" s="33"/>
      <c r="M502" s="33"/>
      <c r="N502" s="26"/>
      <c r="O502" s="26"/>
      <c r="P502" s="34"/>
      <c r="Q502" s="33"/>
      <c r="R502" s="35"/>
      <c r="S502" s="26"/>
      <c r="T502" s="26"/>
      <c r="U502" s="26"/>
      <c r="V502" s="26"/>
      <c r="W502" s="26"/>
      <c r="X502" s="26" t="s">
        <v>423</v>
      </c>
      <c r="Y502" s="36"/>
      <c r="Z502" s="37"/>
      <c r="AA502" s="37"/>
      <c r="AB502" s="38"/>
      <c r="AC502" s="33"/>
      <c r="AD502" s="28"/>
      <c r="AE502" s="37"/>
      <c r="AF502" s="38"/>
      <c r="AG502" s="38"/>
      <c r="AH502" s="39"/>
      <c r="AI502" s="39"/>
      <c r="AJ502" s="40"/>
      <c r="AK502" s="41"/>
      <c r="AL502" s="42"/>
      <c r="AM502" s="39">
        <v>604</v>
      </c>
      <c r="AN502" s="30" t="s">
        <v>1021</v>
      </c>
      <c r="AO502" s="30"/>
      <c r="AP502" s="38"/>
      <c r="AQ502" s="43" t="s">
        <v>155</v>
      </c>
      <c r="AR502" s="44"/>
      <c r="AS502" s="45"/>
      <c r="AT502" s="46"/>
      <c r="AU502" s="47"/>
      <c r="AV502" s="48">
        <v>44732</v>
      </c>
      <c r="AW502" s="49"/>
      <c r="AX502" s="49">
        <v>123</v>
      </c>
      <c r="AY502" s="49"/>
      <c r="AZ502" s="49"/>
      <c r="BA502" s="49"/>
      <c r="BB502" s="49"/>
      <c r="BC502" s="49" t="e">
        <v>#VALUE!</v>
      </c>
      <c r="BD502" s="50"/>
      <c r="BE502" s="49"/>
      <c r="BF502" s="49"/>
      <c r="BG502" s="49"/>
      <c r="BH502" s="49"/>
      <c r="BI502" s="49"/>
      <c r="BJ502" s="49"/>
      <c r="BK502" s="49"/>
      <c r="BL502" s="49"/>
      <c r="BM502" s="49"/>
    </row>
    <row r="503" spans="2:65" x14ac:dyDescent="0.25">
      <c r="B503" s="162">
        <v>2021</v>
      </c>
      <c r="C503" s="26"/>
      <c r="D503" s="27" t="s">
        <v>1019</v>
      </c>
      <c r="E503" s="27" t="s">
        <v>1022</v>
      </c>
      <c r="F503" s="29"/>
      <c r="G503" s="30"/>
      <c r="H503" s="30"/>
      <c r="I503" s="30"/>
      <c r="J503" s="31"/>
      <c r="K503" s="32"/>
      <c r="L503" s="33"/>
      <c r="M503" s="33"/>
      <c r="N503" s="26"/>
      <c r="O503" s="26"/>
      <c r="P503" s="34"/>
      <c r="Q503" s="33"/>
      <c r="R503" s="35"/>
      <c r="S503" s="26"/>
      <c r="T503" s="26"/>
      <c r="U503" s="26"/>
      <c r="V503" s="26"/>
      <c r="W503" s="26"/>
      <c r="X503" s="26" t="s">
        <v>423</v>
      </c>
      <c r="Y503" s="36"/>
      <c r="Z503" s="37"/>
      <c r="AA503" s="37"/>
      <c r="AB503" s="38"/>
      <c r="AC503" s="33"/>
      <c r="AD503" s="28"/>
      <c r="AE503" s="37"/>
      <c r="AF503" s="38"/>
      <c r="AG503" s="38"/>
      <c r="AH503" s="39"/>
      <c r="AI503" s="39"/>
      <c r="AJ503" s="40"/>
      <c r="AK503" s="41"/>
      <c r="AL503" s="42"/>
      <c r="AM503" s="39">
        <v>604</v>
      </c>
      <c r="AN503" s="30" t="s">
        <v>1021</v>
      </c>
      <c r="AO503" s="30"/>
      <c r="AP503" s="38"/>
      <c r="AQ503" s="43" t="s">
        <v>155</v>
      </c>
      <c r="AR503" s="44"/>
      <c r="AS503" s="45"/>
      <c r="AT503" s="46"/>
      <c r="AU503" s="47"/>
      <c r="AV503" s="48">
        <v>45307</v>
      </c>
      <c r="AW503" s="49"/>
      <c r="AX503" s="49">
        <v>23</v>
      </c>
      <c r="AY503" s="49">
        <v>19</v>
      </c>
      <c r="AZ503" s="49">
        <v>16</v>
      </c>
      <c r="BA503" s="49">
        <v>6</v>
      </c>
      <c r="BB503" s="49">
        <v>2</v>
      </c>
      <c r="BC503" s="49" t="e">
        <v>#VALUE!</v>
      </c>
      <c r="BD503" s="50"/>
      <c r="BE503" s="49"/>
      <c r="BF503" s="49"/>
      <c r="BG503" s="49"/>
      <c r="BH503" s="49"/>
      <c r="BI503" s="49"/>
      <c r="BJ503" s="49"/>
      <c r="BK503" s="49"/>
      <c r="BL503" s="49"/>
      <c r="BM503" s="49"/>
    </row>
    <row r="504" spans="2:65" x14ac:dyDescent="0.25">
      <c r="B504" s="163">
        <v>2021</v>
      </c>
      <c r="C504" s="26"/>
      <c r="D504" s="27" t="s">
        <v>996</v>
      </c>
      <c r="E504" s="27" t="s">
        <v>1023</v>
      </c>
      <c r="F504" s="29"/>
      <c r="G504" s="30"/>
      <c r="H504" s="30"/>
      <c r="I504" s="30"/>
      <c r="J504" s="31"/>
      <c r="K504" s="32"/>
      <c r="L504" s="33"/>
      <c r="M504" s="33"/>
      <c r="N504" s="26"/>
      <c r="O504" s="26"/>
      <c r="P504" s="34"/>
      <c r="Q504" s="33"/>
      <c r="R504" s="35"/>
      <c r="S504" s="26"/>
      <c r="T504" s="26"/>
      <c r="U504" s="26"/>
      <c r="V504" s="26"/>
      <c r="W504" s="26"/>
      <c r="X504" s="26" t="s">
        <v>777</v>
      </c>
      <c r="Y504" s="36"/>
      <c r="Z504" s="37"/>
      <c r="AA504" s="37"/>
      <c r="AB504" s="38"/>
      <c r="AC504" s="33"/>
      <c r="AD504" s="28"/>
      <c r="AE504" s="37"/>
      <c r="AF504" s="38"/>
      <c r="AG504" s="38"/>
      <c r="AH504" s="39"/>
      <c r="AI504" s="39"/>
      <c r="AJ504" s="40"/>
      <c r="AK504" s="41"/>
      <c r="AL504" s="42"/>
      <c r="AM504" s="39">
        <v>605</v>
      </c>
      <c r="AN504" s="30"/>
      <c r="AO504" s="30"/>
      <c r="AP504" s="38"/>
      <c r="AQ504" s="43" t="s">
        <v>155</v>
      </c>
      <c r="AR504" s="44"/>
      <c r="AS504" s="45"/>
      <c r="AT504" s="46"/>
      <c r="AU504" s="47"/>
      <c r="AV504" s="48"/>
      <c r="AW504" s="49"/>
      <c r="AX504" s="49"/>
      <c r="AY504" s="49"/>
      <c r="AZ504" s="49"/>
      <c r="BA504" s="49"/>
      <c r="BB504" s="49"/>
      <c r="BC504" s="49"/>
      <c r="BD504" s="50"/>
      <c r="BE504" s="49"/>
      <c r="BF504" s="49"/>
      <c r="BG504" s="49"/>
      <c r="BH504" s="49"/>
      <c r="BI504" s="49"/>
      <c r="BJ504" s="49"/>
      <c r="BK504" s="49"/>
      <c r="BL504" s="49"/>
      <c r="BM504" s="49"/>
    </row>
    <row r="505" spans="2:65" x14ac:dyDescent="0.25">
      <c r="B505" s="163">
        <v>0</v>
      </c>
      <c r="C505" s="26"/>
      <c r="D505" s="27"/>
      <c r="E505" s="27" t="s">
        <v>1024</v>
      </c>
      <c r="F505" s="29"/>
      <c r="G505" s="30"/>
      <c r="H505" s="30"/>
      <c r="I505" s="30"/>
      <c r="J505" s="31"/>
      <c r="K505" s="32"/>
      <c r="L505" s="33"/>
      <c r="M505" s="33"/>
      <c r="N505" s="26"/>
      <c r="O505" s="26"/>
      <c r="P505" s="34"/>
      <c r="Q505" s="33"/>
      <c r="R505" s="35"/>
      <c r="S505" s="26"/>
      <c r="T505" s="26"/>
      <c r="U505" s="26"/>
      <c r="V505" s="26" t="s">
        <v>78</v>
      </c>
      <c r="W505" s="26"/>
      <c r="X505" s="26"/>
      <c r="Y505" s="36"/>
      <c r="Z505" s="37"/>
      <c r="AA505" s="37"/>
      <c r="AB505" s="38"/>
      <c r="AC505" s="33"/>
      <c r="AD505" s="28" t="s">
        <v>1025</v>
      </c>
      <c r="AE505" s="37"/>
      <c r="AF505" s="38"/>
      <c r="AG505" s="38"/>
      <c r="AH505" s="39"/>
      <c r="AI505" s="39"/>
      <c r="AJ505" s="40"/>
      <c r="AK505" s="41"/>
      <c r="AL505" s="42"/>
      <c r="AM505" s="39">
        <v>606</v>
      </c>
      <c r="AN505" s="30"/>
      <c r="AO505" s="30"/>
      <c r="AP505" s="38"/>
      <c r="AQ505" s="43" t="s">
        <v>155</v>
      </c>
      <c r="AR505" s="44"/>
      <c r="AS505" s="45"/>
      <c r="AT505" s="46"/>
      <c r="AU505" s="47"/>
      <c r="AV505" s="48"/>
      <c r="AW505" s="49"/>
      <c r="AX505" s="49"/>
      <c r="AY505" s="49"/>
      <c r="AZ505" s="49"/>
      <c r="BA505" s="49"/>
      <c r="BB505" s="49"/>
      <c r="BC505" s="49"/>
      <c r="BD505" s="50"/>
      <c r="BE505" s="49"/>
      <c r="BF505" s="49"/>
      <c r="BG505" s="49"/>
      <c r="BH505" s="49"/>
      <c r="BI505" s="49"/>
      <c r="BJ505" s="49"/>
      <c r="BK505" s="49"/>
      <c r="BL505" s="49"/>
      <c r="BM505" s="49"/>
    </row>
    <row r="506" spans="2:65" x14ac:dyDescent="0.25">
      <c r="B506" s="162">
        <v>2021</v>
      </c>
      <c r="C506" s="26"/>
      <c r="D506" s="27" t="s">
        <v>1026</v>
      </c>
      <c r="E506" s="27" t="s">
        <v>1027</v>
      </c>
      <c r="F506" s="29"/>
      <c r="G506" s="30"/>
      <c r="H506" s="30"/>
      <c r="I506" s="30"/>
      <c r="J506" s="31"/>
      <c r="K506" s="32"/>
      <c r="L506" s="33"/>
      <c r="M506" s="33"/>
      <c r="N506" s="26"/>
      <c r="O506" s="26"/>
      <c r="P506" s="34"/>
      <c r="Q506" s="33"/>
      <c r="R506" s="35"/>
      <c r="S506" s="26"/>
      <c r="T506" s="26"/>
      <c r="U506" s="26"/>
      <c r="V506" s="26"/>
      <c r="W506" s="26"/>
      <c r="X506" s="26" t="s">
        <v>777</v>
      </c>
      <c r="Y506" s="36"/>
      <c r="Z506" s="37"/>
      <c r="AA506" s="37"/>
      <c r="AB506" s="38"/>
      <c r="AC506" s="33"/>
      <c r="AD506" s="28"/>
      <c r="AE506" s="37"/>
      <c r="AF506" s="38"/>
      <c r="AG506" s="38"/>
      <c r="AH506" s="39"/>
      <c r="AI506" s="39"/>
      <c r="AJ506" s="40"/>
      <c r="AK506" s="41"/>
      <c r="AL506" s="42"/>
      <c r="AM506" s="39">
        <v>607</v>
      </c>
      <c r="AN506" s="30" t="s">
        <v>1028</v>
      </c>
      <c r="AO506" s="30"/>
      <c r="AP506" s="38"/>
      <c r="AQ506" s="43" t="s">
        <v>155</v>
      </c>
      <c r="AR506" s="44"/>
      <c r="AS506" s="45"/>
      <c r="AT506" s="46"/>
      <c r="AU506" s="47"/>
      <c r="AV506" s="48">
        <v>44419</v>
      </c>
      <c r="AW506" s="49"/>
      <c r="AX506" s="49"/>
      <c r="AY506" s="49"/>
      <c r="AZ506" s="49"/>
      <c r="BA506" s="49"/>
      <c r="BB506" s="49"/>
      <c r="BC506" s="49"/>
      <c r="BD506" s="50"/>
      <c r="BE506" s="49"/>
      <c r="BF506" s="49"/>
      <c r="BG506" s="49"/>
      <c r="BH506" s="49"/>
      <c r="BI506" s="49"/>
      <c r="BJ506" s="49"/>
      <c r="BK506" s="49"/>
      <c r="BL506" s="49"/>
      <c r="BM506" s="49"/>
    </row>
    <row r="507" spans="2:65" x14ac:dyDescent="0.25">
      <c r="B507" s="163">
        <v>2021</v>
      </c>
      <c r="C507" s="26"/>
      <c r="D507" s="27" t="s">
        <v>1026</v>
      </c>
      <c r="E507" s="27" t="s">
        <v>1029</v>
      </c>
      <c r="F507" s="29"/>
      <c r="G507" s="30"/>
      <c r="H507" s="30"/>
      <c r="I507" s="30"/>
      <c r="J507" s="31"/>
      <c r="K507" s="32"/>
      <c r="L507" s="33"/>
      <c r="M507" s="33"/>
      <c r="N507" s="26"/>
      <c r="O507" s="26"/>
      <c r="P507" s="34"/>
      <c r="Q507" s="33"/>
      <c r="R507" s="35"/>
      <c r="S507" s="26"/>
      <c r="T507" s="26"/>
      <c r="U507" s="26"/>
      <c r="V507" s="26"/>
      <c r="W507" s="26"/>
      <c r="X507" s="26" t="s">
        <v>777</v>
      </c>
      <c r="Y507" s="36"/>
      <c r="Z507" s="37"/>
      <c r="AA507" s="37"/>
      <c r="AB507" s="38"/>
      <c r="AC507" s="33"/>
      <c r="AD507" s="28"/>
      <c r="AE507" s="37"/>
      <c r="AF507" s="38"/>
      <c r="AG507" s="38"/>
      <c r="AH507" s="39"/>
      <c r="AI507" s="39"/>
      <c r="AJ507" s="40"/>
      <c r="AK507" s="41"/>
      <c r="AL507" s="42"/>
      <c r="AM507" s="39">
        <v>607</v>
      </c>
      <c r="AN507" s="30" t="s">
        <v>1028</v>
      </c>
      <c r="AO507" s="30"/>
      <c r="AP507" s="38"/>
      <c r="AQ507" s="43" t="s">
        <v>155</v>
      </c>
      <c r="AR507" s="44"/>
      <c r="AS507" s="45"/>
      <c r="AT507" s="46"/>
      <c r="AU507" s="47"/>
      <c r="AV507" s="48">
        <v>44419</v>
      </c>
      <c r="AW507" s="49"/>
      <c r="AX507" s="49"/>
      <c r="AY507" s="49"/>
      <c r="AZ507" s="49"/>
      <c r="BA507" s="49"/>
      <c r="BB507" s="49"/>
      <c r="BC507" s="49"/>
      <c r="BD507" s="50"/>
      <c r="BE507" s="49"/>
      <c r="BF507" s="49"/>
      <c r="BG507" s="49"/>
      <c r="BH507" s="49"/>
      <c r="BI507" s="49"/>
      <c r="BJ507" s="49"/>
      <c r="BK507" s="49"/>
      <c r="BL507" s="49"/>
      <c r="BM507" s="49"/>
    </row>
    <row r="508" spans="2:65" x14ac:dyDescent="0.25">
      <c r="B508" s="163">
        <v>2021</v>
      </c>
      <c r="C508" s="26"/>
      <c r="D508" s="27" t="s">
        <v>1026</v>
      </c>
      <c r="E508" s="27" t="s">
        <v>1030</v>
      </c>
      <c r="F508" s="29"/>
      <c r="G508" s="30"/>
      <c r="H508" s="30"/>
      <c r="I508" s="30"/>
      <c r="J508" s="31"/>
      <c r="K508" s="32"/>
      <c r="L508" s="33"/>
      <c r="M508" s="33"/>
      <c r="N508" s="26"/>
      <c r="O508" s="26"/>
      <c r="P508" s="34"/>
      <c r="Q508" s="33"/>
      <c r="R508" s="35"/>
      <c r="S508" s="26"/>
      <c r="T508" s="26"/>
      <c r="U508" s="26"/>
      <c r="V508" s="26"/>
      <c r="W508" s="26"/>
      <c r="X508" s="26" t="s">
        <v>777</v>
      </c>
      <c r="Y508" s="36"/>
      <c r="Z508" s="37"/>
      <c r="AA508" s="37"/>
      <c r="AB508" s="38"/>
      <c r="AC508" s="33"/>
      <c r="AD508" s="28"/>
      <c r="AE508" s="37"/>
      <c r="AF508" s="38"/>
      <c r="AG508" s="38"/>
      <c r="AH508" s="39"/>
      <c r="AI508" s="39"/>
      <c r="AJ508" s="40"/>
      <c r="AK508" s="41"/>
      <c r="AL508" s="42"/>
      <c r="AM508" s="39">
        <v>607</v>
      </c>
      <c r="AN508" s="30" t="s">
        <v>1028</v>
      </c>
      <c r="AO508" s="30"/>
      <c r="AP508" s="38"/>
      <c r="AQ508" s="43" t="s">
        <v>155</v>
      </c>
      <c r="AR508" s="44"/>
      <c r="AS508" s="45"/>
      <c r="AT508" s="46"/>
      <c r="AU508" s="47"/>
      <c r="AV508" s="48">
        <v>44419</v>
      </c>
      <c r="AW508" s="49"/>
      <c r="AX508" s="49"/>
      <c r="AY508" s="49"/>
      <c r="AZ508" s="49"/>
      <c r="BA508" s="49"/>
      <c r="BB508" s="49"/>
      <c r="BC508" s="49"/>
      <c r="BD508" s="50"/>
      <c r="BE508" s="49"/>
      <c r="BF508" s="49"/>
      <c r="BG508" s="49"/>
      <c r="BH508" s="49"/>
      <c r="BI508" s="49"/>
      <c r="BJ508" s="49"/>
      <c r="BK508" s="49"/>
      <c r="BL508" s="49"/>
      <c r="BM508" s="49"/>
    </row>
    <row r="509" spans="2:65" x14ac:dyDescent="0.25">
      <c r="B509" s="162">
        <v>2021</v>
      </c>
      <c r="C509" s="26"/>
      <c r="D509" s="27" t="s">
        <v>1031</v>
      </c>
      <c r="E509" s="27" t="s">
        <v>1032</v>
      </c>
      <c r="F509" s="29"/>
      <c r="G509" s="30"/>
      <c r="H509" s="30"/>
      <c r="I509" s="30"/>
      <c r="J509" s="31"/>
      <c r="K509" s="32"/>
      <c r="L509" s="33"/>
      <c r="M509" s="33"/>
      <c r="N509" s="26"/>
      <c r="O509" s="26"/>
      <c r="P509" s="34"/>
      <c r="Q509" s="33"/>
      <c r="R509" s="35"/>
      <c r="S509" s="26"/>
      <c r="T509" s="26"/>
      <c r="U509" s="26"/>
      <c r="V509" s="26"/>
      <c r="W509" s="26"/>
      <c r="X509" s="26" t="s">
        <v>777</v>
      </c>
      <c r="Y509" s="36"/>
      <c r="Z509" s="37"/>
      <c r="AA509" s="37"/>
      <c r="AB509" s="38"/>
      <c r="AC509" s="33"/>
      <c r="AD509" s="28"/>
      <c r="AE509" s="37"/>
      <c r="AF509" s="38"/>
      <c r="AG509" s="38"/>
      <c r="AH509" s="39"/>
      <c r="AI509" s="39"/>
      <c r="AJ509" s="40"/>
      <c r="AK509" s="41"/>
      <c r="AL509" s="42"/>
      <c r="AM509" s="39">
        <v>609</v>
      </c>
      <c r="AN509" s="30" t="s">
        <v>1033</v>
      </c>
      <c r="AO509" s="30"/>
      <c r="AP509" s="38"/>
      <c r="AQ509" s="43" t="s">
        <v>155</v>
      </c>
      <c r="AR509" s="44"/>
      <c r="AS509" s="45"/>
      <c r="AT509" s="46"/>
      <c r="AU509" s="47"/>
      <c r="AV509" s="48">
        <v>45309</v>
      </c>
      <c r="AW509" s="49"/>
      <c r="AX509" s="49">
        <v>5</v>
      </c>
      <c r="AY509" s="49"/>
      <c r="AZ509" s="49"/>
      <c r="BA509" s="49"/>
      <c r="BB509" s="49">
        <v>1</v>
      </c>
      <c r="BC509" s="49" t="e">
        <v>#VALUE!</v>
      </c>
      <c r="BD509" s="50"/>
      <c r="BE509" s="49"/>
      <c r="BF509" s="49"/>
      <c r="BG509" s="49"/>
      <c r="BH509" s="49"/>
      <c r="BI509" s="49"/>
      <c r="BJ509" s="49"/>
      <c r="BK509" s="49"/>
      <c r="BL509" s="49"/>
      <c r="BM509" s="49"/>
    </row>
    <row r="510" spans="2:65" x14ac:dyDescent="0.25">
      <c r="B510" s="163">
        <v>2021</v>
      </c>
      <c r="C510" s="26"/>
      <c r="D510" s="27" t="s">
        <v>1034</v>
      </c>
      <c r="E510" s="27" t="s">
        <v>1035</v>
      </c>
      <c r="F510" s="29"/>
      <c r="G510" s="30"/>
      <c r="H510" s="30"/>
      <c r="I510" s="30"/>
      <c r="J510" s="31"/>
      <c r="K510" s="32"/>
      <c r="L510" s="33"/>
      <c r="M510" s="33"/>
      <c r="N510" s="26"/>
      <c r="O510" s="26"/>
      <c r="P510" s="34"/>
      <c r="Q510" s="33"/>
      <c r="R510" s="35"/>
      <c r="S510" s="26"/>
      <c r="T510" s="26"/>
      <c r="U510" s="26"/>
      <c r="V510" s="26"/>
      <c r="W510" s="26"/>
      <c r="X510" s="26" t="s">
        <v>777</v>
      </c>
      <c r="Y510" s="36"/>
      <c r="Z510" s="37"/>
      <c r="AA510" s="37"/>
      <c r="AB510" s="38"/>
      <c r="AC510" s="33"/>
      <c r="AD510" s="28"/>
      <c r="AE510" s="37"/>
      <c r="AF510" s="38"/>
      <c r="AG510" s="38"/>
      <c r="AH510" s="39"/>
      <c r="AI510" s="39"/>
      <c r="AJ510" s="40"/>
      <c r="AK510" s="41"/>
      <c r="AL510" s="42"/>
      <c r="AM510" s="39">
        <v>610</v>
      </c>
      <c r="AN510" s="30" t="s">
        <v>1036</v>
      </c>
      <c r="AO510" s="30"/>
      <c r="AP510" s="38"/>
      <c r="AQ510" s="43" t="s">
        <v>155</v>
      </c>
      <c r="AR510" s="44"/>
      <c r="AS510" s="45"/>
      <c r="AT510" s="46"/>
      <c r="AU510" s="47"/>
      <c r="AV510" s="48">
        <v>44411</v>
      </c>
      <c r="AW510" s="49"/>
      <c r="AX510" s="49"/>
      <c r="AY510" s="49"/>
      <c r="AZ510" s="49"/>
      <c r="BA510" s="49"/>
      <c r="BB510" s="49"/>
      <c r="BC510" s="49"/>
      <c r="BD510" s="50"/>
      <c r="BE510" s="49"/>
      <c r="BF510" s="49"/>
      <c r="BG510" s="49"/>
      <c r="BH510" s="49"/>
      <c r="BI510" s="49"/>
      <c r="BJ510" s="49"/>
      <c r="BK510" s="49"/>
      <c r="BL510" s="49"/>
      <c r="BM510" s="49"/>
    </row>
    <row r="511" spans="2:65" x14ac:dyDescent="0.25">
      <c r="B511" s="163">
        <v>0</v>
      </c>
      <c r="C511" s="26"/>
      <c r="D511" s="27"/>
      <c r="E511" s="27" t="s">
        <v>1037</v>
      </c>
      <c r="F511" s="29"/>
      <c r="G511" s="30"/>
      <c r="H511" s="30"/>
      <c r="I511" s="30"/>
      <c r="J511" s="31"/>
      <c r="K511" s="32"/>
      <c r="L511" s="33"/>
      <c r="M511" s="33"/>
      <c r="N511" s="26"/>
      <c r="O511" s="26"/>
      <c r="P511" s="34"/>
      <c r="Q511" s="33"/>
      <c r="R511" s="35"/>
      <c r="S511" s="26"/>
      <c r="T511" s="26"/>
      <c r="U511" s="26"/>
      <c r="V511" s="26" t="s">
        <v>90</v>
      </c>
      <c r="W511" s="26"/>
      <c r="X511" s="26"/>
      <c r="Y511" s="36"/>
      <c r="Z511" s="37"/>
      <c r="AA511" s="37"/>
      <c r="AB511" s="38"/>
      <c r="AC511" s="33"/>
      <c r="AD511" s="28"/>
      <c r="AE511" s="37"/>
      <c r="AF511" s="38"/>
      <c r="AG511" s="38"/>
      <c r="AH511" s="39"/>
      <c r="AI511" s="39"/>
      <c r="AJ511" s="40"/>
      <c r="AK511" s="41"/>
      <c r="AL511" s="42"/>
      <c r="AM511" s="39">
        <v>611</v>
      </c>
      <c r="AN511" s="30"/>
      <c r="AO511" s="30"/>
      <c r="AP511" s="38"/>
      <c r="AQ511" s="43" t="s">
        <v>155</v>
      </c>
      <c r="AR511" s="44"/>
      <c r="AS511" s="45"/>
      <c r="AT511" s="46"/>
      <c r="AU511" s="47"/>
      <c r="AV511" s="48"/>
      <c r="AW511" s="49"/>
      <c r="AX511" s="49"/>
      <c r="AY511" s="49"/>
      <c r="AZ511" s="49"/>
      <c r="BA511" s="49"/>
      <c r="BB511" s="49"/>
      <c r="BC511" s="49"/>
      <c r="BD511" s="50"/>
      <c r="BE511" s="49"/>
      <c r="BF511" s="49"/>
      <c r="BG511" s="49"/>
      <c r="BH511" s="49"/>
      <c r="BI511" s="49"/>
      <c r="BJ511" s="49"/>
      <c r="BK511" s="49"/>
      <c r="BL511" s="49"/>
      <c r="BM511" s="49"/>
    </row>
    <row r="512" spans="2:65" x14ac:dyDescent="0.25">
      <c r="B512" s="162">
        <v>2021</v>
      </c>
      <c r="C512" s="26"/>
      <c r="D512" s="27" t="s">
        <v>1038</v>
      </c>
      <c r="E512" s="27" t="s">
        <v>1039</v>
      </c>
      <c r="F512" s="29"/>
      <c r="G512" s="30"/>
      <c r="H512" s="30"/>
      <c r="I512" s="30"/>
      <c r="J512" s="31"/>
      <c r="K512" s="32"/>
      <c r="L512" s="33"/>
      <c r="M512" s="33"/>
      <c r="N512" s="26"/>
      <c r="O512" s="26"/>
      <c r="P512" s="34"/>
      <c r="Q512" s="33"/>
      <c r="R512" s="35"/>
      <c r="S512" s="26"/>
      <c r="T512" s="26"/>
      <c r="U512" s="26"/>
      <c r="V512" s="26"/>
      <c r="W512" s="26"/>
      <c r="X512" s="26" t="s">
        <v>777</v>
      </c>
      <c r="Y512" s="36"/>
      <c r="Z512" s="37"/>
      <c r="AA512" s="37"/>
      <c r="AB512" s="38"/>
      <c r="AC512" s="33"/>
      <c r="AD512" s="28"/>
      <c r="AE512" s="37"/>
      <c r="AF512" s="38"/>
      <c r="AG512" s="38"/>
      <c r="AH512" s="39"/>
      <c r="AI512" s="39"/>
      <c r="AJ512" s="40"/>
      <c r="AK512" s="41"/>
      <c r="AL512" s="42"/>
      <c r="AM512" s="39">
        <v>612</v>
      </c>
      <c r="AN512" s="30" t="s">
        <v>1040</v>
      </c>
      <c r="AO512" s="30"/>
      <c r="AP512" s="38"/>
      <c r="AQ512" s="43" t="s">
        <v>155</v>
      </c>
      <c r="AR512" s="44"/>
      <c r="AS512" s="45"/>
      <c r="AT512" s="46"/>
      <c r="AU512" s="47"/>
      <c r="AV512" s="48">
        <v>44419</v>
      </c>
      <c r="AW512" s="49"/>
      <c r="AX512" s="49"/>
      <c r="AY512" s="49"/>
      <c r="AZ512" s="49"/>
      <c r="BA512" s="49"/>
      <c r="BB512" s="49"/>
      <c r="BC512" s="49"/>
      <c r="BD512" s="50"/>
      <c r="BE512" s="49"/>
      <c r="BF512" s="49"/>
      <c r="BG512" s="49"/>
      <c r="BH512" s="49"/>
      <c r="BI512" s="49"/>
      <c r="BJ512" s="49"/>
      <c r="BK512" s="49"/>
      <c r="BL512" s="49"/>
      <c r="BM512" s="49"/>
    </row>
    <row r="513" spans="2:65" x14ac:dyDescent="0.25">
      <c r="B513" s="163">
        <v>2021</v>
      </c>
      <c r="C513" s="26"/>
      <c r="D513" s="27" t="s">
        <v>1041</v>
      </c>
      <c r="E513" s="27" t="s">
        <v>1042</v>
      </c>
      <c r="F513" s="29"/>
      <c r="G513" s="30"/>
      <c r="H513" s="30"/>
      <c r="I513" s="30"/>
      <c r="J513" s="31"/>
      <c r="K513" s="32"/>
      <c r="L513" s="33"/>
      <c r="M513" s="33"/>
      <c r="N513" s="26"/>
      <c r="O513" s="26"/>
      <c r="P513" s="34"/>
      <c r="Q513" s="33"/>
      <c r="R513" s="35"/>
      <c r="S513" s="26"/>
      <c r="T513" s="26"/>
      <c r="U513" s="26"/>
      <c r="V513" s="26"/>
      <c r="W513" s="26"/>
      <c r="X513" s="26" t="s">
        <v>777</v>
      </c>
      <c r="Y513" s="36"/>
      <c r="Z513" s="37"/>
      <c r="AA513" s="37"/>
      <c r="AB513" s="38"/>
      <c r="AC513" s="33"/>
      <c r="AD513" s="28"/>
      <c r="AE513" s="37"/>
      <c r="AF513" s="38"/>
      <c r="AG513" s="38"/>
      <c r="AH513" s="39"/>
      <c r="AI513" s="39"/>
      <c r="AJ513" s="40"/>
      <c r="AK513" s="41"/>
      <c r="AL513" s="42"/>
      <c r="AM513" s="39">
        <v>613</v>
      </c>
      <c r="AN513" s="30" t="s">
        <v>1043</v>
      </c>
      <c r="AO513" s="30"/>
      <c r="AP513" s="38"/>
      <c r="AQ513" s="43" t="s">
        <v>155</v>
      </c>
      <c r="AR513" s="44"/>
      <c r="AS513" s="45"/>
      <c r="AT513" s="46"/>
      <c r="AU513" s="47"/>
      <c r="AV513" s="48">
        <v>45382</v>
      </c>
      <c r="AW513" s="49"/>
      <c r="AX513" s="49"/>
      <c r="AY513" s="49"/>
      <c r="AZ513" s="49"/>
      <c r="BA513" s="49"/>
      <c r="BB513" s="49"/>
      <c r="BC513" s="49"/>
      <c r="BD513" s="50"/>
      <c r="BE513" s="49">
        <v>1</v>
      </c>
      <c r="BF513" s="49"/>
      <c r="BG513" s="49"/>
      <c r="BH513" s="49"/>
      <c r="BI513" s="49"/>
      <c r="BJ513" s="49"/>
      <c r="BK513" s="49"/>
      <c r="BL513" s="49"/>
      <c r="BM513" s="49"/>
    </row>
    <row r="514" spans="2:65" x14ac:dyDescent="0.25">
      <c r="B514" s="163">
        <v>2021</v>
      </c>
      <c r="C514" s="26"/>
      <c r="D514" s="27" t="s">
        <v>1044</v>
      </c>
      <c r="E514" s="27" t="s">
        <v>1045</v>
      </c>
      <c r="F514" s="29"/>
      <c r="G514" s="30"/>
      <c r="H514" s="30"/>
      <c r="I514" s="30"/>
      <c r="J514" s="31"/>
      <c r="K514" s="32"/>
      <c r="L514" s="33"/>
      <c r="M514" s="33"/>
      <c r="N514" s="26"/>
      <c r="O514" s="26"/>
      <c r="P514" s="34"/>
      <c r="Q514" s="33"/>
      <c r="R514" s="35"/>
      <c r="S514" s="26"/>
      <c r="T514" s="26"/>
      <c r="U514" s="26"/>
      <c r="V514" s="26"/>
      <c r="W514" s="26"/>
      <c r="X514" s="26" t="s">
        <v>777</v>
      </c>
      <c r="Y514" s="36"/>
      <c r="Z514" s="37"/>
      <c r="AA514" s="37"/>
      <c r="AB514" s="38"/>
      <c r="AC514" s="33"/>
      <c r="AD514" s="28"/>
      <c r="AE514" s="37"/>
      <c r="AF514" s="38"/>
      <c r="AG514" s="38"/>
      <c r="AH514" s="39"/>
      <c r="AI514" s="39"/>
      <c r="AJ514" s="40"/>
      <c r="AK514" s="41"/>
      <c r="AL514" s="42"/>
      <c r="AM514" s="39">
        <v>614</v>
      </c>
      <c r="AN514" s="30" t="s">
        <v>1046</v>
      </c>
      <c r="AO514" s="30"/>
      <c r="AP514" s="38"/>
      <c r="AQ514" s="43" t="s">
        <v>155</v>
      </c>
      <c r="AR514" s="44"/>
      <c r="AS514" s="45"/>
      <c r="AT514" s="46"/>
      <c r="AU514" s="47"/>
      <c r="AV514" s="48">
        <v>45309</v>
      </c>
      <c r="AW514" s="49"/>
      <c r="AX514" s="49">
        <v>1</v>
      </c>
      <c r="AY514" s="49"/>
      <c r="AZ514" s="49"/>
      <c r="BA514" s="49"/>
      <c r="BB514" s="49"/>
      <c r="BC514" s="49">
        <v>1</v>
      </c>
      <c r="BD514" s="50"/>
      <c r="BE514" s="49"/>
      <c r="BF514" s="49"/>
      <c r="BG514" s="49"/>
      <c r="BH514" s="49"/>
      <c r="BI514" s="49"/>
      <c r="BJ514" s="49"/>
      <c r="BK514" s="49"/>
      <c r="BL514" s="49"/>
      <c r="BM514" s="49"/>
    </row>
    <row r="515" spans="2:65" x14ac:dyDescent="0.25">
      <c r="B515" s="162">
        <v>2021</v>
      </c>
      <c r="C515" s="26"/>
      <c r="D515" s="27" t="s">
        <v>1047</v>
      </c>
      <c r="E515" s="27" t="s">
        <v>1048</v>
      </c>
      <c r="F515" s="29"/>
      <c r="G515" s="30"/>
      <c r="H515" s="30"/>
      <c r="I515" s="30"/>
      <c r="J515" s="31"/>
      <c r="K515" s="32"/>
      <c r="L515" s="33"/>
      <c r="M515" s="33"/>
      <c r="N515" s="26"/>
      <c r="O515" s="26"/>
      <c r="P515" s="34"/>
      <c r="Q515" s="33"/>
      <c r="R515" s="35"/>
      <c r="S515" s="26"/>
      <c r="T515" s="26"/>
      <c r="U515" s="26"/>
      <c r="V515" s="26"/>
      <c r="W515" s="26" t="s">
        <v>1049</v>
      </c>
      <c r="X515" s="26"/>
      <c r="Y515" s="36"/>
      <c r="Z515" s="37"/>
      <c r="AA515" s="37"/>
      <c r="AB515" s="38"/>
      <c r="AC515" s="33"/>
      <c r="AD515" s="28"/>
      <c r="AE515" s="37"/>
      <c r="AF515" s="38"/>
      <c r="AG515" s="38"/>
      <c r="AH515" s="39"/>
      <c r="AI515" s="39" t="s">
        <v>31</v>
      </c>
      <c r="AJ515" s="40"/>
      <c r="AK515" s="41"/>
      <c r="AL515" s="42"/>
      <c r="AM515" s="39">
        <v>615</v>
      </c>
      <c r="AN515" s="30" t="s">
        <v>1050</v>
      </c>
      <c r="AO515" s="30"/>
      <c r="AP515" s="38"/>
      <c r="AQ515" s="43" t="s">
        <v>155</v>
      </c>
      <c r="AR515" s="44"/>
      <c r="AS515" s="45"/>
      <c r="AT515" s="46"/>
      <c r="AU515" s="47"/>
      <c r="AV515" s="48">
        <v>45309</v>
      </c>
      <c r="AW515" s="49"/>
      <c r="AX515" s="49">
        <v>8</v>
      </c>
      <c r="AY515" s="49"/>
      <c r="AZ515" s="49"/>
      <c r="BA515" s="49"/>
      <c r="BB515" s="49"/>
      <c r="BC515" s="49" t="e">
        <v>#VALUE!</v>
      </c>
      <c r="BD515" s="50"/>
      <c r="BE515" s="49"/>
      <c r="BF515" s="49"/>
      <c r="BG515" s="49"/>
      <c r="BH515" s="49"/>
      <c r="BI515" s="49"/>
      <c r="BJ515" s="49"/>
      <c r="BK515" s="49"/>
      <c r="BL515" s="49"/>
      <c r="BM515" s="49"/>
    </row>
    <row r="516" spans="2:65" x14ac:dyDescent="0.25">
      <c r="B516" s="163">
        <v>2021</v>
      </c>
      <c r="C516" s="26"/>
      <c r="D516" s="27" t="s">
        <v>1051</v>
      </c>
      <c r="E516" s="27" t="s">
        <v>1052</v>
      </c>
      <c r="F516" s="29"/>
      <c r="G516" s="30"/>
      <c r="H516" s="30"/>
      <c r="I516" s="30"/>
      <c r="J516" s="31"/>
      <c r="K516" s="32"/>
      <c r="L516" s="33"/>
      <c r="M516" s="33"/>
      <c r="N516" s="26"/>
      <c r="O516" s="26"/>
      <c r="P516" s="34"/>
      <c r="Q516" s="33"/>
      <c r="R516" s="35"/>
      <c r="S516" s="26"/>
      <c r="T516" s="26"/>
      <c r="U516" s="26"/>
      <c r="V516" s="26"/>
      <c r="W516" s="26"/>
      <c r="X516" s="26" t="s">
        <v>777</v>
      </c>
      <c r="Y516" s="36"/>
      <c r="Z516" s="37"/>
      <c r="AA516" s="37"/>
      <c r="AB516" s="38"/>
      <c r="AC516" s="33"/>
      <c r="AD516" s="28"/>
      <c r="AE516" s="37"/>
      <c r="AF516" s="38"/>
      <c r="AG516" s="38"/>
      <c r="AH516" s="39"/>
      <c r="AI516" s="39"/>
      <c r="AJ516" s="40"/>
      <c r="AK516" s="41"/>
      <c r="AL516" s="42"/>
      <c r="AM516" s="39">
        <v>616</v>
      </c>
      <c r="AN516" s="30" t="s">
        <v>1053</v>
      </c>
      <c r="AO516" s="30"/>
      <c r="AP516" s="38"/>
      <c r="AQ516" s="43" t="s">
        <v>155</v>
      </c>
      <c r="AR516" s="44"/>
      <c r="AS516" s="45"/>
      <c r="AT516" s="46"/>
      <c r="AU516" s="47"/>
      <c r="AV516" s="48">
        <v>44419</v>
      </c>
      <c r="AW516" s="49"/>
      <c r="AX516" s="49"/>
      <c r="AY516" s="49"/>
      <c r="AZ516" s="49"/>
      <c r="BA516" s="49"/>
      <c r="BB516" s="49"/>
      <c r="BC516" s="49"/>
      <c r="BD516" s="50"/>
      <c r="BE516" s="49"/>
      <c r="BF516" s="49"/>
      <c r="BG516" s="49"/>
      <c r="BH516" s="49"/>
      <c r="BI516" s="49"/>
      <c r="BJ516" s="49"/>
      <c r="BK516" s="49"/>
      <c r="BL516" s="49"/>
      <c r="BM516" s="49"/>
    </row>
    <row r="517" spans="2:65" x14ac:dyDescent="0.25">
      <c r="B517" s="163">
        <v>2018</v>
      </c>
      <c r="C517" s="26"/>
      <c r="D517" s="27" t="s">
        <v>792</v>
      </c>
      <c r="E517" s="27" t="s">
        <v>1054</v>
      </c>
      <c r="F517" s="29"/>
      <c r="G517" s="30"/>
      <c r="H517" s="30"/>
      <c r="I517" s="30"/>
      <c r="J517" s="31"/>
      <c r="K517" s="32"/>
      <c r="L517" s="33"/>
      <c r="M517" s="33"/>
      <c r="N517" s="26"/>
      <c r="O517" s="26"/>
      <c r="P517" s="34"/>
      <c r="Q517" s="33"/>
      <c r="R517" s="35"/>
      <c r="S517" s="26"/>
      <c r="T517" s="26"/>
      <c r="U517" s="26"/>
      <c r="V517" s="26" t="s">
        <v>1011</v>
      </c>
      <c r="W517" s="26"/>
      <c r="X517" s="26" t="s">
        <v>423</v>
      </c>
      <c r="Y517" s="36"/>
      <c r="Z517" s="37"/>
      <c r="AA517" s="37"/>
      <c r="AB517" s="38" t="s">
        <v>29</v>
      </c>
      <c r="AC517" s="33"/>
      <c r="AD517" s="28" t="s">
        <v>154</v>
      </c>
      <c r="AE517" s="37"/>
      <c r="AF517" s="38" t="s">
        <v>501</v>
      </c>
      <c r="AG517" s="38" t="s">
        <v>501</v>
      </c>
      <c r="AH517" s="39"/>
      <c r="AI517" s="39" t="s">
        <v>31</v>
      </c>
      <c r="AJ517" s="40" t="s">
        <v>424</v>
      </c>
      <c r="AK517" s="41"/>
      <c r="AL517" s="42"/>
      <c r="AM517" s="39">
        <v>617</v>
      </c>
      <c r="AN517" s="30" t="s">
        <v>1055</v>
      </c>
      <c r="AO517" s="30"/>
      <c r="AP517" s="38"/>
      <c r="AQ517" s="43"/>
      <c r="AR517" s="44" t="s">
        <v>501</v>
      </c>
      <c r="AS517" s="45"/>
      <c r="AT517" s="46"/>
      <c r="AU517" s="47" t="s">
        <v>35</v>
      </c>
      <c r="AV517" s="48">
        <v>45657</v>
      </c>
      <c r="AW517" s="49"/>
      <c r="AX517" s="49">
        <v>1497</v>
      </c>
      <c r="AY517" s="49">
        <v>73</v>
      </c>
      <c r="AZ517" s="49">
        <v>89</v>
      </c>
      <c r="BA517" s="49">
        <v>72</v>
      </c>
      <c r="BB517" s="49">
        <v>103</v>
      </c>
      <c r="BC517" s="49" t="e">
        <v>#VALUE!</v>
      </c>
      <c r="BD517" s="50">
        <v>489</v>
      </c>
      <c r="BE517" s="49">
        <v>117</v>
      </c>
      <c r="BF517" s="49">
        <v>61</v>
      </c>
      <c r="BG517" s="49"/>
      <c r="BH517" s="49"/>
      <c r="BI517" s="49"/>
      <c r="BJ517" s="49"/>
      <c r="BK517" s="49"/>
      <c r="BL517" s="49"/>
      <c r="BM517" s="49"/>
    </row>
    <row r="518" spans="2:65" x14ac:dyDescent="0.25">
      <c r="B518" s="162">
        <v>2021</v>
      </c>
      <c r="C518" s="26"/>
      <c r="D518" s="27" t="s">
        <v>996</v>
      </c>
      <c r="E518" s="27" t="s">
        <v>1056</v>
      </c>
      <c r="F518" s="29"/>
      <c r="G518" s="30"/>
      <c r="H518" s="30"/>
      <c r="I518" s="30"/>
      <c r="J518" s="31"/>
      <c r="K518" s="32"/>
      <c r="L518" s="33"/>
      <c r="M518" s="33"/>
      <c r="N518" s="26"/>
      <c r="O518" s="26"/>
      <c r="P518" s="34"/>
      <c r="Q518" s="33"/>
      <c r="R518" s="35"/>
      <c r="S518" s="26"/>
      <c r="T518" s="26"/>
      <c r="U518" s="26"/>
      <c r="V518" s="26"/>
      <c r="W518" s="26"/>
      <c r="X518" s="26"/>
      <c r="Y518" s="36"/>
      <c r="Z518" s="37"/>
      <c r="AA518" s="37"/>
      <c r="AB518" s="38"/>
      <c r="AC518" s="33"/>
      <c r="AD518" s="28"/>
      <c r="AE518" s="37"/>
      <c r="AF518" s="38"/>
      <c r="AG518" s="38"/>
      <c r="AH518" s="39"/>
      <c r="AI518" s="39"/>
      <c r="AJ518" s="40"/>
      <c r="AK518" s="41"/>
      <c r="AL518" s="42"/>
      <c r="AM518" s="39">
        <v>618</v>
      </c>
      <c r="AN518" s="30" t="s">
        <v>1057</v>
      </c>
      <c r="AO518" s="30"/>
      <c r="AP518" s="38"/>
      <c r="AQ518" s="43" t="s">
        <v>155</v>
      </c>
      <c r="AR518" s="44"/>
      <c r="AS518" s="45"/>
      <c r="AT518" s="46"/>
      <c r="AU518" s="47"/>
      <c r="AV518" s="48">
        <v>44748</v>
      </c>
      <c r="AW518" s="49"/>
      <c r="AX518" s="49"/>
      <c r="AY518" s="49"/>
      <c r="AZ518" s="49"/>
      <c r="BA518" s="49"/>
      <c r="BB518" s="49"/>
      <c r="BC518" s="49"/>
      <c r="BD518" s="50"/>
      <c r="BE518" s="49"/>
      <c r="BF518" s="49"/>
      <c r="BG518" s="49"/>
      <c r="BH518" s="49"/>
      <c r="BI518" s="49"/>
      <c r="BJ518" s="49"/>
      <c r="BK518" s="49"/>
      <c r="BL518" s="49"/>
      <c r="BM518" s="49"/>
    </row>
    <row r="519" spans="2:65" x14ac:dyDescent="0.25">
      <c r="B519" s="163">
        <v>2021</v>
      </c>
      <c r="C519" s="26"/>
      <c r="D519" s="27" t="s">
        <v>1058</v>
      </c>
      <c r="E519" s="27" t="s">
        <v>1059</v>
      </c>
      <c r="F519" s="29"/>
      <c r="G519" s="30"/>
      <c r="H519" s="30"/>
      <c r="I519" s="30"/>
      <c r="J519" s="31"/>
      <c r="K519" s="32"/>
      <c r="L519" s="33"/>
      <c r="M519" s="33"/>
      <c r="N519" s="26"/>
      <c r="O519" s="26"/>
      <c r="P519" s="34"/>
      <c r="Q519" s="33"/>
      <c r="R519" s="35"/>
      <c r="S519" s="26"/>
      <c r="T519" s="26"/>
      <c r="U519" s="26"/>
      <c r="V519" s="26"/>
      <c r="W519" s="26"/>
      <c r="X519" s="26" t="s">
        <v>777</v>
      </c>
      <c r="Y519" s="36"/>
      <c r="Z519" s="37"/>
      <c r="AA519" s="37"/>
      <c r="AB519" s="38"/>
      <c r="AC519" s="33"/>
      <c r="AD519" s="28"/>
      <c r="AE519" s="37"/>
      <c r="AF519" s="38"/>
      <c r="AG519" s="38"/>
      <c r="AH519" s="39"/>
      <c r="AI519" s="39"/>
      <c r="AJ519" s="40"/>
      <c r="AK519" s="41"/>
      <c r="AL519" s="42"/>
      <c r="AM519" s="39">
        <v>619</v>
      </c>
      <c r="AN519" s="30" t="s">
        <v>1060</v>
      </c>
      <c r="AO519" s="30"/>
      <c r="AP519" s="38"/>
      <c r="AQ519" s="43" t="s">
        <v>155</v>
      </c>
      <c r="AR519" s="44"/>
      <c r="AS519" s="45"/>
      <c r="AT519" s="46"/>
      <c r="AU519" s="47"/>
      <c r="AV519" s="48">
        <v>44461</v>
      </c>
      <c r="AW519" s="49"/>
      <c r="AX519" s="49"/>
      <c r="AY519" s="49"/>
      <c r="AZ519" s="49"/>
      <c r="BA519" s="49"/>
      <c r="BB519" s="49"/>
      <c r="BC519" s="49"/>
      <c r="BD519" s="50"/>
      <c r="BE519" s="49"/>
      <c r="BF519" s="49"/>
      <c r="BG519" s="49"/>
      <c r="BH519" s="49"/>
      <c r="BI519" s="49"/>
      <c r="BJ519" s="49"/>
      <c r="BK519" s="49"/>
      <c r="BL519" s="49"/>
      <c r="BM519" s="49"/>
    </row>
    <row r="520" spans="2:65" x14ac:dyDescent="0.25">
      <c r="B520" s="162">
        <v>2019</v>
      </c>
      <c r="C520" s="26"/>
      <c r="D520" s="27" t="s">
        <v>1061</v>
      </c>
      <c r="E520" s="27" t="s">
        <v>1062</v>
      </c>
      <c r="F520" s="29"/>
      <c r="G520" s="30"/>
      <c r="H520" s="30"/>
      <c r="I520" s="30"/>
      <c r="J520" s="31"/>
      <c r="K520" s="32"/>
      <c r="L520" s="33"/>
      <c r="M520" s="33"/>
      <c r="N520" s="26"/>
      <c r="O520" s="26"/>
      <c r="P520" s="34"/>
      <c r="Q520" s="33"/>
      <c r="R520" s="35"/>
      <c r="S520" s="26"/>
      <c r="T520" s="26"/>
      <c r="U520" s="26"/>
      <c r="V520" s="26"/>
      <c r="W520" s="26"/>
      <c r="X520" s="26" t="s">
        <v>423</v>
      </c>
      <c r="Y520" s="36"/>
      <c r="Z520" s="37"/>
      <c r="AA520" s="37"/>
      <c r="AB520" s="38" t="s">
        <v>29</v>
      </c>
      <c r="AC520" s="33"/>
      <c r="AD520" s="28" t="s">
        <v>154</v>
      </c>
      <c r="AE520" s="37"/>
      <c r="AF520" s="38" t="s">
        <v>501</v>
      </c>
      <c r="AG520" s="38" t="s">
        <v>501</v>
      </c>
      <c r="AH520" s="39"/>
      <c r="AI520" s="39" t="s">
        <v>31</v>
      </c>
      <c r="AJ520" s="40" t="s">
        <v>424</v>
      </c>
      <c r="AK520" s="41"/>
      <c r="AL520" s="42"/>
      <c r="AM520" s="39">
        <v>620</v>
      </c>
      <c r="AN520" s="30" t="s">
        <v>1063</v>
      </c>
      <c r="AO520" s="30"/>
      <c r="AP520" s="38"/>
      <c r="AQ520" s="43"/>
      <c r="AR520" s="44" t="s">
        <v>501</v>
      </c>
      <c r="AS520" s="45"/>
      <c r="AT520" s="46" t="s">
        <v>1064</v>
      </c>
      <c r="AU520" s="47" t="s">
        <v>35</v>
      </c>
      <c r="AV520" s="48">
        <v>45657</v>
      </c>
      <c r="AW520" s="49"/>
      <c r="AX520" s="49">
        <v>183</v>
      </c>
      <c r="AY520" s="49">
        <v>16</v>
      </c>
      <c r="AZ520" s="49">
        <v>5</v>
      </c>
      <c r="BA520" s="49">
        <v>10</v>
      </c>
      <c r="BB520" s="49">
        <v>3</v>
      </c>
      <c r="BC520" s="49" t="e">
        <v>#VALUE!</v>
      </c>
      <c r="BD520" s="50">
        <v>62</v>
      </c>
      <c r="BE520" s="49">
        <v>8</v>
      </c>
      <c r="BF520" s="49">
        <v>1</v>
      </c>
      <c r="BG520" s="49"/>
      <c r="BH520" s="49"/>
      <c r="BI520" s="49"/>
      <c r="BJ520" s="49"/>
      <c r="BK520" s="49"/>
      <c r="BL520" s="49"/>
      <c r="BM520" s="49"/>
    </row>
    <row r="521" spans="2:65" x14ac:dyDescent="0.25">
      <c r="B521" s="163">
        <v>2021</v>
      </c>
      <c r="C521" s="26"/>
      <c r="D521" s="27" t="s">
        <v>1065</v>
      </c>
      <c r="E521" s="27" t="s">
        <v>1066</v>
      </c>
      <c r="F521" s="29"/>
      <c r="G521" s="30"/>
      <c r="H521" s="30"/>
      <c r="I521" s="30"/>
      <c r="J521" s="31"/>
      <c r="K521" s="32"/>
      <c r="L521" s="33"/>
      <c r="M521" s="33"/>
      <c r="N521" s="26"/>
      <c r="O521" s="26"/>
      <c r="P521" s="34"/>
      <c r="Q521" s="33"/>
      <c r="R521" s="35"/>
      <c r="S521" s="26"/>
      <c r="T521" s="26"/>
      <c r="U521" s="26"/>
      <c r="V521" s="26"/>
      <c r="W521" s="26" t="s">
        <v>1067</v>
      </c>
      <c r="X521" s="26" t="s">
        <v>423</v>
      </c>
      <c r="Y521" s="36"/>
      <c r="Z521" s="37"/>
      <c r="AA521" s="37"/>
      <c r="AB521" s="38"/>
      <c r="AC521" s="33"/>
      <c r="AD521" s="28"/>
      <c r="AE521" s="37"/>
      <c r="AF521" s="38"/>
      <c r="AG521" s="38"/>
      <c r="AH521" s="39"/>
      <c r="AI521" s="39"/>
      <c r="AJ521" s="40" t="s">
        <v>972</v>
      </c>
      <c r="AK521" s="41"/>
      <c r="AL521" s="42"/>
      <c r="AM521" s="39">
        <v>621</v>
      </c>
      <c r="AN521" s="30" t="s">
        <v>1068</v>
      </c>
      <c r="AO521" s="30"/>
      <c r="AP521" s="38"/>
      <c r="AQ521" s="43" t="s">
        <v>155</v>
      </c>
      <c r="AR521" s="44"/>
      <c r="AS521" s="45"/>
      <c r="AT521" s="46" t="s">
        <v>1069</v>
      </c>
      <c r="AU521" s="47"/>
      <c r="AV521" s="48">
        <v>45029</v>
      </c>
      <c r="AW521" s="49">
        <v>24</v>
      </c>
      <c r="AX521" s="49">
        <v>2</v>
      </c>
      <c r="AY521" s="49">
        <v>0</v>
      </c>
      <c r="AZ521" s="49"/>
      <c r="BA521" s="49"/>
      <c r="BB521" s="49"/>
      <c r="BC521" s="49"/>
      <c r="BD521" s="50"/>
      <c r="BE521" s="49"/>
      <c r="BF521" s="49"/>
      <c r="BG521" s="49"/>
      <c r="BH521" s="49"/>
      <c r="BI521" s="49"/>
      <c r="BJ521" s="49"/>
      <c r="BK521" s="49"/>
      <c r="BL521" s="49"/>
      <c r="BM521" s="49"/>
    </row>
    <row r="522" spans="2:65" x14ac:dyDescent="0.25">
      <c r="B522" s="162">
        <v>2021</v>
      </c>
      <c r="C522" s="26"/>
      <c r="D522" s="27" t="s">
        <v>1070</v>
      </c>
      <c r="E522" s="27" t="s">
        <v>1071</v>
      </c>
      <c r="F522" s="29"/>
      <c r="G522" s="30"/>
      <c r="H522" s="30"/>
      <c r="I522" s="30"/>
      <c r="J522" s="31"/>
      <c r="K522" s="32"/>
      <c r="L522" s="33"/>
      <c r="M522" s="33"/>
      <c r="N522" s="26"/>
      <c r="O522" s="26"/>
      <c r="P522" s="34"/>
      <c r="Q522" s="33"/>
      <c r="R522" s="35"/>
      <c r="S522" s="26"/>
      <c r="T522" s="26"/>
      <c r="U522" s="26"/>
      <c r="V522" s="26"/>
      <c r="W522" s="26"/>
      <c r="X522" s="26" t="s">
        <v>777</v>
      </c>
      <c r="Y522" s="36"/>
      <c r="Z522" s="37"/>
      <c r="AA522" s="37"/>
      <c r="AB522" s="38"/>
      <c r="AC522" s="33"/>
      <c r="AD522" s="28"/>
      <c r="AE522" s="37"/>
      <c r="AF522" s="38"/>
      <c r="AG522" s="38"/>
      <c r="AH522" s="39"/>
      <c r="AI522" s="39"/>
      <c r="AJ522" s="40"/>
      <c r="AK522" s="41"/>
      <c r="AL522" s="42"/>
      <c r="AM522" s="39">
        <v>622</v>
      </c>
      <c r="AN522" s="30" t="s">
        <v>1072</v>
      </c>
      <c r="AO522" s="30"/>
      <c r="AP522" s="38"/>
      <c r="AQ522" s="43" t="s">
        <v>155</v>
      </c>
      <c r="AR522" s="44"/>
      <c r="AS522" s="45"/>
      <c r="AT522" s="46"/>
      <c r="AU522" s="47"/>
      <c r="AV522" s="48">
        <v>44463</v>
      </c>
      <c r="AW522" s="49"/>
      <c r="AX522" s="49"/>
      <c r="AY522" s="49"/>
      <c r="AZ522" s="49"/>
      <c r="BA522" s="49"/>
      <c r="BB522" s="49"/>
      <c r="BC522" s="49"/>
      <c r="BD522" s="50"/>
      <c r="BE522" s="49"/>
      <c r="BF522" s="49"/>
      <c r="BG522" s="49"/>
      <c r="BH522" s="49"/>
      <c r="BI522" s="49"/>
      <c r="BJ522" s="49"/>
      <c r="BK522" s="49"/>
      <c r="BL522" s="49"/>
      <c r="BM522" s="49"/>
    </row>
    <row r="523" spans="2:65" x14ac:dyDescent="0.25">
      <c r="B523" s="163">
        <v>2021</v>
      </c>
      <c r="C523" s="26"/>
      <c r="D523" s="27" t="s">
        <v>1073</v>
      </c>
      <c r="E523" s="27" t="s">
        <v>1074</v>
      </c>
      <c r="F523" s="29"/>
      <c r="G523" s="30"/>
      <c r="H523" s="30"/>
      <c r="I523" s="30"/>
      <c r="J523" s="31"/>
      <c r="K523" s="32"/>
      <c r="L523" s="33"/>
      <c r="M523" s="33"/>
      <c r="N523" s="26"/>
      <c r="O523" s="26"/>
      <c r="P523" s="34"/>
      <c r="Q523" s="33"/>
      <c r="R523" s="35"/>
      <c r="S523" s="26"/>
      <c r="T523" s="26"/>
      <c r="U523" s="26"/>
      <c r="V523" s="26"/>
      <c r="W523" s="26"/>
      <c r="X523" s="26" t="s">
        <v>777</v>
      </c>
      <c r="Y523" s="36"/>
      <c r="Z523" s="37"/>
      <c r="AA523" s="37"/>
      <c r="AB523" s="38"/>
      <c r="AC523" s="33"/>
      <c r="AD523" s="28"/>
      <c r="AE523" s="37"/>
      <c r="AF523" s="38"/>
      <c r="AG523" s="38"/>
      <c r="AH523" s="39"/>
      <c r="AI523" s="39"/>
      <c r="AJ523" s="40"/>
      <c r="AK523" s="41"/>
      <c r="AL523" s="42"/>
      <c r="AM523" s="39">
        <v>623</v>
      </c>
      <c r="AN523" s="30" t="s">
        <v>1075</v>
      </c>
      <c r="AO523" s="30"/>
      <c r="AP523" s="38"/>
      <c r="AQ523" s="43" t="s">
        <v>155</v>
      </c>
      <c r="AR523" s="44"/>
      <c r="AS523" s="45"/>
      <c r="AT523" s="46"/>
      <c r="AU523" s="47"/>
      <c r="AV523" s="48">
        <v>45308</v>
      </c>
      <c r="AW523" s="49"/>
      <c r="AX523" s="49"/>
      <c r="AY523" s="49"/>
      <c r="AZ523" s="49"/>
      <c r="BA523" s="49"/>
      <c r="BB523" s="49"/>
      <c r="BC523" s="49">
        <v>1</v>
      </c>
      <c r="BD523" s="50"/>
      <c r="BE523" s="49"/>
      <c r="BF523" s="49"/>
      <c r="BG523" s="49"/>
      <c r="BH523" s="49"/>
      <c r="BI523" s="49"/>
      <c r="BJ523" s="49"/>
      <c r="BK523" s="49"/>
      <c r="BL523" s="49"/>
      <c r="BM523" s="49"/>
    </row>
    <row r="524" spans="2:65" x14ac:dyDescent="0.25">
      <c r="B524" s="162">
        <v>2021</v>
      </c>
      <c r="C524" s="26"/>
      <c r="D524" s="27" t="s">
        <v>1076</v>
      </c>
      <c r="E524" s="27" t="s">
        <v>1077</v>
      </c>
      <c r="F524" s="29"/>
      <c r="G524" s="30"/>
      <c r="H524" s="30"/>
      <c r="I524" s="30"/>
      <c r="J524" s="31"/>
      <c r="K524" s="32"/>
      <c r="L524" s="33"/>
      <c r="M524" s="33"/>
      <c r="N524" s="26"/>
      <c r="O524" s="26"/>
      <c r="P524" s="34"/>
      <c r="Q524" s="33"/>
      <c r="R524" s="35"/>
      <c r="S524" s="26"/>
      <c r="T524" s="26"/>
      <c r="U524" s="26"/>
      <c r="V524" s="26"/>
      <c r="W524" s="26"/>
      <c r="X524" s="26"/>
      <c r="Y524" s="36"/>
      <c r="Z524" s="37"/>
      <c r="AA524" s="37"/>
      <c r="AB524" s="38"/>
      <c r="AC524" s="33"/>
      <c r="AD524" s="28"/>
      <c r="AE524" s="37"/>
      <c r="AF524" s="38"/>
      <c r="AG524" s="38"/>
      <c r="AH524" s="39"/>
      <c r="AI524" s="39"/>
      <c r="AJ524" s="40" t="s">
        <v>424</v>
      </c>
      <c r="AK524" s="41"/>
      <c r="AL524" s="42"/>
      <c r="AM524" s="39">
        <v>624</v>
      </c>
      <c r="AN524" s="30" t="s">
        <v>1078</v>
      </c>
      <c r="AO524" s="30"/>
      <c r="AP524" s="38"/>
      <c r="AQ524" s="43" t="s">
        <v>155</v>
      </c>
      <c r="AR524" s="44"/>
      <c r="AS524" s="45"/>
      <c r="AT524" s="46"/>
      <c r="AU524" s="47"/>
      <c r="AV524" s="48">
        <v>44741</v>
      </c>
      <c r="AW524" s="49"/>
      <c r="AX524" s="49">
        <v>42</v>
      </c>
      <c r="AY524" s="49"/>
      <c r="AZ524" s="49"/>
      <c r="BA524" s="49"/>
      <c r="BB524" s="49"/>
      <c r="BC524" s="49" t="e">
        <v>#VALUE!</v>
      </c>
      <c r="BD524" s="50"/>
      <c r="BE524" s="49"/>
      <c r="BF524" s="49"/>
      <c r="BG524" s="49"/>
      <c r="BH524" s="49"/>
      <c r="BI524" s="49"/>
      <c r="BJ524" s="49"/>
      <c r="BK524" s="49"/>
      <c r="BL524" s="49"/>
      <c r="BM524" s="49"/>
    </row>
    <row r="525" spans="2:65" x14ac:dyDescent="0.25">
      <c r="B525" s="163">
        <v>2021</v>
      </c>
      <c r="C525" s="26"/>
      <c r="D525" s="27" t="s">
        <v>1058</v>
      </c>
      <c r="E525" s="27" t="s">
        <v>1079</v>
      </c>
      <c r="F525" s="29"/>
      <c r="G525" s="30"/>
      <c r="H525" s="30"/>
      <c r="I525" s="30"/>
      <c r="J525" s="31"/>
      <c r="K525" s="32"/>
      <c r="L525" s="33"/>
      <c r="M525" s="33"/>
      <c r="N525" s="26"/>
      <c r="O525" s="26"/>
      <c r="P525" s="34"/>
      <c r="Q525" s="33"/>
      <c r="R525" s="35"/>
      <c r="S525" s="26"/>
      <c r="T525" s="26"/>
      <c r="U525" s="26"/>
      <c r="V525" s="26"/>
      <c r="W525" s="26"/>
      <c r="X525" s="26" t="s">
        <v>777</v>
      </c>
      <c r="Y525" s="36"/>
      <c r="Z525" s="37"/>
      <c r="AA525" s="37"/>
      <c r="AB525" s="38"/>
      <c r="AC525" s="33"/>
      <c r="AD525" s="28"/>
      <c r="AE525" s="37">
        <v>2021</v>
      </c>
      <c r="AF525" s="38" t="s">
        <v>1080</v>
      </c>
      <c r="AG525" s="38" t="s">
        <v>1080</v>
      </c>
      <c r="AH525" s="39"/>
      <c r="AI525" s="39" t="s">
        <v>1081</v>
      </c>
      <c r="AJ525" s="40"/>
      <c r="AK525" s="41"/>
      <c r="AL525" s="42" t="s">
        <v>833</v>
      </c>
      <c r="AM525" s="39">
        <v>625</v>
      </c>
      <c r="AN525" s="30"/>
      <c r="AO525" s="30"/>
      <c r="AP525" s="38"/>
      <c r="AQ525" s="43" t="s">
        <v>155</v>
      </c>
      <c r="AR525" s="44"/>
      <c r="AS525" s="45"/>
      <c r="AT525" s="46"/>
      <c r="AU525" s="47"/>
      <c r="AV525" s="48">
        <v>44461</v>
      </c>
      <c r="AW525" s="49"/>
      <c r="AX525" s="49"/>
      <c r="AY525" s="49"/>
      <c r="AZ525" s="49"/>
      <c r="BA525" s="49"/>
      <c r="BB525" s="49"/>
      <c r="BC525" s="49"/>
      <c r="BD525" s="50"/>
      <c r="BE525" s="49"/>
      <c r="BF525" s="49"/>
      <c r="BG525" s="49"/>
      <c r="BH525" s="49"/>
      <c r="BI525" s="49"/>
      <c r="BJ525" s="49"/>
      <c r="BK525" s="49"/>
      <c r="BL525" s="49"/>
      <c r="BM525" s="49"/>
    </row>
    <row r="526" spans="2:65" x14ac:dyDescent="0.25">
      <c r="B526" s="162">
        <v>2021</v>
      </c>
      <c r="C526" s="26"/>
      <c r="D526" s="27" t="s">
        <v>1082</v>
      </c>
      <c r="E526" s="27" t="s">
        <v>1083</v>
      </c>
      <c r="F526" s="29"/>
      <c r="G526" s="30"/>
      <c r="H526" s="30"/>
      <c r="I526" s="30"/>
      <c r="J526" s="31"/>
      <c r="K526" s="32"/>
      <c r="L526" s="33"/>
      <c r="M526" s="33"/>
      <c r="N526" s="26"/>
      <c r="O526" s="26"/>
      <c r="P526" s="34"/>
      <c r="Q526" s="33"/>
      <c r="R526" s="35"/>
      <c r="S526" s="26"/>
      <c r="T526" s="26"/>
      <c r="U526" s="26"/>
      <c r="V526" s="26"/>
      <c r="W526" s="26"/>
      <c r="X526" s="26"/>
      <c r="Y526" s="36"/>
      <c r="Z526" s="37"/>
      <c r="AA526" s="37"/>
      <c r="AB526" s="38"/>
      <c r="AC526" s="33"/>
      <c r="AD526" s="28"/>
      <c r="AE526" s="37"/>
      <c r="AF526" s="38"/>
      <c r="AG526" s="38"/>
      <c r="AH526" s="39"/>
      <c r="AI526" s="39"/>
      <c r="AJ526" s="40"/>
      <c r="AK526" s="41"/>
      <c r="AL526" s="42"/>
      <c r="AM526" s="39">
        <v>626</v>
      </c>
      <c r="AN526" s="30" t="s">
        <v>1084</v>
      </c>
      <c r="AO526" s="30"/>
      <c r="AP526" s="38"/>
      <c r="AQ526" s="43" t="s">
        <v>155</v>
      </c>
      <c r="AR526" s="44"/>
      <c r="AS526" s="45"/>
      <c r="AT526" s="46"/>
      <c r="AU526" s="47"/>
      <c r="AV526" s="48">
        <v>44461</v>
      </c>
      <c r="AW526" s="49"/>
      <c r="AX526" s="49"/>
      <c r="AY526" s="49"/>
      <c r="AZ526" s="49"/>
      <c r="BA526" s="49"/>
      <c r="BB526" s="49"/>
      <c r="BC526" s="49" t="e">
        <v>#VALUE!</v>
      </c>
      <c r="BD526" s="50"/>
      <c r="BE526" s="49"/>
      <c r="BF526" s="49"/>
      <c r="BG526" s="49"/>
      <c r="BH526" s="49"/>
      <c r="BI526" s="49"/>
      <c r="BJ526" s="49"/>
      <c r="BK526" s="49"/>
      <c r="BL526" s="49"/>
      <c r="BM526" s="49"/>
    </row>
    <row r="527" spans="2:65" x14ac:dyDescent="0.25">
      <c r="B527" s="163">
        <v>2021</v>
      </c>
      <c r="C527" s="26"/>
      <c r="D527" s="27" t="s">
        <v>1085</v>
      </c>
      <c r="E527" s="27" t="s">
        <v>1086</v>
      </c>
      <c r="F527" s="29"/>
      <c r="G527" s="30"/>
      <c r="H527" s="30"/>
      <c r="I527" s="30"/>
      <c r="J527" s="31"/>
      <c r="K527" s="32"/>
      <c r="L527" s="33"/>
      <c r="M527" s="33"/>
      <c r="N527" s="26"/>
      <c r="O527" s="26"/>
      <c r="P527" s="34"/>
      <c r="Q527" s="33"/>
      <c r="R527" s="35"/>
      <c r="S527" s="26"/>
      <c r="T527" s="26"/>
      <c r="U527" s="26"/>
      <c r="V527" s="26"/>
      <c r="W527" s="26"/>
      <c r="X527" s="26" t="s">
        <v>777</v>
      </c>
      <c r="Y527" s="36"/>
      <c r="Z527" s="37"/>
      <c r="AA527" s="37"/>
      <c r="AB527" s="38"/>
      <c r="AC527" s="33"/>
      <c r="AD527" s="28"/>
      <c r="AE527" s="37"/>
      <c r="AF527" s="38"/>
      <c r="AG527" s="38"/>
      <c r="AH527" s="39"/>
      <c r="AI527" s="39"/>
      <c r="AJ527" s="40" t="s">
        <v>424</v>
      </c>
      <c r="AK527" s="41"/>
      <c r="AL527" s="42"/>
      <c r="AM527" s="39">
        <v>627</v>
      </c>
      <c r="AN527" s="30" t="s">
        <v>1087</v>
      </c>
      <c r="AO527" s="30"/>
      <c r="AP527" s="38"/>
      <c r="AQ527" s="43" t="s">
        <v>155</v>
      </c>
      <c r="AR527" s="44"/>
      <c r="AS527" s="45"/>
      <c r="AT527" s="46"/>
      <c r="AU527" s="47"/>
      <c r="AV527" s="48">
        <v>44706</v>
      </c>
      <c r="AW527" s="49"/>
      <c r="AX527" s="49">
        <v>81</v>
      </c>
      <c r="AY527" s="49"/>
      <c r="AZ527" s="49"/>
      <c r="BA527" s="49"/>
      <c r="BB527" s="49"/>
      <c r="BC527" s="49"/>
      <c r="BD527" s="50"/>
      <c r="BE527" s="49"/>
      <c r="BF527" s="49"/>
      <c r="BG527" s="49"/>
      <c r="BH527" s="49"/>
      <c r="BI527" s="49"/>
      <c r="BJ527" s="49"/>
      <c r="BK527" s="49"/>
      <c r="BL527" s="49"/>
      <c r="BM527" s="49"/>
    </row>
    <row r="528" spans="2:65" x14ac:dyDescent="0.25">
      <c r="B528" s="162">
        <v>2021</v>
      </c>
      <c r="C528" s="26"/>
      <c r="D528" s="27" t="s">
        <v>1088</v>
      </c>
      <c r="E528" s="27" t="s">
        <v>1089</v>
      </c>
      <c r="F528" s="29"/>
      <c r="G528" s="30"/>
      <c r="H528" s="30"/>
      <c r="I528" s="30"/>
      <c r="J528" s="31"/>
      <c r="K528" s="32"/>
      <c r="L528" s="33"/>
      <c r="M528" s="33"/>
      <c r="N528" s="26"/>
      <c r="O528" s="26"/>
      <c r="P528" s="34"/>
      <c r="Q528" s="33"/>
      <c r="R528" s="35"/>
      <c r="S528" s="26"/>
      <c r="T528" s="26"/>
      <c r="U528" s="26"/>
      <c r="V528" s="26"/>
      <c r="W528" s="26"/>
      <c r="X528" s="26" t="s">
        <v>777</v>
      </c>
      <c r="Y528" s="36"/>
      <c r="Z528" s="37"/>
      <c r="AA528" s="37"/>
      <c r="AB528" s="38"/>
      <c r="AC528" s="33"/>
      <c r="AD528" s="28"/>
      <c r="AE528" s="37"/>
      <c r="AF528" s="38"/>
      <c r="AG528" s="38"/>
      <c r="AH528" s="39"/>
      <c r="AI528" s="39"/>
      <c r="AJ528" s="40"/>
      <c r="AK528" s="41"/>
      <c r="AL528" s="42"/>
      <c r="AM528" s="39">
        <v>628</v>
      </c>
      <c r="AN528" s="30" t="s">
        <v>1090</v>
      </c>
      <c r="AO528" s="30"/>
      <c r="AP528" s="38"/>
      <c r="AQ528" s="43" t="s">
        <v>155</v>
      </c>
      <c r="AR528" s="44"/>
      <c r="AS528" s="45"/>
      <c r="AT528" s="46"/>
      <c r="AU528" s="47"/>
      <c r="AV528" s="48">
        <v>44461</v>
      </c>
      <c r="AW528" s="49"/>
      <c r="AX528" s="49"/>
      <c r="AY528" s="49"/>
      <c r="AZ528" s="49"/>
      <c r="BA528" s="49"/>
      <c r="BB528" s="49"/>
      <c r="BC528" s="49"/>
      <c r="BD528" s="50"/>
      <c r="BE528" s="49"/>
      <c r="BF528" s="49"/>
      <c r="BG528" s="49"/>
      <c r="BH528" s="49"/>
      <c r="BI528" s="49"/>
      <c r="BJ528" s="49"/>
      <c r="BK528" s="49"/>
      <c r="BL528" s="49"/>
      <c r="BM528" s="49"/>
    </row>
    <row r="529" spans="2:65" x14ac:dyDescent="0.25">
      <c r="B529" s="163">
        <v>2021</v>
      </c>
      <c r="C529" s="26"/>
      <c r="D529" s="27" t="s">
        <v>1091</v>
      </c>
      <c r="E529" s="27" t="s">
        <v>1092</v>
      </c>
      <c r="F529" s="29"/>
      <c r="G529" s="30"/>
      <c r="H529" s="30"/>
      <c r="I529" s="30"/>
      <c r="J529" s="31"/>
      <c r="K529" s="32"/>
      <c r="L529" s="33"/>
      <c r="M529" s="33"/>
      <c r="N529" s="26"/>
      <c r="O529" s="26"/>
      <c r="P529" s="34"/>
      <c r="Q529" s="33"/>
      <c r="R529" s="35"/>
      <c r="S529" s="26" t="s">
        <v>1093</v>
      </c>
      <c r="T529" s="26"/>
      <c r="U529" s="26"/>
      <c r="V529" s="26" t="s">
        <v>90</v>
      </c>
      <c r="W529" s="26"/>
      <c r="X529" s="26" t="s">
        <v>423</v>
      </c>
      <c r="Y529" s="36"/>
      <c r="Z529" s="37"/>
      <c r="AA529" s="37"/>
      <c r="AB529" s="38"/>
      <c r="AC529" s="33"/>
      <c r="AD529" s="28"/>
      <c r="AE529" s="37"/>
      <c r="AF529" s="38"/>
      <c r="AG529" s="38"/>
      <c r="AH529" s="39"/>
      <c r="AI529" s="39"/>
      <c r="AJ529" s="40"/>
      <c r="AK529" s="41"/>
      <c r="AL529" s="42"/>
      <c r="AM529" s="39">
        <v>629</v>
      </c>
      <c r="AN529" s="30" t="s">
        <v>1094</v>
      </c>
      <c r="AO529" s="30"/>
      <c r="AP529" s="38"/>
      <c r="AQ529" s="43" t="s">
        <v>155</v>
      </c>
      <c r="AR529" s="44"/>
      <c r="AS529" s="45"/>
      <c r="AT529" s="46"/>
      <c r="AU529" s="47"/>
      <c r="AV529" s="48">
        <v>44522</v>
      </c>
      <c r="AW529" s="49"/>
      <c r="AX529" s="49"/>
      <c r="AY529" s="49"/>
      <c r="AZ529" s="49"/>
      <c r="BA529" s="49"/>
      <c r="BB529" s="49"/>
      <c r="BC529" s="49"/>
      <c r="BD529" s="50"/>
      <c r="BE529" s="49"/>
      <c r="BF529" s="49"/>
      <c r="BG529" s="49"/>
      <c r="BH529" s="49"/>
      <c r="BI529" s="49"/>
      <c r="BJ529" s="49"/>
      <c r="BK529" s="49"/>
      <c r="BL529" s="49"/>
      <c r="BM529" s="49"/>
    </row>
    <row r="530" spans="2:65" x14ac:dyDescent="0.25">
      <c r="B530" s="162">
        <v>2021</v>
      </c>
      <c r="C530" s="26"/>
      <c r="D530" s="27" t="s">
        <v>1095</v>
      </c>
      <c r="E530" s="27" t="s">
        <v>1096</v>
      </c>
      <c r="F530" s="29"/>
      <c r="G530" s="30"/>
      <c r="H530" s="30"/>
      <c r="I530" s="30"/>
      <c r="J530" s="31"/>
      <c r="K530" s="32"/>
      <c r="L530" s="33"/>
      <c r="M530" s="33"/>
      <c r="N530" s="26"/>
      <c r="O530" s="26"/>
      <c r="P530" s="34"/>
      <c r="Q530" s="33"/>
      <c r="R530" s="35"/>
      <c r="S530" s="26" t="s">
        <v>1093</v>
      </c>
      <c r="T530" s="26"/>
      <c r="U530" s="26"/>
      <c r="V530" s="26" t="s">
        <v>90</v>
      </c>
      <c r="W530" s="26"/>
      <c r="X530" s="26" t="s">
        <v>423</v>
      </c>
      <c r="Y530" s="36"/>
      <c r="Z530" s="37"/>
      <c r="AA530" s="37"/>
      <c r="AB530" s="38"/>
      <c r="AC530" s="33"/>
      <c r="AD530" s="28"/>
      <c r="AE530" s="37"/>
      <c r="AF530" s="38"/>
      <c r="AG530" s="38"/>
      <c r="AH530" s="39"/>
      <c r="AI530" s="39"/>
      <c r="AJ530" s="40"/>
      <c r="AK530" s="41"/>
      <c r="AL530" s="42"/>
      <c r="AM530" s="39">
        <v>630</v>
      </c>
      <c r="AN530" s="30" t="s">
        <v>1097</v>
      </c>
      <c r="AO530" s="30"/>
      <c r="AP530" s="38"/>
      <c r="AQ530" s="43" t="s">
        <v>155</v>
      </c>
      <c r="AR530" s="44"/>
      <c r="AS530" s="45"/>
      <c r="AT530" s="46"/>
      <c r="AU530" s="47"/>
      <c r="AV530" s="48">
        <v>44522</v>
      </c>
      <c r="AW530" s="49"/>
      <c r="AX530" s="49"/>
      <c r="AY530" s="49"/>
      <c r="AZ530" s="49"/>
      <c r="BA530" s="49"/>
      <c r="BB530" s="49"/>
      <c r="BC530" s="49"/>
      <c r="BD530" s="50"/>
      <c r="BE530" s="49"/>
      <c r="BF530" s="49"/>
      <c r="BG530" s="49"/>
      <c r="BH530" s="49"/>
      <c r="BI530" s="49"/>
      <c r="BJ530" s="49"/>
      <c r="BK530" s="49"/>
      <c r="BL530" s="49"/>
      <c r="BM530" s="49"/>
    </row>
    <row r="531" spans="2:65" x14ac:dyDescent="0.25">
      <c r="B531" s="163">
        <v>0</v>
      </c>
      <c r="C531" s="26"/>
      <c r="D531" s="27"/>
      <c r="E531" s="27" t="s">
        <v>1098</v>
      </c>
      <c r="F531" s="29"/>
      <c r="G531" s="30"/>
      <c r="H531" s="30"/>
      <c r="I531" s="30"/>
      <c r="J531" s="31"/>
      <c r="K531" s="32"/>
      <c r="L531" s="33"/>
      <c r="M531" s="33"/>
      <c r="N531" s="26"/>
      <c r="O531" s="26"/>
      <c r="P531" s="34"/>
      <c r="Q531" s="33"/>
      <c r="R531" s="35"/>
      <c r="S531" s="26"/>
      <c r="T531" s="26"/>
      <c r="U531" s="26"/>
      <c r="V531" s="26"/>
      <c r="W531" s="26"/>
      <c r="X531" s="26"/>
      <c r="Y531" s="36"/>
      <c r="Z531" s="37"/>
      <c r="AA531" s="37"/>
      <c r="AB531" s="38"/>
      <c r="AC531" s="33"/>
      <c r="AD531" s="28"/>
      <c r="AE531" s="37"/>
      <c r="AF531" s="38"/>
      <c r="AG531" s="38"/>
      <c r="AH531" s="39"/>
      <c r="AI531" s="39"/>
      <c r="AJ531" s="40"/>
      <c r="AK531" s="41"/>
      <c r="AL531" s="42"/>
      <c r="AM531" s="39">
        <v>631</v>
      </c>
      <c r="AN531" s="30"/>
      <c r="AO531" s="30"/>
      <c r="AP531" s="38"/>
      <c r="AQ531" s="43" t="s">
        <v>155</v>
      </c>
      <c r="AR531" s="44"/>
      <c r="AS531" s="45"/>
      <c r="AT531" s="46"/>
      <c r="AU531" s="47"/>
      <c r="AV531" s="48"/>
      <c r="AW531" s="49"/>
      <c r="AX531" s="49"/>
      <c r="AY531" s="49"/>
      <c r="AZ531" s="49"/>
      <c r="BA531" s="49"/>
      <c r="BB531" s="49"/>
      <c r="BC531" s="49"/>
      <c r="BD531" s="50"/>
      <c r="BE531" s="49"/>
      <c r="BF531" s="49"/>
      <c r="BG531" s="49"/>
      <c r="BH531" s="49"/>
      <c r="BI531" s="49"/>
      <c r="BJ531" s="49"/>
      <c r="BK531" s="49"/>
      <c r="BL531" s="49"/>
      <c r="BM531" s="49"/>
    </row>
    <row r="532" spans="2:65" x14ac:dyDescent="0.25">
      <c r="B532" s="162">
        <v>0</v>
      </c>
      <c r="C532" s="26"/>
      <c r="D532" s="27"/>
      <c r="E532" s="27" t="s">
        <v>1099</v>
      </c>
      <c r="F532" s="29"/>
      <c r="G532" s="30"/>
      <c r="H532" s="30"/>
      <c r="I532" s="30"/>
      <c r="J532" s="31"/>
      <c r="K532" s="32"/>
      <c r="L532" s="33"/>
      <c r="M532" s="33"/>
      <c r="N532" s="26"/>
      <c r="O532" s="26"/>
      <c r="P532" s="34"/>
      <c r="Q532" s="33"/>
      <c r="R532" s="35"/>
      <c r="S532" s="26"/>
      <c r="T532" s="26"/>
      <c r="U532" s="26"/>
      <c r="V532" s="26"/>
      <c r="W532" s="26"/>
      <c r="X532" s="26"/>
      <c r="Y532" s="36"/>
      <c r="Z532" s="37"/>
      <c r="AA532" s="37"/>
      <c r="AB532" s="38"/>
      <c r="AC532" s="33"/>
      <c r="AD532" s="28"/>
      <c r="AE532" s="37"/>
      <c r="AF532" s="38"/>
      <c r="AG532" s="38"/>
      <c r="AH532" s="39"/>
      <c r="AI532" s="39"/>
      <c r="AJ532" s="40"/>
      <c r="AK532" s="41"/>
      <c r="AL532" s="42"/>
      <c r="AM532" s="39">
        <v>632</v>
      </c>
      <c r="AN532" s="30"/>
      <c r="AO532" s="30"/>
      <c r="AP532" s="38"/>
      <c r="AQ532" s="43" t="s">
        <v>155</v>
      </c>
      <c r="AR532" s="44"/>
      <c r="AS532" s="45"/>
      <c r="AT532" s="46"/>
      <c r="AU532" s="47"/>
      <c r="AV532" s="48"/>
      <c r="AW532" s="49"/>
      <c r="AX532" s="49"/>
      <c r="AY532" s="49"/>
      <c r="AZ532" s="49"/>
      <c r="BA532" s="49"/>
      <c r="BB532" s="49"/>
      <c r="BC532" s="49"/>
      <c r="BD532" s="50"/>
      <c r="BE532" s="49"/>
      <c r="BF532" s="49"/>
      <c r="BG532" s="49"/>
      <c r="BH532" s="49"/>
      <c r="BI532" s="49"/>
      <c r="BJ532" s="49"/>
      <c r="BK532" s="49"/>
      <c r="BL532" s="49"/>
      <c r="BM532" s="49"/>
    </row>
    <row r="533" spans="2:65" x14ac:dyDescent="0.25">
      <c r="B533" s="163">
        <v>0</v>
      </c>
      <c r="C533" s="26"/>
      <c r="D533" s="27"/>
      <c r="E533" s="27" t="s">
        <v>1100</v>
      </c>
      <c r="F533" s="29"/>
      <c r="G533" s="30"/>
      <c r="H533" s="30"/>
      <c r="I533" s="30"/>
      <c r="J533" s="31"/>
      <c r="K533" s="32"/>
      <c r="L533" s="33"/>
      <c r="M533" s="33"/>
      <c r="N533" s="26"/>
      <c r="O533" s="26"/>
      <c r="P533" s="34"/>
      <c r="Q533" s="33"/>
      <c r="R533" s="35"/>
      <c r="S533" s="26"/>
      <c r="T533" s="26"/>
      <c r="U533" s="26"/>
      <c r="V533" s="26"/>
      <c r="W533" s="26"/>
      <c r="X533" s="26"/>
      <c r="Y533" s="36"/>
      <c r="Z533" s="37"/>
      <c r="AA533" s="37"/>
      <c r="AB533" s="38"/>
      <c r="AC533" s="33"/>
      <c r="AD533" s="28"/>
      <c r="AE533" s="37"/>
      <c r="AF533" s="38"/>
      <c r="AG533" s="38"/>
      <c r="AH533" s="39"/>
      <c r="AI533" s="39"/>
      <c r="AJ533" s="40"/>
      <c r="AK533" s="41"/>
      <c r="AL533" s="42"/>
      <c r="AM533" s="39">
        <v>633</v>
      </c>
      <c r="AN533" s="30"/>
      <c r="AO533" s="30"/>
      <c r="AP533" s="38"/>
      <c r="AQ533" s="43" t="s">
        <v>155</v>
      </c>
      <c r="AR533" s="44"/>
      <c r="AS533" s="45"/>
      <c r="AT533" s="46"/>
      <c r="AU533" s="47"/>
      <c r="AV533" s="48"/>
      <c r="AW533" s="49"/>
      <c r="AX533" s="49"/>
      <c r="AY533" s="49"/>
      <c r="AZ533" s="49"/>
      <c r="BA533" s="49"/>
      <c r="BB533" s="49"/>
      <c r="BC533" s="49"/>
      <c r="BD533" s="50"/>
      <c r="BE533" s="49"/>
      <c r="BF533" s="49"/>
      <c r="BG533" s="49"/>
      <c r="BH533" s="49"/>
      <c r="BI533" s="49"/>
      <c r="BJ533" s="49"/>
      <c r="BK533" s="49"/>
      <c r="BL533" s="49"/>
      <c r="BM533" s="49"/>
    </row>
    <row r="534" spans="2:65" x14ac:dyDescent="0.25">
      <c r="B534" s="162">
        <v>0</v>
      </c>
      <c r="C534" s="26"/>
      <c r="D534" s="27"/>
      <c r="E534" s="27" t="s">
        <v>1101</v>
      </c>
      <c r="F534" s="29"/>
      <c r="G534" s="30"/>
      <c r="H534" s="30"/>
      <c r="I534" s="30"/>
      <c r="J534" s="31"/>
      <c r="K534" s="32"/>
      <c r="L534" s="33"/>
      <c r="M534" s="33"/>
      <c r="N534" s="26"/>
      <c r="O534" s="26"/>
      <c r="P534" s="34"/>
      <c r="Q534" s="33"/>
      <c r="R534" s="35"/>
      <c r="S534" s="26"/>
      <c r="T534" s="26"/>
      <c r="U534" s="26"/>
      <c r="V534" s="26"/>
      <c r="W534" s="26"/>
      <c r="X534" s="26"/>
      <c r="Y534" s="36"/>
      <c r="Z534" s="37"/>
      <c r="AA534" s="37"/>
      <c r="AB534" s="38"/>
      <c r="AC534" s="33"/>
      <c r="AD534" s="28"/>
      <c r="AE534" s="37"/>
      <c r="AF534" s="38"/>
      <c r="AG534" s="38"/>
      <c r="AH534" s="39"/>
      <c r="AI534" s="39"/>
      <c r="AJ534" s="40"/>
      <c r="AK534" s="41"/>
      <c r="AL534" s="42"/>
      <c r="AM534" s="39">
        <v>634</v>
      </c>
      <c r="AN534" s="30"/>
      <c r="AO534" s="30"/>
      <c r="AP534" s="38"/>
      <c r="AQ534" s="43" t="s">
        <v>155</v>
      </c>
      <c r="AR534" s="44"/>
      <c r="AS534" s="45"/>
      <c r="AT534" s="46"/>
      <c r="AU534" s="47"/>
      <c r="AV534" s="48"/>
      <c r="AW534" s="49"/>
      <c r="AX534" s="49"/>
      <c r="AY534" s="49"/>
      <c r="AZ534" s="49"/>
      <c r="BA534" s="49"/>
      <c r="BB534" s="49"/>
      <c r="BC534" s="49"/>
      <c r="BD534" s="50"/>
      <c r="BE534" s="49"/>
      <c r="BF534" s="49"/>
      <c r="BG534" s="49"/>
      <c r="BH534" s="49"/>
      <c r="BI534" s="49"/>
      <c r="BJ534" s="49"/>
      <c r="BK534" s="49"/>
      <c r="BL534" s="49"/>
      <c r="BM534" s="49"/>
    </row>
    <row r="535" spans="2:65" x14ac:dyDescent="0.25">
      <c r="B535" s="163">
        <v>0</v>
      </c>
      <c r="C535" s="26"/>
      <c r="D535" s="27"/>
      <c r="E535" s="27" t="s">
        <v>1102</v>
      </c>
      <c r="F535" s="29"/>
      <c r="G535" s="30"/>
      <c r="H535" s="30"/>
      <c r="I535" s="30"/>
      <c r="J535" s="31"/>
      <c r="K535" s="32"/>
      <c r="L535" s="33"/>
      <c r="M535" s="33"/>
      <c r="N535" s="26"/>
      <c r="O535" s="26"/>
      <c r="P535" s="34"/>
      <c r="Q535" s="33"/>
      <c r="R535" s="35"/>
      <c r="S535" s="26"/>
      <c r="T535" s="26"/>
      <c r="U535" s="26"/>
      <c r="V535" s="26"/>
      <c r="W535" s="26"/>
      <c r="X535" s="26"/>
      <c r="Y535" s="36"/>
      <c r="Z535" s="37"/>
      <c r="AA535" s="37"/>
      <c r="AB535" s="38"/>
      <c r="AC535" s="33"/>
      <c r="AD535" s="28"/>
      <c r="AE535" s="37"/>
      <c r="AF535" s="38"/>
      <c r="AG535" s="38"/>
      <c r="AH535" s="39"/>
      <c r="AI535" s="39"/>
      <c r="AJ535" s="40"/>
      <c r="AK535" s="41"/>
      <c r="AL535" s="42"/>
      <c r="AM535" s="39">
        <v>635</v>
      </c>
      <c r="AN535" s="30"/>
      <c r="AO535" s="30"/>
      <c r="AP535" s="38"/>
      <c r="AQ535" s="43" t="s">
        <v>155</v>
      </c>
      <c r="AR535" s="44"/>
      <c r="AS535" s="45"/>
      <c r="AT535" s="46"/>
      <c r="AU535" s="47"/>
      <c r="AV535" s="48"/>
      <c r="AW535" s="49"/>
      <c r="AX535" s="49"/>
      <c r="AY535" s="49"/>
      <c r="AZ535" s="49"/>
      <c r="BA535" s="49"/>
      <c r="BB535" s="49"/>
      <c r="BC535" s="49"/>
      <c r="BD535" s="50"/>
      <c r="BE535" s="49"/>
      <c r="BF535" s="49"/>
      <c r="BG535" s="49"/>
      <c r="BH535" s="49"/>
      <c r="BI535" s="49"/>
      <c r="BJ535" s="49"/>
      <c r="BK535" s="49"/>
      <c r="BL535" s="49"/>
      <c r="BM535" s="49"/>
    </row>
    <row r="536" spans="2:65" x14ac:dyDescent="0.25">
      <c r="B536" s="162">
        <v>0</v>
      </c>
      <c r="C536" s="26"/>
      <c r="D536" s="27"/>
      <c r="E536" s="27" t="s">
        <v>1103</v>
      </c>
      <c r="F536" s="29"/>
      <c r="G536" s="30"/>
      <c r="H536" s="30"/>
      <c r="I536" s="30"/>
      <c r="J536" s="31"/>
      <c r="K536" s="32"/>
      <c r="L536" s="33"/>
      <c r="M536" s="33"/>
      <c r="N536" s="26"/>
      <c r="O536" s="26"/>
      <c r="P536" s="34"/>
      <c r="Q536" s="33"/>
      <c r="R536" s="35"/>
      <c r="S536" s="26"/>
      <c r="T536" s="26"/>
      <c r="U536" s="26"/>
      <c r="V536" s="26"/>
      <c r="W536" s="26"/>
      <c r="X536" s="26"/>
      <c r="Y536" s="36"/>
      <c r="Z536" s="37"/>
      <c r="AA536" s="37"/>
      <c r="AB536" s="38"/>
      <c r="AC536" s="33"/>
      <c r="AD536" s="28"/>
      <c r="AE536" s="37"/>
      <c r="AF536" s="38"/>
      <c r="AG536" s="38"/>
      <c r="AH536" s="39"/>
      <c r="AI536" s="39"/>
      <c r="AJ536" s="40"/>
      <c r="AK536" s="41"/>
      <c r="AL536" s="42"/>
      <c r="AM536" s="39">
        <v>636</v>
      </c>
      <c r="AN536" s="30"/>
      <c r="AO536" s="30"/>
      <c r="AP536" s="38"/>
      <c r="AQ536" s="43" t="s">
        <v>155</v>
      </c>
      <c r="AR536" s="44"/>
      <c r="AS536" s="45"/>
      <c r="AT536" s="46"/>
      <c r="AU536" s="47"/>
      <c r="AV536" s="48"/>
      <c r="AW536" s="49"/>
      <c r="AX536" s="49"/>
      <c r="AY536" s="49"/>
      <c r="AZ536" s="49"/>
      <c r="BA536" s="49"/>
      <c r="BB536" s="49"/>
      <c r="BC536" s="49"/>
      <c r="BD536" s="50"/>
      <c r="BE536" s="49"/>
      <c r="BF536" s="49"/>
      <c r="BG536" s="49"/>
      <c r="BH536" s="49"/>
      <c r="BI536" s="49"/>
      <c r="BJ536" s="49"/>
      <c r="BK536" s="49"/>
      <c r="BL536" s="49"/>
      <c r="BM536" s="49"/>
    </row>
    <row r="537" spans="2:65" x14ac:dyDescent="0.25">
      <c r="B537" s="163">
        <v>0</v>
      </c>
      <c r="C537" s="26"/>
      <c r="D537" s="27"/>
      <c r="E537" s="27" t="s">
        <v>1104</v>
      </c>
      <c r="F537" s="29"/>
      <c r="G537" s="30"/>
      <c r="H537" s="30"/>
      <c r="I537" s="30"/>
      <c r="J537" s="31"/>
      <c r="K537" s="32"/>
      <c r="L537" s="33"/>
      <c r="M537" s="33"/>
      <c r="N537" s="26"/>
      <c r="O537" s="26"/>
      <c r="P537" s="34"/>
      <c r="Q537" s="33"/>
      <c r="R537" s="35"/>
      <c r="S537" s="26"/>
      <c r="T537" s="26"/>
      <c r="U537" s="26"/>
      <c r="V537" s="26"/>
      <c r="W537" s="26"/>
      <c r="X537" s="26"/>
      <c r="Y537" s="36"/>
      <c r="Z537" s="37"/>
      <c r="AA537" s="37"/>
      <c r="AB537" s="38"/>
      <c r="AC537" s="33"/>
      <c r="AD537" s="28"/>
      <c r="AE537" s="37"/>
      <c r="AF537" s="38"/>
      <c r="AG537" s="38"/>
      <c r="AH537" s="39"/>
      <c r="AI537" s="39"/>
      <c r="AJ537" s="40"/>
      <c r="AK537" s="41"/>
      <c r="AL537" s="42"/>
      <c r="AM537" s="39">
        <v>637</v>
      </c>
      <c r="AN537" s="30"/>
      <c r="AO537" s="30"/>
      <c r="AP537" s="38"/>
      <c r="AQ537" s="43" t="s">
        <v>155</v>
      </c>
      <c r="AR537" s="44"/>
      <c r="AS537" s="45"/>
      <c r="AT537" s="46"/>
      <c r="AU537" s="47"/>
      <c r="AV537" s="48"/>
      <c r="AW537" s="49"/>
      <c r="AX537" s="49"/>
      <c r="AY537" s="49"/>
      <c r="AZ537" s="49"/>
      <c r="BA537" s="49"/>
      <c r="BB537" s="49"/>
      <c r="BC537" s="49"/>
      <c r="BD537" s="50"/>
      <c r="BE537" s="49"/>
      <c r="BF537" s="49"/>
      <c r="BG537" s="49"/>
      <c r="BH537" s="49"/>
      <c r="BI537" s="49"/>
      <c r="BJ537" s="49"/>
      <c r="BK537" s="49"/>
      <c r="BL537" s="49"/>
      <c r="BM537" s="49"/>
    </row>
    <row r="538" spans="2:65" x14ac:dyDescent="0.25">
      <c r="B538" s="162">
        <v>0</v>
      </c>
      <c r="C538" s="26"/>
      <c r="D538" s="27"/>
      <c r="E538" s="27" t="s">
        <v>1105</v>
      </c>
      <c r="F538" s="29"/>
      <c r="G538" s="30"/>
      <c r="H538" s="30"/>
      <c r="I538" s="30"/>
      <c r="J538" s="31"/>
      <c r="K538" s="32"/>
      <c r="L538" s="33"/>
      <c r="M538" s="33"/>
      <c r="N538" s="26"/>
      <c r="O538" s="26"/>
      <c r="P538" s="34"/>
      <c r="Q538" s="33"/>
      <c r="R538" s="35"/>
      <c r="S538" s="26"/>
      <c r="T538" s="26"/>
      <c r="U538" s="26"/>
      <c r="V538" s="26"/>
      <c r="W538" s="26"/>
      <c r="X538" s="26"/>
      <c r="Y538" s="36"/>
      <c r="Z538" s="37"/>
      <c r="AA538" s="37"/>
      <c r="AB538" s="38"/>
      <c r="AC538" s="33"/>
      <c r="AD538" s="28"/>
      <c r="AE538" s="37"/>
      <c r="AF538" s="38"/>
      <c r="AG538" s="38"/>
      <c r="AH538" s="39"/>
      <c r="AI538" s="39"/>
      <c r="AJ538" s="40"/>
      <c r="AK538" s="41"/>
      <c r="AL538" s="42"/>
      <c r="AM538" s="39">
        <v>638</v>
      </c>
      <c r="AN538" s="30"/>
      <c r="AO538" s="30"/>
      <c r="AP538" s="38"/>
      <c r="AQ538" s="43" t="s">
        <v>155</v>
      </c>
      <c r="AR538" s="44"/>
      <c r="AS538" s="45"/>
      <c r="AT538" s="46"/>
      <c r="AU538" s="47"/>
      <c r="AV538" s="48"/>
      <c r="AW538" s="49"/>
      <c r="AX538" s="49"/>
      <c r="AY538" s="49"/>
      <c r="AZ538" s="49"/>
      <c r="BA538" s="49"/>
      <c r="BB538" s="49"/>
      <c r="BC538" s="49"/>
      <c r="BD538" s="50"/>
      <c r="BE538" s="49"/>
      <c r="BF538" s="49"/>
      <c r="BG538" s="49"/>
      <c r="BH538" s="49"/>
      <c r="BI538" s="49"/>
      <c r="BJ538" s="49"/>
      <c r="BK538" s="49"/>
      <c r="BL538" s="49"/>
      <c r="BM538" s="49"/>
    </row>
    <row r="539" spans="2:65" x14ac:dyDescent="0.25">
      <c r="B539" s="163">
        <v>0</v>
      </c>
      <c r="C539" s="26"/>
      <c r="D539" s="27"/>
      <c r="E539" s="27" t="s">
        <v>1106</v>
      </c>
      <c r="F539" s="29"/>
      <c r="G539" s="30"/>
      <c r="H539" s="30"/>
      <c r="I539" s="30"/>
      <c r="J539" s="31"/>
      <c r="K539" s="32"/>
      <c r="L539" s="33"/>
      <c r="M539" s="33"/>
      <c r="N539" s="26"/>
      <c r="O539" s="26"/>
      <c r="P539" s="34"/>
      <c r="Q539" s="33"/>
      <c r="R539" s="35"/>
      <c r="S539" s="26"/>
      <c r="T539" s="26"/>
      <c r="U539" s="26"/>
      <c r="V539" s="26"/>
      <c r="W539" s="26"/>
      <c r="X539" s="26"/>
      <c r="Y539" s="36"/>
      <c r="Z539" s="37"/>
      <c r="AA539" s="37"/>
      <c r="AB539" s="38"/>
      <c r="AC539" s="33"/>
      <c r="AD539" s="28"/>
      <c r="AE539" s="37"/>
      <c r="AF539" s="38"/>
      <c r="AG539" s="38"/>
      <c r="AH539" s="39"/>
      <c r="AI539" s="39"/>
      <c r="AJ539" s="40"/>
      <c r="AK539" s="41"/>
      <c r="AL539" s="42"/>
      <c r="AM539" s="39">
        <v>639</v>
      </c>
      <c r="AN539" s="30"/>
      <c r="AO539" s="30"/>
      <c r="AP539" s="38"/>
      <c r="AQ539" s="43" t="s">
        <v>155</v>
      </c>
      <c r="AR539" s="44"/>
      <c r="AS539" s="45"/>
      <c r="AT539" s="46"/>
      <c r="AU539" s="47"/>
      <c r="AV539" s="48"/>
      <c r="AW539" s="49"/>
      <c r="AX539" s="49"/>
      <c r="AY539" s="49"/>
      <c r="AZ539" s="49"/>
      <c r="BA539" s="49"/>
      <c r="BB539" s="49"/>
      <c r="BC539" s="49"/>
      <c r="BD539" s="50"/>
      <c r="BE539" s="49"/>
      <c r="BF539" s="49"/>
      <c r="BG539" s="49"/>
      <c r="BH539" s="49"/>
      <c r="BI539" s="49"/>
      <c r="BJ539" s="49"/>
      <c r="BK539" s="49"/>
      <c r="BL539" s="49"/>
      <c r="BM539" s="49"/>
    </row>
    <row r="540" spans="2:65" x14ac:dyDescent="0.25">
      <c r="B540" s="162">
        <v>2021</v>
      </c>
      <c r="C540" s="26"/>
      <c r="D540" s="27" t="s">
        <v>1107</v>
      </c>
      <c r="E540" s="27" t="s">
        <v>1108</v>
      </c>
      <c r="F540" s="29"/>
      <c r="G540" s="30"/>
      <c r="H540" s="30"/>
      <c r="I540" s="30"/>
      <c r="J540" s="31"/>
      <c r="K540" s="32"/>
      <c r="L540" s="33"/>
      <c r="M540" s="33"/>
      <c r="N540" s="26"/>
      <c r="O540" s="26"/>
      <c r="P540" s="34"/>
      <c r="Q540" s="33"/>
      <c r="R540" s="35"/>
      <c r="S540" s="26"/>
      <c r="T540" s="26"/>
      <c r="U540" s="26"/>
      <c r="V540" s="26"/>
      <c r="W540" s="26"/>
      <c r="X540" s="26"/>
      <c r="Y540" s="36"/>
      <c r="Z540" s="37"/>
      <c r="AA540" s="37"/>
      <c r="AB540" s="38"/>
      <c r="AC540" s="33"/>
      <c r="AD540" s="28"/>
      <c r="AE540" s="37"/>
      <c r="AF540" s="38"/>
      <c r="AG540" s="38"/>
      <c r="AH540" s="39"/>
      <c r="AI540" s="39"/>
      <c r="AJ540" s="40"/>
      <c r="AK540" s="41"/>
      <c r="AL540" s="42"/>
      <c r="AM540" s="39">
        <v>640</v>
      </c>
      <c r="AN540" s="30" t="s">
        <v>1109</v>
      </c>
      <c r="AO540" s="30"/>
      <c r="AP540" s="38"/>
      <c r="AQ540" s="43" t="s">
        <v>155</v>
      </c>
      <c r="AR540" s="44"/>
      <c r="AS540" s="45"/>
      <c r="AT540" s="46"/>
      <c r="AU540" s="47"/>
      <c r="AV540" s="48">
        <v>44748</v>
      </c>
      <c r="AW540" s="49"/>
      <c r="AX540" s="49">
        <v>36</v>
      </c>
      <c r="AY540" s="49"/>
      <c r="AZ540" s="49"/>
      <c r="BA540" s="49"/>
      <c r="BB540" s="49"/>
      <c r="BC540" s="49"/>
      <c r="BD540" s="50"/>
      <c r="BE540" s="49"/>
      <c r="BF540" s="49"/>
      <c r="BG540" s="49"/>
      <c r="BH540" s="49"/>
      <c r="BI540" s="49"/>
      <c r="BJ540" s="49"/>
      <c r="BK540" s="49"/>
      <c r="BL540" s="49"/>
      <c r="BM540" s="49"/>
    </row>
    <row r="541" spans="2:65" x14ac:dyDescent="0.25">
      <c r="B541" s="163">
        <v>2021</v>
      </c>
      <c r="C541" s="26"/>
      <c r="D541" s="27" t="s">
        <v>1110</v>
      </c>
      <c r="E541" s="27" t="s">
        <v>1111</v>
      </c>
      <c r="F541" s="29"/>
      <c r="G541" s="30"/>
      <c r="H541" s="30"/>
      <c r="I541" s="30"/>
      <c r="J541" s="31"/>
      <c r="K541" s="32"/>
      <c r="L541" s="33"/>
      <c r="M541" s="33"/>
      <c r="N541" s="26"/>
      <c r="O541" s="26"/>
      <c r="P541" s="34"/>
      <c r="Q541" s="33"/>
      <c r="R541" s="35"/>
      <c r="S541" s="26"/>
      <c r="T541" s="26"/>
      <c r="U541" s="26"/>
      <c r="V541" s="26"/>
      <c r="W541" s="26"/>
      <c r="X541" s="26" t="s">
        <v>777</v>
      </c>
      <c r="Y541" s="36"/>
      <c r="Z541" s="37"/>
      <c r="AA541" s="37"/>
      <c r="AB541" s="38"/>
      <c r="AC541" s="33"/>
      <c r="AD541" s="28"/>
      <c r="AE541" s="37"/>
      <c r="AF541" s="38"/>
      <c r="AG541" s="38"/>
      <c r="AH541" s="39"/>
      <c r="AI541" s="39"/>
      <c r="AJ541" s="40"/>
      <c r="AK541" s="41"/>
      <c r="AL541" s="42"/>
      <c r="AM541" s="39">
        <v>640</v>
      </c>
      <c r="AN541" s="30" t="s">
        <v>1112</v>
      </c>
      <c r="AO541" s="30"/>
      <c r="AP541" s="38"/>
      <c r="AQ541" s="43" t="s">
        <v>155</v>
      </c>
      <c r="AR541" s="44"/>
      <c r="AS541" s="45"/>
      <c r="AT541" s="46"/>
      <c r="AU541" s="47"/>
      <c r="AV541" s="48">
        <v>44463</v>
      </c>
      <c r="AW541" s="49"/>
      <c r="AX541" s="49"/>
      <c r="AY541" s="49"/>
      <c r="AZ541" s="49"/>
      <c r="BA541" s="49"/>
      <c r="BB541" s="49"/>
      <c r="BC541" s="49" t="e">
        <v>#VALUE!</v>
      </c>
      <c r="BD541" s="50"/>
      <c r="BE541" s="49"/>
      <c r="BF541" s="49"/>
      <c r="BG541" s="49"/>
      <c r="BH541" s="49"/>
      <c r="BI541" s="49"/>
      <c r="BJ541" s="49"/>
      <c r="BK541" s="49"/>
      <c r="BL541" s="49"/>
      <c r="BM541" s="49"/>
    </row>
    <row r="542" spans="2:65" x14ac:dyDescent="0.25">
      <c r="B542" s="162">
        <v>2021</v>
      </c>
      <c r="C542" s="26"/>
      <c r="D542" s="27" t="s">
        <v>1113</v>
      </c>
      <c r="E542" s="27" t="s">
        <v>1114</v>
      </c>
      <c r="F542" s="29"/>
      <c r="G542" s="30"/>
      <c r="H542" s="30"/>
      <c r="I542" s="30"/>
      <c r="J542" s="31"/>
      <c r="K542" s="32"/>
      <c r="L542" s="33"/>
      <c r="M542" s="33"/>
      <c r="N542" s="26"/>
      <c r="O542" s="26"/>
      <c r="P542" s="34"/>
      <c r="Q542" s="33"/>
      <c r="R542" s="35"/>
      <c r="S542" s="26"/>
      <c r="T542" s="26"/>
      <c r="U542" s="26"/>
      <c r="V542" s="26"/>
      <c r="W542" s="26"/>
      <c r="X542" s="26"/>
      <c r="Y542" s="36"/>
      <c r="Z542" s="37"/>
      <c r="AA542" s="37"/>
      <c r="AB542" s="38"/>
      <c r="AC542" s="33"/>
      <c r="AD542" s="28"/>
      <c r="AE542" s="37"/>
      <c r="AF542" s="38"/>
      <c r="AG542" s="38"/>
      <c r="AH542" s="39"/>
      <c r="AI542" s="39"/>
      <c r="AJ542" s="40"/>
      <c r="AK542" s="41"/>
      <c r="AL542" s="42"/>
      <c r="AM542" s="39">
        <v>641</v>
      </c>
      <c r="AN542" s="30"/>
      <c r="AO542" s="30"/>
      <c r="AP542" s="38"/>
      <c r="AQ542" s="43" t="s">
        <v>155</v>
      </c>
      <c r="AR542" s="44"/>
      <c r="AS542" s="45"/>
      <c r="AT542" s="46"/>
      <c r="AU542" s="47"/>
      <c r="AV542" s="48">
        <v>45510.860543981493</v>
      </c>
      <c r="AW542" s="49"/>
      <c r="AX542" s="49"/>
      <c r="AY542" s="49"/>
      <c r="AZ542" s="49"/>
      <c r="BA542" s="49"/>
      <c r="BB542" s="49"/>
      <c r="BC542" s="49"/>
      <c r="BD542" s="50"/>
      <c r="BE542" s="49"/>
      <c r="BF542" s="49"/>
      <c r="BG542" s="49"/>
      <c r="BH542" s="49"/>
      <c r="BI542" s="49"/>
      <c r="BJ542" s="49"/>
      <c r="BK542" s="49"/>
      <c r="BL542" s="49"/>
      <c r="BM542" s="49"/>
    </row>
    <row r="543" spans="2:65" x14ac:dyDescent="0.25">
      <c r="B543" s="163">
        <v>2021</v>
      </c>
      <c r="C543" s="26"/>
      <c r="D543" s="27" t="s">
        <v>1115</v>
      </c>
      <c r="E543" s="27" t="s">
        <v>1116</v>
      </c>
      <c r="F543" s="29"/>
      <c r="G543" s="30"/>
      <c r="H543" s="30"/>
      <c r="I543" s="30"/>
      <c r="J543" s="31"/>
      <c r="K543" s="32"/>
      <c r="L543" s="33"/>
      <c r="M543" s="33"/>
      <c r="N543" s="26"/>
      <c r="O543" s="26"/>
      <c r="P543" s="34"/>
      <c r="Q543" s="33"/>
      <c r="R543" s="35"/>
      <c r="S543" s="26"/>
      <c r="T543" s="26"/>
      <c r="U543" s="26"/>
      <c r="V543" s="26"/>
      <c r="W543" s="26"/>
      <c r="X543" s="26" t="s">
        <v>777</v>
      </c>
      <c r="Y543" s="36"/>
      <c r="Z543" s="37"/>
      <c r="AA543" s="37"/>
      <c r="AB543" s="38"/>
      <c r="AC543" s="33"/>
      <c r="AD543" s="28"/>
      <c r="AE543" s="37"/>
      <c r="AF543" s="38"/>
      <c r="AG543" s="38"/>
      <c r="AH543" s="39"/>
      <c r="AI543" s="39"/>
      <c r="AJ543" s="40"/>
      <c r="AK543" s="41"/>
      <c r="AL543" s="42"/>
      <c r="AM543" s="39">
        <v>642</v>
      </c>
      <c r="AN543" s="30" t="s">
        <v>1117</v>
      </c>
      <c r="AO543" s="30"/>
      <c r="AP543" s="38"/>
      <c r="AQ543" s="43" t="s">
        <v>155</v>
      </c>
      <c r="AR543" s="44"/>
      <c r="AS543" s="45"/>
      <c r="AT543" s="46"/>
      <c r="AU543" s="47"/>
      <c r="AV543" s="48">
        <v>44463</v>
      </c>
      <c r="AW543" s="49"/>
      <c r="AX543" s="49"/>
      <c r="AY543" s="49"/>
      <c r="AZ543" s="49"/>
      <c r="BA543" s="49"/>
      <c r="BB543" s="49"/>
      <c r="BC543" s="49"/>
      <c r="BD543" s="50"/>
      <c r="BE543" s="49"/>
      <c r="BF543" s="49"/>
      <c r="BG543" s="49"/>
      <c r="BH543" s="49"/>
      <c r="BI543" s="49"/>
      <c r="BJ543" s="49"/>
      <c r="BK543" s="49"/>
      <c r="BL543" s="49"/>
      <c r="BM543" s="49"/>
    </row>
    <row r="544" spans="2:65" x14ac:dyDescent="0.25">
      <c r="B544" s="162">
        <v>2021</v>
      </c>
      <c r="C544" s="26"/>
      <c r="D544" s="27" t="s">
        <v>996</v>
      </c>
      <c r="E544" s="27" t="s">
        <v>1118</v>
      </c>
      <c r="F544" s="29"/>
      <c r="G544" s="30"/>
      <c r="H544" s="30"/>
      <c r="I544" s="30"/>
      <c r="J544" s="31"/>
      <c r="K544" s="32"/>
      <c r="L544" s="33"/>
      <c r="M544" s="33"/>
      <c r="N544" s="26"/>
      <c r="O544" s="26"/>
      <c r="P544" s="34"/>
      <c r="Q544" s="33"/>
      <c r="R544" s="35"/>
      <c r="S544" s="26"/>
      <c r="T544" s="26"/>
      <c r="U544" s="26"/>
      <c r="V544" s="26"/>
      <c r="W544" s="26"/>
      <c r="X544" s="26"/>
      <c r="Y544" s="36"/>
      <c r="Z544" s="37"/>
      <c r="AA544" s="37"/>
      <c r="AB544" s="38"/>
      <c r="AC544" s="33"/>
      <c r="AD544" s="28"/>
      <c r="AE544" s="37"/>
      <c r="AF544" s="38"/>
      <c r="AG544" s="38"/>
      <c r="AH544" s="39"/>
      <c r="AI544" s="39"/>
      <c r="AJ544" s="40"/>
      <c r="AK544" s="41"/>
      <c r="AL544" s="42"/>
      <c r="AM544" s="39">
        <v>643</v>
      </c>
      <c r="AN544" s="30"/>
      <c r="AO544" s="30"/>
      <c r="AP544" s="38"/>
      <c r="AQ544" s="43" t="s">
        <v>155</v>
      </c>
      <c r="AR544" s="44"/>
      <c r="AS544" s="45"/>
      <c r="AT544" s="46"/>
      <c r="AU544" s="47"/>
      <c r="AV544" s="48">
        <v>44748</v>
      </c>
      <c r="AW544" s="49">
        <v>15</v>
      </c>
      <c r="AX544" s="49"/>
      <c r="AY544" s="49"/>
      <c r="AZ544" s="49"/>
      <c r="BA544" s="49"/>
      <c r="BB544" s="49"/>
      <c r="BC544" s="49"/>
      <c r="BD544" s="50"/>
      <c r="BE544" s="49"/>
      <c r="BF544" s="49"/>
      <c r="BG544" s="49"/>
      <c r="BH544" s="49"/>
      <c r="BI544" s="49"/>
      <c r="BJ544" s="49"/>
      <c r="BK544" s="49"/>
      <c r="BL544" s="49"/>
      <c r="BM544" s="49"/>
    </row>
    <row r="545" spans="2:65" x14ac:dyDescent="0.25">
      <c r="B545" s="163">
        <v>2021</v>
      </c>
      <c r="C545" s="26"/>
      <c r="D545" s="27" t="s">
        <v>1119</v>
      </c>
      <c r="E545" s="27" t="s">
        <v>1120</v>
      </c>
      <c r="F545" s="29"/>
      <c r="G545" s="30"/>
      <c r="H545" s="30"/>
      <c r="I545" s="30"/>
      <c r="J545" s="31"/>
      <c r="K545" s="32"/>
      <c r="L545" s="33"/>
      <c r="M545" s="33"/>
      <c r="N545" s="26"/>
      <c r="O545" s="26"/>
      <c r="P545" s="34"/>
      <c r="Q545" s="33"/>
      <c r="R545" s="35"/>
      <c r="S545" s="26"/>
      <c r="T545" s="26"/>
      <c r="U545" s="26"/>
      <c r="V545" s="26"/>
      <c r="W545" s="26"/>
      <c r="X545" s="26" t="s">
        <v>719</v>
      </c>
      <c r="Y545" s="36"/>
      <c r="Z545" s="37"/>
      <c r="AA545" s="37"/>
      <c r="AB545" s="38"/>
      <c r="AC545" s="33"/>
      <c r="AD545" s="28"/>
      <c r="AE545" s="37"/>
      <c r="AF545" s="38"/>
      <c r="AG545" s="38"/>
      <c r="AH545" s="39"/>
      <c r="AI545" s="39"/>
      <c r="AJ545" s="40"/>
      <c r="AK545" s="41"/>
      <c r="AL545" s="42"/>
      <c r="AM545" s="39">
        <v>644</v>
      </c>
      <c r="AN545" s="30" t="s">
        <v>1121</v>
      </c>
      <c r="AO545" s="30"/>
      <c r="AP545" s="38"/>
      <c r="AQ545" s="43" t="s">
        <v>155</v>
      </c>
      <c r="AR545" s="44"/>
      <c r="AS545" s="45"/>
      <c r="AT545" s="46"/>
      <c r="AU545" s="47"/>
      <c r="AV545" s="48">
        <v>44757</v>
      </c>
      <c r="AW545" s="49"/>
      <c r="AX545" s="49">
        <v>2022</v>
      </c>
      <c r="AY545" s="49"/>
      <c r="AZ545" s="49"/>
      <c r="BA545" s="49"/>
      <c r="BB545" s="49"/>
      <c r="BC545" s="49"/>
      <c r="BD545" s="50"/>
      <c r="BE545" s="49"/>
      <c r="BF545" s="49"/>
      <c r="BG545" s="49"/>
      <c r="BH545" s="49"/>
      <c r="BI545" s="49"/>
      <c r="BJ545" s="49"/>
      <c r="BK545" s="49"/>
      <c r="BL545" s="49"/>
      <c r="BM545" s="49"/>
    </row>
    <row r="546" spans="2:65" x14ac:dyDescent="0.25">
      <c r="B546" s="162">
        <v>2021</v>
      </c>
      <c r="C546" s="26"/>
      <c r="D546" s="27" t="s">
        <v>1122</v>
      </c>
      <c r="E546" s="27" t="s">
        <v>1123</v>
      </c>
      <c r="F546" s="29"/>
      <c r="G546" s="30"/>
      <c r="H546" s="30"/>
      <c r="I546" s="30"/>
      <c r="J546" s="31"/>
      <c r="K546" s="32"/>
      <c r="L546" s="33"/>
      <c r="M546" s="33"/>
      <c r="N546" s="26"/>
      <c r="O546" s="26"/>
      <c r="P546" s="34"/>
      <c r="Q546" s="33"/>
      <c r="R546" s="35"/>
      <c r="S546" s="26"/>
      <c r="T546" s="26"/>
      <c r="U546" s="26"/>
      <c r="V546" s="26"/>
      <c r="W546" s="26"/>
      <c r="X546" s="26" t="s">
        <v>777</v>
      </c>
      <c r="Y546" s="36"/>
      <c r="Z546" s="37"/>
      <c r="AA546" s="37"/>
      <c r="AB546" s="38"/>
      <c r="AC546" s="33"/>
      <c r="AD546" s="28"/>
      <c r="AE546" s="37"/>
      <c r="AF546" s="38"/>
      <c r="AG546" s="38"/>
      <c r="AH546" s="39"/>
      <c r="AI546" s="39"/>
      <c r="AJ546" s="40"/>
      <c r="AK546" s="41"/>
      <c r="AL546" s="42"/>
      <c r="AM546" s="39">
        <v>645</v>
      </c>
      <c r="AN546" s="30" t="s">
        <v>1124</v>
      </c>
      <c r="AO546" s="30"/>
      <c r="AP546" s="38"/>
      <c r="AQ546" s="43" t="s">
        <v>155</v>
      </c>
      <c r="AR546" s="44"/>
      <c r="AS546" s="45"/>
      <c r="AT546" s="46"/>
      <c r="AU546" s="47"/>
      <c r="AV546" s="48">
        <v>44461</v>
      </c>
      <c r="AW546" s="49"/>
      <c r="AX546" s="49"/>
      <c r="AY546" s="49"/>
      <c r="AZ546" s="49"/>
      <c r="BA546" s="49"/>
      <c r="BB546" s="49"/>
      <c r="BC546" s="49" t="e">
        <v>#VALUE!</v>
      </c>
      <c r="BD546" s="50"/>
      <c r="BE546" s="49"/>
      <c r="BF546" s="49"/>
      <c r="BG546" s="49"/>
      <c r="BH546" s="49"/>
      <c r="BI546" s="49"/>
      <c r="BJ546" s="49"/>
      <c r="BK546" s="49"/>
      <c r="BL546" s="49"/>
      <c r="BM546" s="49"/>
    </row>
    <row r="547" spans="2:65" x14ac:dyDescent="0.25">
      <c r="B547" s="163">
        <v>2021</v>
      </c>
      <c r="C547" s="26"/>
      <c r="D547" s="27" t="s">
        <v>977</v>
      </c>
      <c r="E547" s="27" t="s">
        <v>1125</v>
      </c>
      <c r="F547" s="29"/>
      <c r="G547" s="30"/>
      <c r="H547" s="30"/>
      <c r="I547" s="30"/>
      <c r="J547" s="31"/>
      <c r="K547" s="32"/>
      <c r="L547" s="33"/>
      <c r="M547" s="33"/>
      <c r="N547" s="26"/>
      <c r="O547" s="26"/>
      <c r="P547" s="34"/>
      <c r="Q547" s="33"/>
      <c r="R547" s="35"/>
      <c r="S547" s="26"/>
      <c r="T547" s="26"/>
      <c r="U547" s="26"/>
      <c r="V547" s="26" t="s">
        <v>36</v>
      </c>
      <c r="W547" s="26"/>
      <c r="X547" s="26" t="s">
        <v>751</v>
      </c>
      <c r="Y547" s="36"/>
      <c r="Z547" s="37"/>
      <c r="AA547" s="37"/>
      <c r="AB547" s="38"/>
      <c r="AC547" s="33"/>
      <c r="AD547" s="28"/>
      <c r="AE547" s="37"/>
      <c r="AF547" s="38"/>
      <c r="AG547" s="38"/>
      <c r="AH547" s="39"/>
      <c r="AI547" s="39"/>
      <c r="AJ547" s="40"/>
      <c r="AK547" s="41"/>
      <c r="AL547" s="42"/>
      <c r="AM547" s="39">
        <v>646</v>
      </c>
      <c r="AN547" s="30" t="s">
        <v>1126</v>
      </c>
      <c r="AO547" s="30"/>
      <c r="AP547" s="38"/>
      <c r="AQ547" s="43" t="s">
        <v>155</v>
      </c>
      <c r="AR547" s="44"/>
      <c r="AS547" s="45"/>
      <c r="AT547" s="46"/>
      <c r="AU547" s="47"/>
      <c r="AV547" s="48">
        <v>44770</v>
      </c>
      <c r="AW547" s="49"/>
      <c r="AX547" s="49">
        <v>2022</v>
      </c>
      <c r="AY547" s="49"/>
      <c r="AZ547" s="49"/>
      <c r="BA547" s="49"/>
      <c r="BB547" s="49"/>
      <c r="BC547" s="49" t="e">
        <v>#VALUE!</v>
      </c>
      <c r="BD547" s="50"/>
      <c r="BE547" s="49"/>
      <c r="BF547" s="49"/>
      <c r="BG547" s="49"/>
      <c r="BH547" s="49"/>
      <c r="BI547" s="49"/>
      <c r="BJ547" s="49"/>
      <c r="BK547" s="49"/>
      <c r="BL547" s="49"/>
      <c r="BM547" s="49"/>
    </row>
    <row r="548" spans="2:65" x14ac:dyDescent="0.25">
      <c r="B548" s="162">
        <v>2021</v>
      </c>
      <c r="C548" s="26"/>
      <c r="D548" s="27" t="s">
        <v>977</v>
      </c>
      <c r="E548" s="27" t="s">
        <v>1127</v>
      </c>
      <c r="F548" s="29"/>
      <c r="G548" s="30"/>
      <c r="H548" s="30"/>
      <c r="I548" s="30"/>
      <c r="J548" s="31"/>
      <c r="K548" s="32"/>
      <c r="L548" s="33"/>
      <c r="M548" s="33"/>
      <c r="N548" s="26"/>
      <c r="O548" s="26"/>
      <c r="P548" s="34"/>
      <c r="Q548" s="33"/>
      <c r="R548" s="35"/>
      <c r="S548" s="26"/>
      <c r="T548" s="26"/>
      <c r="U548" s="26"/>
      <c r="V548" s="26" t="s">
        <v>36</v>
      </c>
      <c r="W548" s="26"/>
      <c r="X548" s="26" t="s">
        <v>751</v>
      </c>
      <c r="Y548" s="36"/>
      <c r="Z548" s="37"/>
      <c r="AA548" s="37"/>
      <c r="AB548" s="38"/>
      <c r="AC548" s="33"/>
      <c r="AD548" s="28"/>
      <c r="AE548" s="37"/>
      <c r="AF548" s="38"/>
      <c r="AG548" s="38"/>
      <c r="AH548" s="39"/>
      <c r="AI548" s="39"/>
      <c r="AJ548" s="40"/>
      <c r="AK548" s="41"/>
      <c r="AL548" s="42"/>
      <c r="AM548" s="39">
        <v>646</v>
      </c>
      <c r="AN548" s="30" t="s">
        <v>1126</v>
      </c>
      <c r="AO548" s="30"/>
      <c r="AP548" s="38"/>
      <c r="AQ548" s="43" t="s">
        <v>155</v>
      </c>
      <c r="AR548" s="44"/>
      <c r="AS548" s="45"/>
      <c r="AT548" s="46"/>
      <c r="AU548" s="47"/>
      <c r="AV548" s="48">
        <v>44770</v>
      </c>
      <c r="AW548" s="49"/>
      <c r="AX548" s="49">
        <v>2022</v>
      </c>
      <c r="AY548" s="49"/>
      <c r="AZ548" s="49"/>
      <c r="BA548" s="49"/>
      <c r="BB548" s="49"/>
      <c r="BC548" s="49" t="e">
        <v>#VALUE!</v>
      </c>
      <c r="BD548" s="50"/>
      <c r="BE548" s="49"/>
      <c r="BF548" s="49"/>
      <c r="BG548" s="49"/>
      <c r="BH548" s="49"/>
      <c r="BI548" s="49"/>
      <c r="BJ548" s="49"/>
      <c r="BK548" s="49"/>
      <c r="BL548" s="49"/>
      <c r="BM548" s="49"/>
    </row>
    <row r="549" spans="2:65" x14ac:dyDescent="0.25">
      <c r="B549" s="163">
        <v>2021</v>
      </c>
      <c r="C549" s="26"/>
      <c r="D549" s="27" t="s">
        <v>977</v>
      </c>
      <c r="E549" s="27" t="s">
        <v>1128</v>
      </c>
      <c r="F549" s="29"/>
      <c r="G549" s="30"/>
      <c r="H549" s="30"/>
      <c r="I549" s="30"/>
      <c r="J549" s="31"/>
      <c r="K549" s="32"/>
      <c r="L549" s="33"/>
      <c r="M549" s="33"/>
      <c r="N549" s="26"/>
      <c r="O549" s="26"/>
      <c r="P549" s="34"/>
      <c r="Q549" s="33"/>
      <c r="R549" s="35"/>
      <c r="S549" s="26"/>
      <c r="T549" s="26"/>
      <c r="U549" s="26"/>
      <c r="V549" s="26" t="s">
        <v>36</v>
      </c>
      <c r="W549" s="26"/>
      <c r="X549" s="26" t="s">
        <v>751</v>
      </c>
      <c r="Y549" s="36"/>
      <c r="Z549" s="37"/>
      <c r="AA549" s="37"/>
      <c r="AB549" s="38"/>
      <c r="AC549" s="33"/>
      <c r="AD549" s="28"/>
      <c r="AE549" s="37"/>
      <c r="AF549" s="38"/>
      <c r="AG549" s="38"/>
      <c r="AH549" s="39"/>
      <c r="AI549" s="39"/>
      <c r="AJ549" s="40"/>
      <c r="AK549" s="41"/>
      <c r="AL549" s="42"/>
      <c r="AM549" s="39">
        <v>646</v>
      </c>
      <c r="AN549" s="30" t="s">
        <v>1126</v>
      </c>
      <c r="AO549" s="30"/>
      <c r="AP549" s="38"/>
      <c r="AQ549" s="43" t="s">
        <v>155</v>
      </c>
      <c r="AR549" s="44"/>
      <c r="AS549" s="45"/>
      <c r="AT549" s="46"/>
      <c r="AU549" s="47"/>
      <c r="AV549" s="48">
        <v>44770</v>
      </c>
      <c r="AW549" s="49"/>
      <c r="AX549" s="49">
        <v>2022</v>
      </c>
      <c r="AY549" s="49"/>
      <c r="AZ549" s="49"/>
      <c r="BA549" s="49"/>
      <c r="BB549" s="49"/>
      <c r="BC549" s="49" t="e">
        <v>#VALUE!</v>
      </c>
      <c r="BD549" s="50"/>
      <c r="BE549" s="49"/>
      <c r="BF549" s="49"/>
      <c r="BG549" s="49"/>
      <c r="BH549" s="49"/>
      <c r="BI549" s="49"/>
      <c r="BJ549" s="49"/>
      <c r="BK549" s="49"/>
      <c r="BL549" s="49"/>
      <c r="BM549" s="49"/>
    </row>
    <row r="550" spans="2:65" x14ac:dyDescent="0.25">
      <c r="B550" s="162">
        <v>2021</v>
      </c>
      <c r="C550" s="26"/>
      <c r="D550" s="27" t="s">
        <v>1129</v>
      </c>
      <c r="E550" s="27" t="s">
        <v>1130</v>
      </c>
      <c r="F550" s="29"/>
      <c r="G550" s="30"/>
      <c r="H550" s="30"/>
      <c r="I550" s="30"/>
      <c r="J550" s="31"/>
      <c r="K550" s="32"/>
      <c r="L550" s="33"/>
      <c r="M550" s="33"/>
      <c r="N550" s="26"/>
      <c r="O550" s="26"/>
      <c r="P550" s="34"/>
      <c r="Q550" s="33"/>
      <c r="R550" s="35"/>
      <c r="S550" s="26"/>
      <c r="T550" s="26"/>
      <c r="U550" s="26"/>
      <c r="V550" s="26"/>
      <c r="W550" s="26"/>
      <c r="X550" s="26" t="s">
        <v>1131</v>
      </c>
      <c r="Y550" s="36"/>
      <c r="Z550" s="37"/>
      <c r="AA550" s="37"/>
      <c r="AB550" s="38"/>
      <c r="AC550" s="33"/>
      <c r="AD550" s="28"/>
      <c r="AE550" s="37"/>
      <c r="AF550" s="38"/>
      <c r="AG550" s="38"/>
      <c r="AH550" s="39"/>
      <c r="AI550" s="39"/>
      <c r="AJ550" s="40"/>
      <c r="AK550" s="41"/>
      <c r="AL550" s="42"/>
      <c r="AM550" s="39">
        <v>647</v>
      </c>
      <c r="AN550" s="30" t="s">
        <v>1132</v>
      </c>
      <c r="AO550" s="30"/>
      <c r="AP550" s="38"/>
      <c r="AQ550" s="43" t="s">
        <v>155</v>
      </c>
      <c r="AR550" s="44"/>
      <c r="AS550" s="45"/>
      <c r="AT550" s="46"/>
      <c r="AU550" s="47"/>
      <c r="AV550" s="48">
        <v>44475</v>
      </c>
      <c r="AW550" s="49"/>
      <c r="AX550" s="49"/>
      <c r="AY550" s="49"/>
      <c r="AZ550" s="49"/>
      <c r="BA550" s="49"/>
      <c r="BB550" s="49"/>
      <c r="BC550" s="49"/>
      <c r="BD550" s="50"/>
      <c r="BE550" s="49"/>
      <c r="BF550" s="49"/>
      <c r="BG550" s="49"/>
      <c r="BH550" s="49"/>
      <c r="BI550" s="49"/>
      <c r="BJ550" s="49"/>
      <c r="BK550" s="49"/>
      <c r="BL550" s="49"/>
      <c r="BM550" s="49"/>
    </row>
    <row r="551" spans="2:65" x14ac:dyDescent="0.25">
      <c r="B551" s="163">
        <v>2021</v>
      </c>
      <c r="C551" s="26"/>
      <c r="D551" s="27" t="s">
        <v>1110</v>
      </c>
      <c r="E551" s="27" t="s">
        <v>1133</v>
      </c>
      <c r="F551" s="29"/>
      <c r="G551" s="30"/>
      <c r="H551" s="30"/>
      <c r="I551" s="30"/>
      <c r="J551" s="31"/>
      <c r="K551" s="32"/>
      <c r="L551" s="33"/>
      <c r="M551" s="33"/>
      <c r="N551" s="26"/>
      <c r="O551" s="26"/>
      <c r="P551" s="34"/>
      <c r="Q551" s="33"/>
      <c r="R551" s="35"/>
      <c r="S551" s="26"/>
      <c r="T551" s="26"/>
      <c r="U551" s="26"/>
      <c r="V551" s="26" t="s">
        <v>209</v>
      </c>
      <c r="W551" s="26"/>
      <c r="X551" s="26"/>
      <c r="Y551" s="36"/>
      <c r="Z551" s="37"/>
      <c r="AA551" s="37"/>
      <c r="AB551" s="38"/>
      <c r="AC551" s="33"/>
      <c r="AD551" s="28"/>
      <c r="AE551" s="37"/>
      <c r="AF551" s="38"/>
      <c r="AG551" s="38"/>
      <c r="AH551" s="39"/>
      <c r="AI551" s="39"/>
      <c r="AJ551" s="40"/>
      <c r="AK551" s="41"/>
      <c r="AL551" s="42"/>
      <c r="AM551" s="39">
        <v>648</v>
      </c>
      <c r="AN551" s="30"/>
      <c r="AO551" s="30"/>
      <c r="AP551" s="38"/>
      <c r="AQ551" s="43" t="s">
        <v>155</v>
      </c>
      <c r="AR551" s="44"/>
      <c r="AS551" s="45"/>
      <c r="AT551" s="46" t="s">
        <v>960</v>
      </c>
      <c r="AU551" s="47"/>
      <c r="AV551" s="48"/>
      <c r="AW551" s="49"/>
      <c r="AX551" s="49"/>
      <c r="AY551" s="49"/>
      <c r="AZ551" s="49"/>
      <c r="BA551" s="49"/>
      <c r="BB551" s="49"/>
      <c r="BC551" s="49"/>
      <c r="BD551" s="50"/>
      <c r="BE551" s="49"/>
      <c r="BF551" s="49"/>
      <c r="BG551" s="49"/>
      <c r="BH551" s="49"/>
      <c r="BI551" s="49"/>
      <c r="BJ551" s="49"/>
      <c r="BK551" s="49"/>
      <c r="BL551" s="49"/>
      <c r="BM551" s="49"/>
    </row>
    <row r="552" spans="2:65" x14ac:dyDescent="0.25">
      <c r="B552" s="162">
        <v>2020</v>
      </c>
      <c r="C552" s="26"/>
      <c r="D552" s="27" t="s">
        <v>1134</v>
      </c>
      <c r="E552" s="27" t="s">
        <v>1135</v>
      </c>
      <c r="F552" s="29"/>
      <c r="G552" s="30"/>
      <c r="H552" s="30"/>
      <c r="I552" s="30"/>
      <c r="J552" s="31"/>
      <c r="K552" s="32"/>
      <c r="L552" s="33"/>
      <c r="M552" s="33"/>
      <c r="N552" s="26"/>
      <c r="O552" s="26"/>
      <c r="P552" s="34" t="s">
        <v>1136</v>
      </c>
      <c r="Q552" s="33"/>
      <c r="R552" s="35"/>
      <c r="S552" s="26"/>
      <c r="T552" s="26"/>
      <c r="U552" s="26"/>
      <c r="V552" s="26"/>
      <c r="W552" s="26"/>
      <c r="X552" s="26" t="s">
        <v>423</v>
      </c>
      <c r="Y552" s="36"/>
      <c r="Z552" s="37"/>
      <c r="AA552" s="37"/>
      <c r="AB552" s="38" t="s">
        <v>29</v>
      </c>
      <c r="AC552" s="33" t="s">
        <v>1137</v>
      </c>
      <c r="AD552" s="28" t="s">
        <v>154</v>
      </c>
      <c r="AE552" s="37"/>
      <c r="AF552" s="38" t="s">
        <v>501</v>
      </c>
      <c r="AG552" s="38" t="s">
        <v>501</v>
      </c>
      <c r="AH552" s="39" t="s">
        <v>664</v>
      </c>
      <c r="AI552" s="39" t="s">
        <v>31</v>
      </c>
      <c r="AJ552" s="40" t="s">
        <v>424</v>
      </c>
      <c r="AK552" s="41">
        <v>2.5</v>
      </c>
      <c r="AL552" s="42" t="s">
        <v>1138</v>
      </c>
      <c r="AM552" s="39">
        <v>649</v>
      </c>
      <c r="AN552" s="30" t="s">
        <v>1139</v>
      </c>
      <c r="AO552" s="30"/>
      <c r="AP552" s="38"/>
      <c r="AQ552" s="43"/>
      <c r="AR552" s="44" t="s">
        <v>501</v>
      </c>
      <c r="AS552" s="45"/>
      <c r="AT552" s="46"/>
      <c r="AU552" s="47" t="s">
        <v>35</v>
      </c>
      <c r="AV552" s="48">
        <v>45657</v>
      </c>
      <c r="AW552" s="49"/>
      <c r="AX552" s="49">
        <v>498</v>
      </c>
      <c r="AY552" s="49">
        <v>64</v>
      </c>
      <c r="AZ552" s="49">
        <v>38</v>
      </c>
      <c r="BA552" s="49">
        <v>44</v>
      </c>
      <c r="BB552" s="49">
        <v>37</v>
      </c>
      <c r="BC552" s="49" t="e">
        <v>#VALUE!</v>
      </c>
      <c r="BD552" s="50">
        <v>360</v>
      </c>
      <c r="BE552" s="49">
        <v>69</v>
      </c>
      <c r="BF552" s="49">
        <v>70</v>
      </c>
      <c r="BG552" s="49"/>
      <c r="BH552" s="49"/>
      <c r="BI552" s="49"/>
      <c r="BJ552" s="49"/>
      <c r="BK552" s="49"/>
      <c r="BL552" s="49"/>
      <c r="BM552" s="49"/>
    </row>
    <row r="553" spans="2:65" x14ac:dyDescent="0.25">
      <c r="B553" s="163">
        <v>2021</v>
      </c>
      <c r="C553" s="26"/>
      <c r="D553" s="27" t="s">
        <v>1140</v>
      </c>
      <c r="E553" s="27" t="s">
        <v>1141</v>
      </c>
      <c r="F553" s="29"/>
      <c r="G553" s="30"/>
      <c r="H553" s="30"/>
      <c r="I553" s="30"/>
      <c r="J553" s="31"/>
      <c r="K553" s="32"/>
      <c r="L553" s="33"/>
      <c r="M553" s="33"/>
      <c r="N553" s="26"/>
      <c r="O553" s="26"/>
      <c r="P553" s="34"/>
      <c r="Q553" s="33"/>
      <c r="R553" s="35"/>
      <c r="S553" s="26"/>
      <c r="T553" s="26"/>
      <c r="U553" s="26"/>
      <c r="V553" s="26"/>
      <c r="W553" s="26"/>
      <c r="X553" s="26" t="s">
        <v>719</v>
      </c>
      <c r="Y553" s="36"/>
      <c r="Z553" s="37"/>
      <c r="AA553" s="37"/>
      <c r="AB553" s="38"/>
      <c r="AC553" s="33"/>
      <c r="AD553" s="28"/>
      <c r="AE553" s="37"/>
      <c r="AF553" s="38"/>
      <c r="AG553" s="38"/>
      <c r="AH553" s="39"/>
      <c r="AI553" s="39"/>
      <c r="AJ553" s="40" t="s">
        <v>424</v>
      </c>
      <c r="AK553" s="41"/>
      <c r="AL553" s="42"/>
      <c r="AM553" s="39">
        <v>650</v>
      </c>
      <c r="AN553" s="30" t="s">
        <v>1142</v>
      </c>
      <c r="AO553" s="30"/>
      <c r="AP553" s="38"/>
      <c r="AQ553" s="43" t="s">
        <v>155</v>
      </c>
      <c r="AR553" s="44"/>
      <c r="AS553" s="45"/>
      <c r="AT553" s="46"/>
      <c r="AU553" s="47"/>
      <c r="AV553" s="48">
        <v>44536</v>
      </c>
      <c r="AW553" s="49"/>
      <c r="AX553" s="49"/>
      <c r="AY553" s="49"/>
      <c r="AZ553" s="49"/>
      <c r="BA553" s="49"/>
      <c r="BB553" s="49"/>
      <c r="BC553" s="49"/>
      <c r="BD553" s="50"/>
      <c r="BE553" s="49"/>
      <c r="BF553" s="49"/>
      <c r="BG553" s="49"/>
      <c r="BH553" s="49"/>
      <c r="BI553" s="49"/>
      <c r="BJ553" s="49"/>
      <c r="BK553" s="49"/>
      <c r="BL553" s="49"/>
      <c r="BM553" s="49"/>
    </row>
    <row r="554" spans="2:65" x14ac:dyDescent="0.25">
      <c r="B554" s="162">
        <v>2021</v>
      </c>
      <c r="C554" s="26"/>
      <c r="D554" s="27" t="s">
        <v>1143</v>
      </c>
      <c r="E554" s="27" t="s">
        <v>1144</v>
      </c>
      <c r="F554" s="29"/>
      <c r="G554" s="30"/>
      <c r="H554" s="30"/>
      <c r="I554" s="30"/>
      <c r="J554" s="31"/>
      <c r="K554" s="32"/>
      <c r="L554" s="33"/>
      <c r="M554" s="33"/>
      <c r="N554" s="26"/>
      <c r="O554" s="26"/>
      <c r="P554" s="34"/>
      <c r="Q554" s="33"/>
      <c r="R554" s="35"/>
      <c r="S554" s="26"/>
      <c r="T554" s="26"/>
      <c r="U554" s="26"/>
      <c r="V554" s="26"/>
      <c r="W554" s="26"/>
      <c r="X554" s="26"/>
      <c r="Y554" s="36"/>
      <c r="Z554" s="37"/>
      <c r="AA554" s="37"/>
      <c r="AB554" s="38"/>
      <c r="AC554" s="33"/>
      <c r="AD554" s="28"/>
      <c r="AE554" s="37"/>
      <c r="AF554" s="38"/>
      <c r="AG554" s="38"/>
      <c r="AH554" s="39"/>
      <c r="AI554" s="39"/>
      <c r="AJ554" s="40" t="s">
        <v>424</v>
      </c>
      <c r="AK554" s="41"/>
      <c r="AL554" s="42"/>
      <c r="AM554" s="39">
        <v>651</v>
      </c>
      <c r="AN554" s="30" t="s">
        <v>1145</v>
      </c>
      <c r="AO554" s="30"/>
      <c r="AP554" s="38"/>
      <c r="AQ554" s="43" t="s">
        <v>155</v>
      </c>
      <c r="AR554" s="44"/>
      <c r="AS554" s="45"/>
      <c r="AT554" s="46"/>
      <c r="AU554" s="47"/>
      <c r="AV554" s="48">
        <v>44792</v>
      </c>
      <c r="AW554" s="49"/>
      <c r="AX554" s="49">
        <v>56</v>
      </c>
      <c r="AY554" s="49"/>
      <c r="AZ554" s="49"/>
      <c r="BA554" s="49"/>
      <c r="BB554" s="49"/>
      <c r="BC554" s="49"/>
      <c r="BD554" s="50"/>
      <c r="BE554" s="49"/>
      <c r="BF554" s="49"/>
      <c r="BG554" s="49"/>
      <c r="BH554" s="49"/>
      <c r="BI554" s="49"/>
      <c r="BJ554" s="49"/>
      <c r="BK554" s="49"/>
      <c r="BL554" s="49"/>
      <c r="BM554" s="49"/>
    </row>
    <row r="555" spans="2:65" x14ac:dyDescent="0.25">
      <c r="B555" s="163">
        <v>2021</v>
      </c>
      <c r="C555" s="26"/>
      <c r="D555" s="27" t="s">
        <v>1146</v>
      </c>
      <c r="E555" s="27" t="s">
        <v>1147</v>
      </c>
      <c r="F555" s="29"/>
      <c r="G555" s="30"/>
      <c r="H555" s="30"/>
      <c r="I555" s="30"/>
      <c r="J555" s="31"/>
      <c r="K555" s="32"/>
      <c r="L555" s="33"/>
      <c r="M555" s="33"/>
      <c r="N555" s="26"/>
      <c r="O555" s="26"/>
      <c r="P555" s="34"/>
      <c r="Q555" s="33"/>
      <c r="R555" s="35"/>
      <c r="S555" s="26"/>
      <c r="T555" s="26"/>
      <c r="U555" s="26"/>
      <c r="V555" s="26"/>
      <c r="W555" s="26"/>
      <c r="X555" s="26" t="s">
        <v>777</v>
      </c>
      <c r="Y555" s="36"/>
      <c r="Z555" s="37"/>
      <c r="AA555" s="37"/>
      <c r="AB555" s="38"/>
      <c r="AC555" s="33"/>
      <c r="AD555" s="28"/>
      <c r="AE555" s="37"/>
      <c r="AF555" s="38"/>
      <c r="AG555" s="38"/>
      <c r="AH555" s="39"/>
      <c r="AI555" s="39"/>
      <c r="AJ555" s="40" t="s">
        <v>424</v>
      </c>
      <c r="AK555" s="41"/>
      <c r="AL555" s="42"/>
      <c r="AM555" s="39">
        <v>653</v>
      </c>
      <c r="AN555" s="30" t="s">
        <v>1148</v>
      </c>
      <c r="AO555" s="30"/>
      <c r="AP555" s="38"/>
      <c r="AQ555" s="43" t="s">
        <v>155</v>
      </c>
      <c r="AR555" s="44"/>
      <c r="AS555" s="45"/>
      <c r="AT555" s="46"/>
      <c r="AU555" s="47"/>
      <c r="AV555" s="48">
        <v>44756.86383101852</v>
      </c>
      <c r="AW555" s="49"/>
      <c r="AX555" s="49">
        <v>40</v>
      </c>
      <c r="AY555" s="49"/>
      <c r="AZ555" s="49"/>
      <c r="BA555" s="49"/>
      <c r="BB555" s="49"/>
      <c r="BC555" s="49" t="e">
        <v>#VALUE!</v>
      </c>
      <c r="BD555" s="50"/>
      <c r="BE555" s="49"/>
      <c r="BF555" s="49"/>
      <c r="BG555" s="49"/>
      <c r="BH555" s="49"/>
      <c r="BI555" s="49"/>
      <c r="BJ555" s="49"/>
      <c r="BK555" s="49"/>
      <c r="BL555" s="49"/>
      <c r="BM555" s="49"/>
    </row>
    <row r="556" spans="2:65" x14ac:dyDescent="0.25">
      <c r="B556" s="162">
        <v>2021</v>
      </c>
      <c r="C556" s="26"/>
      <c r="D556" s="27" t="s">
        <v>1113</v>
      </c>
      <c r="E556" s="27" t="s">
        <v>1149</v>
      </c>
      <c r="F556" s="29"/>
      <c r="G556" s="30"/>
      <c r="H556" s="30"/>
      <c r="I556" s="30"/>
      <c r="J556" s="31"/>
      <c r="K556" s="32"/>
      <c r="L556" s="33"/>
      <c r="M556" s="33"/>
      <c r="N556" s="26"/>
      <c r="O556" s="26"/>
      <c r="P556" s="34"/>
      <c r="Q556" s="33"/>
      <c r="R556" s="35"/>
      <c r="S556" s="26"/>
      <c r="T556" s="26"/>
      <c r="U556" s="26"/>
      <c r="V556" s="26"/>
      <c r="W556" s="26"/>
      <c r="X556" s="26"/>
      <c r="Y556" s="36"/>
      <c r="Z556" s="37"/>
      <c r="AA556" s="37"/>
      <c r="AB556" s="38"/>
      <c r="AC556" s="33"/>
      <c r="AD556" s="28"/>
      <c r="AE556" s="37"/>
      <c r="AF556" s="38"/>
      <c r="AG556" s="38"/>
      <c r="AH556" s="39"/>
      <c r="AI556" s="39"/>
      <c r="AJ556" s="40"/>
      <c r="AK556" s="41"/>
      <c r="AL556" s="42"/>
      <c r="AM556" s="39">
        <v>654</v>
      </c>
      <c r="AN556" s="30"/>
      <c r="AO556" s="30"/>
      <c r="AP556" s="38"/>
      <c r="AQ556" s="43" t="s">
        <v>155</v>
      </c>
      <c r="AR556" s="44"/>
      <c r="AS556" s="45"/>
      <c r="AT556" s="46"/>
      <c r="AU556" s="47"/>
      <c r="AV556" s="48">
        <v>44770</v>
      </c>
      <c r="AW556" s="49"/>
      <c r="AX556" s="49"/>
      <c r="AY556" s="49"/>
      <c r="AZ556" s="49"/>
      <c r="BA556" s="49"/>
      <c r="BB556" s="49"/>
      <c r="BC556" s="49"/>
      <c r="BD556" s="50"/>
      <c r="BE556" s="49"/>
      <c r="BF556" s="49"/>
      <c r="BG556" s="49"/>
      <c r="BH556" s="49"/>
      <c r="BI556" s="49"/>
      <c r="BJ556" s="49"/>
      <c r="BK556" s="49"/>
      <c r="BL556" s="49"/>
      <c r="BM556" s="49"/>
    </row>
    <row r="557" spans="2:65" x14ac:dyDescent="0.25">
      <c r="B557" s="163">
        <v>2021</v>
      </c>
      <c r="C557" s="26"/>
      <c r="D557" s="27" t="s">
        <v>519</v>
      </c>
      <c r="E557" s="27" t="s">
        <v>1150</v>
      </c>
      <c r="F557" s="29"/>
      <c r="G557" s="30"/>
      <c r="H557" s="30"/>
      <c r="I557" s="30"/>
      <c r="J557" s="31"/>
      <c r="K557" s="32"/>
      <c r="L557" s="33"/>
      <c r="M557" s="33"/>
      <c r="N557" s="26"/>
      <c r="O557" s="26"/>
      <c r="P557" s="34"/>
      <c r="Q557" s="33"/>
      <c r="R557" s="35"/>
      <c r="S557" s="26"/>
      <c r="T557" s="26"/>
      <c r="U557" s="26"/>
      <c r="V557" s="26"/>
      <c r="W557" s="26"/>
      <c r="X557" s="26" t="s">
        <v>423</v>
      </c>
      <c r="Y557" s="36"/>
      <c r="Z557" s="37"/>
      <c r="AA557" s="37"/>
      <c r="AB557" s="38" t="s">
        <v>29</v>
      </c>
      <c r="AC557" s="33"/>
      <c r="AD557" s="28" t="s">
        <v>154</v>
      </c>
      <c r="AE557" s="37"/>
      <c r="AF557" s="38" t="s">
        <v>501</v>
      </c>
      <c r="AG557" s="38" t="s">
        <v>501</v>
      </c>
      <c r="AH557" s="39" t="s">
        <v>664</v>
      </c>
      <c r="AI557" s="39" t="s">
        <v>31</v>
      </c>
      <c r="AJ557" s="40" t="s">
        <v>424</v>
      </c>
      <c r="AK557" s="41">
        <v>0.66666666666666696</v>
      </c>
      <c r="AL557" s="42" t="s">
        <v>1151</v>
      </c>
      <c r="AM557" s="39">
        <v>655</v>
      </c>
      <c r="AN557" s="30" t="s">
        <v>1152</v>
      </c>
      <c r="AO557" s="30"/>
      <c r="AP557" s="38"/>
      <c r="AQ557" s="43"/>
      <c r="AR557" s="44" t="s">
        <v>501</v>
      </c>
      <c r="AS557" s="45"/>
      <c r="AT557" s="46"/>
      <c r="AU557" s="47" t="s">
        <v>35</v>
      </c>
      <c r="AV557" s="48">
        <v>45657</v>
      </c>
      <c r="AW557" s="49"/>
      <c r="AX557" s="49">
        <v>3459</v>
      </c>
      <c r="AY557" s="49">
        <v>153</v>
      </c>
      <c r="AZ557" s="49">
        <v>143</v>
      </c>
      <c r="BA557" s="49">
        <v>146</v>
      </c>
      <c r="BB557" s="49">
        <v>90</v>
      </c>
      <c r="BC557" s="49" t="e">
        <v>#VALUE!</v>
      </c>
      <c r="BD557" s="50">
        <v>685</v>
      </c>
      <c r="BE557" s="49">
        <v>140</v>
      </c>
      <c r="BF557" s="49">
        <v>56</v>
      </c>
      <c r="BG557" s="49"/>
      <c r="BH557" s="49"/>
      <c r="BI557" s="49"/>
      <c r="BJ557" s="49"/>
      <c r="BK557" s="49"/>
      <c r="BL557" s="49"/>
      <c r="BM557" s="49"/>
    </row>
    <row r="558" spans="2:65" x14ac:dyDescent="0.25">
      <c r="B558" s="162">
        <v>2021</v>
      </c>
      <c r="C558" s="26"/>
      <c r="D558" s="27" t="s">
        <v>1143</v>
      </c>
      <c r="E558" s="27" t="s">
        <v>1153</v>
      </c>
      <c r="F558" s="29"/>
      <c r="G558" s="30"/>
      <c r="H558" s="30"/>
      <c r="I558" s="30"/>
      <c r="J558" s="31"/>
      <c r="K558" s="32"/>
      <c r="L558" s="33"/>
      <c r="M558" s="33"/>
      <c r="N558" s="26"/>
      <c r="O558" s="26"/>
      <c r="P558" s="34"/>
      <c r="Q558" s="33"/>
      <c r="R558" s="35"/>
      <c r="S558" s="26"/>
      <c r="T558" s="26"/>
      <c r="U558" s="26"/>
      <c r="V558" s="26"/>
      <c r="W558" s="26"/>
      <c r="X558" s="26"/>
      <c r="Y558" s="36"/>
      <c r="Z558" s="37"/>
      <c r="AA558" s="37"/>
      <c r="AB558" s="38"/>
      <c r="AC558" s="33"/>
      <c r="AD558" s="28"/>
      <c r="AE558" s="37"/>
      <c r="AF558" s="38"/>
      <c r="AG558" s="38"/>
      <c r="AH558" s="39"/>
      <c r="AI558" s="39"/>
      <c r="AJ558" s="40" t="s">
        <v>424</v>
      </c>
      <c r="AK558" s="41"/>
      <c r="AL558" s="42"/>
      <c r="AM558" s="39">
        <v>656</v>
      </c>
      <c r="AN558" s="30" t="s">
        <v>1154</v>
      </c>
      <c r="AO558" s="30"/>
      <c r="AP558" s="38"/>
      <c r="AQ558" s="43" t="s">
        <v>155</v>
      </c>
      <c r="AR558" s="44"/>
      <c r="AS558" s="45"/>
      <c r="AT558" s="46"/>
      <c r="AU558" s="47"/>
      <c r="AV558" s="48">
        <v>45309</v>
      </c>
      <c r="AW558" s="49"/>
      <c r="AX558" s="49">
        <v>63</v>
      </c>
      <c r="AY558" s="49"/>
      <c r="AZ558" s="49"/>
      <c r="BA558" s="49"/>
      <c r="BB558" s="49"/>
      <c r="BC558" s="49">
        <v>1</v>
      </c>
      <c r="BD558" s="50"/>
      <c r="BE558" s="49"/>
      <c r="BF558" s="49"/>
      <c r="BG558" s="49"/>
      <c r="BH558" s="49"/>
      <c r="BI558" s="49"/>
      <c r="BJ558" s="49"/>
      <c r="BK558" s="49"/>
      <c r="BL558" s="49"/>
      <c r="BM558" s="49"/>
    </row>
    <row r="559" spans="2:65" x14ac:dyDescent="0.25">
      <c r="B559" s="163">
        <v>2021</v>
      </c>
      <c r="C559" s="26"/>
      <c r="D559" s="27" t="s">
        <v>1155</v>
      </c>
      <c r="E559" s="27" t="s">
        <v>1156</v>
      </c>
      <c r="F559" s="29"/>
      <c r="G559" s="30"/>
      <c r="H559" s="30"/>
      <c r="I559" s="30"/>
      <c r="J559" s="31"/>
      <c r="K559" s="32"/>
      <c r="L559" s="33"/>
      <c r="M559" s="33"/>
      <c r="N559" s="26"/>
      <c r="O559" s="26"/>
      <c r="P559" s="34"/>
      <c r="Q559" s="33"/>
      <c r="R559" s="35"/>
      <c r="S559" s="26"/>
      <c r="T559" s="26"/>
      <c r="U559" s="26"/>
      <c r="V559" s="26"/>
      <c r="W559" s="26"/>
      <c r="X559" s="26"/>
      <c r="Y559" s="36"/>
      <c r="Z559" s="37"/>
      <c r="AA559" s="37"/>
      <c r="AB559" s="38"/>
      <c r="AC559" s="33"/>
      <c r="AD559" s="28"/>
      <c r="AE559" s="37"/>
      <c r="AF559" s="38"/>
      <c r="AG559" s="38"/>
      <c r="AH559" s="39"/>
      <c r="AI559" s="39"/>
      <c r="AJ559" s="40"/>
      <c r="AK559" s="41"/>
      <c r="AL559" s="42"/>
      <c r="AM559" s="39">
        <v>657</v>
      </c>
      <c r="AN559" s="30" t="s">
        <v>1157</v>
      </c>
      <c r="AO559" s="30"/>
      <c r="AP559" s="38"/>
      <c r="AQ559" s="43" t="s">
        <v>155</v>
      </c>
      <c r="AR559" s="44"/>
      <c r="AS559" s="45"/>
      <c r="AT559" s="46"/>
      <c r="AU559" s="47"/>
      <c r="AV559" s="48">
        <v>44536</v>
      </c>
      <c r="AW559" s="49"/>
      <c r="AX559" s="49"/>
      <c r="AY559" s="49"/>
      <c r="AZ559" s="49"/>
      <c r="BA559" s="49"/>
      <c r="BB559" s="49"/>
      <c r="BC559" s="49"/>
      <c r="BD559" s="50"/>
      <c r="BE559" s="49"/>
      <c r="BF559" s="49"/>
      <c r="BG559" s="49"/>
      <c r="BH559" s="49"/>
      <c r="BI559" s="49"/>
      <c r="BJ559" s="49"/>
      <c r="BK559" s="49"/>
      <c r="BL559" s="49"/>
      <c r="BM559" s="49"/>
    </row>
    <row r="560" spans="2:65" x14ac:dyDescent="0.25">
      <c r="B560" s="162">
        <v>2021</v>
      </c>
      <c r="C560" s="26"/>
      <c r="D560" s="27" t="s">
        <v>996</v>
      </c>
      <c r="E560" s="27" t="s">
        <v>1158</v>
      </c>
      <c r="F560" s="29"/>
      <c r="G560" s="30"/>
      <c r="H560" s="30"/>
      <c r="I560" s="30"/>
      <c r="J560" s="31"/>
      <c r="K560" s="32"/>
      <c r="L560" s="33"/>
      <c r="M560" s="33"/>
      <c r="N560" s="26"/>
      <c r="O560" s="26"/>
      <c r="P560" s="34"/>
      <c r="Q560" s="33"/>
      <c r="R560" s="35"/>
      <c r="S560" s="26"/>
      <c r="T560" s="26"/>
      <c r="U560" s="26"/>
      <c r="V560" s="26"/>
      <c r="W560" s="26"/>
      <c r="X560" s="26" t="s">
        <v>777</v>
      </c>
      <c r="Y560" s="36"/>
      <c r="Z560" s="37"/>
      <c r="AA560" s="37"/>
      <c r="AB560" s="38"/>
      <c r="AC560" s="33"/>
      <c r="AD560" s="28"/>
      <c r="AE560" s="37"/>
      <c r="AF560" s="38"/>
      <c r="AG560" s="38"/>
      <c r="AH560" s="39"/>
      <c r="AI560" s="39"/>
      <c r="AJ560" s="40"/>
      <c r="AK560" s="41"/>
      <c r="AL560" s="42"/>
      <c r="AM560" s="39">
        <v>658</v>
      </c>
      <c r="AN560" s="30"/>
      <c r="AO560" s="30"/>
      <c r="AP560" s="38"/>
      <c r="AQ560" s="43" t="s">
        <v>155</v>
      </c>
      <c r="AR560" s="44"/>
      <c r="AS560" s="45"/>
      <c r="AT560" s="46"/>
      <c r="AU560" s="47"/>
      <c r="AV560" s="48">
        <v>44748</v>
      </c>
      <c r="AW560" s="49"/>
      <c r="AX560" s="49"/>
      <c r="AY560" s="49"/>
      <c r="AZ560" s="49"/>
      <c r="BA560" s="49"/>
      <c r="BB560" s="49"/>
      <c r="BC560" s="49"/>
      <c r="BD560" s="50"/>
      <c r="BE560" s="49"/>
      <c r="BF560" s="49"/>
      <c r="BG560" s="49"/>
      <c r="BH560" s="49"/>
      <c r="BI560" s="49"/>
      <c r="BJ560" s="49"/>
      <c r="BK560" s="49"/>
      <c r="BL560" s="49"/>
      <c r="BM560" s="49"/>
    </row>
    <row r="561" spans="2:65" x14ac:dyDescent="0.25">
      <c r="B561" s="163">
        <v>2021</v>
      </c>
      <c r="C561" s="26"/>
      <c r="D561" s="27" t="s">
        <v>1159</v>
      </c>
      <c r="E561" s="27" t="s">
        <v>1160</v>
      </c>
      <c r="F561" s="29"/>
      <c r="G561" s="30"/>
      <c r="H561" s="30"/>
      <c r="I561" s="30"/>
      <c r="J561" s="31"/>
      <c r="K561" s="32"/>
      <c r="L561" s="33"/>
      <c r="M561" s="33"/>
      <c r="N561" s="26"/>
      <c r="O561" s="26"/>
      <c r="P561" s="34"/>
      <c r="Q561" s="33"/>
      <c r="R561" s="35"/>
      <c r="S561" s="26"/>
      <c r="T561" s="26"/>
      <c r="U561" s="26"/>
      <c r="V561" s="26"/>
      <c r="W561" s="26"/>
      <c r="X561" s="26" t="s">
        <v>719</v>
      </c>
      <c r="Y561" s="36"/>
      <c r="Z561" s="37"/>
      <c r="AA561" s="37"/>
      <c r="AB561" s="38"/>
      <c r="AC561" s="33"/>
      <c r="AD561" s="28"/>
      <c r="AE561" s="37"/>
      <c r="AF561" s="38"/>
      <c r="AG561" s="38"/>
      <c r="AH561" s="39"/>
      <c r="AI561" s="39"/>
      <c r="AJ561" s="40"/>
      <c r="AK561" s="41"/>
      <c r="AL561" s="42"/>
      <c r="AM561" s="39">
        <v>659</v>
      </c>
      <c r="AN561" s="30" t="s">
        <v>1161</v>
      </c>
      <c r="AO561" s="30"/>
      <c r="AP561" s="38"/>
      <c r="AQ561" s="43" t="s">
        <v>155</v>
      </c>
      <c r="AR561" s="44"/>
      <c r="AS561" s="45"/>
      <c r="AT561" s="46"/>
      <c r="AU561" s="47"/>
      <c r="AV561" s="48">
        <v>44575</v>
      </c>
      <c r="AW561" s="49"/>
      <c r="AX561" s="49">
        <v>31</v>
      </c>
      <c r="AY561" s="49"/>
      <c r="AZ561" s="49"/>
      <c r="BA561" s="49"/>
      <c r="BB561" s="49"/>
      <c r="BC561" s="49"/>
      <c r="BD561" s="50"/>
      <c r="BE561" s="49"/>
      <c r="BF561" s="49"/>
      <c r="BG561" s="49"/>
      <c r="BH561" s="49"/>
      <c r="BI561" s="49"/>
      <c r="BJ561" s="49"/>
      <c r="BK561" s="49"/>
      <c r="BL561" s="49"/>
      <c r="BM561" s="49"/>
    </row>
    <row r="562" spans="2:65" x14ac:dyDescent="0.25">
      <c r="B562" s="162">
        <v>2021</v>
      </c>
      <c r="C562" s="26"/>
      <c r="D562" s="27" t="s">
        <v>1162</v>
      </c>
      <c r="E562" s="27" t="s">
        <v>1163</v>
      </c>
      <c r="F562" s="29"/>
      <c r="G562" s="30"/>
      <c r="H562" s="30"/>
      <c r="I562" s="30"/>
      <c r="J562" s="31"/>
      <c r="K562" s="32"/>
      <c r="L562" s="33"/>
      <c r="M562" s="33"/>
      <c r="N562" s="26"/>
      <c r="O562" s="26"/>
      <c r="P562" s="34"/>
      <c r="Q562" s="33"/>
      <c r="R562" s="35"/>
      <c r="S562" s="26" t="s">
        <v>1093</v>
      </c>
      <c r="T562" s="26"/>
      <c r="U562" s="26"/>
      <c r="V562" s="26" t="s">
        <v>78</v>
      </c>
      <c r="W562" s="26"/>
      <c r="X562" s="26" t="s">
        <v>423</v>
      </c>
      <c r="Y562" s="36"/>
      <c r="Z562" s="37"/>
      <c r="AA562" s="37"/>
      <c r="AB562" s="38"/>
      <c r="AC562" s="33"/>
      <c r="AD562" s="28"/>
      <c r="AE562" s="37"/>
      <c r="AF562" s="38"/>
      <c r="AG562" s="38"/>
      <c r="AH562" s="39"/>
      <c r="AI562" s="39"/>
      <c r="AJ562" s="40"/>
      <c r="AK562" s="41"/>
      <c r="AL562" s="42"/>
      <c r="AM562" s="39">
        <v>660</v>
      </c>
      <c r="AN562" s="30" t="s">
        <v>1164</v>
      </c>
      <c r="AO562" s="30"/>
      <c r="AP562" s="38"/>
      <c r="AQ562" s="43" t="s">
        <v>155</v>
      </c>
      <c r="AR562" s="44"/>
      <c r="AS562" s="45"/>
      <c r="AT562" s="46"/>
      <c r="AU562" s="47"/>
      <c r="AV562" s="48">
        <v>44697</v>
      </c>
      <c r="AW562" s="49"/>
      <c r="AX562" s="49">
        <v>2022</v>
      </c>
      <c r="AY562" s="49"/>
      <c r="AZ562" s="49"/>
      <c r="BA562" s="49"/>
      <c r="BB562" s="49"/>
      <c r="BC562" s="49"/>
      <c r="BD562" s="50"/>
      <c r="BE562" s="49"/>
      <c r="BF562" s="49"/>
      <c r="BG562" s="49"/>
      <c r="BH562" s="49"/>
      <c r="BI562" s="49"/>
      <c r="BJ562" s="49"/>
      <c r="BK562" s="49"/>
      <c r="BL562" s="49"/>
      <c r="BM562" s="49"/>
    </row>
    <row r="563" spans="2:65" x14ac:dyDescent="0.25">
      <c r="B563" s="163">
        <v>2021</v>
      </c>
      <c r="C563" s="26"/>
      <c r="D563" s="27" t="s">
        <v>1165</v>
      </c>
      <c r="E563" s="27" t="s">
        <v>1166</v>
      </c>
      <c r="F563" s="29"/>
      <c r="G563" s="30"/>
      <c r="H563" s="30"/>
      <c r="I563" s="30"/>
      <c r="J563" s="31"/>
      <c r="K563" s="32"/>
      <c r="L563" s="33"/>
      <c r="M563" s="33"/>
      <c r="N563" s="26"/>
      <c r="O563" s="26"/>
      <c r="P563" s="34"/>
      <c r="Q563" s="33"/>
      <c r="R563" s="35"/>
      <c r="S563" s="26"/>
      <c r="T563" s="26"/>
      <c r="U563" s="26"/>
      <c r="V563" s="26" t="s">
        <v>209</v>
      </c>
      <c r="W563" s="26"/>
      <c r="X563" s="26"/>
      <c r="Y563" s="36"/>
      <c r="Z563" s="37"/>
      <c r="AA563" s="37"/>
      <c r="AB563" s="38"/>
      <c r="AC563" s="33"/>
      <c r="AD563" s="28"/>
      <c r="AE563" s="37"/>
      <c r="AF563" s="38"/>
      <c r="AG563" s="38"/>
      <c r="AH563" s="39"/>
      <c r="AI563" s="39"/>
      <c r="AJ563" s="40"/>
      <c r="AK563" s="41"/>
      <c r="AL563" s="42"/>
      <c r="AM563" s="39">
        <v>661</v>
      </c>
      <c r="AN563" s="30"/>
      <c r="AO563" s="30"/>
      <c r="AP563" s="38"/>
      <c r="AQ563" s="43" t="s">
        <v>155</v>
      </c>
      <c r="AR563" s="44"/>
      <c r="AS563" s="45"/>
      <c r="AT563" s="46" t="s">
        <v>960</v>
      </c>
      <c r="AU563" s="47"/>
      <c r="AV563" s="48"/>
      <c r="AW563" s="49"/>
      <c r="AX563" s="49"/>
      <c r="AY563" s="49"/>
      <c r="AZ563" s="49"/>
      <c r="BA563" s="49"/>
      <c r="BB563" s="49"/>
      <c r="BC563" s="49"/>
      <c r="BD563" s="50"/>
      <c r="BE563" s="49"/>
      <c r="BF563" s="49"/>
      <c r="BG563" s="49"/>
      <c r="BH563" s="49"/>
      <c r="BI563" s="49"/>
      <c r="BJ563" s="49"/>
      <c r="BK563" s="49"/>
      <c r="BL563" s="49"/>
      <c r="BM563" s="49"/>
    </row>
    <row r="564" spans="2:65" x14ac:dyDescent="0.25">
      <c r="B564" s="162">
        <v>2021</v>
      </c>
      <c r="C564" s="26"/>
      <c r="D564" s="27" t="s">
        <v>1143</v>
      </c>
      <c r="E564" s="27" t="s">
        <v>1167</v>
      </c>
      <c r="F564" s="29"/>
      <c r="G564" s="30"/>
      <c r="H564" s="30"/>
      <c r="I564" s="30"/>
      <c r="J564" s="31"/>
      <c r="K564" s="32"/>
      <c r="L564" s="33"/>
      <c r="M564" s="33"/>
      <c r="N564" s="26"/>
      <c r="O564" s="26"/>
      <c r="P564" s="34"/>
      <c r="Q564" s="33"/>
      <c r="R564" s="35"/>
      <c r="S564" s="26"/>
      <c r="T564" s="26"/>
      <c r="U564" s="26"/>
      <c r="V564" s="26"/>
      <c r="W564" s="26"/>
      <c r="X564" s="26"/>
      <c r="Y564" s="36"/>
      <c r="Z564" s="37"/>
      <c r="AA564" s="37"/>
      <c r="AB564" s="38"/>
      <c r="AC564" s="33"/>
      <c r="AD564" s="28"/>
      <c r="AE564" s="37"/>
      <c r="AF564" s="38"/>
      <c r="AG564" s="38"/>
      <c r="AH564" s="39"/>
      <c r="AI564" s="39"/>
      <c r="AJ564" s="40" t="s">
        <v>424</v>
      </c>
      <c r="AK564" s="41"/>
      <c r="AL564" s="42"/>
      <c r="AM564" s="39">
        <v>662</v>
      </c>
      <c r="AN564" s="30" t="s">
        <v>1168</v>
      </c>
      <c r="AO564" s="30"/>
      <c r="AP564" s="38"/>
      <c r="AQ564" s="43" t="s">
        <v>155</v>
      </c>
      <c r="AR564" s="44"/>
      <c r="AS564" s="45"/>
      <c r="AT564" s="46"/>
      <c r="AU564" s="47"/>
      <c r="AV564" s="48">
        <v>44792</v>
      </c>
      <c r="AW564" s="49"/>
      <c r="AX564" s="49">
        <v>60</v>
      </c>
      <c r="AY564" s="49"/>
      <c r="AZ564" s="49"/>
      <c r="BA564" s="49"/>
      <c r="BB564" s="49"/>
      <c r="BC564" s="49" t="e">
        <v>#VALUE!</v>
      </c>
      <c r="BD564" s="50"/>
      <c r="BE564" s="49"/>
      <c r="BF564" s="49"/>
      <c r="BG564" s="49"/>
      <c r="BH564" s="49"/>
      <c r="BI564" s="49"/>
      <c r="BJ564" s="49"/>
      <c r="BK564" s="49"/>
      <c r="BL564" s="49"/>
      <c r="BM564" s="49"/>
    </row>
    <row r="565" spans="2:65" x14ac:dyDescent="0.25">
      <c r="B565" s="163">
        <v>2021</v>
      </c>
      <c r="C565" s="26"/>
      <c r="D565" s="27" t="s">
        <v>1169</v>
      </c>
      <c r="E565" s="27" t="s">
        <v>1170</v>
      </c>
      <c r="F565" s="29"/>
      <c r="G565" s="30"/>
      <c r="H565" s="30"/>
      <c r="I565" s="30"/>
      <c r="J565" s="31"/>
      <c r="K565" s="32"/>
      <c r="L565" s="33"/>
      <c r="M565" s="33"/>
      <c r="N565" s="26"/>
      <c r="O565" s="26"/>
      <c r="P565" s="34"/>
      <c r="Q565" s="33"/>
      <c r="R565" s="35"/>
      <c r="S565" s="26"/>
      <c r="T565" s="26"/>
      <c r="U565" s="26"/>
      <c r="V565" s="26"/>
      <c r="W565" s="26"/>
      <c r="X565" s="26" t="s">
        <v>1131</v>
      </c>
      <c r="Y565" s="36"/>
      <c r="Z565" s="37"/>
      <c r="AA565" s="37"/>
      <c r="AB565" s="38"/>
      <c r="AC565" s="33"/>
      <c r="AD565" s="28"/>
      <c r="AE565" s="37"/>
      <c r="AF565" s="38"/>
      <c r="AG565" s="38"/>
      <c r="AH565" s="39"/>
      <c r="AI565" s="39"/>
      <c r="AJ565" s="40" t="s">
        <v>424</v>
      </c>
      <c r="AK565" s="41"/>
      <c r="AL565" s="42"/>
      <c r="AM565" s="39">
        <v>663</v>
      </c>
      <c r="AN565" s="30" t="s">
        <v>1171</v>
      </c>
      <c r="AO565" s="30"/>
      <c r="AP565" s="38"/>
      <c r="AQ565" s="43" t="s">
        <v>155</v>
      </c>
      <c r="AR565" s="44"/>
      <c r="AS565" s="45"/>
      <c r="AT565" s="46"/>
      <c r="AU565" s="47"/>
      <c r="AV565" s="48">
        <v>44536</v>
      </c>
      <c r="AW565" s="49"/>
      <c r="AX565" s="49"/>
      <c r="AY565" s="49"/>
      <c r="AZ565" s="49"/>
      <c r="BA565" s="49"/>
      <c r="BB565" s="49"/>
      <c r="BC565" s="49" t="e">
        <v>#VALUE!</v>
      </c>
      <c r="BD565" s="50"/>
      <c r="BE565" s="49"/>
      <c r="BF565" s="49"/>
      <c r="BG565" s="49"/>
      <c r="BH565" s="49"/>
      <c r="BI565" s="49"/>
      <c r="BJ565" s="49"/>
      <c r="BK565" s="49"/>
      <c r="BL565" s="49"/>
      <c r="BM565" s="49"/>
    </row>
    <row r="566" spans="2:65" x14ac:dyDescent="0.25">
      <c r="B566" s="162">
        <v>2021</v>
      </c>
      <c r="C566" s="26"/>
      <c r="D566" s="27" t="s">
        <v>1172</v>
      </c>
      <c r="E566" s="27" t="s">
        <v>1173</v>
      </c>
      <c r="F566" s="29"/>
      <c r="G566" s="30"/>
      <c r="H566" s="30"/>
      <c r="I566" s="30"/>
      <c r="J566" s="31"/>
      <c r="K566" s="32"/>
      <c r="L566" s="33"/>
      <c r="M566" s="33"/>
      <c r="N566" s="26"/>
      <c r="O566" s="26"/>
      <c r="P566" s="34"/>
      <c r="Q566" s="33"/>
      <c r="R566" s="35"/>
      <c r="S566" s="26"/>
      <c r="T566" s="26"/>
      <c r="U566" s="26"/>
      <c r="V566" s="26"/>
      <c r="W566" s="26"/>
      <c r="X566" s="26"/>
      <c r="Y566" s="36"/>
      <c r="Z566" s="37"/>
      <c r="AA566" s="37"/>
      <c r="AB566" s="38"/>
      <c r="AC566" s="33"/>
      <c r="AD566" s="28"/>
      <c r="AE566" s="37"/>
      <c r="AF566" s="38"/>
      <c r="AG566" s="38"/>
      <c r="AH566" s="39"/>
      <c r="AI566" s="39"/>
      <c r="AJ566" s="40" t="s">
        <v>424</v>
      </c>
      <c r="AK566" s="41"/>
      <c r="AL566" s="42"/>
      <c r="AM566" s="39">
        <v>664</v>
      </c>
      <c r="AN566" s="30" t="s">
        <v>1174</v>
      </c>
      <c r="AO566" s="30"/>
      <c r="AP566" s="38"/>
      <c r="AQ566" s="43" t="s">
        <v>155</v>
      </c>
      <c r="AR566" s="44"/>
      <c r="AS566" s="45"/>
      <c r="AT566" s="46"/>
      <c r="AU566" s="47"/>
      <c r="AV566" s="48">
        <v>44775</v>
      </c>
      <c r="AW566" s="49"/>
      <c r="AX566" s="49">
        <v>110</v>
      </c>
      <c r="AY566" s="49"/>
      <c r="AZ566" s="49"/>
      <c r="BA566" s="49"/>
      <c r="BB566" s="49"/>
      <c r="BC566" s="49" t="e">
        <v>#VALUE!</v>
      </c>
      <c r="BD566" s="50"/>
      <c r="BE566" s="49"/>
      <c r="BF566" s="49"/>
      <c r="BG566" s="49"/>
      <c r="BH566" s="49"/>
      <c r="BI566" s="49"/>
      <c r="BJ566" s="49"/>
      <c r="BK566" s="49"/>
      <c r="BL566" s="49"/>
      <c r="BM566" s="49"/>
    </row>
    <row r="567" spans="2:65" x14ac:dyDescent="0.25">
      <c r="B567" s="163">
        <v>2021</v>
      </c>
      <c r="C567" s="26"/>
      <c r="D567" s="27" t="s">
        <v>1175</v>
      </c>
      <c r="E567" s="27" t="s">
        <v>1176</v>
      </c>
      <c r="F567" s="29"/>
      <c r="G567" s="30"/>
      <c r="H567" s="30"/>
      <c r="I567" s="30"/>
      <c r="J567" s="31"/>
      <c r="K567" s="32"/>
      <c r="L567" s="33"/>
      <c r="M567" s="33"/>
      <c r="N567" s="26"/>
      <c r="O567" s="26"/>
      <c r="P567" s="34"/>
      <c r="Q567" s="33"/>
      <c r="R567" s="35"/>
      <c r="S567" s="26"/>
      <c r="T567" s="26"/>
      <c r="U567" s="26"/>
      <c r="V567" s="26"/>
      <c r="W567" s="26"/>
      <c r="X567" s="26"/>
      <c r="Y567" s="36"/>
      <c r="Z567" s="37"/>
      <c r="AA567" s="37"/>
      <c r="AB567" s="38"/>
      <c r="AC567" s="33"/>
      <c r="AD567" s="28"/>
      <c r="AE567" s="37"/>
      <c r="AF567" s="38"/>
      <c r="AG567" s="38"/>
      <c r="AH567" s="39"/>
      <c r="AI567" s="39"/>
      <c r="AJ567" s="40"/>
      <c r="AK567" s="41"/>
      <c r="AL567" s="42"/>
      <c r="AM567" s="39">
        <v>666</v>
      </c>
      <c r="AN567" s="30" t="s">
        <v>1177</v>
      </c>
      <c r="AO567" s="30"/>
      <c r="AP567" s="38"/>
      <c r="AQ567" s="43" t="s">
        <v>155</v>
      </c>
      <c r="AR567" s="44"/>
      <c r="AS567" s="45"/>
      <c r="AT567" s="46"/>
      <c r="AU567" s="47"/>
      <c r="AV567" s="48">
        <v>44985</v>
      </c>
      <c r="AW567" s="49"/>
      <c r="AX567" s="49"/>
      <c r="AY567" s="49">
        <v>12</v>
      </c>
      <c r="AZ567" s="49"/>
      <c r="BA567" s="49"/>
      <c r="BB567" s="49"/>
      <c r="BC567" s="49">
        <v>12</v>
      </c>
      <c r="BD567" s="50"/>
      <c r="BE567" s="49"/>
      <c r="BF567" s="49"/>
      <c r="BG567" s="49"/>
      <c r="BH567" s="49"/>
      <c r="BI567" s="49"/>
      <c r="BJ567" s="49"/>
      <c r="BK567" s="49"/>
      <c r="BL567" s="49"/>
      <c r="BM567" s="49"/>
    </row>
    <row r="568" spans="2:65" x14ac:dyDescent="0.25">
      <c r="B568" s="162">
        <v>2021</v>
      </c>
      <c r="C568" s="26"/>
      <c r="D568" s="27" t="s">
        <v>1178</v>
      </c>
      <c r="E568" s="27" t="s">
        <v>1179</v>
      </c>
      <c r="F568" s="29"/>
      <c r="G568" s="30"/>
      <c r="H568" s="30"/>
      <c r="I568" s="30"/>
      <c r="J568" s="31"/>
      <c r="K568" s="32"/>
      <c r="L568" s="33"/>
      <c r="M568" s="33"/>
      <c r="N568" s="26"/>
      <c r="O568" s="26"/>
      <c r="P568" s="34"/>
      <c r="Q568" s="33"/>
      <c r="R568" s="35"/>
      <c r="S568" s="26"/>
      <c r="T568" s="26"/>
      <c r="U568" s="26"/>
      <c r="V568" s="26"/>
      <c r="W568" s="26"/>
      <c r="X568" s="26"/>
      <c r="Y568" s="36"/>
      <c r="Z568" s="37"/>
      <c r="AA568" s="37"/>
      <c r="AB568" s="38"/>
      <c r="AC568" s="33"/>
      <c r="AD568" s="28"/>
      <c r="AE568" s="37"/>
      <c r="AF568" s="38"/>
      <c r="AG568" s="38"/>
      <c r="AH568" s="39"/>
      <c r="AI568" s="39"/>
      <c r="AJ568" s="40"/>
      <c r="AK568" s="41"/>
      <c r="AL568" s="42"/>
      <c r="AM568" s="39">
        <v>667</v>
      </c>
      <c r="AN568" s="30" t="s">
        <v>1180</v>
      </c>
      <c r="AO568" s="30"/>
      <c r="AP568" s="38"/>
      <c r="AQ568" s="43" t="s">
        <v>155</v>
      </c>
      <c r="AR568" s="44"/>
      <c r="AS568" s="45"/>
      <c r="AT568" s="46"/>
      <c r="AU568" s="47"/>
      <c r="AV568" s="48">
        <v>44581</v>
      </c>
      <c r="AW568" s="49"/>
      <c r="AX568" s="49">
        <v>72</v>
      </c>
      <c r="AY568" s="49"/>
      <c r="AZ568" s="49"/>
      <c r="BA568" s="49"/>
      <c r="BB568" s="49"/>
      <c r="BC568" s="49"/>
      <c r="BD568" s="50"/>
      <c r="BE568" s="49"/>
      <c r="BF568" s="49"/>
      <c r="BG568" s="49"/>
      <c r="BH568" s="49"/>
      <c r="BI568" s="49"/>
      <c r="BJ568" s="49"/>
      <c r="BK568" s="49"/>
      <c r="BL568" s="49"/>
      <c r="BM568" s="49"/>
    </row>
    <row r="569" spans="2:65" x14ac:dyDescent="0.25">
      <c r="B569" s="163">
        <v>2021</v>
      </c>
      <c r="C569" s="26"/>
      <c r="D569" s="27" t="s">
        <v>1181</v>
      </c>
      <c r="E569" s="27" t="s">
        <v>1182</v>
      </c>
      <c r="F569" s="29"/>
      <c r="G569" s="30" t="s">
        <v>750</v>
      </c>
      <c r="H569" s="30"/>
      <c r="I569" s="30"/>
      <c r="J569" s="31"/>
      <c r="K569" s="32"/>
      <c r="L569" s="33"/>
      <c r="M569" s="33"/>
      <c r="N569" s="26"/>
      <c r="O569" s="26"/>
      <c r="P569" s="34"/>
      <c r="Q569" s="33"/>
      <c r="R569" s="35"/>
      <c r="S569" s="26" t="s">
        <v>1183</v>
      </c>
      <c r="T569" s="26"/>
      <c r="U569" s="26"/>
      <c r="V569" s="26"/>
      <c r="W569" s="26"/>
      <c r="X569" s="26" t="s">
        <v>423</v>
      </c>
      <c r="Y569" s="36"/>
      <c r="Z569" s="37"/>
      <c r="AA569" s="37"/>
      <c r="AB569" s="38"/>
      <c r="AC569" s="33"/>
      <c r="AD569" s="28"/>
      <c r="AE569" s="37"/>
      <c r="AF569" s="38"/>
      <c r="AG569" s="38"/>
      <c r="AH569" s="39"/>
      <c r="AI569" s="39"/>
      <c r="AJ569" s="40"/>
      <c r="AK569" s="41"/>
      <c r="AL569" s="42"/>
      <c r="AM569" s="39">
        <v>668</v>
      </c>
      <c r="AN569" s="30" t="s">
        <v>1184</v>
      </c>
      <c r="AO569" s="30"/>
      <c r="AP569" s="38"/>
      <c r="AQ569" s="43" t="s">
        <v>1185</v>
      </c>
      <c r="AR569" s="44"/>
      <c r="AS569" s="45"/>
      <c r="AT569" s="46" t="s">
        <v>1186</v>
      </c>
      <c r="AU569" s="47"/>
      <c r="AV569" s="48"/>
      <c r="AW569" s="49"/>
      <c r="AX569" s="49"/>
      <c r="AY569" s="49"/>
      <c r="AZ569" s="49"/>
      <c r="BA569" s="49"/>
      <c r="BB569" s="49"/>
      <c r="BC569" s="49" t="e">
        <v>#VALUE!</v>
      </c>
      <c r="BD569" s="50"/>
      <c r="BE569" s="49"/>
      <c r="BF569" s="49"/>
      <c r="BG569" s="49"/>
      <c r="BH569" s="49"/>
      <c r="BI569" s="49"/>
      <c r="BJ569" s="49"/>
      <c r="BK569" s="49"/>
      <c r="BL569" s="49"/>
      <c r="BM569" s="49"/>
    </row>
    <row r="570" spans="2:65" x14ac:dyDescent="0.25">
      <c r="B570" s="162">
        <v>2021</v>
      </c>
      <c r="C570" s="26"/>
      <c r="D570" s="27" t="s">
        <v>1113</v>
      </c>
      <c r="E570" s="27" t="s">
        <v>1187</v>
      </c>
      <c r="F570" s="29"/>
      <c r="G570" s="30"/>
      <c r="H570" s="30"/>
      <c r="I570" s="30"/>
      <c r="J570" s="31"/>
      <c r="K570" s="32"/>
      <c r="L570" s="33"/>
      <c r="M570" s="33"/>
      <c r="N570" s="26"/>
      <c r="O570" s="26"/>
      <c r="P570" s="34"/>
      <c r="Q570" s="33"/>
      <c r="R570" s="35"/>
      <c r="S570" s="26"/>
      <c r="T570" s="26"/>
      <c r="U570" s="26"/>
      <c r="V570" s="26"/>
      <c r="W570" s="26"/>
      <c r="X570" s="26"/>
      <c r="Y570" s="36"/>
      <c r="Z570" s="37"/>
      <c r="AA570" s="37"/>
      <c r="AB570" s="38"/>
      <c r="AC570" s="33"/>
      <c r="AD570" s="28"/>
      <c r="AE570" s="37"/>
      <c r="AF570" s="38"/>
      <c r="AG570" s="38"/>
      <c r="AH570" s="39"/>
      <c r="AI570" s="39"/>
      <c r="AJ570" s="40"/>
      <c r="AK570" s="41"/>
      <c r="AL570" s="42"/>
      <c r="AM570" s="39">
        <v>669</v>
      </c>
      <c r="AN570" s="30" t="s">
        <v>1188</v>
      </c>
      <c r="AO570" s="30"/>
      <c r="AP570" s="38"/>
      <c r="AQ570" s="43" t="s">
        <v>155</v>
      </c>
      <c r="AR570" s="44"/>
      <c r="AS570" s="45"/>
      <c r="AT570" s="46"/>
      <c r="AU570" s="47"/>
      <c r="AV570" s="48">
        <v>44770</v>
      </c>
      <c r="AW570" s="49"/>
      <c r="AX570" s="49"/>
      <c r="AY570" s="49"/>
      <c r="AZ570" s="49"/>
      <c r="BA570" s="49"/>
      <c r="BB570" s="49"/>
      <c r="BC570" s="49"/>
      <c r="BD570" s="50"/>
      <c r="BE570" s="49"/>
      <c r="BF570" s="49"/>
      <c r="BG570" s="49"/>
      <c r="BH570" s="49"/>
      <c r="BI570" s="49"/>
      <c r="BJ570" s="49"/>
      <c r="BK570" s="49"/>
      <c r="BL570" s="49"/>
      <c r="BM570" s="49"/>
    </row>
    <row r="571" spans="2:65" x14ac:dyDescent="0.25">
      <c r="B571" s="163">
        <v>2021</v>
      </c>
      <c r="C571" s="26"/>
      <c r="D571" s="27" t="s">
        <v>1189</v>
      </c>
      <c r="E571" s="27" t="s">
        <v>1190</v>
      </c>
      <c r="F571" s="29"/>
      <c r="G571" s="30"/>
      <c r="H571" s="30"/>
      <c r="I571" s="30"/>
      <c r="J571" s="31"/>
      <c r="K571" s="32"/>
      <c r="L571" s="33"/>
      <c r="M571" s="33"/>
      <c r="N571" s="26"/>
      <c r="O571" s="26"/>
      <c r="P571" s="34"/>
      <c r="Q571" s="33"/>
      <c r="R571" s="35"/>
      <c r="S571" s="26" t="s">
        <v>1093</v>
      </c>
      <c r="T571" s="26"/>
      <c r="U571" s="26"/>
      <c r="V571" s="26" t="s">
        <v>90</v>
      </c>
      <c r="W571" s="26"/>
      <c r="X571" s="26" t="s">
        <v>423</v>
      </c>
      <c r="Y571" s="36"/>
      <c r="Z571" s="37"/>
      <c r="AA571" s="37"/>
      <c r="AB571" s="38"/>
      <c r="AC571" s="33"/>
      <c r="AD571" s="28"/>
      <c r="AE571" s="37"/>
      <c r="AF571" s="38"/>
      <c r="AG571" s="38"/>
      <c r="AH571" s="39"/>
      <c r="AI571" s="39"/>
      <c r="AJ571" s="40"/>
      <c r="AK571" s="41"/>
      <c r="AL571" s="42"/>
      <c r="AM571" s="39">
        <v>670</v>
      </c>
      <c r="AN571" s="30" t="s">
        <v>1191</v>
      </c>
      <c r="AO571" s="30"/>
      <c r="AP571" s="38"/>
      <c r="AQ571" s="43" t="s">
        <v>155</v>
      </c>
      <c r="AR571" s="44"/>
      <c r="AS571" s="45"/>
      <c r="AT571" s="46"/>
      <c r="AU571" s="47"/>
      <c r="AV571" s="48">
        <v>45055</v>
      </c>
      <c r="AW571" s="49">
        <v>105</v>
      </c>
      <c r="AX571" s="49"/>
      <c r="AY571" s="49"/>
      <c r="AZ571" s="49"/>
      <c r="BA571" s="49"/>
      <c r="BB571" s="49"/>
      <c r="BC571" s="49"/>
      <c r="BD571" s="50"/>
      <c r="BE571" s="49"/>
      <c r="BF571" s="49"/>
      <c r="BG571" s="49"/>
      <c r="BH571" s="49"/>
      <c r="BI571" s="49"/>
      <c r="BJ571" s="49"/>
      <c r="BK571" s="49"/>
      <c r="BL571" s="49"/>
      <c r="BM571" s="49"/>
    </row>
    <row r="572" spans="2:65" x14ac:dyDescent="0.25">
      <c r="B572" s="162">
        <v>2021</v>
      </c>
      <c r="C572" s="26"/>
      <c r="D572" s="27" t="s">
        <v>1192</v>
      </c>
      <c r="E572" s="27" t="s">
        <v>1193</v>
      </c>
      <c r="F572" s="29"/>
      <c r="G572" s="30"/>
      <c r="H572" s="30"/>
      <c r="I572" s="30"/>
      <c r="J572" s="31"/>
      <c r="K572" s="32"/>
      <c r="L572" s="33"/>
      <c r="M572" s="33"/>
      <c r="N572" s="26"/>
      <c r="O572" s="26"/>
      <c r="P572" s="34"/>
      <c r="Q572" s="33"/>
      <c r="R572" s="35"/>
      <c r="S572" s="26"/>
      <c r="T572" s="26"/>
      <c r="U572" s="26"/>
      <c r="V572" s="26"/>
      <c r="W572" s="26"/>
      <c r="X572" s="26"/>
      <c r="Y572" s="36"/>
      <c r="Z572" s="37"/>
      <c r="AA572" s="37"/>
      <c r="AB572" s="38"/>
      <c r="AC572" s="33"/>
      <c r="AD572" s="28"/>
      <c r="AE572" s="37"/>
      <c r="AF572" s="38"/>
      <c r="AG572" s="38"/>
      <c r="AH572" s="39"/>
      <c r="AI572" s="39"/>
      <c r="AJ572" s="40"/>
      <c r="AK572" s="41"/>
      <c r="AL572" s="42"/>
      <c r="AM572" s="39">
        <v>671</v>
      </c>
      <c r="AN572" s="30" t="s">
        <v>1194</v>
      </c>
      <c r="AO572" s="30"/>
      <c r="AP572" s="38"/>
      <c r="AQ572" s="43" t="s">
        <v>155</v>
      </c>
      <c r="AR572" s="44"/>
      <c r="AS572" s="45"/>
      <c r="AT572" s="46"/>
      <c r="AU572" s="47"/>
      <c r="AV572" s="48">
        <v>45309</v>
      </c>
      <c r="AW572" s="49"/>
      <c r="AX572" s="49"/>
      <c r="AY572" s="49"/>
      <c r="AZ572" s="49"/>
      <c r="BA572" s="49"/>
      <c r="BB572" s="49"/>
      <c r="BC572" s="49">
        <v>1</v>
      </c>
      <c r="BD572" s="50"/>
      <c r="BE572" s="49"/>
      <c r="BF572" s="49"/>
      <c r="BG572" s="49"/>
      <c r="BH572" s="49"/>
      <c r="BI572" s="49"/>
      <c r="BJ572" s="49"/>
      <c r="BK572" s="49"/>
      <c r="BL572" s="49"/>
      <c r="BM572" s="49"/>
    </row>
    <row r="573" spans="2:65" x14ac:dyDescent="0.25">
      <c r="B573" s="163">
        <v>2021</v>
      </c>
      <c r="C573" s="26"/>
      <c r="D573" s="27" t="s">
        <v>1195</v>
      </c>
      <c r="E573" s="27" t="s">
        <v>1196</v>
      </c>
      <c r="F573" s="29"/>
      <c r="G573" s="30"/>
      <c r="H573" s="30"/>
      <c r="I573" s="30"/>
      <c r="J573" s="31"/>
      <c r="K573" s="32"/>
      <c r="L573" s="33"/>
      <c r="M573" s="33"/>
      <c r="N573" s="26"/>
      <c r="O573" s="26"/>
      <c r="P573" s="34"/>
      <c r="Q573" s="33"/>
      <c r="R573" s="35"/>
      <c r="S573" s="26"/>
      <c r="T573" s="26"/>
      <c r="U573" s="26"/>
      <c r="V573" s="26"/>
      <c r="W573" s="26"/>
      <c r="X573" s="26" t="s">
        <v>423</v>
      </c>
      <c r="Y573" s="36"/>
      <c r="Z573" s="37"/>
      <c r="AA573" s="37"/>
      <c r="AB573" s="38"/>
      <c r="AC573" s="33"/>
      <c r="AD573" s="28"/>
      <c r="AE573" s="37"/>
      <c r="AF573" s="38"/>
      <c r="AG573" s="38"/>
      <c r="AH573" s="39"/>
      <c r="AI573" s="39"/>
      <c r="AJ573" s="40" t="s">
        <v>424</v>
      </c>
      <c r="AK573" s="41"/>
      <c r="AL573" s="42"/>
      <c r="AM573" s="39">
        <v>672</v>
      </c>
      <c r="AN573" s="30" t="s">
        <v>1197</v>
      </c>
      <c r="AO573" s="30"/>
      <c r="AP573" s="38"/>
      <c r="AQ573" s="43" t="s">
        <v>155</v>
      </c>
      <c r="AR573" s="44"/>
      <c r="AS573" s="45"/>
      <c r="AT573" s="46"/>
      <c r="AU573" s="47"/>
      <c r="AV573" s="48">
        <v>45307</v>
      </c>
      <c r="AW573" s="49">
        <v>200</v>
      </c>
      <c r="AX573" s="49">
        <v>11</v>
      </c>
      <c r="AY573" s="49"/>
      <c r="AZ573" s="49"/>
      <c r="BA573" s="49"/>
      <c r="BB573" s="49"/>
      <c r="BC573" s="49">
        <v>9</v>
      </c>
      <c r="BD573" s="50"/>
      <c r="BE573" s="49"/>
      <c r="BF573" s="49"/>
      <c r="BG573" s="49"/>
      <c r="BH573" s="49"/>
      <c r="BI573" s="49"/>
      <c r="BJ573" s="49"/>
      <c r="BK573" s="49"/>
      <c r="BL573" s="49"/>
      <c r="BM573" s="49"/>
    </row>
    <row r="574" spans="2:65" x14ac:dyDescent="0.25">
      <c r="B574" s="162">
        <v>2021</v>
      </c>
      <c r="C574" s="26"/>
      <c r="D574" s="27" t="s">
        <v>1198</v>
      </c>
      <c r="E574" s="27" t="s">
        <v>1199</v>
      </c>
      <c r="F574" s="29"/>
      <c r="G574" s="30"/>
      <c r="H574" s="30"/>
      <c r="I574" s="30"/>
      <c r="J574" s="31"/>
      <c r="K574" s="32"/>
      <c r="L574" s="33"/>
      <c r="M574" s="33"/>
      <c r="N574" s="26"/>
      <c r="O574" s="26"/>
      <c r="P574" s="34"/>
      <c r="Q574" s="33"/>
      <c r="R574" s="35"/>
      <c r="S574" s="26"/>
      <c r="T574" s="26"/>
      <c r="U574" s="26"/>
      <c r="V574" s="26"/>
      <c r="W574" s="26"/>
      <c r="X574" s="26" t="s">
        <v>423</v>
      </c>
      <c r="Y574" s="36"/>
      <c r="Z574" s="37"/>
      <c r="AA574" s="37"/>
      <c r="AB574" s="38" t="s">
        <v>29</v>
      </c>
      <c r="AC574" s="33"/>
      <c r="AD574" s="28"/>
      <c r="AE574" s="37"/>
      <c r="AF574" s="38"/>
      <c r="AG574" s="38"/>
      <c r="AH574" s="39"/>
      <c r="AI574" s="39"/>
      <c r="AJ574" s="40"/>
      <c r="AK574" s="41"/>
      <c r="AL574" s="42"/>
      <c r="AM574" s="39">
        <v>673</v>
      </c>
      <c r="AN574" s="30" t="s">
        <v>1200</v>
      </c>
      <c r="AO574" s="30"/>
      <c r="AP574" s="38"/>
      <c r="AQ574" s="43" t="s">
        <v>155</v>
      </c>
      <c r="AR574" s="44"/>
      <c r="AS574" s="45"/>
      <c r="AT574" s="46" t="s">
        <v>1201</v>
      </c>
      <c r="AU574" s="47"/>
      <c r="AV574" s="48">
        <v>44926</v>
      </c>
      <c r="AW574" s="49"/>
      <c r="AX574" s="49">
        <v>13</v>
      </c>
      <c r="AY574" s="49" t="s">
        <v>734</v>
      </c>
      <c r="AZ574" s="49"/>
      <c r="BA574" s="49"/>
      <c r="BB574" s="49"/>
      <c r="BC574" s="49"/>
      <c r="BD574" s="50"/>
      <c r="BE574" s="49"/>
      <c r="BF574" s="49"/>
      <c r="BG574" s="49"/>
      <c r="BH574" s="49"/>
      <c r="BI574" s="49"/>
      <c r="BJ574" s="49"/>
      <c r="BK574" s="49"/>
      <c r="BL574" s="49"/>
      <c r="BM574" s="49"/>
    </row>
    <row r="575" spans="2:65" x14ac:dyDescent="0.25">
      <c r="B575" s="163">
        <v>2021</v>
      </c>
      <c r="C575" s="26"/>
      <c r="D575" s="27" t="s">
        <v>1202</v>
      </c>
      <c r="E575" s="27" t="s">
        <v>1203</v>
      </c>
      <c r="F575" s="29"/>
      <c r="G575" s="30"/>
      <c r="H575" s="30"/>
      <c r="I575" s="30"/>
      <c r="J575" s="31"/>
      <c r="K575" s="32"/>
      <c r="L575" s="33"/>
      <c r="M575" s="33"/>
      <c r="N575" s="26"/>
      <c r="O575" s="26"/>
      <c r="P575" s="34"/>
      <c r="Q575" s="33"/>
      <c r="R575" s="35"/>
      <c r="S575" s="26"/>
      <c r="T575" s="26"/>
      <c r="U575" s="26"/>
      <c r="V575" s="26"/>
      <c r="W575" s="26"/>
      <c r="X575" s="26" t="s">
        <v>423</v>
      </c>
      <c r="Y575" s="36"/>
      <c r="Z575" s="37"/>
      <c r="AA575" s="37"/>
      <c r="AB575" s="38"/>
      <c r="AC575" s="33"/>
      <c r="AD575" s="28"/>
      <c r="AE575" s="37"/>
      <c r="AF575" s="38"/>
      <c r="AG575" s="38"/>
      <c r="AH575" s="39"/>
      <c r="AI575" s="39"/>
      <c r="AJ575" s="40" t="s">
        <v>424</v>
      </c>
      <c r="AK575" s="41"/>
      <c r="AL575" s="42"/>
      <c r="AM575" s="39">
        <v>674</v>
      </c>
      <c r="AN575" s="30" t="s">
        <v>1204</v>
      </c>
      <c r="AO575" s="30"/>
      <c r="AP575" s="38"/>
      <c r="AQ575" s="43" t="s">
        <v>155</v>
      </c>
      <c r="AR575" s="44"/>
      <c r="AS575" s="45"/>
      <c r="AT575" s="46"/>
      <c r="AU575" s="47"/>
      <c r="AV575" s="48">
        <v>44790</v>
      </c>
      <c r="AW575" s="49"/>
      <c r="AX575" s="49">
        <v>11</v>
      </c>
      <c r="AY575" s="49"/>
      <c r="AZ575" s="49"/>
      <c r="BA575" s="49"/>
      <c r="BB575" s="49"/>
      <c r="BC575" s="49" t="e">
        <v>#VALUE!</v>
      </c>
      <c r="BD575" s="50"/>
      <c r="BE575" s="49"/>
      <c r="BF575" s="49"/>
      <c r="BG575" s="49"/>
      <c r="BH575" s="49"/>
      <c r="BI575" s="49"/>
      <c r="BJ575" s="49"/>
      <c r="BK575" s="49"/>
      <c r="BL575" s="49"/>
      <c r="BM575" s="49"/>
    </row>
    <row r="576" spans="2:65" x14ac:dyDescent="0.25">
      <c r="B576" s="162">
        <v>2021</v>
      </c>
      <c r="C576" s="26"/>
      <c r="D576" s="27" t="s">
        <v>1205</v>
      </c>
      <c r="E576" s="27" t="s">
        <v>1206</v>
      </c>
      <c r="F576" s="29"/>
      <c r="G576" s="30"/>
      <c r="H576" s="30"/>
      <c r="I576" s="30"/>
      <c r="J576" s="31"/>
      <c r="K576" s="32"/>
      <c r="L576" s="33"/>
      <c r="M576" s="33"/>
      <c r="N576" s="26"/>
      <c r="O576" s="26"/>
      <c r="P576" s="34"/>
      <c r="Q576" s="33"/>
      <c r="R576" s="35"/>
      <c r="S576" s="26"/>
      <c r="T576" s="26"/>
      <c r="U576" s="26"/>
      <c r="V576" s="26"/>
      <c r="W576" s="26"/>
      <c r="X576" s="26" t="s">
        <v>1207</v>
      </c>
      <c r="Y576" s="36"/>
      <c r="Z576" s="37"/>
      <c r="AA576" s="37"/>
      <c r="AB576" s="38"/>
      <c r="AC576" s="33"/>
      <c r="AD576" s="28"/>
      <c r="AE576" s="37">
        <v>2021</v>
      </c>
      <c r="AF576" s="38">
        <v>44355</v>
      </c>
      <c r="AG576" s="38">
        <v>44388</v>
      </c>
      <c r="AH576" s="39" t="s">
        <v>30</v>
      </c>
      <c r="AI576" s="39"/>
      <c r="AJ576" s="40" t="s">
        <v>972</v>
      </c>
      <c r="AK576" s="41"/>
      <c r="AL576" s="42"/>
      <c r="AM576" s="39">
        <v>675</v>
      </c>
      <c r="AN576" s="30" t="s">
        <v>1208</v>
      </c>
      <c r="AO576" s="30"/>
      <c r="AP576" s="38"/>
      <c r="AQ576" s="43" t="s">
        <v>155</v>
      </c>
      <c r="AR576" s="44"/>
      <c r="AS576" s="45"/>
      <c r="AT576" s="46" t="s">
        <v>1209</v>
      </c>
      <c r="AU576" s="47"/>
      <c r="AV576" s="48"/>
      <c r="AW576" s="49"/>
      <c r="AX576" s="49"/>
      <c r="AY576" s="49"/>
      <c r="AZ576" s="49"/>
      <c r="BA576" s="49"/>
      <c r="BB576" s="49"/>
      <c r="BC576" s="49"/>
      <c r="BD576" s="50"/>
      <c r="BE576" s="49"/>
      <c r="BF576" s="49"/>
      <c r="BG576" s="49"/>
      <c r="BH576" s="49"/>
      <c r="BI576" s="49"/>
      <c r="BJ576" s="49"/>
      <c r="BK576" s="49"/>
      <c r="BL576" s="49"/>
      <c r="BM576" s="49"/>
    </row>
    <row r="577" spans="2:65" x14ac:dyDescent="0.25">
      <c r="B577" s="163">
        <v>2021</v>
      </c>
      <c r="C577" s="26"/>
      <c r="D577" s="27" t="s">
        <v>1210</v>
      </c>
      <c r="E577" s="27" t="s">
        <v>1211</v>
      </c>
      <c r="F577" s="29"/>
      <c r="G577" s="30"/>
      <c r="H577" s="30"/>
      <c r="I577" s="30"/>
      <c r="J577" s="31"/>
      <c r="K577" s="32"/>
      <c r="L577" s="33"/>
      <c r="M577" s="33"/>
      <c r="N577" s="26"/>
      <c r="O577" s="26"/>
      <c r="P577" s="34"/>
      <c r="Q577" s="33"/>
      <c r="R577" s="35"/>
      <c r="S577" s="26"/>
      <c r="T577" s="26"/>
      <c r="U577" s="26"/>
      <c r="V577" s="26"/>
      <c r="W577" s="26"/>
      <c r="X577" s="26"/>
      <c r="Y577" s="36"/>
      <c r="Z577" s="37"/>
      <c r="AA577" s="37"/>
      <c r="AB577" s="38"/>
      <c r="AC577" s="33"/>
      <c r="AD577" s="28"/>
      <c r="AE577" s="37"/>
      <c r="AF577" s="38"/>
      <c r="AG577" s="38"/>
      <c r="AH577" s="39"/>
      <c r="AI577" s="39"/>
      <c r="AJ577" s="40"/>
      <c r="AK577" s="41"/>
      <c r="AL577" s="42"/>
      <c r="AM577" s="39">
        <v>676</v>
      </c>
      <c r="AN577" s="30" t="s">
        <v>1212</v>
      </c>
      <c r="AO577" s="30"/>
      <c r="AP577" s="38"/>
      <c r="AQ577" s="43" t="s">
        <v>155</v>
      </c>
      <c r="AR577" s="44"/>
      <c r="AS577" s="45"/>
      <c r="AT577" s="46"/>
      <c r="AU577" s="47"/>
      <c r="AV577" s="48">
        <v>44538</v>
      </c>
      <c r="AW577" s="49"/>
      <c r="AX577" s="49">
        <v>84</v>
      </c>
      <c r="AY577" s="49"/>
      <c r="AZ577" s="49"/>
      <c r="BA577" s="49"/>
      <c r="BB577" s="49"/>
      <c r="BC577" s="49"/>
      <c r="BD577" s="50"/>
      <c r="BE577" s="49"/>
      <c r="BF577" s="49"/>
      <c r="BG577" s="49"/>
      <c r="BH577" s="49"/>
      <c r="BI577" s="49"/>
      <c r="BJ577" s="49"/>
      <c r="BK577" s="49"/>
      <c r="BL577" s="49"/>
      <c r="BM577" s="49"/>
    </row>
    <row r="578" spans="2:65" x14ac:dyDescent="0.25">
      <c r="B578" s="162">
        <v>2021</v>
      </c>
      <c r="C578" s="26"/>
      <c r="D578" s="27" t="s">
        <v>1213</v>
      </c>
      <c r="E578" s="27" t="s">
        <v>1214</v>
      </c>
      <c r="F578" s="29"/>
      <c r="G578" s="30"/>
      <c r="H578" s="30"/>
      <c r="I578" s="30"/>
      <c r="J578" s="31"/>
      <c r="K578" s="32"/>
      <c r="L578" s="33"/>
      <c r="M578" s="33"/>
      <c r="N578" s="26"/>
      <c r="O578" s="26"/>
      <c r="P578" s="34"/>
      <c r="Q578" s="33"/>
      <c r="R578" s="35"/>
      <c r="S578" s="26"/>
      <c r="T578" s="26"/>
      <c r="U578" s="26"/>
      <c r="V578" s="26"/>
      <c r="W578" s="26"/>
      <c r="X578" s="26"/>
      <c r="Y578" s="36">
        <v>1</v>
      </c>
      <c r="Z578" s="37"/>
      <c r="AA578" s="37"/>
      <c r="AB578" s="38"/>
      <c r="AC578" s="33"/>
      <c r="AD578" s="28"/>
      <c r="AE578" s="37"/>
      <c r="AF578" s="38"/>
      <c r="AG578" s="38"/>
      <c r="AH578" s="39"/>
      <c r="AI578" s="39"/>
      <c r="AJ578" s="40"/>
      <c r="AK578" s="41"/>
      <c r="AL578" s="42"/>
      <c r="AM578" s="39">
        <v>678</v>
      </c>
      <c r="AN578" s="30" t="s">
        <v>1215</v>
      </c>
      <c r="AO578" s="30"/>
      <c r="AP578" s="38"/>
      <c r="AQ578" s="43" t="s">
        <v>155</v>
      </c>
      <c r="AR578" s="44"/>
      <c r="AS578" s="45"/>
      <c r="AT578" s="46"/>
      <c r="AU578" s="47"/>
      <c r="AV578" s="48">
        <v>44965</v>
      </c>
      <c r="AW578" s="49"/>
      <c r="AX578" s="49">
        <v>29</v>
      </c>
      <c r="AY578" s="49">
        <v>0</v>
      </c>
      <c r="AZ578" s="49"/>
      <c r="BA578" s="49"/>
      <c r="BB578" s="49"/>
      <c r="BC578" s="49" t="e">
        <v>#VALUE!</v>
      </c>
      <c r="BD578" s="50"/>
      <c r="BE578" s="49"/>
      <c r="BF578" s="49"/>
      <c r="BG578" s="49"/>
      <c r="BH578" s="49"/>
      <c r="BI578" s="49"/>
      <c r="BJ578" s="49"/>
      <c r="BK578" s="49"/>
      <c r="BL578" s="49"/>
      <c r="BM578" s="49"/>
    </row>
    <row r="579" spans="2:65" x14ac:dyDescent="0.25">
      <c r="B579" s="163">
        <v>2021</v>
      </c>
      <c r="C579" s="26"/>
      <c r="D579" s="27" t="s">
        <v>1216</v>
      </c>
      <c r="E579" s="27" t="s">
        <v>1217</v>
      </c>
      <c r="F579" s="29"/>
      <c r="G579" s="30"/>
      <c r="H579" s="30"/>
      <c r="I579" s="30"/>
      <c r="J579" s="31"/>
      <c r="K579" s="32"/>
      <c r="L579" s="33"/>
      <c r="M579" s="33"/>
      <c r="N579" s="26"/>
      <c r="O579" s="26"/>
      <c r="P579" s="34"/>
      <c r="Q579" s="33"/>
      <c r="R579" s="35"/>
      <c r="S579" s="26"/>
      <c r="T579" s="26"/>
      <c r="U579" s="26"/>
      <c r="V579" s="26"/>
      <c r="W579" s="26"/>
      <c r="X579" s="26" t="s">
        <v>423</v>
      </c>
      <c r="Y579" s="36"/>
      <c r="Z579" s="37"/>
      <c r="AA579" s="37"/>
      <c r="AB579" s="38"/>
      <c r="AC579" s="33"/>
      <c r="AD579" s="28"/>
      <c r="AE579" s="37"/>
      <c r="AF579" s="38"/>
      <c r="AG579" s="38"/>
      <c r="AH579" s="39"/>
      <c r="AI579" s="39"/>
      <c r="AJ579" s="40" t="s">
        <v>424</v>
      </c>
      <c r="AK579" s="41"/>
      <c r="AL579" s="42"/>
      <c r="AM579" s="39">
        <v>679</v>
      </c>
      <c r="AN579" s="30" t="s">
        <v>1218</v>
      </c>
      <c r="AO579" s="30"/>
      <c r="AP579" s="38"/>
      <c r="AQ579" s="43" t="s">
        <v>155</v>
      </c>
      <c r="AR579" s="44"/>
      <c r="AS579" s="45"/>
      <c r="AT579" s="46"/>
      <c r="AU579" s="47"/>
      <c r="AV579" s="48">
        <v>44790</v>
      </c>
      <c r="AW579" s="49"/>
      <c r="AX579" s="49">
        <v>7</v>
      </c>
      <c r="AY579" s="49"/>
      <c r="AZ579" s="49"/>
      <c r="BA579" s="49"/>
      <c r="BB579" s="49"/>
      <c r="BC579" s="49" t="e">
        <v>#VALUE!</v>
      </c>
      <c r="BD579" s="50"/>
      <c r="BE579" s="49"/>
      <c r="BF579" s="49"/>
      <c r="BG579" s="49"/>
      <c r="BH579" s="49"/>
      <c r="BI579" s="49"/>
      <c r="BJ579" s="49"/>
      <c r="BK579" s="49"/>
      <c r="BL579" s="49"/>
      <c r="BM579" s="49"/>
    </row>
    <row r="580" spans="2:65" x14ac:dyDescent="0.25">
      <c r="B580" s="162">
        <v>2021</v>
      </c>
      <c r="C580" s="26"/>
      <c r="D580" s="27" t="s">
        <v>1219</v>
      </c>
      <c r="E580" s="27" t="s">
        <v>1220</v>
      </c>
      <c r="F580" s="29"/>
      <c r="G580" s="30"/>
      <c r="H580" s="30"/>
      <c r="I580" s="30"/>
      <c r="J580" s="31"/>
      <c r="K580" s="32"/>
      <c r="L580" s="33"/>
      <c r="M580" s="33"/>
      <c r="N580" s="26"/>
      <c r="O580" s="26"/>
      <c r="P580" s="34"/>
      <c r="Q580" s="33"/>
      <c r="R580" s="35"/>
      <c r="S580" s="26"/>
      <c r="T580" s="26"/>
      <c r="U580" s="26"/>
      <c r="V580" s="26"/>
      <c r="W580" s="26"/>
      <c r="X580" s="26"/>
      <c r="Y580" s="36"/>
      <c r="Z580" s="37"/>
      <c r="AA580" s="37"/>
      <c r="AB580" s="38"/>
      <c r="AC580" s="33"/>
      <c r="AD580" s="28"/>
      <c r="AE580" s="37"/>
      <c r="AF580" s="38"/>
      <c r="AG580" s="38"/>
      <c r="AH580" s="39"/>
      <c r="AI580" s="39"/>
      <c r="AJ580" s="40"/>
      <c r="AK580" s="41"/>
      <c r="AL580" s="42"/>
      <c r="AM580" s="39">
        <v>680</v>
      </c>
      <c r="AN580" s="30" t="s">
        <v>1221</v>
      </c>
      <c r="AO580" s="30"/>
      <c r="AP580" s="38"/>
      <c r="AQ580" s="43" t="s">
        <v>155</v>
      </c>
      <c r="AR580" s="44"/>
      <c r="AS580" s="45"/>
      <c r="AT580" s="46"/>
      <c r="AU580" s="47"/>
      <c r="AV580" s="48">
        <v>45310</v>
      </c>
      <c r="AW580" s="49"/>
      <c r="AX580" s="49">
        <v>8</v>
      </c>
      <c r="AY580" s="49"/>
      <c r="AZ580" s="49"/>
      <c r="BA580" s="49"/>
      <c r="BB580" s="49"/>
      <c r="BC580" s="49">
        <v>0</v>
      </c>
      <c r="BD580" s="50"/>
      <c r="BE580" s="49"/>
      <c r="BF580" s="49"/>
      <c r="BG580" s="49"/>
      <c r="BH580" s="49"/>
      <c r="BI580" s="49"/>
      <c r="BJ580" s="49"/>
      <c r="BK580" s="49"/>
      <c r="BL580" s="49"/>
      <c r="BM580" s="49"/>
    </row>
    <row r="581" spans="2:65" x14ac:dyDescent="0.25">
      <c r="B581" s="163">
        <v>2021</v>
      </c>
      <c r="C581" s="26"/>
      <c r="D581" s="27" t="s">
        <v>1222</v>
      </c>
      <c r="E581" s="27" t="s">
        <v>1223</v>
      </c>
      <c r="F581" s="29"/>
      <c r="G581" s="30" t="s">
        <v>750</v>
      </c>
      <c r="H581" s="30"/>
      <c r="I581" s="30"/>
      <c r="J581" s="31"/>
      <c r="K581" s="32"/>
      <c r="L581" s="33"/>
      <c r="M581" s="33"/>
      <c r="N581" s="26"/>
      <c r="O581" s="26"/>
      <c r="P581" s="34"/>
      <c r="Q581" s="33"/>
      <c r="R581" s="35"/>
      <c r="S581" s="26" t="s">
        <v>1224</v>
      </c>
      <c r="T581" s="26"/>
      <c r="U581" s="26"/>
      <c r="V581" s="26" t="s">
        <v>97</v>
      </c>
      <c r="W581" s="26"/>
      <c r="X581" s="26" t="s">
        <v>86</v>
      </c>
      <c r="Y581" s="36"/>
      <c r="Z581" s="37"/>
      <c r="AA581" s="37"/>
      <c r="AB581" s="38" t="s">
        <v>29</v>
      </c>
      <c r="AC581" s="33"/>
      <c r="AD581" s="28" t="s">
        <v>154</v>
      </c>
      <c r="AE581" s="37"/>
      <c r="AF581" s="38" t="s">
        <v>501</v>
      </c>
      <c r="AG581" s="38" t="s">
        <v>501</v>
      </c>
      <c r="AH581" s="39"/>
      <c r="AI581" s="39" t="s">
        <v>31</v>
      </c>
      <c r="AJ581" s="40" t="s">
        <v>424</v>
      </c>
      <c r="AK581" s="41">
        <v>1.0833333333333333</v>
      </c>
      <c r="AL581" s="42" t="s">
        <v>1225</v>
      </c>
      <c r="AM581" s="39">
        <v>681</v>
      </c>
      <c r="AN581" s="30" t="s">
        <v>1226</v>
      </c>
      <c r="AO581" s="30"/>
      <c r="AP581" s="38"/>
      <c r="AQ581" s="43"/>
      <c r="AR581" s="44" t="s">
        <v>501</v>
      </c>
      <c r="AS581" s="45"/>
      <c r="AT581" s="46"/>
      <c r="AU581" s="47"/>
      <c r="AV581" s="48">
        <v>45657</v>
      </c>
      <c r="AW581" s="49"/>
      <c r="AX581" s="49"/>
      <c r="AY581" s="49"/>
      <c r="AZ581" s="49"/>
      <c r="BA581" s="49"/>
      <c r="BB581" s="49"/>
      <c r="BC581" s="49" t="e">
        <v>#VALUE!</v>
      </c>
      <c r="BD581" s="50">
        <v>800</v>
      </c>
      <c r="BE581" s="49"/>
      <c r="BF581" s="49"/>
      <c r="BG581" s="49">
        <v>521</v>
      </c>
      <c r="BH581" s="49"/>
      <c r="BI581" s="49"/>
      <c r="BJ581" s="49"/>
      <c r="BK581" s="49"/>
      <c r="BL581" s="49"/>
      <c r="BM581" s="49"/>
    </row>
    <row r="582" spans="2:65" x14ac:dyDescent="0.25">
      <c r="B582" s="162">
        <v>2021</v>
      </c>
      <c r="C582" s="26"/>
      <c r="D582" s="27" t="s">
        <v>1227</v>
      </c>
      <c r="E582" s="27" t="s">
        <v>1228</v>
      </c>
      <c r="F582" s="29"/>
      <c r="G582" s="30"/>
      <c r="H582" s="30"/>
      <c r="I582" s="30"/>
      <c r="J582" s="31"/>
      <c r="K582" s="32"/>
      <c r="L582" s="33"/>
      <c r="M582" s="33"/>
      <c r="N582" s="26"/>
      <c r="O582" s="26"/>
      <c r="P582" s="34"/>
      <c r="Q582" s="33"/>
      <c r="R582" s="35"/>
      <c r="S582" s="26"/>
      <c r="T582" s="26"/>
      <c r="U582" s="26"/>
      <c r="V582" s="26"/>
      <c r="W582" s="26"/>
      <c r="X582" s="26" t="s">
        <v>1229</v>
      </c>
      <c r="Y582" s="36"/>
      <c r="Z582" s="37"/>
      <c r="AA582" s="37"/>
      <c r="AB582" s="38"/>
      <c r="AC582" s="33"/>
      <c r="AD582" s="28"/>
      <c r="AE582" s="37"/>
      <c r="AF582" s="38"/>
      <c r="AG582" s="38"/>
      <c r="AH582" s="39"/>
      <c r="AI582" s="39"/>
      <c r="AJ582" s="40"/>
      <c r="AK582" s="41"/>
      <c r="AL582" s="42"/>
      <c r="AM582" s="39">
        <v>682</v>
      </c>
      <c r="AN582" s="30" t="s">
        <v>1230</v>
      </c>
      <c r="AO582" s="30"/>
      <c r="AP582" s="38"/>
      <c r="AQ582" s="43" t="s">
        <v>155</v>
      </c>
      <c r="AR582" s="44"/>
      <c r="AS582" s="45"/>
      <c r="AT582" s="46"/>
      <c r="AU582" s="47"/>
      <c r="AV582" s="48">
        <v>45301</v>
      </c>
      <c r="AW582" s="49"/>
      <c r="AX582" s="49"/>
      <c r="AY582" s="49">
        <v>2</v>
      </c>
      <c r="AZ582" s="49"/>
      <c r="BA582" s="49"/>
      <c r="BB582" s="49">
        <v>1</v>
      </c>
      <c r="BC582" s="49" t="e">
        <v>#VALUE!</v>
      </c>
      <c r="BD582" s="50"/>
      <c r="BE582" s="49"/>
      <c r="BF582" s="49"/>
      <c r="BG582" s="49"/>
      <c r="BH582" s="49"/>
      <c r="BI582" s="49"/>
      <c r="BJ582" s="49"/>
      <c r="BK582" s="49"/>
      <c r="BL582" s="49"/>
      <c r="BM582" s="49"/>
    </row>
    <row r="583" spans="2:65" x14ac:dyDescent="0.25">
      <c r="B583" s="163">
        <v>2021</v>
      </c>
      <c r="C583" s="26"/>
      <c r="D583" s="27" t="s">
        <v>1231</v>
      </c>
      <c r="E583" s="27" t="s">
        <v>1232</v>
      </c>
      <c r="F583" s="29"/>
      <c r="G583" s="30"/>
      <c r="H583" s="30"/>
      <c r="I583" s="30"/>
      <c r="J583" s="31"/>
      <c r="K583" s="32"/>
      <c r="L583" s="33"/>
      <c r="M583" s="33"/>
      <c r="N583" s="26"/>
      <c r="O583" s="26"/>
      <c r="P583" s="34"/>
      <c r="Q583" s="33"/>
      <c r="R583" s="35"/>
      <c r="S583" s="26"/>
      <c r="T583" s="26"/>
      <c r="U583" s="26"/>
      <c r="V583" s="26"/>
      <c r="W583" s="26"/>
      <c r="X583" s="26" t="s">
        <v>719</v>
      </c>
      <c r="Y583" s="36"/>
      <c r="Z583" s="37"/>
      <c r="AA583" s="37"/>
      <c r="AB583" s="38"/>
      <c r="AC583" s="33"/>
      <c r="AD583" s="28"/>
      <c r="AE583" s="37"/>
      <c r="AF583" s="38"/>
      <c r="AG583" s="38"/>
      <c r="AH583" s="39"/>
      <c r="AI583" s="39"/>
      <c r="AJ583" s="40" t="s">
        <v>424</v>
      </c>
      <c r="AK583" s="41"/>
      <c r="AL583" s="42"/>
      <c r="AM583" s="39">
        <v>683</v>
      </c>
      <c r="AN583" s="30" t="s">
        <v>1233</v>
      </c>
      <c r="AO583" s="30"/>
      <c r="AP583" s="38"/>
      <c r="AQ583" s="43" t="s">
        <v>155</v>
      </c>
      <c r="AR583" s="44"/>
      <c r="AS583" s="45"/>
      <c r="AT583" s="46"/>
      <c r="AU583" s="47"/>
      <c r="AV583" s="48">
        <v>44774</v>
      </c>
      <c r="AW583" s="49"/>
      <c r="AX583" s="49"/>
      <c r="AY583" s="49"/>
      <c r="AZ583" s="49"/>
      <c r="BA583" s="49"/>
      <c r="BB583" s="49"/>
      <c r="BC583" s="49" t="e">
        <v>#VALUE!</v>
      </c>
      <c r="BD583" s="50"/>
      <c r="BE583" s="49"/>
      <c r="BF583" s="49"/>
      <c r="BG583" s="49"/>
      <c r="BH583" s="49"/>
      <c r="BI583" s="49"/>
      <c r="BJ583" s="49"/>
      <c r="BK583" s="49"/>
      <c r="BL583" s="49"/>
      <c r="BM583" s="49"/>
    </row>
    <row r="584" spans="2:65" x14ac:dyDescent="0.25">
      <c r="B584" s="162">
        <v>2021</v>
      </c>
      <c r="C584" s="26"/>
      <c r="D584" s="27" t="s">
        <v>1113</v>
      </c>
      <c r="E584" s="27" t="s">
        <v>1234</v>
      </c>
      <c r="F584" s="29"/>
      <c r="G584" s="30"/>
      <c r="H584" s="30"/>
      <c r="I584" s="30"/>
      <c r="J584" s="31"/>
      <c r="K584" s="32"/>
      <c r="L584" s="33"/>
      <c r="M584" s="33"/>
      <c r="N584" s="26"/>
      <c r="O584" s="26"/>
      <c r="P584" s="34"/>
      <c r="Q584" s="33"/>
      <c r="R584" s="35"/>
      <c r="S584" s="26"/>
      <c r="T584" s="26"/>
      <c r="U584" s="26"/>
      <c r="V584" s="26"/>
      <c r="W584" s="26"/>
      <c r="X584" s="26"/>
      <c r="Y584" s="36"/>
      <c r="Z584" s="37"/>
      <c r="AA584" s="37"/>
      <c r="AB584" s="38"/>
      <c r="AC584" s="33"/>
      <c r="AD584" s="28"/>
      <c r="AE584" s="37"/>
      <c r="AF584" s="38"/>
      <c r="AG584" s="38"/>
      <c r="AH584" s="39"/>
      <c r="AI584" s="39"/>
      <c r="AJ584" s="40"/>
      <c r="AK584" s="41"/>
      <c r="AL584" s="42"/>
      <c r="AM584" s="39">
        <v>684</v>
      </c>
      <c r="AN584" s="30"/>
      <c r="AO584" s="30"/>
      <c r="AP584" s="38"/>
      <c r="AQ584" s="43" t="s">
        <v>155</v>
      </c>
      <c r="AR584" s="44"/>
      <c r="AS584" s="45"/>
      <c r="AT584" s="46"/>
      <c r="AU584" s="47"/>
      <c r="AV584" s="48">
        <v>44770</v>
      </c>
      <c r="AW584" s="49"/>
      <c r="AX584" s="49"/>
      <c r="AY584" s="49"/>
      <c r="AZ584" s="49"/>
      <c r="BA584" s="49"/>
      <c r="BB584" s="49"/>
      <c r="BC584" s="49"/>
      <c r="BD584" s="50"/>
      <c r="BE584" s="49"/>
      <c r="BF584" s="49"/>
      <c r="BG584" s="49"/>
      <c r="BH584" s="49"/>
      <c r="BI584" s="49"/>
      <c r="BJ584" s="49"/>
      <c r="BK584" s="49"/>
      <c r="BL584" s="49"/>
      <c r="BM584" s="49"/>
    </row>
    <row r="585" spans="2:65" x14ac:dyDescent="0.25">
      <c r="B585" s="163">
        <v>2021</v>
      </c>
      <c r="C585" s="26"/>
      <c r="D585" s="27" t="s">
        <v>1235</v>
      </c>
      <c r="E585" s="27" t="s">
        <v>1236</v>
      </c>
      <c r="F585" s="29"/>
      <c r="G585" s="30"/>
      <c r="H585" s="30"/>
      <c r="I585" s="30"/>
      <c r="J585" s="31"/>
      <c r="K585" s="32"/>
      <c r="L585" s="33"/>
      <c r="M585" s="33"/>
      <c r="N585" s="26"/>
      <c r="O585" s="26"/>
      <c r="P585" s="34"/>
      <c r="Q585" s="33"/>
      <c r="R585" s="35"/>
      <c r="S585" s="26"/>
      <c r="T585" s="26"/>
      <c r="U585" s="26"/>
      <c r="V585" s="26"/>
      <c r="W585" s="26"/>
      <c r="X585" s="26"/>
      <c r="Y585" s="36"/>
      <c r="Z585" s="37"/>
      <c r="AA585" s="37"/>
      <c r="AB585" s="38"/>
      <c r="AC585" s="33"/>
      <c r="AD585" s="28"/>
      <c r="AE585" s="37"/>
      <c r="AF585" s="38"/>
      <c r="AG585" s="38"/>
      <c r="AH585" s="39"/>
      <c r="AI585" s="39"/>
      <c r="AJ585" s="40"/>
      <c r="AK585" s="41"/>
      <c r="AL585" s="42"/>
      <c r="AM585" s="39">
        <v>685</v>
      </c>
      <c r="AN585" s="30" t="s">
        <v>1237</v>
      </c>
      <c r="AO585" s="30"/>
      <c r="AP585" s="38"/>
      <c r="AQ585" s="43" t="s">
        <v>155</v>
      </c>
      <c r="AR585" s="44"/>
      <c r="AS585" s="45"/>
      <c r="AT585" s="46"/>
      <c r="AU585" s="47"/>
      <c r="AV585" s="48">
        <v>44677</v>
      </c>
      <c r="AW585" s="49"/>
      <c r="AX585" s="49"/>
      <c r="AY585" s="49"/>
      <c r="AZ585" s="49"/>
      <c r="BA585" s="49"/>
      <c r="BB585" s="49"/>
      <c r="BC585" s="49" t="e">
        <v>#VALUE!</v>
      </c>
      <c r="BD585" s="50"/>
      <c r="BE585" s="49"/>
      <c r="BF585" s="49"/>
      <c r="BG585" s="49"/>
      <c r="BH585" s="49"/>
      <c r="BI585" s="49"/>
      <c r="BJ585" s="49"/>
      <c r="BK585" s="49"/>
      <c r="BL585" s="49"/>
      <c r="BM585" s="49"/>
    </row>
    <row r="586" spans="2:65" x14ac:dyDescent="0.25">
      <c r="B586" s="162">
        <v>2021</v>
      </c>
      <c r="C586" s="26"/>
      <c r="D586" s="27" t="s">
        <v>1238</v>
      </c>
      <c r="E586" s="27" t="s">
        <v>1239</v>
      </c>
      <c r="F586" s="29"/>
      <c r="G586" s="30"/>
      <c r="H586" s="30"/>
      <c r="I586" s="30"/>
      <c r="J586" s="31"/>
      <c r="K586" s="32"/>
      <c r="L586" s="33"/>
      <c r="M586" s="33"/>
      <c r="N586" s="26"/>
      <c r="O586" s="26"/>
      <c r="P586" s="34"/>
      <c r="Q586" s="33"/>
      <c r="R586" s="35"/>
      <c r="S586" s="26"/>
      <c r="T586" s="26"/>
      <c r="U586" s="26"/>
      <c r="V586" s="26"/>
      <c r="W586" s="26"/>
      <c r="X586" s="26"/>
      <c r="Y586" s="36"/>
      <c r="Z586" s="37"/>
      <c r="AA586" s="37"/>
      <c r="AB586" s="38"/>
      <c r="AC586" s="33"/>
      <c r="AD586" s="28"/>
      <c r="AE586" s="37">
        <v>2021</v>
      </c>
      <c r="AF586" s="38" t="s">
        <v>1240</v>
      </c>
      <c r="AG586" s="38">
        <v>44525</v>
      </c>
      <c r="AH586" s="39"/>
      <c r="AI586" s="39"/>
      <c r="AJ586" s="40"/>
      <c r="AK586" s="41"/>
      <c r="AL586" s="42" t="s">
        <v>833</v>
      </c>
      <c r="AM586" s="39">
        <v>686</v>
      </c>
      <c r="AN586" s="30" t="s">
        <v>1241</v>
      </c>
      <c r="AO586" s="30"/>
      <c r="AP586" s="38"/>
      <c r="AQ586" s="43" t="s">
        <v>155</v>
      </c>
      <c r="AR586" s="44"/>
      <c r="AS586" s="45"/>
      <c r="AT586" s="46"/>
      <c r="AU586" s="47"/>
      <c r="AV586" s="48">
        <v>44763</v>
      </c>
      <c r="AW586" s="49"/>
      <c r="AX586" s="49">
        <v>17</v>
      </c>
      <c r="AY586" s="49"/>
      <c r="AZ586" s="49"/>
      <c r="BA586" s="49"/>
      <c r="BB586" s="49"/>
      <c r="BC586" s="49" t="e">
        <v>#VALUE!</v>
      </c>
      <c r="BD586" s="50"/>
      <c r="BE586" s="49"/>
      <c r="BF586" s="49"/>
      <c r="BG586" s="49"/>
      <c r="BH586" s="49"/>
      <c r="BI586" s="49"/>
      <c r="BJ586" s="49"/>
      <c r="BK586" s="49"/>
      <c r="BL586" s="49"/>
      <c r="BM586" s="49"/>
    </row>
    <row r="587" spans="2:65" x14ac:dyDescent="0.25">
      <c r="B587" s="163">
        <v>2021</v>
      </c>
      <c r="C587" s="26"/>
      <c r="D587" s="27" t="s">
        <v>1242</v>
      </c>
      <c r="E587" s="27" t="s">
        <v>1243</v>
      </c>
      <c r="F587" s="29"/>
      <c r="G587" s="30"/>
      <c r="H587" s="30"/>
      <c r="I587" s="30"/>
      <c r="J587" s="31"/>
      <c r="K587" s="32"/>
      <c r="L587" s="33"/>
      <c r="M587" s="33"/>
      <c r="N587" s="26"/>
      <c r="O587" s="26"/>
      <c r="P587" s="34"/>
      <c r="Q587" s="33"/>
      <c r="R587" s="35"/>
      <c r="S587" s="26"/>
      <c r="T587" s="26"/>
      <c r="U587" s="26"/>
      <c r="V587" s="26"/>
      <c r="W587" s="26"/>
      <c r="X587" s="26"/>
      <c r="Y587" s="36"/>
      <c r="Z587" s="37"/>
      <c r="AA587" s="37"/>
      <c r="AB587" s="38"/>
      <c r="AC587" s="33"/>
      <c r="AD587" s="28"/>
      <c r="AE587" s="37"/>
      <c r="AF587" s="38"/>
      <c r="AG587" s="38"/>
      <c r="AH587" s="39"/>
      <c r="AI587" s="39"/>
      <c r="AJ587" s="40"/>
      <c r="AK587" s="41"/>
      <c r="AL587" s="42"/>
      <c r="AM587" s="39">
        <v>687</v>
      </c>
      <c r="AN587" s="30" t="s">
        <v>1244</v>
      </c>
      <c r="AO587" s="30"/>
      <c r="AP587" s="38"/>
      <c r="AQ587" s="43" t="s">
        <v>155</v>
      </c>
      <c r="AR587" s="44"/>
      <c r="AS587" s="45"/>
      <c r="AT587" s="46"/>
      <c r="AU587" s="47"/>
      <c r="AV587" s="48">
        <v>45308</v>
      </c>
      <c r="AW587" s="49"/>
      <c r="AX587" s="49"/>
      <c r="AY587" s="49">
        <v>1</v>
      </c>
      <c r="AZ587" s="49"/>
      <c r="BA587" s="49"/>
      <c r="BB587" s="49"/>
      <c r="BC587" s="49" t="e">
        <v>#VALUE!</v>
      </c>
      <c r="BD587" s="50"/>
      <c r="BE587" s="49"/>
      <c r="BF587" s="49"/>
      <c r="BG587" s="49"/>
      <c r="BH587" s="49"/>
      <c r="BI587" s="49"/>
      <c r="BJ587" s="49"/>
      <c r="BK587" s="49"/>
      <c r="BL587" s="49"/>
      <c r="BM587" s="49"/>
    </row>
    <row r="588" spans="2:65" x14ac:dyDescent="0.25">
      <c r="B588" s="162">
        <v>2021</v>
      </c>
      <c r="C588" s="26"/>
      <c r="D588" s="27" t="s">
        <v>1245</v>
      </c>
      <c r="E588" s="27" t="s">
        <v>1246</v>
      </c>
      <c r="F588" s="29"/>
      <c r="G588" s="30"/>
      <c r="H588" s="30"/>
      <c r="I588" s="30"/>
      <c r="J588" s="31"/>
      <c r="K588" s="32"/>
      <c r="L588" s="33"/>
      <c r="M588" s="33"/>
      <c r="N588" s="26"/>
      <c r="O588" s="26"/>
      <c r="P588" s="34"/>
      <c r="Q588" s="33"/>
      <c r="R588" s="35"/>
      <c r="S588" s="26"/>
      <c r="T588" s="26"/>
      <c r="U588" s="26"/>
      <c r="V588" s="26"/>
      <c r="W588" s="26"/>
      <c r="X588" s="26" t="s">
        <v>751</v>
      </c>
      <c r="Y588" s="36"/>
      <c r="Z588" s="37"/>
      <c r="AA588" s="37"/>
      <c r="AB588" s="38"/>
      <c r="AC588" s="33"/>
      <c r="AD588" s="28"/>
      <c r="AE588" s="37"/>
      <c r="AF588" s="38"/>
      <c r="AG588" s="38"/>
      <c r="AH588" s="39"/>
      <c r="AI588" s="39"/>
      <c r="AJ588" s="40"/>
      <c r="AK588" s="41"/>
      <c r="AL588" s="42"/>
      <c r="AM588" s="39">
        <v>688</v>
      </c>
      <c r="AN588" s="30" t="s">
        <v>1247</v>
      </c>
      <c r="AO588" s="30"/>
      <c r="AP588" s="38"/>
      <c r="AQ588" s="43" t="s">
        <v>155</v>
      </c>
      <c r="AR588" s="44"/>
      <c r="AS588" s="45"/>
      <c r="AT588" s="46"/>
      <c r="AU588" s="47"/>
      <c r="AV588" s="48">
        <v>44749</v>
      </c>
      <c r="AW588" s="49"/>
      <c r="AX588" s="49">
        <v>97</v>
      </c>
      <c r="AY588" s="49"/>
      <c r="AZ588" s="49"/>
      <c r="BA588" s="49"/>
      <c r="BB588" s="49"/>
      <c r="BC588" s="49" t="e">
        <v>#VALUE!</v>
      </c>
      <c r="BD588" s="50"/>
      <c r="BE588" s="49"/>
      <c r="BF588" s="49"/>
      <c r="BG588" s="49"/>
      <c r="BH588" s="49"/>
      <c r="BI588" s="49"/>
      <c r="BJ588" s="49"/>
      <c r="BK588" s="49"/>
      <c r="BL588" s="49"/>
      <c r="BM588" s="49"/>
    </row>
    <row r="589" spans="2:65" x14ac:dyDescent="0.25">
      <c r="B589" s="163">
        <v>2022</v>
      </c>
      <c r="C589" s="26"/>
      <c r="D589" s="27" t="s">
        <v>1248</v>
      </c>
      <c r="E589" s="27" t="s">
        <v>1249</v>
      </c>
      <c r="F589" s="29"/>
      <c r="G589" s="30"/>
      <c r="H589" s="30"/>
      <c r="I589" s="30"/>
      <c r="J589" s="31"/>
      <c r="K589" s="32"/>
      <c r="L589" s="33"/>
      <c r="M589" s="33"/>
      <c r="N589" s="26"/>
      <c r="O589" s="26"/>
      <c r="P589" s="34"/>
      <c r="Q589" s="33"/>
      <c r="R589" s="35"/>
      <c r="S589" s="26"/>
      <c r="T589" s="26"/>
      <c r="U589" s="26"/>
      <c r="V589" s="26" t="s">
        <v>610</v>
      </c>
      <c r="W589" s="26" t="s">
        <v>1250</v>
      </c>
      <c r="X589" s="26" t="s">
        <v>423</v>
      </c>
      <c r="Y589" s="36"/>
      <c r="Z589" s="37"/>
      <c r="AA589" s="37"/>
      <c r="AB589" s="38"/>
      <c r="AC589" s="33"/>
      <c r="AD589" s="28"/>
      <c r="AE589" s="37"/>
      <c r="AF589" s="38"/>
      <c r="AG589" s="38"/>
      <c r="AH589" s="39"/>
      <c r="AI589" s="39"/>
      <c r="AJ589" s="40" t="s">
        <v>972</v>
      </c>
      <c r="AK589" s="41"/>
      <c r="AL589" s="42"/>
      <c r="AM589" s="39">
        <v>689</v>
      </c>
      <c r="AN589" s="30" t="s">
        <v>1251</v>
      </c>
      <c r="AO589" s="30"/>
      <c r="AP589" s="38"/>
      <c r="AQ589" s="43" t="s">
        <v>155</v>
      </c>
      <c r="AR589" s="44"/>
      <c r="AS589" s="45"/>
      <c r="AT589" s="46"/>
      <c r="AU589" s="47"/>
      <c r="AV589" s="48">
        <v>44804</v>
      </c>
      <c r="AW589" s="49"/>
      <c r="AX589" s="49">
        <v>20</v>
      </c>
      <c r="AY589" s="49"/>
      <c r="AZ589" s="49"/>
      <c r="BA589" s="49"/>
      <c r="BB589" s="49"/>
      <c r="BC589" s="49" t="e">
        <v>#VALUE!</v>
      </c>
      <c r="BD589" s="50"/>
      <c r="BE589" s="49"/>
      <c r="BF589" s="49"/>
      <c r="BG589" s="49"/>
      <c r="BH589" s="49"/>
      <c r="BI589" s="49"/>
      <c r="BJ589" s="49"/>
      <c r="BK589" s="49"/>
      <c r="BL589" s="49"/>
      <c r="BM589" s="49"/>
    </row>
    <row r="590" spans="2:65" x14ac:dyDescent="0.25">
      <c r="B590" s="162">
        <v>2022</v>
      </c>
      <c r="C590" s="26"/>
      <c r="D590" s="27" t="s">
        <v>1252</v>
      </c>
      <c r="E590" s="27" t="s">
        <v>1253</v>
      </c>
      <c r="F590" s="29"/>
      <c r="G590" s="30"/>
      <c r="H590" s="30"/>
      <c r="I590" s="30"/>
      <c r="J590" s="31"/>
      <c r="K590" s="32"/>
      <c r="L590" s="33"/>
      <c r="M590" s="33"/>
      <c r="N590" s="26"/>
      <c r="O590" s="26"/>
      <c r="P590" s="34"/>
      <c r="Q590" s="33"/>
      <c r="R590" s="35"/>
      <c r="S590" s="26"/>
      <c r="T590" s="26"/>
      <c r="U590" s="26"/>
      <c r="V590" s="26" t="s">
        <v>610</v>
      </c>
      <c r="W590" s="26" t="s">
        <v>1250</v>
      </c>
      <c r="X590" s="26" t="s">
        <v>423</v>
      </c>
      <c r="Y590" s="36"/>
      <c r="Z590" s="37"/>
      <c r="AA590" s="37"/>
      <c r="AB590" s="38"/>
      <c r="AC590" s="33"/>
      <c r="AD590" s="28"/>
      <c r="AE590" s="37"/>
      <c r="AF590" s="38"/>
      <c r="AG590" s="38"/>
      <c r="AH590" s="39"/>
      <c r="AI590" s="39"/>
      <c r="AJ590" s="40" t="s">
        <v>972</v>
      </c>
      <c r="AK590" s="41"/>
      <c r="AL590" s="42"/>
      <c r="AM590" s="39">
        <v>689</v>
      </c>
      <c r="AN590" s="30" t="s">
        <v>1251</v>
      </c>
      <c r="AO590" s="30"/>
      <c r="AP590" s="38"/>
      <c r="AQ590" s="43" t="s">
        <v>155</v>
      </c>
      <c r="AR590" s="44"/>
      <c r="AS590" s="45"/>
      <c r="AT590" s="46"/>
      <c r="AU590" s="47"/>
      <c r="AV590" s="48">
        <v>44804</v>
      </c>
      <c r="AW590" s="49"/>
      <c r="AX590" s="49">
        <v>22</v>
      </c>
      <c r="AY590" s="49"/>
      <c r="AZ590" s="49"/>
      <c r="BA590" s="49"/>
      <c r="BB590" s="49"/>
      <c r="BC590" s="49" t="e">
        <v>#VALUE!</v>
      </c>
      <c r="BD590" s="50"/>
      <c r="BE590" s="49"/>
      <c r="BF590" s="49"/>
      <c r="BG590" s="49"/>
      <c r="BH590" s="49"/>
      <c r="BI590" s="49"/>
      <c r="BJ590" s="49"/>
      <c r="BK590" s="49"/>
      <c r="BL590" s="49"/>
      <c r="BM590" s="49"/>
    </row>
    <row r="591" spans="2:65" x14ac:dyDescent="0.25">
      <c r="B591" s="163">
        <v>2022</v>
      </c>
      <c r="C591" s="26"/>
      <c r="D591" s="27" t="s">
        <v>1254</v>
      </c>
      <c r="E591" s="27" t="s">
        <v>1255</v>
      </c>
      <c r="F591" s="29"/>
      <c r="G591" s="30"/>
      <c r="H591" s="30"/>
      <c r="I591" s="30"/>
      <c r="J591" s="31"/>
      <c r="K591" s="32"/>
      <c r="L591" s="33"/>
      <c r="M591" s="33"/>
      <c r="N591" s="26"/>
      <c r="O591" s="26"/>
      <c r="P591" s="34"/>
      <c r="Q591" s="33"/>
      <c r="R591" s="35"/>
      <c r="S591" s="26"/>
      <c r="T591" s="26"/>
      <c r="U591" s="26"/>
      <c r="V591" s="26"/>
      <c r="W591" s="26"/>
      <c r="X591" s="26" t="s">
        <v>423</v>
      </c>
      <c r="Y591" s="36"/>
      <c r="Z591" s="37"/>
      <c r="AA591" s="37"/>
      <c r="AB591" s="38" t="s">
        <v>29</v>
      </c>
      <c r="AC591" s="33"/>
      <c r="AD591" s="28" t="s">
        <v>154</v>
      </c>
      <c r="AE591" s="37"/>
      <c r="AF591" s="38" t="s">
        <v>501</v>
      </c>
      <c r="AG591" s="38" t="s">
        <v>501</v>
      </c>
      <c r="AH591" s="39"/>
      <c r="AI591" s="39" t="s">
        <v>31</v>
      </c>
      <c r="AJ591" s="40" t="s">
        <v>424</v>
      </c>
      <c r="AK591" s="41"/>
      <c r="AL591" s="42"/>
      <c r="AM591" s="39">
        <v>690</v>
      </c>
      <c r="AN591" s="30" t="s">
        <v>1256</v>
      </c>
      <c r="AO591" s="30"/>
      <c r="AP591" s="38"/>
      <c r="AQ591" s="43"/>
      <c r="AR591" s="44" t="s">
        <v>501</v>
      </c>
      <c r="AS591" s="45"/>
      <c r="AT591" s="46"/>
      <c r="AU591" s="47" t="s">
        <v>35</v>
      </c>
      <c r="AV591" s="48">
        <v>45657</v>
      </c>
      <c r="AW591" s="49"/>
      <c r="AX591" s="49">
        <v>117</v>
      </c>
      <c r="AY591" s="49">
        <v>16</v>
      </c>
      <c r="AZ591" s="49">
        <v>7</v>
      </c>
      <c r="BA591" s="49">
        <v>7</v>
      </c>
      <c r="BB591" s="49">
        <v>5</v>
      </c>
      <c r="BC591" s="49" t="e">
        <v>#VALUE!</v>
      </c>
      <c r="BD591" s="50">
        <v>84</v>
      </c>
      <c r="BE591" s="49">
        <v>10</v>
      </c>
      <c r="BF591" s="49">
        <v>7</v>
      </c>
      <c r="BG591" s="49"/>
      <c r="BH591" s="49"/>
      <c r="BI591" s="49"/>
      <c r="BJ591" s="49"/>
      <c r="BK591" s="49"/>
      <c r="BL591" s="49"/>
      <c r="BM591" s="49"/>
    </row>
    <row r="592" spans="2:65" x14ac:dyDescent="0.25">
      <c r="B592" s="162">
        <v>0</v>
      </c>
      <c r="C592" s="26"/>
      <c r="D592" s="27"/>
      <c r="E592" s="27" t="s">
        <v>1257</v>
      </c>
      <c r="F592" s="29"/>
      <c r="G592" s="30"/>
      <c r="H592" s="30"/>
      <c r="I592" s="30"/>
      <c r="J592" s="31"/>
      <c r="K592" s="32"/>
      <c r="L592" s="33"/>
      <c r="M592" s="33"/>
      <c r="N592" s="26"/>
      <c r="O592" s="26"/>
      <c r="P592" s="34"/>
      <c r="Q592" s="33"/>
      <c r="R592" s="35"/>
      <c r="S592" s="26"/>
      <c r="T592" s="26"/>
      <c r="U592" s="26"/>
      <c r="V592" s="26"/>
      <c r="W592" s="26"/>
      <c r="X592" s="26"/>
      <c r="Y592" s="36"/>
      <c r="Z592" s="37"/>
      <c r="AA592" s="37"/>
      <c r="AB592" s="38"/>
      <c r="AC592" s="33"/>
      <c r="AD592" s="28"/>
      <c r="AE592" s="37"/>
      <c r="AF592" s="38"/>
      <c r="AG592" s="38"/>
      <c r="AH592" s="39"/>
      <c r="AI592" s="39"/>
      <c r="AJ592" s="40"/>
      <c r="AK592" s="41"/>
      <c r="AL592" s="42"/>
      <c r="AM592" s="39">
        <v>691</v>
      </c>
      <c r="AN592" s="30"/>
      <c r="AO592" s="30"/>
      <c r="AP592" s="38"/>
      <c r="AQ592" s="43" t="s">
        <v>155</v>
      </c>
      <c r="AR592" s="44"/>
      <c r="AS592" s="45"/>
      <c r="AT592" s="46"/>
      <c r="AU592" s="47"/>
      <c r="AV592" s="48"/>
      <c r="AW592" s="49"/>
      <c r="AX592" s="49"/>
      <c r="AY592" s="49"/>
      <c r="AZ592" s="49"/>
      <c r="BA592" s="49"/>
      <c r="BB592" s="49"/>
      <c r="BC592" s="49"/>
      <c r="BD592" s="50"/>
      <c r="BE592" s="49"/>
      <c r="BF592" s="49"/>
      <c r="BG592" s="49"/>
      <c r="BH592" s="49"/>
      <c r="BI592" s="49"/>
      <c r="BJ592" s="49"/>
      <c r="BK592" s="49"/>
      <c r="BL592" s="49"/>
      <c r="BM592" s="49"/>
    </row>
    <row r="593" spans="2:65" x14ac:dyDescent="0.25">
      <c r="B593" s="163">
        <v>0</v>
      </c>
      <c r="C593" s="26"/>
      <c r="D593" s="27"/>
      <c r="E593" s="27" t="s">
        <v>1258</v>
      </c>
      <c r="F593" s="29"/>
      <c r="G593" s="30"/>
      <c r="H593" s="30"/>
      <c r="I593" s="30"/>
      <c r="J593" s="31"/>
      <c r="K593" s="32"/>
      <c r="L593" s="33"/>
      <c r="M593" s="33"/>
      <c r="N593" s="26"/>
      <c r="O593" s="26"/>
      <c r="P593" s="34"/>
      <c r="Q593" s="33"/>
      <c r="R593" s="35"/>
      <c r="S593" s="26"/>
      <c r="T593" s="26"/>
      <c r="U593" s="26"/>
      <c r="V593" s="26"/>
      <c r="W593" s="26"/>
      <c r="X593" s="26"/>
      <c r="Y593" s="36"/>
      <c r="Z593" s="37"/>
      <c r="AA593" s="37"/>
      <c r="AB593" s="38"/>
      <c r="AC593" s="33"/>
      <c r="AD593" s="28"/>
      <c r="AE593" s="37"/>
      <c r="AF593" s="38"/>
      <c r="AG593" s="38"/>
      <c r="AH593" s="39"/>
      <c r="AI593" s="39"/>
      <c r="AJ593" s="40"/>
      <c r="AK593" s="41"/>
      <c r="AL593" s="42"/>
      <c r="AM593" s="39">
        <v>692</v>
      </c>
      <c r="AN593" s="30"/>
      <c r="AO593" s="30"/>
      <c r="AP593" s="38"/>
      <c r="AQ593" s="43" t="s">
        <v>155</v>
      </c>
      <c r="AR593" s="44"/>
      <c r="AS593" s="45"/>
      <c r="AT593" s="46"/>
      <c r="AU593" s="47"/>
      <c r="AV593" s="48"/>
      <c r="AW593" s="49"/>
      <c r="AX593" s="49"/>
      <c r="AY593" s="49"/>
      <c r="AZ593" s="49"/>
      <c r="BA593" s="49"/>
      <c r="BB593" s="49"/>
      <c r="BC593" s="49"/>
      <c r="BD593" s="50"/>
      <c r="BE593" s="49"/>
      <c r="BF593" s="49"/>
      <c r="BG593" s="49"/>
      <c r="BH593" s="49"/>
      <c r="BI593" s="49"/>
      <c r="BJ593" s="49"/>
      <c r="BK593" s="49"/>
      <c r="BL593" s="49"/>
      <c r="BM593" s="49"/>
    </row>
    <row r="594" spans="2:65" x14ac:dyDescent="0.25">
      <c r="B594" s="162">
        <v>2021</v>
      </c>
      <c r="C594" s="26"/>
      <c r="D594" s="27" t="s">
        <v>1259</v>
      </c>
      <c r="E594" s="27" t="s">
        <v>1260</v>
      </c>
      <c r="F594" s="29"/>
      <c r="G594" s="30"/>
      <c r="H594" s="30"/>
      <c r="I594" s="30"/>
      <c r="J594" s="31"/>
      <c r="K594" s="32"/>
      <c r="L594" s="33"/>
      <c r="M594" s="33"/>
      <c r="N594" s="26"/>
      <c r="O594" s="26"/>
      <c r="P594" s="34"/>
      <c r="Q594" s="33"/>
      <c r="R594" s="35"/>
      <c r="S594" s="26" t="s">
        <v>1093</v>
      </c>
      <c r="T594" s="26"/>
      <c r="U594" s="26"/>
      <c r="V594" s="26" t="s">
        <v>90</v>
      </c>
      <c r="W594" s="26"/>
      <c r="X594" s="26" t="s">
        <v>423</v>
      </c>
      <c r="Y594" s="36"/>
      <c r="Z594" s="37"/>
      <c r="AA594" s="37"/>
      <c r="AB594" s="38" t="s">
        <v>29</v>
      </c>
      <c r="AC594" s="33"/>
      <c r="AD594" s="28" t="s">
        <v>154</v>
      </c>
      <c r="AE594" s="37"/>
      <c r="AF594" s="38" t="s">
        <v>501</v>
      </c>
      <c r="AG594" s="38" t="s">
        <v>501</v>
      </c>
      <c r="AH594" s="39"/>
      <c r="AI594" s="39" t="s">
        <v>31</v>
      </c>
      <c r="AJ594" s="40" t="s">
        <v>424</v>
      </c>
      <c r="AK594" s="41"/>
      <c r="AL594" s="42"/>
      <c r="AM594" s="39">
        <v>693</v>
      </c>
      <c r="AN594" s="30" t="s">
        <v>1261</v>
      </c>
      <c r="AO594" s="30"/>
      <c r="AP594" s="38"/>
      <c r="AQ594" s="43"/>
      <c r="AR594" s="44" t="s">
        <v>501</v>
      </c>
      <c r="AS594" s="45"/>
      <c r="AT594" s="46"/>
      <c r="AU594" s="47" t="s">
        <v>35</v>
      </c>
      <c r="AV594" s="48">
        <v>45657</v>
      </c>
      <c r="AW594" s="49"/>
      <c r="AX594" s="49">
        <v>719</v>
      </c>
      <c r="AY594" s="49">
        <v>137</v>
      </c>
      <c r="AZ594" s="49">
        <v>42</v>
      </c>
      <c r="BA594" s="49">
        <v>169</v>
      </c>
      <c r="BB594" s="49">
        <v>141</v>
      </c>
      <c r="BC594" s="49" t="e">
        <v>#VALUE!</v>
      </c>
      <c r="BD594" s="50">
        <v>885</v>
      </c>
      <c r="BE594" s="49">
        <v>175</v>
      </c>
      <c r="BF594" s="49">
        <v>51</v>
      </c>
      <c r="BG594" s="49">
        <v>439</v>
      </c>
      <c r="BH594" s="49"/>
      <c r="BI594" s="49"/>
      <c r="BJ594" s="49"/>
      <c r="BK594" s="49"/>
      <c r="BL594" s="49"/>
      <c r="BM594" s="49"/>
    </row>
    <row r="595" spans="2:65" x14ac:dyDescent="0.25">
      <c r="B595" s="163">
        <v>0</v>
      </c>
      <c r="C595" s="26"/>
      <c r="D595" s="27"/>
      <c r="E595" s="27" t="s">
        <v>1262</v>
      </c>
      <c r="F595" s="29"/>
      <c r="G595" s="30"/>
      <c r="H595" s="30"/>
      <c r="I595" s="30"/>
      <c r="J595" s="31"/>
      <c r="K595" s="32"/>
      <c r="L595" s="33"/>
      <c r="M595" s="33"/>
      <c r="N595" s="26"/>
      <c r="O595" s="26"/>
      <c r="P595" s="34"/>
      <c r="Q595" s="33"/>
      <c r="R595" s="35"/>
      <c r="S595" s="26"/>
      <c r="T595" s="26"/>
      <c r="U595" s="26"/>
      <c r="V595" s="26"/>
      <c r="W595" s="26"/>
      <c r="X595" s="26"/>
      <c r="Y595" s="36"/>
      <c r="Z595" s="37"/>
      <c r="AA595" s="37"/>
      <c r="AB595" s="38"/>
      <c r="AC595" s="33"/>
      <c r="AD595" s="28" t="s">
        <v>1263</v>
      </c>
      <c r="AE595" s="37"/>
      <c r="AF595" s="38"/>
      <c r="AG595" s="38"/>
      <c r="AH595" s="39"/>
      <c r="AI595" s="39"/>
      <c r="AJ595" s="40"/>
      <c r="AK595" s="41"/>
      <c r="AL595" s="42"/>
      <c r="AM595" s="39">
        <v>694</v>
      </c>
      <c r="AN595" s="30"/>
      <c r="AO595" s="30"/>
      <c r="AP595" s="38"/>
      <c r="AQ595" s="43" t="s">
        <v>155</v>
      </c>
      <c r="AR595" s="44"/>
      <c r="AS595" s="45"/>
      <c r="AT595" s="46"/>
      <c r="AU595" s="47"/>
      <c r="AV595" s="48"/>
      <c r="AW595" s="49"/>
      <c r="AX595" s="49"/>
      <c r="AY595" s="49"/>
      <c r="AZ595" s="49"/>
      <c r="BA595" s="49"/>
      <c r="BB595" s="49"/>
      <c r="BC595" s="49"/>
      <c r="BD595" s="50"/>
      <c r="BE595" s="49"/>
      <c r="BF595" s="49"/>
      <c r="BG595" s="49"/>
      <c r="BH595" s="49"/>
      <c r="BI595" s="49"/>
      <c r="BJ595" s="49"/>
      <c r="BK595" s="49"/>
      <c r="BL595" s="49"/>
      <c r="BM595" s="49"/>
    </row>
    <row r="596" spans="2:65" x14ac:dyDescent="0.25">
      <c r="B596" s="162">
        <v>2021</v>
      </c>
      <c r="C596" s="26"/>
      <c r="D596" s="27" t="s">
        <v>1264</v>
      </c>
      <c r="E596" s="27" t="s">
        <v>1265</v>
      </c>
      <c r="F596" s="29"/>
      <c r="G596" s="30"/>
      <c r="H596" s="30"/>
      <c r="I596" s="30"/>
      <c r="J596" s="31"/>
      <c r="K596" s="32"/>
      <c r="L596" s="33"/>
      <c r="M596" s="33"/>
      <c r="N596" s="26"/>
      <c r="O596" s="26"/>
      <c r="P596" s="34"/>
      <c r="Q596" s="33"/>
      <c r="R596" s="35"/>
      <c r="S596" s="26" t="s">
        <v>1093</v>
      </c>
      <c r="T596" s="26"/>
      <c r="U596" s="26"/>
      <c r="V596" s="26" t="s">
        <v>78</v>
      </c>
      <c r="W596" s="26"/>
      <c r="X596" s="26" t="s">
        <v>423</v>
      </c>
      <c r="Y596" s="36"/>
      <c r="Z596" s="37"/>
      <c r="AA596" s="37"/>
      <c r="AB596" s="38"/>
      <c r="AC596" s="33"/>
      <c r="AD596" s="28"/>
      <c r="AE596" s="37"/>
      <c r="AF596" s="38"/>
      <c r="AG596" s="38"/>
      <c r="AH596" s="39"/>
      <c r="AI596" s="39"/>
      <c r="AJ596" s="40"/>
      <c r="AK596" s="41"/>
      <c r="AL596" s="42"/>
      <c r="AM596" s="39">
        <v>695</v>
      </c>
      <c r="AN596" s="30" t="s">
        <v>1266</v>
      </c>
      <c r="AO596" s="30"/>
      <c r="AP596" s="38"/>
      <c r="AQ596" s="43" t="s">
        <v>155</v>
      </c>
      <c r="AR596" s="44"/>
      <c r="AS596" s="45"/>
      <c r="AT596" s="46"/>
      <c r="AU596" s="47"/>
      <c r="AV596" s="48">
        <v>44715</v>
      </c>
      <c r="AW596" s="49"/>
      <c r="AX596" s="49">
        <v>2022</v>
      </c>
      <c r="AY596" s="49"/>
      <c r="AZ596" s="49"/>
      <c r="BA596" s="49"/>
      <c r="BB596" s="49"/>
      <c r="BC596" s="49" t="e">
        <v>#VALUE!</v>
      </c>
      <c r="BD596" s="50"/>
      <c r="BE596" s="49"/>
      <c r="BF596" s="49"/>
      <c r="BG596" s="49"/>
      <c r="BH596" s="49"/>
      <c r="BI596" s="49"/>
      <c r="BJ596" s="49"/>
      <c r="BK596" s="49"/>
      <c r="BL596" s="49"/>
      <c r="BM596" s="49"/>
    </row>
    <row r="597" spans="2:65" x14ac:dyDescent="0.25">
      <c r="B597" s="163">
        <v>0</v>
      </c>
      <c r="C597" s="26"/>
      <c r="D597" s="27"/>
      <c r="E597" s="27" t="s">
        <v>1267</v>
      </c>
      <c r="F597" s="29"/>
      <c r="G597" s="30"/>
      <c r="H597" s="30"/>
      <c r="I597" s="30"/>
      <c r="J597" s="31"/>
      <c r="K597" s="32"/>
      <c r="L597" s="33"/>
      <c r="M597" s="33"/>
      <c r="N597" s="26"/>
      <c r="O597" s="26"/>
      <c r="P597" s="34"/>
      <c r="Q597" s="33"/>
      <c r="R597" s="35"/>
      <c r="S597" s="26"/>
      <c r="T597" s="26"/>
      <c r="U597" s="26"/>
      <c r="V597" s="26"/>
      <c r="W597" s="26"/>
      <c r="X597" s="26"/>
      <c r="Y597" s="36"/>
      <c r="Z597" s="37"/>
      <c r="AA597" s="37"/>
      <c r="AB597" s="38"/>
      <c r="AC597" s="33"/>
      <c r="AD597" s="28"/>
      <c r="AE597" s="37"/>
      <c r="AF597" s="38"/>
      <c r="AG597" s="38"/>
      <c r="AH597" s="39"/>
      <c r="AI597" s="39"/>
      <c r="AJ597" s="40"/>
      <c r="AK597" s="41"/>
      <c r="AL597" s="42"/>
      <c r="AM597" s="39">
        <v>696</v>
      </c>
      <c r="AN597" s="30"/>
      <c r="AO597" s="30"/>
      <c r="AP597" s="38"/>
      <c r="AQ597" s="43" t="s">
        <v>155</v>
      </c>
      <c r="AR597" s="44"/>
      <c r="AS597" s="45"/>
      <c r="AT597" s="46"/>
      <c r="AU597" s="47"/>
      <c r="AV597" s="48"/>
      <c r="AW597" s="49"/>
      <c r="AX597" s="49"/>
      <c r="AY597" s="49"/>
      <c r="AZ597" s="49"/>
      <c r="BA597" s="49"/>
      <c r="BB597" s="49"/>
      <c r="BC597" s="49"/>
      <c r="BD597" s="50"/>
      <c r="BE597" s="49"/>
      <c r="BF597" s="49"/>
      <c r="BG597" s="49"/>
      <c r="BH597" s="49"/>
      <c r="BI597" s="49"/>
      <c r="BJ597" s="49"/>
      <c r="BK597" s="49"/>
      <c r="BL597" s="49"/>
      <c r="BM597" s="49"/>
    </row>
    <row r="598" spans="2:65" x14ac:dyDescent="0.25">
      <c r="B598" s="162">
        <v>2021</v>
      </c>
      <c r="C598" s="26"/>
      <c r="D598" s="27" t="s">
        <v>1268</v>
      </c>
      <c r="E598" s="27" t="s">
        <v>1269</v>
      </c>
      <c r="F598" s="29"/>
      <c r="G598" s="30"/>
      <c r="H598" s="30"/>
      <c r="I598" s="30"/>
      <c r="J598" s="31"/>
      <c r="K598" s="32"/>
      <c r="L598" s="33"/>
      <c r="M598" s="33"/>
      <c r="N598" s="26"/>
      <c r="O598" s="26"/>
      <c r="P598" s="34"/>
      <c r="Q598" s="33"/>
      <c r="R598" s="35"/>
      <c r="S598" s="26"/>
      <c r="T598" s="26"/>
      <c r="U598" s="26"/>
      <c r="V598" s="26"/>
      <c r="W598" s="26"/>
      <c r="X598" s="26" t="s">
        <v>423</v>
      </c>
      <c r="Y598" s="36"/>
      <c r="Z598" s="37"/>
      <c r="AA598" s="37"/>
      <c r="AB598" s="38" t="s">
        <v>29</v>
      </c>
      <c r="AC598" s="33"/>
      <c r="AD598" s="28" t="s">
        <v>154</v>
      </c>
      <c r="AE598" s="37"/>
      <c r="AF598" s="38" t="s">
        <v>501</v>
      </c>
      <c r="AG598" s="38" t="s">
        <v>501</v>
      </c>
      <c r="AH598" s="39" t="s">
        <v>664</v>
      </c>
      <c r="AI598" s="39" t="s">
        <v>31</v>
      </c>
      <c r="AJ598" s="40" t="s">
        <v>424</v>
      </c>
      <c r="AK598" s="41">
        <v>0.25</v>
      </c>
      <c r="AL598" s="42" t="s">
        <v>1270</v>
      </c>
      <c r="AM598" s="39">
        <v>697</v>
      </c>
      <c r="AN598" s="30" t="s">
        <v>1271</v>
      </c>
      <c r="AO598" s="30"/>
      <c r="AP598" s="38"/>
      <c r="AQ598" s="43"/>
      <c r="AR598" s="44" t="s">
        <v>501</v>
      </c>
      <c r="AS598" s="45"/>
      <c r="AT598" s="46"/>
      <c r="AU598" s="47" t="s">
        <v>35</v>
      </c>
      <c r="AV598" s="48">
        <v>45657</v>
      </c>
      <c r="AW598" s="49"/>
      <c r="AX598" s="49">
        <v>1720</v>
      </c>
      <c r="AY598" s="49">
        <v>117</v>
      </c>
      <c r="AZ598" s="49">
        <v>74</v>
      </c>
      <c r="BA598" s="49">
        <v>56</v>
      </c>
      <c r="BB598" s="49">
        <v>192</v>
      </c>
      <c r="BC598" s="49" t="e">
        <v>#VALUE!</v>
      </c>
      <c r="BD598" s="50">
        <v>510</v>
      </c>
      <c r="BE598" s="49">
        <v>153</v>
      </c>
      <c r="BF598" s="49">
        <v>30</v>
      </c>
      <c r="BG598" s="49"/>
      <c r="BH598" s="49"/>
      <c r="BI598" s="49"/>
      <c r="BJ598" s="49"/>
      <c r="BK598" s="49"/>
      <c r="BL598" s="49"/>
      <c r="BM598" s="49"/>
    </row>
    <row r="599" spans="2:65" x14ac:dyDescent="0.25">
      <c r="B599" s="163">
        <v>2022</v>
      </c>
      <c r="C599" s="26"/>
      <c r="D599" s="27" t="s">
        <v>1272</v>
      </c>
      <c r="E599" s="27" t="s">
        <v>1273</v>
      </c>
      <c r="F599" s="29"/>
      <c r="G599" s="30"/>
      <c r="H599" s="30"/>
      <c r="I599" s="30"/>
      <c r="J599" s="31"/>
      <c r="K599" s="32"/>
      <c r="L599" s="33"/>
      <c r="M599" s="33"/>
      <c r="N599" s="26"/>
      <c r="O599" s="26"/>
      <c r="P599" s="34"/>
      <c r="Q599" s="33"/>
      <c r="R599" s="35"/>
      <c r="S599" s="26"/>
      <c r="T599" s="26"/>
      <c r="U599" s="26"/>
      <c r="V599" s="26"/>
      <c r="W599" s="26" t="s">
        <v>1274</v>
      </c>
      <c r="X599" s="26" t="s">
        <v>423</v>
      </c>
      <c r="Y599" s="36"/>
      <c r="Z599" s="37"/>
      <c r="AA599" s="37"/>
      <c r="AB599" s="38"/>
      <c r="AC599" s="33"/>
      <c r="AD599" s="28"/>
      <c r="AE599" s="37"/>
      <c r="AF599" s="38"/>
      <c r="AG599" s="38"/>
      <c r="AH599" s="39"/>
      <c r="AI599" s="39"/>
      <c r="AJ599" s="40" t="s">
        <v>972</v>
      </c>
      <c r="AK599" s="41"/>
      <c r="AL599" s="42"/>
      <c r="AM599" s="39">
        <v>698</v>
      </c>
      <c r="AN599" s="30" t="s">
        <v>1275</v>
      </c>
      <c r="AO599" s="30"/>
      <c r="AP599" s="38"/>
      <c r="AQ599" s="43" t="s">
        <v>155</v>
      </c>
      <c r="AR599" s="44"/>
      <c r="AS599" s="45"/>
      <c r="AT599" s="46"/>
      <c r="AU599" s="47"/>
      <c r="AV599" s="48">
        <v>45412</v>
      </c>
      <c r="AW599" s="49"/>
      <c r="AX599" s="49">
        <v>31</v>
      </c>
      <c r="AY599" s="49"/>
      <c r="AZ599" s="49"/>
      <c r="BA599" s="49"/>
      <c r="BB599" s="49"/>
      <c r="BC599" s="49"/>
      <c r="BD599" s="50"/>
      <c r="BE599" s="49">
        <v>1</v>
      </c>
      <c r="BF599" s="49"/>
      <c r="BG599" s="49"/>
      <c r="BH599" s="49"/>
      <c r="BI599" s="49"/>
      <c r="BJ599" s="49"/>
      <c r="BK599" s="49"/>
      <c r="BL599" s="49"/>
      <c r="BM599" s="49"/>
    </row>
    <row r="600" spans="2:65" x14ac:dyDescent="0.25">
      <c r="B600" s="162">
        <v>2022</v>
      </c>
      <c r="C600" s="26"/>
      <c r="D600" s="27" t="s">
        <v>1276</v>
      </c>
      <c r="E600" s="27" t="s">
        <v>1277</v>
      </c>
      <c r="F600" s="29"/>
      <c r="G600" s="30"/>
      <c r="H600" s="30"/>
      <c r="I600" s="30"/>
      <c r="J600" s="31"/>
      <c r="K600" s="32"/>
      <c r="L600" s="33"/>
      <c r="M600" s="33"/>
      <c r="N600" s="26"/>
      <c r="O600" s="26"/>
      <c r="P600" s="34"/>
      <c r="Q600" s="33"/>
      <c r="R600" s="35"/>
      <c r="S600" s="26"/>
      <c r="T600" s="26"/>
      <c r="U600" s="26"/>
      <c r="V600" s="26"/>
      <c r="W600" s="26"/>
      <c r="X600" s="26"/>
      <c r="Y600" s="36"/>
      <c r="Z600" s="37"/>
      <c r="AA600" s="37"/>
      <c r="AB600" s="38"/>
      <c r="AC600" s="33"/>
      <c r="AD600" s="28"/>
      <c r="AE600" s="37"/>
      <c r="AF600" s="38"/>
      <c r="AG600" s="38"/>
      <c r="AH600" s="39"/>
      <c r="AI600" s="39"/>
      <c r="AJ600" s="40"/>
      <c r="AK600" s="41"/>
      <c r="AL600" s="42"/>
      <c r="AM600" s="39">
        <v>699</v>
      </c>
      <c r="AN600" s="30" t="s">
        <v>1278</v>
      </c>
      <c r="AO600" s="30"/>
      <c r="AP600" s="38"/>
      <c r="AQ600" s="43" t="s">
        <v>155</v>
      </c>
      <c r="AR600" s="44"/>
      <c r="AS600" s="45"/>
      <c r="AT600" s="46"/>
      <c r="AU600" s="47"/>
      <c r="AV600" s="48">
        <v>44926</v>
      </c>
      <c r="AW600" s="49"/>
      <c r="AX600" s="49">
        <v>27</v>
      </c>
      <c r="AY600" s="49"/>
      <c r="AZ600" s="49"/>
      <c r="BA600" s="49"/>
      <c r="BB600" s="49"/>
      <c r="BC600" s="49"/>
      <c r="BD600" s="50"/>
      <c r="BE600" s="49"/>
      <c r="BF600" s="49"/>
      <c r="BG600" s="49"/>
      <c r="BH600" s="49"/>
      <c r="BI600" s="49"/>
      <c r="BJ600" s="49"/>
      <c r="BK600" s="49"/>
      <c r="BL600" s="49"/>
      <c r="BM600" s="49"/>
    </row>
    <row r="601" spans="2:65" x14ac:dyDescent="0.25">
      <c r="B601" s="163">
        <v>2023</v>
      </c>
      <c r="C601" s="26"/>
      <c r="D601" s="27" t="s">
        <v>1279</v>
      </c>
      <c r="E601" s="27" t="s">
        <v>1280</v>
      </c>
      <c r="F601" s="29"/>
      <c r="G601" s="30"/>
      <c r="H601" s="30"/>
      <c r="I601" s="30"/>
      <c r="J601" s="31"/>
      <c r="K601" s="32"/>
      <c r="L601" s="33"/>
      <c r="M601" s="33"/>
      <c r="N601" s="26"/>
      <c r="O601" s="26"/>
      <c r="P601" s="34" t="s">
        <v>1281</v>
      </c>
      <c r="Q601" s="33"/>
      <c r="R601" s="35"/>
      <c r="S601" s="26"/>
      <c r="T601" s="26"/>
      <c r="U601" s="26"/>
      <c r="V601" s="26" t="s">
        <v>1282</v>
      </c>
      <c r="W601" s="26" t="s">
        <v>1283</v>
      </c>
      <c r="X601" s="26" t="s">
        <v>423</v>
      </c>
      <c r="Y601" s="36"/>
      <c r="Z601" s="37"/>
      <c r="AA601" s="37"/>
      <c r="AB601" s="38"/>
      <c r="AC601" s="33"/>
      <c r="AD601" s="28"/>
      <c r="AE601" s="37"/>
      <c r="AF601" s="38"/>
      <c r="AG601" s="38"/>
      <c r="AH601" s="39"/>
      <c r="AI601" s="39"/>
      <c r="AJ601" s="40" t="s">
        <v>972</v>
      </c>
      <c r="AK601" s="41"/>
      <c r="AL601" s="42"/>
      <c r="AM601" s="39">
        <v>700</v>
      </c>
      <c r="AN601" s="30" t="s">
        <v>1284</v>
      </c>
      <c r="AO601" s="30"/>
      <c r="AP601" s="38"/>
      <c r="AQ601" s="43" t="s">
        <v>155</v>
      </c>
      <c r="AR601" s="44"/>
      <c r="AS601" s="45"/>
      <c r="AT601" s="46" t="s">
        <v>1285</v>
      </c>
      <c r="AU601" s="47" t="s">
        <v>35</v>
      </c>
      <c r="AV601" s="48">
        <v>45128</v>
      </c>
      <c r="AW601" s="49"/>
      <c r="AX601" s="49"/>
      <c r="AY601" s="49"/>
      <c r="AZ601" s="49">
        <v>29</v>
      </c>
      <c r="BA601" s="49"/>
      <c r="BB601" s="49"/>
      <c r="BC601" s="49" t="e">
        <v>#VALUE!</v>
      </c>
      <c r="BD601" s="50"/>
      <c r="BE601" s="49"/>
      <c r="BF601" s="49"/>
      <c r="BG601" s="49"/>
      <c r="BH601" s="49"/>
      <c r="BI601" s="49"/>
      <c r="BJ601" s="49"/>
      <c r="BK601" s="49"/>
      <c r="BL601" s="49"/>
      <c r="BM601" s="49"/>
    </row>
    <row r="602" spans="2:65" x14ac:dyDescent="0.25">
      <c r="B602" s="162">
        <v>0</v>
      </c>
      <c r="C602" s="26"/>
      <c r="D602" s="27"/>
      <c r="E602" s="27" t="s">
        <v>1286</v>
      </c>
      <c r="F602" s="29"/>
      <c r="G602" s="30"/>
      <c r="H602" s="30"/>
      <c r="I602" s="30"/>
      <c r="J602" s="31"/>
      <c r="K602" s="32"/>
      <c r="L602" s="33"/>
      <c r="M602" s="33"/>
      <c r="N602" s="26"/>
      <c r="O602" s="26"/>
      <c r="P602" s="34"/>
      <c r="Q602" s="33"/>
      <c r="R602" s="35"/>
      <c r="S602" s="26"/>
      <c r="T602" s="26"/>
      <c r="U602" s="26"/>
      <c r="V602" s="26"/>
      <c r="W602" s="26"/>
      <c r="X602" s="26"/>
      <c r="Y602" s="36"/>
      <c r="Z602" s="37"/>
      <c r="AA602" s="37"/>
      <c r="AB602" s="38"/>
      <c r="AC602" s="33"/>
      <c r="AD602" s="28"/>
      <c r="AE602" s="37"/>
      <c r="AF602" s="38"/>
      <c r="AG602" s="38"/>
      <c r="AH602" s="39"/>
      <c r="AI602" s="39"/>
      <c r="AJ602" s="40"/>
      <c r="AK602" s="41"/>
      <c r="AL602" s="42"/>
      <c r="AM602" s="39">
        <v>701</v>
      </c>
      <c r="AN602" s="30"/>
      <c r="AO602" s="30"/>
      <c r="AP602" s="38"/>
      <c r="AQ602" s="43" t="s">
        <v>155</v>
      </c>
      <c r="AR602" s="44"/>
      <c r="AS602" s="45"/>
      <c r="AT602" s="46"/>
      <c r="AU602" s="47"/>
      <c r="AV602" s="48"/>
      <c r="AW602" s="49"/>
      <c r="AX602" s="49"/>
      <c r="AY602" s="49"/>
      <c r="AZ602" s="49"/>
      <c r="BA602" s="49"/>
      <c r="BB602" s="49"/>
      <c r="BC602" s="49"/>
      <c r="BD602" s="50"/>
      <c r="BE602" s="49"/>
      <c r="BF602" s="49"/>
      <c r="BG602" s="49"/>
      <c r="BH602" s="49"/>
      <c r="BI602" s="49"/>
      <c r="BJ602" s="49"/>
      <c r="BK602" s="49"/>
      <c r="BL602" s="49"/>
      <c r="BM602" s="49"/>
    </row>
    <row r="603" spans="2:65" x14ac:dyDescent="0.25">
      <c r="B603" s="163">
        <v>2022</v>
      </c>
      <c r="C603" s="26"/>
      <c r="D603" s="27" t="s">
        <v>1287</v>
      </c>
      <c r="E603" s="27" t="s">
        <v>1288</v>
      </c>
      <c r="F603" s="29"/>
      <c r="G603" s="30"/>
      <c r="H603" s="30"/>
      <c r="I603" s="30"/>
      <c r="J603" s="31"/>
      <c r="K603" s="32"/>
      <c r="L603" s="33"/>
      <c r="M603" s="33"/>
      <c r="N603" s="26"/>
      <c r="O603" s="26"/>
      <c r="P603" s="34"/>
      <c r="Q603" s="33"/>
      <c r="R603" s="35"/>
      <c r="S603" s="26" t="s">
        <v>1093</v>
      </c>
      <c r="T603" s="26"/>
      <c r="U603" s="26"/>
      <c r="V603" s="26" t="s">
        <v>90</v>
      </c>
      <c r="W603" s="26"/>
      <c r="X603" s="26" t="s">
        <v>423</v>
      </c>
      <c r="Y603" s="36" t="s">
        <v>1289</v>
      </c>
      <c r="Z603" s="37">
        <v>20</v>
      </c>
      <c r="AA603" s="37"/>
      <c r="AB603" s="38"/>
      <c r="AC603" s="33"/>
      <c r="AD603" s="28"/>
      <c r="AE603" s="37">
        <v>2022</v>
      </c>
      <c r="AF603" s="38">
        <v>44714</v>
      </c>
      <c r="AG603" s="38">
        <v>44742</v>
      </c>
      <c r="AH603" s="39"/>
      <c r="AI603" s="39"/>
      <c r="AJ603" s="40"/>
      <c r="AK603" s="41"/>
      <c r="AL603" s="42"/>
      <c r="AM603" s="39">
        <v>702</v>
      </c>
      <c r="AN603" s="30" t="s">
        <v>1290</v>
      </c>
      <c r="AO603" s="30"/>
      <c r="AP603" s="38"/>
      <c r="AQ603" s="43" t="s">
        <v>155</v>
      </c>
      <c r="AR603" s="44"/>
      <c r="AS603" s="45"/>
      <c r="AT603" s="46"/>
      <c r="AU603" s="47"/>
      <c r="AV603" s="48">
        <v>44791</v>
      </c>
      <c r="AW603" s="49"/>
      <c r="AX603" s="49">
        <v>2022</v>
      </c>
      <c r="AY603" s="49"/>
      <c r="AZ603" s="49"/>
      <c r="BA603" s="49"/>
      <c r="BB603" s="49"/>
      <c r="BC603" s="49" t="e">
        <v>#VALUE!</v>
      </c>
      <c r="BD603" s="50"/>
      <c r="BE603" s="49"/>
      <c r="BF603" s="49"/>
      <c r="BG603" s="49"/>
      <c r="BH603" s="49"/>
      <c r="BI603" s="49"/>
      <c r="BJ603" s="49"/>
      <c r="BK603" s="49"/>
      <c r="BL603" s="49"/>
      <c r="BM603" s="49"/>
    </row>
    <row r="604" spans="2:65" x14ac:dyDescent="0.25">
      <c r="B604" s="162">
        <v>2022</v>
      </c>
      <c r="C604" s="26"/>
      <c r="D604" s="27" t="s">
        <v>1291</v>
      </c>
      <c r="E604" s="27" t="s">
        <v>1292</v>
      </c>
      <c r="F604" s="29"/>
      <c r="G604" s="30"/>
      <c r="H604" s="30"/>
      <c r="I604" s="30"/>
      <c r="J604" s="31"/>
      <c r="K604" s="32"/>
      <c r="L604" s="33"/>
      <c r="M604" s="33"/>
      <c r="N604" s="26"/>
      <c r="O604" s="26"/>
      <c r="P604" s="34"/>
      <c r="Q604" s="33"/>
      <c r="R604" s="35"/>
      <c r="S604" s="26"/>
      <c r="T604" s="26"/>
      <c r="U604" s="26"/>
      <c r="V604" s="26" t="s">
        <v>209</v>
      </c>
      <c r="W604" s="26"/>
      <c r="X604" s="26"/>
      <c r="Y604" s="36"/>
      <c r="Z604" s="37"/>
      <c r="AA604" s="37"/>
      <c r="AB604" s="38"/>
      <c r="AC604" s="33"/>
      <c r="AD604" s="28"/>
      <c r="AE604" s="37"/>
      <c r="AF604" s="38"/>
      <c r="AG604" s="38"/>
      <c r="AH604" s="39"/>
      <c r="AI604" s="39"/>
      <c r="AJ604" s="40"/>
      <c r="AK604" s="41"/>
      <c r="AL604" s="42"/>
      <c r="AM604" s="39">
        <v>703</v>
      </c>
      <c r="AN604" s="30"/>
      <c r="AO604" s="30"/>
      <c r="AP604" s="38"/>
      <c r="AQ604" s="43" t="s">
        <v>155</v>
      </c>
      <c r="AR604" s="44"/>
      <c r="AS604" s="45"/>
      <c r="AT604" s="46" t="s">
        <v>1293</v>
      </c>
      <c r="AU604" s="47"/>
      <c r="AV604" s="48"/>
      <c r="AW604" s="49"/>
      <c r="AX604" s="49"/>
      <c r="AY604" s="49"/>
      <c r="AZ604" s="49"/>
      <c r="BA604" s="49"/>
      <c r="BB604" s="49"/>
      <c r="BC604" s="49"/>
      <c r="BD604" s="50"/>
      <c r="BE604" s="49"/>
      <c r="BF604" s="49"/>
      <c r="BG604" s="49"/>
      <c r="BH604" s="49"/>
      <c r="BI604" s="49"/>
      <c r="BJ604" s="49"/>
      <c r="BK604" s="49"/>
      <c r="BL604" s="49"/>
      <c r="BM604" s="49"/>
    </row>
    <row r="605" spans="2:65" x14ac:dyDescent="0.25">
      <c r="B605" s="163">
        <v>2022</v>
      </c>
      <c r="C605" s="26"/>
      <c r="D605" s="27" t="s">
        <v>1294</v>
      </c>
      <c r="E605" s="27" t="s">
        <v>1295</v>
      </c>
      <c r="F605" s="29"/>
      <c r="G605" s="30"/>
      <c r="H605" s="30"/>
      <c r="I605" s="30"/>
      <c r="J605" s="31"/>
      <c r="K605" s="32"/>
      <c r="L605" s="33"/>
      <c r="M605" s="33"/>
      <c r="N605" s="26"/>
      <c r="O605" s="26"/>
      <c r="P605" s="34"/>
      <c r="Q605" s="33"/>
      <c r="R605" s="35"/>
      <c r="S605" s="26" t="s">
        <v>1093</v>
      </c>
      <c r="T605" s="26"/>
      <c r="U605" s="26"/>
      <c r="V605" s="26"/>
      <c r="W605" s="26"/>
      <c r="X605" s="26" t="s">
        <v>777</v>
      </c>
      <c r="Y605" s="36"/>
      <c r="Z605" s="37"/>
      <c r="AA605" s="37"/>
      <c r="AB605" s="38"/>
      <c r="AC605" s="33"/>
      <c r="AD605" s="28"/>
      <c r="AE605" s="37"/>
      <c r="AF605" s="38"/>
      <c r="AG605" s="38"/>
      <c r="AH605" s="39"/>
      <c r="AI605" s="39"/>
      <c r="AJ605" s="40"/>
      <c r="AK605" s="41"/>
      <c r="AL605" s="42"/>
      <c r="AM605" s="39">
        <v>704</v>
      </c>
      <c r="AN605" s="30" t="s">
        <v>1296</v>
      </c>
      <c r="AO605" s="30"/>
      <c r="AP605" s="38"/>
      <c r="AQ605" s="43" t="s">
        <v>155</v>
      </c>
      <c r="AR605" s="44"/>
      <c r="AS605" s="45"/>
      <c r="AT605" s="46"/>
      <c r="AU605" s="47"/>
      <c r="AV605" s="48">
        <v>44677</v>
      </c>
      <c r="AW605" s="49"/>
      <c r="AX605" s="49">
        <v>127</v>
      </c>
      <c r="AY605" s="49"/>
      <c r="AZ605" s="49"/>
      <c r="BA605" s="49"/>
      <c r="BB605" s="49"/>
      <c r="BC605" s="49" t="e">
        <v>#VALUE!</v>
      </c>
      <c r="BD605" s="50"/>
      <c r="BE605" s="49"/>
      <c r="BF605" s="49"/>
      <c r="BG605" s="49"/>
      <c r="BH605" s="49"/>
      <c r="BI605" s="49"/>
      <c r="BJ605" s="49"/>
      <c r="BK605" s="49"/>
      <c r="BL605" s="49"/>
      <c r="BM605" s="49"/>
    </row>
    <row r="606" spans="2:65" x14ac:dyDescent="0.25">
      <c r="B606" s="162">
        <v>2022</v>
      </c>
      <c r="C606" s="26"/>
      <c r="D606" s="27" t="s">
        <v>1297</v>
      </c>
      <c r="E606" s="27" t="s">
        <v>1298</v>
      </c>
      <c r="F606" s="29"/>
      <c r="G606" s="30"/>
      <c r="H606" s="30"/>
      <c r="I606" s="30"/>
      <c r="J606" s="31"/>
      <c r="K606" s="32"/>
      <c r="L606" s="33"/>
      <c r="M606" s="33"/>
      <c r="N606" s="26"/>
      <c r="O606" s="26"/>
      <c r="P606" s="34"/>
      <c r="Q606" s="33"/>
      <c r="R606" s="35"/>
      <c r="S606" s="26"/>
      <c r="T606" s="26"/>
      <c r="U606" s="26"/>
      <c r="V606" s="26"/>
      <c r="W606" s="26"/>
      <c r="X606" s="26" t="s">
        <v>423</v>
      </c>
      <c r="Y606" s="36"/>
      <c r="Z606" s="37"/>
      <c r="AA606" s="37"/>
      <c r="AB606" s="38"/>
      <c r="AC606" s="33"/>
      <c r="AD606" s="28"/>
      <c r="AE606" s="37"/>
      <c r="AF606" s="38"/>
      <c r="AG606" s="38"/>
      <c r="AH606" s="39"/>
      <c r="AI606" s="39"/>
      <c r="AJ606" s="40"/>
      <c r="AK606" s="41"/>
      <c r="AL606" s="42"/>
      <c r="AM606" s="39">
        <v>705</v>
      </c>
      <c r="AN606" s="30" t="s">
        <v>1299</v>
      </c>
      <c r="AO606" s="30"/>
      <c r="AP606" s="38"/>
      <c r="AQ606" s="43" t="s">
        <v>155</v>
      </c>
      <c r="AR606" s="44"/>
      <c r="AS606" s="45"/>
      <c r="AT606" s="46"/>
      <c r="AU606" s="47"/>
      <c r="AV606" s="48">
        <v>44774</v>
      </c>
      <c r="AW606" s="49"/>
      <c r="AX606" s="49">
        <v>20</v>
      </c>
      <c r="AY606" s="49"/>
      <c r="AZ606" s="49"/>
      <c r="BA606" s="49"/>
      <c r="BB606" s="49"/>
      <c r="BC606" s="49"/>
      <c r="BD606" s="50"/>
      <c r="BE606" s="49"/>
      <c r="BF606" s="49"/>
      <c r="BG606" s="49"/>
      <c r="BH606" s="49"/>
      <c r="BI606" s="49"/>
      <c r="BJ606" s="49"/>
      <c r="BK606" s="49"/>
      <c r="BL606" s="49"/>
      <c r="BM606" s="49"/>
    </row>
    <row r="607" spans="2:65" x14ac:dyDescent="0.25">
      <c r="B607" s="163">
        <v>2021</v>
      </c>
      <c r="C607" s="26"/>
      <c r="D607" s="27" t="s">
        <v>1213</v>
      </c>
      <c r="E607" s="27" t="s">
        <v>1300</v>
      </c>
      <c r="F607" s="29"/>
      <c r="G607" s="30"/>
      <c r="H607" s="30"/>
      <c r="I607" s="30"/>
      <c r="J607" s="31"/>
      <c r="K607" s="32"/>
      <c r="L607" s="33"/>
      <c r="M607" s="33"/>
      <c r="N607" s="26"/>
      <c r="O607" s="26"/>
      <c r="P607" s="34"/>
      <c r="Q607" s="33"/>
      <c r="R607" s="35"/>
      <c r="S607" s="26"/>
      <c r="T607" s="26"/>
      <c r="U607" s="26"/>
      <c r="V607" s="26"/>
      <c r="W607" s="26"/>
      <c r="X607" s="26"/>
      <c r="Y607" s="36"/>
      <c r="Z607" s="37"/>
      <c r="AA607" s="37"/>
      <c r="AB607" s="38"/>
      <c r="AC607" s="33"/>
      <c r="AD607" s="28"/>
      <c r="AE607" s="37"/>
      <c r="AF607" s="38"/>
      <c r="AG607" s="38"/>
      <c r="AH607" s="39"/>
      <c r="AI607" s="39"/>
      <c r="AJ607" s="40"/>
      <c r="AK607" s="41"/>
      <c r="AL607" s="42"/>
      <c r="AM607" s="39">
        <v>706</v>
      </c>
      <c r="AN607" s="30" t="s">
        <v>1301</v>
      </c>
      <c r="AO607" s="30"/>
      <c r="AP607" s="38"/>
      <c r="AQ607" s="43" t="s">
        <v>155</v>
      </c>
      <c r="AR607" s="44"/>
      <c r="AS607" s="45"/>
      <c r="AT607" s="46" t="s">
        <v>1302</v>
      </c>
      <c r="AU607" s="47"/>
      <c r="AV607" s="48">
        <v>44965</v>
      </c>
      <c r="AW607" s="49"/>
      <c r="AX607" s="49">
        <v>28</v>
      </c>
      <c r="AY607" s="49">
        <v>0</v>
      </c>
      <c r="AZ607" s="49"/>
      <c r="BA607" s="49"/>
      <c r="BB607" s="49"/>
      <c r="BC607" s="49" t="e">
        <v>#VALUE!</v>
      </c>
      <c r="BD607" s="50"/>
      <c r="BE607" s="49"/>
      <c r="BF607" s="49"/>
      <c r="BG607" s="49"/>
      <c r="BH607" s="49"/>
      <c r="BI607" s="49"/>
      <c r="BJ607" s="49"/>
      <c r="BK607" s="49"/>
      <c r="BL607" s="49"/>
      <c r="BM607" s="49"/>
    </row>
    <row r="608" spans="2:65" x14ac:dyDescent="0.25">
      <c r="B608" s="162">
        <v>0</v>
      </c>
      <c r="C608" s="26"/>
      <c r="D608" s="27"/>
      <c r="E608" s="27" t="s">
        <v>1303</v>
      </c>
      <c r="F608" s="29"/>
      <c r="G608" s="30"/>
      <c r="H608" s="30"/>
      <c r="I608" s="30"/>
      <c r="J608" s="31"/>
      <c r="K608" s="32"/>
      <c r="L608" s="33"/>
      <c r="M608" s="33"/>
      <c r="N608" s="26"/>
      <c r="O608" s="26"/>
      <c r="P608" s="34"/>
      <c r="Q608" s="33"/>
      <c r="R608" s="35"/>
      <c r="S608" s="26"/>
      <c r="T608" s="26"/>
      <c r="U608" s="26"/>
      <c r="V608" s="26"/>
      <c r="W608" s="26"/>
      <c r="X608" s="26"/>
      <c r="Y608" s="36"/>
      <c r="Z608" s="37"/>
      <c r="AA608" s="37"/>
      <c r="AB608" s="38"/>
      <c r="AC608" s="33"/>
      <c r="AD608" s="28"/>
      <c r="AE608" s="37"/>
      <c r="AF608" s="38"/>
      <c r="AG608" s="38"/>
      <c r="AH608" s="39"/>
      <c r="AI608" s="39"/>
      <c r="AJ608" s="40"/>
      <c r="AK608" s="41"/>
      <c r="AL608" s="42"/>
      <c r="AM608" s="39">
        <v>707</v>
      </c>
      <c r="AN608" s="30"/>
      <c r="AO608" s="30"/>
      <c r="AP608" s="38"/>
      <c r="AQ608" s="43" t="s">
        <v>155</v>
      </c>
      <c r="AR608" s="44"/>
      <c r="AS608" s="45"/>
      <c r="AT608" s="46"/>
      <c r="AU608" s="47"/>
      <c r="AV608" s="48"/>
      <c r="AW608" s="49"/>
      <c r="AX608" s="49"/>
      <c r="AY608" s="49"/>
      <c r="AZ608" s="49"/>
      <c r="BA608" s="49"/>
      <c r="BB608" s="49"/>
      <c r="BC608" s="49"/>
      <c r="BD608" s="50"/>
      <c r="BE608" s="49"/>
      <c r="BF608" s="49"/>
      <c r="BG608" s="49"/>
      <c r="BH608" s="49"/>
      <c r="BI608" s="49"/>
      <c r="BJ608" s="49"/>
      <c r="BK608" s="49"/>
      <c r="BL608" s="49"/>
      <c r="BM608" s="49"/>
    </row>
    <row r="609" spans="2:65" x14ac:dyDescent="0.25">
      <c r="B609" s="163">
        <v>2022</v>
      </c>
      <c r="C609" s="26"/>
      <c r="D609" s="27" t="s">
        <v>1291</v>
      </c>
      <c r="E609" s="27" t="s">
        <v>1292</v>
      </c>
      <c r="F609" s="29"/>
      <c r="G609" s="30"/>
      <c r="H609" s="30"/>
      <c r="I609" s="30"/>
      <c r="J609" s="31"/>
      <c r="K609" s="32"/>
      <c r="L609" s="33"/>
      <c r="M609" s="33"/>
      <c r="N609" s="26"/>
      <c r="O609" s="26"/>
      <c r="P609" s="34"/>
      <c r="Q609" s="33"/>
      <c r="R609" s="35"/>
      <c r="S609" s="26" t="s">
        <v>1093</v>
      </c>
      <c r="T609" s="26"/>
      <c r="U609" s="26"/>
      <c r="V609" s="26" t="s">
        <v>90</v>
      </c>
      <c r="W609" s="26"/>
      <c r="X609" s="26" t="s">
        <v>777</v>
      </c>
      <c r="Y609" s="36"/>
      <c r="Z609" s="37"/>
      <c r="AA609" s="37"/>
      <c r="AB609" s="38"/>
      <c r="AC609" s="33"/>
      <c r="AD609" s="28"/>
      <c r="AE609" s="37"/>
      <c r="AF609" s="38"/>
      <c r="AG609" s="38"/>
      <c r="AH609" s="39"/>
      <c r="AI609" s="39" t="s">
        <v>1304</v>
      </c>
      <c r="AJ609" s="40"/>
      <c r="AK609" s="41"/>
      <c r="AL609" s="42"/>
      <c r="AM609" s="39">
        <v>709</v>
      </c>
      <c r="AN609" s="30" t="s">
        <v>1305</v>
      </c>
      <c r="AO609" s="30"/>
      <c r="AP609" s="38"/>
      <c r="AQ609" s="43" t="s">
        <v>155</v>
      </c>
      <c r="AR609" s="44"/>
      <c r="AS609" s="45"/>
      <c r="AT609" s="46"/>
      <c r="AU609" s="47"/>
      <c r="AV609" s="48">
        <v>44788</v>
      </c>
      <c r="AW609" s="49"/>
      <c r="AX609" s="49" t="s">
        <v>633</v>
      </c>
      <c r="AY609" s="49"/>
      <c r="AZ609" s="49"/>
      <c r="BA609" s="49"/>
      <c r="BB609" s="49"/>
      <c r="BC609" s="49"/>
      <c r="BD609" s="50"/>
      <c r="BE609" s="49"/>
      <c r="BF609" s="49"/>
      <c r="BG609" s="49"/>
      <c r="BH609" s="49"/>
      <c r="BI609" s="49"/>
      <c r="BJ609" s="49"/>
      <c r="BK609" s="49"/>
      <c r="BL609" s="49"/>
      <c r="BM609" s="49"/>
    </row>
    <row r="610" spans="2:65" x14ac:dyDescent="0.25">
      <c r="B610" s="162">
        <v>2022</v>
      </c>
      <c r="C610" s="26"/>
      <c r="D610" s="27" t="s">
        <v>1291</v>
      </c>
      <c r="E610" s="27" t="s">
        <v>1306</v>
      </c>
      <c r="F610" s="29"/>
      <c r="G610" s="30"/>
      <c r="H610" s="30"/>
      <c r="I610" s="30"/>
      <c r="J610" s="31"/>
      <c r="K610" s="32"/>
      <c r="L610" s="33"/>
      <c r="M610" s="33"/>
      <c r="N610" s="26"/>
      <c r="O610" s="26"/>
      <c r="P610" s="34"/>
      <c r="Q610" s="33"/>
      <c r="R610" s="35"/>
      <c r="S610" s="26" t="s">
        <v>1093</v>
      </c>
      <c r="T610" s="26"/>
      <c r="U610" s="26"/>
      <c r="V610" s="26" t="s">
        <v>90</v>
      </c>
      <c r="W610" s="26"/>
      <c r="X610" s="26" t="s">
        <v>777</v>
      </c>
      <c r="Y610" s="36"/>
      <c r="Z610" s="37"/>
      <c r="AA610" s="37"/>
      <c r="AB610" s="38"/>
      <c r="AC610" s="33"/>
      <c r="AD610" s="28"/>
      <c r="AE610" s="37"/>
      <c r="AF610" s="38"/>
      <c r="AG610" s="38"/>
      <c r="AH610" s="39"/>
      <c r="AI610" s="39" t="s">
        <v>1304</v>
      </c>
      <c r="AJ610" s="40"/>
      <c r="AK610" s="41"/>
      <c r="AL610" s="42"/>
      <c r="AM610" s="39">
        <v>709</v>
      </c>
      <c r="AN610" s="30" t="s">
        <v>1305</v>
      </c>
      <c r="AO610" s="30"/>
      <c r="AP610" s="38"/>
      <c r="AQ610" s="43" t="s">
        <v>155</v>
      </c>
      <c r="AR610" s="44"/>
      <c r="AS610" s="45"/>
      <c r="AT610" s="46"/>
      <c r="AU610" s="47"/>
      <c r="AV610" s="48">
        <v>44788</v>
      </c>
      <c r="AW610" s="49"/>
      <c r="AX610" s="49" t="s">
        <v>633</v>
      </c>
      <c r="AY610" s="49"/>
      <c r="AZ610" s="49"/>
      <c r="BA610" s="49"/>
      <c r="BB610" s="49"/>
      <c r="BC610" s="49"/>
      <c r="BD610" s="50"/>
      <c r="BE610" s="49"/>
      <c r="BF610" s="49"/>
      <c r="BG610" s="49"/>
      <c r="BH610" s="49"/>
      <c r="BI610" s="49"/>
      <c r="BJ610" s="49"/>
      <c r="BK610" s="49"/>
      <c r="BL610" s="49"/>
      <c r="BM610" s="49"/>
    </row>
    <row r="611" spans="2:65" x14ac:dyDescent="0.25">
      <c r="B611" s="163">
        <v>2022</v>
      </c>
      <c r="C611" s="26"/>
      <c r="D611" s="27" t="s">
        <v>1291</v>
      </c>
      <c r="E611" s="27" t="s">
        <v>1307</v>
      </c>
      <c r="F611" s="29"/>
      <c r="G611" s="30"/>
      <c r="H611" s="30"/>
      <c r="I611" s="30"/>
      <c r="J611" s="31"/>
      <c r="K611" s="32"/>
      <c r="L611" s="33"/>
      <c r="M611" s="33"/>
      <c r="N611" s="26"/>
      <c r="O611" s="26"/>
      <c r="P611" s="34"/>
      <c r="Q611" s="33"/>
      <c r="R611" s="35"/>
      <c r="S611" s="26" t="s">
        <v>1093</v>
      </c>
      <c r="T611" s="26"/>
      <c r="U611" s="26"/>
      <c r="V611" s="26" t="s">
        <v>90</v>
      </c>
      <c r="W611" s="26"/>
      <c r="X611" s="26" t="s">
        <v>777</v>
      </c>
      <c r="Y611" s="36"/>
      <c r="Z611" s="37"/>
      <c r="AA611" s="37"/>
      <c r="AB611" s="38"/>
      <c r="AC611" s="33"/>
      <c r="AD611" s="28"/>
      <c r="AE611" s="37"/>
      <c r="AF611" s="38"/>
      <c r="AG611" s="38"/>
      <c r="AH611" s="39"/>
      <c r="AI611" s="39" t="s">
        <v>1304</v>
      </c>
      <c r="AJ611" s="40"/>
      <c r="AK611" s="41"/>
      <c r="AL611" s="42"/>
      <c r="AM611" s="39">
        <v>709</v>
      </c>
      <c r="AN611" s="30" t="s">
        <v>1305</v>
      </c>
      <c r="AO611" s="30"/>
      <c r="AP611" s="38"/>
      <c r="AQ611" s="43" t="s">
        <v>155</v>
      </c>
      <c r="AR611" s="44"/>
      <c r="AS611" s="45"/>
      <c r="AT611" s="46"/>
      <c r="AU611" s="47"/>
      <c r="AV611" s="48">
        <v>44788</v>
      </c>
      <c r="AW611" s="49"/>
      <c r="AX611" s="49" t="s">
        <v>633</v>
      </c>
      <c r="AY611" s="49"/>
      <c r="AZ611" s="49"/>
      <c r="BA611" s="49"/>
      <c r="BB611" s="49"/>
      <c r="BC611" s="49"/>
      <c r="BD611" s="50"/>
      <c r="BE611" s="49"/>
      <c r="BF611" s="49"/>
      <c r="BG611" s="49"/>
      <c r="BH611" s="49"/>
      <c r="BI611" s="49"/>
      <c r="BJ611" s="49"/>
      <c r="BK611" s="49"/>
      <c r="BL611" s="49"/>
      <c r="BM611" s="49"/>
    </row>
    <row r="612" spans="2:65" x14ac:dyDescent="0.25">
      <c r="B612" s="162">
        <v>2022</v>
      </c>
      <c r="C612" s="26"/>
      <c r="D612" s="27" t="s">
        <v>1291</v>
      </c>
      <c r="E612" s="27" t="s">
        <v>1308</v>
      </c>
      <c r="F612" s="29"/>
      <c r="G612" s="30"/>
      <c r="H612" s="30"/>
      <c r="I612" s="30"/>
      <c r="J612" s="31"/>
      <c r="K612" s="32"/>
      <c r="L612" s="33"/>
      <c r="M612" s="33"/>
      <c r="N612" s="26"/>
      <c r="O612" s="26"/>
      <c r="P612" s="34"/>
      <c r="Q612" s="33"/>
      <c r="R612" s="35"/>
      <c r="S612" s="26" t="s">
        <v>1093</v>
      </c>
      <c r="T612" s="26"/>
      <c r="U612" s="26"/>
      <c r="V612" s="26" t="s">
        <v>90</v>
      </c>
      <c r="W612" s="26"/>
      <c r="X612" s="26" t="s">
        <v>777</v>
      </c>
      <c r="Y612" s="36"/>
      <c r="Z612" s="37"/>
      <c r="AA612" s="37"/>
      <c r="AB612" s="38"/>
      <c r="AC612" s="33"/>
      <c r="AD612" s="28"/>
      <c r="AE612" s="37"/>
      <c r="AF612" s="38"/>
      <c r="AG612" s="38"/>
      <c r="AH612" s="39"/>
      <c r="AI612" s="39" t="s">
        <v>1304</v>
      </c>
      <c r="AJ612" s="40"/>
      <c r="AK612" s="41"/>
      <c r="AL612" s="42"/>
      <c r="AM612" s="39">
        <v>709</v>
      </c>
      <c r="AN612" s="30" t="s">
        <v>1305</v>
      </c>
      <c r="AO612" s="30"/>
      <c r="AP612" s="38"/>
      <c r="AQ612" s="43" t="s">
        <v>155</v>
      </c>
      <c r="AR612" s="44"/>
      <c r="AS612" s="45"/>
      <c r="AT612" s="46"/>
      <c r="AU612" s="47"/>
      <c r="AV612" s="48">
        <v>44788</v>
      </c>
      <c r="AW612" s="49"/>
      <c r="AX612" s="49" t="s">
        <v>633</v>
      </c>
      <c r="AY612" s="49"/>
      <c r="AZ612" s="49"/>
      <c r="BA612" s="49"/>
      <c r="BB612" s="49"/>
      <c r="BC612" s="49"/>
      <c r="BD612" s="50"/>
      <c r="BE612" s="49"/>
      <c r="BF612" s="49"/>
      <c r="BG612" s="49"/>
      <c r="BH612" s="49"/>
      <c r="BI612" s="49"/>
      <c r="BJ612" s="49"/>
      <c r="BK612" s="49"/>
      <c r="BL612" s="49"/>
      <c r="BM612" s="49"/>
    </row>
    <row r="613" spans="2:65" x14ac:dyDescent="0.25">
      <c r="B613" s="163">
        <v>2022</v>
      </c>
      <c r="C613" s="26"/>
      <c r="D613" s="27" t="s">
        <v>1291</v>
      </c>
      <c r="E613" s="27" t="s">
        <v>1309</v>
      </c>
      <c r="F613" s="29"/>
      <c r="G613" s="30"/>
      <c r="H613" s="30"/>
      <c r="I613" s="30"/>
      <c r="J613" s="31"/>
      <c r="K613" s="32"/>
      <c r="L613" s="33"/>
      <c r="M613" s="33"/>
      <c r="N613" s="26"/>
      <c r="O613" s="26"/>
      <c r="P613" s="34"/>
      <c r="Q613" s="33"/>
      <c r="R613" s="35"/>
      <c r="S613" s="26" t="s">
        <v>1093</v>
      </c>
      <c r="T613" s="26"/>
      <c r="U613" s="26"/>
      <c r="V613" s="26" t="s">
        <v>90</v>
      </c>
      <c r="W613" s="26"/>
      <c r="X613" s="26" t="s">
        <v>777</v>
      </c>
      <c r="Y613" s="36"/>
      <c r="Z613" s="37"/>
      <c r="AA613" s="37"/>
      <c r="AB613" s="38"/>
      <c r="AC613" s="33"/>
      <c r="AD613" s="28"/>
      <c r="AE613" s="37"/>
      <c r="AF613" s="38"/>
      <c r="AG613" s="38"/>
      <c r="AH613" s="39"/>
      <c r="AI613" s="39" t="s">
        <v>1304</v>
      </c>
      <c r="AJ613" s="40"/>
      <c r="AK613" s="41"/>
      <c r="AL613" s="42"/>
      <c r="AM613" s="39">
        <v>709</v>
      </c>
      <c r="AN613" s="30" t="s">
        <v>1305</v>
      </c>
      <c r="AO613" s="30"/>
      <c r="AP613" s="38"/>
      <c r="AQ613" s="43" t="s">
        <v>155</v>
      </c>
      <c r="AR613" s="44"/>
      <c r="AS613" s="45"/>
      <c r="AT613" s="46"/>
      <c r="AU613" s="47"/>
      <c r="AV613" s="48">
        <v>44788</v>
      </c>
      <c r="AW613" s="49"/>
      <c r="AX613" s="49" t="s">
        <v>633</v>
      </c>
      <c r="AY613" s="49"/>
      <c r="AZ613" s="49"/>
      <c r="BA613" s="49"/>
      <c r="BB613" s="49"/>
      <c r="BC613" s="49"/>
      <c r="BD613" s="50"/>
      <c r="BE613" s="49"/>
      <c r="BF613" s="49"/>
      <c r="BG613" s="49"/>
      <c r="BH613" s="49"/>
      <c r="BI613" s="49"/>
      <c r="BJ613" s="49"/>
      <c r="BK613" s="49"/>
      <c r="BL613" s="49"/>
      <c r="BM613" s="49"/>
    </row>
    <row r="614" spans="2:65" x14ac:dyDescent="0.25">
      <c r="B614" s="162">
        <v>2022</v>
      </c>
      <c r="C614" s="26"/>
      <c r="D614" s="27" t="s">
        <v>1291</v>
      </c>
      <c r="E614" s="27" t="s">
        <v>1310</v>
      </c>
      <c r="F614" s="29"/>
      <c r="G614" s="30"/>
      <c r="H614" s="30"/>
      <c r="I614" s="30"/>
      <c r="J614" s="31"/>
      <c r="K614" s="32"/>
      <c r="L614" s="33"/>
      <c r="M614" s="33"/>
      <c r="N614" s="26"/>
      <c r="O614" s="26"/>
      <c r="P614" s="34"/>
      <c r="Q614" s="33"/>
      <c r="R614" s="35"/>
      <c r="S614" s="26" t="s">
        <v>1093</v>
      </c>
      <c r="T614" s="26"/>
      <c r="U614" s="26"/>
      <c r="V614" s="26" t="s">
        <v>90</v>
      </c>
      <c r="W614" s="26"/>
      <c r="X614" s="26" t="s">
        <v>777</v>
      </c>
      <c r="Y614" s="36"/>
      <c r="Z614" s="37"/>
      <c r="AA614" s="37"/>
      <c r="AB614" s="38"/>
      <c r="AC614" s="33"/>
      <c r="AD614" s="28"/>
      <c r="AE614" s="37"/>
      <c r="AF614" s="38"/>
      <c r="AG614" s="38"/>
      <c r="AH614" s="39"/>
      <c r="AI614" s="39" t="s">
        <v>1304</v>
      </c>
      <c r="AJ614" s="40"/>
      <c r="AK614" s="41"/>
      <c r="AL614" s="42"/>
      <c r="AM614" s="39">
        <v>709</v>
      </c>
      <c r="AN614" s="30" t="s">
        <v>1305</v>
      </c>
      <c r="AO614" s="30"/>
      <c r="AP614" s="38"/>
      <c r="AQ614" s="43" t="s">
        <v>155</v>
      </c>
      <c r="AR614" s="44"/>
      <c r="AS614" s="45"/>
      <c r="AT614" s="46"/>
      <c r="AU614" s="47"/>
      <c r="AV614" s="48">
        <v>44788</v>
      </c>
      <c r="AW614" s="49"/>
      <c r="AX614" s="49" t="s">
        <v>633</v>
      </c>
      <c r="AY614" s="49"/>
      <c r="AZ614" s="49"/>
      <c r="BA614" s="49"/>
      <c r="BB614" s="49"/>
      <c r="BC614" s="49"/>
      <c r="BD614" s="50"/>
      <c r="BE614" s="49"/>
      <c r="BF614" s="49"/>
      <c r="BG614" s="49"/>
      <c r="BH614" s="49"/>
      <c r="BI614" s="49"/>
      <c r="BJ614" s="49"/>
      <c r="BK614" s="49"/>
      <c r="BL614" s="49"/>
      <c r="BM614" s="49"/>
    </row>
    <row r="615" spans="2:65" x14ac:dyDescent="0.25">
      <c r="B615" s="163">
        <v>2022</v>
      </c>
      <c r="C615" s="26"/>
      <c r="D615" s="27" t="s">
        <v>1291</v>
      </c>
      <c r="E615" s="27" t="s">
        <v>1311</v>
      </c>
      <c r="F615" s="29"/>
      <c r="G615" s="30"/>
      <c r="H615" s="30"/>
      <c r="I615" s="30"/>
      <c r="J615" s="31"/>
      <c r="K615" s="32"/>
      <c r="L615" s="33"/>
      <c r="M615" s="33"/>
      <c r="N615" s="26"/>
      <c r="O615" s="26"/>
      <c r="P615" s="34"/>
      <c r="Q615" s="33"/>
      <c r="R615" s="35"/>
      <c r="S615" s="26" t="s">
        <v>1093</v>
      </c>
      <c r="T615" s="26"/>
      <c r="U615" s="26"/>
      <c r="V615" s="26" t="s">
        <v>90</v>
      </c>
      <c r="W615" s="26"/>
      <c r="X615" s="26" t="s">
        <v>777</v>
      </c>
      <c r="Y615" s="36"/>
      <c r="Z615" s="37"/>
      <c r="AA615" s="37"/>
      <c r="AB615" s="38"/>
      <c r="AC615" s="33"/>
      <c r="AD615" s="28"/>
      <c r="AE615" s="37"/>
      <c r="AF615" s="38"/>
      <c r="AG615" s="38"/>
      <c r="AH615" s="39"/>
      <c r="AI615" s="39" t="s">
        <v>1304</v>
      </c>
      <c r="AJ615" s="40"/>
      <c r="AK615" s="41"/>
      <c r="AL615" s="42"/>
      <c r="AM615" s="39">
        <v>709</v>
      </c>
      <c r="AN615" s="30" t="s">
        <v>1305</v>
      </c>
      <c r="AO615" s="30"/>
      <c r="AP615" s="38"/>
      <c r="AQ615" s="43" t="s">
        <v>155</v>
      </c>
      <c r="AR615" s="44"/>
      <c r="AS615" s="45"/>
      <c r="AT615" s="46"/>
      <c r="AU615" s="47"/>
      <c r="AV615" s="48">
        <v>44788</v>
      </c>
      <c r="AW615" s="49"/>
      <c r="AX615" s="49" t="s">
        <v>633</v>
      </c>
      <c r="AY615" s="49"/>
      <c r="AZ615" s="49"/>
      <c r="BA615" s="49"/>
      <c r="BB615" s="49"/>
      <c r="BC615" s="49"/>
      <c r="BD615" s="50"/>
      <c r="BE615" s="49"/>
      <c r="BF615" s="49"/>
      <c r="BG615" s="49"/>
      <c r="BH615" s="49"/>
      <c r="BI615" s="49"/>
      <c r="BJ615" s="49"/>
      <c r="BK615" s="49"/>
      <c r="BL615" s="49"/>
      <c r="BM615" s="49"/>
    </row>
    <row r="616" spans="2:65" x14ac:dyDescent="0.25">
      <c r="B616" s="162">
        <v>2022</v>
      </c>
      <c r="C616" s="26"/>
      <c r="D616" s="27" t="s">
        <v>1291</v>
      </c>
      <c r="E616" s="27" t="s">
        <v>1312</v>
      </c>
      <c r="F616" s="29"/>
      <c r="G616" s="30"/>
      <c r="H616" s="30"/>
      <c r="I616" s="30"/>
      <c r="J616" s="31"/>
      <c r="K616" s="32"/>
      <c r="L616" s="33"/>
      <c r="M616" s="33"/>
      <c r="N616" s="26"/>
      <c r="O616" s="26"/>
      <c r="P616" s="34"/>
      <c r="Q616" s="33"/>
      <c r="R616" s="35"/>
      <c r="S616" s="26" t="s">
        <v>1093</v>
      </c>
      <c r="T616" s="26"/>
      <c r="U616" s="26"/>
      <c r="V616" s="26" t="s">
        <v>90</v>
      </c>
      <c r="W616" s="26"/>
      <c r="X616" s="26" t="s">
        <v>777</v>
      </c>
      <c r="Y616" s="36"/>
      <c r="Z616" s="37"/>
      <c r="AA616" s="37"/>
      <c r="AB616" s="38"/>
      <c r="AC616" s="33"/>
      <c r="AD616" s="28"/>
      <c r="AE616" s="37"/>
      <c r="AF616" s="38"/>
      <c r="AG616" s="38"/>
      <c r="AH616" s="39"/>
      <c r="AI616" s="39" t="s">
        <v>1304</v>
      </c>
      <c r="AJ616" s="40"/>
      <c r="AK616" s="41"/>
      <c r="AL616" s="42"/>
      <c r="AM616" s="39">
        <v>709</v>
      </c>
      <c r="AN616" s="30" t="s">
        <v>1305</v>
      </c>
      <c r="AO616" s="30"/>
      <c r="AP616" s="38"/>
      <c r="AQ616" s="43" t="s">
        <v>155</v>
      </c>
      <c r="AR616" s="44"/>
      <c r="AS616" s="45"/>
      <c r="AT616" s="46"/>
      <c r="AU616" s="47"/>
      <c r="AV616" s="48">
        <v>44788</v>
      </c>
      <c r="AW616" s="49"/>
      <c r="AX616" s="49" t="s">
        <v>633</v>
      </c>
      <c r="AY616" s="49"/>
      <c r="AZ616" s="49"/>
      <c r="BA616" s="49"/>
      <c r="BB616" s="49"/>
      <c r="BC616" s="49"/>
      <c r="BD616" s="50"/>
      <c r="BE616" s="49"/>
      <c r="BF616" s="49"/>
      <c r="BG616" s="49"/>
      <c r="BH616" s="49"/>
      <c r="BI616" s="49"/>
      <c r="BJ616" s="49"/>
      <c r="BK616" s="49"/>
      <c r="BL616" s="49"/>
      <c r="BM616" s="49"/>
    </row>
    <row r="617" spans="2:65" x14ac:dyDescent="0.25">
      <c r="B617" s="163">
        <v>2022</v>
      </c>
      <c r="C617" s="26"/>
      <c r="D617" s="27" t="s">
        <v>1291</v>
      </c>
      <c r="E617" s="27" t="s">
        <v>1313</v>
      </c>
      <c r="F617" s="29"/>
      <c r="G617" s="30"/>
      <c r="H617" s="30"/>
      <c r="I617" s="30"/>
      <c r="J617" s="31"/>
      <c r="K617" s="32"/>
      <c r="L617" s="33"/>
      <c r="M617" s="33"/>
      <c r="N617" s="26"/>
      <c r="O617" s="26"/>
      <c r="P617" s="34"/>
      <c r="Q617" s="33"/>
      <c r="R617" s="35"/>
      <c r="S617" s="26" t="s">
        <v>1093</v>
      </c>
      <c r="T617" s="26"/>
      <c r="U617" s="26"/>
      <c r="V617" s="26" t="s">
        <v>90</v>
      </c>
      <c r="W617" s="26"/>
      <c r="X617" s="26" t="s">
        <v>777</v>
      </c>
      <c r="Y617" s="36"/>
      <c r="Z617" s="37"/>
      <c r="AA617" s="37"/>
      <c r="AB617" s="38"/>
      <c r="AC617" s="33"/>
      <c r="AD617" s="28"/>
      <c r="AE617" s="37"/>
      <c r="AF617" s="38"/>
      <c r="AG617" s="38"/>
      <c r="AH617" s="39"/>
      <c r="AI617" s="39" t="s">
        <v>1304</v>
      </c>
      <c r="AJ617" s="40"/>
      <c r="AK617" s="41"/>
      <c r="AL617" s="42"/>
      <c r="AM617" s="39">
        <v>709</v>
      </c>
      <c r="AN617" s="30" t="s">
        <v>1305</v>
      </c>
      <c r="AO617" s="30"/>
      <c r="AP617" s="38"/>
      <c r="AQ617" s="43" t="s">
        <v>155</v>
      </c>
      <c r="AR617" s="44"/>
      <c r="AS617" s="45"/>
      <c r="AT617" s="46"/>
      <c r="AU617" s="47"/>
      <c r="AV617" s="48">
        <v>44788</v>
      </c>
      <c r="AW617" s="49"/>
      <c r="AX617" s="49" t="s">
        <v>633</v>
      </c>
      <c r="AY617" s="49"/>
      <c r="AZ617" s="49"/>
      <c r="BA617" s="49"/>
      <c r="BB617" s="49"/>
      <c r="BC617" s="49"/>
      <c r="BD617" s="50"/>
      <c r="BE617" s="49"/>
      <c r="BF617" s="49"/>
      <c r="BG617" s="49"/>
      <c r="BH617" s="49"/>
      <c r="BI617" s="49"/>
      <c r="BJ617" s="49"/>
      <c r="BK617" s="49"/>
      <c r="BL617" s="49"/>
      <c r="BM617" s="49"/>
    </row>
    <row r="618" spans="2:65" x14ac:dyDescent="0.25">
      <c r="B618" s="162">
        <v>2022</v>
      </c>
      <c r="C618" s="26"/>
      <c r="D618" s="27" t="s">
        <v>1291</v>
      </c>
      <c r="E618" s="27" t="s">
        <v>1314</v>
      </c>
      <c r="F618" s="29"/>
      <c r="G618" s="30"/>
      <c r="H618" s="30"/>
      <c r="I618" s="30"/>
      <c r="J618" s="31"/>
      <c r="K618" s="32"/>
      <c r="L618" s="33"/>
      <c r="M618" s="33"/>
      <c r="N618" s="26"/>
      <c r="O618" s="26"/>
      <c r="P618" s="34"/>
      <c r="Q618" s="33"/>
      <c r="R618" s="35"/>
      <c r="S618" s="26" t="s">
        <v>1093</v>
      </c>
      <c r="T618" s="26"/>
      <c r="U618" s="26"/>
      <c r="V618" s="26" t="s">
        <v>90</v>
      </c>
      <c r="W618" s="26"/>
      <c r="X618" s="26" t="s">
        <v>777</v>
      </c>
      <c r="Y618" s="36"/>
      <c r="Z618" s="37"/>
      <c r="AA618" s="37"/>
      <c r="AB618" s="38"/>
      <c r="AC618" s="33"/>
      <c r="AD618" s="28"/>
      <c r="AE618" s="37"/>
      <c r="AF618" s="38"/>
      <c r="AG618" s="38"/>
      <c r="AH618" s="39"/>
      <c r="AI618" s="39" t="s">
        <v>1304</v>
      </c>
      <c r="AJ618" s="40"/>
      <c r="AK618" s="41"/>
      <c r="AL618" s="42"/>
      <c r="AM618" s="39">
        <v>709</v>
      </c>
      <c r="AN618" s="30" t="s">
        <v>1305</v>
      </c>
      <c r="AO618" s="30"/>
      <c r="AP618" s="38"/>
      <c r="AQ618" s="43" t="s">
        <v>155</v>
      </c>
      <c r="AR618" s="44"/>
      <c r="AS618" s="45"/>
      <c r="AT618" s="46"/>
      <c r="AU618" s="47"/>
      <c r="AV618" s="48">
        <v>45307</v>
      </c>
      <c r="AW618" s="49"/>
      <c r="AX618" s="49" t="s">
        <v>633</v>
      </c>
      <c r="AY618" s="49"/>
      <c r="AZ618" s="49"/>
      <c r="BA618" s="49"/>
      <c r="BB618" s="49"/>
      <c r="BC618" s="49"/>
      <c r="BD618" s="50"/>
      <c r="BE618" s="49"/>
      <c r="BF618" s="49"/>
      <c r="BG618" s="49"/>
      <c r="BH618" s="49"/>
      <c r="BI618" s="49"/>
      <c r="BJ618" s="49"/>
      <c r="BK618" s="49"/>
      <c r="BL618" s="49"/>
      <c r="BM618" s="49"/>
    </row>
    <row r="619" spans="2:65" x14ac:dyDescent="0.25">
      <c r="B619" s="163">
        <v>2022</v>
      </c>
      <c r="C619" s="26"/>
      <c r="D619" s="27" t="s">
        <v>1291</v>
      </c>
      <c r="E619" s="27" t="s">
        <v>1315</v>
      </c>
      <c r="F619" s="29"/>
      <c r="G619" s="30"/>
      <c r="H619" s="30"/>
      <c r="I619" s="30"/>
      <c r="J619" s="31"/>
      <c r="K619" s="32"/>
      <c r="L619" s="33"/>
      <c r="M619" s="33"/>
      <c r="N619" s="26"/>
      <c r="O619" s="26"/>
      <c r="P619" s="34"/>
      <c r="Q619" s="33"/>
      <c r="R619" s="35"/>
      <c r="S619" s="26" t="s">
        <v>1093</v>
      </c>
      <c r="T619" s="26"/>
      <c r="U619" s="26"/>
      <c r="V619" s="26" t="s">
        <v>90</v>
      </c>
      <c r="W619" s="26"/>
      <c r="X619" s="26" t="s">
        <v>777</v>
      </c>
      <c r="Y619" s="36"/>
      <c r="Z619" s="37"/>
      <c r="AA619" s="37"/>
      <c r="AB619" s="38"/>
      <c r="AC619" s="33"/>
      <c r="AD619" s="28"/>
      <c r="AE619" s="37"/>
      <c r="AF619" s="38"/>
      <c r="AG619" s="38"/>
      <c r="AH619" s="39"/>
      <c r="AI619" s="39" t="s">
        <v>1304</v>
      </c>
      <c r="AJ619" s="40"/>
      <c r="AK619" s="41"/>
      <c r="AL619" s="42"/>
      <c r="AM619" s="39">
        <v>709</v>
      </c>
      <c r="AN619" s="30" t="s">
        <v>1305</v>
      </c>
      <c r="AO619" s="30"/>
      <c r="AP619" s="38"/>
      <c r="AQ619" s="43" t="s">
        <v>155</v>
      </c>
      <c r="AR619" s="44"/>
      <c r="AS619" s="45"/>
      <c r="AT619" s="46"/>
      <c r="AU619" s="47"/>
      <c r="AV619" s="48">
        <v>45307</v>
      </c>
      <c r="AW619" s="49"/>
      <c r="AX619" s="49" t="s">
        <v>633</v>
      </c>
      <c r="AY619" s="49"/>
      <c r="AZ619" s="49"/>
      <c r="BA619" s="49"/>
      <c r="BB619" s="49"/>
      <c r="BC619" s="49"/>
      <c r="BD619" s="50"/>
      <c r="BE619" s="49"/>
      <c r="BF619" s="49"/>
      <c r="BG619" s="49"/>
      <c r="BH619" s="49"/>
      <c r="BI619" s="49"/>
      <c r="BJ619" s="49"/>
      <c r="BK619" s="49"/>
      <c r="BL619" s="49"/>
      <c r="BM619" s="49"/>
    </row>
    <row r="620" spans="2:65" x14ac:dyDescent="0.25">
      <c r="B620" s="162">
        <v>2022</v>
      </c>
      <c r="C620" s="26"/>
      <c r="D620" s="27" t="s">
        <v>1291</v>
      </c>
      <c r="E620" s="27" t="s">
        <v>1316</v>
      </c>
      <c r="F620" s="29"/>
      <c r="G620" s="30"/>
      <c r="H620" s="30"/>
      <c r="I620" s="30"/>
      <c r="J620" s="31"/>
      <c r="K620" s="32"/>
      <c r="L620" s="33"/>
      <c r="M620" s="33"/>
      <c r="N620" s="26"/>
      <c r="O620" s="26"/>
      <c r="P620" s="34"/>
      <c r="Q620" s="33"/>
      <c r="R620" s="35"/>
      <c r="S620" s="26" t="s">
        <v>1093</v>
      </c>
      <c r="T620" s="26"/>
      <c r="U620" s="26"/>
      <c r="V620" s="26" t="s">
        <v>90</v>
      </c>
      <c r="W620" s="26"/>
      <c r="X620" s="26" t="s">
        <v>777</v>
      </c>
      <c r="Y620" s="36"/>
      <c r="Z620" s="37"/>
      <c r="AA620" s="37"/>
      <c r="AB620" s="38"/>
      <c r="AC620" s="33"/>
      <c r="AD620" s="28"/>
      <c r="AE620" s="37"/>
      <c r="AF620" s="38"/>
      <c r="AG620" s="38"/>
      <c r="AH620" s="39"/>
      <c r="AI620" s="39" t="s">
        <v>1304</v>
      </c>
      <c r="AJ620" s="40"/>
      <c r="AK620" s="41"/>
      <c r="AL620" s="42"/>
      <c r="AM620" s="39">
        <v>709</v>
      </c>
      <c r="AN620" s="30" t="s">
        <v>1305</v>
      </c>
      <c r="AO620" s="30"/>
      <c r="AP620" s="38"/>
      <c r="AQ620" s="43" t="s">
        <v>155</v>
      </c>
      <c r="AR620" s="44"/>
      <c r="AS620" s="45"/>
      <c r="AT620" s="46"/>
      <c r="AU620" s="47"/>
      <c r="AV620" s="48">
        <v>45307</v>
      </c>
      <c r="AW620" s="49"/>
      <c r="AX620" s="49" t="s">
        <v>633</v>
      </c>
      <c r="AY620" s="49"/>
      <c r="AZ620" s="49"/>
      <c r="BA620" s="49"/>
      <c r="BB620" s="49"/>
      <c r="BC620" s="49"/>
      <c r="BD620" s="50"/>
      <c r="BE620" s="49"/>
      <c r="BF620" s="49"/>
      <c r="BG620" s="49"/>
      <c r="BH620" s="49"/>
      <c r="BI620" s="49"/>
      <c r="BJ620" s="49"/>
      <c r="BK620" s="49"/>
      <c r="BL620" s="49"/>
      <c r="BM620" s="49"/>
    </row>
    <row r="621" spans="2:65" x14ac:dyDescent="0.25">
      <c r="B621" s="163">
        <v>2022</v>
      </c>
      <c r="C621" s="26"/>
      <c r="D621" s="27" t="s">
        <v>1291</v>
      </c>
      <c r="E621" s="27" t="s">
        <v>1317</v>
      </c>
      <c r="F621" s="29"/>
      <c r="G621" s="30"/>
      <c r="H621" s="30"/>
      <c r="I621" s="30"/>
      <c r="J621" s="31"/>
      <c r="K621" s="32"/>
      <c r="L621" s="33"/>
      <c r="M621" s="33"/>
      <c r="N621" s="26"/>
      <c r="O621" s="26"/>
      <c r="P621" s="34"/>
      <c r="Q621" s="33"/>
      <c r="R621" s="35"/>
      <c r="S621" s="26" t="s">
        <v>1093</v>
      </c>
      <c r="T621" s="26"/>
      <c r="U621" s="26"/>
      <c r="V621" s="26" t="s">
        <v>90</v>
      </c>
      <c r="W621" s="26"/>
      <c r="X621" s="26" t="s">
        <v>777</v>
      </c>
      <c r="Y621" s="36"/>
      <c r="Z621" s="37"/>
      <c r="AA621" s="37"/>
      <c r="AB621" s="38"/>
      <c r="AC621" s="33"/>
      <c r="AD621" s="28"/>
      <c r="AE621" s="37"/>
      <c r="AF621" s="38"/>
      <c r="AG621" s="38"/>
      <c r="AH621" s="39"/>
      <c r="AI621" s="39" t="s">
        <v>1304</v>
      </c>
      <c r="AJ621" s="40"/>
      <c r="AK621" s="41"/>
      <c r="AL621" s="42"/>
      <c r="AM621" s="39">
        <v>709</v>
      </c>
      <c r="AN621" s="30" t="s">
        <v>1305</v>
      </c>
      <c r="AO621" s="30"/>
      <c r="AP621" s="38"/>
      <c r="AQ621" s="43" t="s">
        <v>155</v>
      </c>
      <c r="AR621" s="44"/>
      <c r="AS621" s="45"/>
      <c r="AT621" s="46"/>
      <c r="AU621" s="47"/>
      <c r="AV621" s="48">
        <v>45307</v>
      </c>
      <c r="AW621" s="49"/>
      <c r="AX621" s="49" t="s">
        <v>633</v>
      </c>
      <c r="AY621" s="49"/>
      <c r="AZ621" s="49"/>
      <c r="BA621" s="49"/>
      <c r="BB621" s="49"/>
      <c r="BC621" s="49"/>
      <c r="BD621" s="50"/>
      <c r="BE621" s="49"/>
      <c r="BF621" s="49"/>
      <c r="BG621" s="49"/>
      <c r="BH621" s="49"/>
      <c r="BI621" s="49"/>
      <c r="BJ621" s="49"/>
      <c r="BK621" s="49"/>
      <c r="BL621" s="49"/>
      <c r="BM621" s="49"/>
    </row>
    <row r="622" spans="2:65" x14ac:dyDescent="0.25">
      <c r="B622" s="162">
        <v>2022</v>
      </c>
      <c r="C622" s="26"/>
      <c r="D622" s="27" t="s">
        <v>1291</v>
      </c>
      <c r="E622" s="27" t="s">
        <v>1318</v>
      </c>
      <c r="F622" s="29"/>
      <c r="G622" s="30"/>
      <c r="H622" s="30"/>
      <c r="I622" s="30"/>
      <c r="J622" s="31"/>
      <c r="K622" s="32"/>
      <c r="L622" s="33"/>
      <c r="M622" s="33"/>
      <c r="N622" s="26"/>
      <c r="O622" s="26"/>
      <c r="P622" s="34"/>
      <c r="Q622" s="33"/>
      <c r="R622" s="35"/>
      <c r="S622" s="26" t="s">
        <v>1093</v>
      </c>
      <c r="T622" s="26"/>
      <c r="U622" s="26"/>
      <c r="V622" s="26" t="s">
        <v>90</v>
      </c>
      <c r="W622" s="26"/>
      <c r="X622" s="26" t="s">
        <v>777</v>
      </c>
      <c r="Y622" s="36"/>
      <c r="Z622" s="37"/>
      <c r="AA622" s="37"/>
      <c r="AB622" s="38"/>
      <c r="AC622" s="33"/>
      <c r="AD622" s="28"/>
      <c r="AE622" s="37"/>
      <c r="AF622" s="38"/>
      <c r="AG622" s="38"/>
      <c r="AH622" s="39"/>
      <c r="AI622" s="39" t="s">
        <v>1304</v>
      </c>
      <c r="AJ622" s="40"/>
      <c r="AK622" s="41"/>
      <c r="AL622" s="42"/>
      <c r="AM622" s="39">
        <v>709</v>
      </c>
      <c r="AN622" s="30" t="s">
        <v>1305</v>
      </c>
      <c r="AO622" s="30"/>
      <c r="AP622" s="38"/>
      <c r="AQ622" s="43" t="s">
        <v>155</v>
      </c>
      <c r="AR622" s="44"/>
      <c r="AS622" s="45"/>
      <c r="AT622" s="46"/>
      <c r="AU622" s="47"/>
      <c r="AV622" s="48">
        <v>45307</v>
      </c>
      <c r="AW622" s="49"/>
      <c r="AX622" s="49" t="s">
        <v>633</v>
      </c>
      <c r="AY622" s="49"/>
      <c r="AZ622" s="49"/>
      <c r="BA622" s="49"/>
      <c r="BB622" s="49"/>
      <c r="BC622" s="49"/>
      <c r="BD622" s="50"/>
      <c r="BE622" s="49"/>
      <c r="BF622" s="49"/>
      <c r="BG622" s="49"/>
      <c r="BH622" s="49"/>
      <c r="BI622" s="49"/>
      <c r="BJ622" s="49"/>
      <c r="BK622" s="49"/>
      <c r="BL622" s="49"/>
      <c r="BM622" s="49"/>
    </row>
    <row r="623" spans="2:65" x14ac:dyDescent="0.25">
      <c r="B623" s="163">
        <v>2022</v>
      </c>
      <c r="C623" s="26"/>
      <c r="D623" s="27" t="s">
        <v>1291</v>
      </c>
      <c r="E623" s="27" t="s">
        <v>1319</v>
      </c>
      <c r="F623" s="29"/>
      <c r="G623" s="30"/>
      <c r="H623" s="30"/>
      <c r="I623" s="30"/>
      <c r="J623" s="31"/>
      <c r="K623" s="32"/>
      <c r="L623" s="33"/>
      <c r="M623" s="33"/>
      <c r="N623" s="26"/>
      <c r="O623" s="26"/>
      <c r="P623" s="34"/>
      <c r="Q623" s="33"/>
      <c r="R623" s="35"/>
      <c r="S623" s="26" t="s">
        <v>1093</v>
      </c>
      <c r="T623" s="26"/>
      <c r="U623" s="26"/>
      <c r="V623" s="26" t="s">
        <v>90</v>
      </c>
      <c r="W623" s="26"/>
      <c r="X623" s="26" t="s">
        <v>777</v>
      </c>
      <c r="Y623" s="36"/>
      <c r="Z623" s="37"/>
      <c r="AA623" s="37"/>
      <c r="AB623" s="38"/>
      <c r="AC623" s="33"/>
      <c r="AD623" s="28"/>
      <c r="AE623" s="37"/>
      <c r="AF623" s="38"/>
      <c r="AG623" s="38"/>
      <c r="AH623" s="39"/>
      <c r="AI623" s="39" t="s">
        <v>1304</v>
      </c>
      <c r="AJ623" s="40"/>
      <c r="AK623" s="41"/>
      <c r="AL623" s="42"/>
      <c r="AM623" s="39">
        <v>709</v>
      </c>
      <c r="AN623" s="30" t="s">
        <v>1305</v>
      </c>
      <c r="AO623" s="30"/>
      <c r="AP623" s="38"/>
      <c r="AQ623" s="43" t="s">
        <v>155</v>
      </c>
      <c r="AR623" s="44"/>
      <c r="AS623" s="45"/>
      <c r="AT623" s="46"/>
      <c r="AU623" s="47"/>
      <c r="AV623" s="48">
        <v>45307</v>
      </c>
      <c r="AW623" s="49"/>
      <c r="AX623" s="49" t="s">
        <v>633</v>
      </c>
      <c r="AY623" s="49"/>
      <c r="AZ623" s="49"/>
      <c r="BA623" s="49"/>
      <c r="BB623" s="49"/>
      <c r="BC623" s="49"/>
      <c r="BD623" s="50"/>
      <c r="BE623" s="49"/>
      <c r="BF623" s="49"/>
      <c r="BG623" s="49"/>
      <c r="BH623" s="49"/>
      <c r="BI623" s="49"/>
      <c r="BJ623" s="49"/>
      <c r="BK623" s="49"/>
      <c r="BL623" s="49"/>
      <c r="BM623" s="49"/>
    </row>
    <row r="624" spans="2:65" x14ac:dyDescent="0.25">
      <c r="B624" s="162">
        <v>2022</v>
      </c>
      <c r="C624" s="26"/>
      <c r="D624" s="27" t="s">
        <v>1291</v>
      </c>
      <c r="E624" s="27" t="s">
        <v>1320</v>
      </c>
      <c r="F624" s="29"/>
      <c r="G624" s="30"/>
      <c r="H624" s="30"/>
      <c r="I624" s="30"/>
      <c r="J624" s="31"/>
      <c r="K624" s="32"/>
      <c r="L624" s="33"/>
      <c r="M624" s="33"/>
      <c r="N624" s="26"/>
      <c r="O624" s="26"/>
      <c r="P624" s="34"/>
      <c r="Q624" s="33"/>
      <c r="R624" s="35"/>
      <c r="S624" s="26" t="s">
        <v>1093</v>
      </c>
      <c r="T624" s="26"/>
      <c r="U624" s="26"/>
      <c r="V624" s="26" t="s">
        <v>90</v>
      </c>
      <c r="W624" s="26"/>
      <c r="X624" s="26" t="s">
        <v>777</v>
      </c>
      <c r="Y624" s="36"/>
      <c r="Z624" s="37"/>
      <c r="AA624" s="37"/>
      <c r="AB624" s="38"/>
      <c r="AC624" s="33"/>
      <c r="AD624" s="28"/>
      <c r="AE624" s="37"/>
      <c r="AF624" s="38"/>
      <c r="AG624" s="38"/>
      <c r="AH624" s="39"/>
      <c r="AI624" s="39" t="s">
        <v>1304</v>
      </c>
      <c r="AJ624" s="40"/>
      <c r="AK624" s="41"/>
      <c r="AL624" s="42"/>
      <c r="AM624" s="39">
        <v>709</v>
      </c>
      <c r="AN624" s="30" t="s">
        <v>1305</v>
      </c>
      <c r="AO624" s="30"/>
      <c r="AP624" s="38"/>
      <c r="AQ624" s="43" t="s">
        <v>155</v>
      </c>
      <c r="AR624" s="44"/>
      <c r="AS624" s="45"/>
      <c r="AT624" s="46"/>
      <c r="AU624" s="47"/>
      <c r="AV624" s="48">
        <v>45307</v>
      </c>
      <c r="AW624" s="49"/>
      <c r="AX624" s="49" t="s">
        <v>633</v>
      </c>
      <c r="AY624" s="49"/>
      <c r="AZ624" s="49"/>
      <c r="BA624" s="49"/>
      <c r="BB624" s="49"/>
      <c r="BC624" s="49"/>
      <c r="BD624" s="50"/>
      <c r="BE624" s="49"/>
      <c r="BF624" s="49"/>
      <c r="BG624" s="49"/>
      <c r="BH624" s="49"/>
      <c r="BI624" s="49"/>
      <c r="BJ624" s="49"/>
      <c r="BK624" s="49"/>
      <c r="BL624" s="49"/>
      <c r="BM624" s="49"/>
    </row>
    <row r="625" spans="2:65" x14ac:dyDescent="0.25">
      <c r="B625" s="163">
        <v>2022</v>
      </c>
      <c r="C625" s="26"/>
      <c r="D625" s="27" t="s">
        <v>1291</v>
      </c>
      <c r="E625" s="27" t="s">
        <v>1321</v>
      </c>
      <c r="F625" s="29"/>
      <c r="G625" s="30"/>
      <c r="H625" s="30"/>
      <c r="I625" s="30"/>
      <c r="J625" s="31"/>
      <c r="K625" s="32"/>
      <c r="L625" s="33"/>
      <c r="M625" s="33"/>
      <c r="N625" s="26"/>
      <c r="O625" s="26"/>
      <c r="P625" s="34"/>
      <c r="Q625" s="33"/>
      <c r="R625" s="35"/>
      <c r="S625" s="26" t="s">
        <v>1093</v>
      </c>
      <c r="T625" s="26"/>
      <c r="U625" s="26"/>
      <c r="V625" s="26" t="s">
        <v>90</v>
      </c>
      <c r="W625" s="26"/>
      <c r="X625" s="26" t="s">
        <v>777</v>
      </c>
      <c r="Y625" s="36"/>
      <c r="Z625" s="37"/>
      <c r="AA625" s="37"/>
      <c r="AB625" s="38"/>
      <c r="AC625" s="33"/>
      <c r="AD625" s="28"/>
      <c r="AE625" s="37"/>
      <c r="AF625" s="38"/>
      <c r="AG625" s="38"/>
      <c r="AH625" s="39"/>
      <c r="AI625" s="39" t="s">
        <v>1304</v>
      </c>
      <c r="AJ625" s="40"/>
      <c r="AK625" s="41"/>
      <c r="AL625" s="42"/>
      <c r="AM625" s="39">
        <v>709</v>
      </c>
      <c r="AN625" s="30" t="s">
        <v>1305</v>
      </c>
      <c r="AO625" s="30"/>
      <c r="AP625" s="38"/>
      <c r="AQ625" s="43" t="s">
        <v>155</v>
      </c>
      <c r="AR625" s="44"/>
      <c r="AS625" s="45"/>
      <c r="AT625" s="46"/>
      <c r="AU625" s="47"/>
      <c r="AV625" s="48">
        <v>45307</v>
      </c>
      <c r="AW625" s="49"/>
      <c r="AX625" s="49" t="s">
        <v>633</v>
      </c>
      <c r="AY625" s="49"/>
      <c r="AZ625" s="49"/>
      <c r="BA625" s="49"/>
      <c r="BB625" s="49"/>
      <c r="BC625" s="49"/>
      <c r="BD625" s="50"/>
      <c r="BE625" s="49"/>
      <c r="BF625" s="49"/>
      <c r="BG625" s="49"/>
      <c r="BH625" s="49"/>
      <c r="BI625" s="49"/>
      <c r="BJ625" s="49"/>
      <c r="BK625" s="49"/>
      <c r="BL625" s="49"/>
      <c r="BM625" s="49"/>
    </row>
    <row r="626" spans="2:65" x14ac:dyDescent="0.25">
      <c r="B626" s="162">
        <v>2022</v>
      </c>
      <c r="C626" s="26"/>
      <c r="D626" s="27" t="s">
        <v>1291</v>
      </c>
      <c r="E626" s="27" t="s">
        <v>1322</v>
      </c>
      <c r="F626" s="29"/>
      <c r="G626" s="30"/>
      <c r="H626" s="30"/>
      <c r="I626" s="30"/>
      <c r="J626" s="31"/>
      <c r="K626" s="32"/>
      <c r="L626" s="33"/>
      <c r="M626" s="33"/>
      <c r="N626" s="26"/>
      <c r="O626" s="26"/>
      <c r="P626" s="34"/>
      <c r="Q626" s="33"/>
      <c r="R626" s="35"/>
      <c r="S626" s="26" t="s">
        <v>1093</v>
      </c>
      <c r="T626" s="26"/>
      <c r="U626" s="26"/>
      <c r="V626" s="26" t="s">
        <v>90</v>
      </c>
      <c r="W626" s="26"/>
      <c r="X626" s="26" t="s">
        <v>777</v>
      </c>
      <c r="Y626" s="36"/>
      <c r="Z626" s="37"/>
      <c r="AA626" s="37"/>
      <c r="AB626" s="38"/>
      <c r="AC626" s="33"/>
      <c r="AD626" s="28"/>
      <c r="AE626" s="37"/>
      <c r="AF626" s="38"/>
      <c r="AG626" s="38"/>
      <c r="AH626" s="39"/>
      <c r="AI626" s="39" t="s">
        <v>1304</v>
      </c>
      <c r="AJ626" s="40"/>
      <c r="AK626" s="41"/>
      <c r="AL626" s="42"/>
      <c r="AM626" s="39">
        <v>709</v>
      </c>
      <c r="AN626" s="30" t="s">
        <v>1305</v>
      </c>
      <c r="AO626" s="30"/>
      <c r="AP626" s="38"/>
      <c r="AQ626" s="43" t="s">
        <v>155</v>
      </c>
      <c r="AR626" s="44"/>
      <c r="AS626" s="45"/>
      <c r="AT626" s="46"/>
      <c r="AU626" s="47"/>
      <c r="AV626" s="48">
        <v>45307</v>
      </c>
      <c r="AW626" s="49"/>
      <c r="AX626" s="49" t="s">
        <v>633</v>
      </c>
      <c r="AY626" s="49"/>
      <c r="AZ626" s="49"/>
      <c r="BA626" s="49"/>
      <c r="BB626" s="49"/>
      <c r="BC626" s="49"/>
      <c r="BD626" s="50"/>
      <c r="BE626" s="49"/>
      <c r="BF626" s="49"/>
      <c r="BG626" s="49"/>
      <c r="BH626" s="49"/>
      <c r="BI626" s="49"/>
      <c r="BJ626" s="49"/>
      <c r="BK626" s="49"/>
      <c r="BL626" s="49"/>
      <c r="BM626" s="49"/>
    </row>
    <row r="627" spans="2:65" x14ac:dyDescent="0.25">
      <c r="B627" s="163">
        <v>2022</v>
      </c>
      <c r="C627" s="26"/>
      <c r="D627" s="27" t="s">
        <v>1291</v>
      </c>
      <c r="E627" s="27" t="s">
        <v>1323</v>
      </c>
      <c r="F627" s="29"/>
      <c r="G627" s="30"/>
      <c r="H627" s="30"/>
      <c r="I627" s="30"/>
      <c r="J627" s="31"/>
      <c r="K627" s="32"/>
      <c r="L627" s="33"/>
      <c r="M627" s="33"/>
      <c r="N627" s="26"/>
      <c r="O627" s="26"/>
      <c r="P627" s="34"/>
      <c r="Q627" s="33"/>
      <c r="R627" s="35"/>
      <c r="S627" s="26" t="s">
        <v>1093</v>
      </c>
      <c r="T627" s="26"/>
      <c r="U627" s="26"/>
      <c r="V627" s="26" t="s">
        <v>90</v>
      </c>
      <c r="W627" s="26"/>
      <c r="X627" s="26" t="s">
        <v>777</v>
      </c>
      <c r="Y627" s="36"/>
      <c r="Z627" s="37"/>
      <c r="AA627" s="37"/>
      <c r="AB627" s="38"/>
      <c r="AC627" s="33"/>
      <c r="AD627" s="28"/>
      <c r="AE627" s="37"/>
      <c r="AF627" s="38"/>
      <c r="AG627" s="38"/>
      <c r="AH627" s="39"/>
      <c r="AI627" s="39" t="s">
        <v>1304</v>
      </c>
      <c r="AJ627" s="40"/>
      <c r="AK627" s="41"/>
      <c r="AL627" s="42"/>
      <c r="AM627" s="39">
        <v>709</v>
      </c>
      <c r="AN627" s="30" t="s">
        <v>1305</v>
      </c>
      <c r="AO627" s="30"/>
      <c r="AP627" s="38"/>
      <c r="AQ627" s="43" t="s">
        <v>155</v>
      </c>
      <c r="AR627" s="44"/>
      <c r="AS627" s="45"/>
      <c r="AT627" s="46"/>
      <c r="AU627" s="47"/>
      <c r="AV627" s="48">
        <v>45307</v>
      </c>
      <c r="AW627" s="49"/>
      <c r="AX627" s="49" t="s">
        <v>633</v>
      </c>
      <c r="AY627" s="49"/>
      <c r="AZ627" s="49"/>
      <c r="BA627" s="49"/>
      <c r="BB627" s="49"/>
      <c r="BC627" s="49"/>
      <c r="BD627" s="50"/>
      <c r="BE627" s="49"/>
      <c r="BF627" s="49"/>
      <c r="BG627" s="49"/>
      <c r="BH627" s="49"/>
      <c r="BI627" s="49"/>
      <c r="BJ627" s="49"/>
      <c r="BK627" s="49"/>
      <c r="BL627" s="49"/>
      <c r="BM627" s="49"/>
    </row>
    <row r="628" spans="2:65" x14ac:dyDescent="0.25">
      <c r="B628" s="162">
        <v>2022</v>
      </c>
      <c r="C628" s="26"/>
      <c r="D628" s="27" t="s">
        <v>1291</v>
      </c>
      <c r="E628" s="27" t="s">
        <v>1324</v>
      </c>
      <c r="F628" s="29"/>
      <c r="G628" s="30"/>
      <c r="H628" s="30"/>
      <c r="I628" s="30"/>
      <c r="J628" s="31"/>
      <c r="K628" s="32"/>
      <c r="L628" s="33"/>
      <c r="M628" s="33"/>
      <c r="N628" s="26"/>
      <c r="O628" s="26"/>
      <c r="P628" s="34"/>
      <c r="Q628" s="33"/>
      <c r="R628" s="35"/>
      <c r="S628" s="26" t="s">
        <v>1093</v>
      </c>
      <c r="T628" s="26"/>
      <c r="U628" s="26"/>
      <c r="V628" s="26" t="s">
        <v>90</v>
      </c>
      <c r="W628" s="26"/>
      <c r="X628" s="26" t="s">
        <v>777</v>
      </c>
      <c r="Y628" s="36"/>
      <c r="Z628" s="37"/>
      <c r="AA628" s="37"/>
      <c r="AB628" s="38"/>
      <c r="AC628" s="33"/>
      <c r="AD628" s="28"/>
      <c r="AE628" s="37"/>
      <c r="AF628" s="38"/>
      <c r="AG628" s="38"/>
      <c r="AH628" s="39"/>
      <c r="AI628" s="39" t="s">
        <v>1304</v>
      </c>
      <c r="AJ628" s="40"/>
      <c r="AK628" s="41"/>
      <c r="AL628" s="42"/>
      <c r="AM628" s="39">
        <v>709</v>
      </c>
      <c r="AN628" s="30" t="s">
        <v>1305</v>
      </c>
      <c r="AO628" s="30"/>
      <c r="AP628" s="38"/>
      <c r="AQ628" s="43" t="s">
        <v>155</v>
      </c>
      <c r="AR628" s="44"/>
      <c r="AS628" s="45"/>
      <c r="AT628" s="46"/>
      <c r="AU628" s="47"/>
      <c r="AV628" s="48">
        <v>45307</v>
      </c>
      <c r="AW628" s="49"/>
      <c r="AX628" s="49" t="s">
        <v>633</v>
      </c>
      <c r="AY628" s="49"/>
      <c r="AZ628" s="49"/>
      <c r="BA628" s="49"/>
      <c r="BB628" s="49"/>
      <c r="BC628" s="49"/>
      <c r="BD628" s="50"/>
      <c r="BE628" s="49"/>
      <c r="BF628" s="49"/>
      <c r="BG628" s="49"/>
      <c r="BH628" s="49"/>
      <c r="BI628" s="49"/>
      <c r="BJ628" s="49"/>
      <c r="BK628" s="49"/>
      <c r="BL628" s="49"/>
      <c r="BM628" s="49"/>
    </row>
    <row r="629" spans="2:65" x14ac:dyDescent="0.25">
      <c r="B629" s="163">
        <v>2022</v>
      </c>
      <c r="C629" s="26"/>
      <c r="D629" s="27" t="s">
        <v>1291</v>
      </c>
      <c r="E629" s="27" t="s">
        <v>1325</v>
      </c>
      <c r="F629" s="29"/>
      <c r="G629" s="30"/>
      <c r="H629" s="30"/>
      <c r="I629" s="30"/>
      <c r="J629" s="31"/>
      <c r="K629" s="32"/>
      <c r="L629" s="33"/>
      <c r="M629" s="33"/>
      <c r="N629" s="26"/>
      <c r="O629" s="26"/>
      <c r="P629" s="34"/>
      <c r="Q629" s="33"/>
      <c r="R629" s="35"/>
      <c r="S629" s="26" t="s">
        <v>1093</v>
      </c>
      <c r="T629" s="26"/>
      <c r="U629" s="26"/>
      <c r="V629" s="26" t="s">
        <v>90</v>
      </c>
      <c r="W629" s="26"/>
      <c r="X629" s="26" t="s">
        <v>777</v>
      </c>
      <c r="Y629" s="36"/>
      <c r="Z629" s="37"/>
      <c r="AA629" s="37"/>
      <c r="AB629" s="38"/>
      <c r="AC629" s="33"/>
      <c r="AD629" s="28"/>
      <c r="AE629" s="37"/>
      <c r="AF629" s="38"/>
      <c r="AG629" s="38"/>
      <c r="AH629" s="39"/>
      <c r="AI629" s="39" t="s">
        <v>1304</v>
      </c>
      <c r="AJ629" s="40"/>
      <c r="AK629" s="41"/>
      <c r="AL629" s="42"/>
      <c r="AM629" s="39">
        <v>709</v>
      </c>
      <c r="AN629" s="30" t="s">
        <v>1305</v>
      </c>
      <c r="AO629" s="30"/>
      <c r="AP629" s="38"/>
      <c r="AQ629" s="43" t="s">
        <v>155</v>
      </c>
      <c r="AR629" s="44"/>
      <c r="AS629" s="45"/>
      <c r="AT629" s="46"/>
      <c r="AU629" s="47"/>
      <c r="AV629" s="48">
        <v>45307</v>
      </c>
      <c r="AW629" s="49"/>
      <c r="AX629" s="49" t="s">
        <v>633</v>
      </c>
      <c r="AY629" s="49"/>
      <c r="AZ629" s="49"/>
      <c r="BA629" s="49"/>
      <c r="BB629" s="49"/>
      <c r="BC629" s="49"/>
      <c r="BD629" s="50"/>
      <c r="BE629" s="49"/>
      <c r="BF629" s="49"/>
      <c r="BG629" s="49"/>
      <c r="BH629" s="49"/>
      <c r="BI629" s="49"/>
      <c r="BJ629" s="49"/>
      <c r="BK629" s="49"/>
      <c r="BL629" s="49"/>
      <c r="BM629" s="49"/>
    </row>
    <row r="630" spans="2:65" x14ac:dyDescent="0.25">
      <c r="B630" s="162">
        <v>2022</v>
      </c>
      <c r="C630" s="26"/>
      <c r="D630" s="27" t="s">
        <v>1291</v>
      </c>
      <c r="E630" s="27" t="s">
        <v>1326</v>
      </c>
      <c r="F630" s="29"/>
      <c r="G630" s="30"/>
      <c r="H630" s="30"/>
      <c r="I630" s="30"/>
      <c r="J630" s="31"/>
      <c r="K630" s="32"/>
      <c r="L630" s="33"/>
      <c r="M630" s="33"/>
      <c r="N630" s="26"/>
      <c r="O630" s="26"/>
      <c r="P630" s="34"/>
      <c r="Q630" s="33"/>
      <c r="R630" s="35"/>
      <c r="S630" s="26" t="s">
        <v>1093</v>
      </c>
      <c r="T630" s="26"/>
      <c r="U630" s="26"/>
      <c r="V630" s="26" t="s">
        <v>90</v>
      </c>
      <c r="W630" s="26"/>
      <c r="X630" s="26" t="s">
        <v>777</v>
      </c>
      <c r="Y630" s="36"/>
      <c r="Z630" s="37"/>
      <c r="AA630" s="37"/>
      <c r="AB630" s="38"/>
      <c r="AC630" s="33"/>
      <c r="AD630" s="28"/>
      <c r="AE630" s="37"/>
      <c r="AF630" s="38"/>
      <c r="AG630" s="38"/>
      <c r="AH630" s="39"/>
      <c r="AI630" s="39" t="s">
        <v>1304</v>
      </c>
      <c r="AJ630" s="40"/>
      <c r="AK630" s="41"/>
      <c r="AL630" s="42"/>
      <c r="AM630" s="39">
        <v>709</v>
      </c>
      <c r="AN630" s="30" t="s">
        <v>1305</v>
      </c>
      <c r="AO630" s="30"/>
      <c r="AP630" s="38"/>
      <c r="AQ630" s="43" t="s">
        <v>155</v>
      </c>
      <c r="AR630" s="44"/>
      <c r="AS630" s="45"/>
      <c r="AT630" s="46"/>
      <c r="AU630" s="47"/>
      <c r="AV630" s="48">
        <v>45307</v>
      </c>
      <c r="AW630" s="49"/>
      <c r="AX630" s="49" t="s">
        <v>633</v>
      </c>
      <c r="AY630" s="49"/>
      <c r="AZ630" s="49"/>
      <c r="BA630" s="49"/>
      <c r="BB630" s="49"/>
      <c r="BC630" s="49"/>
      <c r="BD630" s="50"/>
      <c r="BE630" s="49"/>
      <c r="BF630" s="49"/>
      <c r="BG630" s="49"/>
      <c r="BH630" s="49"/>
      <c r="BI630" s="49"/>
      <c r="BJ630" s="49"/>
      <c r="BK630" s="49"/>
      <c r="BL630" s="49"/>
      <c r="BM630" s="49"/>
    </row>
    <row r="631" spans="2:65" x14ac:dyDescent="0.25">
      <c r="B631" s="163">
        <v>2022</v>
      </c>
      <c r="C631" s="26"/>
      <c r="D631" s="27" t="s">
        <v>1291</v>
      </c>
      <c r="E631" s="27" t="s">
        <v>1327</v>
      </c>
      <c r="F631" s="29"/>
      <c r="G631" s="30"/>
      <c r="H631" s="30"/>
      <c r="I631" s="30"/>
      <c r="J631" s="31"/>
      <c r="K631" s="32"/>
      <c r="L631" s="33"/>
      <c r="M631" s="33"/>
      <c r="N631" s="26"/>
      <c r="O631" s="26"/>
      <c r="P631" s="34"/>
      <c r="Q631" s="33"/>
      <c r="R631" s="35"/>
      <c r="S631" s="26" t="s">
        <v>1093</v>
      </c>
      <c r="T631" s="26"/>
      <c r="U631" s="26"/>
      <c r="V631" s="26" t="s">
        <v>90</v>
      </c>
      <c r="W631" s="26"/>
      <c r="X631" s="26" t="s">
        <v>777</v>
      </c>
      <c r="Y631" s="36"/>
      <c r="Z631" s="37"/>
      <c r="AA631" s="37"/>
      <c r="AB631" s="38"/>
      <c r="AC631" s="33"/>
      <c r="AD631" s="28"/>
      <c r="AE631" s="37"/>
      <c r="AF631" s="38"/>
      <c r="AG631" s="38"/>
      <c r="AH631" s="39"/>
      <c r="AI631" s="39" t="s">
        <v>1304</v>
      </c>
      <c r="AJ631" s="40"/>
      <c r="AK631" s="41"/>
      <c r="AL631" s="42"/>
      <c r="AM631" s="39">
        <v>709</v>
      </c>
      <c r="AN631" s="30" t="s">
        <v>1305</v>
      </c>
      <c r="AO631" s="30"/>
      <c r="AP631" s="38"/>
      <c r="AQ631" s="43" t="s">
        <v>155</v>
      </c>
      <c r="AR631" s="44"/>
      <c r="AS631" s="45"/>
      <c r="AT631" s="46"/>
      <c r="AU631" s="47"/>
      <c r="AV631" s="48">
        <v>45307</v>
      </c>
      <c r="AW631" s="49"/>
      <c r="AX631" s="49" t="s">
        <v>633</v>
      </c>
      <c r="AY631" s="49"/>
      <c r="AZ631" s="49"/>
      <c r="BA631" s="49"/>
      <c r="BB631" s="49"/>
      <c r="BC631" s="49"/>
      <c r="BD631" s="50"/>
      <c r="BE631" s="49"/>
      <c r="BF631" s="49"/>
      <c r="BG631" s="49"/>
      <c r="BH631" s="49"/>
      <c r="BI631" s="49"/>
      <c r="BJ631" s="49"/>
      <c r="BK631" s="49"/>
      <c r="BL631" s="49"/>
      <c r="BM631" s="49"/>
    </row>
    <row r="632" spans="2:65" x14ac:dyDescent="0.25">
      <c r="B632" s="162">
        <v>2022</v>
      </c>
      <c r="C632" s="26"/>
      <c r="D632" s="27" t="s">
        <v>1291</v>
      </c>
      <c r="E632" s="27" t="s">
        <v>1328</v>
      </c>
      <c r="F632" s="29"/>
      <c r="G632" s="30"/>
      <c r="H632" s="30"/>
      <c r="I632" s="30"/>
      <c r="J632" s="31"/>
      <c r="K632" s="32"/>
      <c r="L632" s="33"/>
      <c r="M632" s="33"/>
      <c r="N632" s="26"/>
      <c r="O632" s="26"/>
      <c r="P632" s="34"/>
      <c r="Q632" s="33"/>
      <c r="R632" s="35"/>
      <c r="S632" s="26" t="s">
        <v>1093</v>
      </c>
      <c r="T632" s="26"/>
      <c r="U632" s="26"/>
      <c r="V632" s="26" t="s">
        <v>90</v>
      </c>
      <c r="W632" s="26"/>
      <c r="X632" s="26" t="s">
        <v>777</v>
      </c>
      <c r="Y632" s="36"/>
      <c r="Z632" s="37"/>
      <c r="AA632" s="37"/>
      <c r="AB632" s="38"/>
      <c r="AC632" s="33"/>
      <c r="AD632" s="28"/>
      <c r="AE632" s="37"/>
      <c r="AF632" s="38"/>
      <c r="AG632" s="38"/>
      <c r="AH632" s="39"/>
      <c r="AI632" s="39" t="s">
        <v>1304</v>
      </c>
      <c r="AJ632" s="40"/>
      <c r="AK632" s="41"/>
      <c r="AL632" s="42"/>
      <c r="AM632" s="39">
        <v>709</v>
      </c>
      <c r="AN632" s="30" t="s">
        <v>1305</v>
      </c>
      <c r="AO632" s="30"/>
      <c r="AP632" s="38"/>
      <c r="AQ632" s="43" t="s">
        <v>155</v>
      </c>
      <c r="AR632" s="44"/>
      <c r="AS632" s="45"/>
      <c r="AT632" s="46"/>
      <c r="AU632" s="47"/>
      <c r="AV632" s="48">
        <v>45307</v>
      </c>
      <c r="AW632" s="49"/>
      <c r="AX632" s="49" t="s">
        <v>633</v>
      </c>
      <c r="AY632" s="49"/>
      <c r="AZ632" s="49"/>
      <c r="BA632" s="49"/>
      <c r="BB632" s="49"/>
      <c r="BC632" s="49"/>
      <c r="BD632" s="50"/>
      <c r="BE632" s="49"/>
      <c r="BF632" s="49"/>
      <c r="BG632" s="49"/>
      <c r="BH632" s="49"/>
      <c r="BI632" s="49"/>
      <c r="BJ632" s="49"/>
      <c r="BK632" s="49"/>
      <c r="BL632" s="49"/>
      <c r="BM632" s="49"/>
    </row>
    <row r="633" spans="2:65" x14ac:dyDescent="0.25">
      <c r="B633" s="163">
        <v>2022</v>
      </c>
      <c r="C633" s="26"/>
      <c r="D633" s="27" t="s">
        <v>1291</v>
      </c>
      <c r="E633" s="27" t="s">
        <v>1329</v>
      </c>
      <c r="F633" s="29"/>
      <c r="G633" s="30"/>
      <c r="H633" s="30"/>
      <c r="I633" s="30"/>
      <c r="J633" s="31"/>
      <c r="K633" s="32"/>
      <c r="L633" s="33"/>
      <c r="M633" s="33"/>
      <c r="N633" s="26"/>
      <c r="O633" s="26"/>
      <c r="P633" s="34"/>
      <c r="Q633" s="33"/>
      <c r="R633" s="35"/>
      <c r="S633" s="26" t="s">
        <v>1093</v>
      </c>
      <c r="T633" s="26"/>
      <c r="U633" s="26"/>
      <c r="V633" s="26" t="s">
        <v>90</v>
      </c>
      <c r="W633" s="26"/>
      <c r="X633" s="26" t="s">
        <v>777</v>
      </c>
      <c r="Y633" s="36"/>
      <c r="Z633" s="37"/>
      <c r="AA633" s="37"/>
      <c r="AB633" s="38"/>
      <c r="AC633" s="33"/>
      <c r="AD633" s="28"/>
      <c r="AE633" s="37"/>
      <c r="AF633" s="38"/>
      <c r="AG633" s="38"/>
      <c r="AH633" s="39"/>
      <c r="AI633" s="39" t="s">
        <v>1304</v>
      </c>
      <c r="AJ633" s="40"/>
      <c r="AK633" s="41"/>
      <c r="AL633" s="42"/>
      <c r="AM633" s="39">
        <v>709</v>
      </c>
      <c r="AN633" s="30" t="s">
        <v>1305</v>
      </c>
      <c r="AO633" s="30"/>
      <c r="AP633" s="38"/>
      <c r="AQ633" s="43" t="s">
        <v>155</v>
      </c>
      <c r="AR633" s="44"/>
      <c r="AS633" s="45"/>
      <c r="AT633" s="46"/>
      <c r="AU633" s="47"/>
      <c r="AV633" s="48">
        <v>45307</v>
      </c>
      <c r="AW633" s="49"/>
      <c r="AX633" s="49" t="s">
        <v>633</v>
      </c>
      <c r="AY633" s="49"/>
      <c r="AZ633" s="49"/>
      <c r="BA633" s="49"/>
      <c r="BB633" s="49"/>
      <c r="BC633" s="49"/>
      <c r="BD633" s="50"/>
      <c r="BE633" s="49"/>
      <c r="BF633" s="49"/>
      <c r="BG633" s="49"/>
      <c r="BH633" s="49"/>
      <c r="BI633" s="49"/>
      <c r="BJ633" s="49"/>
      <c r="BK633" s="49"/>
      <c r="BL633" s="49"/>
      <c r="BM633" s="49"/>
    </row>
    <row r="634" spans="2:65" x14ac:dyDescent="0.25">
      <c r="B634" s="162">
        <v>2022</v>
      </c>
      <c r="C634" s="26"/>
      <c r="D634" s="27" t="s">
        <v>1330</v>
      </c>
      <c r="E634" s="27" t="s">
        <v>1331</v>
      </c>
      <c r="F634" s="29"/>
      <c r="G634" s="30"/>
      <c r="H634" s="30"/>
      <c r="I634" s="30"/>
      <c r="J634" s="31"/>
      <c r="K634" s="32"/>
      <c r="L634" s="33"/>
      <c r="M634" s="33"/>
      <c r="N634" s="26"/>
      <c r="O634" s="26"/>
      <c r="P634" s="34" t="s">
        <v>633</v>
      </c>
      <c r="Q634" s="33"/>
      <c r="R634" s="35"/>
      <c r="S634" s="26"/>
      <c r="T634" s="26"/>
      <c r="U634" s="26"/>
      <c r="V634" s="26"/>
      <c r="W634" s="26"/>
      <c r="X634" s="26" t="s">
        <v>777</v>
      </c>
      <c r="Y634" s="36"/>
      <c r="Z634" s="37"/>
      <c r="AA634" s="37"/>
      <c r="AB634" s="38"/>
      <c r="AC634" s="33"/>
      <c r="AD634" s="28"/>
      <c r="AE634" s="37">
        <v>2022</v>
      </c>
      <c r="AF634" s="38" t="s">
        <v>1332</v>
      </c>
      <c r="AG634" s="38">
        <v>44628</v>
      </c>
      <c r="AH634" s="39"/>
      <c r="AI634" s="39" t="s">
        <v>1333</v>
      </c>
      <c r="AJ634" s="40"/>
      <c r="AK634" s="41"/>
      <c r="AL634" s="42" t="s">
        <v>1334</v>
      </c>
      <c r="AM634" s="39">
        <v>710</v>
      </c>
      <c r="AN634" s="30" t="s">
        <v>1335</v>
      </c>
      <c r="AO634" s="30"/>
      <c r="AP634" s="38"/>
      <c r="AQ634" s="43" t="s">
        <v>155</v>
      </c>
      <c r="AR634" s="44"/>
      <c r="AS634" s="45"/>
      <c r="AT634" s="46"/>
      <c r="AU634" s="47"/>
      <c r="AV634" s="48">
        <v>44677</v>
      </c>
      <c r="AW634" s="49"/>
      <c r="AX634" s="49">
        <v>82</v>
      </c>
      <c r="AY634" s="49"/>
      <c r="AZ634" s="49"/>
      <c r="BA634" s="49"/>
      <c r="BB634" s="49"/>
      <c r="BC634" s="49" t="e">
        <v>#VALUE!</v>
      </c>
      <c r="BD634" s="50"/>
      <c r="BE634" s="49"/>
      <c r="BF634" s="49"/>
      <c r="BG634" s="49"/>
      <c r="BH634" s="49"/>
      <c r="BI634" s="49"/>
      <c r="BJ634" s="49"/>
      <c r="BK634" s="49"/>
      <c r="BL634" s="49"/>
      <c r="BM634" s="49"/>
    </row>
    <row r="635" spans="2:65" x14ac:dyDescent="0.25">
      <c r="B635" s="163">
        <v>2021</v>
      </c>
      <c r="C635" s="26"/>
      <c r="D635" s="27" t="s">
        <v>1336</v>
      </c>
      <c r="E635" s="27" t="s">
        <v>1337</v>
      </c>
      <c r="F635" s="29"/>
      <c r="G635" s="30"/>
      <c r="H635" s="30"/>
      <c r="I635" s="30"/>
      <c r="J635" s="31"/>
      <c r="K635" s="32"/>
      <c r="L635" s="33"/>
      <c r="M635" s="33"/>
      <c r="N635" s="26"/>
      <c r="O635" s="26"/>
      <c r="P635" s="34"/>
      <c r="Q635" s="33"/>
      <c r="R635" s="35"/>
      <c r="S635" s="26"/>
      <c r="T635" s="26"/>
      <c r="U635" s="26"/>
      <c r="V635" s="26"/>
      <c r="W635" s="26"/>
      <c r="X635" s="26" t="s">
        <v>1338</v>
      </c>
      <c r="Y635" s="36"/>
      <c r="Z635" s="37"/>
      <c r="AA635" s="37"/>
      <c r="AB635" s="38"/>
      <c r="AC635" s="33"/>
      <c r="AD635" s="28"/>
      <c r="AE635" s="37"/>
      <c r="AF635" s="38"/>
      <c r="AG635" s="38"/>
      <c r="AH635" s="39"/>
      <c r="AI635" s="39"/>
      <c r="AJ635" s="40" t="s">
        <v>424</v>
      </c>
      <c r="AK635" s="41"/>
      <c r="AL635" s="42"/>
      <c r="AM635" s="39">
        <v>712</v>
      </c>
      <c r="AN635" s="30" t="s">
        <v>1339</v>
      </c>
      <c r="AO635" s="30"/>
      <c r="AP635" s="38"/>
      <c r="AQ635" s="43" t="s">
        <v>155</v>
      </c>
      <c r="AR635" s="44"/>
      <c r="AS635" s="45"/>
      <c r="AT635" s="46"/>
      <c r="AU635" s="47"/>
      <c r="AV635" s="48">
        <v>44881</v>
      </c>
      <c r="AW635" s="49"/>
      <c r="AX635" s="49">
        <v>141</v>
      </c>
      <c r="AY635" s="49"/>
      <c r="AZ635" s="49"/>
      <c r="BA635" s="49"/>
      <c r="BB635" s="49"/>
      <c r="BC635" s="49" t="e">
        <v>#VALUE!</v>
      </c>
      <c r="BD635" s="50"/>
      <c r="BE635" s="49"/>
      <c r="BF635" s="49"/>
      <c r="BG635" s="49"/>
      <c r="BH635" s="49"/>
      <c r="BI635" s="49"/>
      <c r="BJ635" s="49"/>
      <c r="BK635" s="49"/>
      <c r="BL635" s="49"/>
      <c r="BM635" s="49"/>
    </row>
    <row r="636" spans="2:65" x14ac:dyDescent="0.25">
      <c r="B636" s="162">
        <v>2022</v>
      </c>
      <c r="C636" s="26"/>
      <c r="D636" s="27" t="s">
        <v>1340</v>
      </c>
      <c r="E636" s="27" t="s">
        <v>1341</v>
      </c>
      <c r="F636" s="29"/>
      <c r="G636" s="30"/>
      <c r="H636" s="30"/>
      <c r="I636" s="30"/>
      <c r="J636" s="31"/>
      <c r="K636" s="32"/>
      <c r="L636" s="33"/>
      <c r="M636" s="33"/>
      <c r="N636" s="26"/>
      <c r="O636" s="26"/>
      <c r="P636" s="34"/>
      <c r="Q636" s="33"/>
      <c r="R636" s="35"/>
      <c r="S636" s="26"/>
      <c r="T636" s="26"/>
      <c r="U636" s="26"/>
      <c r="V636" s="26"/>
      <c r="W636" s="26"/>
      <c r="X636" s="26" t="s">
        <v>777</v>
      </c>
      <c r="Y636" s="36"/>
      <c r="Z636" s="37"/>
      <c r="AA636" s="37"/>
      <c r="AB636" s="38"/>
      <c r="AC636" s="33"/>
      <c r="AD636" s="28"/>
      <c r="AE636" s="37"/>
      <c r="AF636" s="38"/>
      <c r="AG636" s="38"/>
      <c r="AH636" s="39"/>
      <c r="AI636" s="39" t="s">
        <v>1333</v>
      </c>
      <c r="AJ636" s="40"/>
      <c r="AK636" s="41"/>
      <c r="AL636" s="42"/>
      <c r="AM636" s="39">
        <v>713</v>
      </c>
      <c r="AN636" s="30" t="s">
        <v>1342</v>
      </c>
      <c r="AO636" s="30"/>
      <c r="AP636" s="38"/>
      <c r="AQ636" s="43" t="s">
        <v>155</v>
      </c>
      <c r="AR636" s="44"/>
      <c r="AS636" s="45"/>
      <c r="AT636" s="46"/>
      <c r="AU636" s="47"/>
      <c r="AV636" s="48">
        <v>44945</v>
      </c>
      <c r="AW636" s="49"/>
      <c r="AX636" s="49">
        <v>84</v>
      </c>
      <c r="AY636" s="49">
        <v>0</v>
      </c>
      <c r="AZ636" s="49"/>
      <c r="BA636" s="49"/>
      <c r="BB636" s="49"/>
      <c r="BC636" s="49" t="e">
        <v>#VALUE!</v>
      </c>
      <c r="BD636" s="50"/>
      <c r="BE636" s="49"/>
      <c r="BF636" s="49"/>
      <c r="BG636" s="49"/>
      <c r="BH636" s="49"/>
      <c r="BI636" s="49"/>
      <c r="BJ636" s="49"/>
      <c r="BK636" s="49"/>
      <c r="BL636" s="49"/>
      <c r="BM636" s="49"/>
    </row>
    <row r="637" spans="2:65" x14ac:dyDescent="0.25">
      <c r="B637" s="163">
        <v>2022</v>
      </c>
      <c r="C637" s="26"/>
      <c r="D637" s="27" t="s">
        <v>1343</v>
      </c>
      <c r="E637" s="27" t="s">
        <v>1344</v>
      </c>
      <c r="F637" s="29"/>
      <c r="G637" s="30"/>
      <c r="H637" s="30"/>
      <c r="I637" s="30"/>
      <c r="J637" s="31"/>
      <c r="K637" s="32"/>
      <c r="L637" s="33"/>
      <c r="M637" s="33"/>
      <c r="N637" s="26"/>
      <c r="O637" s="26"/>
      <c r="P637" s="34"/>
      <c r="Q637" s="33"/>
      <c r="R637" s="35"/>
      <c r="S637" s="26"/>
      <c r="T637" s="26"/>
      <c r="U637" s="26"/>
      <c r="V637" s="26"/>
      <c r="W637" s="26"/>
      <c r="X637" s="26" t="s">
        <v>777</v>
      </c>
      <c r="Y637" s="36"/>
      <c r="Z637" s="37"/>
      <c r="AA637" s="37"/>
      <c r="AB637" s="38"/>
      <c r="AC637" s="33"/>
      <c r="AD637" s="28"/>
      <c r="AE637" s="37"/>
      <c r="AF637" s="38"/>
      <c r="AG637" s="38"/>
      <c r="AH637" s="39"/>
      <c r="AI637" s="39"/>
      <c r="AJ637" s="40"/>
      <c r="AK637" s="41"/>
      <c r="AL637" s="42"/>
      <c r="AM637" s="39">
        <v>714</v>
      </c>
      <c r="AN637" s="30" t="s">
        <v>1345</v>
      </c>
      <c r="AO637" s="30"/>
      <c r="AP637" s="38"/>
      <c r="AQ637" s="43" t="s">
        <v>155</v>
      </c>
      <c r="AR637" s="44"/>
      <c r="AS637" s="45"/>
      <c r="AT637" s="46"/>
      <c r="AU637" s="47"/>
      <c r="AV637" s="48">
        <v>45291</v>
      </c>
      <c r="AW637" s="49"/>
      <c r="AX637" s="49">
        <v>55</v>
      </c>
      <c r="AY637" s="49">
        <v>1</v>
      </c>
      <c r="AZ637" s="49"/>
      <c r="BA637" s="49"/>
      <c r="BB637" s="49"/>
      <c r="BC637" s="49" t="e">
        <v>#VALUE!</v>
      </c>
      <c r="BD637" s="50"/>
      <c r="BE637" s="49"/>
      <c r="BF637" s="49"/>
      <c r="BG637" s="49"/>
      <c r="BH637" s="49"/>
      <c r="BI637" s="49"/>
      <c r="BJ637" s="49"/>
      <c r="BK637" s="49"/>
      <c r="BL637" s="49"/>
      <c r="BM637" s="49"/>
    </row>
    <row r="638" spans="2:65" x14ac:dyDescent="0.25">
      <c r="B638" s="162">
        <v>2022</v>
      </c>
      <c r="C638" s="26"/>
      <c r="D638" s="27" t="s">
        <v>1346</v>
      </c>
      <c r="E638" s="27" t="s">
        <v>1347</v>
      </c>
      <c r="F638" s="29"/>
      <c r="G638" s="30"/>
      <c r="H638" s="30"/>
      <c r="I638" s="30"/>
      <c r="J638" s="31"/>
      <c r="K638" s="32"/>
      <c r="L638" s="33"/>
      <c r="M638" s="33"/>
      <c r="N638" s="26"/>
      <c r="O638" s="26"/>
      <c r="P638" s="34"/>
      <c r="Q638" s="33"/>
      <c r="R638" s="35"/>
      <c r="S638" s="26"/>
      <c r="T638" s="26"/>
      <c r="U638" s="26"/>
      <c r="V638" s="26"/>
      <c r="W638" s="26"/>
      <c r="X638" s="26" t="s">
        <v>423</v>
      </c>
      <c r="Y638" s="36"/>
      <c r="Z638" s="37"/>
      <c r="AA638" s="37"/>
      <c r="AB638" s="38" t="s">
        <v>29</v>
      </c>
      <c r="AC638" s="33"/>
      <c r="AD638" s="28" t="s">
        <v>154</v>
      </c>
      <c r="AE638" s="37"/>
      <c r="AF638" s="38" t="s">
        <v>501</v>
      </c>
      <c r="AG638" s="38" t="s">
        <v>501</v>
      </c>
      <c r="AH638" s="39"/>
      <c r="AI638" s="39" t="s">
        <v>31</v>
      </c>
      <c r="AJ638" s="40" t="s">
        <v>424</v>
      </c>
      <c r="AK638" s="41"/>
      <c r="AL638" s="42"/>
      <c r="AM638" s="39">
        <v>715</v>
      </c>
      <c r="AN638" s="30" t="s">
        <v>1348</v>
      </c>
      <c r="AO638" s="30"/>
      <c r="AP638" s="38"/>
      <c r="AQ638" s="43"/>
      <c r="AR638" s="44" t="s">
        <v>501</v>
      </c>
      <c r="AS638" s="45"/>
      <c r="AT638" s="46"/>
      <c r="AU638" s="47" t="s">
        <v>35</v>
      </c>
      <c r="AV638" s="48">
        <v>45657</v>
      </c>
      <c r="AW638" s="49"/>
      <c r="AX638" s="49">
        <v>84</v>
      </c>
      <c r="AY638" s="49"/>
      <c r="AZ638" s="49"/>
      <c r="BA638" s="49"/>
      <c r="BB638" s="49"/>
      <c r="BC638" s="49">
        <v>20</v>
      </c>
      <c r="BD638" s="50">
        <v>65</v>
      </c>
      <c r="BE638" s="49">
        <v>4</v>
      </c>
      <c r="BF638" s="49">
        <v>4</v>
      </c>
      <c r="BG638" s="49"/>
      <c r="BH638" s="49"/>
      <c r="BI638" s="49"/>
      <c r="BJ638" s="49"/>
      <c r="BK638" s="49"/>
      <c r="BL638" s="49"/>
      <c r="BM638" s="49"/>
    </row>
    <row r="639" spans="2:65" x14ac:dyDescent="0.25">
      <c r="B639" s="163">
        <v>0</v>
      </c>
      <c r="C639" s="26"/>
      <c r="D639" s="27"/>
      <c r="E639" s="27" t="s">
        <v>1349</v>
      </c>
      <c r="F639" s="29"/>
      <c r="G639" s="30"/>
      <c r="H639" s="30"/>
      <c r="I639" s="30"/>
      <c r="J639" s="31"/>
      <c r="K639" s="32"/>
      <c r="L639" s="33"/>
      <c r="M639" s="33"/>
      <c r="N639" s="26"/>
      <c r="O639" s="26"/>
      <c r="P639" s="34"/>
      <c r="Q639" s="33"/>
      <c r="R639" s="35"/>
      <c r="S639" s="26"/>
      <c r="T639" s="26"/>
      <c r="U639" s="26"/>
      <c r="V639" s="26"/>
      <c r="W639" s="26"/>
      <c r="X639" s="26"/>
      <c r="Y639" s="36"/>
      <c r="Z639" s="37"/>
      <c r="AA639" s="37"/>
      <c r="AB639" s="38"/>
      <c r="AC639" s="33"/>
      <c r="AD639" s="28"/>
      <c r="AE639" s="37"/>
      <c r="AF639" s="38"/>
      <c r="AG639" s="38"/>
      <c r="AH639" s="39"/>
      <c r="AI639" s="39"/>
      <c r="AJ639" s="40"/>
      <c r="AK639" s="41"/>
      <c r="AL639" s="42"/>
      <c r="AM639" s="39">
        <v>716</v>
      </c>
      <c r="AN639" s="30"/>
      <c r="AO639" s="30"/>
      <c r="AP639" s="38"/>
      <c r="AQ639" s="43" t="s">
        <v>155</v>
      </c>
      <c r="AR639" s="44"/>
      <c r="AS639" s="45"/>
      <c r="AT639" s="46"/>
      <c r="AU639" s="47"/>
      <c r="AV639" s="48"/>
      <c r="AW639" s="49"/>
      <c r="AX639" s="49"/>
      <c r="AY639" s="49"/>
      <c r="AZ639" s="49"/>
      <c r="BA639" s="49"/>
      <c r="BB639" s="49"/>
      <c r="BC639" s="49"/>
      <c r="BD639" s="50"/>
      <c r="BE639" s="49"/>
      <c r="BF639" s="49"/>
      <c r="BG639" s="49"/>
      <c r="BH639" s="49"/>
      <c r="BI639" s="49"/>
      <c r="BJ639" s="49"/>
      <c r="BK639" s="49"/>
      <c r="BL639" s="49"/>
      <c r="BM639" s="49"/>
    </row>
    <row r="640" spans="2:65" x14ac:dyDescent="0.25">
      <c r="B640" s="162">
        <v>2022</v>
      </c>
      <c r="C640" s="26"/>
      <c r="D640" s="27" t="s">
        <v>1350</v>
      </c>
      <c r="E640" s="27" t="s">
        <v>1351</v>
      </c>
      <c r="F640" s="29"/>
      <c r="G640" s="30"/>
      <c r="H640" s="30"/>
      <c r="I640" s="30"/>
      <c r="J640" s="31"/>
      <c r="K640" s="32"/>
      <c r="L640" s="33"/>
      <c r="M640" s="33"/>
      <c r="N640" s="26"/>
      <c r="O640" s="26"/>
      <c r="P640" s="34"/>
      <c r="Q640" s="33"/>
      <c r="R640" s="35"/>
      <c r="S640" s="26" t="s">
        <v>423</v>
      </c>
      <c r="T640" s="26"/>
      <c r="U640" s="26"/>
      <c r="V640" s="26" t="s">
        <v>36</v>
      </c>
      <c r="W640" s="26"/>
      <c r="X640" s="26" t="s">
        <v>777</v>
      </c>
      <c r="Y640" s="36"/>
      <c r="Z640" s="37"/>
      <c r="AA640" s="37"/>
      <c r="AB640" s="38"/>
      <c r="AC640" s="33"/>
      <c r="AD640" s="28"/>
      <c r="AE640" s="37"/>
      <c r="AF640" s="38"/>
      <c r="AG640" s="38"/>
      <c r="AH640" s="39"/>
      <c r="AI640" s="39"/>
      <c r="AJ640" s="40"/>
      <c r="AK640" s="41"/>
      <c r="AL640" s="42"/>
      <c r="AM640" s="39">
        <v>717</v>
      </c>
      <c r="AN640" s="30"/>
      <c r="AO640" s="30"/>
      <c r="AP640" s="38"/>
      <c r="AQ640" s="43" t="s">
        <v>155</v>
      </c>
      <c r="AR640" s="44"/>
      <c r="AS640" s="45"/>
      <c r="AT640" s="46"/>
      <c r="AU640" s="47"/>
      <c r="AV640" s="48">
        <v>45320</v>
      </c>
      <c r="AW640" s="49"/>
      <c r="AX640" s="49" t="s">
        <v>633</v>
      </c>
      <c r="AY640" s="49">
        <v>1</v>
      </c>
      <c r="AZ640" s="49"/>
      <c r="BA640" s="49"/>
      <c r="BB640" s="49">
        <v>1</v>
      </c>
      <c r="BC640" s="49"/>
      <c r="BD640" s="50"/>
      <c r="BE640" s="49">
        <v>3</v>
      </c>
      <c r="BF640" s="49"/>
      <c r="BG640" s="49"/>
      <c r="BH640" s="49"/>
      <c r="BI640" s="49"/>
      <c r="BJ640" s="49"/>
      <c r="BK640" s="49"/>
      <c r="BL640" s="49"/>
      <c r="BM640" s="49"/>
    </row>
    <row r="641" spans="2:65" x14ac:dyDescent="0.25">
      <c r="B641" s="163">
        <v>2022</v>
      </c>
      <c r="C641" s="26"/>
      <c r="D641" s="27" t="s">
        <v>1352</v>
      </c>
      <c r="E641" s="27" t="s">
        <v>1353</v>
      </c>
      <c r="F641" s="29"/>
      <c r="G641" s="30"/>
      <c r="H641" s="30"/>
      <c r="I641" s="30"/>
      <c r="J641" s="31"/>
      <c r="K641" s="32"/>
      <c r="L641" s="33"/>
      <c r="M641" s="33"/>
      <c r="N641" s="26"/>
      <c r="O641" s="26"/>
      <c r="P641" s="34"/>
      <c r="Q641" s="33"/>
      <c r="R641" s="35"/>
      <c r="S641" s="26"/>
      <c r="T641" s="26"/>
      <c r="U641" s="26"/>
      <c r="V641" s="26"/>
      <c r="W641" s="26"/>
      <c r="X641" s="26" t="s">
        <v>777</v>
      </c>
      <c r="Y641" s="36"/>
      <c r="Z641" s="37"/>
      <c r="AA641" s="37"/>
      <c r="AB641" s="38"/>
      <c r="AC641" s="33"/>
      <c r="AD641" s="28"/>
      <c r="AE641" s="37"/>
      <c r="AF641" s="38"/>
      <c r="AG641" s="38"/>
      <c r="AH641" s="39"/>
      <c r="AI641" s="39"/>
      <c r="AJ641" s="40"/>
      <c r="AK641" s="41"/>
      <c r="AL641" s="42"/>
      <c r="AM641" s="39">
        <v>718</v>
      </c>
      <c r="AN641" s="30" t="s">
        <v>1354</v>
      </c>
      <c r="AO641" s="30"/>
      <c r="AP641" s="38"/>
      <c r="AQ641" s="43" t="s">
        <v>155</v>
      </c>
      <c r="AR641" s="44"/>
      <c r="AS641" s="45"/>
      <c r="AT641" s="46"/>
      <c r="AU641" s="47"/>
      <c r="AV641" s="48">
        <v>44926</v>
      </c>
      <c r="AW641" s="49"/>
      <c r="AX641" s="49">
        <v>77</v>
      </c>
      <c r="AY641" s="49"/>
      <c r="AZ641" s="49"/>
      <c r="BA641" s="49"/>
      <c r="BB641" s="49"/>
      <c r="BC641" s="49"/>
      <c r="BD641" s="50"/>
      <c r="BE641" s="49"/>
      <c r="BF641" s="49"/>
      <c r="BG641" s="49"/>
      <c r="BH641" s="49"/>
      <c r="BI641" s="49"/>
      <c r="BJ641" s="49"/>
      <c r="BK641" s="49"/>
      <c r="BL641" s="49"/>
      <c r="BM641" s="49"/>
    </row>
    <row r="642" spans="2:65" x14ac:dyDescent="0.25">
      <c r="B642" s="162">
        <v>2022</v>
      </c>
      <c r="C642" s="26"/>
      <c r="D642" s="27" t="s">
        <v>1352</v>
      </c>
      <c r="E642" s="27" t="s">
        <v>1355</v>
      </c>
      <c r="F642" s="29"/>
      <c r="G642" s="30"/>
      <c r="H642" s="30"/>
      <c r="I642" s="30"/>
      <c r="J642" s="31"/>
      <c r="K642" s="32"/>
      <c r="L642" s="33"/>
      <c r="M642" s="33"/>
      <c r="N642" s="26"/>
      <c r="O642" s="26"/>
      <c r="P642" s="34"/>
      <c r="Q642" s="33"/>
      <c r="R642" s="35"/>
      <c r="S642" s="26"/>
      <c r="T642" s="26"/>
      <c r="U642" s="26"/>
      <c r="V642" s="26"/>
      <c r="W642" s="26"/>
      <c r="X642" s="26" t="s">
        <v>777</v>
      </c>
      <c r="Y642" s="36"/>
      <c r="Z642" s="37"/>
      <c r="AA642" s="37"/>
      <c r="AB642" s="38"/>
      <c r="AC642" s="33"/>
      <c r="AD642" s="28"/>
      <c r="AE642" s="37"/>
      <c r="AF642" s="38"/>
      <c r="AG642" s="38"/>
      <c r="AH642" s="39"/>
      <c r="AI642" s="39"/>
      <c r="AJ642" s="40"/>
      <c r="AK642" s="41"/>
      <c r="AL642" s="42"/>
      <c r="AM642" s="39">
        <v>718</v>
      </c>
      <c r="AN642" s="30" t="s">
        <v>1354</v>
      </c>
      <c r="AO642" s="30"/>
      <c r="AP642" s="38"/>
      <c r="AQ642" s="43" t="s">
        <v>155</v>
      </c>
      <c r="AR642" s="44"/>
      <c r="AS642" s="45"/>
      <c r="AT642" s="46"/>
      <c r="AU642" s="47"/>
      <c r="AV642" s="48">
        <v>44926</v>
      </c>
      <c r="AW642" s="49"/>
      <c r="AX642" s="49">
        <v>17</v>
      </c>
      <c r="AY642" s="49"/>
      <c r="AZ642" s="49"/>
      <c r="BA642" s="49"/>
      <c r="BB642" s="49"/>
      <c r="BC642" s="49"/>
      <c r="BD642" s="50"/>
      <c r="BE642" s="49"/>
      <c r="BF642" s="49"/>
      <c r="BG642" s="49"/>
      <c r="BH642" s="49"/>
      <c r="BI642" s="49"/>
      <c r="BJ642" s="49"/>
      <c r="BK642" s="49"/>
      <c r="BL642" s="49"/>
      <c r="BM642" s="49"/>
    </row>
    <row r="643" spans="2:65" x14ac:dyDescent="0.25">
      <c r="B643" s="163">
        <v>2022</v>
      </c>
      <c r="C643" s="26"/>
      <c r="D643" s="27" t="s">
        <v>1356</v>
      </c>
      <c r="E643" s="27" t="s">
        <v>1357</v>
      </c>
      <c r="F643" s="29"/>
      <c r="G643" s="30"/>
      <c r="H643" s="30"/>
      <c r="I643" s="30"/>
      <c r="J643" s="31"/>
      <c r="K643" s="32"/>
      <c r="L643" s="33"/>
      <c r="M643" s="33"/>
      <c r="N643" s="26"/>
      <c r="O643" s="26"/>
      <c r="P643" s="34"/>
      <c r="Q643" s="33"/>
      <c r="R643" s="35"/>
      <c r="S643" s="26" t="s">
        <v>1093</v>
      </c>
      <c r="T643" s="26"/>
      <c r="U643" s="26"/>
      <c r="V643" s="26" t="s">
        <v>90</v>
      </c>
      <c r="W643" s="26"/>
      <c r="X643" s="26" t="s">
        <v>423</v>
      </c>
      <c r="Y643" s="36"/>
      <c r="Z643" s="37"/>
      <c r="AA643" s="37"/>
      <c r="AB643" s="38"/>
      <c r="AC643" s="33"/>
      <c r="AD643" s="28"/>
      <c r="AE643" s="37"/>
      <c r="AF643" s="38"/>
      <c r="AG643" s="38"/>
      <c r="AH643" s="39"/>
      <c r="AI643" s="39"/>
      <c r="AJ643" s="40"/>
      <c r="AK643" s="41"/>
      <c r="AL643" s="42"/>
      <c r="AM643" s="39">
        <v>719</v>
      </c>
      <c r="AN643" s="30" t="s">
        <v>1358</v>
      </c>
      <c r="AO643" s="30"/>
      <c r="AP643" s="38"/>
      <c r="AQ643" s="43" t="s">
        <v>155</v>
      </c>
      <c r="AR643" s="44"/>
      <c r="AS643" s="45"/>
      <c r="AT643" s="46"/>
      <c r="AU643" s="47"/>
      <c r="AV643" s="48">
        <v>44926</v>
      </c>
      <c r="AW643" s="49"/>
      <c r="AX643" s="49">
        <v>12</v>
      </c>
      <c r="AY643" s="49"/>
      <c r="AZ643" s="49"/>
      <c r="BA643" s="49"/>
      <c r="BB643" s="49"/>
      <c r="BC643" s="49"/>
      <c r="BD643" s="50"/>
      <c r="BE643" s="49"/>
      <c r="BF643" s="49"/>
      <c r="BG643" s="49"/>
      <c r="BH643" s="49"/>
      <c r="BI643" s="49"/>
      <c r="BJ643" s="49"/>
      <c r="BK643" s="49"/>
      <c r="BL643" s="49"/>
      <c r="BM643" s="49"/>
    </row>
    <row r="644" spans="2:65" x14ac:dyDescent="0.25">
      <c r="B644" s="162">
        <v>0</v>
      </c>
      <c r="C644" s="26"/>
      <c r="D644" s="27"/>
      <c r="E644" s="27" t="s">
        <v>1359</v>
      </c>
      <c r="F644" s="29"/>
      <c r="G644" s="30"/>
      <c r="H644" s="30"/>
      <c r="I644" s="30"/>
      <c r="J644" s="31"/>
      <c r="K644" s="32"/>
      <c r="L644" s="33"/>
      <c r="M644" s="33"/>
      <c r="N644" s="26"/>
      <c r="O644" s="26"/>
      <c r="P644" s="34"/>
      <c r="Q644" s="33"/>
      <c r="R644" s="35"/>
      <c r="S644" s="26"/>
      <c r="T644" s="26"/>
      <c r="U644" s="26"/>
      <c r="V644" s="26"/>
      <c r="W644" s="26"/>
      <c r="X644" s="26"/>
      <c r="Y644" s="36"/>
      <c r="Z644" s="37"/>
      <c r="AA644" s="37"/>
      <c r="AB644" s="38"/>
      <c r="AC644" s="33"/>
      <c r="AD644" s="28"/>
      <c r="AE644" s="37"/>
      <c r="AF644" s="38"/>
      <c r="AG644" s="38"/>
      <c r="AH644" s="39"/>
      <c r="AI644" s="39"/>
      <c r="AJ644" s="40"/>
      <c r="AK644" s="41"/>
      <c r="AL644" s="42"/>
      <c r="AM644" s="39">
        <v>720</v>
      </c>
      <c r="AN644" s="30"/>
      <c r="AO644" s="30"/>
      <c r="AP644" s="38"/>
      <c r="AQ644" s="43" t="s">
        <v>155</v>
      </c>
      <c r="AR644" s="44"/>
      <c r="AS644" s="45"/>
      <c r="AT644" s="46"/>
      <c r="AU644" s="47"/>
      <c r="AV644" s="48"/>
      <c r="AW644" s="49"/>
      <c r="AX644" s="49"/>
      <c r="AY644" s="49"/>
      <c r="AZ644" s="49"/>
      <c r="BA644" s="49"/>
      <c r="BB644" s="49"/>
      <c r="BC644" s="49"/>
      <c r="BD644" s="50"/>
      <c r="BE644" s="49"/>
      <c r="BF644" s="49"/>
      <c r="BG644" s="49"/>
      <c r="BH644" s="49"/>
      <c r="BI644" s="49"/>
      <c r="BJ644" s="49"/>
      <c r="BK644" s="49"/>
      <c r="BL644" s="49"/>
      <c r="BM644" s="49"/>
    </row>
    <row r="645" spans="2:65" x14ac:dyDescent="0.25">
      <c r="B645" s="163">
        <v>0</v>
      </c>
      <c r="C645" s="26"/>
      <c r="D645" s="27"/>
      <c r="E645" s="27" t="s">
        <v>1360</v>
      </c>
      <c r="F645" s="29"/>
      <c r="G645" s="30"/>
      <c r="H645" s="30"/>
      <c r="I645" s="30"/>
      <c r="J645" s="31"/>
      <c r="K645" s="32"/>
      <c r="L645" s="33"/>
      <c r="M645" s="33"/>
      <c r="N645" s="26"/>
      <c r="O645" s="26"/>
      <c r="P645" s="34"/>
      <c r="Q645" s="33"/>
      <c r="R645" s="35"/>
      <c r="S645" s="26"/>
      <c r="T645" s="26"/>
      <c r="U645" s="26"/>
      <c r="V645" s="26"/>
      <c r="W645" s="26"/>
      <c r="X645" s="26"/>
      <c r="Y645" s="36"/>
      <c r="Z645" s="37"/>
      <c r="AA645" s="37"/>
      <c r="AB645" s="38"/>
      <c r="AC645" s="33"/>
      <c r="AD645" s="28" t="s">
        <v>1361</v>
      </c>
      <c r="AE645" s="37"/>
      <c r="AF645" s="38"/>
      <c r="AG645" s="38"/>
      <c r="AH645" s="39"/>
      <c r="AI645" s="39"/>
      <c r="AJ645" s="40"/>
      <c r="AK645" s="41"/>
      <c r="AL645" s="42"/>
      <c r="AM645" s="39">
        <v>722</v>
      </c>
      <c r="AN645" s="30"/>
      <c r="AO645" s="30"/>
      <c r="AP645" s="38"/>
      <c r="AQ645" s="43" t="s">
        <v>155</v>
      </c>
      <c r="AR645" s="44"/>
      <c r="AS645" s="45"/>
      <c r="AT645" s="46"/>
      <c r="AU645" s="47"/>
      <c r="AV645" s="48"/>
      <c r="AW645" s="49"/>
      <c r="AX645" s="49"/>
      <c r="AY645" s="49"/>
      <c r="AZ645" s="49"/>
      <c r="BA645" s="49"/>
      <c r="BB645" s="49"/>
      <c r="BC645" s="49"/>
      <c r="BD645" s="50"/>
      <c r="BE645" s="49"/>
      <c r="BF645" s="49"/>
      <c r="BG645" s="49"/>
      <c r="BH645" s="49"/>
      <c r="BI645" s="49"/>
      <c r="BJ645" s="49"/>
      <c r="BK645" s="49"/>
      <c r="BL645" s="49"/>
      <c r="BM645" s="49"/>
    </row>
    <row r="646" spans="2:65" x14ac:dyDescent="0.25">
      <c r="B646" s="162">
        <v>0</v>
      </c>
      <c r="C646" s="26"/>
      <c r="D646" s="27"/>
      <c r="E646" s="27" t="s">
        <v>1362</v>
      </c>
      <c r="F646" s="29"/>
      <c r="G646" s="30"/>
      <c r="H646" s="30"/>
      <c r="I646" s="30"/>
      <c r="J646" s="31"/>
      <c r="K646" s="32"/>
      <c r="L646" s="33"/>
      <c r="M646" s="33"/>
      <c r="N646" s="26"/>
      <c r="O646" s="26"/>
      <c r="P646" s="34"/>
      <c r="Q646" s="33"/>
      <c r="R646" s="35"/>
      <c r="S646" s="26"/>
      <c r="T646" s="26"/>
      <c r="U646" s="26"/>
      <c r="V646" s="26"/>
      <c r="W646" s="26"/>
      <c r="X646" s="26"/>
      <c r="Y646" s="36"/>
      <c r="Z646" s="37"/>
      <c r="AA646" s="37"/>
      <c r="AB646" s="38"/>
      <c r="AC646" s="33"/>
      <c r="AD646" s="28" t="s">
        <v>1363</v>
      </c>
      <c r="AE646" s="37"/>
      <c r="AF646" s="38"/>
      <c r="AG646" s="38"/>
      <c r="AH646" s="39"/>
      <c r="AI646" s="39"/>
      <c r="AJ646" s="40"/>
      <c r="AK646" s="41"/>
      <c r="AL646" s="42"/>
      <c r="AM646" s="39">
        <v>724</v>
      </c>
      <c r="AN646" s="30"/>
      <c r="AO646" s="30"/>
      <c r="AP646" s="38"/>
      <c r="AQ646" s="43" t="s">
        <v>155</v>
      </c>
      <c r="AR646" s="44"/>
      <c r="AS646" s="45"/>
      <c r="AT646" s="46"/>
      <c r="AU646" s="47"/>
      <c r="AV646" s="48"/>
      <c r="AW646" s="49"/>
      <c r="AX646" s="49"/>
      <c r="AY646" s="49"/>
      <c r="AZ646" s="49"/>
      <c r="BA646" s="49"/>
      <c r="BB646" s="49"/>
      <c r="BC646" s="49"/>
      <c r="BD646" s="50"/>
      <c r="BE646" s="49"/>
      <c r="BF646" s="49"/>
      <c r="BG646" s="49"/>
      <c r="BH646" s="49"/>
      <c r="BI646" s="49"/>
      <c r="BJ646" s="49"/>
      <c r="BK646" s="49"/>
      <c r="BL646" s="49"/>
      <c r="BM646" s="49"/>
    </row>
    <row r="647" spans="2:65" x14ac:dyDescent="0.25">
      <c r="B647" s="163">
        <v>2022</v>
      </c>
      <c r="C647" s="26"/>
      <c r="D647" s="27" t="s">
        <v>1350</v>
      </c>
      <c r="E647" s="27" t="s">
        <v>1364</v>
      </c>
      <c r="F647" s="29"/>
      <c r="G647" s="30"/>
      <c r="H647" s="30"/>
      <c r="I647" s="30"/>
      <c r="J647" s="31"/>
      <c r="K647" s="32"/>
      <c r="L647" s="33"/>
      <c r="M647" s="33"/>
      <c r="N647" s="26"/>
      <c r="O647" s="26"/>
      <c r="P647" s="34"/>
      <c r="Q647" s="33"/>
      <c r="R647" s="35"/>
      <c r="S647" s="26"/>
      <c r="T647" s="26"/>
      <c r="U647" s="26"/>
      <c r="V647" s="26" t="s">
        <v>209</v>
      </c>
      <c r="W647" s="26"/>
      <c r="X647" s="26"/>
      <c r="Y647" s="36"/>
      <c r="Z647" s="37"/>
      <c r="AA647" s="37"/>
      <c r="AB647" s="38"/>
      <c r="AC647" s="33"/>
      <c r="AD647" s="28"/>
      <c r="AE647" s="37"/>
      <c r="AF647" s="38"/>
      <c r="AG647" s="38"/>
      <c r="AH647" s="39"/>
      <c r="AI647" s="39"/>
      <c r="AJ647" s="40"/>
      <c r="AK647" s="41"/>
      <c r="AL647" s="42"/>
      <c r="AM647" s="39">
        <v>725</v>
      </c>
      <c r="AN647" s="30"/>
      <c r="AO647" s="30"/>
      <c r="AP647" s="38"/>
      <c r="AQ647" s="43" t="s">
        <v>155</v>
      </c>
      <c r="AR647" s="44"/>
      <c r="AS647" s="45"/>
      <c r="AT647" s="46" t="s">
        <v>1293</v>
      </c>
      <c r="AU647" s="47"/>
      <c r="AV647" s="48"/>
      <c r="AW647" s="49"/>
      <c r="AX647" s="49"/>
      <c r="AY647" s="49"/>
      <c r="AZ647" s="49"/>
      <c r="BA647" s="49"/>
      <c r="BB647" s="49"/>
      <c r="BC647" s="49"/>
      <c r="BD647" s="50"/>
      <c r="BE647" s="49"/>
      <c r="BF647" s="49"/>
      <c r="BG647" s="49"/>
      <c r="BH647" s="49"/>
      <c r="BI647" s="49"/>
      <c r="BJ647" s="49"/>
      <c r="BK647" s="49"/>
      <c r="BL647" s="49"/>
      <c r="BM647" s="49"/>
    </row>
    <row r="648" spans="2:65" x14ac:dyDescent="0.25">
      <c r="B648" s="162">
        <v>2022</v>
      </c>
      <c r="C648" s="26"/>
      <c r="D648" s="27" t="s">
        <v>1365</v>
      </c>
      <c r="E648" s="27" t="s">
        <v>1366</v>
      </c>
      <c r="F648" s="29"/>
      <c r="G648" s="30"/>
      <c r="H648" s="30"/>
      <c r="I648" s="30"/>
      <c r="J648" s="31"/>
      <c r="K648" s="32"/>
      <c r="L648" s="33"/>
      <c r="M648" s="33"/>
      <c r="N648" s="26"/>
      <c r="O648" s="26"/>
      <c r="P648" s="34"/>
      <c r="Q648" s="33"/>
      <c r="R648" s="35"/>
      <c r="S648" s="26"/>
      <c r="T648" s="26"/>
      <c r="U648" s="26"/>
      <c r="V648" s="26"/>
      <c r="W648" s="26"/>
      <c r="X648" s="26" t="s">
        <v>777</v>
      </c>
      <c r="Y648" s="36"/>
      <c r="Z648" s="37"/>
      <c r="AA648" s="37"/>
      <c r="AB648" s="38"/>
      <c r="AC648" s="33"/>
      <c r="AD648" s="28"/>
      <c r="AE648" s="37"/>
      <c r="AF648" s="38"/>
      <c r="AG648" s="38"/>
      <c r="AH648" s="39"/>
      <c r="AI648" s="39" t="s">
        <v>1304</v>
      </c>
      <c r="AJ648" s="40"/>
      <c r="AK648" s="41"/>
      <c r="AL648" s="42"/>
      <c r="AM648" s="39">
        <v>726</v>
      </c>
      <c r="AN648" s="30" t="s">
        <v>1367</v>
      </c>
      <c r="AO648" s="30"/>
      <c r="AP648" s="38"/>
      <c r="AQ648" s="43" t="s">
        <v>155</v>
      </c>
      <c r="AR648" s="44"/>
      <c r="AS648" s="45"/>
      <c r="AT648" s="46"/>
      <c r="AU648" s="47"/>
      <c r="AV648" s="48">
        <v>44782</v>
      </c>
      <c r="AW648" s="49"/>
      <c r="AX648" s="49">
        <v>86</v>
      </c>
      <c r="AY648" s="49"/>
      <c r="AZ648" s="49"/>
      <c r="BA648" s="49"/>
      <c r="BB648" s="49"/>
      <c r="BC648" s="49" t="e">
        <v>#VALUE!</v>
      </c>
      <c r="BD648" s="50"/>
      <c r="BE648" s="49"/>
      <c r="BF648" s="49"/>
      <c r="BG648" s="49"/>
      <c r="BH648" s="49"/>
      <c r="BI648" s="49"/>
      <c r="BJ648" s="49"/>
      <c r="BK648" s="49"/>
      <c r="BL648" s="49"/>
      <c r="BM648" s="49"/>
    </row>
    <row r="649" spans="2:65" x14ac:dyDescent="0.25">
      <c r="B649" s="163">
        <v>0</v>
      </c>
      <c r="C649" s="26"/>
      <c r="D649" s="27"/>
      <c r="E649" s="27" t="s">
        <v>1368</v>
      </c>
      <c r="F649" s="51"/>
      <c r="G649" s="26"/>
      <c r="H649" s="26"/>
      <c r="J649" s="52"/>
      <c r="K649" s="51"/>
      <c r="L649" s="26"/>
      <c r="M649" s="26"/>
      <c r="N649" s="26"/>
      <c r="O649" s="26"/>
      <c r="P649" s="53"/>
      <c r="Q649" s="26"/>
      <c r="R649" s="54"/>
      <c r="S649" s="26"/>
      <c r="T649" s="26"/>
      <c r="U649" s="26"/>
      <c r="V649" s="26"/>
      <c r="W649" s="26"/>
      <c r="X649" s="26"/>
      <c r="Y649" s="26"/>
      <c r="Z649" s="26"/>
      <c r="AA649" s="26"/>
      <c r="AB649" s="26"/>
      <c r="AC649" s="26"/>
      <c r="AD649" s="26"/>
      <c r="AE649" s="36"/>
      <c r="AF649" s="38"/>
      <c r="AG649" s="38"/>
      <c r="AH649" s="33"/>
      <c r="AI649" s="28"/>
      <c r="AJ649" s="32"/>
      <c r="AK649" s="55"/>
      <c r="AL649" s="56"/>
      <c r="AM649" s="39">
        <v>727</v>
      </c>
      <c r="AN649" s="30"/>
      <c r="AO649" s="30"/>
      <c r="AP649" s="26"/>
      <c r="AQ649" s="43" t="s">
        <v>155</v>
      </c>
      <c r="AR649" s="44"/>
      <c r="AS649" s="45"/>
      <c r="AT649" s="46"/>
      <c r="AU649" s="49"/>
      <c r="AV649" s="48"/>
      <c r="AW649" s="49"/>
      <c r="AX649" s="49"/>
      <c r="AY649" s="49"/>
      <c r="AZ649" s="49"/>
      <c r="BA649" s="49"/>
      <c r="BB649" s="49"/>
      <c r="BC649" s="49"/>
      <c r="BD649" s="50"/>
      <c r="BE649" s="49"/>
      <c r="BF649" s="49"/>
      <c r="BG649" s="49"/>
      <c r="BH649" s="49"/>
      <c r="BI649" s="26"/>
      <c r="BJ649" s="26"/>
      <c r="BK649" s="26"/>
      <c r="BL649" s="26"/>
      <c r="BM649" s="26"/>
    </row>
    <row r="650" spans="2:65" x14ac:dyDescent="0.25">
      <c r="B650" s="162">
        <v>0</v>
      </c>
      <c r="C650" s="26"/>
      <c r="D650" s="27"/>
      <c r="E650" s="27" t="s">
        <v>1369</v>
      </c>
      <c r="F650" s="29"/>
      <c r="G650" s="30"/>
      <c r="H650" s="30"/>
      <c r="I650" s="30"/>
      <c r="J650" s="31"/>
      <c r="K650" s="32"/>
      <c r="L650" s="33"/>
      <c r="M650" s="33"/>
      <c r="N650" s="26"/>
      <c r="O650" s="26"/>
      <c r="P650" s="34"/>
      <c r="Q650" s="33"/>
      <c r="R650" s="35"/>
      <c r="S650" s="26"/>
      <c r="T650" s="26"/>
      <c r="U650" s="26"/>
      <c r="V650" s="26"/>
      <c r="W650" s="26"/>
      <c r="X650" s="26"/>
      <c r="Y650" s="36"/>
      <c r="Z650" s="37"/>
      <c r="AA650" s="37"/>
      <c r="AB650" s="38"/>
      <c r="AC650" s="33"/>
      <c r="AD650" s="28" t="s">
        <v>1370</v>
      </c>
      <c r="AE650" s="37"/>
      <c r="AF650" s="38"/>
      <c r="AG650" s="38"/>
      <c r="AH650" s="39"/>
      <c r="AI650" s="39"/>
      <c r="AJ650" s="40"/>
      <c r="AK650" s="41"/>
      <c r="AL650" s="42"/>
      <c r="AM650" s="39">
        <v>728</v>
      </c>
      <c r="AN650" s="30"/>
      <c r="AO650" s="30"/>
      <c r="AP650" s="38"/>
      <c r="AQ650" s="43" t="s">
        <v>155</v>
      </c>
      <c r="AR650" s="44"/>
      <c r="AS650" s="45"/>
      <c r="AT650" s="46"/>
      <c r="AU650" s="47"/>
      <c r="AV650" s="48"/>
      <c r="AW650" s="49"/>
      <c r="AX650" s="49"/>
      <c r="AY650" s="49"/>
      <c r="AZ650" s="49"/>
      <c r="BA650" s="49"/>
      <c r="BB650" s="49"/>
      <c r="BC650" s="49"/>
      <c r="BD650" s="50"/>
      <c r="BE650" s="49"/>
      <c r="BF650" s="49"/>
      <c r="BG650" s="49"/>
      <c r="BH650" s="49"/>
      <c r="BI650" s="49"/>
      <c r="BJ650" s="49"/>
      <c r="BK650" s="49"/>
      <c r="BL650" s="49"/>
      <c r="BM650" s="49"/>
    </row>
    <row r="651" spans="2:65" x14ac:dyDescent="0.25">
      <c r="B651" s="163">
        <v>2022</v>
      </c>
      <c r="C651" s="26"/>
      <c r="D651" s="27" t="s">
        <v>1371</v>
      </c>
      <c r="E651" s="27" t="s">
        <v>1372</v>
      </c>
      <c r="F651" s="29"/>
      <c r="G651" s="30"/>
      <c r="H651" s="30"/>
      <c r="I651" s="30"/>
      <c r="J651" s="31"/>
      <c r="K651" s="32"/>
      <c r="L651" s="33"/>
      <c r="M651" s="33"/>
      <c r="N651" s="26"/>
      <c r="O651" s="26"/>
      <c r="P651" s="34"/>
      <c r="Q651" s="33"/>
      <c r="R651" s="35"/>
      <c r="S651" s="26"/>
      <c r="T651" s="26"/>
      <c r="U651" s="26"/>
      <c r="V651" s="26"/>
      <c r="W651" s="26"/>
      <c r="X651" s="26" t="s">
        <v>423</v>
      </c>
      <c r="Y651" s="36"/>
      <c r="Z651" s="37"/>
      <c r="AA651" s="37"/>
      <c r="AB651" s="38" t="s">
        <v>29</v>
      </c>
      <c r="AC651" s="33"/>
      <c r="AD651" s="28" t="s">
        <v>154</v>
      </c>
      <c r="AE651" s="37"/>
      <c r="AF651" s="38" t="s">
        <v>501</v>
      </c>
      <c r="AG651" s="38" t="s">
        <v>501</v>
      </c>
      <c r="AH651" s="39"/>
      <c r="AI651" s="39" t="s">
        <v>31</v>
      </c>
      <c r="AJ651" s="40" t="s">
        <v>424</v>
      </c>
      <c r="AK651" s="41"/>
      <c r="AL651" s="42"/>
      <c r="AM651" s="39">
        <v>729</v>
      </c>
      <c r="AN651" s="30" t="s">
        <v>1373</v>
      </c>
      <c r="AO651" s="30"/>
      <c r="AP651" s="38"/>
      <c r="AQ651" s="43"/>
      <c r="AR651" s="44" t="s">
        <v>501</v>
      </c>
      <c r="AS651" s="45"/>
      <c r="AT651" s="46"/>
      <c r="AU651" s="47" t="s">
        <v>35</v>
      </c>
      <c r="AV651" s="48">
        <v>45657</v>
      </c>
      <c r="AW651" s="49"/>
      <c r="AX651" s="49">
        <v>178</v>
      </c>
      <c r="AY651" s="49">
        <v>56</v>
      </c>
      <c r="AZ651" s="49">
        <v>80</v>
      </c>
      <c r="BA651" s="49">
        <v>38</v>
      </c>
      <c r="BB651" s="49">
        <v>88</v>
      </c>
      <c r="BC651" s="49" t="e">
        <v>#VALUE!</v>
      </c>
      <c r="BD651" s="50">
        <v>282</v>
      </c>
      <c r="BE651" s="49">
        <v>75</v>
      </c>
      <c r="BF651" s="49">
        <v>51</v>
      </c>
      <c r="BG651" s="49"/>
      <c r="BH651" s="49"/>
      <c r="BI651" s="49"/>
      <c r="BJ651" s="49"/>
      <c r="BK651" s="49"/>
      <c r="BL651" s="49"/>
      <c r="BM651" s="49"/>
    </row>
    <row r="652" spans="2:65" x14ac:dyDescent="0.25">
      <c r="B652" s="162">
        <v>2022</v>
      </c>
      <c r="C652" s="26"/>
      <c r="D652" s="27" t="s">
        <v>1374</v>
      </c>
      <c r="E652" s="27" t="s">
        <v>1375</v>
      </c>
      <c r="F652" s="29"/>
      <c r="G652" s="30"/>
      <c r="H652" s="30"/>
      <c r="I652" s="30"/>
      <c r="J652" s="31"/>
      <c r="K652" s="32"/>
      <c r="L652" s="33"/>
      <c r="M652" s="33"/>
      <c r="N652" s="26"/>
      <c r="O652" s="26"/>
      <c r="P652" s="34"/>
      <c r="Q652" s="33"/>
      <c r="R652" s="35"/>
      <c r="S652" s="26"/>
      <c r="T652" s="26"/>
      <c r="U652" s="26"/>
      <c r="V652" s="26"/>
      <c r="W652" s="26"/>
      <c r="X652" s="26"/>
      <c r="Y652" s="36"/>
      <c r="Z652" s="37"/>
      <c r="AA652" s="37"/>
      <c r="AB652" s="38"/>
      <c r="AC652" s="33"/>
      <c r="AD652" s="28"/>
      <c r="AE652" s="37"/>
      <c r="AF652" s="38"/>
      <c r="AG652" s="38"/>
      <c r="AH652" s="39"/>
      <c r="AI652" s="39"/>
      <c r="AJ652" s="40"/>
      <c r="AK652" s="41"/>
      <c r="AL652" s="42"/>
      <c r="AM652" s="39">
        <v>730</v>
      </c>
      <c r="AN652" s="30" t="s">
        <v>1376</v>
      </c>
      <c r="AO652" s="30"/>
      <c r="AP652" s="38"/>
      <c r="AQ652" s="43" t="s">
        <v>155</v>
      </c>
      <c r="AR652" s="44"/>
      <c r="AS652" s="45"/>
      <c r="AT652" s="46"/>
      <c r="AU652" s="47"/>
      <c r="AV652" s="48">
        <v>45352</v>
      </c>
      <c r="AW652" s="49"/>
      <c r="AX652" s="49">
        <v>85</v>
      </c>
      <c r="AY652" s="49"/>
      <c r="AZ652" s="49"/>
      <c r="BA652" s="49">
        <v>2</v>
      </c>
      <c r="BB652" s="49"/>
      <c r="BC652" s="49" t="e">
        <v>#VALUE!</v>
      </c>
      <c r="BD652" s="50"/>
      <c r="BE652" s="49">
        <v>1</v>
      </c>
      <c r="BF652" s="49"/>
      <c r="BG652" s="49"/>
      <c r="BH652" s="49"/>
      <c r="BI652" s="49"/>
      <c r="BJ652" s="49"/>
      <c r="BK652" s="49"/>
      <c r="BL652" s="49"/>
      <c r="BM652" s="49"/>
    </row>
    <row r="653" spans="2:65" x14ac:dyDescent="0.25">
      <c r="B653" s="163">
        <v>2021</v>
      </c>
      <c r="C653" s="26"/>
      <c r="D653" s="27" t="s">
        <v>1377</v>
      </c>
      <c r="E653" s="27" t="s">
        <v>1378</v>
      </c>
      <c r="F653" s="29"/>
      <c r="G653" s="30"/>
      <c r="H653" s="30"/>
      <c r="I653" s="30"/>
      <c r="J653" s="31"/>
      <c r="K653" s="32"/>
      <c r="L653" s="33"/>
      <c r="M653" s="33"/>
      <c r="N653" s="26"/>
      <c r="O653" s="26"/>
      <c r="P653" s="34"/>
      <c r="Q653" s="33"/>
      <c r="R653" s="35"/>
      <c r="S653" s="26"/>
      <c r="T653" s="26"/>
      <c r="U653" s="26"/>
      <c r="V653" s="26"/>
      <c r="W653" s="26"/>
      <c r="X653" s="26" t="s">
        <v>751</v>
      </c>
      <c r="Y653" s="36"/>
      <c r="Z653" s="37"/>
      <c r="AA653" s="37"/>
      <c r="AB653" s="38"/>
      <c r="AC653" s="33"/>
      <c r="AD653" s="28"/>
      <c r="AE653" s="37"/>
      <c r="AF653" s="38"/>
      <c r="AG653" s="38"/>
      <c r="AH653" s="39"/>
      <c r="AI653" s="39" t="s">
        <v>720</v>
      </c>
      <c r="AJ653" s="40" t="s">
        <v>972</v>
      </c>
      <c r="AK653" s="41"/>
      <c r="AL653" s="42"/>
      <c r="AM653" s="39">
        <v>731</v>
      </c>
      <c r="AN653" s="30" t="s">
        <v>1379</v>
      </c>
      <c r="AO653" s="30"/>
      <c r="AP653" s="38"/>
      <c r="AQ653" s="43" t="s">
        <v>155</v>
      </c>
      <c r="AR653" s="44"/>
      <c r="AS653" s="45"/>
      <c r="AT653" s="46"/>
      <c r="AU653" s="47"/>
      <c r="AV653" s="48">
        <v>44883</v>
      </c>
      <c r="AW653" s="49"/>
      <c r="AX653" s="49">
        <v>23</v>
      </c>
      <c r="AY653" s="49"/>
      <c r="AZ653" s="49"/>
      <c r="BA653" s="49"/>
      <c r="BB653" s="49"/>
      <c r="BC653" s="49" t="e">
        <v>#VALUE!</v>
      </c>
      <c r="BD653" s="50"/>
      <c r="BE653" s="49"/>
      <c r="BF653" s="49"/>
      <c r="BG653" s="49"/>
      <c r="BH653" s="49"/>
      <c r="BI653" s="49"/>
      <c r="BJ653" s="49"/>
      <c r="BK653" s="49"/>
      <c r="BL653" s="49"/>
      <c r="BM653" s="49"/>
    </row>
    <row r="654" spans="2:65" x14ac:dyDescent="0.25">
      <c r="B654" s="162">
        <v>2022</v>
      </c>
      <c r="C654" s="26"/>
      <c r="D654" s="27" t="s">
        <v>1380</v>
      </c>
      <c r="E654" s="27" t="s">
        <v>1381</v>
      </c>
      <c r="F654" s="29"/>
      <c r="G654" s="30"/>
      <c r="H654" s="30"/>
      <c r="I654" s="30"/>
      <c r="J654" s="31"/>
      <c r="K654" s="32"/>
      <c r="L654" s="33"/>
      <c r="M654" s="33"/>
      <c r="N654" s="26"/>
      <c r="O654" s="26"/>
      <c r="P654" s="34"/>
      <c r="Q654" s="33"/>
      <c r="R654" s="35"/>
      <c r="S654" s="26"/>
      <c r="T654" s="26"/>
      <c r="U654" s="26"/>
      <c r="V654" s="26"/>
      <c r="W654" s="26" t="s">
        <v>990</v>
      </c>
      <c r="X654" s="26" t="s">
        <v>423</v>
      </c>
      <c r="Y654" s="36"/>
      <c r="Z654" s="37"/>
      <c r="AA654" s="37"/>
      <c r="AB654" s="38"/>
      <c r="AC654" s="33"/>
      <c r="AD654" s="28"/>
      <c r="AE654" s="37">
        <v>2022</v>
      </c>
      <c r="AF654" s="38" t="s">
        <v>1382</v>
      </c>
      <c r="AG654" s="38">
        <v>44725</v>
      </c>
      <c r="AH654" s="39" t="s">
        <v>30</v>
      </c>
      <c r="AI654" s="39" t="s">
        <v>488</v>
      </c>
      <c r="AJ654" s="40" t="s">
        <v>1383</v>
      </c>
      <c r="AK654" s="41" t="s">
        <v>1384</v>
      </c>
      <c r="AL654" s="42" t="s">
        <v>1384</v>
      </c>
      <c r="AM654" s="39">
        <v>732</v>
      </c>
      <c r="AN654" s="30" t="s">
        <v>1385</v>
      </c>
      <c r="AO654" s="30"/>
      <c r="AP654" s="38"/>
      <c r="AQ654" s="43" t="s">
        <v>155</v>
      </c>
      <c r="AR654" s="44"/>
      <c r="AS654" s="45"/>
      <c r="AT654" s="46"/>
      <c r="AU654" s="47"/>
      <c r="AV654" s="48">
        <v>44757</v>
      </c>
      <c r="AW654" s="49"/>
      <c r="AX654" s="49" t="s">
        <v>1386</v>
      </c>
      <c r="AY654" s="49"/>
      <c r="AZ654" s="49"/>
      <c r="BA654" s="49"/>
      <c r="BB654" s="49"/>
      <c r="BC654" s="49" t="e">
        <v>#VALUE!</v>
      </c>
      <c r="BD654" s="50"/>
      <c r="BE654" s="49"/>
      <c r="BF654" s="49"/>
      <c r="BG654" s="49"/>
      <c r="BH654" s="49"/>
      <c r="BI654" s="49"/>
      <c r="BJ654" s="49"/>
      <c r="BK654" s="49"/>
      <c r="BL654" s="49"/>
      <c r="BM654" s="49"/>
    </row>
    <row r="655" spans="2:65" x14ac:dyDescent="0.25">
      <c r="B655" s="163">
        <v>0</v>
      </c>
      <c r="C655" s="26"/>
      <c r="D655" s="27"/>
      <c r="E655" s="27" t="s">
        <v>1387</v>
      </c>
      <c r="F655" s="29"/>
      <c r="G655" s="30"/>
      <c r="H655" s="30"/>
      <c r="I655" s="30"/>
      <c r="J655" s="31"/>
      <c r="K655" s="32"/>
      <c r="L655" s="33"/>
      <c r="M655" s="33"/>
      <c r="N655" s="26"/>
      <c r="O655" s="26"/>
      <c r="P655" s="34"/>
      <c r="Q655" s="33"/>
      <c r="R655" s="35"/>
      <c r="S655" s="26"/>
      <c r="T655" s="26"/>
      <c r="U655" s="26"/>
      <c r="V655" s="26"/>
      <c r="W655" s="26"/>
      <c r="X655" s="26"/>
      <c r="Y655" s="36"/>
      <c r="Z655" s="37"/>
      <c r="AA655" s="37"/>
      <c r="AB655" s="38"/>
      <c r="AC655" s="33"/>
      <c r="AD655" s="28"/>
      <c r="AE655" s="37"/>
      <c r="AF655" s="38"/>
      <c r="AG655" s="38"/>
      <c r="AH655" s="39"/>
      <c r="AI655" s="39"/>
      <c r="AJ655" s="40"/>
      <c r="AK655" s="41"/>
      <c r="AL655" s="42"/>
      <c r="AM655" s="39">
        <v>733</v>
      </c>
      <c r="AN655" s="30"/>
      <c r="AO655" s="30"/>
      <c r="AP655" s="38"/>
      <c r="AQ655" s="43" t="s">
        <v>155</v>
      </c>
      <c r="AR655" s="44"/>
      <c r="AS655" s="45"/>
      <c r="AT655" s="46"/>
      <c r="AU655" s="47"/>
      <c r="AV655" s="48"/>
      <c r="AW655" s="49"/>
      <c r="AX655" s="49"/>
      <c r="AY655" s="49"/>
      <c r="AZ655" s="49"/>
      <c r="BA655" s="49"/>
      <c r="BB655" s="49"/>
      <c r="BC655" s="49"/>
      <c r="BD655" s="50"/>
      <c r="BE655" s="49"/>
      <c r="BF655" s="49"/>
      <c r="BG655" s="49"/>
      <c r="BH655" s="49"/>
      <c r="BI655" s="49"/>
      <c r="BJ655" s="49"/>
      <c r="BK655" s="49"/>
      <c r="BL655" s="49"/>
      <c r="BM655" s="49"/>
    </row>
    <row r="656" spans="2:65" x14ac:dyDescent="0.25">
      <c r="B656" s="162">
        <v>2021</v>
      </c>
      <c r="C656" s="26"/>
      <c r="D656" s="27" t="s">
        <v>1388</v>
      </c>
      <c r="E656" s="27" t="s">
        <v>1389</v>
      </c>
      <c r="F656" s="29"/>
      <c r="G656" s="30"/>
      <c r="H656" s="30"/>
      <c r="I656" s="30"/>
      <c r="J656" s="31"/>
      <c r="K656" s="32"/>
      <c r="L656" s="33"/>
      <c r="M656" s="33"/>
      <c r="N656" s="26"/>
      <c r="O656" s="26"/>
      <c r="P656" s="34"/>
      <c r="Q656" s="33"/>
      <c r="R656" s="35"/>
      <c r="S656" s="26"/>
      <c r="T656" s="26"/>
      <c r="U656" s="26"/>
      <c r="V656" s="26"/>
      <c r="W656" s="26"/>
      <c r="X656" s="26" t="s">
        <v>423</v>
      </c>
      <c r="Y656" s="36"/>
      <c r="Z656" s="37"/>
      <c r="AA656" s="37"/>
      <c r="AB656" s="38"/>
      <c r="AC656" s="33"/>
      <c r="AD656" s="28"/>
      <c r="AE656" s="37"/>
      <c r="AF656" s="38"/>
      <c r="AG656" s="38"/>
      <c r="AH656" s="39"/>
      <c r="AI656" s="39"/>
      <c r="AJ656" s="40" t="s">
        <v>424</v>
      </c>
      <c r="AK656" s="41"/>
      <c r="AL656" s="42"/>
      <c r="AM656" s="39">
        <v>734</v>
      </c>
      <c r="AN656" s="30" t="s">
        <v>1390</v>
      </c>
      <c r="AO656" s="30"/>
      <c r="AP656" s="38"/>
      <c r="AQ656" s="43" t="s">
        <v>155</v>
      </c>
      <c r="AR656" s="44"/>
      <c r="AS656" s="45"/>
      <c r="AT656" s="46"/>
      <c r="AU656" s="47"/>
      <c r="AV656" s="48">
        <v>44862</v>
      </c>
      <c r="AW656" s="49"/>
      <c r="AX656" s="49">
        <v>121</v>
      </c>
      <c r="AY656" s="49"/>
      <c r="AZ656" s="49"/>
      <c r="BA656" s="49"/>
      <c r="BB656" s="49"/>
      <c r="BC656" s="49"/>
      <c r="BD656" s="50"/>
      <c r="BE656" s="49"/>
      <c r="BF656" s="49"/>
      <c r="BG656" s="49"/>
      <c r="BH656" s="49"/>
      <c r="BI656" s="49"/>
      <c r="BJ656" s="49"/>
      <c r="BK656" s="49"/>
      <c r="BL656" s="49"/>
      <c r="BM656" s="49"/>
    </row>
    <row r="657" spans="2:65" x14ac:dyDescent="0.25">
      <c r="B657" s="163">
        <v>2022</v>
      </c>
      <c r="C657" s="26"/>
      <c r="D657" s="27" t="s">
        <v>1391</v>
      </c>
      <c r="E657" s="27" t="s">
        <v>1392</v>
      </c>
      <c r="F657" s="29"/>
      <c r="G657" s="30"/>
      <c r="H657" s="30"/>
      <c r="I657" s="30"/>
      <c r="J657" s="31"/>
      <c r="K657" s="32"/>
      <c r="L657" s="33"/>
      <c r="M657" s="33"/>
      <c r="N657" s="26"/>
      <c r="O657" s="26"/>
      <c r="P657" s="34"/>
      <c r="Q657" s="33"/>
      <c r="R657" s="35"/>
      <c r="S657" s="26"/>
      <c r="T657" s="26"/>
      <c r="U657" s="26"/>
      <c r="V657" s="26"/>
      <c r="W657" s="26"/>
      <c r="X657" s="26" t="s">
        <v>423</v>
      </c>
      <c r="Y657" s="36"/>
      <c r="Z657" s="37"/>
      <c r="AA657" s="37"/>
      <c r="AB657" s="38"/>
      <c r="AC657" s="33"/>
      <c r="AD657" s="28"/>
      <c r="AE657" s="37"/>
      <c r="AF657" s="38"/>
      <c r="AG657" s="38"/>
      <c r="AH657" s="39"/>
      <c r="AI657" s="39"/>
      <c r="AJ657" s="40"/>
      <c r="AK657" s="41"/>
      <c r="AL657" s="42"/>
      <c r="AM657" s="39">
        <v>735</v>
      </c>
      <c r="AN657" s="30" t="s">
        <v>1393</v>
      </c>
      <c r="AO657" s="30"/>
      <c r="AP657" s="38"/>
      <c r="AQ657" s="43" t="s">
        <v>155</v>
      </c>
      <c r="AR657" s="44"/>
      <c r="AS657" s="45"/>
      <c r="AT657" s="46"/>
      <c r="AU657" s="47"/>
      <c r="AV657" s="48">
        <v>44712</v>
      </c>
      <c r="AW657" s="49"/>
      <c r="AX657" s="49">
        <v>66</v>
      </c>
      <c r="AY657" s="49"/>
      <c r="AZ657" s="49"/>
      <c r="BA657" s="49"/>
      <c r="BB657" s="49"/>
      <c r="BC657" s="49"/>
      <c r="BD657" s="50"/>
      <c r="BE657" s="49"/>
      <c r="BF657" s="49"/>
      <c r="BG657" s="49"/>
      <c r="BH657" s="49"/>
      <c r="BI657" s="49"/>
      <c r="BJ657" s="49"/>
      <c r="BK657" s="49"/>
      <c r="BL657" s="49"/>
      <c r="BM657" s="49"/>
    </row>
    <row r="658" spans="2:65" x14ac:dyDescent="0.25">
      <c r="B658" s="162">
        <v>2022</v>
      </c>
      <c r="C658" s="26"/>
      <c r="D658" s="27" t="s">
        <v>1394</v>
      </c>
      <c r="E658" s="27" t="s">
        <v>1395</v>
      </c>
      <c r="F658" s="29"/>
      <c r="G658" s="30"/>
      <c r="H658" s="30"/>
      <c r="I658" s="30"/>
      <c r="J658" s="31"/>
      <c r="K658" s="32"/>
      <c r="L658" s="33"/>
      <c r="M658" s="33"/>
      <c r="N658" s="26"/>
      <c r="O658" s="26"/>
      <c r="P658" s="34"/>
      <c r="Q658" s="33"/>
      <c r="R658" s="35"/>
      <c r="S658" s="26" t="s">
        <v>1093</v>
      </c>
      <c r="T658" s="26"/>
      <c r="U658" s="26"/>
      <c r="V658" s="26" t="s">
        <v>90</v>
      </c>
      <c r="W658" s="26"/>
      <c r="X658" s="26" t="s">
        <v>423</v>
      </c>
      <c r="Y658" s="36" t="s">
        <v>1396</v>
      </c>
      <c r="Z658" s="37">
        <v>20</v>
      </c>
      <c r="AA658" s="37"/>
      <c r="AB658" s="38"/>
      <c r="AC658" s="33"/>
      <c r="AD658" s="28"/>
      <c r="AE658" s="37">
        <v>2022</v>
      </c>
      <c r="AF658" s="38">
        <v>44718</v>
      </c>
      <c r="AG658" s="38">
        <v>44748</v>
      </c>
      <c r="AH658" s="39"/>
      <c r="AI658" s="39"/>
      <c r="AJ658" s="40"/>
      <c r="AK658" s="41"/>
      <c r="AL658" s="42"/>
      <c r="AM658" s="39">
        <v>736</v>
      </c>
      <c r="AN658" s="30" t="s">
        <v>1397</v>
      </c>
      <c r="AO658" s="30"/>
      <c r="AP658" s="38"/>
      <c r="AQ658" s="43" t="s">
        <v>155</v>
      </c>
      <c r="AR658" s="44"/>
      <c r="AS658" s="45"/>
      <c r="AT658" s="46"/>
      <c r="AU658" s="47"/>
      <c r="AV658" s="48"/>
      <c r="AW658" s="49"/>
      <c r="AX658" s="49">
        <v>2022</v>
      </c>
      <c r="AY658" s="49"/>
      <c r="AZ658" s="49"/>
      <c r="BA658" s="49"/>
      <c r="BB658" s="49"/>
      <c r="BC658" s="49" t="e">
        <v>#VALUE!</v>
      </c>
      <c r="BD658" s="50"/>
      <c r="BE658" s="49"/>
      <c r="BF658" s="49"/>
      <c r="BG658" s="49"/>
      <c r="BH658" s="49"/>
      <c r="BI658" s="49"/>
      <c r="BJ658" s="49"/>
      <c r="BK658" s="49"/>
      <c r="BL658" s="49"/>
      <c r="BM658" s="49"/>
    </row>
    <row r="659" spans="2:65" x14ac:dyDescent="0.25">
      <c r="B659" s="163">
        <v>2022</v>
      </c>
      <c r="C659" s="26"/>
      <c r="D659" s="27" t="s">
        <v>1398</v>
      </c>
      <c r="E659" s="27" t="s">
        <v>1399</v>
      </c>
      <c r="F659" s="29"/>
      <c r="G659" s="30"/>
      <c r="H659" s="30"/>
      <c r="I659" s="30"/>
      <c r="J659" s="31"/>
      <c r="K659" s="32"/>
      <c r="L659" s="33"/>
      <c r="M659" s="33"/>
      <c r="N659" s="26"/>
      <c r="O659" s="26"/>
      <c r="P659" s="34"/>
      <c r="Q659" s="33"/>
      <c r="R659" s="35"/>
      <c r="S659" s="26"/>
      <c r="T659" s="26"/>
      <c r="U659" s="26"/>
      <c r="V659" s="26"/>
      <c r="W659" s="26" t="s">
        <v>1400</v>
      </c>
      <c r="X659" s="26" t="s">
        <v>423</v>
      </c>
      <c r="Y659" s="36"/>
      <c r="Z659" s="37"/>
      <c r="AA659" s="37"/>
      <c r="AB659" s="38"/>
      <c r="AC659" s="33"/>
      <c r="AD659" s="28"/>
      <c r="AE659" s="37"/>
      <c r="AF659" s="38"/>
      <c r="AG659" s="38"/>
      <c r="AH659" s="39"/>
      <c r="AI659" s="39"/>
      <c r="AJ659" s="40" t="s">
        <v>972</v>
      </c>
      <c r="AK659" s="41"/>
      <c r="AL659" s="42"/>
      <c r="AM659" s="39">
        <v>737</v>
      </c>
      <c r="AN659" s="30" t="s">
        <v>1401</v>
      </c>
      <c r="AO659" s="30"/>
      <c r="AP659" s="38"/>
      <c r="AQ659" s="43" t="s">
        <v>155</v>
      </c>
      <c r="AR659" s="44"/>
      <c r="AS659" s="45"/>
      <c r="AT659" s="46"/>
      <c r="AU659" s="47"/>
      <c r="AV659" s="48">
        <v>44926</v>
      </c>
      <c r="AW659" s="49"/>
      <c r="AX659" s="49">
        <v>32</v>
      </c>
      <c r="AY659" s="49"/>
      <c r="AZ659" s="49"/>
      <c r="BA659" s="49"/>
      <c r="BB659" s="49"/>
      <c r="BC659" s="49" t="e">
        <v>#VALUE!</v>
      </c>
      <c r="BD659" s="50"/>
      <c r="BE659" s="49"/>
      <c r="BF659" s="49"/>
      <c r="BG659" s="49"/>
      <c r="BH659" s="49"/>
      <c r="BI659" s="49"/>
      <c r="BJ659" s="49"/>
      <c r="BK659" s="49"/>
      <c r="BL659" s="49"/>
      <c r="BM659" s="49"/>
    </row>
    <row r="660" spans="2:65" x14ac:dyDescent="0.25">
      <c r="B660" s="162">
        <v>2022</v>
      </c>
      <c r="C660" s="26"/>
      <c r="D660" s="27" t="s">
        <v>1402</v>
      </c>
      <c r="E660" s="27" t="s">
        <v>1403</v>
      </c>
      <c r="F660" s="29"/>
      <c r="G660" s="30"/>
      <c r="H660" s="30"/>
      <c r="I660" s="30"/>
      <c r="J660" s="31"/>
      <c r="K660" s="32"/>
      <c r="L660" s="33"/>
      <c r="M660" s="33"/>
      <c r="N660" s="26"/>
      <c r="O660" s="26"/>
      <c r="P660" s="34"/>
      <c r="Q660" s="33"/>
      <c r="R660" s="35"/>
      <c r="S660" s="26" t="s">
        <v>1093</v>
      </c>
      <c r="T660" s="26"/>
      <c r="U660" s="26"/>
      <c r="V660" s="26" t="s">
        <v>90</v>
      </c>
      <c r="W660" s="26"/>
      <c r="X660" s="26" t="s">
        <v>423</v>
      </c>
      <c r="Y660" s="36" t="s">
        <v>1404</v>
      </c>
      <c r="Z660" s="37">
        <v>20</v>
      </c>
      <c r="AA660" s="37"/>
      <c r="AB660" s="38"/>
      <c r="AC660" s="33"/>
      <c r="AD660" s="28"/>
      <c r="AE660" s="37">
        <v>2022</v>
      </c>
      <c r="AF660" s="38">
        <v>44733</v>
      </c>
      <c r="AG660" s="38">
        <v>44757</v>
      </c>
      <c r="AH660" s="39"/>
      <c r="AI660" s="39"/>
      <c r="AJ660" s="40"/>
      <c r="AK660" s="41"/>
      <c r="AL660" s="42"/>
      <c r="AM660" s="39">
        <v>738</v>
      </c>
      <c r="AN660" s="30" t="s">
        <v>1405</v>
      </c>
      <c r="AO660" s="30"/>
      <c r="AP660" s="38"/>
      <c r="AQ660" s="43" t="s">
        <v>155</v>
      </c>
      <c r="AR660" s="44"/>
      <c r="AS660" s="45"/>
      <c r="AT660" s="46"/>
      <c r="AU660" s="47"/>
      <c r="AV660" s="48"/>
      <c r="AW660" s="49"/>
      <c r="AX660" s="49">
        <v>2022</v>
      </c>
      <c r="AY660" s="49"/>
      <c r="AZ660" s="49"/>
      <c r="BA660" s="49"/>
      <c r="BB660" s="49"/>
      <c r="BC660" s="49" t="e">
        <v>#VALUE!</v>
      </c>
      <c r="BD660" s="50"/>
      <c r="BE660" s="49"/>
      <c r="BF660" s="49"/>
      <c r="BG660" s="49"/>
      <c r="BH660" s="49"/>
      <c r="BI660" s="49"/>
      <c r="BJ660" s="49"/>
      <c r="BK660" s="49"/>
      <c r="BL660" s="49"/>
      <c r="BM660" s="49"/>
    </row>
    <row r="661" spans="2:65" x14ac:dyDescent="0.25">
      <c r="B661" s="163">
        <v>2022</v>
      </c>
      <c r="C661" s="26"/>
      <c r="D661" s="27" t="s">
        <v>1406</v>
      </c>
      <c r="E661" s="27" t="s">
        <v>1407</v>
      </c>
      <c r="F661" s="29"/>
      <c r="G661" s="30"/>
      <c r="H661" s="30"/>
      <c r="I661" s="30"/>
      <c r="J661" s="31"/>
      <c r="K661" s="32"/>
      <c r="L661" s="33"/>
      <c r="M661" s="33"/>
      <c r="N661" s="26"/>
      <c r="O661" s="26"/>
      <c r="P661" s="34"/>
      <c r="Q661" s="33"/>
      <c r="R661" s="35"/>
      <c r="S661" s="26"/>
      <c r="T661" s="26"/>
      <c r="U661" s="26"/>
      <c r="V661" s="26"/>
      <c r="W661" s="26"/>
      <c r="X661" s="26" t="s">
        <v>777</v>
      </c>
      <c r="Y661" s="36"/>
      <c r="Z661" s="37"/>
      <c r="AA661" s="37"/>
      <c r="AB661" s="38"/>
      <c r="AC661" s="33"/>
      <c r="AD661" s="28"/>
      <c r="AE661" s="37"/>
      <c r="AF661" s="38"/>
      <c r="AG661" s="38"/>
      <c r="AH661" s="39"/>
      <c r="AI661" s="39"/>
      <c r="AJ661" s="40"/>
      <c r="AK661" s="41"/>
      <c r="AL661" s="42"/>
      <c r="AM661" s="39">
        <v>739</v>
      </c>
      <c r="AN661" s="30" t="s">
        <v>1408</v>
      </c>
      <c r="AO661" s="30"/>
      <c r="AP661" s="38"/>
      <c r="AQ661" s="43" t="s">
        <v>155</v>
      </c>
      <c r="AR661" s="44"/>
      <c r="AS661" s="45"/>
      <c r="AT661" s="46"/>
      <c r="AU661" s="47"/>
      <c r="AV661" s="48">
        <v>44926</v>
      </c>
      <c r="AW661" s="49"/>
      <c r="AX661" s="49">
        <v>8</v>
      </c>
      <c r="AY661" s="49"/>
      <c r="AZ661" s="49"/>
      <c r="BA661" s="49"/>
      <c r="BB661" s="49"/>
      <c r="BC661" s="49" t="e">
        <v>#VALUE!</v>
      </c>
      <c r="BD661" s="50"/>
      <c r="BE661" s="49"/>
      <c r="BF661" s="49"/>
      <c r="BG661" s="49"/>
      <c r="BH661" s="49"/>
      <c r="BI661" s="49"/>
      <c r="BJ661" s="49"/>
      <c r="BK661" s="49"/>
      <c r="BL661" s="49"/>
      <c r="BM661" s="49"/>
    </row>
    <row r="662" spans="2:65" x14ac:dyDescent="0.25">
      <c r="B662" s="162">
        <v>2022</v>
      </c>
      <c r="C662" s="26"/>
      <c r="D662" s="27" t="s">
        <v>1406</v>
      </c>
      <c r="E662" s="27" t="s">
        <v>1409</v>
      </c>
      <c r="F662" s="29"/>
      <c r="G662" s="30"/>
      <c r="H662" s="30"/>
      <c r="I662" s="30"/>
      <c r="J662" s="31"/>
      <c r="K662" s="32"/>
      <c r="L662" s="33"/>
      <c r="M662" s="33"/>
      <c r="N662" s="26"/>
      <c r="O662" s="26"/>
      <c r="P662" s="34"/>
      <c r="Q662" s="33"/>
      <c r="R662" s="35"/>
      <c r="S662" s="26"/>
      <c r="T662" s="26"/>
      <c r="U662" s="26"/>
      <c r="V662" s="26"/>
      <c r="W662" s="26"/>
      <c r="X662" s="26" t="s">
        <v>777</v>
      </c>
      <c r="Y662" s="36"/>
      <c r="Z662" s="37"/>
      <c r="AA662" s="37"/>
      <c r="AB662" s="38"/>
      <c r="AC662" s="33"/>
      <c r="AD662" s="28"/>
      <c r="AE662" s="37"/>
      <c r="AF662" s="38"/>
      <c r="AG662" s="38"/>
      <c r="AH662" s="39"/>
      <c r="AI662" s="39"/>
      <c r="AJ662" s="40"/>
      <c r="AK662" s="41"/>
      <c r="AL662" s="42"/>
      <c r="AM662" s="39">
        <v>739</v>
      </c>
      <c r="AN662" s="30" t="s">
        <v>1408</v>
      </c>
      <c r="AO662" s="30"/>
      <c r="AP662" s="38"/>
      <c r="AQ662" s="43" t="s">
        <v>155</v>
      </c>
      <c r="AR662" s="44"/>
      <c r="AS662" s="45"/>
      <c r="AT662" s="46"/>
      <c r="AU662" s="47"/>
      <c r="AV662" s="48"/>
      <c r="AW662" s="49"/>
      <c r="AX662" s="49">
        <v>0</v>
      </c>
      <c r="AY662" s="49"/>
      <c r="AZ662" s="49"/>
      <c r="BA662" s="49"/>
      <c r="BB662" s="49"/>
      <c r="BC662" s="49" t="e">
        <v>#VALUE!</v>
      </c>
      <c r="BD662" s="50"/>
      <c r="BE662" s="49"/>
      <c r="BF662" s="49"/>
      <c r="BG662" s="49"/>
      <c r="BH662" s="49"/>
      <c r="BI662" s="49"/>
      <c r="BJ662" s="49"/>
      <c r="BK662" s="49"/>
      <c r="BL662" s="49"/>
      <c r="BM662" s="49"/>
    </row>
    <row r="663" spans="2:65" x14ac:dyDescent="0.25">
      <c r="B663" s="163">
        <v>2022</v>
      </c>
      <c r="C663" s="26"/>
      <c r="D663" s="27" t="s">
        <v>1406</v>
      </c>
      <c r="E663" s="27" t="s">
        <v>1410</v>
      </c>
      <c r="F663" s="29"/>
      <c r="G663" s="30"/>
      <c r="H663" s="30"/>
      <c r="I663" s="30"/>
      <c r="J663" s="31"/>
      <c r="K663" s="32"/>
      <c r="L663" s="33"/>
      <c r="M663" s="33"/>
      <c r="N663" s="26"/>
      <c r="O663" s="26"/>
      <c r="P663" s="34"/>
      <c r="Q663" s="33"/>
      <c r="R663" s="35"/>
      <c r="S663" s="26"/>
      <c r="T663" s="26"/>
      <c r="U663" s="26"/>
      <c r="V663" s="26"/>
      <c r="W663" s="26"/>
      <c r="X663" s="26" t="s">
        <v>777</v>
      </c>
      <c r="Y663" s="36"/>
      <c r="Z663" s="37"/>
      <c r="AA663" s="37"/>
      <c r="AB663" s="38"/>
      <c r="AC663" s="33"/>
      <c r="AD663" s="28"/>
      <c r="AE663" s="37"/>
      <c r="AF663" s="38"/>
      <c r="AG663" s="38"/>
      <c r="AH663" s="39"/>
      <c r="AI663" s="39"/>
      <c r="AJ663" s="40"/>
      <c r="AK663" s="41"/>
      <c r="AL663" s="42"/>
      <c r="AM663" s="39">
        <v>739</v>
      </c>
      <c r="AN663" s="30" t="s">
        <v>1408</v>
      </c>
      <c r="AO663" s="30"/>
      <c r="AP663" s="38"/>
      <c r="AQ663" s="43" t="s">
        <v>155</v>
      </c>
      <c r="AR663" s="44"/>
      <c r="AS663" s="45"/>
      <c r="AT663" s="46"/>
      <c r="AU663" s="47"/>
      <c r="AV663" s="48"/>
      <c r="AW663" s="49"/>
      <c r="AX663" s="49">
        <v>0</v>
      </c>
      <c r="AY663" s="49"/>
      <c r="AZ663" s="49"/>
      <c r="BA663" s="49"/>
      <c r="BB663" s="49"/>
      <c r="BC663" s="49" t="e">
        <v>#VALUE!</v>
      </c>
      <c r="BD663" s="50"/>
      <c r="BE663" s="49"/>
      <c r="BF663" s="49"/>
      <c r="BG663" s="49"/>
      <c r="BH663" s="49"/>
      <c r="BI663" s="49"/>
      <c r="BJ663" s="49"/>
      <c r="BK663" s="49"/>
      <c r="BL663" s="49"/>
      <c r="BM663" s="49"/>
    </row>
    <row r="664" spans="2:65" x14ac:dyDescent="0.25">
      <c r="B664" s="162">
        <v>2022</v>
      </c>
      <c r="C664" s="26"/>
      <c r="D664" s="27" t="s">
        <v>1406</v>
      </c>
      <c r="E664" s="27" t="s">
        <v>1411</v>
      </c>
      <c r="F664" s="29"/>
      <c r="G664" s="30"/>
      <c r="H664" s="30"/>
      <c r="I664" s="30"/>
      <c r="J664" s="31"/>
      <c r="K664" s="32"/>
      <c r="L664" s="33"/>
      <c r="M664" s="33"/>
      <c r="N664" s="26"/>
      <c r="O664" s="26"/>
      <c r="P664" s="34"/>
      <c r="Q664" s="33"/>
      <c r="R664" s="35"/>
      <c r="S664" s="26"/>
      <c r="T664" s="26"/>
      <c r="U664" s="26"/>
      <c r="V664" s="26"/>
      <c r="W664" s="26"/>
      <c r="X664" s="26" t="s">
        <v>777</v>
      </c>
      <c r="Y664" s="36"/>
      <c r="Z664" s="37"/>
      <c r="AA664" s="37"/>
      <c r="AB664" s="38"/>
      <c r="AC664" s="33"/>
      <c r="AD664" s="28"/>
      <c r="AE664" s="37"/>
      <c r="AF664" s="38"/>
      <c r="AG664" s="38"/>
      <c r="AH664" s="39"/>
      <c r="AI664" s="39"/>
      <c r="AJ664" s="40"/>
      <c r="AK664" s="41"/>
      <c r="AL664" s="42"/>
      <c r="AM664" s="39">
        <v>739</v>
      </c>
      <c r="AN664" s="30" t="s">
        <v>1408</v>
      </c>
      <c r="AO664" s="30"/>
      <c r="AP664" s="38"/>
      <c r="AQ664" s="43" t="s">
        <v>155</v>
      </c>
      <c r="AR664" s="44"/>
      <c r="AS664" s="45"/>
      <c r="AT664" s="46"/>
      <c r="AU664" s="47"/>
      <c r="AV664" s="48">
        <v>44926</v>
      </c>
      <c r="AW664" s="49"/>
      <c r="AX664" s="49">
        <v>42</v>
      </c>
      <c r="AY664" s="49"/>
      <c r="AZ664" s="49"/>
      <c r="BA664" s="49"/>
      <c r="BB664" s="49"/>
      <c r="BC664" s="49" t="e">
        <v>#VALUE!</v>
      </c>
      <c r="BD664" s="50"/>
      <c r="BE664" s="49"/>
      <c r="BF664" s="49"/>
      <c r="BG664" s="49"/>
      <c r="BH664" s="49"/>
      <c r="BI664" s="49"/>
      <c r="BJ664" s="49"/>
      <c r="BK664" s="49"/>
      <c r="BL664" s="49"/>
      <c r="BM664" s="49"/>
    </row>
    <row r="665" spans="2:65" x14ac:dyDescent="0.25">
      <c r="B665" s="163">
        <v>2022</v>
      </c>
      <c r="C665" s="26"/>
      <c r="D665" s="27" t="s">
        <v>1412</v>
      </c>
      <c r="E665" s="27" t="s">
        <v>1413</v>
      </c>
      <c r="F665" s="29"/>
      <c r="G665" s="30"/>
      <c r="H665" s="30"/>
      <c r="I665" s="30"/>
      <c r="J665" s="31"/>
      <c r="K665" s="32"/>
      <c r="L665" s="33"/>
      <c r="M665" s="33"/>
      <c r="N665" s="26"/>
      <c r="O665" s="26"/>
      <c r="P665" s="34"/>
      <c r="Q665" s="33"/>
      <c r="R665" s="35"/>
      <c r="S665" s="26"/>
      <c r="T665" s="26"/>
      <c r="U665" s="26"/>
      <c r="V665" s="26"/>
      <c r="W665" s="26"/>
      <c r="X665" s="26"/>
      <c r="Y665" s="36"/>
      <c r="Z665" s="37"/>
      <c r="AA665" s="37"/>
      <c r="AB665" s="38"/>
      <c r="AC665" s="33"/>
      <c r="AD665" s="28"/>
      <c r="AE665" s="37">
        <v>2024</v>
      </c>
      <c r="AF665" s="38">
        <v>45583</v>
      </c>
      <c r="AG665" s="38">
        <v>45604</v>
      </c>
      <c r="AH665" s="39"/>
      <c r="AI665" s="39"/>
      <c r="AJ665" s="40"/>
      <c r="AK665" s="41"/>
      <c r="AL665" s="42">
        <v>20</v>
      </c>
      <c r="AM665" s="39">
        <v>740</v>
      </c>
      <c r="AN665" s="30"/>
      <c r="AO665" s="30"/>
      <c r="AP665" s="38"/>
      <c r="AQ665" s="43" t="s">
        <v>1414</v>
      </c>
      <c r="AR665" s="44"/>
      <c r="AS665" s="45">
        <v>45705</v>
      </c>
      <c r="AT665" s="46" t="s">
        <v>1415</v>
      </c>
      <c r="AU665" s="47"/>
      <c r="AV665" s="48"/>
      <c r="AW665" s="49"/>
      <c r="AX665" s="49"/>
      <c r="AY665" s="49"/>
      <c r="AZ665" s="49"/>
      <c r="BA665" s="49"/>
      <c r="BB665" s="49"/>
      <c r="BC665" s="49"/>
      <c r="BD665" s="50"/>
      <c r="BE665" s="49"/>
      <c r="BF665" s="49"/>
      <c r="BG665" s="49"/>
      <c r="BH665" s="49"/>
      <c r="BI665" s="49"/>
      <c r="BJ665" s="49"/>
      <c r="BK665" s="49"/>
      <c r="BL665" s="49"/>
      <c r="BM665" s="49"/>
    </row>
    <row r="666" spans="2:65" x14ac:dyDescent="0.25">
      <c r="B666" s="162">
        <v>2022</v>
      </c>
      <c r="C666" s="26"/>
      <c r="D666" s="27" t="s">
        <v>1412</v>
      </c>
      <c r="E666" s="27" t="s">
        <v>1413</v>
      </c>
      <c r="F666" s="29"/>
      <c r="G666" s="30"/>
      <c r="H666" s="30"/>
      <c r="I666" s="30"/>
      <c r="J666" s="31"/>
      <c r="K666" s="32"/>
      <c r="L666" s="33"/>
      <c r="M666" s="33"/>
      <c r="N666" s="26"/>
      <c r="O666" s="26"/>
      <c r="P666" s="34"/>
      <c r="Q666" s="33"/>
      <c r="R666" s="35"/>
      <c r="S666" s="26"/>
      <c r="T666" s="26"/>
      <c r="U666" s="26"/>
      <c r="V666" s="26"/>
      <c r="W666" s="26"/>
      <c r="X666" s="26"/>
      <c r="Y666" s="36"/>
      <c r="Z666" s="37"/>
      <c r="AA666" s="37"/>
      <c r="AB666" s="38"/>
      <c r="AC666" s="33"/>
      <c r="AD666" s="28"/>
      <c r="AE666" s="37"/>
      <c r="AF666" s="38"/>
      <c r="AG666" s="38"/>
      <c r="AH666" s="39"/>
      <c r="AI666" s="39"/>
      <c r="AJ666" s="40"/>
      <c r="AK666" s="41"/>
      <c r="AL666" s="42"/>
      <c r="AM666" s="39">
        <v>740</v>
      </c>
      <c r="AN666" s="30" t="s">
        <v>1416</v>
      </c>
      <c r="AO666" s="30"/>
      <c r="AP666" s="38"/>
      <c r="AQ666" s="43" t="s">
        <v>155</v>
      </c>
      <c r="AR666" s="44"/>
      <c r="AS666" s="45"/>
      <c r="AT666" s="46"/>
      <c r="AU666" s="47"/>
      <c r="AV666" s="48">
        <v>44831</v>
      </c>
      <c r="AW666" s="49"/>
      <c r="AX666" s="49">
        <v>29</v>
      </c>
      <c r="AY666" s="49"/>
      <c r="AZ666" s="49"/>
      <c r="BA666" s="49"/>
      <c r="BB666" s="49"/>
      <c r="BC666" s="49" t="e">
        <v>#VALUE!</v>
      </c>
      <c r="BD666" s="50"/>
      <c r="BE666" s="49"/>
      <c r="BF666" s="49"/>
      <c r="BG666" s="49"/>
      <c r="BH666" s="49"/>
      <c r="BI666" s="49"/>
      <c r="BJ666" s="49"/>
      <c r="BK666" s="49"/>
      <c r="BL666" s="49"/>
      <c r="BM666" s="49"/>
    </row>
    <row r="667" spans="2:65" x14ac:dyDescent="0.25">
      <c r="B667" s="163">
        <v>2022</v>
      </c>
      <c r="C667" s="26"/>
      <c r="D667" s="27" t="s">
        <v>1417</v>
      </c>
      <c r="E667" s="27" t="s">
        <v>1418</v>
      </c>
      <c r="F667" s="29"/>
      <c r="G667" s="30"/>
      <c r="H667" s="30"/>
      <c r="I667" s="30"/>
      <c r="J667" s="31"/>
      <c r="K667" s="32"/>
      <c r="L667" s="33"/>
      <c r="M667" s="33"/>
      <c r="N667" s="26"/>
      <c r="O667" s="26"/>
      <c r="P667" s="34" t="s">
        <v>1419</v>
      </c>
      <c r="Q667" s="33"/>
      <c r="R667" s="35"/>
      <c r="S667" s="26"/>
      <c r="T667" s="26"/>
      <c r="U667" s="26"/>
      <c r="V667" s="26"/>
      <c r="W667" s="26"/>
      <c r="X667" s="26" t="s">
        <v>423</v>
      </c>
      <c r="Y667" s="36"/>
      <c r="Z667" s="37"/>
      <c r="AA667" s="37"/>
      <c r="AB667" s="38"/>
      <c r="AC667" s="33"/>
      <c r="AD667" s="28"/>
      <c r="AE667" s="37"/>
      <c r="AF667" s="38"/>
      <c r="AG667" s="38"/>
      <c r="AH667" s="39"/>
      <c r="AI667" s="39"/>
      <c r="AJ667" s="40"/>
      <c r="AK667" s="41"/>
      <c r="AL667" s="42"/>
      <c r="AM667" s="39">
        <v>741</v>
      </c>
      <c r="AN667" s="30" t="s">
        <v>1420</v>
      </c>
      <c r="AO667" s="30"/>
      <c r="AP667" s="38"/>
      <c r="AQ667" s="43" t="s">
        <v>155</v>
      </c>
      <c r="AR667" s="44"/>
      <c r="AS667" s="45"/>
      <c r="AT667" s="46"/>
      <c r="AU667" s="47"/>
      <c r="AV667" s="48">
        <v>45309</v>
      </c>
      <c r="AW667" s="49"/>
      <c r="AX667" s="49">
        <v>29</v>
      </c>
      <c r="AY667" s="49"/>
      <c r="AZ667" s="49"/>
      <c r="BA667" s="49"/>
      <c r="BB667" s="49"/>
      <c r="BC667" s="49" t="e">
        <v>#VALUE!</v>
      </c>
      <c r="BD667" s="50"/>
      <c r="BE667" s="49"/>
      <c r="BF667" s="49"/>
      <c r="BG667" s="49"/>
      <c r="BH667" s="49"/>
      <c r="BI667" s="49"/>
      <c r="BJ667" s="49"/>
      <c r="BK667" s="49"/>
      <c r="BL667" s="49"/>
      <c r="BM667" s="49"/>
    </row>
    <row r="668" spans="2:65" x14ac:dyDescent="0.25">
      <c r="B668" s="162">
        <v>2022</v>
      </c>
      <c r="C668" s="26"/>
      <c r="D668" s="27" t="s">
        <v>1421</v>
      </c>
      <c r="E668" s="27" t="s">
        <v>1422</v>
      </c>
      <c r="F668" s="29"/>
      <c r="G668" s="30"/>
      <c r="H668" s="30"/>
      <c r="I668" s="30"/>
      <c r="J668" s="31"/>
      <c r="K668" s="32"/>
      <c r="L668" s="33"/>
      <c r="M668" s="33"/>
      <c r="N668" s="26"/>
      <c r="O668" s="26"/>
      <c r="P668" s="34"/>
      <c r="Q668" s="33"/>
      <c r="R668" s="35"/>
      <c r="S668" s="26"/>
      <c r="T668" s="26"/>
      <c r="U668" s="26"/>
      <c r="V668" s="26"/>
      <c r="W668" s="26"/>
      <c r="X668" s="26" t="s">
        <v>423</v>
      </c>
      <c r="Y668" s="36"/>
      <c r="Z668" s="37"/>
      <c r="AA668" s="37"/>
      <c r="AB668" s="38" t="s">
        <v>29</v>
      </c>
      <c r="AC668" s="33"/>
      <c r="AD668" s="28" t="s">
        <v>154</v>
      </c>
      <c r="AE668" s="37"/>
      <c r="AF668" s="38" t="s">
        <v>501</v>
      </c>
      <c r="AG668" s="38" t="s">
        <v>501</v>
      </c>
      <c r="AH668" s="39"/>
      <c r="AI668" s="39" t="s">
        <v>31</v>
      </c>
      <c r="AJ668" s="40" t="s">
        <v>424</v>
      </c>
      <c r="AK668" s="41"/>
      <c r="AL668" s="42"/>
      <c r="AM668" s="39">
        <v>742</v>
      </c>
      <c r="AN668" s="30" t="s">
        <v>1423</v>
      </c>
      <c r="AO668" s="30"/>
      <c r="AP668" s="38"/>
      <c r="AQ668" s="43"/>
      <c r="AR668" s="44" t="s">
        <v>501</v>
      </c>
      <c r="AS668" s="45"/>
      <c r="AT668" s="46"/>
      <c r="AU668" s="47" t="s">
        <v>35</v>
      </c>
      <c r="AV668" s="48">
        <v>45657</v>
      </c>
      <c r="AW668" s="49"/>
      <c r="AX668" s="49">
        <v>40</v>
      </c>
      <c r="AY668" s="49">
        <v>19</v>
      </c>
      <c r="AZ668" s="49">
        <v>15</v>
      </c>
      <c r="BA668" s="49">
        <v>18</v>
      </c>
      <c r="BB668" s="49">
        <v>18</v>
      </c>
      <c r="BC668" s="49" t="e">
        <v>#VALUE!</v>
      </c>
      <c r="BD668" s="50">
        <v>136</v>
      </c>
      <c r="BE668" s="49">
        <v>25</v>
      </c>
      <c r="BF668" s="49">
        <v>16</v>
      </c>
      <c r="BG668" s="49"/>
      <c r="BH668" s="49"/>
      <c r="BI668" s="49"/>
      <c r="BJ668" s="49"/>
      <c r="BK668" s="49"/>
      <c r="BL668" s="49"/>
      <c r="BM668" s="49"/>
    </row>
    <row r="669" spans="2:65" x14ac:dyDescent="0.25">
      <c r="B669" s="163">
        <v>2022</v>
      </c>
      <c r="C669" s="26"/>
      <c r="D669" s="27" t="s">
        <v>1424</v>
      </c>
      <c r="E669" s="27" t="s">
        <v>1425</v>
      </c>
      <c r="F669" s="29"/>
      <c r="G669" s="30"/>
      <c r="H669" s="30"/>
      <c r="I669" s="30"/>
      <c r="J669" s="31"/>
      <c r="K669" s="32"/>
      <c r="L669" s="33"/>
      <c r="M669" s="33"/>
      <c r="N669" s="26"/>
      <c r="O669" s="26"/>
      <c r="P669" s="34"/>
      <c r="Q669" s="33"/>
      <c r="R669" s="35"/>
      <c r="S669" s="26"/>
      <c r="T669" s="26"/>
      <c r="U669" s="26"/>
      <c r="V669" s="26"/>
      <c r="W669" s="26"/>
      <c r="X669" s="26" t="s">
        <v>723</v>
      </c>
      <c r="Y669" s="36"/>
      <c r="Z669" s="37"/>
      <c r="AA669" s="37"/>
      <c r="AB669" s="38"/>
      <c r="AC669" s="33"/>
      <c r="AD669" s="28"/>
      <c r="AE669" s="37"/>
      <c r="AF669" s="38"/>
      <c r="AG669" s="38"/>
      <c r="AH669" s="39"/>
      <c r="AI669" s="39"/>
      <c r="AJ669" s="40"/>
      <c r="AK669" s="41"/>
      <c r="AL669" s="42"/>
      <c r="AM669" s="39">
        <v>743</v>
      </c>
      <c r="AN669" s="30" t="s">
        <v>1426</v>
      </c>
      <c r="AO669" s="30"/>
      <c r="AP669" s="38"/>
      <c r="AQ669" s="43" t="s">
        <v>155</v>
      </c>
      <c r="AR669" s="44"/>
      <c r="AS669" s="45"/>
      <c r="AT669" s="46"/>
      <c r="AU669" s="47"/>
      <c r="AV669" s="48">
        <v>44926</v>
      </c>
      <c r="AW669" s="49"/>
      <c r="AX669" s="49">
        <v>285</v>
      </c>
      <c r="AY669" s="49"/>
      <c r="AZ669" s="49"/>
      <c r="BA669" s="49"/>
      <c r="BB669" s="49"/>
      <c r="BC669" s="49"/>
      <c r="BD669" s="50"/>
      <c r="BE669" s="49"/>
      <c r="BF669" s="49"/>
      <c r="BG669" s="49"/>
      <c r="BH669" s="49"/>
      <c r="BI669" s="49"/>
      <c r="BJ669" s="49"/>
      <c r="BK669" s="49"/>
      <c r="BL669" s="49"/>
      <c r="BM669" s="49"/>
    </row>
    <row r="670" spans="2:65" x14ac:dyDescent="0.25">
      <c r="B670" s="162">
        <v>2022</v>
      </c>
      <c r="C670" s="26"/>
      <c r="D670" s="27" t="s">
        <v>1427</v>
      </c>
      <c r="E670" s="27" t="s">
        <v>1428</v>
      </c>
      <c r="F670" s="29"/>
      <c r="G670" s="30"/>
      <c r="H670" s="30"/>
      <c r="I670" s="30"/>
      <c r="J670" s="31"/>
      <c r="K670" s="32"/>
      <c r="L670" s="33"/>
      <c r="M670" s="33"/>
      <c r="N670" s="26"/>
      <c r="O670" s="26"/>
      <c r="P670" s="34"/>
      <c r="Q670" s="33"/>
      <c r="R670" s="35"/>
      <c r="S670" s="26"/>
      <c r="T670" s="26"/>
      <c r="U670" s="26"/>
      <c r="V670" s="26"/>
      <c r="W670" s="26"/>
      <c r="X670" s="26"/>
      <c r="Y670" s="36"/>
      <c r="Z670" s="37"/>
      <c r="AA670" s="37"/>
      <c r="AB670" s="38"/>
      <c r="AC670" s="33"/>
      <c r="AD670" s="28"/>
      <c r="AE670" s="37"/>
      <c r="AF670" s="38"/>
      <c r="AG670" s="38"/>
      <c r="AH670" s="39"/>
      <c r="AI670" s="39"/>
      <c r="AJ670" s="40"/>
      <c r="AK670" s="41"/>
      <c r="AL670" s="42"/>
      <c r="AM670" s="39">
        <v>744</v>
      </c>
      <c r="AN670" s="30" t="s">
        <v>1429</v>
      </c>
      <c r="AO670" s="30"/>
      <c r="AP670" s="38"/>
      <c r="AQ670" s="43" t="s">
        <v>155</v>
      </c>
      <c r="AR670" s="44"/>
      <c r="AS670" s="45"/>
      <c r="AT670" s="46"/>
      <c r="AU670" s="47"/>
      <c r="AV670" s="48">
        <v>44881</v>
      </c>
      <c r="AW670" s="49"/>
      <c r="AX670" s="49">
        <v>78</v>
      </c>
      <c r="AY670" s="49"/>
      <c r="AZ670" s="49"/>
      <c r="BA670" s="49"/>
      <c r="BB670" s="49"/>
      <c r="BC670" s="49" t="e">
        <v>#VALUE!</v>
      </c>
      <c r="BD670" s="50"/>
      <c r="BE670" s="49"/>
      <c r="BF670" s="49"/>
      <c r="BG670" s="49"/>
      <c r="BH670" s="49"/>
      <c r="BI670" s="49"/>
      <c r="BJ670" s="49"/>
      <c r="BK670" s="49"/>
      <c r="BL670" s="49"/>
      <c r="BM670" s="49"/>
    </row>
    <row r="671" spans="2:65" x14ac:dyDescent="0.25">
      <c r="B671" s="163">
        <v>2022</v>
      </c>
      <c r="C671" s="26"/>
      <c r="D671" s="27" t="s">
        <v>1430</v>
      </c>
      <c r="E671" s="27" t="s">
        <v>1431</v>
      </c>
      <c r="F671" s="29"/>
      <c r="G671" s="30"/>
      <c r="H671" s="30"/>
      <c r="I671" s="30"/>
      <c r="J671" s="31"/>
      <c r="K671" s="32"/>
      <c r="L671" s="33"/>
      <c r="M671" s="33"/>
      <c r="N671" s="26"/>
      <c r="O671" s="26"/>
      <c r="P671" s="34"/>
      <c r="Q671" s="33"/>
      <c r="R671" s="35"/>
      <c r="S671" s="26"/>
      <c r="T671" s="26"/>
      <c r="U671" s="26"/>
      <c r="V671" s="26"/>
      <c r="W671" s="26"/>
      <c r="X671" s="26"/>
      <c r="Y671" s="36"/>
      <c r="Z671" s="37"/>
      <c r="AA671" s="37"/>
      <c r="AB671" s="38"/>
      <c r="AC671" s="33"/>
      <c r="AD671" s="28"/>
      <c r="AE671" s="37"/>
      <c r="AF671" s="38"/>
      <c r="AG671" s="38"/>
      <c r="AH671" s="39"/>
      <c r="AI671" s="39"/>
      <c r="AJ671" s="40"/>
      <c r="AK671" s="41"/>
      <c r="AL671" s="42"/>
      <c r="AM671" s="39">
        <v>745</v>
      </c>
      <c r="AN671" s="30" t="s">
        <v>1432</v>
      </c>
      <c r="AO671" s="30"/>
      <c r="AP671" s="38"/>
      <c r="AQ671" s="43" t="s">
        <v>155</v>
      </c>
      <c r="AR671" s="44"/>
      <c r="AS671" s="45"/>
      <c r="AT671" s="46"/>
      <c r="AU671" s="47"/>
      <c r="AV671" s="48">
        <v>44749</v>
      </c>
      <c r="AW671" s="49"/>
      <c r="AX671" s="49">
        <v>36</v>
      </c>
      <c r="AY671" s="49"/>
      <c r="AZ671" s="49"/>
      <c r="BA671" s="49"/>
      <c r="BB671" s="49"/>
      <c r="BC671" s="49" t="e">
        <v>#VALUE!</v>
      </c>
      <c r="BD671" s="50"/>
      <c r="BE671" s="49"/>
      <c r="BF671" s="49"/>
      <c r="BG671" s="49"/>
      <c r="BH671" s="49"/>
      <c r="BI671" s="49"/>
      <c r="BJ671" s="49"/>
      <c r="BK671" s="49"/>
      <c r="BL671" s="49"/>
      <c r="BM671" s="49"/>
    </row>
    <row r="672" spans="2:65" x14ac:dyDescent="0.25">
      <c r="B672" s="162">
        <v>2022</v>
      </c>
      <c r="C672" s="26"/>
      <c r="D672" s="27" t="s">
        <v>1433</v>
      </c>
      <c r="E672" s="27" t="s">
        <v>1434</v>
      </c>
      <c r="F672" s="29"/>
      <c r="G672" s="30"/>
      <c r="H672" s="30"/>
      <c r="I672" s="30"/>
      <c r="J672" s="31"/>
      <c r="K672" s="32"/>
      <c r="L672" s="33"/>
      <c r="M672" s="33"/>
      <c r="N672" s="26"/>
      <c r="O672" s="26"/>
      <c r="P672" s="34"/>
      <c r="Q672" s="33"/>
      <c r="R672" s="35"/>
      <c r="S672" s="26"/>
      <c r="T672" s="26"/>
      <c r="U672" s="26"/>
      <c r="V672" s="26"/>
      <c r="W672" s="26"/>
      <c r="X672" s="26" t="s">
        <v>1435</v>
      </c>
      <c r="Y672" s="36"/>
      <c r="Z672" s="37"/>
      <c r="AA672" s="37"/>
      <c r="AB672" s="38"/>
      <c r="AC672" s="33"/>
      <c r="AD672" s="28"/>
      <c r="AE672" s="37"/>
      <c r="AF672" s="38"/>
      <c r="AG672" s="38"/>
      <c r="AH672" s="39"/>
      <c r="AI672" s="39" t="s">
        <v>720</v>
      </c>
      <c r="AJ672" s="40" t="s">
        <v>972</v>
      </c>
      <c r="AK672" s="41"/>
      <c r="AL672" s="42"/>
      <c r="AM672" s="39">
        <v>746</v>
      </c>
      <c r="AN672" s="30" t="s">
        <v>1436</v>
      </c>
      <c r="AO672" s="30"/>
      <c r="AP672" s="38"/>
      <c r="AQ672" s="43" t="s">
        <v>155</v>
      </c>
      <c r="AR672" s="44"/>
      <c r="AS672" s="45"/>
      <c r="AT672" s="46"/>
      <c r="AU672" s="47"/>
      <c r="AV672" s="48">
        <v>44859</v>
      </c>
      <c r="AW672" s="49"/>
      <c r="AX672" s="49">
        <v>20</v>
      </c>
      <c r="AY672" s="49"/>
      <c r="AZ672" s="49"/>
      <c r="BA672" s="49"/>
      <c r="BB672" s="49"/>
      <c r="BC672" s="49" t="e">
        <v>#VALUE!</v>
      </c>
      <c r="BD672" s="50"/>
      <c r="BE672" s="49"/>
      <c r="BF672" s="49"/>
      <c r="BG672" s="49"/>
      <c r="BH672" s="49"/>
      <c r="BI672" s="49"/>
      <c r="BJ672" s="49"/>
      <c r="BK672" s="49"/>
      <c r="BL672" s="49"/>
      <c r="BM672" s="49"/>
    </row>
    <row r="673" spans="2:65" x14ac:dyDescent="0.25">
      <c r="B673" s="163">
        <v>2022</v>
      </c>
      <c r="C673" s="26"/>
      <c r="D673" s="27" t="s">
        <v>1437</v>
      </c>
      <c r="E673" s="27" t="s">
        <v>1438</v>
      </c>
      <c r="F673" s="29"/>
      <c r="G673" s="30"/>
      <c r="H673" s="30"/>
      <c r="I673" s="30"/>
      <c r="J673" s="31"/>
      <c r="K673" s="32"/>
      <c r="L673" s="33"/>
      <c r="M673" s="33"/>
      <c r="N673" s="26"/>
      <c r="O673" s="26"/>
      <c r="P673" s="34"/>
      <c r="Q673" s="33"/>
      <c r="R673" s="35"/>
      <c r="S673" s="26"/>
      <c r="T673" s="26"/>
      <c r="U673" s="26"/>
      <c r="V673" s="26"/>
      <c r="W673" s="26"/>
      <c r="X673" s="26"/>
      <c r="Y673" s="36"/>
      <c r="Z673" s="37"/>
      <c r="AA673" s="37"/>
      <c r="AB673" s="38"/>
      <c r="AC673" s="33"/>
      <c r="AD673" s="28"/>
      <c r="AE673" s="37"/>
      <c r="AF673" s="38"/>
      <c r="AG673" s="38"/>
      <c r="AH673" s="39"/>
      <c r="AI673" s="39" t="s">
        <v>720</v>
      </c>
      <c r="AJ673" s="40" t="s">
        <v>972</v>
      </c>
      <c r="AK673" s="41"/>
      <c r="AL673" s="42"/>
      <c r="AM673" s="39">
        <v>747</v>
      </c>
      <c r="AN673" s="30" t="s">
        <v>1439</v>
      </c>
      <c r="AO673" s="30"/>
      <c r="AP673" s="38"/>
      <c r="AQ673" s="43" t="s">
        <v>155</v>
      </c>
      <c r="AR673" s="44"/>
      <c r="AS673" s="45"/>
      <c r="AT673" s="46"/>
      <c r="AU673" s="47"/>
      <c r="AV673" s="48">
        <v>44926</v>
      </c>
      <c r="AW673" s="49"/>
      <c r="AX673" s="49">
        <v>13</v>
      </c>
      <c r="AY673" s="49"/>
      <c r="AZ673" s="49"/>
      <c r="BA673" s="49"/>
      <c r="BB673" s="49"/>
      <c r="BC673" s="49" t="e">
        <v>#VALUE!</v>
      </c>
      <c r="BD673" s="50"/>
      <c r="BE673" s="49"/>
      <c r="BF673" s="49"/>
      <c r="BG673" s="49"/>
      <c r="BH673" s="49"/>
      <c r="BI673" s="49"/>
      <c r="BJ673" s="49"/>
      <c r="BK673" s="49"/>
      <c r="BL673" s="49"/>
      <c r="BM673" s="49"/>
    </row>
    <row r="674" spans="2:65" x14ac:dyDescent="0.25">
      <c r="B674" s="162">
        <v>2022</v>
      </c>
      <c r="C674" s="26"/>
      <c r="D674" s="27" t="s">
        <v>1440</v>
      </c>
      <c r="E674" s="27" t="s">
        <v>1441</v>
      </c>
      <c r="F674" s="29"/>
      <c r="G674" s="30"/>
      <c r="H674" s="30"/>
      <c r="I674" s="30"/>
      <c r="J674" s="31"/>
      <c r="K674" s="32"/>
      <c r="L674" s="33"/>
      <c r="M674" s="33"/>
      <c r="N674" s="26"/>
      <c r="O674" s="26"/>
      <c r="P674" s="34"/>
      <c r="Q674" s="33"/>
      <c r="R674" s="35"/>
      <c r="S674" s="26"/>
      <c r="T674" s="26"/>
      <c r="U674" s="26"/>
      <c r="V674" s="26"/>
      <c r="W674" s="26" t="s">
        <v>1442</v>
      </c>
      <c r="X674" s="26" t="s">
        <v>423</v>
      </c>
      <c r="Y674" s="36"/>
      <c r="Z674" s="37"/>
      <c r="AA674" s="37"/>
      <c r="AB674" s="38"/>
      <c r="AC674" s="33"/>
      <c r="AD674" s="28"/>
      <c r="AE674" s="37"/>
      <c r="AF674" s="38"/>
      <c r="AG674" s="38"/>
      <c r="AH674" s="39"/>
      <c r="AI674" s="39"/>
      <c r="AJ674" s="40" t="s">
        <v>972</v>
      </c>
      <c r="AK674" s="41"/>
      <c r="AL674" s="42"/>
      <c r="AM674" s="39">
        <v>748</v>
      </c>
      <c r="AN674" s="30" t="s">
        <v>1443</v>
      </c>
      <c r="AO674" s="30"/>
      <c r="AP674" s="38"/>
      <c r="AQ674" s="43" t="s">
        <v>155</v>
      </c>
      <c r="AR674" s="44"/>
      <c r="AS674" s="45"/>
      <c r="AT674" s="46"/>
      <c r="AU674" s="47"/>
      <c r="AV674" s="48">
        <v>44874</v>
      </c>
      <c r="AW674" s="49"/>
      <c r="AX674" s="49">
        <v>70</v>
      </c>
      <c r="AY674" s="49"/>
      <c r="AZ674" s="49"/>
      <c r="BA674" s="49"/>
      <c r="BB674" s="49"/>
      <c r="BC674" s="49" t="e">
        <v>#VALUE!</v>
      </c>
      <c r="BD674" s="50"/>
      <c r="BE674" s="49"/>
      <c r="BF674" s="49"/>
      <c r="BG674" s="49"/>
      <c r="BH674" s="49"/>
      <c r="BI674" s="49"/>
      <c r="BJ674" s="49"/>
      <c r="BK674" s="49"/>
      <c r="BL674" s="49"/>
      <c r="BM674" s="49"/>
    </row>
    <row r="675" spans="2:65" x14ac:dyDescent="0.25">
      <c r="B675" s="163">
        <v>2022</v>
      </c>
      <c r="C675" s="26"/>
      <c r="D675" s="27" t="s">
        <v>1294</v>
      </c>
      <c r="E675" s="27" t="s">
        <v>1444</v>
      </c>
      <c r="F675" s="29"/>
      <c r="G675" s="30"/>
      <c r="H675" s="30"/>
      <c r="I675" s="30"/>
      <c r="J675" s="31"/>
      <c r="K675" s="32"/>
      <c r="L675" s="33"/>
      <c r="M675" s="33"/>
      <c r="N675" s="26"/>
      <c r="O675" s="26"/>
      <c r="P675" s="34"/>
      <c r="Q675" s="33"/>
      <c r="R675" s="35"/>
      <c r="S675" s="26" t="s">
        <v>1093</v>
      </c>
      <c r="T675" s="26"/>
      <c r="U675" s="26"/>
      <c r="V675" s="26" t="s">
        <v>78</v>
      </c>
      <c r="W675" s="26"/>
      <c r="X675" s="26" t="s">
        <v>777</v>
      </c>
      <c r="Y675" s="36"/>
      <c r="Z675" s="37"/>
      <c r="AA675" s="37"/>
      <c r="AB675" s="38"/>
      <c r="AC675" s="33"/>
      <c r="AD675" s="28"/>
      <c r="AE675" s="37"/>
      <c r="AF675" s="38"/>
      <c r="AG675" s="38"/>
      <c r="AH675" s="39"/>
      <c r="AI675" s="39"/>
      <c r="AJ675" s="40"/>
      <c r="AK675" s="41"/>
      <c r="AL675" s="42"/>
      <c r="AM675" s="39">
        <v>749</v>
      </c>
      <c r="AN675" s="30" t="s">
        <v>1445</v>
      </c>
      <c r="AO675" s="30"/>
      <c r="AP675" s="38"/>
      <c r="AQ675" s="43" t="s">
        <v>155</v>
      </c>
      <c r="AR675" s="44"/>
      <c r="AS675" s="45"/>
      <c r="AT675" s="46"/>
      <c r="AU675" s="47"/>
      <c r="AV675" s="48">
        <v>44985</v>
      </c>
      <c r="AW675" s="49"/>
      <c r="AX675" s="49">
        <v>72</v>
      </c>
      <c r="AY675" s="49">
        <v>0</v>
      </c>
      <c r="AZ675" s="49"/>
      <c r="BA675" s="49"/>
      <c r="BB675" s="49"/>
      <c r="BC675" s="49" t="e">
        <v>#VALUE!</v>
      </c>
      <c r="BD675" s="50"/>
      <c r="BE675" s="49"/>
      <c r="BF675" s="49"/>
      <c r="BG675" s="49"/>
      <c r="BH675" s="49"/>
      <c r="BI675" s="49"/>
      <c r="BJ675" s="49"/>
      <c r="BK675" s="49"/>
      <c r="BL675" s="49"/>
      <c r="BM675" s="49"/>
    </row>
    <row r="676" spans="2:65" x14ac:dyDescent="0.25">
      <c r="B676" s="162">
        <v>2022</v>
      </c>
      <c r="C676" s="26"/>
      <c r="D676" s="27" t="s">
        <v>1446</v>
      </c>
      <c r="E676" s="27" t="s">
        <v>1447</v>
      </c>
      <c r="F676" s="29"/>
      <c r="G676" s="30"/>
      <c r="H676" s="30"/>
      <c r="I676" s="30"/>
      <c r="J676" s="31"/>
      <c r="K676" s="32"/>
      <c r="L676" s="33"/>
      <c r="M676" s="33"/>
      <c r="N676" s="26"/>
      <c r="O676" s="26"/>
      <c r="P676" s="34"/>
      <c r="Q676" s="33"/>
      <c r="R676" s="35"/>
      <c r="S676" s="26"/>
      <c r="T676" s="26"/>
      <c r="U676" s="26"/>
      <c r="V676" s="26"/>
      <c r="W676" s="26"/>
      <c r="X676" s="26" t="s">
        <v>751</v>
      </c>
      <c r="Y676" s="36"/>
      <c r="Z676" s="37"/>
      <c r="AA676" s="37"/>
      <c r="AB676" s="38"/>
      <c r="AC676" s="33"/>
      <c r="AD676" s="28"/>
      <c r="AE676" s="37"/>
      <c r="AF676" s="38"/>
      <c r="AG676" s="38"/>
      <c r="AH676" s="39"/>
      <c r="AI676" s="39"/>
      <c r="AJ676" s="40"/>
      <c r="AK676" s="41"/>
      <c r="AL676" s="42"/>
      <c r="AM676" s="39">
        <v>750</v>
      </c>
      <c r="AN676" s="30" t="s">
        <v>1448</v>
      </c>
      <c r="AO676" s="30"/>
      <c r="AP676" s="38"/>
      <c r="AQ676" s="43" t="s">
        <v>155</v>
      </c>
      <c r="AR676" s="44"/>
      <c r="AS676" s="45"/>
      <c r="AT676" s="46"/>
      <c r="AU676" s="47"/>
      <c r="AV676" s="48">
        <v>44789</v>
      </c>
      <c r="AW676" s="49"/>
      <c r="AX676" s="49"/>
      <c r="AY676" s="49"/>
      <c r="AZ676" s="49"/>
      <c r="BA676" s="49"/>
      <c r="BB676" s="49"/>
      <c r="BC676" s="49" t="e">
        <v>#VALUE!</v>
      </c>
      <c r="BD676" s="50"/>
      <c r="BE676" s="49"/>
      <c r="BF676" s="49"/>
      <c r="BG676" s="49"/>
      <c r="BH676" s="49"/>
      <c r="BI676" s="49"/>
      <c r="BJ676" s="49"/>
      <c r="BK676" s="49"/>
      <c r="BL676" s="49"/>
      <c r="BM676" s="49"/>
    </row>
    <row r="677" spans="2:65" x14ac:dyDescent="0.25">
      <c r="B677" s="163">
        <v>2022</v>
      </c>
      <c r="C677" s="26"/>
      <c r="D677" s="27" t="s">
        <v>1446</v>
      </c>
      <c r="E677" s="27" t="s">
        <v>1449</v>
      </c>
      <c r="F677" s="29"/>
      <c r="G677" s="30"/>
      <c r="H677" s="30"/>
      <c r="I677" s="30"/>
      <c r="J677" s="31"/>
      <c r="K677" s="32"/>
      <c r="L677" s="33"/>
      <c r="M677" s="33"/>
      <c r="N677" s="26"/>
      <c r="O677" s="26"/>
      <c r="P677" s="34"/>
      <c r="Q677" s="33"/>
      <c r="R677" s="35"/>
      <c r="S677" s="26"/>
      <c r="T677" s="26"/>
      <c r="U677" s="26"/>
      <c r="V677" s="26"/>
      <c r="W677" s="26"/>
      <c r="X677" s="26" t="s">
        <v>751</v>
      </c>
      <c r="Y677" s="36"/>
      <c r="Z677" s="37"/>
      <c r="AA677" s="37"/>
      <c r="AB677" s="38"/>
      <c r="AC677" s="33"/>
      <c r="AD677" s="28"/>
      <c r="AE677" s="37"/>
      <c r="AF677" s="38"/>
      <c r="AG677" s="38"/>
      <c r="AH677" s="39"/>
      <c r="AI677" s="39"/>
      <c r="AJ677" s="40"/>
      <c r="AK677" s="41"/>
      <c r="AL677" s="42"/>
      <c r="AM677" s="39">
        <v>750</v>
      </c>
      <c r="AN677" s="30" t="s">
        <v>1448</v>
      </c>
      <c r="AO677" s="30"/>
      <c r="AP677" s="38"/>
      <c r="AQ677" s="43" t="s">
        <v>155</v>
      </c>
      <c r="AR677" s="44"/>
      <c r="AS677" s="45"/>
      <c r="AT677" s="46"/>
      <c r="AU677" s="47"/>
      <c r="AV677" s="48">
        <v>44789</v>
      </c>
      <c r="AW677" s="49"/>
      <c r="AX677" s="49"/>
      <c r="AY677" s="49"/>
      <c r="AZ677" s="49"/>
      <c r="BA677" s="49"/>
      <c r="BB677" s="49"/>
      <c r="BC677" s="49" t="e">
        <v>#VALUE!</v>
      </c>
      <c r="BD677" s="50"/>
      <c r="BE677" s="49"/>
      <c r="BF677" s="49"/>
      <c r="BG677" s="49"/>
      <c r="BH677" s="49"/>
      <c r="BI677" s="49"/>
      <c r="BJ677" s="49"/>
      <c r="BK677" s="49"/>
      <c r="BL677" s="49"/>
      <c r="BM677" s="49"/>
    </row>
    <row r="678" spans="2:65" x14ac:dyDescent="0.25">
      <c r="B678" s="162">
        <v>2022</v>
      </c>
      <c r="C678" s="26"/>
      <c r="D678" s="27" t="s">
        <v>1446</v>
      </c>
      <c r="E678" s="27" t="s">
        <v>1450</v>
      </c>
      <c r="F678" s="29"/>
      <c r="G678" s="30"/>
      <c r="H678" s="30"/>
      <c r="I678" s="30"/>
      <c r="J678" s="31"/>
      <c r="K678" s="32"/>
      <c r="L678" s="33"/>
      <c r="M678" s="33"/>
      <c r="N678" s="26"/>
      <c r="O678" s="26"/>
      <c r="P678" s="34"/>
      <c r="Q678" s="33"/>
      <c r="R678" s="35"/>
      <c r="S678" s="26"/>
      <c r="T678" s="26"/>
      <c r="U678" s="26"/>
      <c r="V678" s="26"/>
      <c r="W678" s="26"/>
      <c r="X678" s="26" t="s">
        <v>751</v>
      </c>
      <c r="Y678" s="36"/>
      <c r="Z678" s="37"/>
      <c r="AA678" s="37"/>
      <c r="AB678" s="38"/>
      <c r="AC678" s="33"/>
      <c r="AD678" s="28"/>
      <c r="AE678" s="37"/>
      <c r="AF678" s="38"/>
      <c r="AG678" s="38"/>
      <c r="AH678" s="39"/>
      <c r="AI678" s="39"/>
      <c r="AJ678" s="40"/>
      <c r="AK678" s="41"/>
      <c r="AL678" s="42"/>
      <c r="AM678" s="39">
        <v>750</v>
      </c>
      <c r="AN678" s="30" t="s">
        <v>1448</v>
      </c>
      <c r="AO678" s="30"/>
      <c r="AP678" s="38"/>
      <c r="AQ678" s="43" t="s">
        <v>155</v>
      </c>
      <c r="AR678" s="44"/>
      <c r="AS678" s="45"/>
      <c r="AT678" s="46"/>
      <c r="AU678" s="47"/>
      <c r="AV678" s="48">
        <v>44789</v>
      </c>
      <c r="AW678" s="49"/>
      <c r="AX678" s="49"/>
      <c r="AY678" s="49"/>
      <c r="AZ678" s="49"/>
      <c r="BA678" s="49"/>
      <c r="BB678" s="49"/>
      <c r="BC678" s="49" t="e">
        <v>#VALUE!</v>
      </c>
      <c r="BD678" s="50"/>
      <c r="BE678" s="49"/>
      <c r="BF678" s="49"/>
      <c r="BG678" s="49"/>
      <c r="BH678" s="49"/>
      <c r="BI678" s="49"/>
      <c r="BJ678" s="49"/>
      <c r="BK678" s="49"/>
      <c r="BL678" s="49"/>
      <c r="BM678" s="49"/>
    </row>
    <row r="679" spans="2:65" x14ac:dyDescent="0.25">
      <c r="B679" s="163">
        <v>2022</v>
      </c>
      <c r="C679" s="26"/>
      <c r="D679" s="27" t="s">
        <v>1451</v>
      </c>
      <c r="E679" s="27" t="s">
        <v>1452</v>
      </c>
      <c r="F679" s="29"/>
      <c r="G679" s="30"/>
      <c r="H679" s="30"/>
      <c r="I679" s="30"/>
      <c r="J679" s="31"/>
      <c r="K679" s="32"/>
      <c r="L679" s="33"/>
      <c r="M679" s="33"/>
      <c r="N679" s="26"/>
      <c r="O679" s="26"/>
      <c r="P679" s="34"/>
      <c r="Q679" s="33"/>
      <c r="R679" s="35"/>
      <c r="S679" s="26"/>
      <c r="T679" s="26"/>
      <c r="U679" s="26"/>
      <c r="V679" s="26"/>
      <c r="W679" s="26"/>
      <c r="X679" s="26" t="s">
        <v>777</v>
      </c>
      <c r="Y679" s="36"/>
      <c r="Z679" s="37"/>
      <c r="AA679" s="37"/>
      <c r="AB679" s="38"/>
      <c r="AC679" s="33"/>
      <c r="AD679" s="28"/>
      <c r="AE679" s="37"/>
      <c r="AF679" s="38"/>
      <c r="AG679" s="38"/>
      <c r="AH679" s="39"/>
      <c r="AI679" s="39"/>
      <c r="AJ679" s="40"/>
      <c r="AK679" s="41"/>
      <c r="AL679" s="42"/>
      <c r="AM679" s="39">
        <v>751</v>
      </c>
      <c r="AN679" s="30" t="s">
        <v>1453</v>
      </c>
      <c r="AO679" s="30"/>
      <c r="AP679" s="38"/>
      <c r="AQ679" s="43" t="s">
        <v>155</v>
      </c>
      <c r="AR679" s="44"/>
      <c r="AS679" s="45"/>
      <c r="AT679" s="46"/>
      <c r="AU679" s="47"/>
      <c r="AV679" s="48">
        <v>44926</v>
      </c>
      <c r="AW679" s="49"/>
      <c r="AX679" s="49">
        <v>352</v>
      </c>
      <c r="AY679" s="49"/>
      <c r="AZ679" s="49"/>
      <c r="BA679" s="49"/>
      <c r="BB679" s="49"/>
      <c r="BC679" s="49" t="e">
        <v>#VALUE!</v>
      </c>
      <c r="BD679" s="50"/>
      <c r="BE679" s="49"/>
      <c r="BF679" s="49"/>
      <c r="BG679" s="49"/>
      <c r="BH679" s="49"/>
      <c r="BI679" s="49"/>
      <c r="BJ679" s="49"/>
      <c r="BK679" s="49"/>
      <c r="BL679" s="49"/>
      <c r="BM679" s="49"/>
    </row>
    <row r="680" spans="2:65" x14ac:dyDescent="0.25">
      <c r="B680" s="162">
        <v>2022</v>
      </c>
      <c r="C680" s="26"/>
      <c r="D680" s="27" t="s">
        <v>1454</v>
      </c>
      <c r="E680" s="27" t="s">
        <v>1455</v>
      </c>
      <c r="F680" s="29"/>
      <c r="G680" s="30"/>
      <c r="H680" s="30"/>
      <c r="I680" s="30"/>
      <c r="J680" s="31"/>
      <c r="K680" s="32"/>
      <c r="L680" s="33"/>
      <c r="M680" s="33"/>
      <c r="N680" s="26"/>
      <c r="O680" s="26"/>
      <c r="P680" s="34"/>
      <c r="Q680" s="33"/>
      <c r="R680" s="35"/>
      <c r="S680" s="26"/>
      <c r="T680" s="26"/>
      <c r="U680" s="26"/>
      <c r="V680" s="26" t="s">
        <v>209</v>
      </c>
      <c r="W680" s="26"/>
      <c r="X680" s="26"/>
      <c r="Y680" s="36"/>
      <c r="Z680" s="37"/>
      <c r="AA680" s="37"/>
      <c r="AB680" s="38"/>
      <c r="AC680" s="33"/>
      <c r="AD680" s="28"/>
      <c r="AE680" s="37"/>
      <c r="AF680" s="38"/>
      <c r="AG680" s="38"/>
      <c r="AH680" s="39"/>
      <c r="AI680" s="39"/>
      <c r="AJ680" s="40"/>
      <c r="AK680" s="41"/>
      <c r="AL680" s="42"/>
      <c r="AM680" s="39">
        <v>753</v>
      </c>
      <c r="AN680" s="30"/>
      <c r="AO680" s="30"/>
      <c r="AP680" s="38"/>
      <c r="AQ680" s="43" t="s">
        <v>155</v>
      </c>
      <c r="AR680" s="44"/>
      <c r="AS680" s="45"/>
      <c r="AT680" s="46" t="s">
        <v>1293</v>
      </c>
      <c r="AU680" s="47"/>
      <c r="AV680" s="48"/>
      <c r="AW680" s="49"/>
      <c r="AX680" s="49"/>
      <c r="AY680" s="49"/>
      <c r="AZ680" s="49"/>
      <c r="BA680" s="49"/>
      <c r="BB680" s="49"/>
      <c r="BC680" s="49"/>
      <c r="BD680" s="50"/>
      <c r="BE680" s="49"/>
      <c r="BF680" s="49"/>
      <c r="BG680" s="49"/>
      <c r="BH680" s="49"/>
      <c r="BI680" s="49"/>
      <c r="BJ680" s="49"/>
      <c r="BK680" s="49"/>
      <c r="BL680" s="49"/>
      <c r="BM680" s="49"/>
    </row>
    <row r="681" spans="2:65" x14ac:dyDescent="0.25">
      <c r="B681" s="163">
        <v>2022</v>
      </c>
      <c r="C681" s="26"/>
      <c r="D681" s="27" t="s">
        <v>1456</v>
      </c>
      <c r="E681" s="27" t="s">
        <v>1457</v>
      </c>
      <c r="F681" s="29"/>
      <c r="G681" s="30"/>
      <c r="H681" s="30"/>
      <c r="I681" s="30"/>
      <c r="J681" s="31"/>
      <c r="K681" s="32"/>
      <c r="L681" s="33"/>
      <c r="M681" s="33"/>
      <c r="N681" s="26"/>
      <c r="O681" s="26"/>
      <c r="P681" s="34"/>
      <c r="Q681" s="33"/>
      <c r="R681" s="35"/>
      <c r="S681" s="26"/>
      <c r="T681" s="26"/>
      <c r="U681" s="26"/>
      <c r="V681" s="26"/>
      <c r="W681" s="26" t="s">
        <v>1274</v>
      </c>
      <c r="X681" s="26" t="s">
        <v>423</v>
      </c>
      <c r="Y681" s="36"/>
      <c r="Z681" s="37"/>
      <c r="AA681" s="37"/>
      <c r="AB681" s="38"/>
      <c r="AC681" s="33"/>
      <c r="AD681" s="28"/>
      <c r="AE681" s="37"/>
      <c r="AF681" s="38"/>
      <c r="AG681" s="38"/>
      <c r="AH681" s="39"/>
      <c r="AI681" s="39"/>
      <c r="AJ681" s="40" t="s">
        <v>972</v>
      </c>
      <c r="AK681" s="41"/>
      <c r="AL681" s="42"/>
      <c r="AM681" s="39">
        <v>754</v>
      </c>
      <c r="AN681" s="30" t="s">
        <v>1458</v>
      </c>
      <c r="AO681" s="30"/>
      <c r="AP681" s="38"/>
      <c r="AQ681" s="43" t="s">
        <v>155</v>
      </c>
      <c r="AR681" s="44"/>
      <c r="AS681" s="45"/>
      <c r="AT681" s="46"/>
      <c r="AU681" s="47"/>
      <c r="AV681" s="48">
        <v>44941</v>
      </c>
      <c r="AW681" s="49"/>
      <c r="AX681" s="49">
        <v>17</v>
      </c>
      <c r="AY681" s="49"/>
      <c r="AZ681" s="49">
        <v>1</v>
      </c>
      <c r="BA681" s="49">
        <v>1</v>
      </c>
      <c r="BB681" s="49">
        <v>2</v>
      </c>
      <c r="BC681" s="49" t="e">
        <v>#VALUE!</v>
      </c>
      <c r="BD681" s="50"/>
      <c r="BE681" s="49"/>
      <c r="BF681" s="49"/>
      <c r="BG681" s="49"/>
      <c r="BH681" s="49"/>
      <c r="BI681" s="49"/>
      <c r="BJ681" s="49"/>
      <c r="BK681" s="49"/>
      <c r="BL681" s="49"/>
      <c r="BM681" s="49"/>
    </row>
    <row r="682" spans="2:65" x14ac:dyDescent="0.25">
      <c r="B682" s="163">
        <v>2022</v>
      </c>
      <c r="C682" s="26"/>
      <c r="D682" s="27" t="s">
        <v>1459</v>
      </c>
      <c r="E682" s="27" t="s">
        <v>1460</v>
      </c>
      <c r="F682" s="29"/>
      <c r="G682" s="30"/>
      <c r="H682" s="30"/>
      <c r="I682" s="30"/>
      <c r="J682" s="31"/>
      <c r="K682" s="32"/>
      <c r="L682" s="33"/>
      <c r="M682" s="33"/>
      <c r="N682" s="26"/>
      <c r="O682" s="26"/>
      <c r="P682" s="34"/>
      <c r="Q682" s="33"/>
      <c r="R682" s="35"/>
      <c r="S682" s="26" t="s">
        <v>1093</v>
      </c>
      <c r="T682" s="26"/>
      <c r="U682" s="26"/>
      <c r="V682" s="26" t="s">
        <v>90</v>
      </c>
      <c r="W682" s="26"/>
      <c r="X682" s="26" t="s">
        <v>423</v>
      </c>
      <c r="Y682" s="36" t="s">
        <v>1461</v>
      </c>
      <c r="Z682" s="37"/>
      <c r="AA682" s="37"/>
      <c r="AB682" s="38"/>
      <c r="AC682" s="33"/>
      <c r="AD682" s="28"/>
      <c r="AE682" s="37">
        <v>2022</v>
      </c>
      <c r="AF682" s="38">
        <v>44730</v>
      </c>
      <c r="AG682" s="38">
        <v>44750</v>
      </c>
      <c r="AH682" s="39"/>
      <c r="AI682" s="39"/>
      <c r="AJ682" s="40"/>
      <c r="AK682" s="41"/>
      <c r="AL682" s="42"/>
      <c r="AM682" s="39">
        <v>755</v>
      </c>
      <c r="AN682" s="30" t="s">
        <v>1462</v>
      </c>
      <c r="AO682" s="30"/>
      <c r="AP682" s="38"/>
      <c r="AQ682" s="43" t="s">
        <v>155</v>
      </c>
      <c r="AR682" s="44"/>
      <c r="AS682" s="45"/>
      <c r="AT682" s="46"/>
      <c r="AU682" s="47"/>
      <c r="AV682" s="48"/>
      <c r="AW682" s="49"/>
      <c r="AX682" s="49">
        <v>2022</v>
      </c>
      <c r="AY682" s="49"/>
      <c r="AZ682" s="49"/>
      <c r="BA682" s="49"/>
      <c r="BB682" s="49"/>
      <c r="BC682" s="49" t="e">
        <v>#VALUE!</v>
      </c>
      <c r="BD682" s="50"/>
      <c r="BE682" s="49"/>
      <c r="BF682" s="49"/>
      <c r="BG682" s="49"/>
      <c r="BH682" s="49"/>
      <c r="BI682" s="49"/>
      <c r="BJ682" s="49"/>
      <c r="BK682" s="49"/>
      <c r="BL682" s="49"/>
      <c r="BM682" s="49"/>
    </row>
    <row r="683" spans="2:65" x14ac:dyDescent="0.25">
      <c r="B683" s="162">
        <v>2022</v>
      </c>
      <c r="C683" s="26"/>
      <c r="D683" s="27" t="s">
        <v>1463</v>
      </c>
      <c r="E683" s="27" t="s">
        <v>1464</v>
      </c>
      <c r="F683" s="29"/>
      <c r="G683" s="30"/>
      <c r="H683" s="30"/>
      <c r="I683" s="30"/>
      <c r="J683" s="31"/>
      <c r="K683" s="32"/>
      <c r="L683" s="33"/>
      <c r="M683" s="33"/>
      <c r="N683" s="26"/>
      <c r="O683" s="26"/>
      <c r="P683" s="34"/>
      <c r="Q683" s="33"/>
      <c r="R683" s="35"/>
      <c r="S683" s="26" t="s">
        <v>1093</v>
      </c>
      <c r="T683" s="26"/>
      <c r="U683" s="26"/>
      <c r="V683" s="26" t="s">
        <v>90</v>
      </c>
      <c r="W683" s="26"/>
      <c r="X683" s="26" t="s">
        <v>423</v>
      </c>
      <c r="Y683" s="36" t="s">
        <v>1465</v>
      </c>
      <c r="Z683" s="37"/>
      <c r="AA683" s="37"/>
      <c r="AB683" s="38"/>
      <c r="AC683" s="33"/>
      <c r="AD683" s="28"/>
      <c r="AE683" s="37">
        <v>2022</v>
      </c>
      <c r="AF683" s="38">
        <v>44768</v>
      </c>
      <c r="AG683" s="38">
        <v>44771</v>
      </c>
      <c r="AH683" s="39"/>
      <c r="AI683" s="39"/>
      <c r="AJ683" s="40"/>
      <c r="AK683" s="41"/>
      <c r="AL683" s="42"/>
      <c r="AM683" s="39">
        <v>756</v>
      </c>
      <c r="AN683" s="30" t="s">
        <v>1466</v>
      </c>
      <c r="AO683" s="30"/>
      <c r="AP683" s="38"/>
      <c r="AQ683" s="43" t="s">
        <v>155</v>
      </c>
      <c r="AR683" s="44"/>
      <c r="AS683" s="45"/>
      <c r="AT683" s="46"/>
      <c r="AU683" s="47"/>
      <c r="AV683" s="48"/>
      <c r="AW683" s="49"/>
      <c r="AX683" s="49" t="s">
        <v>1467</v>
      </c>
      <c r="AY683" s="49"/>
      <c r="AZ683" s="49"/>
      <c r="BA683" s="49"/>
      <c r="BB683" s="49"/>
      <c r="BC683" s="49" t="e">
        <v>#VALUE!</v>
      </c>
      <c r="BD683" s="50"/>
      <c r="BE683" s="49"/>
      <c r="BF683" s="49"/>
      <c r="BG683" s="49"/>
      <c r="BH683" s="49"/>
      <c r="BI683" s="49"/>
      <c r="BJ683" s="49"/>
      <c r="BK683" s="49"/>
      <c r="BL683" s="49"/>
      <c r="BM683" s="49"/>
    </row>
    <row r="684" spans="2:65" x14ac:dyDescent="0.25">
      <c r="B684" s="163">
        <v>2022</v>
      </c>
      <c r="C684" s="26"/>
      <c r="D684" s="27" t="s">
        <v>1468</v>
      </c>
      <c r="E684" s="27" t="s">
        <v>1469</v>
      </c>
      <c r="F684" s="29"/>
      <c r="G684" s="30"/>
      <c r="H684" s="30"/>
      <c r="I684" s="30"/>
      <c r="J684" s="31"/>
      <c r="K684" s="32"/>
      <c r="L684" s="33"/>
      <c r="M684" s="33"/>
      <c r="N684" s="26"/>
      <c r="O684" s="26"/>
      <c r="P684" s="34"/>
      <c r="Q684" s="33"/>
      <c r="R684" s="35"/>
      <c r="S684" s="26"/>
      <c r="T684" s="26"/>
      <c r="U684" s="26"/>
      <c r="V684" s="26"/>
      <c r="W684" s="26"/>
      <c r="X684" s="26" t="s">
        <v>777</v>
      </c>
      <c r="Y684" s="36"/>
      <c r="Z684" s="37"/>
      <c r="AA684" s="37"/>
      <c r="AB684" s="38"/>
      <c r="AC684" s="33"/>
      <c r="AD684" s="28"/>
      <c r="AE684" s="37"/>
      <c r="AF684" s="38"/>
      <c r="AG684" s="38"/>
      <c r="AH684" s="39"/>
      <c r="AI684" s="39"/>
      <c r="AJ684" s="40"/>
      <c r="AK684" s="41"/>
      <c r="AL684" s="42"/>
      <c r="AM684" s="39">
        <v>757</v>
      </c>
      <c r="AN684" s="30" t="s">
        <v>1470</v>
      </c>
      <c r="AO684" s="30"/>
      <c r="AP684" s="38"/>
      <c r="AQ684" s="43" t="s">
        <v>155</v>
      </c>
      <c r="AR684" s="44"/>
      <c r="AS684" s="45"/>
      <c r="AT684" s="46"/>
      <c r="AU684" s="47"/>
      <c r="AV684" s="48">
        <v>44858</v>
      </c>
      <c r="AW684" s="49"/>
      <c r="AX684" s="49">
        <v>53</v>
      </c>
      <c r="AY684" s="49"/>
      <c r="AZ684" s="49"/>
      <c r="BA684" s="49"/>
      <c r="BB684" s="49"/>
      <c r="BC684" s="49"/>
      <c r="BD684" s="50"/>
      <c r="BE684" s="49"/>
      <c r="BF684" s="49"/>
      <c r="BG684" s="49"/>
      <c r="BH684" s="49"/>
      <c r="BI684" s="49"/>
      <c r="BJ684" s="49"/>
      <c r="BK684" s="49"/>
      <c r="BL684" s="49"/>
      <c r="BM684" s="49"/>
    </row>
    <row r="685" spans="2:65" x14ac:dyDescent="0.25">
      <c r="B685" s="162">
        <v>2022</v>
      </c>
      <c r="C685" s="26"/>
      <c r="D685" s="27" t="s">
        <v>1471</v>
      </c>
      <c r="E685" s="27" t="s">
        <v>1472</v>
      </c>
      <c r="F685" s="29"/>
      <c r="G685" s="30"/>
      <c r="H685" s="30"/>
      <c r="I685" s="30"/>
      <c r="J685" s="31"/>
      <c r="K685" s="32"/>
      <c r="L685" s="33"/>
      <c r="M685" s="33"/>
      <c r="N685" s="26"/>
      <c r="O685" s="26"/>
      <c r="P685" s="34"/>
      <c r="Q685" s="33"/>
      <c r="R685" s="35"/>
      <c r="S685" s="26"/>
      <c r="T685" s="26"/>
      <c r="U685" s="26"/>
      <c r="V685" s="26"/>
      <c r="W685" s="26" t="s">
        <v>1473</v>
      </c>
      <c r="X685" s="26"/>
      <c r="Y685" s="36"/>
      <c r="Z685" s="37"/>
      <c r="AA685" s="37"/>
      <c r="AB685" s="38"/>
      <c r="AC685" s="33"/>
      <c r="AD685" s="28"/>
      <c r="AE685" s="37"/>
      <c r="AF685" s="38"/>
      <c r="AG685" s="38"/>
      <c r="AH685" s="39"/>
      <c r="AI685" s="39"/>
      <c r="AJ685" s="40" t="s">
        <v>972</v>
      </c>
      <c r="AK685" s="41"/>
      <c r="AL685" s="42"/>
      <c r="AM685" s="39">
        <v>758</v>
      </c>
      <c r="AN685" s="30" t="s">
        <v>1474</v>
      </c>
      <c r="AO685" s="30"/>
      <c r="AP685" s="38"/>
      <c r="AQ685" s="43" t="s">
        <v>155</v>
      </c>
      <c r="AR685" s="44"/>
      <c r="AS685" s="45"/>
      <c r="AT685" s="46" t="s">
        <v>1069</v>
      </c>
      <c r="AU685" s="47"/>
      <c r="AV685" s="48">
        <v>45029</v>
      </c>
      <c r="AW685" s="49"/>
      <c r="AX685" s="49">
        <v>53</v>
      </c>
      <c r="AY685" s="49">
        <v>0</v>
      </c>
      <c r="AZ685" s="49"/>
      <c r="BA685" s="49"/>
      <c r="BB685" s="49"/>
      <c r="BC685" s="49" t="e">
        <v>#VALUE!</v>
      </c>
      <c r="BD685" s="50"/>
      <c r="BE685" s="49"/>
      <c r="BF685" s="49"/>
      <c r="BG685" s="49"/>
      <c r="BH685" s="49"/>
      <c r="BI685" s="49"/>
      <c r="BJ685" s="49"/>
      <c r="BK685" s="49"/>
      <c r="BL685" s="49"/>
      <c r="BM685" s="49"/>
    </row>
    <row r="686" spans="2:65" x14ac:dyDescent="0.25">
      <c r="B686" s="163">
        <v>2022</v>
      </c>
      <c r="C686" s="26"/>
      <c r="D686" s="27" t="s">
        <v>1475</v>
      </c>
      <c r="E686" s="27" t="s">
        <v>1476</v>
      </c>
      <c r="F686" s="29"/>
      <c r="G686" s="30"/>
      <c r="H686" s="30"/>
      <c r="I686" s="30"/>
      <c r="J686" s="31"/>
      <c r="K686" s="32"/>
      <c r="L686" s="33"/>
      <c r="M686" s="33"/>
      <c r="N686" s="26"/>
      <c r="O686" s="26"/>
      <c r="P686" s="34"/>
      <c r="Q686" s="33"/>
      <c r="R686" s="35"/>
      <c r="S686" s="26"/>
      <c r="T686" s="26"/>
      <c r="U686" s="26"/>
      <c r="V686" s="26"/>
      <c r="W686" s="26"/>
      <c r="X686" s="26" t="s">
        <v>719</v>
      </c>
      <c r="Y686" s="36"/>
      <c r="Z686" s="37"/>
      <c r="AA686" s="37"/>
      <c r="AB686" s="38"/>
      <c r="AC686" s="33"/>
      <c r="AD686" s="28"/>
      <c r="AE686" s="37"/>
      <c r="AF686" s="38"/>
      <c r="AG686" s="38"/>
      <c r="AH686" s="39"/>
      <c r="AI686" s="39"/>
      <c r="AJ686" s="40"/>
      <c r="AK686" s="41"/>
      <c r="AL686" s="42"/>
      <c r="AM686" s="39">
        <v>759</v>
      </c>
      <c r="AN686" s="30" t="s">
        <v>1477</v>
      </c>
      <c r="AO686" s="30"/>
      <c r="AP686" s="38"/>
      <c r="AQ686" s="43" t="s">
        <v>155</v>
      </c>
      <c r="AR686" s="44"/>
      <c r="AS686" s="45"/>
      <c r="AT686" s="46"/>
      <c r="AU686" s="47"/>
      <c r="AV686" s="48">
        <v>44858</v>
      </c>
      <c r="AW686" s="49"/>
      <c r="AX686" s="49">
        <v>49</v>
      </c>
      <c r="AY686" s="49"/>
      <c r="AZ686" s="49"/>
      <c r="BA686" s="49"/>
      <c r="BB686" s="49"/>
      <c r="BC686" s="49"/>
      <c r="BD686" s="50"/>
      <c r="BE686" s="49"/>
      <c r="BF686" s="49"/>
      <c r="BG686" s="49"/>
      <c r="BH686" s="49"/>
      <c r="BI686" s="49"/>
      <c r="BJ686" s="49"/>
      <c r="BK686" s="49"/>
      <c r="BL686" s="49"/>
      <c r="BM686" s="49"/>
    </row>
    <row r="687" spans="2:65" x14ac:dyDescent="0.25">
      <c r="B687" s="162">
        <v>0</v>
      </c>
      <c r="C687" s="26"/>
      <c r="D687" s="27"/>
      <c r="E687" s="27" t="s">
        <v>1478</v>
      </c>
      <c r="F687" s="51"/>
      <c r="G687" s="26"/>
      <c r="H687" s="26"/>
      <c r="J687" s="52"/>
      <c r="K687" s="51"/>
      <c r="L687" s="26"/>
      <c r="M687" s="26"/>
      <c r="N687" s="26"/>
      <c r="O687" s="26"/>
      <c r="P687" s="53"/>
      <c r="Q687" s="26"/>
      <c r="R687" s="54"/>
      <c r="S687" s="26"/>
      <c r="T687" s="26"/>
      <c r="U687" s="26"/>
      <c r="V687" s="26"/>
      <c r="W687" s="26"/>
      <c r="X687" s="26"/>
      <c r="Y687" s="26"/>
      <c r="Z687" s="26"/>
      <c r="AA687" s="26"/>
      <c r="AB687" s="26"/>
      <c r="AC687" s="26"/>
      <c r="AD687" s="26"/>
      <c r="AE687" s="36"/>
      <c r="AF687" s="38"/>
      <c r="AG687" s="38"/>
      <c r="AH687" s="33"/>
      <c r="AI687" s="28"/>
      <c r="AJ687" s="32"/>
      <c r="AK687" s="55"/>
      <c r="AL687" s="56"/>
      <c r="AM687" s="39">
        <v>760</v>
      </c>
      <c r="AN687" s="30"/>
      <c r="AO687" s="30"/>
      <c r="AP687" s="26"/>
      <c r="AQ687" s="43" t="s">
        <v>155</v>
      </c>
      <c r="AR687" s="44"/>
      <c r="AS687" s="45"/>
      <c r="AT687" s="46"/>
      <c r="AU687" s="49"/>
      <c r="AV687" s="48"/>
      <c r="AW687" s="49"/>
      <c r="AX687" s="49"/>
      <c r="AY687" s="49"/>
      <c r="AZ687" s="49"/>
      <c r="BA687" s="49"/>
      <c r="BB687" s="49"/>
      <c r="BC687" s="49"/>
      <c r="BD687" s="50"/>
      <c r="BE687" s="49"/>
      <c r="BF687" s="49"/>
      <c r="BG687" s="49"/>
      <c r="BH687" s="49"/>
      <c r="BI687" s="26"/>
      <c r="BJ687" s="26"/>
      <c r="BK687" s="26"/>
      <c r="BL687" s="26"/>
      <c r="BM687" s="26"/>
    </row>
    <row r="688" spans="2:65" x14ac:dyDescent="0.25">
      <c r="B688" s="163">
        <v>2022</v>
      </c>
      <c r="C688" s="26"/>
      <c r="D688" s="27" t="s">
        <v>1479</v>
      </c>
      <c r="E688" s="27" t="s">
        <v>1480</v>
      </c>
      <c r="F688" s="29"/>
      <c r="G688" s="30"/>
      <c r="H688" s="30"/>
      <c r="I688" s="30"/>
      <c r="J688" s="31"/>
      <c r="K688" s="32"/>
      <c r="L688" s="33"/>
      <c r="M688" s="33"/>
      <c r="N688" s="26">
        <v>8455955</v>
      </c>
      <c r="O688" s="26"/>
      <c r="P688" s="34"/>
      <c r="Q688" s="33"/>
      <c r="R688" s="35"/>
      <c r="S688" s="26"/>
      <c r="T688" s="26"/>
      <c r="U688" s="26"/>
      <c r="V688" s="26"/>
      <c r="W688" s="26" t="s">
        <v>1481</v>
      </c>
      <c r="X688" s="26" t="s">
        <v>423</v>
      </c>
      <c r="Y688" s="36"/>
      <c r="Z688" s="37"/>
      <c r="AA688" s="37"/>
      <c r="AB688" s="38"/>
      <c r="AC688" s="33"/>
      <c r="AD688" s="28"/>
      <c r="AE688" s="37"/>
      <c r="AF688" s="38"/>
      <c r="AG688" s="38"/>
      <c r="AH688" s="39"/>
      <c r="AI688" s="39" t="s">
        <v>720</v>
      </c>
      <c r="AJ688" s="40" t="s">
        <v>972</v>
      </c>
      <c r="AK688" s="41"/>
      <c r="AL688" s="42"/>
      <c r="AM688" s="39">
        <v>761</v>
      </c>
      <c r="AN688" s="30" t="s">
        <v>1482</v>
      </c>
      <c r="AO688" s="30"/>
      <c r="AP688" s="38"/>
      <c r="AQ688" s="43" t="s">
        <v>155</v>
      </c>
      <c r="AR688" s="44"/>
      <c r="AS688" s="45"/>
      <c r="AT688" s="46"/>
      <c r="AU688" s="47"/>
      <c r="AV688" s="48">
        <v>44937</v>
      </c>
      <c r="AW688" s="49"/>
      <c r="AX688" s="49">
        <v>20</v>
      </c>
      <c r="AY688" s="49"/>
      <c r="AZ688" s="49"/>
      <c r="BA688" s="49"/>
      <c r="BB688" s="49"/>
      <c r="BC688" s="49" t="e">
        <v>#VALUE!</v>
      </c>
      <c r="BD688" s="50"/>
      <c r="BE688" s="49"/>
      <c r="BF688" s="49"/>
      <c r="BG688" s="49"/>
      <c r="BH688" s="49"/>
      <c r="BI688" s="49"/>
      <c r="BJ688" s="49"/>
      <c r="BK688" s="49"/>
      <c r="BL688" s="49"/>
      <c r="BM688" s="49"/>
    </row>
    <row r="689" spans="2:65" x14ac:dyDescent="0.25">
      <c r="B689" s="162">
        <v>2019</v>
      </c>
      <c r="C689" s="26"/>
      <c r="D689" s="27" t="s">
        <v>1483</v>
      </c>
      <c r="E689" s="27" t="s">
        <v>1484</v>
      </c>
      <c r="F689" s="29"/>
      <c r="G689" s="30"/>
      <c r="H689" s="30"/>
      <c r="I689" s="30"/>
      <c r="J689" s="31"/>
      <c r="K689" s="32"/>
      <c r="L689" s="33"/>
      <c r="M689" s="33"/>
      <c r="N689" s="26"/>
      <c r="O689" s="26"/>
      <c r="P689" s="34"/>
      <c r="Q689" s="33"/>
      <c r="R689" s="35"/>
      <c r="S689" s="26"/>
      <c r="T689" s="26"/>
      <c r="U689" s="26"/>
      <c r="V689" s="26"/>
      <c r="W689" s="26"/>
      <c r="X689" s="26" t="s">
        <v>423</v>
      </c>
      <c r="Y689" s="36"/>
      <c r="Z689" s="37"/>
      <c r="AA689" s="37"/>
      <c r="AB689" s="38"/>
      <c r="AC689" s="33"/>
      <c r="AD689" s="28"/>
      <c r="AE689" s="37"/>
      <c r="AF689" s="38"/>
      <c r="AG689" s="38"/>
      <c r="AH689" s="39"/>
      <c r="AI689" s="39"/>
      <c r="AJ689" s="40"/>
      <c r="AK689" s="41"/>
      <c r="AL689" s="42"/>
      <c r="AM689" s="39">
        <v>762</v>
      </c>
      <c r="AN689" s="30" t="s">
        <v>1485</v>
      </c>
      <c r="AO689" s="30"/>
      <c r="AP689" s="38"/>
      <c r="AQ689" s="43" t="s">
        <v>155</v>
      </c>
      <c r="AR689" s="44"/>
      <c r="AS689" s="45"/>
      <c r="AT689" s="46"/>
      <c r="AU689" s="47"/>
      <c r="AV689" s="48">
        <v>45063</v>
      </c>
      <c r="AW689" s="49"/>
      <c r="AX689" s="49"/>
      <c r="AY689" s="49">
        <v>2</v>
      </c>
      <c r="AZ689" s="49"/>
      <c r="BA689" s="49"/>
      <c r="BB689" s="49"/>
      <c r="BC689" s="49" t="e">
        <v>#VALUE!</v>
      </c>
      <c r="BD689" s="50"/>
      <c r="BE689" s="49"/>
      <c r="BF689" s="49"/>
      <c r="BG689" s="49"/>
      <c r="BH689" s="49"/>
      <c r="BI689" s="49"/>
      <c r="BJ689" s="49"/>
      <c r="BK689" s="49"/>
      <c r="BL689" s="49"/>
      <c r="BM689" s="49"/>
    </row>
    <row r="690" spans="2:65" x14ac:dyDescent="0.25">
      <c r="B690" s="163">
        <v>0</v>
      </c>
      <c r="C690" s="26"/>
      <c r="D690" s="27"/>
      <c r="E690" s="27" t="s">
        <v>1486</v>
      </c>
      <c r="F690" s="29"/>
      <c r="G690" s="30"/>
      <c r="H690" s="30"/>
      <c r="I690" s="30"/>
      <c r="J690" s="31"/>
      <c r="K690" s="32"/>
      <c r="L690" s="33"/>
      <c r="M690" s="33"/>
      <c r="N690" s="26"/>
      <c r="O690" s="26"/>
      <c r="P690" s="34"/>
      <c r="Q690" s="33"/>
      <c r="R690" s="35"/>
      <c r="S690" s="26"/>
      <c r="T690" s="26"/>
      <c r="U690" s="26"/>
      <c r="V690" s="26"/>
      <c r="W690" s="26"/>
      <c r="X690" s="26"/>
      <c r="Y690" s="36"/>
      <c r="Z690" s="37"/>
      <c r="AA690" s="37"/>
      <c r="AB690" s="38"/>
      <c r="AC690" s="33"/>
      <c r="AD690" s="28"/>
      <c r="AE690" s="37"/>
      <c r="AF690" s="38"/>
      <c r="AG690" s="38"/>
      <c r="AH690" s="39"/>
      <c r="AI690" s="39"/>
      <c r="AJ690" s="40"/>
      <c r="AK690" s="41"/>
      <c r="AL690" s="42"/>
      <c r="AM690" s="39">
        <v>763</v>
      </c>
      <c r="AN690" s="30"/>
      <c r="AO690" s="30"/>
      <c r="AP690" s="38"/>
      <c r="AQ690" s="43" t="s">
        <v>155</v>
      </c>
      <c r="AR690" s="44"/>
      <c r="AS690" s="45"/>
      <c r="AT690" s="46"/>
      <c r="AU690" s="47"/>
      <c r="AV690" s="48"/>
      <c r="AW690" s="49"/>
      <c r="AX690" s="49"/>
      <c r="AY690" s="49"/>
      <c r="AZ690" s="49"/>
      <c r="BA690" s="49"/>
      <c r="BB690" s="49"/>
      <c r="BC690" s="49"/>
      <c r="BD690" s="50"/>
      <c r="BE690" s="49"/>
      <c r="BF690" s="49"/>
      <c r="BG690" s="49"/>
      <c r="BH690" s="49"/>
      <c r="BI690" s="49"/>
      <c r="BJ690" s="49"/>
      <c r="BK690" s="49"/>
      <c r="BL690" s="49"/>
      <c r="BM690" s="49"/>
    </row>
    <row r="691" spans="2:65" x14ac:dyDescent="0.25">
      <c r="B691" s="162">
        <v>0</v>
      </c>
      <c r="C691" s="26"/>
      <c r="D691" s="27"/>
      <c r="E691" s="27" t="s">
        <v>1487</v>
      </c>
      <c r="F691" s="51"/>
      <c r="G691" s="26"/>
      <c r="H691" s="26"/>
      <c r="J691" s="52"/>
      <c r="K691" s="51"/>
      <c r="L691" s="26"/>
      <c r="M691" s="26"/>
      <c r="N691" s="26"/>
      <c r="O691" s="26"/>
      <c r="P691" s="53"/>
      <c r="Q691" s="26"/>
      <c r="R691" s="54"/>
      <c r="S691" s="26"/>
      <c r="T691" s="26"/>
      <c r="U691" s="26"/>
      <c r="V691" s="26"/>
      <c r="W691" s="26"/>
      <c r="X691" s="26"/>
      <c r="Y691" s="26"/>
      <c r="Z691" s="26"/>
      <c r="AA691" s="26"/>
      <c r="AB691" s="26"/>
      <c r="AC691" s="26"/>
      <c r="AD691" s="26"/>
      <c r="AE691" s="36"/>
      <c r="AF691" s="38"/>
      <c r="AG691" s="38"/>
      <c r="AH691" s="33"/>
      <c r="AI691" s="28"/>
      <c r="AJ691" s="32"/>
      <c r="AK691" s="55"/>
      <c r="AL691" s="56"/>
      <c r="AM691" s="39">
        <v>764</v>
      </c>
      <c r="AN691" s="30"/>
      <c r="AO691" s="30"/>
      <c r="AP691" s="26"/>
      <c r="AQ691" s="43" t="s">
        <v>155</v>
      </c>
      <c r="AR691" s="44"/>
      <c r="AS691" s="45"/>
      <c r="AT691" s="46"/>
      <c r="AU691" s="49"/>
      <c r="AV691" s="48"/>
      <c r="AW691" s="49"/>
      <c r="AX691" s="49"/>
      <c r="AY691" s="49"/>
      <c r="AZ691" s="49"/>
      <c r="BA691" s="49"/>
      <c r="BB691" s="49"/>
      <c r="BC691" s="49"/>
      <c r="BD691" s="50"/>
      <c r="BE691" s="49"/>
      <c r="BF691" s="49"/>
      <c r="BG691" s="49"/>
      <c r="BH691" s="49"/>
      <c r="BI691" s="26"/>
      <c r="BJ691" s="26"/>
      <c r="BK691" s="26"/>
      <c r="BL691" s="26"/>
      <c r="BM691" s="26"/>
    </row>
    <row r="692" spans="2:65" x14ac:dyDescent="0.25">
      <c r="B692" s="163">
        <v>0</v>
      </c>
      <c r="C692" s="26"/>
      <c r="D692" s="27"/>
      <c r="E692" s="27" t="s">
        <v>1488</v>
      </c>
      <c r="F692" s="29"/>
      <c r="G692" s="30"/>
      <c r="H692" s="30"/>
      <c r="I692" s="30"/>
      <c r="J692" s="31"/>
      <c r="K692" s="32"/>
      <c r="L692" s="33"/>
      <c r="M692" s="33"/>
      <c r="N692" s="26"/>
      <c r="O692" s="26"/>
      <c r="P692" s="34"/>
      <c r="Q692" s="33"/>
      <c r="R692" s="35"/>
      <c r="S692" s="26"/>
      <c r="T692" s="26"/>
      <c r="U692" s="26"/>
      <c r="V692" s="26"/>
      <c r="W692" s="26"/>
      <c r="X692" s="26"/>
      <c r="Y692" s="36"/>
      <c r="Z692" s="37"/>
      <c r="AA692" s="37"/>
      <c r="AB692" s="38"/>
      <c r="AC692" s="33"/>
      <c r="AD692" s="28"/>
      <c r="AE692" s="37"/>
      <c r="AF692" s="38"/>
      <c r="AG692" s="38"/>
      <c r="AH692" s="39"/>
      <c r="AI692" s="39"/>
      <c r="AJ692" s="40"/>
      <c r="AK692" s="41"/>
      <c r="AL692" s="42"/>
      <c r="AM692" s="39">
        <v>765</v>
      </c>
      <c r="AN692" s="30"/>
      <c r="AO692" s="30"/>
      <c r="AP692" s="38"/>
      <c r="AQ692" s="43" t="s">
        <v>155</v>
      </c>
      <c r="AR692" s="44"/>
      <c r="AS692" s="45"/>
      <c r="AT692" s="46"/>
      <c r="AU692" s="47"/>
      <c r="AV692" s="48"/>
      <c r="AW692" s="49"/>
      <c r="AX692" s="49"/>
      <c r="AY692" s="49"/>
      <c r="AZ692" s="49"/>
      <c r="BA692" s="49"/>
      <c r="BB692" s="49"/>
      <c r="BC692" s="49"/>
      <c r="BD692" s="50"/>
      <c r="BE692" s="49"/>
      <c r="BF692" s="49"/>
      <c r="BG692" s="49"/>
      <c r="BH692" s="49"/>
      <c r="BI692" s="49"/>
      <c r="BJ692" s="49"/>
      <c r="BK692" s="49"/>
      <c r="BL692" s="49"/>
      <c r="BM692" s="49"/>
    </row>
    <row r="693" spans="2:65" x14ac:dyDescent="0.25">
      <c r="B693" s="163">
        <v>2023</v>
      </c>
      <c r="C693" s="26"/>
      <c r="D693" s="27" t="s">
        <v>1489</v>
      </c>
      <c r="E693" s="27" t="s">
        <v>1490</v>
      </c>
      <c r="F693" s="29"/>
      <c r="G693" s="30" t="s">
        <v>750</v>
      </c>
      <c r="H693" s="30"/>
      <c r="I693" s="30"/>
      <c r="J693" s="31"/>
      <c r="K693" s="32"/>
      <c r="L693" s="33"/>
      <c r="M693" s="33"/>
      <c r="N693" s="26"/>
      <c r="O693" s="26"/>
      <c r="P693" s="34"/>
      <c r="Q693" s="33"/>
      <c r="R693" s="35"/>
      <c r="S693" s="26"/>
      <c r="T693" s="26"/>
      <c r="U693" s="26"/>
      <c r="V693" s="26"/>
      <c r="W693" s="26" t="s">
        <v>1491</v>
      </c>
      <c r="X693" s="26"/>
      <c r="Y693" s="36"/>
      <c r="Z693" s="37"/>
      <c r="AA693" s="37"/>
      <c r="AB693" s="38"/>
      <c r="AC693" s="33"/>
      <c r="AD693" s="28"/>
      <c r="AE693" s="37"/>
      <c r="AF693" s="38"/>
      <c r="AG693" s="38"/>
      <c r="AH693" s="39"/>
      <c r="AI693" s="39"/>
      <c r="AJ693" s="40" t="s">
        <v>972</v>
      </c>
      <c r="AK693" s="41"/>
      <c r="AL693" s="42"/>
      <c r="AM693" s="39">
        <v>766</v>
      </c>
      <c r="AN693" s="30" t="s">
        <v>1492</v>
      </c>
      <c r="AO693" s="30"/>
      <c r="AP693" s="38"/>
      <c r="AQ693" s="43" t="s">
        <v>1185</v>
      </c>
      <c r="AR693" s="44"/>
      <c r="AS693" s="45"/>
      <c r="AT693" s="46" t="s">
        <v>1493</v>
      </c>
      <c r="AU693" s="47"/>
      <c r="AV693" s="48"/>
      <c r="AW693" s="49"/>
      <c r="AX693" s="49"/>
      <c r="AY693" s="49"/>
      <c r="AZ693" s="49"/>
      <c r="BA693" s="49"/>
      <c r="BB693" s="49"/>
      <c r="BC693" s="49" t="e">
        <v>#VALUE!</v>
      </c>
      <c r="BD693" s="50"/>
      <c r="BE693" s="49"/>
      <c r="BF693" s="49"/>
      <c r="BG693" s="49"/>
      <c r="BH693" s="49"/>
      <c r="BI693" s="49"/>
      <c r="BJ693" s="49"/>
      <c r="BK693" s="49"/>
      <c r="BL693" s="49"/>
      <c r="BM693" s="49"/>
    </row>
    <row r="694" spans="2:65" x14ac:dyDescent="0.25">
      <c r="B694" s="162">
        <v>2022</v>
      </c>
      <c r="C694" s="26"/>
      <c r="D694" s="27" t="s">
        <v>1494</v>
      </c>
      <c r="E694" s="27" t="s">
        <v>1495</v>
      </c>
      <c r="F694" s="29"/>
      <c r="G694" s="30"/>
      <c r="H694" s="30"/>
      <c r="I694" s="30"/>
      <c r="J694" s="31"/>
      <c r="K694" s="32"/>
      <c r="L694" s="33"/>
      <c r="M694" s="33"/>
      <c r="N694" s="26"/>
      <c r="O694" s="26"/>
      <c r="P694" s="34"/>
      <c r="Q694" s="33"/>
      <c r="R694" s="35"/>
      <c r="S694" s="26"/>
      <c r="T694" s="26"/>
      <c r="U694" s="26"/>
      <c r="V694" s="26" t="s">
        <v>1011</v>
      </c>
      <c r="W694" s="26"/>
      <c r="X694" s="26"/>
      <c r="Y694" s="36"/>
      <c r="Z694" s="37"/>
      <c r="AA694" s="37"/>
      <c r="AB694" s="38" t="s">
        <v>29</v>
      </c>
      <c r="AC694" s="33"/>
      <c r="AD694" s="28"/>
      <c r="AE694" s="37"/>
      <c r="AF694" s="38"/>
      <c r="AG694" s="38"/>
      <c r="AH694" s="39"/>
      <c r="AI694" s="39"/>
      <c r="AJ694" s="40"/>
      <c r="AK694" s="41"/>
      <c r="AL694" s="42"/>
      <c r="AM694" s="39">
        <v>767</v>
      </c>
      <c r="AN694" s="30" t="s">
        <v>1496</v>
      </c>
      <c r="AO694" s="30"/>
      <c r="AP694" s="38"/>
      <c r="AQ694" s="43" t="s">
        <v>155</v>
      </c>
      <c r="AR694" s="44"/>
      <c r="AS694" s="45"/>
      <c r="AT694" s="46"/>
      <c r="AU694" s="47"/>
      <c r="AV694" s="48">
        <v>45306</v>
      </c>
      <c r="AW694" s="49"/>
      <c r="AX694" s="49">
        <v>23</v>
      </c>
      <c r="AY694" s="49">
        <v>4</v>
      </c>
      <c r="AZ694" s="49"/>
      <c r="BA694" s="49"/>
      <c r="BB694" s="49"/>
      <c r="BC694" s="49" t="e">
        <v>#VALUE!</v>
      </c>
      <c r="BD694" s="50"/>
      <c r="BE694" s="49"/>
      <c r="BF694" s="49"/>
      <c r="BG694" s="49"/>
      <c r="BH694" s="49"/>
      <c r="BI694" s="49"/>
      <c r="BJ694" s="49"/>
      <c r="BK694" s="49"/>
      <c r="BL694" s="49"/>
      <c r="BM694" s="49"/>
    </row>
    <row r="695" spans="2:65" x14ac:dyDescent="0.25">
      <c r="B695" s="163">
        <v>2022</v>
      </c>
      <c r="C695" s="26"/>
      <c r="D695" s="27" t="s">
        <v>1497</v>
      </c>
      <c r="E695" s="27" t="s">
        <v>1498</v>
      </c>
      <c r="F695" s="29"/>
      <c r="G695" s="30"/>
      <c r="H695" s="30"/>
      <c r="I695" s="30"/>
      <c r="J695" s="31"/>
      <c r="K695" s="32"/>
      <c r="L695" s="33"/>
      <c r="M695" s="33"/>
      <c r="N695" s="26"/>
      <c r="O695" s="26"/>
      <c r="P695" s="34"/>
      <c r="Q695" s="33"/>
      <c r="R695" s="35"/>
      <c r="S695" s="26"/>
      <c r="T695" s="26"/>
      <c r="U695" s="26"/>
      <c r="V695" s="26"/>
      <c r="W695" s="26"/>
      <c r="X695" s="26"/>
      <c r="Y695" s="36"/>
      <c r="Z695" s="37"/>
      <c r="AA695" s="37"/>
      <c r="AB695" s="38"/>
      <c r="AC695" s="33"/>
      <c r="AD695" s="28"/>
      <c r="AE695" s="37"/>
      <c r="AF695" s="38"/>
      <c r="AG695" s="38"/>
      <c r="AH695" s="39"/>
      <c r="AI695" s="39"/>
      <c r="AJ695" s="40"/>
      <c r="AK695" s="41"/>
      <c r="AL695" s="42"/>
      <c r="AM695" s="39">
        <v>768</v>
      </c>
      <c r="AN695" s="30" t="s">
        <v>1499</v>
      </c>
      <c r="AO695" s="30"/>
      <c r="AP695" s="38"/>
      <c r="AQ695" s="43" t="s">
        <v>155</v>
      </c>
      <c r="AR695" s="44"/>
      <c r="AS695" s="45"/>
      <c r="AT695" s="46"/>
      <c r="AU695" s="47"/>
      <c r="AV695" s="48">
        <v>45307</v>
      </c>
      <c r="AW695" s="49"/>
      <c r="AX695" s="49">
        <v>53</v>
      </c>
      <c r="AY695" s="49">
        <v>3</v>
      </c>
      <c r="AZ695" s="49">
        <v>1</v>
      </c>
      <c r="BA695" s="49"/>
      <c r="BB695" s="49">
        <v>1</v>
      </c>
      <c r="BC695" s="49" t="e">
        <v>#VALUE!</v>
      </c>
      <c r="BD695" s="50"/>
      <c r="BE695" s="49"/>
      <c r="BF695" s="49"/>
      <c r="BG695" s="49"/>
      <c r="BH695" s="49"/>
      <c r="BI695" s="49"/>
      <c r="BJ695" s="49"/>
      <c r="BK695" s="49"/>
      <c r="BL695" s="49"/>
      <c r="BM695" s="49"/>
    </row>
    <row r="696" spans="2:65" x14ac:dyDescent="0.25">
      <c r="B696" s="162">
        <v>0</v>
      </c>
      <c r="C696" s="26"/>
      <c r="D696" s="27"/>
      <c r="E696" s="27" t="s">
        <v>1500</v>
      </c>
      <c r="F696" s="29"/>
      <c r="G696" s="30"/>
      <c r="H696" s="30"/>
      <c r="I696" s="30"/>
      <c r="J696" s="31"/>
      <c r="K696" s="32"/>
      <c r="L696" s="33"/>
      <c r="M696" s="33"/>
      <c r="N696" s="26"/>
      <c r="O696" s="26"/>
      <c r="P696" s="34"/>
      <c r="Q696" s="33"/>
      <c r="R696" s="35"/>
      <c r="S696" s="26"/>
      <c r="T696" s="26"/>
      <c r="U696" s="26"/>
      <c r="V696" s="26"/>
      <c r="W696" s="26"/>
      <c r="X696" s="26"/>
      <c r="Y696" s="36"/>
      <c r="Z696" s="37"/>
      <c r="AA696" s="37"/>
      <c r="AB696" s="38"/>
      <c r="AC696" s="33"/>
      <c r="AD696" s="28"/>
      <c r="AE696" s="37"/>
      <c r="AF696" s="38"/>
      <c r="AG696" s="38"/>
      <c r="AH696" s="39"/>
      <c r="AI696" s="39"/>
      <c r="AJ696" s="40"/>
      <c r="AK696" s="41"/>
      <c r="AL696" s="42"/>
      <c r="AM696" s="39">
        <v>769</v>
      </c>
      <c r="AN696" s="30"/>
      <c r="AO696" s="30"/>
      <c r="AP696" s="38"/>
      <c r="AQ696" s="43" t="s">
        <v>155</v>
      </c>
      <c r="AR696" s="44"/>
      <c r="AS696" s="45"/>
      <c r="AT696" s="46"/>
      <c r="AU696" s="47"/>
      <c r="AV696" s="48"/>
      <c r="AW696" s="49"/>
      <c r="AX696" s="49"/>
      <c r="AY696" s="49"/>
      <c r="AZ696" s="49"/>
      <c r="BA696" s="49"/>
      <c r="BB696" s="49"/>
      <c r="BC696" s="49"/>
      <c r="BD696" s="50"/>
      <c r="BE696" s="49"/>
      <c r="BF696" s="49"/>
      <c r="BG696" s="49"/>
      <c r="BH696" s="49"/>
      <c r="BI696" s="49"/>
      <c r="BJ696" s="49"/>
      <c r="BK696" s="49"/>
      <c r="BL696" s="49"/>
      <c r="BM696" s="49"/>
    </row>
    <row r="697" spans="2:65" x14ac:dyDescent="0.25">
      <c r="B697" s="163">
        <v>0</v>
      </c>
      <c r="C697" s="26"/>
      <c r="D697" s="27"/>
      <c r="E697" s="27" t="s">
        <v>1501</v>
      </c>
      <c r="F697" s="29"/>
      <c r="G697" s="30"/>
      <c r="H697" s="30"/>
      <c r="I697" s="30"/>
      <c r="J697" s="31"/>
      <c r="K697" s="32"/>
      <c r="L697" s="33"/>
      <c r="M697" s="33"/>
      <c r="N697" s="26"/>
      <c r="O697" s="26"/>
      <c r="P697" s="34"/>
      <c r="Q697" s="33"/>
      <c r="R697" s="35"/>
      <c r="S697" s="26"/>
      <c r="T697" s="26"/>
      <c r="U697" s="26"/>
      <c r="V697" s="26"/>
      <c r="W697" s="26"/>
      <c r="X697" s="26"/>
      <c r="Y697" s="36"/>
      <c r="Z697" s="37"/>
      <c r="AA697" s="37"/>
      <c r="AB697" s="38"/>
      <c r="AC697" s="33"/>
      <c r="AD697" s="28"/>
      <c r="AE697" s="37"/>
      <c r="AF697" s="38"/>
      <c r="AG697" s="38"/>
      <c r="AH697" s="39"/>
      <c r="AI697" s="39"/>
      <c r="AJ697" s="40"/>
      <c r="AK697" s="41"/>
      <c r="AL697" s="42"/>
      <c r="AM697" s="39">
        <v>770</v>
      </c>
      <c r="AN697" s="30"/>
      <c r="AO697" s="30"/>
      <c r="AP697" s="38"/>
      <c r="AQ697" s="43" t="s">
        <v>155</v>
      </c>
      <c r="AR697" s="44"/>
      <c r="AS697" s="45"/>
      <c r="AT697" s="46"/>
      <c r="AU697" s="47"/>
      <c r="AV697" s="48"/>
      <c r="AW697" s="49"/>
      <c r="AX697" s="49"/>
      <c r="AY697" s="49"/>
      <c r="AZ697" s="49"/>
      <c r="BA697" s="49"/>
      <c r="BB697" s="49"/>
      <c r="BC697" s="49"/>
      <c r="BD697" s="50"/>
      <c r="BE697" s="49"/>
      <c r="BF697" s="49"/>
      <c r="BG697" s="49"/>
      <c r="BH697" s="49"/>
      <c r="BI697" s="49"/>
      <c r="BJ697" s="49"/>
      <c r="BK697" s="49"/>
      <c r="BL697" s="49"/>
      <c r="BM697" s="49"/>
    </row>
    <row r="698" spans="2:65" x14ac:dyDescent="0.25">
      <c r="B698" s="162">
        <v>2021</v>
      </c>
      <c r="C698" s="26"/>
      <c r="D698" s="27" t="s">
        <v>1502</v>
      </c>
      <c r="E698" s="27" t="s">
        <v>1487</v>
      </c>
      <c r="F698" s="29"/>
      <c r="G698" s="30"/>
      <c r="H698" s="30"/>
      <c r="I698" s="30"/>
      <c r="J698" s="31"/>
      <c r="K698" s="32"/>
      <c r="L698" s="33"/>
      <c r="M698" s="33"/>
      <c r="N698" s="26"/>
      <c r="O698" s="26"/>
      <c r="P698" s="34"/>
      <c r="Q698" s="33"/>
      <c r="R698" s="35"/>
      <c r="S698" s="26"/>
      <c r="T698" s="26"/>
      <c r="U698" s="26"/>
      <c r="V698" s="26"/>
      <c r="W698" s="26"/>
      <c r="X698" s="26"/>
      <c r="Y698" s="36"/>
      <c r="Z698" s="37"/>
      <c r="AA698" s="37"/>
      <c r="AB698" s="38"/>
      <c r="AC698" s="33"/>
      <c r="AD698" s="28"/>
      <c r="AE698" s="37"/>
      <c r="AF698" s="38"/>
      <c r="AG698" s="38"/>
      <c r="AH698" s="39"/>
      <c r="AI698" s="39"/>
      <c r="AJ698" s="40" t="s">
        <v>424</v>
      </c>
      <c r="AK698" s="41"/>
      <c r="AL698" s="42"/>
      <c r="AM698" s="39">
        <v>771</v>
      </c>
      <c r="AN698" s="30" t="s">
        <v>1503</v>
      </c>
      <c r="AO698" s="30"/>
      <c r="AP698" s="38"/>
      <c r="AQ698" s="43" t="s">
        <v>155</v>
      </c>
      <c r="AR698" s="44"/>
      <c r="AS698" s="45"/>
      <c r="AT698" s="46"/>
      <c r="AU698" s="47"/>
      <c r="AV698" s="48">
        <v>44796</v>
      </c>
      <c r="AW698" s="49"/>
      <c r="AX698" s="49">
        <v>52</v>
      </c>
      <c r="AY698" s="49"/>
      <c r="AZ698" s="49"/>
      <c r="BA698" s="49"/>
      <c r="BB698" s="49"/>
      <c r="BC698" s="49" t="e">
        <v>#VALUE!</v>
      </c>
      <c r="BD698" s="50"/>
      <c r="BE698" s="49"/>
      <c r="BF698" s="49"/>
      <c r="BG698" s="49"/>
      <c r="BH698" s="49"/>
      <c r="BI698" s="49"/>
      <c r="BJ698" s="49"/>
      <c r="BK698" s="49"/>
      <c r="BL698" s="49"/>
      <c r="BM698" s="49"/>
    </row>
    <row r="699" spans="2:65" x14ac:dyDescent="0.25">
      <c r="B699" s="163">
        <v>2022</v>
      </c>
      <c r="C699" s="26"/>
      <c r="D699" s="27" t="s">
        <v>1504</v>
      </c>
      <c r="E699" s="27" t="s">
        <v>1505</v>
      </c>
      <c r="F699" s="29"/>
      <c r="G699" s="30"/>
      <c r="H699" s="30"/>
      <c r="I699" s="30"/>
      <c r="J699" s="31"/>
      <c r="K699" s="32"/>
      <c r="L699" s="33"/>
      <c r="M699" s="33"/>
      <c r="N699" s="26"/>
      <c r="O699" s="26"/>
      <c r="P699" s="34"/>
      <c r="Q699" s="33"/>
      <c r="R699" s="35"/>
      <c r="S699" s="26"/>
      <c r="T699" s="26"/>
      <c r="U699" s="26"/>
      <c r="V699" s="26"/>
      <c r="W699" s="26"/>
      <c r="X699" s="26" t="s">
        <v>777</v>
      </c>
      <c r="Y699" s="36"/>
      <c r="Z699" s="37"/>
      <c r="AA699" s="37"/>
      <c r="AB699" s="38" t="s">
        <v>29</v>
      </c>
      <c r="AC699" s="33"/>
      <c r="AD699" s="28"/>
      <c r="AE699" s="37"/>
      <c r="AF699" s="38"/>
      <c r="AG699" s="38"/>
      <c r="AH699" s="39"/>
      <c r="AI699" s="39"/>
      <c r="AJ699" s="40"/>
      <c r="AK699" s="41"/>
      <c r="AL699" s="42"/>
      <c r="AM699" s="39">
        <v>772</v>
      </c>
      <c r="AN699" s="30" t="s">
        <v>1506</v>
      </c>
      <c r="AO699" s="30"/>
      <c r="AP699" s="38"/>
      <c r="AQ699" s="43" t="s">
        <v>155</v>
      </c>
      <c r="AR699" s="44"/>
      <c r="AS699" s="45"/>
      <c r="AT699" s="46"/>
      <c r="AU699" s="47"/>
      <c r="AV699" s="48">
        <v>45320</v>
      </c>
      <c r="AW699" s="49"/>
      <c r="AX699" s="49"/>
      <c r="AY699" s="49"/>
      <c r="AZ699" s="49"/>
      <c r="BA699" s="49"/>
      <c r="BB699" s="49"/>
      <c r="BC699" s="49">
        <v>1</v>
      </c>
      <c r="BD699" s="50"/>
      <c r="BE699" s="49"/>
      <c r="BF699" s="49"/>
      <c r="BG699" s="49"/>
      <c r="BH699" s="49"/>
      <c r="BI699" s="49"/>
      <c r="BJ699" s="49"/>
      <c r="BK699" s="49"/>
      <c r="BL699" s="49"/>
      <c r="BM699" s="49"/>
    </row>
    <row r="700" spans="2:65" x14ac:dyDescent="0.25">
      <c r="B700" s="162">
        <v>2022</v>
      </c>
      <c r="C700" s="26"/>
      <c r="D700" s="27" t="s">
        <v>1507</v>
      </c>
      <c r="E700" s="27" t="s">
        <v>1508</v>
      </c>
      <c r="F700" s="29"/>
      <c r="G700" s="30"/>
      <c r="H700" s="30"/>
      <c r="I700" s="30"/>
      <c r="J700" s="31"/>
      <c r="K700" s="32"/>
      <c r="L700" s="33"/>
      <c r="M700" s="33"/>
      <c r="N700" s="26"/>
      <c r="O700" s="26"/>
      <c r="P700" s="34"/>
      <c r="Q700" s="33"/>
      <c r="R700" s="35"/>
      <c r="S700" s="26"/>
      <c r="T700" s="26"/>
      <c r="U700" s="26"/>
      <c r="V700" s="26"/>
      <c r="W700" s="26"/>
      <c r="X700" s="26" t="s">
        <v>777</v>
      </c>
      <c r="Y700" s="36"/>
      <c r="Z700" s="37"/>
      <c r="AA700" s="37"/>
      <c r="AB700" s="38"/>
      <c r="AC700" s="33"/>
      <c r="AD700" s="28"/>
      <c r="AE700" s="37"/>
      <c r="AF700" s="38"/>
      <c r="AG700" s="38"/>
      <c r="AH700" s="39"/>
      <c r="AI700" s="39"/>
      <c r="AJ700" s="40"/>
      <c r="AK700" s="41"/>
      <c r="AL700" s="42"/>
      <c r="AM700" s="39">
        <v>773</v>
      </c>
      <c r="AN700" s="30" t="s">
        <v>1509</v>
      </c>
      <c r="AO700" s="30"/>
      <c r="AP700" s="38"/>
      <c r="AQ700" s="43" t="s">
        <v>155</v>
      </c>
      <c r="AR700" s="44"/>
      <c r="AS700" s="45"/>
      <c r="AT700" s="46"/>
      <c r="AU700" s="47"/>
      <c r="AV700" s="48">
        <v>45377</v>
      </c>
      <c r="AW700" s="49"/>
      <c r="AX700" s="49">
        <v>520</v>
      </c>
      <c r="AY700" s="49"/>
      <c r="AZ700" s="49"/>
      <c r="BA700" s="49"/>
      <c r="BB700" s="49"/>
      <c r="BC700" s="49">
        <v>5</v>
      </c>
      <c r="BD700" s="50"/>
      <c r="BE700" s="49">
        <v>1</v>
      </c>
      <c r="BF700" s="49"/>
      <c r="BG700" s="49"/>
      <c r="BH700" s="49"/>
      <c r="BI700" s="49"/>
      <c r="BJ700" s="49"/>
      <c r="BK700" s="49"/>
      <c r="BL700" s="49"/>
      <c r="BM700" s="49"/>
    </row>
    <row r="701" spans="2:65" x14ac:dyDescent="0.25">
      <c r="B701" s="163">
        <v>2022</v>
      </c>
      <c r="C701" s="26"/>
      <c r="D701" s="27" t="s">
        <v>1510</v>
      </c>
      <c r="E701" s="27" t="s">
        <v>1511</v>
      </c>
      <c r="F701" s="29"/>
      <c r="G701" s="30"/>
      <c r="H701" s="30"/>
      <c r="I701" s="30"/>
      <c r="J701" s="31"/>
      <c r="K701" s="32"/>
      <c r="L701" s="33"/>
      <c r="M701" s="33"/>
      <c r="N701" s="26"/>
      <c r="O701" s="26"/>
      <c r="P701" s="34"/>
      <c r="Q701" s="33"/>
      <c r="R701" s="35"/>
      <c r="S701" s="26"/>
      <c r="T701" s="26"/>
      <c r="U701" s="26"/>
      <c r="V701" s="26"/>
      <c r="W701" s="26"/>
      <c r="X701" s="26" t="s">
        <v>719</v>
      </c>
      <c r="Y701" s="36"/>
      <c r="Z701" s="37"/>
      <c r="AA701" s="37"/>
      <c r="AB701" s="38"/>
      <c r="AC701" s="33"/>
      <c r="AD701" s="28"/>
      <c r="AE701" s="37"/>
      <c r="AF701" s="38"/>
      <c r="AG701" s="38"/>
      <c r="AH701" s="39"/>
      <c r="AI701" s="39"/>
      <c r="AJ701" s="40"/>
      <c r="AK701" s="41"/>
      <c r="AL701" s="42"/>
      <c r="AM701" s="39">
        <v>774</v>
      </c>
      <c r="AN701" s="30" t="s">
        <v>1512</v>
      </c>
      <c r="AO701" s="30"/>
      <c r="AP701" s="38"/>
      <c r="AQ701" s="43" t="s">
        <v>155</v>
      </c>
      <c r="AR701" s="44"/>
      <c r="AS701" s="45"/>
      <c r="AT701" s="46"/>
      <c r="AU701" s="47"/>
      <c r="AV701" s="48">
        <v>45552.724618055552</v>
      </c>
      <c r="AW701" s="49"/>
      <c r="AX701" s="49">
        <v>154</v>
      </c>
      <c r="AY701" s="49"/>
      <c r="AZ701" s="49"/>
      <c r="BA701" s="49"/>
      <c r="BB701" s="49"/>
      <c r="BC701" s="49" t="e">
        <v>#VALUE!</v>
      </c>
      <c r="BD701" s="50"/>
      <c r="BE701" s="49"/>
      <c r="BF701" s="49"/>
      <c r="BG701" s="49"/>
      <c r="BH701" s="49"/>
      <c r="BI701" s="49"/>
      <c r="BJ701" s="49"/>
      <c r="BK701" s="49"/>
      <c r="BL701" s="49"/>
      <c r="BM701" s="49"/>
    </row>
    <row r="702" spans="2:65" x14ac:dyDescent="0.25">
      <c r="B702" s="162">
        <v>2022</v>
      </c>
      <c r="C702" s="26"/>
      <c r="D702" s="27" t="s">
        <v>1513</v>
      </c>
      <c r="E702" s="27" t="s">
        <v>1514</v>
      </c>
      <c r="F702" s="29"/>
      <c r="G702" s="30"/>
      <c r="H702" s="30"/>
      <c r="I702" s="30"/>
      <c r="J702" s="31"/>
      <c r="K702" s="32"/>
      <c r="L702" s="33"/>
      <c r="M702" s="33"/>
      <c r="N702" s="26"/>
      <c r="O702" s="26"/>
      <c r="P702" s="34"/>
      <c r="Q702" s="33"/>
      <c r="R702" s="35"/>
      <c r="S702" s="26"/>
      <c r="T702" s="26"/>
      <c r="U702" s="26"/>
      <c r="V702" s="26"/>
      <c r="W702" s="26"/>
      <c r="X702" s="26" t="s">
        <v>1515</v>
      </c>
      <c r="Y702" s="36"/>
      <c r="Z702" s="37"/>
      <c r="AA702" s="37"/>
      <c r="AB702" s="38"/>
      <c r="AC702" s="33"/>
      <c r="AD702" s="28"/>
      <c r="AE702" s="37"/>
      <c r="AF702" s="38"/>
      <c r="AG702" s="38"/>
      <c r="AH702" s="39"/>
      <c r="AI702" s="39"/>
      <c r="AJ702" s="40"/>
      <c r="AK702" s="41"/>
      <c r="AL702" s="42"/>
      <c r="AM702" s="39">
        <v>775</v>
      </c>
      <c r="AN702" s="30" t="s">
        <v>1516</v>
      </c>
      <c r="AO702" s="30"/>
      <c r="AP702" s="38"/>
      <c r="AQ702" s="43" t="s">
        <v>155</v>
      </c>
      <c r="AR702" s="44"/>
      <c r="AS702" s="45"/>
      <c r="AT702" s="46"/>
      <c r="AU702" s="47"/>
      <c r="AV702" s="48">
        <v>44886</v>
      </c>
      <c r="AW702" s="49"/>
      <c r="AX702" s="49">
        <v>115</v>
      </c>
      <c r="AY702" s="49"/>
      <c r="AZ702" s="49"/>
      <c r="BA702" s="49"/>
      <c r="BB702" s="49"/>
      <c r="BC702" s="49"/>
      <c r="BD702" s="50"/>
      <c r="BE702" s="49"/>
      <c r="BF702" s="49"/>
      <c r="BG702" s="49"/>
      <c r="BH702" s="49"/>
      <c r="BI702" s="49"/>
      <c r="BJ702" s="49"/>
      <c r="BK702" s="49"/>
      <c r="BL702" s="49"/>
      <c r="BM702" s="49"/>
    </row>
    <row r="703" spans="2:65" x14ac:dyDescent="0.25">
      <c r="B703" s="163">
        <v>2022</v>
      </c>
      <c r="C703" s="26"/>
      <c r="D703" s="27" t="s">
        <v>1517</v>
      </c>
      <c r="E703" s="27" t="s">
        <v>1518</v>
      </c>
      <c r="F703" s="29"/>
      <c r="G703" s="30"/>
      <c r="H703" s="30"/>
      <c r="I703" s="30"/>
      <c r="J703" s="31"/>
      <c r="K703" s="32"/>
      <c r="L703" s="33"/>
      <c r="M703" s="33"/>
      <c r="N703" s="26"/>
      <c r="O703" s="26"/>
      <c r="P703" s="34"/>
      <c r="Q703" s="33"/>
      <c r="R703" s="35"/>
      <c r="S703" s="26" t="s">
        <v>1519</v>
      </c>
      <c r="T703" s="26"/>
      <c r="U703" s="26"/>
      <c r="V703" s="26"/>
      <c r="W703" s="26"/>
      <c r="X703" s="26" t="s">
        <v>777</v>
      </c>
      <c r="Y703" s="36"/>
      <c r="Z703" s="37"/>
      <c r="AA703" s="37"/>
      <c r="AB703" s="38"/>
      <c r="AC703" s="33"/>
      <c r="AD703" s="28"/>
      <c r="AE703" s="37"/>
      <c r="AF703" s="38"/>
      <c r="AG703" s="38"/>
      <c r="AH703" s="39"/>
      <c r="AI703" s="39"/>
      <c r="AJ703" s="40"/>
      <c r="AK703" s="41"/>
      <c r="AL703" s="42"/>
      <c r="AM703" s="39">
        <v>775</v>
      </c>
      <c r="AN703" s="30" t="s">
        <v>1516</v>
      </c>
      <c r="AO703" s="30"/>
      <c r="AP703" s="38"/>
      <c r="AQ703" s="43" t="s">
        <v>155</v>
      </c>
      <c r="AR703" s="44"/>
      <c r="AS703" s="45"/>
      <c r="AT703" s="46"/>
      <c r="AU703" s="47"/>
      <c r="AV703" s="48">
        <v>45346</v>
      </c>
      <c r="AW703" s="49"/>
      <c r="AX703" s="49">
        <v>116</v>
      </c>
      <c r="AY703" s="49">
        <v>2</v>
      </c>
      <c r="AZ703" s="49"/>
      <c r="BA703" s="49"/>
      <c r="BB703" s="49"/>
      <c r="BC703" s="49" t="e">
        <v>#VALUE!</v>
      </c>
      <c r="BD703" s="50"/>
      <c r="BE703" s="49">
        <v>1</v>
      </c>
      <c r="BF703" s="49"/>
      <c r="BG703" s="49"/>
      <c r="BH703" s="49"/>
      <c r="BI703" s="49"/>
      <c r="BJ703" s="49"/>
      <c r="BK703" s="49"/>
      <c r="BL703" s="49"/>
      <c r="BM703" s="49"/>
    </row>
    <row r="704" spans="2:65" x14ac:dyDescent="0.25">
      <c r="B704" s="162">
        <v>2022</v>
      </c>
      <c r="C704" s="26"/>
      <c r="D704" s="27" t="s">
        <v>1520</v>
      </c>
      <c r="E704" s="27" t="s">
        <v>1521</v>
      </c>
      <c r="F704" s="29"/>
      <c r="G704" s="30"/>
      <c r="H704" s="30"/>
      <c r="I704" s="30"/>
      <c r="J704" s="31"/>
      <c r="K704" s="32"/>
      <c r="L704" s="33"/>
      <c r="M704" s="33"/>
      <c r="N704" s="26"/>
      <c r="O704" s="26"/>
      <c r="P704" s="34"/>
      <c r="Q704" s="33"/>
      <c r="R704" s="35"/>
      <c r="S704" s="26"/>
      <c r="T704" s="26"/>
      <c r="U704" s="26"/>
      <c r="V704" s="26"/>
      <c r="W704" s="26"/>
      <c r="X704" s="26" t="s">
        <v>719</v>
      </c>
      <c r="Y704" s="36"/>
      <c r="Z704" s="37"/>
      <c r="AA704" s="37"/>
      <c r="AB704" s="38"/>
      <c r="AC704" s="33"/>
      <c r="AD704" s="28"/>
      <c r="AE704" s="37"/>
      <c r="AF704" s="38"/>
      <c r="AG704" s="38"/>
      <c r="AH704" s="39"/>
      <c r="AI704" s="39"/>
      <c r="AJ704" s="40"/>
      <c r="AK704" s="41"/>
      <c r="AL704" s="42"/>
      <c r="AM704" s="39">
        <v>776</v>
      </c>
      <c r="AN704" s="30" t="s">
        <v>1522</v>
      </c>
      <c r="AO704" s="30"/>
      <c r="AP704" s="38"/>
      <c r="AQ704" s="43" t="s">
        <v>155</v>
      </c>
      <c r="AR704" s="44"/>
      <c r="AS704" s="45"/>
      <c r="AT704" s="46"/>
      <c r="AU704" s="47"/>
      <c r="AV704" s="48">
        <v>45346</v>
      </c>
      <c r="AW704" s="49"/>
      <c r="AX704" s="49">
        <v>758</v>
      </c>
      <c r="AY704" s="49">
        <v>2</v>
      </c>
      <c r="AZ704" s="49"/>
      <c r="BA704" s="49"/>
      <c r="BB704" s="49"/>
      <c r="BC704" s="49">
        <v>6</v>
      </c>
      <c r="BD704" s="50"/>
      <c r="BE704" s="49">
        <v>2</v>
      </c>
      <c r="BF704" s="49"/>
      <c r="BG704" s="49"/>
      <c r="BH704" s="49"/>
      <c r="BI704" s="49"/>
      <c r="BJ704" s="49"/>
      <c r="BK704" s="49"/>
      <c r="BL704" s="49"/>
      <c r="BM704" s="49"/>
    </row>
    <row r="705" spans="2:65" x14ac:dyDescent="0.25">
      <c r="B705" s="163">
        <v>2022</v>
      </c>
      <c r="C705" s="26"/>
      <c r="D705" s="27" t="s">
        <v>1523</v>
      </c>
      <c r="E705" s="27" t="s">
        <v>1524</v>
      </c>
      <c r="F705" s="29"/>
      <c r="G705" s="30"/>
      <c r="H705" s="30"/>
      <c r="I705" s="30"/>
      <c r="J705" s="31"/>
      <c r="K705" s="32"/>
      <c r="L705" s="33"/>
      <c r="M705" s="33"/>
      <c r="N705" s="26"/>
      <c r="O705" s="26"/>
      <c r="P705" s="34"/>
      <c r="Q705" s="33"/>
      <c r="R705" s="35"/>
      <c r="S705" s="26"/>
      <c r="T705" s="26"/>
      <c r="U705" s="26"/>
      <c r="V705" s="26" t="s">
        <v>36</v>
      </c>
      <c r="W705" s="26"/>
      <c r="X705" s="26" t="s">
        <v>777</v>
      </c>
      <c r="Y705" s="36"/>
      <c r="Z705" s="37"/>
      <c r="AA705" s="37"/>
      <c r="AB705" s="38"/>
      <c r="AC705" s="33"/>
      <c r="AD705" s="28"/>
      <c r="AE705" s="37"/>
      <c r="AF705" s="38"/>
      <c r="AG705" s="38"/>
      <c r="AH705" s="39"/>
      <c r="AI705" s="39"/>
      <c r="AJ705" s="40"/>
      <c r="AK705" s="41"/>
      <c r="AL705" s="42"/>
      <c r="AM705" s="39">
        <v>777</v>
      </c>
      <c r="AN705" s="30" t="s">
        <v>1525</v>
      </c>
      <c r="AO705" s="30"/>
      <c r="AP705" s="38"/>
      <c r="AQ705" s="43" t="s">
        <v>155</v>
      </c>
      <c r="AR705" s="44"/>
      <c r="AS705" s="45"/>
      <c r="AT705" s="46"/>
      <c r="AU705" s="47"/>
      <c r="AV705" s="48">
        <v>44926</v>
      </c>
      <c r="AW705" s="49"/>
      <c r="AX705" s="49">
        <v>957</v>
      </c>
      <c r="AY705" s="49">
        <v>1</v>
      </c>
      <c r="AZ705" s="49"/>
      <c r="BA705" s="49"/>
      <c r="BB705" s="49"/>
      <c r="BC705" s="49" t="e">
        <v>#VALUE!</v>
      </c>
      <c r="BD705" s="50"/>
      <c r="BE705" s="49"/>
      <c r="BF705" s="49"/>
      <c r="BG705" s="49"/>
      <c r="BH705" s="49"/>
      <c r="BI705" s="49"/>
      <c r="BJ705" s="49"/>
      <c r="BK705" s="49"/>
      <c r="BL705" s="49"/>
      <c r="BM705" s="49"/>
    </row>
    <row r="706" spans="2:65" x14ac:dyDescent="0.25">
      <c r="B706" s="162">
        <v>0</v>
      </c>
      <c r="C706" s="26"/>
      <c r="D706" s="27"/>
      <c r="E706" s="27" t="s">
        <v>1526</v>
      </c>
      <c r="F706" s="29"/>
      <c r="G706" s="30"/>
      <c r="H706" s="30"/>
      <c r="I706" s="30"/>
      <c r="J706" s="31"/>
      <c r="K706" s="32"/>
      <c r="L706" s="33"/>
      <c r="M706" s="33"/>
      <c r="N706" s="26"/>
      <c r="O706" s="26"/>
      <c r="P706" s="34"/>
      <c r="Q706" s="33"/>
      <c r="R706" s="35"/>
      <c r="S706" s="26"/>
      <c r="T706" s="26"/>
      <c r="U706" s="26"/>
      <c r="V706" s="26"/>
      <c r="W706" s="26"/>
      <c r="X706" s="26"/>
      <c r="Y706" s="36"/>
      <c r="Z706" s="37"/>
      <c r="AA706" s="37"/>
      <c r="AB706" s="38"/>
      <c r="AC706" s="33"/>
      <c r="AD706" s="28"/>
      <c r="AE706" s="37"/>
      <c r="AF706" s="38"/>
      <c r="AG706" s="38"/>
      <c r="AH706" s="39"/>
      <c r="AI706" s="39"/>
      <c r="AJ706" s="40"/>
      <c r="AK706" s="41"/>
      <c r="AL706" s="42"/>
      <c r="AM706" s="39">
        <v>778</v>
      </c>
      <c r="AN706" s="30"/>
      <c r="AO706" s="30"/>
      <c r="AP706" s="38"/>
      <c r="AQ706" s="43" t="s">
        <v>155</v>
      </c>
      <c r="AR706" s="44"/>
      <c r="AS706" s="45"/>
      <c r="AT706" s="46"/>
      <c r="AU706" s="47"/>
      <c r="AV706" s="48"/>
      <c r="AW706" s="49"/>
      <c r="AX706" s="49"/>
      <c r="AY706" s="49"/>
      <c r="AZ706" s="49"/>
      <c r="BA706" s="49"/>
      <c r="BB706" s="49"/>
      <c r="BC706" s="49"/>
      <c r="BD706" s="50"/>
      <c r="BE706" s="49"/>
      <c r="BF706" s="49"/>
      <c r="BG706" s="49"/>
      <c r="BH706" s="49"/>
      <c r="BI706" s="49"/>
      <c r="BJ706" s="49"/>
      <c r="BK706" s="49"/>
      <c r="BL706" s="49"/>
      <c r="BM706" s="49"/>
    </row>
    <row r="707" spans="2:65" x14ac:dyDescent="0.25">
      <c r="B707" s="163">
        <v>2022</v>
      </c>
      <c r="C707" s="26"/>
      <c r="D707" s="27" t="s">
        <v>1527</v>
      </c>
      <c r="E707" s="27" t="s">
        <v>1528</v>
      </c>
      <c r="F707" s="29"/>
      <c r="G707" s="30"/>
      <c r="H707" s="30"/>
      <c r="I707" s="30"/>
      <c r="J707" s="31"/>
      <c r="K707" s="32"/>
      <c r="L707" s="33"/>
      <c r="M707" s="33"/>
      <c r="N707" s="26"/>
      <c r="O707" s="26"/>
      <c r="P707" s="34"/>
      <c r="Q707" s="33"/>
      <c r="R707" s="35"/>
      <c r="S707" s="26" t="s">
        <v>1093</v>
      </c>
      <c r="T707" s="26"/>
      <c r="U707" s="26"/>
      <c r="V707" s="26" t="s">
        <v>78</v>
      </c>
      <c r="W707" s="26"/>
      <c r="X707" s="26" t="s">
        <v>423</v>
      </c>
      <c r="Y707" s="36"/>
      <c r="Z707" s="37"/>
      <c r="AA707" s="37"/>
      <c r="AB707" s="38"/>
      <c r="AC707" s="33"/>
      <c r="AD707" s="28"/>
      <c r="AE707" s="37"/>
      <c r="AF707" s="38"/>
      <c r="AG707" s="38"/>
      <c r="AH707" s="39"/>
      <c r="AI707" s="39"/>
      <c r="AJ707" s="40"/>
      <c r="AK707" s="41"/>
      <c r="AL707" s="42"/>
      <c r="AM707" s="39">
        <v>779</v>
      </c>
      <c r="AN707" s="30" t="s">
        <v>1529</v>
      </c>
      <c r="AO707" s="30"/>
      <c r="AP707" s="38"/>
      <c r="AQ707" s="43" t="s">
        <v>155</v>
      </c>
      <c r="AR707" s="44"/>
      <c r="AS707" s="45"/>
      <c r="AT707" s="46" t="s">
        <v>1530</v>
      </c>
      <c r="AU707" s="47"/>
      <c r="AV707" s="48">
        <v>44966</v>
      </c>
      <c r="AW707" s="49"/>
      <c r="AX707" s="49">
        <v>35</v>
      </c>
      <c r="AY707" s="49"/>
      <c r="AZ707" s="49"/>
      <c r="BA707" s="49"/>
      <c r="BB707" s="49"/>
      <c r="BC707" s="49" t="e">
        <v>#VALUE!</v>
      </c>
      <c r="BD707" s="50"/>
      <c r="BE707" s="49"/>
      <c r="BF707" s="49"/>
      <c r="BG707" s="49"/>
      <c r="BH707" s="49"/>
      <c r="BI707" s="49"/>
      <c r="BJ707" s="49"/>
      <c r="BK707" s="49"/>
      <c r="BL707" s="49"/>
      <c r="BM707" s="49"/>
    </row>
    <row r="708" spans="2:65" x14ac:dyDescent="0.25">
      <c r="B708" s="162">
        <v>2022</v>
      </c>
      <c r="C708" s="26"/>
      <c r="D708" s="27" t="s">
        <v>1527</v>
      </c>
      <c r="E708" s="27" t="s">
        <v>1531</v>
      </c>
      <c r="F708" s="29"/>
      <c r="G708" s="30"/>
      <c r="H708" s="30"/>
      <c r="I708" s="30"/>
      <c r="J708" s="31"/>
      <c r="K708" s="32"/>
      <c r="L708" s="33"/>
      <c r="M708" s="33"/>
      <c r="N708" s="26"/>
      <c r="O708" s="26"/>
      <c r="P708" s="34"/>
      <c r="Q708" s="33"/>
      <c r="R708" s="35"/>
      <c r="S708" s="26"/>
      <c r="T708" s="26"/>
      <c r="U708" s="26"/>
      <c r="V708" s="26" t="s">
        <v>1532</v>
      </c>
      <c r="W708" s="26"/>
      <c r="X708" s="26"/>
      <c r="Y708" s="36"/>
      <c r="Z708" s="37"/>
      <c r="AA708" s="37"/>
      <c r="AB708" s="38"/>
      <c r="AC708" s="33"/>
      <c r="AD708" s="28"/>
      <c r="AE708" s="37"/>
      <c r="AF708" s="38"/>
      <c r="AG708" s="38"/>
      <c r="AH708" s="39"/>
      <c r="AI708" s="39"/>
      <c r="AJ708" s="40"/>
      <c r="AK708" s="41"/>
      <c r="AL708" s="42"/>
      <c r="AM708" s="39">
        <v>779</v>
      </c>
      <c r="AN708" s="30"/>
      <c r="AO708" s="30"/>
      <c r="AP708" s="38"/>
      <c r="AQ708" s="43" t="s">
        <v>155</v>
      </c>
      <c r="AR708" s="44"/>
      <c r="AS708" s="45"/>
      <c r="AT708" s="46" t="s">
        <v>1533</v>
      </c>
      <c r="AU708" s="47"/>
      <c r="AV708" s="48"/>
      <c r="AW708" s="49"/>
      <c r="AX708" s="49"/>
      <c r="AY708" s="49"/>
      <c r="AZ708" s="49"/>
      <c r="BA708" s="49"/>
      <c r="BB708" s="49"/>
      <c r="BC708" s="49"/>
      <c r="BD708" s="50"/>
      <c r="BE708" s="49"/>
      <c r="BF708" s="49"/>
      <c r="BG708" s="49"/>
      <c r="BH708" s="49"/>
      <c r="BI708" s="49"/>
      <c r="BJ708" s="49"/>
      <c r="BK708" s="49"/>
      <c r="BL708" s="49"/>
      <c r="BM708" s="49"/>
    </row>
    <row r="709" spans="2:65" x14ac:dyDescent="0.25">
      <c r="B709" s="163">
        <v>2022</v>
      </c>
      <c r="C709" s="26"/>
      <c r="D709" s="27" t="s">
        <v>1527</v>
      </c>
      <c r="E709" s="27" t="s">
        <v>1534</v>
      </c>
      <c r="F709" s="29"/>
      <c r="G709" s="30"/>
      <c r="H709" s="30"/>
      <c r="I709" s="30"/>
      <c r="J709" s="31"/>
      <c r="K709" s="32"/>
      <c r="L709" s="33"/>
      <c r="M709" s="33"/>
      <c r="N709" s="26"/>
      <c r="O709" s="26"/>
      <c r="P709" s="34"/>
      <c r="Q709" s="33"/>
      <c r="R709" s="35"/>
      <c r="S709" s="26" t="s">
        <v>1093</v>
      </c>
      <c r="T709" s="26"/>
      <c r="U709" s="26"/>
      <c r="V709" s="26" t="s">
        <v>78</v>
      </c>
      <c r="W709" s="26"/>
      <c r="X709" s="26" t="s">
        <v>423</v>
      </c>
      <c r="Y709" s="36"/>
      <c r="Z709" s="37"/>
      <c r="AA709" s="37"/>
      <c r="AB709" s="38"/>
      <c r="AC709" s="33"/>
      <c r="AD709" s="28"/>
      <c r="AE709" s="37"/>
      <c r="AF709" s="38"/>
      <c r="AG709" s="38"/>
      <c r="AH709" s="39"/>
      <c r="AI709" s="39"/>
      <c r="AJ709" s="40"/>
      <c r="AK709" s="41"/>
      <c r="AL709" s="42"/>
      <c r="AM709" s="39">
        <v>780</v>
      </c>
      <c r="AN709" s="30" t="s">
        <v>1535</v>
      </c>
      <c r="AO709" s="30"/>
      <c r="AP709" s="38"/>
      <c r="AQ709" s="43" t="s">
        <v>155</v>
      </c>
      <c r="AR709" s="44"/>
      <c r="AS709" s="45"/>
      <c r="AT709" s="46" t="s">
        <v>1530</v>
      </c>
      <c r="AU709" s="47"/>
      <c r="AV709" s="48">
        <v>44966</v>
      </c>
      <c r="AW709" s="49"/>
      <c r="AX709" s="49">
        <v>33</v>
      </c>
      <c r="AY709" s="49"/>
      <c r="AZ709" s="49"/>
      <c r="BA709" s="49"/>
      <c r="BB709" s="49"/>
      <c r="BC709" s="49" t="e">
        <v>#VALUE!</v>
      </c>
      <c r="BD709" s="50"/>
      <c r="BE709" s="49"/>
      <c r="BF709" s="49"/>
      <c r="BG709" s="49"/>
      <c r="BH709" s="49"/>
      <c r="BI709" s="49"/>
      <c r="BJ709" s="49"/>
      <c r="BK709" s="49"/>
      <c r="BL709" s="49"/>
      <c r="BM709" s="49"/>
    </row>
    <row r="710" spans="2:65" x14ac:dyDescent="0.25">
      <c r="B710" s="162">
        <v>2022</v>
      </c>
      <c r="C710" s="26"/>
      <c r="D710" s="27" t="s">
        <v>1527</v>
      </c>
      <c r="E710" s="27" t="s">
        <v>1536</v>
      </c>
      <c r="F710" s="29"/>
      <c r="G710" s="30"/>
      <c r="H710" s="30"/>
      <c r="I710" s="30"/>
      <c r="J710" s="31"/>
      <c r="K710" s="32"/>
      <c r="L710" s="33"/>
      <c r="M710" s="33"/>
      <c r="N710" s="26"/>
      <c r="O710" s="26"/>
      <c r="P710" s="34"/>
      <c r="Q710" s="33"/>
      <c r="R710" s="35"/>
      <c r="S710" s="26" t="s">
        <v>1093</v>
      </c>
      <c r="T710" s="26"/>
      <c r="U710" s="26"/>
      <c r="V710" s="26" t="s">
        <v>78</v>
      </c>
      <c r="W710" s="26"/>
      <c r="X710" s="26" t="s">
        <v>423</v>
      </c>
      <c r="Y710" s="36"/>
      <c r="Z710" s="37"/>
      <c r="AA710" s="37"/>
      <c r="AB710" s="38"/>
      <c r="AC710" s="33"/>
      <c r="AD710" s="28"/>
      <c r="AE710" s="37"/>
      <c r="AF710" s="38"/>
      <c r="AG710" s="38"/>
      <c r="AH710" s="39"/>
      <c r="AI710" s="39"/>
      <c r="AJ710" s="40"/>
      <c r="AK710" s="41"/>
      <c r="AL710" s="42"/>
      <c r="AM710" s="39">
        <v>780</v>
      </c>
      <c r="AN710" s="30" t="s">
        <v>1535</v>
      </c>
      <c r="AO710" s="30"/>
      <c r="AP710" s="38"/>
      <c r="AQ710" s="43" t="s">
        <v>155</v>
      </c>
      <c r="AR710" s="44"/>
      <c r="AS710" s="45"/>
      <c r="AT710" s="46" t="s">
        <v>1530</v>
      </c>
      <c r="AU710" s="47"/>
      <c r="AV710" s="48">
        <v>44966</v>
      </c>
      <c r="AW710" s="49"/>
      <c r="AX710" s="49">
        <v>31</v>
      </c>
      <c r="AY710" s="49"/>
      <c r="AZ710" s="49"/>
      <c r="BA710" s="49"/>
      <c r="BB710" s="49"/>
      <c r="BC710" s="49" t="e">
        <v>#VALUE!</v>
      </c>
      <c r="BD710" s="50"/>
      <c r="BE710" s="49"/>
      <c r="BF710" s="49"/>
      <c r="BG710" s="49"/>
      <c r="BH710" s="49"/>
      <c r="BI710" s="49"/>
      <c r="BJ710" s="49"/>
      <c r="BK710" s="49"/>
      <c r="BL710" s="49"/>
      <c r="BM710" s="49"/>
    </row>
    <row r="711" spans="2:65" x14ac:dyDescent="0.25">
      <c r="B711" s="163">
        <v>2022</v>
      </c>
      <c r="C711" s="26"/>
      <c r="D711" s="27" t="s">
        <v>1527</v>
      </c>
      <c r="E711" s="27" t="s">
        <v>1537</v>
      </c>
      <c r="F711" s="29"/>
      <c r="G711" s="30"/>
      <c r="H711" s="30"/>
      <c r="I711" s="30"/>
      <c r="J711" s="31"/>
      <c r="K711" s="32"/>
      <c r="L711" s="33"/>
      <c r="M711" s="33"/>
      <c r="N711" s="26"/>
      <c r="O711" s="26"/>
      <c r="P711" s="34"/>
      <c r="Q711" s="33"/>
      <c r="R711" s="35"/>
      <c r="S711" s="26"/>
      <c r="T711" s="26"/>
      <c r="U711" s="26"/>
      <c r="V711" s="26" t="s">
        <v>1532</v>
      </c>
      <c r="W711" s="26"/>
      <c r="X711" s="26"/>
      <c r="Y711" s="36"/>
      <c r="Z711" s="37"/>
      <c r="AA711" s="37"/>
      <c r="AB711" s="38"/>
      <c r="AC711" s="33"/>
      <c r="AD711" s="28"/>
      <c r="AE711" s="37"/>
      <c r="AF711" s="38"/>
      <c r="AG711" s="38"/>
      <c r="AH711" s="39"/>
      <c r="AI711" s="39"/>
      <c r="AJ711" s="40"/>
      <c r="AK711" s="41"/>
      <c r="AL711" s="42"/>
      <c r="AM711" s="39">
        <v>780</v>
      </c>
      <c r="AN711" s="30"/>
      <c r="AO711" s="30"/>
      <c r="AP711" s="38"/>
      <c r="AQ711" s="43" t="s">
        <v>155</v>
      </c>
      <c r="AR711" s="44"/>
      <c r="AS711" s="45"/>
      <c r="AT711" s="46" t="s">
        <v>1533</v>
      </c>
      <c r="AU711" s="47"/>
      <c r="AV711" s="48"/>
      <c r="AW711" s="49"/>
      <c r="AX711" s="49"/>
      <c r="AY711" s="49"/>
      <c r="AZ711" s="49"/>
      <c r="BA711" s="49"/>
      <c r="BB711" s="49"/>
      <c r="BC711" s="49"/>
      <c r="BD711" s="50"/>
      <c r="BE711" s="49"/>
      <c r="BF711" s="49"/>
      <c r="BG711" s="49"/>
      <c r="BH711" s="49"/>
      <c r="BI711" s="49"/>
      <c r="BJ711" s="49"/>
      <c r="BK711" s="49"/>
      <c r="BL711" s="49"/>
      <c r="BM711" s="49"/>
    </row>
    <row r="712" spans="2:65" x14ac:dyDescent="0.25">
      <c r="B712" s="162">
        <v>2022</v>
      </c>
      <c r="C712" s="26"/>
      <c r="D712" s="27" t="s">
        <v>1538</v>
      </c>
      <c r="E712" s="27" t="s">
        <v>1539</v>
      </c>
      <c r="F712" s="29"/>
      <c r="G712" s="30"/>
      <c r="H712" s="30"/>
      <c r="I712" s="30"/>
      <c r="J712" s="31"/>
      <c r="K712" s="32"/>
      <c r="L712" s="33"/>
      <c r="M712" s="33"/>
      <c r="N712" s="26"/>
      <c r="O712" s="26"/>
      <c r="P712" s="34"/>
      <c r="Q712" s="33"/>
      <c r="R712" s="35"/>
      <c r="S712" s="26"/>
      <c r="T712" s="26"/>
      <c r="U712" s="26"/>
      <c r="V712" s="26"/>
      <c r="W712" s="26"/>
      <c r="X712" s="26" t="s">
        <v>1207</v>
      </c>
      <c r="Y712" s="36"/>
      <c r="Z712" s="37"/>
      <c r="AA712" s="37"/>
      <c r="AB712" s="38"/>
      <c r="AC712" s="33"/>
      <c r="AD712" s="28"/>
      <c r="AE712" s="37"/>
      <c r="AF712" s="38"/>
      <c r="AG712" s="38"/>
      <c r="AH712" s="39"/>
      <c r="AI712" s="39" t="s">
        <v>720</v>
      </c>
      <c r="AJ712" s="40" t="s">
        <v>1540</v>
      </c>
      <c r="AK712" s="41"/>
      <c r="AL712" s="42" t="s">
        <v>833</v>
      </c>
      <c r="AM712" s="39">
        <v>781</v>
      </c>
      <c r="AN712" s="30"/>
      <c r="AO712" s="30"/>
      <c r="AP712" s="38"/>
      <c r="AQ712" s="43" t="s">
        <v>1185</v>
      </c>
      <c r="AR712" s="44"/>
      <c r="AS712" s="45">
        <v>45572</v>
      </c>
      <c r="AT712" s="46" t="s">
        <v>1541</v>
      </c>
      <c r="AU712" s="47"/>
      <c r="AV712" s="48"/>
      <c r="AW712" s="49"/>
      <c r="AX712" s="49"/>
      <c r="AY712" s="49"/>
      <c r="AZ712" s="49"/>
      <c r="BA712" s="49"/>
      <c r="BB712" s="49"/>
      <c r="BC712" s="49" t="e">
        <v>#VALUE!</v>
      </c>
      <c r="BD712" s="50"/>
      <c r="BE712" s="49"/>
      <c r="BF712" s="49"/>
      <c r="BG712" s="49"/>
      <c r="BH712" s="49"/>
      <c r="BI712" s="49"/>
      <c r="BJ712" s="49"/>
      <c r="BK712" s="49"/>
      <c r="BL712" s="49"/>
      <c r="BM712" s="49"/>
    </row>
    <row r="713" spans="2:65" x14ac:dyDescent="0.25">
      <c r="B713" s="163">
        <v>2022</v>
      </c>
      <c r="C713" s="26"/>
      <c r="D713" s="27" t="s">
        <v>1542</v>
      </c>
      <c r="E713" s="27" t="s">
        <v>1543</v>
      </c>
      <c r="F713" s="29"/>
      <c r="G713" s="30"/>
      <c r="H713" s="30"/>
      <c r="I713" s="30"/>
      <c r="J713" s="31"/>
      <c r="K713" s="32"/>
      <c r="L713" s="33"/>
      <c r="M713" s="33"/>
      <c r="N713" s="26"/>
      <c r="O713" s="26"/>
      <c r="P713" s="34"/>
      <c r="Q713" s="33"/>
      <c r="R713" s="35"/>
      <c r="S713" s="26"/>
      <c r="T713" s="26"/>
      <c r="U713" s="26"/>
      <c r="V713" s="26"/>
      <c r="W713" s="26"/>
      <c r="X713" s="26" t="s">
        <v>719</v>
      </c>
      <c r="Y713" s="36"/>
      <c r="Z713" s="37"/>
      <c r="AA713" s="37"/>
      <c r="AB713" s="38"/>
      <c r="AC713" s="33"/>
      <c r="AD713" s="28"/>
      <c r="AE713" s="37"/>
      <c r="AF713" s="38"/>
      <c r="AG713" s="38"/>
      <c r="AH713" s="39"/>
      <c r="AI713" s="39"/>
      <c r="AJ713" s="40" t="s">
        <v>424</v>
      </c>
      <c r="AK713" s="41"/>
      <c r="AL713" s="42"/>
      <c r="AM713" s="39">
        <v>782</v>
      </c>
      <c r="AN713" s="30" t="s">
        <v>1544</v>
      </c>
      <c r="AO713" s="30"/>
      <c r="AP713" s="38"/>
      <c r="AQ713" s="43" t="s">
        <v>155</v>
      </c>
      <c r="AR713" s="44"/>
      <c r="AS713" s="45"/>
      <c r="AT713" s="46"/>
      <c r="AU713" s="47"/>
      <c r="AV713" s="48">
        <v>44858</v>
      </c>
      <c r="AW713" s="49"/>
      <c r="AX713" s="49">
        <v>198</v>
      </c>
      <c r="AY713" s="49"/>
      <c r="AZ713" s="49"/>
      <c r="BA713" s="49"/>
      <c r="BB713" s="49"/>
      <c r="BC713" s="49"/>
      <c r="BD713" s="50"/>
      <c r="BE713" s="49"/>
      <c r="BF713" s="49"/>
      <c r="BG713" s="49"/>
      <c r="BH713" s="49"/>
      <c r="BI713" s="49"/>
      <c r="BJ713" s="49"/>
      <c r="BK713" s="49"/>
      <c r="BL713" s="49"/>
      <c r="BM713" s="49"/>
    </row>
    <row r="714" spans="2:65" x14ac:dyDescent="0.25">
      <c r="B714" s="162">
        <v>2022</v>
      </c>
      <c r="C714" s="26"/>
      <c r="D714" s="27" t="s">
        <v>1523</v>
      </c>
      <c r="E714" s="27" t="s">
        <v>1545</v>
      </c>
      <c r="F714" s="29"/>
      <c r="G714" s="30"/>
      <c r="H714" s="30"/>
      <c r="I714" s="30"/>
      <c r="J714" s="31"/>
      <c r="K714" s="32"/>
      <c r="L714" s="33"/>
      <c r="M714" s="33"/>
      <c r="N714" s="26"/>
      <c r="O714" s="26"/>
      <c r="P714" s="34"/>
      <c r="Q714" s="33"/>
      <c r="R714" s="35"/>
      <c r="S714" s="26"/>
      <c r="T714" s="26"/>
      <c r="U714" s="26"/>
      <c r="V714" s="26" t="s">
        <v>36</v>
      </c>
      <c r="W714" s="26"/>
      <c r="X714" s="26" t="s">
        <v>777</v>
      </c>
      <c r="Y714" s="36"/>
      <c r="Z714" s="37"/>
      <c r="AA714" s="37"/>
      <c r="AB714" s="38"/>
      <c r="AC714" s="33"/>
      <c r="AD714" s="28"/>
      <c r="AE714" s="37"/>
      <c r="AF714" s="38"/>
      <c r="AG714" s="38"/>
      <c r="AH714" s="39"/>
      <c r="AI714" s="39"/>
      <c r="AJ714" s="40"/>
      <c r="AK714" s="41"/>
      <c r="AL714" s="42"/>
      <c r="AM714" s="39">
        <v>783</v>
      </c>
      <c r="AN714" s="30" t="s">
        <v>1546</v>
      </c>
      <c r="AO714" s="30"/>
      <c r="AP714" s="38"/>
      <c r="AQ714" s="43" t="s">
        <v>155</v>
      </c>
      <c r="AR714" s="44"/>
      <c r="AS714" s="45"/>
      <c r="AT714" s="46"/>
      <c r="AU714" s="47"/>
      <c r="AV714" s="48">
        <v>44926</v>
      </c>
      <c r="AW714" s="49"/>
      <c r="AX714" s="49">
        <v>116</v>
      </c>
      <c r="AY714" s="49">
        <v>0</v>
      </c>
      <c r="AZ714" s="49"/>
      <c r="BA714" s="49"/>
      <c r="BB714" s="49"/>
      <c r="BC714" s="49" t="e">
        <v>#VALUE!</v>
      </c>
      <c r="BD714" s="50"/>
      <c r="BE714" s="49"/>
      <c r="BF714" s="49"/>
      <c r="BG714" s="49"/>
      <c r="BH714" s="49"/>
      <c r="BI714" s="49"/>
      <c r="BJ714" s="49"/>
      <c r="BK714" s="49"/>
      <c r="BL714" s="49"/>
      <c r="BM714" s="49"/>
    </row>
    <row r="715" spans="2:65" x14ac:dyDescent="0.25">
      <c r="B715" s="163">
        <v>2022</v>
      </c>
      <c r="C715" s="26"/>
      <c r="D715" s="27" t="s">
        <v>1523</v>
      </c>
      <c r="E715" s="27" t="s">
        <v>1547</v>
      </c>
      <c r="F715" s="29"/>
      <c r="G715" s="30"/>
      <c r="H715" s="30"/>
      <c r="I715" s="30"/>
      <c r="J715" s="31"/>
      <c r="K715" s="32"/>
      <c r="L715" s="33"/>
      <c r="M715" s="33"/>
      <c r="N715" s="26"/>
      <c r="O715" s="26"/>
      <c r="P715" s="34"/>
      <c r="Q715" s="33"/>
      <c r="R715" s="35"/>
      <c r="S715" s="26"/>
      <c r="T715" s="26"/>
      <c r="U715" s="26"/>
      <c r="V715" s="26" t="s">
        <v>36</v>
      </c>
      <c r="W715" s="26"/>
      <c r="X715" s="26" t="s">
        <v>777</v>
      </c>
      <c r="Y715" s="36"/>
      <c r="Z715" s="37"/>
      <c r="AA715" s="37"/>
      <c r="AB715" s="38"/>
      <c r="AC715" s="33"/>
      <c r="AD715" s="28"/>
      <c r="AE715" s="37"/>
      <c r="AF715" s="38"/>
      <c r="AG715" s="38"/>
      <c r="AH715" s="39"/>
      <c r="AI715" s="39"/>
      <c r="AJ715" s="40"/>
      <c r="AK715" s="41"/>
      <c r="AL715" s="42"/>
      <c r="AM715" s="39">
        <v>783</v>
      </c>
      <c r="AN715" s="30" t="s">
        <v>1546</v>
      </c>
      <c r="AO715" s="30"/>
      <c r="AP715" s="38"/>
      <c r="AQ715" s="43" t="s">
        <v>155</v>
      </c>
      <c r="AR715" s="44"/>
      <c r="AS715" s="45"/>
      <c r="AT715" s="46"/>
      <c r="AU715" s="47"/>
      <c r="AV715" s="48">
        <v>44926</v>
      </c>
      <c r="AW715" s="49"/>
      <c r="AX715" s="49">
        <v>149</v>
      </c>
      <c r="AY715" s="49">
        <v>0</v>
      </c>
      <c r="AZ715" s="49"/>
      <c r="BA715" s="49"/>
      <c r="BB715" s="49"/>
      <c r="BC715" s="49" t="e">
        <v>#VALUE!</v>
      </c>
      <c r="BD715" s="50"/>
      <c r="BE715" s="49"/>
      <c r="BF715" s="49"/>
      <c r="BG715" s="49"/>
      <c r="BH715" s="49"/>
      <c r="BI715" s="49"/>
      <c r="BJ715" s="49"/>
      <c r="BK715" s="49"/>
      <c r="BL715" s="49"/>
      <c r="BM715" s="49"/>
    </row>
    <row r="716" spans="2:65" x14ac:dyDescent="0.25">
      <c r="B716" s="162">
        <v>2022</v>
      </c>
      <c r="C716" s="26"/>
      <c r="D716" s="27" t="s">
        <v>1548</v>
      </c>
      <c r="E716" s="27" t="s">
        <v>1549</v>
      </c>
      <c r="F716" s="29"/>
      <c r="G716" s="30"/>
      <c r="H716" s="30"/>
      <c r="I716" s="30"/>
      <c r="J716" s="31"/>
      <c r="K716" s="32"/>
      <c r="L716" s="33"/>
      <c r="M716" s="33"/>
      <c r="N716" s="26"/>
      <c r="O716" s="26"/>
      <c r="P716" s="34"/>
      <c r="Q716" s="33"/>
      <c r="R716" s="35"/>
      <c r="S716" s="26" t="s">
        <v>1550</v>
      </c>
      <c r="T716" s="26"/>
      <c r="U716" s="26"/>
      <c r="V716" s="26"/>
      <c r="W716" s="26"/>
      <c r="X716" s="26" t="s">
        <v>423</v>
      </c>
      <c r="Y716" s="36"/>
      <c r="Z716" s="37"/>
      <c r="AA716" s="37"/>
      <c r="AB716" s="38" t="s">
        <v>29</v>
      </c>
      <c r="AC716" s="33"/>
      <c r="AD716" s="28" t="s">
        <v>154</v>
      </c>
      <c r="AE716" s="37"/>
      <c r="AF716" s="38" t="s">
        <v>501</v>
      </c>
      <c r="AG716" s="38" t="s">
        <v>501</v>
      </c>
      <c r="AH716" s="39"/>
      <c r="AI716" s="39" t="s">
        <v>31</v>
      </c>
      <c r="AJ716" s="40" t="s">
        <v>424</v>
      </c>
      <c r="AK716" s="41"/>
      <c r="AL716" s="42"/>
      <c r="AM716" s="39">
        <v>784</v>
      </c>
      <c r="AN716" s="30" t="s">
        <v>1551</v>
      </c>
      <c r="AO716" s="30"/>
      <c r="AP716" s="38"/>
      <c r="AQ716" s="43"/>
      <c r="AR716" s="44" t="s">
        <v>501</v>
      </c>
      <c r="AS716" s="45"/>
      <c r="AT716" s="46"/>
      <c r="AU716" s="47" t="s">
        <v>35</v>
      </c>
      <c r="AV716" s="48">
        <v>45657</v>
      </c>
      <c r="AW716" s="49"/>
      <c r="AX716" s="49">
        <v>32</v>
      </c>
      <c r="AY716" s="49">
        <v>22</v>
      </c>
      <c r="AZ716" s="49">
        <v>20</v>
      </c>
      <c r="BA716" s="49">
        <v>25</v>
      </c>
      <c r="BB716" s="49">
        <v>21</v>
      </c>
      <c r="BC716" s="49" t="e">
        <v>#VALUE!</v>
      </c>
      <c r="BD716" s="50">
        <v>500</v>
      </c>
      <c r="BE716" s="49">
        <v>55</v>
      </c>
      <c r="BF716" s="49"/>
      <c r="BG716" s="49"/>
      <c r="BH716" s="49"/>
      <c r="BI716" s="49"/>
      <c r="BJ716" s="49"/>
      <c r="BK716" s="49"/>
      <c r="BL716" s="49"/>
      <c r="BM716" s="49"/>
    </row>
    <row r="717" spans="2:65" x14ac:dyDescent="0.25">
      <c r="B717" s="163">
        <v>2022</v>
      </c>
      <c r="C717" s="26"/>
      <c r="D717" s="27" t="s">
        <v>1552</v>
      </c>
      <c r="E717" s="27" t="s">
        <v>1553</v>
      </c>
      <c r="F717" s="29"/>
      <c r="G717" s="30"/>
      <c r="H717" s="30"/>
      <c r="I717" s="30"/>
      <c r="J717" s="31"/>
      <c r="K717" s="32"/>
      <c r="L717" s="33"/>
      <c r="M717" s="33"/>
      <c r="N717" s="26"/>
      <c r="O717" s="26"/>
      <c r="P717" s="34"/>
      <c r="Q717" s="33"/>
      <c r="R717" s="35"/>
      <c r="S717" s="26" t="s">
        <v>1554</v>
      </c>
      <c r="T717" s="26"/>
      <c r="U717" s="26"/>
      <c r="V717" s="26"/>
      <c r="W717" s="26"/>
      <c r="X717" s="26" t="s">
        <v>1555</v>
      </c>
      <c r="Y717" s="36"/>
      <c r="Z717" s="37"/>
      <c r="AA717" s="37"/>
      <c r="AB717" s="38" t="s">
        <v>29</v>
      </c>
      <c r="AC717" s="33"/>
      <c r="AD717" s="28"/>
      <c r="AE717" s="37"/>
      <c r="AF717" s="38"/>
      <c r="AG717" s="38"/>
      <c r="AH717" s="39"/>
      <c r="AI717" s="39"/>
      <c r="AJ717" s="40"/>
      <c r="AK717" s="41"/>
      <c r="AL717" s="42"/>
      <c r="AM717" s="39">
        <v>785</v>
      </c>
      <c r="AN717" s="30" t="s">
        <v>1556</v>
      </c>
      <c r="AO717" s="30"/>
      <c r="AP717" s="38"/>
      <c r="AQ717" s="43" t="s">
        <v>155</v>
      </c>
      <c r="AR717" s="44"/>
      <c r="AS717" s="45"/>
      <c r="AT717" s="46"/>
      <c r="AU717" s="47" t="s">
        <v>35</v>
      </c>
      <c r="AV717" s="48">
        <v>44941</v>
      </c>
      <c r="AW717" s="49"/>
      <c r="AX717" s="49"/>
      <c r="AY717" s="49">
        <v>47</v>
      </c>
      <c r="AZ717" s="49">
        <v>105</v>
      </c>
      <c r="BA717" s="49">
        <v>4</v>
      </c>
      <c r="BB717" s="49"/>
      <c r="BC717" s="49" t="e">
        <v>#VALUE!</v>
      </c>
      <c r="BD717" s="50"/>
      <c r="BE717" s="49"/>
      <c r="BF717" s="49"/>
      <c r="BG717" s="49"/>
      <c r="BH717" s="49"/>
      <c r="BI717" s="49"/>
      <c r="BJ717" s="49"/>
      <c r="BK717" s="49"/>
      <c r="BL717" s="49"/>
      <c r="BM717" s="49"/>
    </row>
    <row r="718" spans="2:65" x14ac:dyDescent="0.25">
      <c r="B718" s="162">
        <v>2022</v>
      </c>
      <c r="C718" s="26"/>
      <c r="D718" s="27" t="s">
        <v>1557</v>
      </c>
      <c r="E718" s="27" t="s">
        <v>1558</v>
      </c>
      <c r="F718" s="29"/>
      <c r="G718" s="30"/>
      <c r="H718" s="30"/>
      <c r="I718" s="30"/>
      <c r="J718" s="31"/>
      <c r="K718" s="32"/>
      <c r="L718" s="33"/>
      <c r="M718" s="33"/>
      <c r="N718" s="26"/>
      <c r="O718" s="26"/>
      <c r="P718" s="34"/>
      <c r="Q718" s="33"/>
      <c r="R718" s="35"/>
      <c r="S718" s="26"/>
      <c r="T718" s="26"/>
      <c r="U718" s="26"/>
      <c r="V718" s="26"/>
      <c r="W718" s="26"/>
      <c r="X718" s="26" t="s">
        <v>719</v>
      </c>
      <c r="Y718" s="36"/>
      <c r="Z718" s="37"/>
      <c r="AA718" s="37"/>
      <c r="AB718" s="38"/>
      <c r="AC718" s="33"/>
      <c r="AD718" s="28"/>
      <c r="AE718" s="37"/>
      <c r="AF718" s="38"/>
      <c r="AG718" s="38"/>
      <c r="AH718" s="39"/>
      <c r="AI718" s="39"/>
      <c r="AJ718" s="40"/>
      <c r="AK718" s="41"/>
      <c r="AL718" s="42"/>
      <c r="AM718" s="39">
        <v>787</v>
      </c>
      <c r="AN718" s="30" t="s">
        <v>1559</v>
      </c>
      <c r="AO718" s="30"/>
      <c r="AP718" s="38"/>
      <c r="AQ718" s="43" t="s">
        <v>155</v>
      </c>
      <c r="AR718" s="44"/>
      <c r="AS718" s="45"/>
      <c r="AT718" s="46"/>
      <c r="AU718" s="47"/>
      <c r="AV718" s="48">
        <v>44926</v>
      </c>
      <c r="AW718" s="49"/>
      <c r="AX718" s="49">
        <v>174</v>
      </c>
      <c r="AY718" s="49"/>
      <c r="AZ718" s="49"/>
      <c r="BA718" s="49"/>
      <c r="BB718" s="49"/>
      <c r="BC718" s="49"/>
      <c r="BD718" s="50"/>
      <c r="BE718" s="49"/>
      <c r="BF718" s="49"/>
      <c r="BG718" s="49"/>
      <c r="BH718" s="49"/>
      <c r="BI718" s="49"/>
      <c r="BJ718" s="49"/>
      <c r="BK718" s="49"/>
      <c r="BL718" s="49"/>
      <c r="BM718" s="49"/>
    </row>
    <row r="719" spans="2:65" x14ac:dyDescent="0.25">
      <c r="B719" s="163">
        <v>2022</v>
      </c>
      <c r="C719" s="26"/>
      <c r="D719" s="27" t="s">
        <v>1560</v>
      </c>
      <c r="E719" s="27" t="s">
        <v>1561</v>
      </c>
      <c r="F719" s="29"/>
      <c r="G719" s="30"/>
      <c r="H719" s="30"/>
      <c r="I719" s="30"/>
      <c r="J719" s="31"/>
      <c r="K719" s="32"/>
      <c r="L719" s="33"/>
      <c r="M719" s="33"/>
      <c r="N719" s="26"/>
      <c r="O719" s="26"/>
      <c r="P719" s="34"/>
      <c r="Q719" s="33"/>
      <c r="R719" s="35"/>
      <c r="S719" s="26"/>
      <c r="T719" s="26"/>
      <c r="U719" s="26"/>
      <c r="V719" s="26"/>
      <c r="W719" s="26"/>
      <c r="X719" s="26" t="s">
        <v>777</v>
      </c>
      <c r="Y719" s="36"/>
      <c r="Z719" s="37"/>
      <c r="AA719" s="37"/>
      <c r="AB719" s="38"/>
      <c r="AC719" s="33"/>
      <c r="AD719" s="28"/>
      <c r="AE719" s="37"/>
      <c r="AF719" s="38"/>
      <c r="AG719" s="38"/>
      <c r="AH719" s="39"/>
      <c r="AI719" s="39"/>
      <c r="AJ719" s="40" t="s">
        <v>424</v>
      </c>
      <c r="AK719" s="41"/>
      <c r="AL719" s="42"/>
      <c r="AM719" s="39">
        <v>788</v>
      </c>
      <c r="AN719" s="30" t="s">
        <v>1562</v>
      </c>
      <c r="AO719" s="30"/>
      <c r="AP719" s="38"/>
      <c r="AQ719" s="43" t="s">
        <v>155</v>
      </c>
      <c r="AR719" s="44"/>
      <c r="AS719" s="45"/>
      <c r="AT719" s="46"/>
      <c r="AU719" s="47"/>
      <c r="AV719" s="48">
        <v>44881</v>
      </c>
      <c r="AW719" s="49"/>
      <c r="AX719" s="49">
        <v>121</v>
      </c>
      <c r="AY719" s="49"/>
      <c r="AZ719" s="49"/>
      <c r="BA719" s="49"/>
      <c r="BB719" s="49"/>
      <c r="BC719" s="49" t="e">
        <v>#VALUE!</v>
      </c>
      <c r="BD719" s="50"/>
      <c r="BE719" s="49"/>
      <c r="BF719" s="49"/>
      <c r="BG719" s="49"/>
      <c r="BH719" s="49"/>
      <c r="BI719" s="49"/>
      <c r="BJ719" s="49"/>
      <c r="BK719" s="49"/>
      <c r="BL719" s="49"/>
      <c r="BM719" s="49"/>
    </row>
    <row r="720" spans="2:65" x14ac:dyDescent="0.25">
      <c r="B720" s="162">
        <v>2022</v>
      </c>
      <c r="C720" s="26"/>
      <c r="D720" s="27" t="s">
        <v>1563</v>
      </c>
      <c r="E720" s="27" t="s">
        <v>1564</v>
      </c>
      <c r="F720" s="29"/>
      <c r="G720" s="30"/>
      <c r="H720" s="30"/>
      <c r="I720" s="30"/>
      <c r="J720" s="31"/>
      <c r="K720" s="32"/>
      <c r="L720" s="33"/>
      <c r="M720" s="33"/>
      <c r="N720" s="26"/>
      <c r="O720" s="26"/>
      <c r="P720" s="34"/>
      <c r="Q720" s="33"/>
      <c r="R720" s="35"/>
      <c r="S720" s="26"/>
      <c r="T720" s="26"/>
      <c r="U720" s="26"/>
      <c r="V720" s="26"/>
      <c r="W720" s="26"/>
      <c r="X720" s="26" t="s">
        <v>777</v>
      </c>
      <c r="Y720" s="36"/>
      <c r="Z720" s="37"/>
      <c r="AA720" s="37"/>
      <c r="AB720" s="38"/>
      <c r="AC720" s="33"/>
      <c r="AD720" s="28"/>
      <c r="AE720" s="37"/>
      <c r="AF720" s="38"/>
      <c r="AG720" s="38"/>
      <c r="AH720" s="39"/>
      <c r="AI720" s="39"/>
      <c r="AJ720" s="40" t="s">
        <v>424</v>
      </c>
      <c r="AK720" s="41"/>
      <c r="AL720" s="42"/>
      <c r="AM720" s="39">
        <v>789</v>
      </c>
      <c r="AN720" s="30" t="s">
        <v>1565</v>
      </c>
      <c r="AO720" s="30"/>
      <c r="AP720" s="38"/>
      <c r="AQ720" s="43" t="s">
        <v>155</v>
      </c>
      <c r="AR720" s="44"/>
      <c r="AS720" s="45"/>
      <c r="AT720" s="46"/>
      <c r="AU720" s="47"/>
      <c r="AV720" s="48">
        <v>44887</v>
      </c>
      <c r="AW720" s="49"/>
      <c r="AX720" s="49">
        <v>51</v>
      </c>
      <c r="AY720" s="49"/>
      <c r="AZ720" s="49"/>
      <c r="BA720" s="49"/>
      <c r="BB720" s="49"/>
      <c r="BC720" s="49" t="e">
        <v>#VALUE!</v>
      </c>
      <c r="BD720" s="50"/>
      <c r="BE720" s="49"/>
      <c r="BF720" s="49"/>
      <c r="BG720" s="49"/>
      <c r="BH720" s="49"/>
      <c r="BI720" s="49"/>
      <c r="BJ720" s="49"/>
      <c r="BK720" s="49"/>
      <c r="BL720" s="49"/>
      <c r="BM720" s="49"/>
    </row>
    <row r="721" spans="2:65" x14ac:dyDescent="0.25">
      <c r="B721" s="163">
        <v>2022</v>
      </c>
      <c r="C721" s="26"/>
      <c r="D721" s="27" t="s">
        <v>1566</v>
      </c>
      <c r="E721" s="27" t="s">
        <v>1567</v>
      </c>
      <c r="F721" s="29"/>
      <c r="G721" s="30"/>
      <c r="H721" s="30"/>
      <c r="I721" s="30"/>
      <c r="J721" s="31"/>
      <c r="K721" s="32"/>
      <c r="L721" s="33"/>
      <c r="M721" s="33"/>
      <c r="N721" s="26"/>
      <c r="O721" s="26"/>
      <c r="P721" s="34"/>
      <c r="Q721" s="33"/>
      <c r="R721" s="35"/>
      <c r="S721" s="26"/>
      <c r="T721" s="26"/>
      <c r="U721" s="26"/>
      <c r="V721" s="26" t="s">
        <v>1011</v>
      </c>
      <c r="W721" s="26"/>
      <c r="X721" s="26" t="s">
        <v>777</v>
      </c>
      <c r="Y721" s="36"/>
      <c r="Z721" s="37"/>
      <c r="AA721" s="37"/>
      <c r="AB721" s="38"/>
      <c r="AC721" s="33"/>
      <c r="AD721" s="28"/>
      <c r="AE721" s="37"/>
      <c r="AF721" s="38"/>
      <c r="AG721" s="38"/>
      <c r="AH721" s="39"/>
      <c r="AI721" s="39"/>
      <c r="AJ721" s="40" t="s">
        <v>424</v>
      </c>
      <c r="AK721" s="41"/>
      <c r="AL721" s="42"/>
      <c r="AM721" s="39">
        <v>790</v>
      </c>
      <c r="AN721" s="30" t="s">
        <v>1568</v>
      </c>
      <c r="AO721" s="30"/>
      <c r="AP721" s="38"/>
      <c r="AQ721" s="43" t="s">
        <v>155</v>
      </c>
      <c r="AR721" s="44"/>
      <c r="AS721" s="45"/>
      <c r="AT721" s="46"/>
      <c r="AU721" s="47"/>
      <c r="AV721" s="48">
        <v>45372</v>
      </c>
      <c r="AW721" s="49"/>
      <c r="AX721" s="49">
        <v>80</v>
      </c>
      <c r="AY721" s="49"/>
      <c r="AZ721" s="49"/>
      <c r="BA721" s="49"/>
      <c r="BB721" s="49"/>
      <c r="BC721" s="49" t="e">
        <v>#VALUE!</v>
      </c>
      <c r="BD721" s="50"/>
      <c r="BE721" s="49">
        <v>2</v>
      </c>
      <c r="BF721" s="49"/>
      <c r="BG721" s="49"/>
      <c r="BH721" s="49"/>
      <c r="BI721" s="49"/>
      <c r="BJ721" s="49"/>
      <c r="BK721" s="49"/>
      <c r="BL721" s="49"/>
      <c r="BM721" s="49"/>
    </row>
    <row r="722" spans="2:65" x14ac:dyDescent="0.25">
      <c r="B722" s="162">
        <v>2022</v>
      </c>
      <c r="C722" s="26"/>
      <c r="D722" s="27" t="s">
        <v>1569</v>
      </c>
      <c r="E722" s="27" t="s">
        <v>1570</v>
      </c>
      <c r="F722" s="29"/>
      <c r="G722" s="30"/>
      <c r="H722" s="30"/>
      <c r="I722" s="30"/>
      <c r="J722" s="31"/>
      <c r="K722" s="32"/>
      <c r="L722" s="33"/>
      <c r="M722" s="33"/>
      <c r="N722" s="26"/>
      <c r="O722" s="26"/>
      <c r="P722" s="34"/>
      <c r="Q722" s="33"/>
      <c r="R722" s="35"/>
      <c r="S722" s="26"/>
      <c r="T722" s="26"/>
      <c r="U722" s="26"/>
      <c r="V722" s="26"/>
      <c r="W722" s="26"/>
      <c r="X722" s="26" t="s">
        <v>777</v>
      </c>
      <c r="Y722" s="36"/>
      <c r="Z722" s="37"/>
      <c r="AA722" s="37"/>
      <c r="AB722" s="38"/>
      <c r="AC722" s="33"/>
      <c r="AD722" s="28"/>
      <c r="AE722" s="37"/>
      <c r="AF722" s="38"/>
      <c r="AG722" s="38"/>
      <c r="AH722" s="39"/>
      <c r="AI722" s="39"/>
      <c r="AJ722" s="40"/>
      <c r="AK722" s="41"/>
      <c r="AL722" s="42"/>
      <c r="AM722" s="39">
        <v>791</v>
      </c>
      <c r="AN722" s="30" t="s">
        <v>1571</v>
      </c>
      <c r="AO722" s="30"/>
      <c r="AP722" s="38"/>
      <c r="AQ722" s="43" t="s">
        <v>155</v>
      </c>
      <c r="AR722" s="44"/>
      <c r="AS722" s="45"/>
      <c r="AT722" s="46"/>
      <c r="AU722" s="47"/>
      <c r="AV722" s="48">
        <v>44926</v>
      </c>
      <c r="AW722" s="49"/>
      <c r="AX722" s="49">
        <v>234</v>
      </c>
      <c r="AY722" s="49"/>
      <c r="AZ722" s="49"/>
      <c r="BA722" s="49"/>
      <c r="BB722" s="49"/>
      <c r="BC722" s="49" t="e">
        <v>#VALUE!</v>
      </c>
      <c r="BD722" s="50"/>
      <c r="BE722" s="49"/>
      <c r="BF722" s="49"/>
      <c r="BG722" s="49"/>
      <c r="BH722" s="49"/>
      <c r="BI722" s="49"/>
      <c r="BJ722" s="49"/>
      <c r="BK722" s="49"/>
      <c r="BL722" s="49"/>
      <c r="BM722" s="49"/>
    </row>
    <row r="723" spans="2:65" x14ac:dyDescent="0.25">
      <c r="B723" s="163">
        <v>2022</v>
      </c>
      <c r="C723" s="26"/>
      <c r="D723" s="27" t="s">
        <v>1572</v>
      </c>
      <c r="E723" s="27" t="s">
        <v>1573</v>
      </c>
      <c r="F723" s="29"/>
      <c r="G723" s="30"/>
      <c r="H723" s="30"/>
      <c r="I723" s="30"/>
      <c r="J723" s="31"/>
      <c r="K723" s="32"/>
      <c r="L723" s="33"/>
      <c r="M723" s="33"/>
      <c r="N723" s="26"/>
      <c r="O723" s="26"/>
      <c r="P723" s="34"/>
      <c r="Q723" s="33"/>
      <c r="R723" s="35"/>
      <c r="S723" s="26"/>
      <c r="T723" s="26"/>
      <c r="U723" s="26"/>
      <c r="V723" s="26" t="s">
        <v>1574</v>
      </c>
      <c r="W723" s="26"/>
      <c r="X723" s="26"/>
      <c r="Y723" s="36"/>
      <c r="Z723" s="37"/>
      <c r="AA723" s="37"/>
      <c r="AB723" s="38"/>
      <c r="AC723" s="33"/>
      <c r="AD723" s="28"/>
      <c r="AE723" s="37"/>
      <c r="AF723" s="38"/>
      <c r="AG723" s="38"/>
      <c r="AH723" s="39"/>
      <c r="AI723" s="39"/>
      <c r="AJ723" s="40"/>
      <c r="AK723" s="41"/>
      <c r="AL723" s="42"/>
      <c r="AM723" s="39">
        <v>792</v>
      </c>
      <c r="AN723" s="30"/>
      <c r="AO723" s="30"/>
      <c r="AP723" s="38"/>
      <c r="AQ723" s="43" t="s">
        <v>155</v>
      </c>
      <c r="AR723" s="44" t="s">
        <v>1575</v>
      </c>
      <c r="AS723" s="45"/>
      <c r="AT723" s="46"/>
      <c r="AU723" s="47"/>
      <c r="AV723" s="48"/>
      <c r="AW723" s="49"/>
      <c r="AX723" s="49"/>
      <c r="AY723" s="49"/>
      <c r="AZ723" s="49"/>
      <c r="BA723" s="49"/>
      <c r="BB723" s="49"/>
      <c r="BC723" s="49"/>
      <c r="BD723" s="50"/>
      <c r="BE723" s="49"/>
      <c r="BF723" s="49"/>
      <c r="BG723" s="49"/>
      <c r="BH723" s="49"/>
      <c r="BI723" s="49"/>
      <c r="BJ723" s="49"/>
      <c r="BK723" s="49"/>
      <c r="BL723" s="49"/>
      <c r="BM723" s="49"/>
    </row>
    <row r="724" spans="2:65" x14ac:dyDescent="0.25">
      <c r="B724" s="162">
        <v>2022</v>
      </c>
      <c r="C724" s="26"/>
      <c r="D724" s="27" t="s">
        <v>1576</v>
      </c>
      <c r="E724" s="27" t="s">
        <v>1577</v>
      </c>
      <c r="F724" s="29"/>
      <c r="G724" s="30"/>
      <c r="H724" s="30"/>
      <c r="I724" s="30"/>
      <c r="J724" s="31"/>
      <c r="K724" s="32"/>
      <c r="L724" s="33"/>
      <c r="M724" s="33"/>
      <c r="N724" s="26"/>
      <c r="O724" s="26"/>
      <c r="P724" s="34"/>
      <c r="Q724" s="33"/>
      <c r="R724" s="35"/>
      <c r="S724" s="26"/>
      <c r="T724" s="26"/>
      <c r="U724" s="26"/>
      <c r="V724" s="26"/>
      <c r="W724" s="26"/>
      <c r="X724" s="26" t="s">
        <v>777</v>
      </c>
      <c r="Y724" s="36"/>
      <c r="Z724" s="37"/>
      <c r="AA724" s="37"/>
      <c r="AB724" s="38"/>
      <c r="AC724" s="33"/>
      <c r="AD724" s="28"/>
      <c r="AE724" s="37"/>
      <c r="AF724" s="38"/>
      <c r="AG724" s="38"/>
      <c r="AH724" s="39"/>
      <c r="AI724" s="39"/>
      <c r="AJ724" s="40"/>
      <c r="AK724" s="41"/>
      <c r="AL724" s="42"/>
      <c r="AM724" s="39">
        <v>793</v>
      </c>
      <c r="AN724" s="30" t="s">
        <v>1578</v>
      </c>
      <c r="AO724" s="30"/>
      <c r="AP724" s="38"/>
      <c r="AQ724" s="43" t="s">
        <v>155</v>
      </c>
      <c r="AR724" s="44"/>
      <c r="AS724" s="45"/>
      <c r="AT724" s="46"/>
      <c r="AU724" s="47"/>
      <c r="AV724" s="48">
        <v>44883</v>
      </c>
      <c r="AW724" s="49"/>
      <c r="AX724" s="49">
        <v>87</v>
      </c>
      <c r="AY724" s="49"/>
      <c r="AZ724" s="49"/>
      <c r="BA724" s="49"/>
      <c r="BB724" s="49"/>
      <c r="BC724" s="49"/>
      <c r="BD724" s="50"/>
      <c r="BE724" s="49"/>
      <c r="BF724" s="49"/>
      <c r="BG724" s="49"/>
      <c r="BH724" s="49"/>
      <c r="BI724" s="49"/>
      <c r="BJ724" s="49"/>
      <c r="BK724" s="49"/>
      <c r="BL724" s="49"/>
      <c r="BM724" s="49"/>
    </row>
    <row r="725" spans="2:65" x14ac:dyDescent="0.25">
      <c r="B725" s="163">
        <v>2022</v>
      </c>
      <c r="C725" s="26"/>
      <c r="D725" s="27" t="s">
        <v>1579</v>
      </c>
      <c r="E725" s="27" t="s">
        <v>1580</v>
      </c>
      <c r="F725" s="29"/>
      <c r="G725" s="30"/>
      <c r="H725" s="30"/>
      <c r="I725" s="30"/>
      <c r="J725" s="31"/>
      <c r="K725" s="32"/>
      <c r="L725" s="33"/>
      <c r="M725" s="33"/>
      <c r="N725" s="26"/>
      <c r="O725" s="26"/>
      <c r="P725" s="34"/>
      <c r="Q725" s="33"/>
      <c r="R725" s="35"/>
      <c r="S725" s="26"/>
      <c r="T725" s="26"/>
      <c r="U725" s="26"/>
      <c r="V725" s="26"/>
      <c r="W725" s="26"/>
      <c r="X725" s="26" t="s">
        <v>777</v>
      </c>
      <c r="Y725" s="36"/>
      <c r="Z725" s="37"/>
      <c r="AA725" s="37"/>
      <c r="AB725" s="38"/>
      <c r="AC725" s="33"/>
      <c r="AD725" s="28"/>
      <c r="AE725" s="37"/>
      <c r="AF725" s="38"/>
      <c r="AG725" s="38"/>
      <c r="AH725" s="39"/>
      <c r="AI725" s="39"/>
      <c r="AJ725" s="40"/>
      <c r="AK725" s="41"/>
      <c r="AL725" s="42"/>
      <c r="AM725" s="39">
        <v>794</v>
      </c>
      <c r="AN725" s="30" t="s">
        <v>1581</v>
      </c>
      <c r="AO725" s="30"/>
      <c r="AP725" s="38"/>
      <c r="AQ725" s="43" t="s">
        <v>155</v>
      </c>
      <c r="AR725" s="44"/>
      <c r="AS725" s="45"/>
      <c r="AT725" s="46"/>
      <c r="AU725" s="47"/>
      <c r="AV725" s="48">
        <v>44883</v>
      </c>
      <c r="AW725" s="49"/>
      <c r="AX725" s="49">
        <v>97</v>
      </c>
      <c r="AY725" s="49">
        <v>0</v>
      </c>
      <c r="AZ725" s="49"/>
      <c r="BA725" s="49"/>
      <c r="BB725" s="49"/>
      <c r="BC725" s="49" t="e">
        <v>#VALUE!</v>
      </c>
      <c r="BD725" s="50"/>
      <c r="BE725" s="49"/>
      <c r="BF725" s="49"/>
      <c r="BG725" s="49"/>
      <c r="BH725" s="49"/>
      <c r="BI725" s="49"/>
      <c r="BJ725" s="49"/>
      <c r="BK725" s="49"/>
      <c r="BL725" s="49"/>
      <c r="BM725" s="49"/>
    </row>
    <row r="726" spans="2:65" x14ac:dyDescent="0.25">
      <c r="B726" s="162">
        <v>2022</v>
      </c>
      <c r="C726" s="26"/>
      <c r="D726" s="27" t="s">
        <v>1582</v>
      </c>
      <c r="E726" s="27" t="s">
        <v>1583</v>
      </c>
      <c r="F726" s="29"/>
      <c r="G726" s="30"/>
      <c r="H726" s="30"/>
      <c r="I726" s="30"/>
      <c r="J726" s="31"/>
      <c r="K726" s="32"/>
      <c r="L726" s="33"/>
      <c r="M726" s="33"/>
      <c r="N726" s="26"/>
      <c r="O726" s="26"/>
      <c r="P726" s="34"/>
      <c r="Q726" s="33"/>
      <c r="R726" s="35"/>
      <c r="S726" s="26"/>
      <c r="T726" s="26"/>
      <c r="U726" s="26"/>
      <c r="V726" s="26"/>
      <c r="W726" s="26"/>
      <c r="X726" s="26" t="s">
        <v>777</v>
      </c>
      <c r="Y726" s="36"/>
      <c r="Z726" s="37"/>
      <c r="AA726" s="37"/>
      <c r="AB726" s="38"/>
      <c r="AC726" s="33"/>
      <c r="AD726" s="28"/>
      <c r="AE726" s="37"/>
      <c r="AF726" s="38"/>
      <c r="AG726" s="38"/>
      <c r="AH726" s="39"/>
      <c r="AI726" s="39"/>
      <c r="AJ726" s="40"/>
      <c r="AK726" s="41"/>
      <c r="AL726" s="42"/>
      <c r="AM726" s="39">
        <v>795</v>
      </c>
      <c r="AN726" s="30" t="s">
        <v>1584</v>
      </c>
      <c r="AO726" s="30"/>
      <c r="AP726" s="38"/>
      <c r="AQ726" s="43" t="s">
        <v>155</v>
      </c>
      <c r="AR726" s="44"/>
      <c r="AS726" s="45"/>
      <c r="AT726" s="46"/>
      <c r="AU726" s="47"/>
      <c r="AV726" s="48">
        <v>44886</v>
      </c>
      <c r="AW726" s="49"/>
      <c r="AX726" s="49">
        <v>25</v>
      </c>
      <c r="AY726" s="49"/>
      <c r="AZ726" s="49"/>
      <c r="BA726" s="49"/>
      <c r="BB726" s="49"/>
      <c r="BC726" s="49" t="e">
        <v>#VALUE!</v>
      </c>
      <c r="BD726" s="50"/>
      <c r="BE726" s="49"/>
      <c r="BF726" s="49"/>
      <c r="BG726" s="49"/>
      <c r="BH726" s="49"/>
      <c r="BI726" s="49"/>
      <c r="BJ726" s="49"/>
      <c r="BK726" s="49"/>
      <c r="BL726" s="49"/>
      <c r="BM726" s="49"/>
    </row>
    <row r="727" spans="2:65" x14ac:dyDescent="0.25">
      <c r="B727" s="163">
        <v>2022</v>
      </c>
      <c r="C727" s="26"/>
      <c r="D727" s="27" t="s">
        <v>1585</v>
      </c>
      <c r="E727" s="27" t="s">
        <v>1586</v>
      </c>
      <c r="F727" s="29"/>
      <c r="G727" s="30"/>
      <c r="H727" s="30"/>
      <c r="I727" s="30"/>
      <c r="J727" s="31"/>
      <c r="K727" s="32"/>
      <c r="L727" s="33"/>
      <c r="M727" s="33"/>
      <c r="N727" s="26"/>
      <c r="O727" s="26"/>
      <c r="P727" s="34"/>
      <c r="Q727" s="33"/>
      <c r="R727" s="35"/>
      <c r="S727" s="26" t="s">
        <v>1093</v>
      </c>
      <c r="T727" s="26"/>
      <c r="U727" s="26"/>
      <c r="V727" s="26" t="s">
        <v>90</v>
      </c>
      <c r="W727" s="26"/>
      <c r="X727" s="26" t="s">
        <v>423</v>
      </c>
      <c r="Y727" s="36"/>
      <c r="Z727" s="37"/>
      <c r="AA727" s="37"/>
      <c r="AB727" s="38"/>
      <c r="AC727" s="33"/>
      <c r="AD727" s="28"/>
      <c r="AE727" s="37">
        <v>2022</v>
      </c>
      <c r="AF727" s="38">
        <v>44866</v>
      </c>
      <c r="AG727" s="38">
        <v>44910</v>
      </c>
      <c r="AH727" s="39"/>
      <c r="AI727" s="39"/>
      <c r="AJ727" s="40"/>
      <c r="AK727" s="41"/>
      <c r="AL727" s="42"/>
      <c r="AM727" s="39">
        <v>796</v>
      </c>
      <c r="AN727" s="30" t="s">
        <v>1587</v>
      </c>
      <c r="AO727" s="30"/>
      <c r="AP727" s="38"/>
      <c r="AQ727" s="43" t="s">
        <v>911</v>
      </c>
      <c r="AR727" s="44"/>
      <c r="AS727" s="45"/>
      <c r="AT727" s="46"/>
      <c r="AU727" s="47"/>
      <c r="AV727" s="48">
        <v>44959</v>
      </c>
      <c r="AW727" s="49"/>
      <c r="AX727" s="49"/>
      <c r="AY727" s="49">
        <v>17</v>
      </c>
      <c r="AZ727" s="49"/>
      <c r="BA727" s="49"/>
      <c r="BB727" s="49"/>
      <c r="BC727" s="49" t="e">
        <v>#VALUE!</v>
      </c>
      <c r="BD727" s="50">
        <v>17</v>
      </c>
      <c r="BE727" s="49"/>
      <c r="BF727" s="49"/>
      <c r="BG727" s="49"/>
      <c r="BH727" s="49"/>
      <c r="BI727" s="49"/>
      <c r="BJ727" s="49"/>
      <c r="BK727" s="49"/>
      <c r="BL727" s="49"/>
      <c r="BM727" s="49"/>
    </row>
    <row r="728" spans="2:65" x14ac:dyDescent="0.25">
      <c r="B728" s="162">
        <v>2022</v>
      </c>
      <c r="C728" s="26"/>
      <c r="D728" s="27" t="s">
        <v>1588</v>
      </c>
      <c r="E728" s="27" t="s">
        <v>1589</v>
      </c>
      <c r="F728" s="29"/>
      <c r="G728" s="30"/>
      <c r="H728" s="30"/>
      <c r="I728" s="30"/>
      <c r="J728" s="31"/>
      <c r="K728" s="32"/>
      <c r="L728" s="33"/>
      <c r="M728" s="33"/>
      <c r="N728" s="26"/>
      <c r="O728" s="26"/>
      <c r="P728" s="34"/>
      <c r="Q728" s="33"/>
      <c r="R728" s="35"/>
      <c r="S728" s="26" t="s">
        <v>1093</v>
      </c>
      <c r="T728" s="26"/>
      <c r="U728" s="26"/>
      <c r="V728" s="26" t="s">
        <v>90</v>
      </c>
      <c r="W728" s="26"/>
      <c r="X728" s="26" t="s">
        <v>423</v>
      </c>
      <c r="Y728" s="36"/>
      <c r="Z728" s="37"/>
      <c r="AA728" s="37"/>
      <c r="AB728" s="38"/>
      <c r="AC728" s="33"/>
      <c r="AD728" s="28"/>
      <c r="AE728" s="37">
        <v>2022</v>
      </c>
      <c r="AF728" s="38">
        <v>44868</v>
      </c>
      <c r="AG728" s="38">
        <v>44896</v>
      </c>
      <c r="AH728" s="39"/>
      <c r="AI728" s="39"/>
      <c r="AJ728" s="40"/>
      <c r="AK728" s="41"/>
      <c r="AL728" s="42"/>
      <c r="AM728" s="39">
        <v>797</v>
      </c>
      <c r="AN728" s="30" t="s">
        <v>1590</v>
      </c>
      <c r="AO728" s="30"/>
      <c r="AP728" s="38"/>
      <c r="AQ728" s="43" t="s">
        <v>155</v>
      </c>
      <c r="AR728" s="44"/>
      <c r="AS728" s="45"/>
      <c r="AT728" s="46"/>
      <c r="AU728" s="47"/>
      <c r="AV728" s="48">
        <v>44959</v>
      </c>
      <c r="AW728" s="49"/>
      <c r="AX728" s="49"/>
      <c r="AY728" s="49">
        <v>16</v>
      </c>
      <c r="AZ728" s="49"/>
      <c r="BA728" s="49"/>
      <c r="BB728" s="49"/>
      <c r="BC728" s="49" t="e">
        <v>#VALUE!</v>
      </c>
      <c r="BD728" s="50">
        <v>16</v>
      </c>
      <c r="BE728" s="49"/>
      <c r="BF728" s="49"/>
      <c r="BG728" s="49"/>
      <c r="BH728" s="49"/>
      <c r="BI728" s="49"/>
      <c r="BJ728" s="49"/>
      <c r="BK728" s="49"/>
      <c r="BL728" s="49"/>
      <c r="BM728" s="49"/>
    </row>
    <row r="729" spans="2:65" x14ac:dyDescent="0.25">
      <c r="B729" s="163">
        <v>2023</v>
      </c>
      <c r="C729" s="26"/>
      <c r="D729" s="27" t="s">
        <v>1591</v>
      </c>
      <c r="E729" s="27" t="s">
        <v>1592</v>
      </c>
      <c r="F729" s="29"/>
      <c r="G729" s="30" t="s">
        <v>750</v>
      </c>
      <c r="H729" s="30"/>
      <c r="I729" s="30"/>
      <c r="J729" s="31"/>
      <c r="K729" s="32"/>
      <c r="L729" s="33"/>
      <c r="M729" s="33"/>
      <c r="N729" s="26"/>
      <c r="O729" s="26"/>
      <c r="P729" s="34" t="s">
        <v>1593</v>
      </c>
      <c r="Q729" s="33"/>
      <c r="R729" s="35"/>
      <c r="S729" s="26" t="s">
        <v>1093</v>
      </c>
      <c r="T729" s="26"/>
      <c r="U729" s="26"/>
      <c r="V729" s="26" t="s">
        <v>90</v>
      </c>
      <c r="W729" s="26"/>
      <c r="X729" s="26" t="s">
        <v>423</v>
      </c>
      <c r="Y729" s="36"/>
      <c r="Z729" s="37"/>
      <c r="AA729" s="37"/>
      <c r="AB729" s="38"/>
      <c r="AC729" s="33"/>
      <c r="AD729" s="28"/>
      <c r="AE729" s="37">
        <v>2023</v>
      </c>
      <c r="AF729" s="38">
        <v>45005</v>
      </c>
      <c r="AG729" s="38">
        <v>45028</v>
      </c>
      <c r="AH729" s="39"/>
      <c r="AI729" s="39"/>
      <c r="AJ729" s="40"/>
      <c r="AK729" s="41"/>
      <c r="AL729" s="42"/>
      <c r="AM729" s="39">
        <v>798</v>
      </c>
      <c r="AN729" s="30" t="s">
        <v>1594</v>
      </c>
      <c r="AO729" s="30"/>
      <c r="AP729" s="38"/>
      <c r="AQ729" s="43" t="s">
        <v>155</v>
      </c>
      <c r="AR729" s="44"/>
      <c r="AS729" s="45"/>
      <c r="AT729" s="46"/>
      <c r="AU729" s="47" t="s">
        <v>35</v>
      </c>
      <c r="AV729" s="48">
        <v>45049</v>
      </c>
      <c r="AW729" s="49"/>
      <c r="AX729" s="49"/>
      <c r="AY729" s="49">
        <v>19</v>
      </c>
      <c r="AZ729" s="49"/>
      <c r="BA729" s="49"/>
      <c r="BB729" s="49"/>
      <c r="BC729" s="49" t="e">
        <v>#VALUE!</v>
      </c>
      <c r="BD729" s="50">
        <v>19</v>
      </c>
      <c r="BE729" s="49"/>
      <c r="BF729" s="49"/>
      <c r="BG729" s="49"/>
      <c r="BH729" s="49"/>
      <c r="BI729" s="49"/>
      <c r="BJ729" s="49"/>
      <c r="BK729" s="49"/>
      <c r="BL729" s="49"/>
      <c r="BM729" s="49"/>
    </row>
    <row r="730" spans="2:65" x14ac:dyDescent="0.25">
      <c r="B730" s="162">
        <v>2022</v>
      </c>
      <c r="C730" s="26"/>
      <c r="D730" s="27" t="s">
        <v>1595</v>
      </c>
      <c r="E730" s="27" t="s">
        <v>1596</v>
      </c>
      <c r="F730" s="29"/>
      <c r="G730" s="30"/>
      <c r="H730" s="30"/>
      <c r="I730" s="30"/>
      <c r="J730" s="31"/>
      <c r="K730" s="32"/>
      <c r="L730" s="33"/>
      <c r="M730" s="33"/>
      <c r="N730" s="26"/>
      <c r="O730" s="26"/>
      <c r="P730" s="34"/>
      <c r="Q730" s="33"/>
      <c r="R730" s="35"/>
      <c r="S730" s="26"/>
      <c r="T730" s="26"/>
      <c r="U730" s="26"/>
      <c r="V730" s="26"/>
      <c r="W730" s="26"/>
      <c r="X730" s="26"/>
      <c r="Y730" s="36"/>
      <c r="Z730" s="37"/>
      <c r="AA730" s="37"/>
      <c r="AB730" s="38"/>
      <c r="AC730" s="33"/>
      <c r="AD730" s="28"/>
      <c r="AE730" s="37"/>
      <c r="AF730" s="38"/>
      <c r="AG730" s="38"/>
      <c r="AH730" s="39"/>
      <c r="AI730" s="39"/>
      <c r="AJ730" s="40"/>
      <c r="AK730" s="41"/>
      <c r="AL730" s="42"/>
      <c r="AM730" s="39">
        <v>799</v>
      </c>
      <c r="AN730" s="30" t="s">
        <v>1597</v>
      </c>
      <c r="AO730" s="30"/>
      <c r="AP730" s="38"/>
      <c r="AQ730" s="43" t="s">
        <v>155</v>
      </c>
      <c r="AR730" s="44"/>
      <c r="AS730" s="45"/>
      <c r="AT730" s="46"/>
      <c r="AU730" s="47"/>
      <c r="AV730" s="48">
        <v>44926</v>
      </c>
      <c r="AW730" s="49"/>
      <c r="AX730" s="49">
        <v>89</v>
      </c>
      <c r="AY730" s="49"/>
      <c r="AZ730" s="49"/>
      <c r="BA730" s="49"/>
      <c r="BB730" s="49"/>
      <c r="BC730" s="49" t="e">
        <v>#VALUE!</v>
      </c>
      <c r="BD730" s="50"/>
      <c r="BE730" s="49"/>
      <c r="BF730" s="49"/>
      <c r="BG730" s="49"/>
      <c r="BH730" s="49"/>
      <c r="BI730" s="49"/>
      <c r="BJ730" s="49"/>
      <c r="BK730" s="49"/>
      <c r="BL730" s="49"/>
      <c r="BM730" s="49"/>
    </row>
    <row r="731" spans="2:65" x14ac:dyDescent="0.25">
      <c r="B731" s="163">
        <v>2022</v>
      </c>
      <c r="C731" s="26"/>
      <c r="D731" s="27" t="s">
        <v>1598</v>
      </c>
      <c r="E731" s="27" t="s">
        <v>1599</v>
      </c>
      <c r="F731" s="29"/>
      <c r="G731" s="30"/>
      <c r="H731" s="30"/>
      <c r="I731" s="30"/>
      <c r="J731" s="31"/>
      <c r="K731" s="32"/>
      <c r="L731" s="33"/>
      <c r="M731" s="33"/>
      <c r="N731" s="26"/>
      <c r="O731" s="26"/>
      <c r="P731" s="34"/>
      <c r="Q731" s="33"/>
      <c r="R731" s="35"/>
      <c r="S731" s="26"/>
      <c r="T731" s="26"/>
      <c r="U731" s="26"/>
      <c r="V731" s="26"/>
      <c r="W731" s="26"/>
      <c r="X731" s="26" t="s">
        <v>719</v>
      </c>
      <c r="Y731" s="36"/>
      <c r="Z731" s="37"/>
      <c r="AA731" s="37"/>
      <c r="AB731" s="38"/>
      <c r="AC731" s="33"/>
      <c r="AD731" s="28"/>
      <c r="AE731" s="37"/>
      <c r="AF731" s="38"/>
      <c r="AG731" s="38"/>
      <c r="AH731" s="39"/>
      <c r="AI731" s="39"/>
      <c r="AJ731" s="40"/>
      <c r="AK731" s="41"/>
      <c r="AL731" s="42"/>
      <c r="AM731" s="39">
        <v>800</v>
      </c>
      <c r="AN731" s="30" t="s">
        <v>1600</v>
      </c>
      <c r="AO731" s="30"/>
      <c r="AP731" s="38"/>
      <c r="AQ731" s="43" t="s">
        <v>155</v>
      </c>
      <c r="AR731" s="44"/>
      <c r="AS731" s="45"/>
      <c r="AT731" s="46"/>
      <c r="AU731" s="47"/>
      <c r="AV731" s="48">
        <v>44913</v>
      </c>
      <c r="AW731" s="49"/>
      <c r="AX731" s="49">
        <v>53</v>
      </c>
      <c r="AY731" s="49"/>
      <c r="AZ731" s="49"/>
      <c r="BA731" s="49"/>
      <c r="BB731" s="49"/>
      <c r="BC731" s="49" t="e">
        <v>#VALUE!</v>
      </c>
      <c r="BD731" s="50"/>
      <c r="BE731" s="49"/>
      <c r="BF731" s="49"/>
      <c r="BG731" s="49"/>
      <c r="BH731" s="49"/>
      <c r="BI731" s="49"/>
      <c r="BJ731" s="49"/>
      <c r="BK731" s="49"/>
      <c r="BL731" s="49"/>
      <c r="BM731" s="49"/>
    </row>
    <row r="732" spans="2:65" x14ac:dyDescent="0.25">
      <c r="B732" s="162">
        <v>2023</v>
      </c>
      <c r="C732" s="26"/>
      <c r="D732" s="27" t="s">
        <v>1601</v>
      </c>
      <c r="E732" s="27" t="s">
        <v>1602</v>
      </c>
      <c r="F732" s="29"/>
      <c r="G732" s="30" t="s">
        <v>750</v>
      </c>
      <c r="H732" s="30"/>
      <c r="I732" s="30"/>
      <c r="J732" s="31"/>
      <c r="K732" s="32"/>
      <c r="L732" s="33"/>
      <c r="M732" s="33"/>
      <c r="N732" s="26"/>
      <c r="O732" s="26"/>
      <c r="P732" s="34"/>
      <c r="Q732" s="33"/>
      <c r="R732" s="35"/>
      <c r="S732" s="26"/>
      <c r="T732" s="26"/>
      <c r="U732" s="26"/>
      <c r="V732" s="26"/>
      <c r="W732" s="26"/>
      <c r="X732" s="26" t="s">
        <v>423</v>
      </c>
      <c r="Y732" s="36"/>
      <c r="Z732" s="37"/>
      <c r="AA732" s="37"/>
      <c r="AB732" s="38" t="s">
        <v>29</v>
      </c>
      <c r="AC732" s="33"/>
      <c r="AD732" s="28" t="s">
        <v>154</v>
      </c>
      <c r="AE732" s="37">
        <v>2023</v>
      </c>
      <c r="AF732" s="38" t="s">
        <v>501</v>
      </c>
      <c r="AG732" s="38" t="s">
        <v>501</v>
      </c>
      <c r="AH732" s="39" t="s">
        <v>664</v>
      </c>
      <c r="AI732" s="39" t="s">
        <v>31</v>
      </c>
      <c r="AJ732" s="40" t="s">
        <v>424</v>
      </c>
      <c r="AK732" s="41">
        <v>0.83333333333333337</v>
      </c>
      <c r="AL732" s="42" t="s">
        <v>807</v>
      </c>
      <c r="AM732" s="39">
        <v>801</v>
      </c>
      <c r="AN732" s="30" t="s">
        <v>1603</v>
      </c>
      <c r="AO732" s="30"/>
      <c r="AP732" s="38"/>
      <c r="AQ732" s="43"/>
      <c r="AR732" s="44" t="s">
        <v>501</v>
      </c>
      <c r="AS732" s="45">
        <v>45372</v>
      </c>
      <c r="AT732" s="46"/>
      <c r="AU732" s="47" t="s">
        <v>35</v>
      </c>
      <c r="AV732" s="48">
        <v>45657</v>
      </c>
      <c r="AW732" s="49"/>
      <c r="AX732" s="49"/>
      <c r="AY732" s="49"/>
      <c r="AZ732" s="49"/>
      <c r="BA732" s="49">
        <v>255</v>
      </c>
      <c r="BB732" s="49">
        <v>202</v>
      </c>
      <c r="BC732" s="49" t="e">
        <v>#VALUE!</v>
      </c>
      <c r="BD732" s="50">
        <v>2109</v>
      </c>
      <c r="BE732" s="49">
        <v>389</v>
      </c>
      <c r="BF732" s="49">
        <v>171</v>
      </c>
      <c r="BG732" s="49">
        <v>1189</v>
      </c>
      <c r="BH732" s="49"/>
      <c r="BI732" s="49"/>
      <c r="BJ732" s="49"/>
      <c r="BK732" s="49"/>
      <c r="BL732" s="49"/>
      <c r="BM732" s="49"/>
    </row>
    <row r="733" spans="2:65" x14ac:dyDescent="0.25">
      <c r="B733" s="163">
        <v>2019</v>
      </c>
      <c r="C733" s="26"/>
      <c r="D733" s="27" t="s">
        <v>1604</v>
      </c>
      <c r="E733" s="27" t="s">
        <v>1605</v>
      </c>
      <c r="F733" s="29"/>
      <c r="G733" s="30" t="s">
        <v>750</v>
      </c>
      <c r="H733" s="30"/>
      <c r="I733" s="30"/>
      <c r="J733" s="31"/>
      <c r="K733" s="32"/>
      <c r="L733" s="33"/>
      <c r="M733" s="33"/>
      <c r="N733" s="26"/>
      <c r="O733" s="26"/>
      <c r="P733" s="34"/>
      <c r="Q733" s="33"/>
      <c r="R733" s="35"/>
      <c r="S733" s="26" t="s">
        <v>1606</v>
      </c>
      <c r="T733" s="26"/>
      <c r="U733" s="26"/>
      <c r="V733" s="26"/>
      <c r="W733" s="26"/>
      <c r="X733" s="26" t="s">
        <v>423</v>
      </c>
      <c r="Y733" s="36"/>
      <c r="Z733" s="37"/>
      <c r="AA733" s="37"/>
      <c r="AB733" s="38"/>
      <c r="AC733" s="33"/>
      <c r="AD733" s="28"/>
      <c r="AE733" s="37"/>
      <c r="AF733" s="38"/>
      <c r="AG733" s="38"/>
      <c r="AH733" s="39"/>
      <c r="AI733" s="39"/>
      <c r="AJ733" s="40"/>
      <c r="AK733" s="41"/>
      <c r="AL733" s="42"/>
      <c r="AM733" s="39">
        <v>802</v>
      </c>
      <c r="AN733" s="30" t="s">
        <v>1607</v>
      </c>
      <c r="AO733" s="30"/>
      <c r="AP733" s="38"/>
      <c r="AQ733" s="43" t="s">
        <v>1185</v>
      </c>
      <c r="AR733" s="44"/>
      <c r="AS733" s="45"/>
      <c r="AT733" s="46" t="s">
        <v>1186</v>
      </c>
      <c r="AU733" s="47"/>
      <c r="AV733" s="48"/>
      <c r="AW733" s="49"/>
      <c r="AX733" s="49"/>
      <c r="AY733" s="49"/>
      <c r="AZ733" s="49"/>
      <c r="BA733" s="49"/>
      <c r="BB733" s="49"/>
      <c r="BC733" s="49" t="e">
        <v>#VALUE!</v>
      </c>
      <c r="BD733" s="50"/>
      <c r="BE733" s="49"/>
      <c r="BF733" s="49"/>
      <c r="BG733" s="49"/>
      <c r="BH733" s="49"/>
      <c r="BI733" s="49"/>
      <c r="BJ733" s="49"/>
      <c r="BK733" s="49"/>
      <c r="BL733" s="49"/>
      <c r="BM733" s="49"/>
    </row>
    <row r="734" spans="2:65" x14ac:dyDescent="0.25">
      <c r="B734" s="162">
        <v>2022</v>
      </c>
      <c r="C734" s="26"/>
      <c r="D734" s="27" t="s">
        <v>1608</v>
      </c>
      <c r="E734" s="27" t="s">
        <v>1609</v>
      </c>
      <c r="F734" s="29"/>
      <c r="G734" s="30"/>
      <c r="H734" s="30"/>
      <c r="I734" s="30"/>
      <c r="J734" s="31"/>
      <c r="K734" s="32"/>
      <c r="L734" s="33"/>
      <c r="M734" s="33"/>
      <c r="N734" s="26"/>
      <c r="O734" s="26"/>
      <c r="P734" s="34"/>
      <c r="Q734" s="33"/>
      <c r="R734" s="35"/>
      <c r="S734" s="26"/>
      <c r="T734" s="26"/>
      <c r="U734" s="26"/>
      <c r="V734" s="26"/>
      <c r="W734" s="26"/>
      <c r="X734" s="26"/>
      <c r="Y734" s="36"/>
      <c r="Z734" s="37"/>
      <c r="AA734" s="37"/>
      <c r="AB734" s="38" t="s">
        <v>29</v>
      </c>
      <c r="AC734" s="33"/>
      <c r="AD734" s="28" t="s">
        <v>154</v>
      </c>
      <c r="AE734" s="37"/>
      <c r="AF734" s="38" t="s">
        <v>501</v>
      </c>
      <c r="AG734" s="38" t="s">
        <v>501</v>
      </c>
      <c r="AH734" s="39"/>
      <c r="AI734" s="39" t="s">
        <v>31</v>
      </c>
      <c r="AJ734" s="40" t="s">
        <v>424</v>
      </c>
      <c r="AK734" s="41"/>
      <c r="AL734" s="42" t="s">
        <v>1610</v>
      </c>
      <c r="AM734" s="39">
        <v>803</v>
      </c>
      <c r="AN734" s="30" t="s">
        <v>1611</v>
      </c>
      <c r="AO734" s="30"/>
      <c r="AP734" s="38"/>
      <c r="AQ734" s="43"/>
      <c r="AR734" s="44" t="s">
        <v>501</v>
      </c>
      <c r="AS734" s="45"/>
      <c r="AT734" s="46"/>
      <c r="AU734" s="47" t="s">
        <v>35</v>
      </c>
      <c r="AV734" s="48">
        <v>45657</v>
      </c>
      <c r="AW734" s="49"/>
      <c r="AX734" s="49">
        <v>73</v>
      </c>
      <c r="AY734" s="49">
        <v>76</v>
      </c>
      <c r="AZ734" s="49">
        <v>67</v>
      </c>
      <c r="BA734" s="49">
        <v>55</v>
      </c>
      <c r="BB734" s="49">
        <v>44</v>
      </c>
      <c r="BC734" s="49" t="e">
        <v>#VALUE!</v>
      </c>
      <c r="BD734" s="50">
        <v>799</v>
      </c>
      <c r="BE734" s="49">
        <v>142</v>
      </c>
      <c r="BF734" s="49">
        <v>70</v>
      </c>
      <c r="BG734" s="49">
        <v>459</v>
      </c>
      <c r="BH734" s="49"/>
      <c r="BI734" s="49"/>
      <c r="BJ734" s="49"/>
      <c r="BK734" s="49"/>
      <c r="BL734" s="49"/>
      <c r="BM734" s="49"/>
    </row>
    <row r="735" spans="2:65" x14ac:dyDescent="0.25">
      <c r="B735" s="163">
        <v>2022</v>
      </c>
      <c r="C735" s="26"/>
      <c r="D735" s="27" t="s">
        <v>1612</v>
      </c>
      <c r="E735" s="27" t="s">
        <v>1613</v>
      </c>
      <c r="F735" s="29"/>
      <c r="G735" s="30"/>
      <c r="H735" s="30"/>
      <c r="I735" s="30"/>
      <c r="J735" s="31"/>
      <c r="K735" s="32"/>
      <c r="L735" s="33"/>
      <c r="M735" s="33"/>
      <c r="N735" s="26"/>
      <c r="O735" s="26"/>
      <c r="P735" s="34"/>
      <c r="Q735" s="33"/>
      <c r="R735" s="35"/>
      <c r="S735" s="26"/>
      <c r="T735" s="26"/>
      <c r="U735" s="26"/>
      <c r="V735" s="26"/>
      <c r="W735" s="26"/>
      <c r="X735" s="26" t="s">
        <v>777</v>
      </c>
      <c r="Y735" s="36"/>
      <c r="Z735" s="37"/>
      <c r="AA735" s="37"/>
      <c r="AB735" s="38"/>
      <c r="AC735" s="33"/>
      <c r="AD735" s="28"/>
      <c r="AE735" s="37"/>
      <c r="AF735" s="38"/>
      <c r="AG735" s="38"/>
      <c r="AH735" s="39"/>
      <c r="AI735" s="39"/>
      <c r="AJ735" s="40" t="s">
        <v>424</v>
      </c>
      <c r="AK735" s="41"/>
      <c r="AL735" s="42"/>
      <c r="AM735" s="39">
        <v>804</v>
      </c>
      <c r="AN735" s="30" t="s">
        <v>1614</v>
      </c>
      <c r="AO735" s="30"/>
      <c r="AP735" s="38"/>
      <c r="AQ735" s="43" t="s">
        <v>155</v>
      </c>
      <c r="AR735" s="44"/>
      <c r="AS735" s="45"/>
      <c r="AT735" s="46"/>
      <c r="AU735" s="47"/>
      <c r="AV735" s="48">
        <v>44903</v>
      </c>
      <c r="AW735" s="49"/>
      <c r="AX735" s="49">
        <v>80</v>
      </c>
      <c r="AY735" s="49"/>
      <c r="AZ735" s="49"/>
      <c r="BA735" s="49"/>
      <c r="BB735" s="49"/>
      <c r="BC735" s="49" t="e">
        <v>#VALUE!</v>
      </c>
      <c r="BD735" s="50"/>
      <c r="BE735" s="49"/>
      <c r="BF735" s="49"/>
      <c r="BG735" s="49"/>
      <c r="BH735" s="49"/>
      <c r="BI735" s="49"/>
      <c r="BJ735" s="49"/>
      <c r="BK735" s="49"/>
      <c r="BL735" s="49"/>
      <c r="BM735" s="49"/>
    </row>
    <row r="736" spans="2:65" x14ac:dyDescent="0.25">
      <c r="B736" s="162">
        <v>2022</v>
      </c>
      <c r="C736" s="26"/>
      <c r="D736" s="27" t="s">
        <v>1615</v>
      </c>
      <c r="E736" s="27" t="s">
        <v>1616</v>
      </c>
      <c r="F736" s="29"/>
      <c r="G736" s="30"/>
      <c r="H736" s="30"/>
      <c r="I736" s="30"/>
      <c r="J736" s="31"/>
      <c r="K736" s="32"/>
      <c r="L736" s="33"/>
      <c r="M736" s="33"/>
      <c r="N736" s="26"/>
      <c r="O736" s="26"/>
      <c r="P736" s="34"/>
      <c r="Q736" s="33"/>
      <c r="R736" s="35"/>
      <c r="S736" s="26"/>
      <c r="T736" s="26"/>
      <c r="U736" s="26"/>
      <c r="V736" s="26"/>
      <c r="W736" s="26"/>
      <c r="X736" s="26" t="s">
        <v>777</v>
      </c>
      <c r="Y736" s="36"/>
      <c r="Z736" s="37"/>
      <c r="AA736" s="37"/>
      <c r="AB736" s="38"/>
      <c r="AC736" s="33"/>
      <c r="AD736" s="28"/>
      <c r="AE736" s="37"/>
      <c r="AF736" s="38"/>
      <c r="AG736" s="38"/>
      <c r="AH736" s="39"/>
      <c r="AI736" s="39"/>
      <c r="AJ736" s="40"/>
      <c r="AK736" s="41"/>
      <c r="AL736" s="42"/>
      <c r="AM736" s="39">
        <v>805</v>
      </c>
      <c r="AN736" s="30" t="s">
        <v>1617</v>
      </c>
      <c r="AO736" s="30"/>
      <c r="AP736" s="38"/>
      <c r="AQ736" s="43" t="s">
        <v>911</v>
      </c>
      <c r="AR736" s="44"/>
      <c r="AS736" s="45"/>
      <c r="AT736" s="46"/>
      <c r="AU736" s="47"/>
      <c r="AV736" s="48">
        <v>45341</v>
      </c>
      <c r="AW736" s="49"/>
      <c r="AX736" s="49">
        <v>76</v>
      </c>
      <c r="AY736" s="49">
        <v>35</v>
      </c>
      <c r="AZ736" s="49"/>
      <c r="BA736" s="49"/>
      <c r="BB736" s="49"/>
      <c r="BC736" s="49" t="e">
        <v>#VALUE!</v>
      </c>
      <c r="BD736" s="50"/>
      <c r="BE736" s="49">
        <v>1</v>
      </c>
      <c r="BF736" s="49"/>
      <c r="BG736" s="49"/>
      <c r="BH736" s="49"/>
      <c r="BI736" s="49"/>
      <c r="BJ736" s="49"/>
      <c r="BK736" s="49"/>
      <c r="BL736" s="49"/>
      <c r="BM736" s="49"/>
    </row>
    <row r="737" spans="2:65" x14ac:dyDescent="0.25">
      <c r="B737" s="163">
        <v>2022</v>
      </c>
      <c r="C737" s="26"/>
      <c r="D737" s="27" t="s">
        <v>1618</v>
      </c>
      <c r="E737" s="27" t="s">
        <v>1619</v>
      </c>
      <c r="F737" s="29"/>
      <c r="G737" s="30"/>
      <c r="H737" s="30"/>
      <c r="I737" s="30"/>
      <c r="J737" s="31"/>
      <c r="K737" s="32"/>
      <c r="L737" s="33"/>
      <c r="M737" s="33"/>
      <c r="N737" s="26"/>
      <c r="O737" s="26"/>
      <c r="P737" s="34" t="s">
        <v>1620</v>
      </c>
      <c r="Q737" s="33"/>
      <c r="R737" s="35"/>
      <c r="S737" s="26"/>
      <c r="T737" s="26"/>
      <c r="U737" s="26"/>
      <c r="V737" s="26"/>
      <c r="W737" s="26" t="s">
        <v>1621</v>
      </c>
      <c r="X737" s="26" t="s">
        <v>423</v>
      </c>
      <c r="Y737" s="36"/>
      <c r="Z737" s="37"/>
      <c r="AA737" s="37"/>
      <c r="AB737" s="38"/>
      <c r="AC737" s="33"/>
      <c r="AD737" s="28"/>
      <c r="AE737" s="37"/>
      <c r="AF737" s="38"/>
      <c r="AG737" s="38"/>
      <c r="AH737" s="39"/>
      <c r="AI737" s="39"/>
      <c r="AJ737" s="40" t="s">
        <v>972</v>
      </c>
      <c r="AK737" s="41"/>
      <c r="AL737" s="42"/>
      <c r="AM737" s="39">
        <v>806</v>
      </c>
      <c r="AN737" s="30" t="s">
        <v>1622</v>
      </c>
      <c r="AO737" s="30"/>
      <c r="AP737" s="38"/>
      <c r="AQ737" s="43" t="s">
        <v>155</v>
      </c>
      <c r="AR737" s="44"/>
      <c r="AS737" s="45"/>
      <c r="AT737" s="46" t="s">
        <v>1623</v>
      </c>
      <c r="AU737" s="47"/>
      <c r="AV737" s="48">
        <v>45523</v>
      </c>
      <c r="AW737" s="49"/>
      <c r="AX737" s="49"/>
      <c r="AY737" s="49">
        <v>26</v>
      </c>
      <c r="AZ737" s="49"/>
      <c r="BA737" s="49"/>
      <c r="BB737" s="49"/>
      <c r="BC737" s="49" t="e">
        <v>#VALUE!</v>
      </c>
      <c r="BD737" s="50"/>
      <c r="BE737" s="49"/>
      <c r="BF737" s="49"/>
      <c r="BG737" s="49">
        <v>2</v>
      </c>
      <c r="BH737" s="49"/>
      <c r="BI737" s="49"/>
      <c r="BJ737" s="49"/>
      <c r="BK737" s="49"/>
      <c r="BL737" s="49"/>
      <c r="BM737" s="49"/>
    </row>
    <row r="738" spans="2:65" x14ac:dyDescent="0.25">
      <c r="B738" s="162">
        <v>2022</v>
      </c>
      <c r="C738" s="26"/>
      <c r="D738" s="27" t="s">
        <v>1624</v>
      </c>
      <c r="E738" s="27" t="s">
        <v>1625</v>
      </c>
      <c r="F738" s="29"/>
      <c r="G738" s="30"/>
      <c r="H738" s="30"/>
      <c r="I738" s="30"/>
      <c r="J738" s="31"/>
      <c r="K738" s="32"/>
      <c r="L738" s="33"/>
      <c r="M738" s="33"/>
      <c r="N738" s="26"/>
      <c r="O738" s="26"/>
      <c r="P738" s="34" t="s">
        <v>1626</v>
      </c>
      <c r="Q738" s="33"/>
      <c r="R738" s="35"/>
      <c r="S738" s="26"/>
      <c r="T738" s="26"/>
      <c r="U738" s="26"/>
      <c r="V738" s="26"/>
      <c r="W738" s="26"/>
      <c r="X738" s="26" t="s">
        <v>86</v>
      </c>
      <c r="Y738" s="36"/>
      <c r="Z738" s="37"/>
      <c r="AA738" s="37"/>
      <c r="AB738" s="38" t="s">
        <v>47</v>
      </c>
      <c r="AC738" s="33"/>
      <c r="AD738" s="28"/>
      <c r="AE738" s="37"/>
      <c r="AF738" s="38"/>
      <c r="AG738" s="38"/>
      <c r="AH738" s="39"/>
      <c r="AI738" s="39"/>
      <c r="AJ738" s="40"/>
      <c r="AK738" s="41"/>
      <c r="AL738" s="42"/>
      <c r="AM738" s="39">
        <v>807</v>
      </c>
      <c r="AN738" s="30" t="s">
        <v>1627</v>
      </c>
      <c r="AO738" s="30"/>
      <c r="AP738" s="38"/>
      <c r="AQ738" s="43" t="s">
        <v>155</v>
      </c>
      <c r="AR738" s="44"/>
      <c r="AS738" s="45"/>
      <c r="AT738" s="46"/>
      <c r="AU738" s="47"/>
      <c r="AV738" s="48">
        <v>45049</v>
      </c>
      <c r="AW738" s="49"/>
      <c r="AX738" s="49">
        <v>97</v>
      </c>
      <c r="AY738" s="49"/>
      <c r="AZ738" s="49"/>
      <c r="BA738" s="49"/>
      <c r="BB738" s="49"/>
      <c r="BC738" s="49" t="e">
        <v>#VALUE!</v>
      </c>
      <c r="BD738" s="50"/>
      <c r="BE738" s="49"/>
      <c r="BF738" s="49"/>
      <c r="BG738" s="49"/>
      <c r="BH738" s="49"/>
      <c r="BI738" s="49"/>
      <c r="BJ738" s="49"/>
      <c r="BK738" s="49"/>
      <c r="BL738" s="49"/>
      <c r="BM738" s="49"/>
    </row>
    <row r="739" spans="2:65" x14ac:dyDescent="0.25">
      <c r="B739" s="163">
        <v>2022</v>
      </c>
      <c r="C739" s="26"/>
      <c r="D739" s="27" t="s">
        <v>1628</v>
      </c>
      <c r="E739" s="27" t="s">
        <v>1629</v>
      </c>
      <c r="F739" s="29"/>
      <c r="G739" s="30"/>
      <c r="H739" s="30"/>
      <c r="I739" s="30"/>
      <c r="J739" s="31"/>
      <c r="K739" s="32"/>
      <c r="L739" s="33"/>
      <c r="M739" s="33"/>
      <c r="N739" s="26"/>
      <c r="O739" s="26"/>
      <c r="P739" s="34"/>
      <c r="Q739" s="33"/>
      <c r="R739" s="35"/>
      <c r="S739" s="26"/>
      <c r="T739" s="26"/>
      <c r="U739" s="26"/>
      <c r="V739" s="26"/>
      <c r="W739" s="26"/>
      <c r="X739" s="26" t="s">
        <v>1338</v>
      </c>
      <c r="Y739" s="36"/>
      <c r="Z739" s="37"/>
      <c r="AA739" s="37"/>
      <c r="AB739" s="38"/>
      <c r="AC739" s="33"/>
      <c r="AD739" s="28"/>
      <c r="AE739" s="37"/>
      <c r="AF739" s="38"/>
      <c r="AG739" s="38"/>
      <c r="AH739" s="39"/>
      <c r="AI739" s="39"/>
      <c r="AJ739" s="40"/>
      <c r="AK739" s="41"/>
      <c r="AL739" s="42"/>
      <c r="AM739" s="39">
        <v>808</v>
      </c>
      <c r="AN739" s="30" t="s">
        <v>1630</v>
      </c>
      <c r="AO739" s="30"/>
      <c r="AP739" s="38"/>
      <c r="AQ739" s="43" t="s">
        <v>155</v>
      </c>
      <c r="AR739" s="44"/>
      <c r="AS739" s="45"/>
      <c r="AT739" s="46"/>
      <c r="AU739" s="47"/>
      <c r="AV739" s="48">
        <v>44959</v>
      </c>
      <c r="AW739" s="49"/>
      <c r="AX739" s="49">
        <v>80</v>
      </c>
      <c r="AY739" s="49">
        <v>0</v>
      </c>
      <c r="AZ739" s="49"/>
      <c r="BA739" s="49"/>
      <c r="BB739" s="49"/>
      <c r="BC739" s="49" t="e">
        <v>#VALUE!</v>
      </c>
      <c r="BD739" s="50"/>
      <c r="BE739" s="49"/>
      <c r="BF739" s="49"/>
      <c r="BG739" s="49"/>
      <c r="BH739" s="49"/>
      <c r="BI739" s="49"/>
      <c r="BJ739" s="49"/>
      <c r="BK739" s="49"/>
      <c r="BL739" s="49"/>
      <c r="BM739" s="49"/>
    </row>
    <row r="740" spans="2:65" x14ac:dyDescent="0.25">
      <c r="B740" s="162">
        <v>2022</v>
      </c>
      <c r="C740" s="26"/>
      <c r="D740" s="27" t="s">
        <v>1628</v>
      </c>
      <c r="E740" s="27" t="s">
        <v>1631</v>
      </c>
      <c r="F740" s="29"/>
      <c r="G740" s="30"/>
      <c r="H740" s="30"/>
      <c r="I740" s="30"/>
      <c r="J740" s="31"/>
      <c r="K740" s="32"/>
      <c r="L740" s="33"/>
      <c r="M740" s="33"/>
      <c r="N740" s="26"/>
      <c r="O740" s="26"/>
      <c r="P740" s="34"/>
      <c r="Q740" s="33"/>
      <c r="R740" s="35"/>
      <c r="S740" s="26"/>
      <c r="T740" s="26"/>
      <c r="U740" s="26"/>
      <c r="V740" s="26"/>
      <c r="W740" s="26"/>
      <c r="X740" s="26" t="s">
        <v>1207</v>
      </c>
      <c r="Y740" s="36"/>
      <c r="Z740" s="37"/>
      <c r="AA740" s="37"/>
      <c r="AB740" s="38"/>
      <c r="AC740" s="33"/>
      <c r="AD740" s="28"/>
      <c r="AE740" s="37"/>
      <c r="AF740" s="38"/>
      <c r="AG740" s="38"/>
      <c r="AH740" s="39"/>
      <c r="AI740" s="39"/>
      <c r="AJ740" s="40"/>
      <c r="AK740" s="41"/>
      <c r="AL740" s="42"/>
      <c r="AM740" s="39">
        <v>808</v>
      </c>
      <c r="AN740" s="30" t="s">
        <v>1630</v>
      </c>
      <c r="AO740" s="30"/>
      <c r="AP740" s="38"/>
      <c r="AQ740" s="43" t="s">
        <v>155</v>
      </c>
      <c r="AR740" s="44"/>
      <c r="AS740" s="45"/>
      <c r="AT740" s="46"/>
      <c r="AU740" s="47"/>
      <c r="AV740" s="48">
        <v>44959</v>
      </c>
      <c r="AW740" s="49"/>
      <c r="AX740" s="49"/>
      <c r="AY740" s="49">
        <v>46</v>
      </c>
      <c r="AZ740" s="49"/>
      <c r="BA740" s="49"/>
      <c r="BB740" s="49"/>
      <c r="BC740" s="49" t="e">
        <v>#VALUE!</v>
      </c>
      <c r="BD740" s="50"/>
      <c r="BE740" s="49"/>
      <c r="BF740" s="49"/>
      <c r="BG740" s="49"/>
      <c r="BH740" s="49"/>
      <c r="BI740" s="49"/>
      <c r="BJ740" s="49"/>
      <c r="BK740" s="49"/>
      <c r="BL740" s="49"/>
      <c r="BM740" s="49"/>
    </row>
    <row r="741" spans="2:65" x14ac:dyDescent="0.25">
      <c r="B741" s="163">
        <v>0</v>
      </c>
      <c r="C741" s="26"/>
      <c r="D741" s="27"/>
      <c r="E741" s="27" t="s">
        <v>1632</v>
      </c>
      <c r="F741" s="29"/>
      <c r="G741" s="30"/>
      <c r="H741" s="30"/>
      <c r="I741" s="30"/>
      <c r="J741" s="31"/>
      <c r="K741" s="32"/>
      <c r="L741" s="33"/>
      <c r="M741" s="33"/>
      <c r="N741" s="26"/>
      <c r="O741" s="26"/>
      <c r="P741" s="34"/>
      <c r="Q741" s="33"/>
      <c r="R741" s="35"/>
      <c r="S741" s="26"/>
      <c r="T741" s="26"/>
      <c r="U741" s="26"/>
      <c r="V741" s="26"/>
      <c r="W741" s="26"/>
      <c r="X741" s="26"/>
      <c r="Y741" s="36"/>
      <c r="Z741" s="37"/>
      <c r="AA741" s="37"/>
      <c r="AB741" s="38"/>
      <c r="AC741" s="33"/>
      <c r="AD741" s="28"/>
      <c r="AE741" s="37"/>
      <c r="AF741" s="38"/>
      <c r="AG741" s="38"/>
      <c r="AH741" s="39"/>
      <c r="AI741" s="39"/>
      <c r="AJ741" s="40"/>
      <c r="AK741" s="41"/>
      <c r="AL741" s="42"/>
      <c r="AM741" s="39">
        <v>809</v>
      </c>
      <c r="AN741" s="30"/>
      <c r="AO741" s="30"/>
      <c r="AP741" s="38"/>
      <c r="AQ741" s="43" t="s">
        <v>155</v>
      </c>
      <c r="AR741" s="44"/>
      <c r="AS741" s="45"/>
      <c r="AT741" s="46"/>
      <c r="AU741" s="47"/>
      <c r="AV741" s="48"/>
      <c r="AW741" s="49"/>
      <c r="AX741" s="49"/>
      <c r="AY741" s="49"/>
      <c r="AZ741" s="49"/>
      <c r="BA741" s="49"/>
      <c r="BB741" s="49"/>
      <c r="BC741" s="49"/>
      <c r="BD741" s="50"/>
      <c r="BE741" s="49"/>
      <c r="BF741" s="49"/>
      <c r="BG741" s="49"/>
      <c r="BH741" s="49"/>
      <c r="BI741" s="49"/>
      <c r="BJ741" s="49"/>
      <c r="BK741" s="49"/>
      <c r="BL741" s="49"/>
      <c r="BM741" s="49"/>
    </row>
    <row r="742" spans="2:65" x14ac:dyDescent="0.25">
      <c r="B742" s="162">
        <v>2022</v>
      </c>
      <c r="C742" s="26"/>
      <c r="D742" s="27" t="s">
        <v>1633</v>
      </c>
      <c r="E742" s="27" t="s">
        <v>1634</v>
      </c>
      <c r="F742" s="29"/>
      <c r="G742" s="30"/>
      <c r="H742" s="30"/>
      <c r="I742" s="30"/>
      <c r="J742" s="31"/>
      <c r="K742" s="32"/>
      <c r="L742" s="33"/>
      <c r="M742" s="33"/>
      <c r="N742" s="26"/>
      <c r="O742" s="26"/>
      <c r="P742" s="34"/>
      <c r="Q742" s="33"/>
      <c r="R742" s="35"/>
      <c r="S742" s="26"/>
      <c r="T742" s="26"/>
      <c r="U742" s="26"/>
      <c r="V742" s="26"/>
      <c r="W742" s="26"/>
      <c r="X742" s="26" t="s">
        <v>719</v>
      </c>
      <c r="Y742" s="36"/>
      <c r="Z742" s="37"/>
      <c r="AA742" s="37"/>
      <c r="AB742" s="38"/>
      <c r="AC742" s="33"/>
      <c r="AD742" s="28"/>
      <c r="AE742" s="37"/>
      <c r="AF742" s="38"/>
      <c r="AG742" s="38"/>
      <c r="AH742" s="39"/>
      <c r="AI742" s="39"/>
      <c r="AJ742" s="40"/>
      <c r="AK742" s="41"/>
      <c r="AL742" s="42"/>
      <c r="AM742" s="39">
        <v>810</v>
      </c>
      <c r="AN742" s="30" t="s">
        <v>1635</v>
      </c>
      <c r="AO742" s="30"/>
      <c r="AP742" s="38"/>
      <c r="AQ742" s="43" t="s">
        <v>155</v>
      </c>
      <c r="AR742" s="44"/>
      <c r="AS742" s="45"/>
      <c r="AT742" s="46"/>
      <c r="AU742" s="47"/>
      <c r="AV742" s="48">
        <v>44965</v>
      </c>
      <c r="AW742" s="49"/>
      <c r="AX742" s="49">
        <v>107</v>
      </c>
      <c r="AY742" s="49">
        <v>43</v>
      </c>
      <c r="AZ742" s="49"/>
      <c r="BA742" s="49"/>
      <c r="BB742" s="49"/>
      <c r="BC742" s="49" t="e">
        <v>#VALUE!</v>
      </c>
      <c r="BD742" s="50"/>
      <c r="BE742" s="49"/>
      <c r="BF742" s="49"/>
      <c r="BG742" s="49"/>
      <c r="BH742" s="49"/>
      <c r="BI742" s="49"/>
      <c r="BJ742" s="49"/>
      <c r="BK742" s="49"/>
      <c r="BL742" s="49"/>
      <c r="BM742" s="49"/>
    </row>
    <row r="743" spans="2:65" x14ac:dyDescent="0.25">
      <c r="B743" s="163">
        <v>2022</v>
      </c>
      <c r="C743" s="26"/>
      <c r="D743" s="27" t="s">
        <v>1636</v>
      </c>
      <c r="E743" s="27" t="s">
        <v>1637</v>
      </c>
      <c r="F743" s="29"/>
      <c r="G743" s="30"/>
      <c r="H743" s="30"/>
      <c r="I743" s="30"/>
      <c r="J743" s="31"/>
      <c r="K743" s="32"/>
      <c r="L743" s="33"/>
      <c r="M743" s="33"/>
      <c r="N743" s="26"/>
      <c r="O743" s="26"/>
      <c r="P743" s="34"/>
      <c r="Q743" s="33"/>
      <c r="R743" s="35"/>
      <c r="S743" s="26"/>
      <c r="T743" s="26"/>
      <c r="U743" s="26"/>
      <c r="V743" s="26"/>
      <c r="W743" s="26"/>
      <c r="X743" s="26" t="s">
        <v>1638</v>
      </c>
      <c r="Y743" s="36"/>
      <c r="Z743" s="37"/>
      <c r="AA743" s="37"/>
      <c r="AB743" s="38"/>
      <c r="AC743" s="33"/>
      <c r="AD743" s="28"/>
      <c r="AE743" s="37"/>
      <c r="AF743" s="38"/>
      <c r="AG743" s="38"/>
      <c r="AH743" s="39"/>
      <c r="AI743" s="39" t="s">
        <v>720</v>
      </c>
      <c r="AJ743" s="40"/>
      <c r="AK743" s="41"/>
      <c r="AL743" s="42"/>
      <c r="AM743" s="39">
        <v>811</v>
      </c>
      <c r="AN743" s="30" t="s">
        <v>1639</v>
      </c>
      <c r="AO743" s="30"/>
      <c r="AP743" s="38"/>
      <c r="AQ743" s="43" t="s">
        <v>155</v>
      </c>
      <c r="AR743" s="44"/>
      <c r="AS743" s="45"/>
      <c r="AT743" s="46"/>
      <c r="AU743" s="47"/>
      <c r="AV743" s="48">
        <v>44992</v>
      </c>
      <c r="AW743" s="49"/>
      <c r="AX743" s="49">
        <v>50</v>
      </c>
      <c r="AY743" s="49">
        <v>0</v>
      </c>
      <c r="AZ743" s="49"/>
      <c r="BA743" s="49"/>
      <c r="BB743" s="49"/>
      <c r="BC743" s="49" t="e">
        <v>#VALUE!</v>
      </c>
      <c r="BD743" s="50"/>
      <c r="BE743" s="49"/>
      <c r="BF743" s="49"/>
      <c r="BG743" s="49"/>
      <c r="BH743" s="49"/>
      <c r="BI743" s="49"/>
      <c r="BJ743" s="49"/>
      <c r="BK743" s="49"/>
      <c r="BL743" s="49"/>
      <c r="BM743" s="49"/>
    </row>
    <row r="744" spans="2:65" x14ac:dyDescent="0.25">
      <c r="B744" s="162">
        <v>2023</v>
      </c>
      <c r="C744" s="26"/>
      <c r="D744" s="27" t="s">
        <v>1640</v>
      </c>
      <c r="E744" s="27" t="s">
        <v>1641</v>
      </c>
      <c r="F744" s="29"/>
      <c r="G744" s="30"/>
      <c r="H744" s="30"/>
      <c r="I744" s="30"/>
      <c r="J744" s="31"/>
      <c r="K744" s="32"/>
      <c r="L744" s="33"/>
      <c r="M744" s="33"/>
      <c r="N744" s="26"/>
      <c r="O744" s="26"/>
      <c r="P744" s="34">
        <v>339</v>
      </c>
      <c r="Q744" s="33"/>
      <c r="R744" s="35"/>
      <c r="S744" s="26"/>
      <c r="T744" s="26"/>
      <c r="U744" s="26"/>
      <c r="V744" s="26"/>
      <c r="W744" s="26" t="s">
        <v>1642</v>
      </c>
      <c r="X744" s="26" t="s">
        <v>423</v>
      </c>
      <c r="Y744" s="36"/>
      <c r="Z744" s="37"/>
      <c r="AA744" s="37"/>
      <c r="AB744" s="38"/>
      <c r="AC744" s="33"/>
      <c r="AD744" s="28"/>
      <c r="AE744" s="37"/>
      <c r="AF744" s="38"/>
      <c r="AG744" s="38"/>
      <c r="AH744" s="39"/>
      <c r="AI744" s="39" t="s">
        <v>31</v>
      </c>
      <c r="AJ744" s="40" t="s">
        <v>972</v>
      </c>
      <c r="AK744" s="41"/>
      <c r="AL744" s="42"/>
      <c r="AM744" s="39">
        <v>812</v>
      </c>
      <c r="AN744" s="30" t="s">
        <v>1643</v>
      </c>
      <c r="AO744" s="30"/>
      <c r="AP744" s="38"/>
      <c r="AQ744" s="43" t="s">
        <v>155</v>
      </c>
      <c r="AR744" s="44"/>
      <c r="AS744" s="45"/>
      <c r="AT744" s="46" t="s">
        <v>1644</v>
      </c>
      <c r="AU744" s="47" t="s">
        <v>35</v>
      </c>
      <c r="AV744" s="48">
        <v>45119</v>
      </c>
      <c r="AW744" s="49"/>
      <c r="AX744" s="49"/>
      <c r="AY744" s="49"/>
      <c r="AZ744" s="49">
        <v>62</v>
      </c>
      <c r="BA744" s="49"/>
      <c r="BB744" s="49"/>
      <c r="BC744" s="49" t="e">
        <v>#VALUE!</v>
      </c>
      <c r="BD744" s="50"/>
      <c r="BE744" s="49"/>
      <c r="BF744" s="49"/>
      <c r="BG744" s="49"/>
      <c r="BH744" s="49"/>
      <c r="BI744" s="49"/>
      <c r="BJ744" s="49"/>
      <c r="BK744" s="49"/>
      <c r="BL744" s="49"/>
      <c r="BM744" s="49"/>
    </row>
    <row r="745" spans="2:65" x14ac:dyDescent="0.25">
      <c r="B745" s="163">
        <v>2022</v>
      </c>
      <c r="C745" s="26"/>
      <c r="D745" s="27" t="s">
        <v>1645</v>
      </c>
      <c r="E745" s="27" t="s">
        <v>1646</v>
      </c>
      <c r="F745" s="29"/>
      <c r="G745" s="30"/>
      <c r="H745" s="30"/>
      <c r="I745" s="30"/>
      <c r="J745" s="31"/>
      <c r="K745" s="32"/>
      <c r="L745" s="33"/>
      <c r="M745" s="33"/>
      <c r="N745" s="26"/>
      <c r="O745" s="26"/>
      <c r="P745" s="34"/>
      <c r="Q745" s="33"/>
      <c r="R745" s="35"/>
      <c r="S745" s="26"/>
      <c r="T745" s="26"/>
      <c r="U745" s="26"/>
      <c r="V745" s="26"/>
      <c r="W745" s="26"/>
      <c r="X745" s="26" t="s">
        <v>423</v>
      </c>
      <c r="Y745" s="36"/>
      <c r="Z745" s="37"/>
      <c r="AA745" s="37"/>
      <c r="AB745" s="38"/>
      <c r="AC745" s="33"/>
      <c r="AD745" s="28"/>
      <c r="AE745" s="37"/>
      <c r="AF745" s="38"/>
      <c r="AG745" s="38"/>
      <c r="AH745" s="39"/>
      <c r="AI745" s="39"/>
      <c r="AJ745" s="40"/>
      <c r="AK745" s="41"/>
      <c r="AL745" s="42"/>
      <c r="AM745" s="39">
        <v>813</v>
      </c>
      <c r="AN745" s="30" t="s">
        <v>1647</v>
      </c>
      <c r="AO745" s="30"/>
      <c r="AP745" s="38"/>
      <c r="AQ745" s="43" t="s">
        <v>155</v>
      </c>
      <c r="AR745" s="44"/>
      <c r="AS745" s="45"/>
      <c r="AT745" s="46"/>
      <c r="AU745" s="47"/>
      <c r="AV745" s="48">
        <v>44965</v>
      </c>
      <c r="AW745" s="49"/>
      <c r="AX745" s="49"/>
      <c r="AY745" s="49">
        <v>3</v>
      </c>
      <c r="AZ745" s="49"/>
      <c r="BA745" s="49"/>
      <c r="BB745" s="49"/>
      <c r="BC745" s="49" t="e">
        <v>#VALUE!</v>
      </c>
      <c r="BD745" s="50"/>
      <c r="BE745" s="49"/>
      <c r="BF745" s="49"/>
      <c r="BG745" s="49"/>
      <c r="BH745" s="49"/>
      <c r="BI745" s="49"/>
      <c r="BJ745" s="49"/>
      <c r="BK745" s="49"/>
      <c r="BL745" s="49"/>
      <c r="BM745" s="49"/>
    </row>
    <row r="746" spans="2:65" x14ac:dyDescent="0.25">
      <c r="B746" s="162">
        <v>2019</v>
      </c>
      <c r="C746" s="26"/>
      <c r="D746" s="27" t="s">
        <v>1648</v>
      </c>
      <c r="E746" s="27" t="s">
        <v>1649</v>
      </c>
      <c r="F746" s="29"/>
      <c r="G746" s="30"/>
      <c r="H746" s="30"/>
      <c r="I746" s="30"/>
      <c r="J746" s="31"/>
      <c r="K746" s="32"/>
      <c r="L746" s="33"/>
      <c r="M746" s="33"/>
      <c r="N746" s="26"/>
      <c r="O746" s="26"/>
      <c r="P746" s="34"/>
      <c r="Q746" s="33"/>
      <c r="R746" s="35"/>
      <c r="S746" s="26"/>
      <c r="T746" s="26"/>
      <c r="U746" s="26"/>
      <c r="V746" s="26"/>
      <c r="W746" s="26"/>
      <c r="X746" s="26" t="s">
        <v>423</v>
      </c>
      <c r="Y746" s="36"/>
      <c r="Z746" s="37"/>
      <c r="AA746" s="37"/>
      <c r="AB746" s="38"/>
      <c r="AC746" s="33"/>
      <c r="AD746" s="28"/>
      <c r="AE746" s="37"/>
      <c r="AF746" s="38"/>
      <c r="AG746" s="38"/>
      <c r="AH746" s="39"/>
      <c r="AI746" s="39"/>
      <c r="AJ746" s="40"/>
      <c r="AK746" s="41"/>
      <c r="AL746" s="42"/>
      <c r="AM746" s="39">
        <v>814</v>
      </c>
      <c r="AN746" s="30" t="s">
        <v>1650</v>
      </c>
      <c r="AO746" s="30"/>
      <c r="AP746" s="38"/>
      <c r="AQ746" s="43" t="s">
        <v>155</v>
      </c>
      <c r="AR746" s="44"/>
      <c r="AS746" s="45"/>
      <c r="AT746" s="46"/>
      <c r="AU746" s="47"/>
      <c r="AV746" s="48">
        <v>44959</v>
      </c>
      <c r="AW746" s="49"/>
      <c r="AX746" s="49"/>
      <c r="AY746" s="49">
        <v>3</v>
      </c>
      <c r="AZ746" s="49"/>
      <c r="BA746" s="49"/>
      <c r="BB746" s="49"/>
      <c r="BC746" s="49" t="e">
        <v>#VALUE!</v>
      </c>
      <c r="BD746" s="50"/>
      <c r="BE746" s="49"/>
      <c r="BF746" s="49"/>
      <c r="BG746" s="49"/>
      <c r="BH746" s="49"/>
      <c r="BI746" s="49"/>
      <c r="BJ746" s="49"/>
      <c r="BK746" s="49"/>
      <c r="BL746" s="49"/>
      <c r="BM746" s="49"/>
    </row>
    <row r="747" spans="2:65" x14ac:dyDescent="0.25">
      <c r="B747" s="163">
        <v>2020</v>
      </c>
      <c r="C747" s="26"/>
      <c r="D747" s="27" t="s">
        <v>1651</v>
      </c>
      <c r="E747" s="27" t="s">
        <v>1652</v>
      </c>
      <c r="F747" s="29"/>
      <c r="G747" s="30"/>
      <c r="H747" s="30"/>
      <c r="I747" s="30"/>
      <c r="J747" s="31"/>
      <c r="K747" s="32"/>
      <c r="L747" s="33"/>
      <c r="M747" s="33"/>
      <c r="N747" s="26"/>
      <c r="O747" s="26"/>
      <c r="P747" s="34"/>
      <c r="Q747" s="33"/>
      <c r="R747" s="35"/>
      <c r="S747" s="26"/>
      <c r="T747" s="26"/>
      <c r="U747" s="26"/>
      <c r="V747" s="26"/>
      <c r="W747" s="26"/>
      <c r="X747" s="26" t="s">
        <v>423</v>
      </c>
      <c r="Y747" s="36"/>
      <c r="Z747" s="37"/>
      <c r="AA747" s="37"/>
      <c r="AB747" s="38"/>
      <c r="AC747" s="33"/>
      <c r="AD747" s="28"/>
      <c r="AE747" s="37"/>
      <c r="AF747" s="38"/>
      <c r="AG747" s="38"/>
      <c r="AH747" s="39"/>
      <c r="AI747" s="39"/>
      <c r="AJ747" s="40" t="s">
        <v>424</v>
      </c>
      <c r="AK747" s="41"/>
      <c r="AL747" s="42"/>
      <c r="AM747" s="39">
        <v>815</v>
      </c>
      <c r="AN747" s="30" t="s">
        <v>1653</v>
      </c>
      <c r="AO747" s="30"/>
      <c r="AP747" s="38"/>
      <c r="AQ747" s="43" t="s">
        <v>155</v>
      </c>
      <c r="AR747" s="44"/>
      <c r="AS747" s="45"/>
      <c r="AT747" s="46"/>
      <c r="AU747" s="47"/>
      <c r="AV747" s="48">
        <v>44973</v>
      </c>
      <c r="AW747" s="49"/>
      <c r="AX747" s="49"/>
      <c r="AY747" s="49">
        <v>6</v>
      </c>
      <c r="AZ747" s="49"/>
      <c r="BA747" s="49"/>
      <c r="BB747" s="49"/>
      <c r="BC747" s="49" t="e">
        <v>#VALUE!</v>
      </c>
      <c r="BD747" s="50"/>
      <c r="BE747" s="49"/>
      <c r="BF747" s="49"/>
      <c r="BG747" s="49"/>
      <c r="BH747" s="49"/>
      <c r="BI747" s="49"/>
      <c r="BJ747" s="49"/>
      <c r="BK747" s="49"/>
      <c r="BL747" s="49"/>
      <c r="BM747" s="49"/>
    </row>
    <row r="748" spans="2:65" x14ac:dyDescent="0.25">
      <c r="B748" s="162">
        <v>2021</v>
      </c>
      <c r="C748" s="26"/>
      <c r="D748" s="27" t="s">
        <v>1654</v>
      </c>
      <c r="E748" s="27" t="s">
        <v>1655</v>
      </c>
      <c r="F748" s="29"/>
      <c r="G748" s="30"/>
      <c r="H748" s="30"/>
      <c r="I748" s="30"/>
      <c r="J748" s="31"/>
      <c r="K748" s="32"/>
      <c r="L748" s="33"/>
      <c r="M748" s="33"/>
      <c r="N748" s="26"/>
      <c r="O748" s="26"/>
      <c r="P748" s="34"/>
      <c r="Q748" s="33"/>
      <c r="R748" s="35"/>
      <c r="S748" s="26"/>
      <c r="T748" s="26"/>
      <c r="U748" s="26"/>
      <c r="V748" s="26"/>
      <c r="W748" s="26"/>
      <c r="X748" s="26" t="s">
        <v>423</v>
      </c>
      <c r="Y748" s="36"/>
      <c r="Z748" s="37"/>
      <c r="AA748" s="37"/>
      <c r="AB748" s="38"/>
      <c r="AC748" s="33"/>
      <c r="AD748" s="28"/>
      <c r="AE748" s="37"/>
      <c r="AF748" s="38"/>
      <c r="AG748" s="38"/>
      <c r="AH748" s="39"/>
      <c r="AI748" s="39" t="s">
        <v>1656</v>
      </c>
      <c r="AJ748" s="40"/>
      <c r="AK748" s="41"/>
      <c r="AL748" s="42"/>
      <c r="AM748" s="39">
        <v>816</v>
      </c>
      <c r="AN748" s="30" t="s">
        <v>1657</v>
      </c>
      <c r="AO748" s="30"/>
      <c r="AP748" s="38"/>
      <c r="AQ748" s="43" t="s">
        <v>155</v>
      </c>
      <c r="AR748" s="44"/>
      <c r="AS748" s="45"/>
      <c r="AT748" s="46"/>
      <c r="AU748" s="47"/>
      <c r="AV748" s="48">
        <v>44985</v>
      </c>
      <c r="AW748" s="49"/>
      <c r="AX748" s="49">
        <v>3</v>
      </c>
      <c r="AY748" s="49">
        <v>20</v>
      </c>
      <c r="AZ748" s="49"/>
      <c r="BA748" s="49"/>
      <c r="BB748" s="49"/>
      <c r="BC748" s="49" t="e">
        <v>#VALUE!</v>
      </c>
      <c r="BD748" s="50"/>
      <c r="BE748" s="49"/>
      <c r="BF748" s="49"/>
      <c r="BG748" s="49"/>
      <c r="BH748" s="49"/>
      <c r="BI748" s="49"/>
      <c r="BJ748" s="49"/>
      <c r="BK748" s="49"/>
      <c r="BL748" s="49"/>
      <c r="BM748" s="49"/>
    </row>
    <row r="749" spans="2:65" x14ac:dyDescent="0.25">
      <c r="B749" s="163">
        <v>2019</v>
      </c>
      <c r="C749" s="26"/>
      <c r="D749" s="27" t="s">
        <v>792</v>
      </c>
      <c r="E749" s="27" t="s">
        <v>1658</v>
      </c>
      <c r="F749" s="29"/>
      <c r="G749" s="30"/>
      <c r="H749" s="30"/>
      <c r="I749" s="30"/>
      <c r="J749" s="31"/>
      <c r="K749" s="32"/>
      <c r="L749" s="33"/>
      <c r="M749" s="33"/>
      <c r="N749" s="26"/>
      <c r="O749" s="26"/>
      <c r="P749" s="34"/>
      <c r="Q749" s="33"/>
      <c r="R749" s="35"/>
      <c r="S749" s="26"/>
      <c r="T749" s="26"/>
      <c r="U749" s="26"/>
      <c r="V749" s="26" t="s">
        <v>1011</v>
      </c>
      <c r="W749" s="26"/>
      <c r="X749" s="26" t="s">
        <v>423</v>
      </c>
      <c r="Y749" s="36"/>
      <c r="Z749" s="37"/>
      <c r="AA749" s="37"/>
      <c r="AB749" s="38" t="s">
        <v>29</v>
      </c>
      <c r="AC749" s="33"/>
      <c r="AD749" s="28" t="s">
        <v>154</v>
      </c>
      <c r="AE749" s="37"/>
      <c r="AF749" s="38" t="s">
        <v>501</v>
      </c>
      <c r="AG749" s="38" t="s">
        <v>501</v>
      </c>
      <c r="AH749" s="39"/>
      <c r="AI749" s="39" t="s">
        <v>31</v>
      </c>
      <c r="AJ749" s="40" t="s">
        <v>424</v>
      </c>
      <c r="AK749" s="41"/>
      <c r="AL749" s="42"/>
      <c r="AM749" s="39">
        <v>817</v>
      </c>
      <c r="AN749" s="30" t="s">
        <v>1659</v>
      </c>
      <c r="AO749" s="30"/>
      <c r="AP749" s="38"/>
      <c r="AQ749" s="43"/>
      <c r="AR749" s="44" t="s">
        <v>501</v>
      </c>
      <c r="AS749" s="45"/>
      <c r="AT749" s="46"/>
      <c r="AU749" s="47" t="s">
        <v>35</v>
      </c>
      <c r="AV749" s="48">
        <v>45657</v>
      </c>
      <c r="AW749" s="49"/>
      <c r="AX749" s="49"/>
      <c r="AY749" s="49"/>
      <c r="AZ749" s="49"/>
      <c r="BA749" s="49"/>
      <c r="BB749" s="49"/>
      <c r="BC749" s="49">
        <v>322</v>
      </c>
      <c r="BD749" s="50">
        <v>489</v>
      </c>
      <c r="BE749" s="49"/>
      <c r="BF749" s="49"/>
      <c r="BG749" s="49"/>
      <c r="BH749" s="49"/>
      <c r="BI749" s="49"/>
      <c r="BJ749" s="49"/>
      <c r="BK749" s="49"/>
      <c r="BL749" s="49"/>
      <c r="BM749" s="49"/>
    </row>
    <row r="750" spans="2:65" x14ac:dyDescent="0.25">
      <c r="B750" s="162">
        <v>2022</v>
      </c>
      <c r="C750" s="26"/>
      <c r="D750" s="27" t="s">
        <v>1660</v>
      </c>
      <c r="E750" s="27" t="s">
        <v>1661</v>
      </c>
      <c r="F750" s="29"/>
      <c r="G750" s="30" t="s">
        <v>750</v>
      </c>
      <c r="H750" s="30"/>
      <c r="I750" s="30"/>
      <c r="J750" s="31"/>
      <c r="K750" s="32"/>
      <c r="L750" s="33"/>
      <c r="M750" s="33"/>
      <c r="N750" s="26"/>
      <c r="O750" s="26"/>
      <c r="P750" s="34"/>
      <c r="Q750" s="33"/>
      <c r="R750" s="35"/>
      <c r="S750" s="26"/>
      <c r="T750" s="26"/>
      <c r="U750" s="26"/>
      <c r="V750" s="26"/>
      <c r="W750" s="26"/>
      <c r="X750" s="26" t="s">
        <v>1638</v>
      </c>
      <c r="Y750" s="36"/>
      <c r="Z750" s="37"/>
      <c r="AA750" s="37"/>
      <c r="AB750" s="38"/>
      <c r="AC750" s="33"/>
      <c r="AD750" s="28"/>
      <c r="AE750" s="37"/>
      <c r="AF750" s="38"/>
      <c r="AG750" s="38"/>
      <c r="AH750" s="39"/>
      <c r="AI750" s="39"/>
      <c r="AJ750" s="40" t="s">
        <v>972</v>
      </c>
      <c r="AK750" s="41"/>
      <c r="AL750" s="42"/>
      <c r="AM750" s="39">
        <v>818</v>
      </c>
      <c r="AN750" s="30" t="s">
        <v>1662</v>
      </c>
      <c r="AO750" s="30"/>
      <c r="AP750" s="38"/>
      <c r="AQ750" s="43" t="s">
        <v>155</v>
      </c>
      <c r="AR750" s="44"/>
      <c r="AS750" s="45"/>
      <c r="AT750" s="46"/>
      <c r="AU750" s="47" t="s">
        <v>35</v>
      </c>
      <c r="AV750" s="48">
        <v>45309</v>
      </c>
      <c r="AW750" s="49"/>
      <c r="AX750" s="49"/>
      <c r="AY750" s="49">
        <v>133</v>
      </c>
      <c r="AZ750" s="49"/>
      <c r="BA750" s="49"/>
      <c r="BB750" s="49"/>
      <c r="BC750" s="49">
        <v>1</v>
      </c>
      <c r="BD750" s="50"/>
      <c r="BE750" s="49"/>
      <c r="BF750" s="49"/>
      <c r="BG750" s="49"/>
      <c r="BH750" s="49"/>
      <c r="BI750" s="49"/>
      <c r="BJ750" s="49"/>
      <c r="BK750" s="49"/>
      <c r="BL750" s="49"/>
      <c r="BM750" s="49"/>
    </row>
    <row r="751" spans="2:65" x14ac:dyDescent="0.25">
      <c r="B751" s="163">
        <v>2022</v>
      </c>
      <c r="C751" s="26"/>
      <c r="D751" s="27" t="s">
        <v>1663</v>
      </c>
      <c r="E751" s="27" t="s">
        <v>1664</v>
      </c>
      <c r="F751" s="29"/>
      <c r="G751" s="30" t="s">
        <v>750</v>
      </c>
      <c r="H751" s="30"/>
      <c r="I751" s="30"/>
      <c r="J751" s="31"/>
      <c r="K751" s="32"/>
      <c r="L751" s="33"/>
      <c r="M751" s="33"/>
      <c r="N751" s="26"/>
      <c r="O751" s="26"/>
      <c r="P751" s="34" t="s">
        <v>1665</v>
      </c>
      <c r="Q751" s="33"/>
      <c r="R751" s="35"/>
      <c r="S751" s="26"/>
      <c r="T751" s="26"/>
      <c r="U751" s="26"/>
      <c r="V751" s="26"/>
      <c r="W751" s="26" t="s">
        <v>1666</v>
      </c>
      <c r="X751" s="26" t="s">
        <v>423</v>
      </c>
      <c r="Y751" s="36"/>
      <c r="Z751" s="37"/>
      <c r="AA751" s="37"/>
      <c r="AB751" s="38"/>
      <c r="AC751" s="33"/>
      <c r="AD751" s="28"/>
      <c r="AE751" s="37"/>
      <c r="AF751" s="38"/>
      <c r="AG751" s="38"/>
      <c r="AH751" s="39"/>
      <c r="AI751" s="39"/>
      <c r="AJ751" s="40" t="s">
        <v>972</v>
      </c>
      <c r="AK751" s="41"/>
      <c r="AL751" s="42"/>
      <c r="AM751" s="39">
        <v>819</v>
      </c>
      <c r="AN751" s="30" t="s">
        <v>1667</v>
      </c>
      <c r="AO751" s="30"/>
      <c r="AP751" s="38"/>
      <c r="AQ751" s="43" t="s">
        <v>155</v>
      </c>
      <c r="AR751" s="44"/>
      <c r="AS751" s="45"/>
      <c r="AT751" s="46" t="s">
        <v>1668</v>
      </c>
      <c r="AU751" s="47" t="s">
        <v>35</v>
      </c>
      <c r="AV751" s="48">
        <v>45138</v>
      </c>
      <c r="AW751" s="49"/>
      <c r="AX751" s="49"/>
      <c r="AY751" s="49"/>
      <c r="AZ751" s="49">
        <v>38</v>
      </c>
      <c r="BA751" s="49"/>
      <c r="BB751" s="49"/>
      <c r="BC751" s="49" t="e">
        <v>#VALUE!</v>
      </c>
      <c r="BD751" s="50"/>
      <c r="BE751" s="49"/>
      <c r="BF751" s="49"/>
      <c r="BG751" s="49"/>
      <c r="BH751" s="49"/>
      <c r="BI751" s="49"/>
      <c r="BJ751" s="49"/>
      <c r="BK751" s="49"/>
      <c r="BL751" s="49"/>
      <c r="BM751" s="49"/>
    </row>
    <row r="752" spans="2:65" x14ac:dyDescent="0.25">
      <c r="B752" s="162">
        <v>2022</v>
      </c>
      <c r="C752" s="26"/>
      <c r="D752" s="27" t="s">
        <v>1669</v>
      </c>
      <c r="E752" s="27" t="s">
        <v>1670</v>
      </c>
      <c r="F752" s="29"/>
      <c r="G752" s="30"/>
      <c r="H752" s="30"/>
      <c r="I752" s="30"/>
      <c r="J752" s="31"/>
      <c r="K752" s="32"/>
      <c r="L752" s="33"/>
      <c r="M752" s="33"/>
      <c r="N752" s="26"/>
      <c r="O752" s="26"/>
      <c r="P752" s="34"/>
      <c r="Q752" s="33"/>
      <c r="R752" s="35"/>
      <c r="S752" s="26" t="s">
        <v>1093</v>
      </c>
      <c r="T752" s="26"/>
      <c r="U752" s="26"/>
      <c r="V752" s="26" t="s">
        <v>78</v>
      </c>
      <c r="W752" s="26"/>
      <c r="X752" s="26" t="s">
        <v>777</v>
      </c>
      <c r="Y752" s="36"/>
      <c r="Z752" s="37"/>
      <c r="AA752" s="37"/>
      <c r="AB752" s="38"/>
      <c r="AC752" s="33"/>
      <c r="AD752" s="28"/>
      <c r="AE752" s="37"/>
      <c r="AF752" s="38"/>
      <c r="AG752" s="38"/>
      <c r="AH752" s="39"/>
      <c r="AI752" s="39" t="s">
        <v>720</v>
      </c>
      <c r="AJ752" s="40"/>
      <c r="AK752" s="41"/>
      <c r="AL752" s="42"/>
      <c r="AM752" s="39">
        <v>821</v>
      </c>
      <c r="AN752" s="30" t="s">
        <v>1671</v>
      </c>
      <c r="AO752" s="30"/>
      <c r="AP752" s="38"/>
      <c r="AQ752" s="43" t="s">
        <v>155</v>
      </c>
      <c r="AR752" s="44"/>
      <c r="AS752" s="45"/>
      <c r="AT752" s="46"/>
      <c r="AU752" s="47"/>
      <c r="AV752" s="48">
        <v>44999</v>
      </c>
      <c r="AW752" s="49"/>
      <c r="AX752" s="49"/>
      <c r="AY752" s="49">
        <v>49</v>
      </c>
      <c r="AZ752" s="49"/>
      <c r="BA752" s="49"/>
      <c r="BB752" s="49"/>
      <c r="BC752" s="49" t="e">
        <v>#VALUE!</v>
      </c>
      <c r="BD752" s="50"/>
      <c r="BE752" s="49"/>
      <c r="BF752" s="49"/>
      <c r="BG752" s="49"/>
      <c r="BH752" s="49"/>
      <c r="BI752" s="49"/>
      <c r="BJ752" s="49"/>
      <c r="BK752" s="49"/>
      <c r="BL752" s="49"/>
      <c r="BM752" s="49"/>
    </row>
    <row r="753" spans="2:65" x14ac:dyDescent="0.25">
      <c r="B753" s="163">
        <v>2023</v>
      </c>
      <c r="C753" s="26"/>
      <c r="D753" s="27" t="s">
        <v>1672</v>
      </c>
      <c r="E753" s="27" t="s">
        <v>1673</v>
      </c>
      <c r="F753" s="29"/>
      <c r="G753" s="30"/>
      <c r="H753" s="30"/>
      <c r="I753" s="30"/>
      <c r="J753" s="31"/>
      <c r="K753" s="32"/>
      <c r="L753" s="33"/>
      <c r="M753" s="33"/>
      <c r="N753" s="26"/>
      <c r="O753" s="26"/>
      <c r="P753" s="34" t="s">
        <v>1674</v>
      </c>
      <c r="Q753" s="33"/>
      <c r="R753" s="35"/>
      <c r="S753" s="26" t="s">
        <v>1519</v>
      </c>
      <c r="T753" s="26"/>
      <c r="U753" s="26"/>
      <c r="V753" s="26" t="s">
        <v>736</v>
      </c>
      <c r="W753" s="26"/>
      <c r="X753" s="26" t="s">
        <v>719</v>
      </c>
      <c r="Y753" s="36"/>
      <c r="Z753" s="37"/>
      <c r="AA753" s="37"/>
      <c r="AB753" s="38" t="s">
        <v>29</v>
      </c>
      <c r="AC753" s="33"/>
      <c r="AD753" s="28"/>
      <c r="AE753" s="37"/>
      <c r="AF753" s="38"/>
      <c r="AG753" s="38"/>
      <c r="AH753" s="39"/>
      <c r="AI753" s="39"/>
      <c r="AJ753" s="40"/>
      <c r="AK753" s="41"/>
      <c r="AL753" s="42"/>
      <c r="AM753" s="39">
        <v>822</v>
      </c>
      <c r="AN753" s="30" t="s">
        <v>1675</v>
      </c>
      <c r="AO753" s="30"/>
      <c r="AP753" s="38"/>
      <c r="AQ753" s="43" t="s">
        <v>911</v>
      </c>
      <c r="AR753" s="44"/>
      <c r="AS753" s="45"/>
      <c r="AT753" s="46"/>
      <c r="AU753" s="47" t="s">
        <v>35</v>
      </c>
      <c r="AV753" s="48">
        <v>45118</v>
      </c>
      <c r="AW753" s="49"/>
      <c r="AX753" s="49"/>
      <c r="AY753" s="49">
        <v>6</v>
      </c>
      <c r="AZ753" s="49"/>
      <c r="BA753" s="49"/>
      <c r="BB753" s="49"/>
      <c r="BC753" s="49" t="e">
        <v>#VALUE!</v>
      </c>
      <c r="BD753" s="50"/>
      <c r="BE753" s="49"/>
      <c r="BF753" s="49"/>
      <c r="BG753" s="49"/>
      <c r="BH753" s="49"/>
      <c r="BI753" s="49"/>
      <c r="BJ753" s="49"/>
      <c r="BK753" s="49"/>
      <c r="BL753" s="49"/>
      <c r="BM753" s="49"/>
    </row>
    <row r="754" spans="2:65" x14ac:dyDescent="0.25">
      <c r="B754" s="162">
        <v>2023</v>
      </c>
      <c r="C754" s="26"/>
      <c r="D754" s="27" t="s">
        <v>1676</v>
      </c>
      <c r="E754" s="27" t="s">
        <v>1677</v>
      </c>
      <c r="F754" s="29"/>
      <c r="G754" s="30"/>
      <c r="H754" s="30"/>
      <c r="I754" s="30"/>
      <c r="J754" s="31"/>
      <c r="K754" s="32"/>
      <c r="L754" s="33"/>
      <c r="M754" s="33"/>
      <c r="N754" s="26"/>
      <c r="O754" s="26"/>
      <c r="P754" s="34" t="s">
        <v>1678</v>
      </c>
      <c r="Q754" s="33"/>
      <c r="R754" s="35"/>
      <c r="S754" s="26" t="s">
        <v>1679</v>
      </c>
      <c r="T754" s="26"/>
      <c r="U754" s="26"/>
      <c r="V754" s="26"/>
      <c r="W754" s="26"/>
      <c r="X754" s="26"/>
      <c r="Y754" s="36"/>
      <c r="Z754" s="37"/>
      <c r="AA754" s="37"/>
      <c r="AB754" s="38"/>
      <c r="AC754" s="33"/>
      <c r="AD754" s="28"/>
      <c r="AE754" s="37"/>
      <c r="AF754" s="38"/>
      <c r="AG754" s="38"/>
      <c r="AH754" s="39"/>
      <c r="AI754" s="39" t="s">
        <v>1656</v>
      </c>
      <c r="AJ754" s="40"/>
      <c r="AK754" s="41"/>
      <c r="AL754" s="42"/>
      <c r="AM754" s="39">
        <v>823</v>
      </c>
      <c r="AN754" s="30" t="s">
        <v>1680</v>
      </c>
      <c r="AO754" s="30"/>
      <c r="AP754" s="38"/>
      <c r="AQ754" s="43" t="s">
        <v>155</v>
      </c>
      <c r="AR754" s="44"/>
      <c r="AS754" s="45"/>
      <c r="AT754" s="46"/>
      <c r="AU754" s="47" t="s">
        <v>35</v>
      </c>
      <c r="AV754" s="48">
        <v>45015</v>
      </c>
      <c r="AW754" s="49"/>
      <c r="AX754" s="49"/>
      <c r="AY754" s="49">
        <v>28</v>
      </c>
      <c r="AZ754" s="49"/>
      <c r="BA754" s="49"/>
      <c r="BB754" s="49"/>
      <c r="BC754" s="49" t="e">
        <v>#VALUE!</v>
      </c>
      <c r="BD754" s="50"/>
      <c r="BE754" s="49"/>
      <c r="BF754" s="49"/>
      <c r="BG754" s="49"/>
      <c r="BH754" s="49"/>
      <c r="BI754" s="49"/>
      <c r="BJ754" s="49"/>
      <c r="BK754" s="49"/>
      <c r="BL754" s="49"/>
      <c r="BM754" s="49"/>
    </row>
    <row r="755" spans="2:65" x14ac:dyDescent="0.25">
      <c r="B755" s="163">
        <v>2020</v>
      </c>
      <c r="C755" s="26"/>
      <c r="D755" s="27" t="s">
        <v>1681</v>
      </c>
      <c r="E755" s="27" t="s">
        <v>1682</v>
      </c>
      <c r="F755" s="29"/>
      <c r="G755" s="30"/>
      <c r="H755" s="30"/>
      <c r="I755" s="30"/>
      <c r="J755" s="31"/>
      <c r="K755" s="32"/>
      <c r="L755" s="33"/>
      <c r="M755" s="33"/>
      <c r="N755" s="26"/>
      <c r="O755" s="26"/>
      <c r="P755" s="34"/>
      <c r="Q755" s="33"/>
      <c r="R755" s="35"/>
      <c r="S755" s="26"/>
      <c r="T755" s="26"/>
      <c r="U755" s="26"/>
      <c r="V755" s="26"/>
      <c r="W755" s="26"/>
      <c r="X755" s="26" t="s">
        <v>423</v>
      </c>
      <c r="Y755" s="36"/>
      <c r="Z755" s="37"/>
      <c r="AA755" s="37"/>
      <c r="AB755" s="38"/>
      <c r="AC755" s="33"/>
      <c r="AD755" s="28"/>
      <c r="AE755" s="37"/>
      <c r="AF755" s="38"/>
      <c r="AG755" s="38"/>
      <c r="AH755" s="39"/>
      <c r="AI755" s="39"/>
      <c r="AJ755" s="40"/>
      <c r="AK755" s="41"/>
      <c r="AL755" s="42"/>
      <c r="AM755" s="39">
        <v>824</v>
      </c>
      <c r="AN755" s="30" t="s">
        <v>1683</v>
      </c>
      <c r="AO755" s="30"/>
      <c r="AP755" s="38"/>
      <c r="AQ755" s="43" t="s">
        <v>155</v>
      </c>
      <c r="AR755" s="44"/>
      <c r="AS755" s="45"/>
      <c r="AT755" s="46"/>
      <c r="AU755" s="47"/>
      <c r="AV755" s="48">
        <v>44999</v>
      </c>
      <c r="AW755" s="49"/>
      <c r="AX755" s="49"/>
      <c r="AY755" s="49">
        <v>5</v>
      </c>
      <c r="AZ755" s="49"/>
      <c r="BA755" s="49"/>
      <c r="BB755" s="49"/>
      <c r="BC755" s="49" t="e">
        <v>#VALUE!</v>
      </c>
      <c r="BD755" s="50"/>
      <c r="BE755" s="49"/>
      <c r="BF755" s="49"/>
      <c r="BG755" s="49"/>
      <c r="BH755" s="49"/>
      <c r="BI755" s="49"/>
      <c r="BJ755" s="49"/>
      <c r="BK755" s="49"/>
      <c r="BL755" s="49"/>
      <c r="BM755" s="49"/>
    </row>
    <row r="756" spans="2:65" x14ac:dyDescent="0.25">
      <c r="B756" s="162">
        <v>2022</v>
      </c>
      <c r="C756" s="26"/>
      <c r="D756" s="27" t="s">
        <v>1684</v>
      </c>
      <c r="E756" s="27" t="s">
        <v>1685</v>
      </c>
      <c r="F756" s="29"/>
      <c r="G756" s="30"/>
      <c r="H756" s="30"/>
      <c r="I756" s="30"/>
      <c r="J756" s="31"/>
      <c r="K756" s="32"/>
      <c r="L756" s="33"/>
      <c r="M756" s="33"/>
      <c r="N756" s="26"/>
      <c r="O756" s="26"/>
      <c r="P756" s="34"/>
      <c r="Q756" s="33"/>
      <c r="R756" s="35"/>
      <c r="S756" s="26"/>
      <c r="T756" s="26"/>
      <c r="U756" s="26"/>
      <c r="V756" s="26"/>
      <c r="W756" s="26"/>
      <c r="X756" s="26" t="s">
        <v>423</v>
      </c>
      <c r="Y756" s="36"/>
      <c r="Z756" s="37"/>
      <c r="AA756" s="37"/>
      <c r="AB756" s="38"/>
      <c r="AC756" s="33"/>
      <c r="AD756" s="28"/>
      <c r="AE756" s="37"/>
      <c r="AF756" s="38"/>
      <c r="AG756" s="38"/>
      <c r="AH756" s="39"/>
      <c r="AI756" s="39" t="s">
        <v>1656</v>
      </c>
      <c r="AJ756" s="40"/>
      <c r="AK756" s="41"/>
      <c r="AL756" s="42"/>
      <c r="AM756" s="39">
        <v>825</v>
      </c>
      <c r="AN756" s="30" t="s">
        <v>1686</v>
      </c>
      <c r="AO756" s="30"/>
      <c r="AP756" s="38"/>
      <c r="AQ756" s="43" t="s">
        <v>155</v>
      </c>
      <c r="AR756" s="44"/>
      <c r="AS756" s="45"/>
      <c r="AT756" s="46"/>
      <c r="AU756" s="47"/>
      <c r="AV756" s="48">
        <v>45035</v>
      </c>
      <c r="AW756" s="49"/>
      <c r="AX756" s="49"/>
      <c r="AY756" s="49">
        <v>4</v>
      </c>
      <c r="AZ756" s="49"/>
      <c r="BA756" s="49"/>
      <c r="BB756" s="49"/>
      <c r="BC756" s="49" t="e">
        <v>#VALUE!</v>
      </c>
      <c r="BD756" s="50"/>
      <c r="BE756" s="49"/>
      <c r="BF756" s="49"/>
      <c r="BG756" s="49"/>
      <c r="BH756" s="49"/>
      <c r="BI756" s="49"/>
      <c r="BJ756" s="49"/>
      <c r="BK756" s="49"/>
      <c r="BL756" s="49"/>
      <c r="BM756" s="49"/>
    </row>
    <row r="757" spans="2:65" x14ac:dyDescent="0.25">
      <c r="B757" s="163">
        <v>2023</v>
      </c>
      <c r="C757" s="26"/>
      <c r="D757" s="27" t="s">
        <v>1687</v>
      </c>
      <c r="E757" s="27" t="s">
        <v>1688</v>
      </c>
      <c r="F757" s="29"/>
      <c r="G757" s="30"/>
      <c r="H757" s="30"/>
      <c r="I757" s="30"/>
      <c r="J757" s="31"/>
      <c r="K757" s="32"/>
      <c r="L757" s="33"/>
      <c r="M757" s="33"/>
      <c r="N757" s="26"/>
      <c r="O757" s="26"/>
      <c r="P757" s="34" t="s">
        <v>1689</v>
      </c>
      <c r="Q757" s="33"/>
      <c r="R757" s="35"/>
      <c r="S757" s="26"/>
      <c r="T757" s="26"/>
      <c r="U757" s="26"/>
      <c r="V757" s="26"/>
      <c r="W757" s="26" t="s">
        <v>990</v>
      </c>
      <c r="X757" s="26" t="s">
        <v>423</v>
      </c>
      <c r="Y757" s="36"/>
      <c r="Z757" s="37"/>
      <c r="AA757" s="37"/>
      <c r="AB757" s="38"/>
      <c r="AC757" s="33"/>
      <c r="AD757" s="28"/>
      <c r="AE757" s="37"/>
      <c r="AF757" s="38"/>
      <c r="AG757" s="38"/>
      <c r="AH757" s="39"/>
      <c r="AI757" s="39"/>
      <c r="AJ757" s="40" t="s">
        <v>972</v>
      </c>
      <c r="AK757" s="41"/>
      <c r="AL757" s="42"/>
      <c r="AM757" s="39">
        <v>826</v>
      </c>
      <c r="AN757" s="30" t="s">
        <v>1690</v>
      </c>
      <c r="AO757" s="30"/>
      <c r="AP757" s="38"/>
      <c r="AQ757" s="43" t="s">
        <v>155</v>
      </c>
      <c r="AR757" s="44"/>
      <c r="AS757" s="45"/>
      <c r="AT757" s="46" t="s">
        <v>1691</v>
      </c>
      <c r="AU757" s="47" t="s">
        <v>35</v>
      </c>
      <c r="AV757" s="48">
        <v>45118</v>
      </c>
      <c r="AW757" s="49"/>
      <c r="AX757" s="49"/>
      <c r="AY757" s="49">
        <v>29</v>
      </c>
      <c r="AZ757" s="49"/>
      <c r="BA757" s="49"/>
      <c r="BB757" s="49"/>
      <c r="BC757" s="49" t="e">
        <v>#VALUE!</v>
      </c>
      <c r="BD757" s="50"/>
      <c r="BE757" s="49"/>
      <c r="BF757" s="49"/>
      <c r="BG757" s="49"/>
      <c r="BH757" s="49"/>
      <c r="BI757" s="49"/>
      <c r="BJ757" s="49"/>
      <c r="BK757" s="49"/>
      <c r="BL757" s="49"/>
      <c r="BM757" s="49"/>
    </row>
    <row r="758" spans="2:65" x14ac:dyDescent="0.25">
      <c r="B758" s="162">
        <v>2023</v>
      </c>
      <c r="C758" s="26"/>
      <c r="D758" s="27" t="s">
        <v>1692</v>
      </c>
      <c r="E758" s="27" t="s">
        <v>1693</v>
      </c>
      <c r="F758" s="29"/>
      <c r="G758" s="30"/>
      <c r="H758" s="30"/>
      <c r="I758" s="30"/>
      <c r="J758" s="31"/>
      <c r="K758" s="32"/>
      <c r="L758" s="33"/>
      <c r="M758" s="33"/>
      <c r="N758" s="26"/>
      <c r="O758" s="26"/>
      <c r="P758" s="34" t="s">
        <v>1694</v>
      </c>
      <c r="Q758" s="33"/>
      <c r="R758" s="35"/>
      <c r="S758" s="26"/>
      <c r="T758" s="26"/>
      <c r="U758" s="26"/>
      <c r="V758" s="26"/>
      <c r="W758" s="26"/>
      <c r="X758" s="26"/>
      <c r="Y758" s="36"/>
      <c r="Z758" s="37"/>
      <c r="AA758" s="37"/>
      <c r="AB758" s="38"/>
      <c r="AC758" s="33"/>
      <c r="AD758" s="28"/>
      <c r="AE758" s="37"/>
      <c r="AF758" s="38"/>
      <c r="AG758" s="38"/>
      <c r="AH758" s="39"/>
      <c r="AI758" s="39"/>
      <c r="AJ758" s="40"/>
      <c r="AK758" s="41"/>
      <c r="AL758" s="42"/>
      <c r="AM758" s="39">
        <v>827</v>
      </c>
      <c r="AN758" s="30" t="s">
        <v>1695</v>
      </c>
      <c r="AO758" s="30"/>
      <c r="AP758" s="38"/>
      <c r="AQ758" s="43" t="s">
        <v>155</v>
      </c>
      <c r="AR758" s="44"/>
      <c r="AS758" s="45"/>
      <c r="AT758" s="46"/>
      <c r="AU758" s="47" t="s">
        <v>35</v>
      </c>
      <c r="AV758" s="48">
        <v>45310</v>
      </c>
      <c r="AW758" s="49"/>
      <c r="AX758" s="49"/>
      <c r="AY758" s="49"/>
      <c r="AZ758" s="49">
        <v>729</v>
      </c>
      <c r="BA758" s="49"/>
      <c r="BB758" s="49"/>
      <c r="BC758" s="49" t="e">
        <v>#VALUE!</v>
      </c>
      <c r="BD758" s="50"/>
      <c r="BE758" s="49">
        <v>1</v>
      </c>
      <c r="BF758" s="49"/>
      <c r="BG758" s="49"/>
      <c r="BH758" s="49"/>
      <c r="BI758" s="49"/>
      <c r="BJ758" s="49"/>
      <c r="BK758" s="49"/>
      <c r="BL758" s="49"/>
      <c r="BM758" s="49"/>
    </row>
    <row r="759" spans="2:65" x14ac:dyDescent="0.25">
      <c r="B759" s="163">
        <v>2023</v>
      </c>
      <c r="C759" s="26"/>
      <c r="D759" s="27" t="s">
        <v>1696</v>
      </c>
      <c r="E759" s="27" t="s">
        <v>1697</v>
      </c>
      <c r="F759" s="29"/>
      <c r="G759" s="30"/>
      <c r="H759" s="30"/>
      <c r="I759" s="30"/>
      <c r="J759" s="31"/>
      <c r="K759" s="32"/>
      <c r="L759" s="33"/>
      <c r="M759" s="33"/>
      <c r="N759" s="26"/>
      <c r="O759" s="26"/>
      <c r="P759" s="34"/>
      <c r="Q759" s="33"/>
      <c r="R759" s="35"/>
      <c r="S759" s="26"/>
      <c r="T759" s="26"/>
      <c r="U759" s="26"/>
      <c r="V759" s="26" t="s">
        <v>1532</v>
      </c>
      <c r="W759" s="26"/>
      <c r="X759" s="26"/>
      <c r="Y759" s="36"/>
      <c r="Z759" s="37"/>
      <c r="AA759" s="37"/>
      <c r="AB759" s="38"/>
      <c r="AC759" s="33"/>
      <c r="AD759" s="28"/>
      <c r="AE759" s="37"/>
      <c r="AF759" s="38"/>
      <c r="AG759" s="38"/>
      <c r="AH759" s="39"/>
      <c r="AI759" s="39"/>
      <c r="AJ759" s="40"/>
      <c r="AK759" s="41"/>
      <c r="AL759" s="42"/>
      <c r="AM759" s="39">
        <v>828</v>
      </c>
      <c r="AN759" s="30"/>
      <c r="AO759" s="30"/>
      <c r="AP759" s="38"/>
      <c r="AQ759" s="43" t="s">
        <v>155</v>
      </c>
      <c r="AR759" s="44"/>
      <c r="AS759" s="45"/>
      <c r="AT759" s="46" t="s">
        <v>1698</v>
      </c>
      <c r="AU759" s="47"/>
      <c r="AV759" s="48"/>
      <c r="AW759" s="49"/>
      <c r="AX759" s="49"/>
      <c r="AY759" s="49"/>
      <c r="AZ759" s="49"/>
      <c r="BA759" s="49"/>
      <c r="BB759" s="49"/>
      <c r="BC759" s="49"/>
      <c r="BD759" s="50"/>
      <c r="BE759" s="49"/>
      <c r="BF759" s="49"/>
      <c r="BG759" s="49"/>
      <c r="BH759" s="49"/>
      <c r="BI759" s="49"/>
      <c r="BJ759" s="49"/>
      <c r="BK759" s="49"/>
      <c r="BL759" s="49"/>
      <c r="BM759" s="49"/>
    </row>
    <row r="760" spans="2:65" x14ac:dyDescent="0.25">
      <c r="B760" s="162">
        <v>2022</v>
      </c>
      <c r="C760" s="26"/>
      <c r="D760" s="27" t="s">
        <v>1699</v>
      </c>
      <c r="E760" s="27" t="s">
        <v>1700</v>
      </c>
      <c r="F760" s="29"/>
      <c r="G760" s="30" t="s">
        <v>750</v>
      </c>
      <c r="H760" s="30"/>
      <c r="I760" s="30"/>
      <c r="J760" s="31"/>
      <c r="K760" s="32"/>
      <c r="L760" s="33"/>
      <c r="M760" s="33"/>
      <c r="N760" s="26"/>
      <c r="O760" s="26"/>
      <c r="P760" s="34" t="s">
        <v>633</v>
      </c>
      <c r="Q760" s="33"/>
      <c r="R760" s="35"/>
      <c r="S760" s="26"/>
      <c r="T760" s="26"/>
      <c r="U760" s="26"/>
      <c r="V760" s="26" t="s">
        <v>1011</v>
      </c>
      <c r="W760" s="26"/>
      <c r="X760" s="26" t="s">
        <v>1701</v>
      </c>
      <c r="Y760" s="36"/>
      <c r="Z760" s="37"/>
      <c r="AA760" s="37"/>
      <c r="AB760" s="38"/>
      <c r="AC760" s="33"/>
      <c r="AD760" s="28"/>
      <c r="AE760" s="37"/>
      <c r="AF760" s="38"/>
      <c r="AG760" s="38"/>
      <c r="AH760" s="39"/>
      <c r="AI760" s="39" t="s">
        <v>1656</v>
      </c>
      <c r="AJ760" s="40"/>
      <c r="AK760" s="41"/>
      <c r="AL760" s="42"/>
      <c r="AM760" s="39">
        <v>829</v>
      </c>
      <c r="AN760" s="30" t="s">
        <v>1702</v>
      </c>
      <c r="AO760" s="30"/>
      <c r="AP760" s="38"/>
      <c r="AQ760" s="43" t="s">
        <v>155</v>
      </c>
      <c r="AR760" s="44"/>
      <c r="AS760" s="45"/>
      <c r="AT760" s="46"/>
      <c r="AU760" s="47" t="s">
        <v>35</v>
      </c>
      <c r="AV760" s="48">
        <v>45015</v>
      </c>
      <c r="AW760" s="49"/>
      <c r="AX760" s="49"/>
      <c r="AY760" s="49">
        <v>108</v>
      </c>
      <c r="AZ760" s="49"/>
      <c r="BA760" s="49"/>
      <c r="BB760" s="49"/>
      <c r="BC760" s="49" t="e">
        <v>#VALUE!</v>
      </c>
      <c r="BD760" s="50"/>
      <c r="BE760" s="49"/>
      <c r="BF760" s="49"/>
      <c r="BG760" s="49"/>
      <c r="BH760" s="49"/>
      <c r="BI760" s="49"/>
      <c r="BJ760" s="49"/>
      <c r="BK760" s="49"/>
      <c r="BL760" s="49"/>
      <c r="BM760" s="49"/>
    </row>
    <row r="761" spans="2:65" x14ac:dyDescent="0.25">
      <c r="B761" s="163">
        <v>2023</v>
      </c>
      <c r="C761" s="26"/>
      <c r="D761" s="27" t="s">
        <v>1703</v>
      </c>
      <c r="E761" s="27" t="s">
        <v>1704</v>
      </c>
      <c r="F761" s="29"/>
      <c r="G761" s="30"/>
      <c r="H761" s="30"/>
      <c r="I761" s="30"/>
      <c r="J761" s="31"/>
      <c r="K761" s="32"/>
      <c r="L761" s="33"/>
      <c r="M761" s="33"/>
      <c r="N761" s="26"/>
      <c r="O761" s="26"/>
      <c r="P761" s="34"/>
      <c r="Q761" s="33"/>
      <c r="R761" s="35"/>
      <c r="S761" s="26"/>
      <c r="T761" s="26"/>
      <c r="U761" s="26"/>
      <c r="V761" s="26" t="s">
        <v>1705</v>
      </c>
      <c r="W761" s="26"/>
      <c r="X761" s="26" t="s">
        <v>1555</v>
      </c>
      <c r="Y761" s="36"/>
      <c r="Z761" s="37"/>
      <c r="AA761" s="37"/>
      <c r="AB761" s="38"/>
      <c r="AC761" s="33"/>
      <c r="AD761" s="28"/>
      <c r="AE761" s="37"/>
      <c r="AF761" s="38"/>
      <c r="AG761" s="38"/>
      <c r="AH761" s="39"/>
      <c r="AI761" s="39"/>
      <c r="AJ761" s="40"/>
      <c r="AK761" s="41"/>
      <c r="AL761" s="42"/>
      <c r="AM761" s="39">
        <v>830</v>
      </c>
      <c r="AN761" s="30" t="s">
        <v>1706</v>
      </c>
      <c r="AO761" s="30"/>
      <c r="AP761" s="38"/>
      <c r="AQ761" s="43" t="s">
        <v>155</v>
      </c>
      <c r="AR761" s="44"/>
      <c r="AS761" s="45"/>
      <c r="AT761" s="46"/>
      <c r="AU761" s="47" t="s">
        <v>35</v>
      </c>
      <c r="AV761" s="48">
        <v>44993</v>
      </c>
      <c r="AW761" s="49"/>
      <c r="AX761" s="49"/>
      <c r="AY761" s="49">
        <v>184</v>
      </c>
      <c r="AZ761" s="49"/>
      <c r="BA761" s="49"/>
      <c r="BB761" s="49"/>
      <c r="BC761" s="49" t="e">
        <v>#VALUE!</v>
      </c>
      <c r="BD761" s="50"/>
      <c r="BE761" s="49"/>
      <c r="BF761" s="49"/>
      <c r="BG761" s="49"/>
      <c r="BH761" s="49"/>
      <c r="BI761" s="49"/>
      <c r="BJ761" s="49"/>
      <c r="BK761" s="49"/>
      <c r="BL761" s="49"/>
      <c r="BM761" s="49"/>
    </row>
    <row r="762" spans="2:65" x14ac:dyDescent="0.25">
      <c r="B762" s="162">
        <v>2022</v>
      </c>
      <c r="C762" s="26"/>
      <c r="D762" s="27" t="s">
        <v>1707</v>
      </c>
      <c r="E762" s="27" t="s">
        <v>1708</v>
      </c>
      <c r="F762" s="29"/>
      <c r="G762" s="30" t="s">
        <v>750</v>
      </c>
      <c r="H762" s="30"/>
      <c r="I762" s="30"/>
      <c r="J762" s="31"/>
      <c r="K762" s="32"/>
      <c r="L762" s="33"/>
      <c r="M762" s="33"/>
      <c r="N762" s="26"/>
      <c r="O762" s="26"/>
      <c r="P762" s="34" t="s">
        <v>1709</v>
      </c>
      <c r="Q762" s="33"/>
      <c r="R762" s="35"/>
      <c r="S762" s="26" t="s">
        <v>1710</v>
      </c>
      <c r="T762" s="26"/>
      <c r="U762" s="26"/>
      <c r="V762" s="26" t="s">
        <v>97</v>
      </c>
      <c r="W762" s="26"/>
      <c r="X762" s="26"/>
      <c r="Y762" s="36"/>
      <c r="Z762" s="37"/>
      <c r="AA762" s="37"/>
      <c r="AB762" s="38" t="s">
        <v>29</v>
      </c>
      <c r="AC762" s="33"/>
      <c r="AD762" s="28" t="s">
        <v>154</v>
      </c>
      <c r="AE762" s="37"/>
      <c r="AF762" s="38" t="s">
        <v>1711</v>
      </c>
      <c r="AG762" s="38" t="s">
        <v>501</v>
      </c>
      <c r="AH762" s="39"/>
      <c r="AI762" s="39" t="s">
        <v>31</v>
      </c>
      <c r="AJ762" s="40" t="s">
        <v>424</v>
      </c>
      <c r="AK762" s="41"/>
      <c r="AL762" s="42"/>
      <c r="AM762" s="39">
        <v>831</v>
      </c>
      <c r="AN762" s="30" t="s">
        <v>1712</v>
      </c>
      <c r="AO762" s="30"/>
      <c r="AP762" s="38"/>
      <c r="AQ762" s="43"/>
      <c r="AR762" s="44" t="s">
        <v>501</v>
      </c>
      <c r="AS762" s="45"/>
      <c r="AT762" s="46"/>
      <c r="AU762" s="47" t="s">
        <v>35</v>
      </c>
      <c r="AV762" s="48">
        <v>45657</v>
      </c>
      <c r="AW762" s="49"/>
      <c r="AX762" s="49"/>
      <c r="AY762" s="49"/>
      <c r="AZ762" s="49"/>
      <c r="BA762" s="49"/>
      <c r="BB762" s="49"/>
      <c r="BC762" s="49">
        <v>11</v>
      </c>
      <c r="BD762" s="50">
        <v>400</v>
      </c>
      <c r="BE762" s="49">
        <v>78</v>
      </c>
      <c r="BF762" s="49">
        <v>54</v>
      </c>
      <c r="BG762" s="49"/>
      <c r="BH762" s="49"/>
      <c r="BI762" s="49"/>
      <c r="BJ762" s="49"/>
      <c r="BK762" s="49"/>
      <c r="BL762" s="49"/>
      <c r="BM762" s="49"/>
    </row>
    <row r="763" spans="2:65" x14ac:dyDescent="0.25">
      <c r="B763" s="163">
        <v>2023</v>
      </c>
      <c r="C763" s="26"/>
      <c r="D763" s="27" t="s">
        <v>1713</v>
      </c>
      <c r="E763" s="27" t="s">
        <v>1714</v>
      </c>
      <c r="F763" s="29"/>
      <c r="G763" s="30"/>
      <c r="H763" s="30"/>
      <c r="I763" s="30"/>
      <c r="J763" s="31"/>
      <c r="K763" s="32"/>
      <c r="L763" s="33"/>
      <c r="M763" s="33"/>
      <c r="N763" s="26"/>
      <c r="O763" s="26"/>
      <c r="P763" s="34" t="s">
        <v>1715</v>
      </c>
      <c r="Q763" s="33"/>
      <c r="R763" s="35"/>
      <c r="S763" s="26"/>
      <c r="T763" s="26"/>
      <c r="U763" s="26"/>
      <c r="V763" s="26"/>
      <c r="W763" s="26"/>
      <c r="X763" s="26" t="s">
        <v>423</v>
      </c>
      <c r="Y763" s="36" t="s">
        <v>1716</v>
      </c>
      <c r="Z763" s="37"/>
      <c r="AA763" s="37"/>
      <c r="AB763" s="38"/>
      <c r="AC763" s="33"/>
      <c r="AD763" s="28"/>
      <c r="AE763" s="37"/>
      <c r="AF763" s="38"/>
      <c r="AG763" s="38"/>
      <c r="AH763" s="39"/>
      <c r="AI763" s="39"/>
      <c r="AJ763" s="40"/>
      <c r="AK763" s="41"/>
      <c r="AL763" s="42"/>
      <c r="AM763" s="39">
        <v>832</v>
      </c>
      <c r="AN763" s="30" t="s">
        <v>1717</v>
      </c>
      <c r="AO763" s="30"/>
      <c r="AP763" s="38"/>
      <c r="AQ763" s="43" t="s">
        <v>155</v>
      </c>
      <c r="AR763" s="44"/>
      <c r="AS763" s="45"/>
      <c r="AT763" s="46"/>
      <c r="AU763" s="47" t="s">
        <v>35</v>
      </c>
      <c r="AV763" s="48">
        <v>45131</v>
      </c>
      <c r="AW763" s="49"/>
      <c r="AX763" s="49"/>
      <c r="AY763" s="49"/>
      <c r="AZ763" s="49">
        <v>67</v>
      </c>
      <c r="BA763" s="49"/>
      <c r="BB763" s="49"/>
      <c r="BC763" s="49" t="e">
        <v>#VALUE!</v>
      </c>
      <c r="BD763" s="50"/>
      <c r="BE763" s="49"/>
      <c r="BF763" s="49"/>
      <c r="BG763" s="49"/>
      <c r="BH763" s="49"/>
      <c r="BI763" s="49"/>
      <c r="BJ763" s="49"/>
      <c r="BK763" s="49"/>
      <c r="BL763" s="49"/>
      <c r="BM763" s="49"/>
    </row>
    <row r="764" spans="2:65" x14ac:dyDescent="0.25">
      <c r="B764" s="162">
        <v>2022</v>
      </c>
      <c r="C764" s="26"/>
      <c r="D764" s="27" t="s">
        <v>1718</v>
      </c>
      <c r="E764" s="27" t="s">
        <v>1719</v>
      </c>
      <c r="F764" s="29"/>
      <c r="G764" s="30" t="s">
        <v>750</v>
      </c>
      <c r="H764" s="30"/>
      <c r="I764" s="30"/>
      <c r="J764" s="31"/>
      <c r="K764" s="32"/>
      <c r="L764" s="33"/>
      <c r="M764" s="33"/>
      <c r="N764" s="26"/>
      <c r="O764" s="26"/>
      <c r="P764" s="34"/>
      <c r="Q764" s="33"/>
      <c r="R764" s="35"/>
      <c r="S764" s="26" t="s">
        <v>1720</v>
      </c>
      <c r="T764" s="26"/>
      <c r="U764" s="26"/>
      <c r="V764" s="26" t="s">
        <v>84</v>
      </c>
      <c r="W764" s="26"/>
      <c r="X764" s="26"/>
      <c r="Y764" s="36"/>
      <c r="Z764" s="37"/>
      <c r="AA764" s="37"/>
      <c r="AB764" s="38"/>
      <c r="AC764" s="33"/>
      <c r="AD764" s="28"/>
      <c r="AE764" s="37"/>
      <c r="AF764" s="38"/>
      <c r="AG764" s="38"/>
      <c r="AH764" s="39"/>
      <c r="AI764" s="39" t="s">
        <v>1333</v>
      </c>
      <c r="AJ764" s="40"/>
      <c r="AK764" s="41"/>
      <c r="AL764" s="42"/>
      <c r="AM764" s="39">
        <v>833</v>
      </c>
      <c r="AN764" s="30" t="s">
        <v>1721</v>
      </c>
      <c r="AO764" s="30"/>
      <c r="AP764" s="38"/>
      <c r="AQ764" s="43" t="s">
        <v>155</v>
      </c>
      <c r="AR764" s="44"/>
      <c r="AS764" s="45"/>
      <c r="AT764" s="46"/>
      <c r="AU764" s="47" t="s">
        <v>35</v>
      </c>
      <c r="AV764" s="48">
        <v>45021</v>
      </c>
      <c r="AW764" s="49"/>
      <c r="AX764" s="49"/>
      <c r="AY764" s="49">
        <v>181</v>
      </c>
      <c r="AZ764" s="49"/>
      <c r="BA764" s="49"/>
      <c r="BB764" s="49"/>
      <c r="BC764" s="49" t="e">
        <v>#VALUE!</v>
      </c>
      <c r="BD764" s="50"/>
      <c r="BE764" s="49"/>
      <c r="BF764" s="49"/>
      <c r="BG764" s="49"/>
      <c r="BH764" s="49"/>
      <c r="BI764" s="49"/>
      <c r="BJ764" s="49"/>
      <c r="BK764" s="49"/>
      <c r="BL764" s="49"/>
      <c r="BM764" s="49"/>
    </row>
    <row r="765" spans="2:65" x14ac:dyDescent="0.25">
      <c r="B765" s="163">
        <v>2022</v>
      </c>
      <c r="C765" s="26"/>
      <c r="D765" s="27" t="s">
        <v>1722</v>
      </c>
      <c r="E765" s="27" t="s">
        <v>1723</v>
      </c>
      <c r="F765" s="29"/>
      <c r="G765" s="30" t="s">
        <v>750</v>
      </c>
      <c r="H765" s="30"/>
      <c r="I765" s="30"/>
      <c r="J765" s="31"/>
      <c r="K765" s="32"/>
      <c r="L765" s="33"/>
      <c r="M765" s="33"/>
      <c r="N765" s="26"/>
      <c r="O765" s="26"/>
      <c r="P765" s="34"/>
      <c r="Q765" s="33"/>
      <c r="R765" s="35"/>
      <c r="S765" s="26"/>
      <c r="T765" s="26"/>
      <c r="U765" s="26"/>
      <c r="V765" s="26"/>
      <c r="W765" s="26"/>
      <c r="X765" s="26" t="s">
        <v>423</v>
      </c>
      <c r="Y765" s="36"/>
      <c r="Z765" s="37"/>
      <c r="AA765" s="37"/>
      <c r="AB765" s="38"/>
      <c r="AC765" s="33"/>
      <c r="AD765" s="28"/>
      <c r="AE765" s="37"/>
      <c r="AF765" s="38"/>
      <c r="AG765" s="38"/>
      <c r="AH765" s="39"/>
      <c r="AI765" s="39"/>
      <c r="AJ765" s="40"/>
      <c r="AK765" s="41"/>
      <c r="AL765" s="42"/>
      <c r="AM765" s="39">
        <v>834</v>
      </c>
      <c r="AN765" s="30" t="s">
        <v>1724</v>
      </c>
      <c r="AO765" s="30"/>
      <c r="AP765" s="38"/>
      <c r="AQ765" s="43" t="s">
        <v>155</v>
      </c>
      <c r="AR765" s="44"/>
      <c r="AS765" s="45"/>
      <c r="AT765" s="46"/>
      <c r="AU765" s="47" t="s">
        <v>35</v>
      </c>
      <c r="AV765" s="48">
        <v>45139</v>
      </c>
      <c r="AW765" s="49"/>
      <c r="AX765" s="49"/>
      <c r="AY765" s="49"/>
      <c r="AZ765" s="49">
        <v>18</v>
      </c>
      <c r="BA765" s="49"/>
      <c r="BB765" s="49"/>
      <c r="BC765" s="49" t="e">
        <v>#VALUE!</v>
      </c>
      <c r="BD765" s="50"/>
      <c r="BE765" s="49"/>
      <c r="BF765" s="49"/>
      <c r="BG765" s="49"/>
      <c r="BH765" s="49"/>
      <c r="BI765" s="49"/>
      <c r="BJ765" s="49"/>
      <c r="BK765" s="49"/>
      <c r="BL765" s="49"/>
      <c r="BM765" s="49"/>
    </row>
    <row r="766" spans="2:65" x14ac:dyDescent="0.25">
      <c r="B766" s="162">
        <v>2022</v>
      </c>
      <c r="C766" s="26"/>
      <c r="D766" s="27" t="s">
        <v>1722</v>
      </c>
      <c r="E766" s="27" t="s">
        <v>1725</v>
      </c>
      <c r="F766" s="29"/>
      <c r="G766" s="30"/>
      <c r="H766" s="30"/>
      <c r="I766" s="30"/>
      <c r="J766" s="31"/>
      <c r="K766" s="32"/>
      <c r="L766" s="33"/>
      <c r="M766" s="33"/>
      <c r="N766" s="26"/>
      <c r="O766" s="26"/>
      <c r="P766" s="34"/>
      <c r="Q766" s="33"/>
      <c r="R766" s="35"/>
      <c r="S766" s="26"/>
      <c r="T766" s="26"/>
      <c r="U766" s="26"/>
      <c r="V766" s="26"/>
      <c r="W766" s="26"/>
      <c r="X766" s="26" t="s">
        <v>423</v>
      </c>
      <c r="Y766" s="36"/>
      <c r="Z766" s="37"/>
      <c r="AA766" s="37"/>
      <c r="AB766" s="38"/>
      <c r="AC766" s="33"/>
      <c r="AD766" s="28"/>
      <c r="AE766" s="37"/>
      <c r="AF766" s="38"/>
      <c r="AG766" s="38"/>
      <c r="AH766" s="39"/>
      <c r="AI766" s="39"/>
      <c r="AJ766" s="40"/>
      <c r="AK766" s="41"/>
      <c r="AL766" s="42"/>
      <c r="AM766" s="39">
        <v>835</v>
      </c>
      <c r="AN766" s="30" t="s">
        <v>1726</v>
      </c>
      <c r="AO766" s="30"/>
      <c r="AP766" s="38"/>
      <c r="AQ766" s="43" t="s">
        <v>155</v>
      </c>
      <c r="AR766" s="44"/>
      <c r="AS766" s="45"/>
      <c r="AT766" s="46"/>
      <c r="AU766" s="47"/>
      <c r="AV766" s="48">
        <v>45139</v>
      </c>
      <c r="AW766" s="49"/>
      <c r="AX766" s="49"/>
      <c r="AY766" s="49"/>
      <c r="AZ766" s="49">
        <v>3</v>
      </c>
      <c r="BA766" s="49"/>
      <c r="BB766" s="49"/>
      <c r="BC766" s="49" t="e">
        <v>#VALUE!</v>
      </c>
      <c r="BD766" s="50"/>
      <c r="BE766" s="49"/>
      <c r="BF766" s="49"/>
      <c r="BG766" s="49"/>
      <c r="BH766" s="49"/>
      <c r="BI766" s="49"/>
      <c r="BJ766" s="49"/>
      <c r="BK766" s="49"/>
      <c r="BL766" s="49"/>
      <c r="BM766" s="49"/>
    </row>
    <row r="767" spans="2:65" x14ac:dyDescent="0.25">
      <c r="B767" s="163">
        <v>2022</v>
      </c>
      <c r="C767" s="26"/>
      <c r="D767" s="27" t="s">
        <v>1727</v>
      </c>
      <c r="E767" s="27" t="s">
        <v>1728</v>
      </c>
      <c r="F767" s="29"/>
      <c r="G767" s="30" t="s">
        <v>750</v>
      </c>
      <c r="H767" s="30"/>
      <c r="I767" s="30"/>
      <c r="J767" s="31"/>
      <c r="K767" s="32"/>
      <c r="L767" s="33"/>
      <c r="M767" s="33"/>
      <c r="N767" s="26"/>
      <c r="O767" s="26"/>
      <c r="P767" s="34"/>
      <c r="Q767" s="33"/>
      <c r="R767" s="35"/>
      <c r="S767" s="26" t="s">
        <v>1093</v>
      </c>
      <c r="T767" s="26"/>
      <c r="U767" s="26"/>
      <c r="V767" s="26" t="s">
        <v>90</v>
      </c>
      <c r="W767" s="26"/>
      <c r="X767" s="26" t="s">
        <v>423</v>
      </c>
      <c r="Y767" s="36"/>
      <c r="Z767" s="37"/>
      <c r="AA767" s="37"/>
      <c r="AB767" s="38"/>
      <c r="AC767" s="33"/>
      <c r="AD767" s="28"/>
      <c r="AE767" s="37"/>
      <c r="AF767" s="38"/>
      <c r="AG767" s="38"/>
      <c r="AH767" s="39"/>
      <c r="AI767" s="39"/>
      <c r="AJ767" s="40"/>
      <c r="AK767" s="41"/>
      <c r="AL767" s="42"/>
      <c r="AM767" s="39">
        <v>837</v>
      </c>
      <c r="AN767" s="30" t="s">
        <v>1729</v>
      </c>
      <c r="AO767" s="30"/>
      <c r="AP767" s="38"/>
      <c r="AQ767" s="43" t="s">
        <v>155</v>
      </c>
      <c r="AR767" s="44"/>
      <c r="AS767" s="45"/>
      <c r="AT767" s="46"/>
      <c r="AU767" s="47" t="s">
        <v>35</v>
      </c>
      <c r="AV767" s="48">
        <v>45056</v>
      </c>
      <c r="AW767" s="49"/>
      <c r="AX767" s="49"/>
      <c r="AY767" s="49">
        <v>15</v>
      </c>
      <c r="AZ767" s="49"/>
      <c r="BA767" s="49"/>
      <c r="BB767" s="49"/>
      <c r="BC767" s="49" t="e">
        <v>#VALUE!</v>
      </c>
      <c r="BD767" s="50">
        <v>13</v>
      </c>
      <c r="BE767" s="49"/>
      <c r="BF767" s="49"/>
      <c r="BG767" s="49"/>
      <c r="BH767" s="49"/>
      <c r="BI767" s="49"/>
      <c r="BJ767" s="49"/>
      <c r="BK767" s="49"/>
      <c r="BL767" s="49"/>
      <c r="BM767" s="49"/>
    </row>
    <row r="768" spans="2:65" x14ac:dyDescent="0.25">
      <c r="B768" s="162">
        <v>2023</v>
      </c>
      <c r="C768" s="26"/>
      <c r="D768" s="27" t="s">
        <v>1730</v>
      </c>
      <c r="E768" s="27" t="s">
        <v>1731</v>
      </c>
      <c r="F768" s="29"/>
      <c r="G768" s="30"/>
      <c r="H768" s="30"/>
      <c r="I768" s="30"/>
      <c r="J768" s="31"/>
      <c r="K768" s="32"/>
      <c r="L768" s="33"/>
      <c r="M768" s="33"/>
      <c r="N768" s="26"/>
      <c r="O768" s="26"/>
      <c r="P768" s="34" t="s">
        <v>1678</v>
      </c>
      <c r="Q768" s="33"/>
      <c r="R768" s="35"/>
      <c r="S768" s="26" t="s">
        <v>1732</v>
      </c>
      <c r="T768" s="26"/>
      <c r="U768" s="26"/>
      <c r="V768" s="26"/>
      <c r="W768" s="26"/>
      <c r="X768" s="26" t="s">
        <v>1733</v>
      </c>
      <c r="Y768" s="36"/>
      <c r="Z768" s="37"/>
      <c r="AA768" s="37"/>
      <c r="AB768" s="38"/>
      <c r="AC768" s="33"/>
      <c r="AD768" s="28"/>
      <c r="AE768" s="37"/>
      <c r="AF768" s="38"/>
      <c r="AG768" s="38"/>
      <c r="AH768" s="39"/>
      <c r="AI768" s="39" t="s">
        <v>1333</v>
      </c>
      <c r="AJ768" s="40" t="s">
        <v>424</v>
      </c>
      <c r="AK768" s="41"/>
      <c r="AL768" s="42"/>
      <c r="AM768" s="39">
        <v>838</v>
      </c>
      <c r="AN768" s="30" t="s">
        <v>1734</v>
      </c>
      <c r="AO768" s="30"/>
      <c r="AP768" s="38"/>
      <c r="AQ768" s="43" t="s">
        <v>155</v>
      </c>
      <c r="AR768" s="44"/>
      <c r="AS768" s="45"/>
      <c r="AT768" s="46"/>
      <c r="AU768" s="47" t="s">
        <v>35</v>
      </c>
      <c r="AV768" s="48">
        <v>45015</v>
      </c>
      <c r="AW768" s="49"/>
      <c r="AX768" s="49"/>
      <c r="AY768" s="49">
        <v>89</v>
      </c>
      <c r="AZ768" s="49"/>
      <c r="BA768" s="49"/>
      <c r="BB768" s="49"/>
      <c r="BC768" s="49" t="e">
        <v>#VALUE!</v>
      </c>
      <c r="BD768" s="50"/>
      <c r="BE768" s="49"/>
      <c r="BF768" s="49"/>
      <c r="BG768" s="49"/>
      <c r="BH768" s="49"/>
      <c r="BI768" s="49"/>
      <c r="BJ768" s="49"/>
      <c r="BK768" s="49"/>
      <c r="BL768" s="49"/>
      <c r="BM768" s="49"/>
    </row>
    <row r="769" spans="2:65" x14ac:dyDescent="0.25">
      <c r="B769" s="163">
        <v>2022</v>
      </c>
      <c r="C769" s="26"/>
      <c r="D769" s="27" t="s">
        <v>1735</v>
      </c>
      <c r="E769" s="27" t="s">
        <v>1736</v>
      </c>
      <c r="F769" s="29"/>
      <c r="G769" s="30" t="s">
        <v>750</v>
      </c>
      <c r="H769" s="30"/>
      <c r="I769" s="30"/>
      <c r="J769" s="31"/>
      <c r="K769" s="32"/>
      <c r="L769" s="33"/>
      <c r="M769" s="33"/>
      <c r="N769" s="26"/>
      <c r="O769" s="26"/>
      <c r="P769" s="34"/>
      <c r="Q769" s="33"/>
      <c r="R769" s="35"/>
      <c r="S769" s="26"/>
      <c r="T769" s="26"/>
      <c r="U769" s="26"/>
      <c r="V769" s="26"/>
      <c r="W769" s="26"/>
      <c r="X769" s="26" t="s">
        <v>86</v>
      </c>
      <c r="Y769" s="36"/>
      <c r="Z769" s="37"/>
      <c r="AA769" s="37"/>
      <c r="AB769" s="38" t="s">
        <v>47</v>
      </c>
      <c r="AC769" s="33"/>
      <c r="AD769" s="28"/>
      <c r="AE769" s="37"/>
      <c r="AF769" s="38"/>
      <c r="AG769" s="38"/>
      <c r="AH769" s="39"/>
      <c r="AI769" s="39" t="s">
        <v>720</v>
      </c>
      <c r="AJ769" s="40"/>
      <c r="AK769" s="41"/>
      <c r="AL769" s="42"/>
      <c r="AM769" s="39">
        <v>839</v>
      </c>
      <c r="AN769" s="30" t="s">
        <v>1737</v>
      </c>
      <c r="AO769" s="30"/>
      <c r="AP769" s="38"/>
      <c r="AQ769" s="43" t="s">
        <v>155</v>
      </c>
      <c r="AR769" s="44"/>
      <c r="AS769" s="45"/>
      <c r="AT769" s="46"/>
      <c r="AU769" s="47" t="s">
        <v>44</v>
      </c>
      <c r="AV769" s="48">
        <v>45035</v>
      </c>
      <c r="AW769" s="49"/>
      <c r="AX769" s="49"/>
      <c r="AY769" s="49">
        <v>69</v>
      </c>
      <c r="AZ769" s="49"/>
      <c r="BA769" s="49"/>
      <c r="BB769" s="49"/>
      <c r="BC769" s="49" t="e">
        <v>#VALUE!</v>
      </c>
      <c r="BD769" s="50"/>
      <c r="BE769" s="49"/>
      <c r="BF769" s="49"/>
      <c r="BG769" s="49"/>
      <c r="BH769" s="49"/>
      <c r="BI769" s="49"/>
      <c r="BJ769" s="49"/>
      <c r="BK769" s="49"/>
      <c r="BL769" s="49"/>
      <c r="BM769" s="49"/>
    </row>
    <row r="770" spans="2:65" x14ac:dyDescent="0.25">
      <c r="B770" s="162">
        <v>2023</v>
      </c>
      <c r="C770" s="26"/>
      <c r="D770" s="27" t="s">
        <v>1738</v>
      </c>
      <c r="E770" s="27" t="s">
        <v>1739</v>
      </c>
      <c r="F770" s="29"/>
      <c r="G770" s="30"/>
      <c r="H770" s="30"/>
      <c r="I770" s="30"/>
      <c r="J770" s="31"/>
      <c r="K770" s="32"/>
      <c r="L770" s="33"/>
      <c r="M770" s="33"/>
      <c r="N770" s="26"/>
      <c r="O770" s="26"/>
      <c r="P770" s="34"/>
      <c r="Q770" s="33"/>
      <c r="R770" s="35"/>
      <c r="S770" s="26"/>
      <c r="T770" s="26"/>
      <c r="U770" s="26"/>
      <c r="V770" s="26"/>
      <c r="W770" s="26"/>
      <c r="X770" s="26"/>
      <c r="Y770" s="36"/>
      <c r="Z770" s="37"/>
      <c r="AA770" s="37"/>
      <c r="AB770" s="38"/>
      <c r="AC770" s="33"/>
      <c r="AD770" s="28"/>
      <c r="AE770" s="37"/>
      <c r="AF770" s="38"/>
      <c r="AG770" s="38"/>
      <c r="AH770" s="39"/>
      <c r="AI770" s="39"/>
      <c r="AJ770" s="40"/>
      <c r="AK770" s="41"/>
      <c r="AL770" s="42"/>
      <c r="AM770" s="39">
        <v>840</v>
      </c>
      <c r="AN770" s="30" t="s">
        <v>1740</v>
      </c>
      <c r="AO770" s="30"/>
      <c r="AP770" s="38"/>
      <c r="AQ770" s="43" t="s">
        <v>155</v>
      </c>
      <c r="AR770" s="44"/>
      <c r="AS770" s="45"/>
      <c r="AT770" s="46"/>
      <c r="AU770" s="47" t="s">
        <v>35</v>
      </c>
      <c r="AV770" s="48">
        <v>45139</v>
      </c>
      <c r="AW770" s="49"/>
      <c r="AX770" s="49"/>
      <c r="AY770" s="49"/>
      <c r="AZ770" s="49">
        <v>2</v>
      </c>
      <c r="BA770" s="49"/>
      <c r="BB770" s="49"/>
      <c r="BC770" s="49" t="e">
        <v>#VALUE!</v>
      </c>
      <c r="BD770" s="50"/>
      <c r="BE770" s="49"/>
      <c r="BF770" s="49"/>
      <c r="BG770" s="49"/>
      <c r="BH770" s="49"/>
      <c r="BI770" s="49"/>
      <c r="BJ770" s="49"/>
      <c r="BK770" s="49"/>
      <c r="BL770" s="49"/>
      <c r="BM770" s="49"/>
    </row>
    <row r="771" spans="2:65" x14ac:dyDescent="0.25">
      <c r="B771" s="163">
        <v>2024</v>
      </c>
      <c r="C771" s="26"/>
      <c r="D771" s="27" t="s">
        <v>1741</v>
      </c>
      <c r="E771" s="27" t="s">
        <v>1742</v>
      </c>
      <c r="F771" s="29"/>
      <c r="G771" s="30"/>
      <c r="H771" s="30"/>
      <c r="I771" s="30"/>
      <c r="J771" s="31"/>
      <c r="K771" s="32"/>
      <c r="L771" s="33"/>
      <c r="M771" s="33"/>
      <c r="N771" s="26"/>
      <c r="O771" s="26"/>
      <c r="P771" s="34"/>
      <c r="Q771" s="33"/>
      <c r="R771" s="35"/>
      <c r="S771" s="26"/>
      <c r="T771" s="26"/>
      <c r="U771" s="26"/>
      <c r="V771" s="26" t="s">
        <v>45</v>
      </c>
      <c r="W771" s="26"/>
      <c r="X771" s="26"/>
      <c r="Y771" s="36"/>
      <c r="Z771" s="37"/>
      <c r="AA771" s="37"/>
      <c r="AB771" s="38"/>
      <c r="AC771" s="33"/>
      <c r="AD771" s="28" t="s">
        <v>1743</v>
      </c>
      <c r="AE771" s="37"/>
      <c r="AF771" s="38"/>
      <c r="AG771" s="38"/>
      <c r="AH771" s="39"/>
      <c r="AI771" s="39"/>
      <c r="AJ771" s="40"/>
      <c r="AK771" s="41">
        <v>1.3333333333333333</v>
      </c>
      <c r="AL771" s="42" t="s">
        <v>1744</v>
      </c>
      <c r="AM771" s="39">
        <v>840</v>
      </c>
      <c r="AN771" s="30" t="s">
        <v>1740</v>
      </c>
      <c r="AO771" s="30"/>
      <c r="AP771" s="38"/>
      <c r="AQ771" s="43" t="s">
        <v>155</v>
      </c>
      <c r="AR771" s="44" t="s">
        <v>501</v>
      </c>
      <c r="AS771" s="45"/>
      <c r="AT771" s="46"/>
      <c r="AU771" s="47"/>
      <c r="AV771" s="48">
        <v>45455</v>
      </c>
      <c r="AW771" s="49"/>
      <c r="AX771" s="49"/>
      <c r="AY771" s="49"/>
      <c r="AZ771" s="49"/>
      <c r="BA771" s="49"/>
      <c r="BB771" s="49"/>
      <c r="BC771" s="49"/>
      <c r="BD771" s="50"/>
      <c r="BE771" s="49"/>
      <c r="BF771" s="49">
        <v>4</v>
      </c>
      <c r="BG771" s="49"/>
      <c r="BH771" s="49"/>
      <c r="BI771" s="49"/>
      <c r="BJ771" s="49"/>
      <c r="BK771" s="49"/>
      <c r="BL771" s="49"/>
      <c r="BM771" s="49"/>
    </row>
    <row r="772" spans="2:65" x14ac:dyDescent="0.25">
      <c r="B772" s="162">
        <v>2024</v>
      </c>
      <c r="C772" s="26"/>
      <c r="D772" s="27" t="s">
        <v>1745</v>
      </c>
      <c r="E772" s="27" t="s">
        <v>1746</v>
      </c>
      <c r="F772" s="29"/>
      <c r="G772" s="30"/>
      <c r="H772" s="30"/>
      <c r="I772" s="30"/>
      <c r="J772" s="31"/>
      <c r="K772" s="32"/>
      <c r="L772" s="33"/>
      <c r="M772" s="33"/>
      <c r="N772" s="26"/>
      <c r="O772" s="26"/>
      <c r="P772" s="34"/>
      <c r="Q772" s="33"/>
      <c r="R772" s="35"/>
      <c r="S772" s="26"/>
      <c r="T772" s="26"/>
      <c r="U772" s="26"/>
      <c r="V772" s="26" t="s">
        <v>45</v>
      </c>
      <c r="W772" s="26"/>
      <c r="X772" s="26"/>
      <c r="Y772" s="36"/>
      <c r="Z772" s="37"/>
      <c r="AA772" s="37"/>
      <c r="AB772" s="38"/>
      <c r="AC772" s="33"/>
      <c r="AD772" s="28" t="s">
        <v>1747</v>
      </c>
      <c r="AE772" s="37"/>
      <c r="AF772" s="38"/>
      <c r="AG772" s="38"/>
      <c r="AH772" s="39"/>
      <c r="AI772" s="39"/>
      <c r="AJ772" s="40"/>
      <c r="AK772" s="41"/>
      <c r="AL772" s="42">
        <v>32</v>
      </c>
      <c r="AM772" s="39">
        <v>840</v>
      </c>
      <c r="AN772" s="30">
        <v>840</v>
      </c>
      <c r="AO772" s="30"/>
      <c r="AP772" s="38"/>
      <c r="AQ772" s="43" t="s">
        <v>155</v>
      </c>
      <c r="AR772" s="44"/>
      <c r="AS772" s="45"/>
      <c r="AT772" s="46" t="s">
        <v>1748</v>
      </c>
      <c r="AU772" s="47"/>
      <c r="AV772" s="48">
        <v>45455</v>
      </c>
      <c r="AW772" s="49"/>
      <c r="AX772" s="49"/>
      <c r="AY772" s="49"/>
      <c r="AZ772" s="49"/>
      <c r="BA772" s="49"/>
      <c r="BB772" s="49"/>
      <c r="BC772" s="49"/>
      <c r="BD772" s="50"/>
      <c r="BE772" s="49"/>
      <c r="BF772" s="49">
        <v>12</v>
      </c>
      <c r="BG772" s="49"/>
      <c r="BH772" s="49"/>
      <c r="BI772" s="49"/>
      <c r="BJ772" s="49"/>
      <c r="BK772" s="49"/>
      <c r="BL772" s="49"/>
      <c r="BM772" s="49"/>
    </row>
    <row r="773" spans="2:65" x14ac:dyDescent="0.25">
      <c r="B773" s="163">
        <v>2024</v>
      </c>
      <c r="C773" s="26"/>
      <c r="D773" s="27" t="s">
        <v>1745</v>
      </c>
      <c r="E773" s="27" t="s">
        <v>1746</v>
      </c>
      <c r="F773" s="29"/>
      <c r="G773" s="30"/>
      <c r="H773" s="30"/>
      <c r="I773" s="30"/>
      <c r="J773" s="31"/>
      <c r="K773" s="32"/>
      <c r="L773" s="33"/>
      <c r="M773" s="33"/>
      <c r="N773" s="26"/>
      <c r="O773" s="26"/>
      <c r="P773" s="34"/>
      <c r="Q773" s="33"/>
      <c r="R773" s="35"/>
      <c r="S773" s="26"/>
      <c r="T773" s="26"/>
      <c r="U773" s="26"/>
      <c r="V773" s="26" t="s">
        <v>45</v>
      </c>
      <c r="W773" s="26"/>
      <c r="X773" s="26"/>
      <c r="Y773" s="36"/>
      <c r="Z773" s="37"/>
      <c r="AA773" s="37"/>
      <c r="AB773" s="38"/>
      <c r="AC773" s="33"/>
      <c r="AD773" s="28" t="s">
        <v>1747</v>
      </c>
      <c r="AE773" s="37"/>
      <c r="AF773" s="38"/>
      <c r="AG773" s="38"/>
      <c r="AH773" s="39"/>
      <c r="AI773" s="39"/>
      <c r="AJ773" s="40"/>
      <c r="AK773" s="41"/>
      <c r="AL773" s="42">
        <v>32</v>
      </c>
      <c r="AM773" s="39">
        <v>840</v>
      </c>
      <c r="AN773" s="30">
        <v>840</v>
      </c>
      <c r="AO773" s="30"/>
      <c r="AP773" s="38"/>
      <c r="AQ773" s="43" t="s">
        <v>155</v>
      </c>
      <c r="AR773" s="44"/>
      <c r="AS773" s="45"/>
      <c r="AT773" s="46" t="s">
        <v>1749</v>
      </c>
      <c r="AU773" s="47"/>
      <c r="AV773" s="48">
        <v>45455</v>
      </c>
      <c r="AW773" s="49"/>
      <c r="AX773" s="49">
        <v>12</v>
      </c>
      <c r="AY773" s="49"/>
      <c r="AZ773" s="49"/>
      <c r="BA773" s="49"/>
      <c r="BB773" s="49"/>
      <c r="BC773" s="49"/>
      <c r="BD773" s="50"/>
      <c r="BE773" s="49"/>
      <c r="BF773" s="49">
        <v>9</v>
      </c>
      <c r="BG773" s="49"/>
      <c r="BH773" s="49"/>
      <c r="BI773" s="49"/>
      <c r="BJ773" s="49"/>
      <c r="BK773" s="49"/>
      <c r="BL773" s="49"/>
      <c r="BM773" s="49"/>
    </row>
    <row r="774" spans="2:65" x14ac:dyDescent="0.25">
      <c r="B774" s="162">
        <v>2023</v>
      </c>
      <c r="C774" s="26"/>
      <c r="D774" s="27" t="s">
        <v>1750</v>
      </c>
      <c r="E774" s="27" t="s">
        <v>1751</v>
      </c>
      <c r="F774" s="29"/>
      <c r="G774" s="30"/>
      <c r="H774" s="30"/>
      <c r="I774" s="30"/>
      <c r="J774" s="31"/>
      <c r="K774" s="32"/>
      <c r="L774" s="33"/>
      <c r="M774" s="33"/>
      <c r="N774" s="26"/>
      <c r="O774" s="26"/>
      <c r="P774" s="34"/>
      <c r="Q774" s="33"/>
      <c r="R774" s="35"/>
      <c r="S774" s="26"/>
      <c r="T774" s="26"/>
      <c r="U774" s="26"/>
      <c r="V774" s="26"/>
      <c r="W774" s="26"/>
      <c r="X774" s="26" t="s">
        <v>423</v>
      </c>
      <c r="Y774" s="36"/>
      <c r="Z774" s="37"/>
      <c r="AA774" s="37"/>
      <c r="AB774" s="38"/>
      <c r="AC774" s="33"/>
      <c r="AD774" s="28"/>
      <c r="AE774" s="37"/>
      <c r="AF774" s="38"/>
      <c r="AG774" s="38"/>
      <c r="AH774" s="39"/>
      <c r="AI774" s="39"/>
      <c r="AJ774" s="40"/>
      <c r="AK774" s="41"/>
      <c r="AL774" s="42"/>
      <c r="AM774" s="39">
        <v>840</v>
      </c>
      <c r="AN774" s="30" t="s">
        <v>1740</v>
      </c>
      <c r="AO774" s="30"/>
      <c r="AP774" s="38"/>
      <c r="AQ774" s="43" t="s">
        <v>155</v>
      </c>
      <c r="AR774" s="44"/>
      <c r="AS774" s="45"/>
      <c r="AT774" s="46"/>
      <c r="AU774" s="47" t="s">
        <v>35</v>
      </c>
      <c r="AV774" s="48">
        <v>45021</v>
      </c>
      <c r="AW774" s="49"/>
      <c r="AX774" s="49"/>
      <c r="AY774" s="49">
        <v>3</v>
      </c>
      <c r="AZ774" s="49"/>
      <c r="BA774" s="49"/>
      <c r="BB774" s="49"/>
      <c r="BC774" s="49" t="e">
        <v>#VALUE!</v>
      </c>
      <c r="BD774" s="50"/>
      <c r="BE774" s="49"/>
      <c r="BF774" s="49"/>
      <c r="BG774" s="49"/>
      <c r="BH774" s="49"/>
      <c r="BI774" s="49"/>
      <c r="BJ774" s="49"/>
      <c r="BK774" s="49"/>
      <c r="BL774" s="49"/>
      <c r="BM774" s="49"/>
    </row>
    <row r="775" spans="2:65" x14ac:dyDescent="0.25">
      <c r="B775" s="163">
        <v>2023</v>
      </c>
      <c r="C775" s="26"/>
      <c r="D775" s="27" t="s">
        <v>1752</v>
      </c>
      <c r="E775" s="27" t="s">
        <v>1753</v>
      </c>
      <c r="F775" s="29"/>
      <c r="G775" s="30"/>
      <c r="H775" s="30"/>
      <c r="I775" s="30"/>
      <c r="J775" s="31"/>
      <c r="K775" s="32"/>
      <c r="L775" s="33"/>
      <c r="M775" s="33"/>
      <c r="N775" s="26"/>
      <c r="O775" s="26"/>
      <c r="P775" s="34"/>
      <c r="Q775" s="33"/>
      <c r="R775" s="35"/>
      <c r="S775" s="26"/>
      <c r="T775" s="26"/>
      <c r="U775" s="26"/>
      <c r="V775" s="26"/>
      <c r="W775" s="26"/>
      <c r="X775" s="26" t="s">
        <v>1754</v>
      </c>
      <c r="Y775" s="36"/>
      <c r="Z775" s="37"/>
      <c r="AA775" s="37"/>
      <c r="AB775" s="38"/>
      <c r="AC775" s="33"/>
      <c r="AD775" s="28"/>
      <c r="AE775" s="37"/>
      <c r="AF775" s="38"/>
      <c r="AG775" s="38"/>
      <c r="AH775" s="39"/>
      <c r="AI775" s="39"/>
      <c r="AJ775" s="40"/>
      <c r="AK775" s="41"/>
      <c r="AL775" s="42"/>
      <c r="AM775" s="39">
        <v>840</v>
      </c>
      <c r="AN775" s="30" t="s">
        <v>1740</v>
      </c>
      <c r="AO775" s="30"/>
      <c r="AP775" s="38"/>
      <c r="AQ775" s="43" t="s">
        <v>155</v>
      </c>
      <c r="AR775" s="44"/>
      <c r="AS775" s="45"/>
      <c r="AT775" s="46"/>
      <c r="AU775" s="47" t="s">
        <v>35</v>
      </c>
      <c r="AV775" s="48">
        <v>45063</v>
      </c>
      <c r="AW775" s="49"/>
      <c r="AX775" s="49"/>
      <c r="AY775" s="49"/>
      <c r="AZ775" s="49">
        <v>4</v>
      </c>
      <c r="BA775" s="49"/>
      <c r="BB775" s="49"/>
      <c r="BC775" s="49" t="e">
        <v>#VALUE!</v>
      </c>
      <c r="BD775" s="50"/>
      <c r="BE775" s="49"/>
      <c r="BF775" s="49"/>
      <c r="BG775" s="49"/>
      <c r="BH775" s="49"/>
      <c r="BI775" s="49"/>
      <c r="BJ775" s="49"/>
      <c r="BK775" s="49"/>
      <c r="BL775" s="49"/>
      <c r="BM775" s="49"/>
    </row>
    <row r="776" spans="2:65" x14ac:dyDescent="0.25">
      <c r="B776" s="162">
        <v>2023</v>
      </c>
      <c r="C776" s="26"/>
      <c r="D776" s="27" t="s">
        <v>1755</v>
      </c>
      <c r="E776" s="27" t="s">
        <v>1756</v>
      </c>
      <c r="F776" s="29"/>
      <c r="G776" s="30"/>
      <c r="H776" s="30"/>
      <c r="I776" s="30"/>
      <c r="J776" s="31"/>
      <c r="K776" s="32"/>
      <c r="L776" s="33"/>
      <c r="M776" s="33"/>
      <c r="N776" s="26"/>
      <c r="O776" s="26"/>
      <c r="P776" s="34"/>
      <c r="Q776" s="33"/>
      <c r="R776" s="35"/>
      <c r="S776" s="26"/>
      <c r="T776" s="26"/>
      <c r="U776" s="26"/>
      <c r="V776" s="26"/>
      <c r="W776" s="26"/>
      <c r="X776" s="26"/>
      <c r="Y776" s="36"/>
      <c r="Z776" s="37"/>
      <c r="AA776" s="37"/>
      <c r="AB776" s="38"/>
      <c r="AC776" s="33"/>
      <c r="AD776" s="28"/>
      <c r="AE776" s="37"/>
      <c r="AF776" s="38"/>
      <c r="AG776" s="38"/>
      <c r="AH776" s="39"/>
      <c r="AI776" s="39"/>
      <c r="AJ776" s="40"/>
      <c r="AK776" s="41"/>
      <c r="AL776" s="42" t="s">
        <v>1744</v>
      </c>
      <c r="AM776" s="39">
        <v>840</v>
      </c>
      <c r="AN776" s="30" t="s">
        <v>1740</v>
      </c>
      <c r="AO776" s="30"/>
      <c r="AP776" s="38"/>
      <c r="AQ776" s="43" t="s">
        <v>155</v>
      </c>
      <c r="AR776" s="44"/>
      <c r="AS776" s="45"/>
      <c r="AT776" s="46"/>
      <c r="AU776" s="47" t="s">
        <v>35</v>
      </c>
      <c r="AV776" s="48">
        <v>45146</v>
      </c>
      <c r="AW776" s="49"/>
      <c r="AX776" s="49"/>
      <c r="AY776" s="49"/>
      <c r="AZ776" s="49"/>
      <c r="BA776" s="49">
        <v>16</v>
      </c>
      <c r="BB776" s="49"/>
      <c r="BC776" s="49" t="e">
        <v>#VALUE!</v>
      </c>
      <c r="BD776" s="50"/>
      <c r="BE776" s="49"/>
      <c r="BF776" s="49"/>
      <c r="BG776" s="49"/>
      <c r="BH776" s="49"/>
      <c r="BI776" s="49"/>
      <c r="BJ776" s="49"/>
      <c r="BK776" s="49"/>
      <c r="BL776" s="49"/>
      <c r="BM776" s="49"/>
    </row>
    <row r="777" spans="2:65" x14ac:dyDescent="0.25">
      <c r="B777" s="163">
        <v>2023</v>
      </c>
      <c r="C777" s="26"/>
      <c r="D777" s="27" t="s">
        <v>1757</v>
      </c>
      <c r="E777" s="27" t="s">
        <v>1758</v>
      </c>
      <c r="F777" s="29"/>
      <c r="G777" s="30"/>
      <c r="H777" s="30"/>
      <c r="I777" s="30"/>
      <c r="J777" s="31"/>
      <c r="K777" s="32"/>
      <c r="L777" s="33"/>
      <c r="M777" s="33"/>
      <c r="N777" s="26"/>
      <c r="O777" s="26"/>
      <c r="P777" s="34"/>
      <c r="Q777" s="33"/>
      <c r="R777" s="35"/>
      <c r="S777" s="26"/>
      <c r="T777" s="26"/>
      <c r="U777" s="26"/>
      <c r="V777" s="26"/>
      <c r="W777" s="26"/>
      <c r="X777" s="26"/>
      <c r="Y777" s="36"/>
      <c r="Z777" s="37"/>
      <c r="AA777" s="37"/>
      <c r="AB777" s="38"/>
      <c r="AC777" s="33"/>
      <c r="AD777" s="28"/>
      <c r="AE777" s="37"/>
      <c r="AF777" s="38"/>
      <c r="AG777" s="38"/>
      <c r="AH777" s="39"/>
      <c r="AI777" s="39"/>
      <c r="AJ777" s="40"/>
      <c r="AK777" s="41"/>
      <c r="AL777" s="42"/>
      <c r="AM777" s="39">
        <v>840</v>
      </c>
      <c r="AN777" s="30" t="s">
        <v>1740</v>
      </c>
      <c r="AO777" s="30"/>
      <c r="AP777" s="38"/>
      <c r="AQ777" s="43" t="s">
        <v>155</v>
      </c>
      <c r="AR777" s="44"/>
      <c r="AS777" s="45"/>
      <c r="AT777" s="46"/>
      <c r="AU777" s="47" t="s">
        <v>35</v>
      </c>
      <c r="AV777" s="48">
        <v>45139</v>
      </c>
      <c r="AW777" s="49"/>
      <c r="AX777" s="49"/>
      <c r="AY777" s="49"/>
      <c r="AZ777" s="49">
        <v>32</v>
      </c>
      <c r="BA777" s="49"/>
      <c r="BB777" s="49"/>
      <c r="BC777" s="49" t="e">
        <v>#VALUE!</v>
      </c>
      <c r="BD777" s="50"/>
      <c r="BE777" s="49"/>
      <c r="BF777" s="49"/>
      <c r="BG777" s="49"/>
      <c r="BH777" s="49"/>
      <c r="BI777" s="49"/>
      <c r="BJ777" s="49"/>
      <c r="BK777" s="49"/>
      <c r="BL777" s="49"/>
      <c r="BM777" s="49"/>
    </row>
    <row r="778" spans="2:65" x14ac:dyDescent="0.25">
      <c r="B778" s="162">
        <v>2023</v>
      </c>
      <c r="C778" s="26"/>
      <c r="D778" s="27" t="s">
        <v>1759</v>
      </c>
      <c r="E778" s="27" t="s">
        <v>1760</v>
      </c>
      <c r="F778" s="29"/>
      <c r="G778" s="30"/>
      <c r="H778" s="30"/>
      <c r="I778" s="30"/>
      <c r="J778" s="31"/>
      <c r="K778" s="32"/>
      <c r="L778" s="33"/>
      <c r="M778" s="33"/>
      <c r="N778" s="26"/>
      <c r="O778" s="26"/>
      <c r="P778" s="34"/>
      <c r="Q778" s="33"/>
      <c r="R778" s="35"/>
      <c r="S778" s="26"/>
      <c r="T778" s="26"/>
      <c r="U778" s="26"/>
      <c r="V778" s="26"/>
      <c r="W778" s="26"/>
      <c r="X778" s="26"/>
      <c r="Y778" s="36"/>
      <c r="Z778" s="37"/>
      <c r="AA778" s="37"/>
      <c r="AB778" s="38"/>
      <c r="AC778" s="33"/>
      <c r="AD778" s="28"/>
      <c r="AE778" s="37"/>
      <c r="AF778" s="38"/>
      <c r="AG778" s="38"/>
      <c r="AH778" s="39"/>
      <c r="AI778" s="39"/>
      <c r="AJ778" s="40"/>
      <c r="AK778" s="41"/>
      <c r="AL778" s="42"/>
      <c r="AM778" s="39">
        <v>840</v>
      </c>
      <c r="AN778" s="30" t="s">
        <v>1740</v>
      </c>
      <c r="AO778" s="30"/>
      <c r="AP778" s="38"/>
      <c r="AQ778" s="43" t="s">
        <v>155</v>
      </c>
      <c r="AR778" s="44"/>
      <c r="AS778" s="45"/>
      <c r="AT778" s="46"/>
      <c r="AU778" s="47" t="s">
        <v>35</v>
      </c>
      <c r="AV778" s="48">
        <v>45139</v>
      </c>
      <c r="AW778" s="49"/>
      <c r="AX778" s="49"/>
      <c r="AY778" s="49"/>
      <c r="AZ778" s="49">
        <v>5</v>
      </c>
      <c r="BA778" s="49"/>
      <c r="BB778" s="49"/>
      <c r="BC778" s="49" t="e">
        <v>#VALUE!</v>
      </c>
      <c r="BD778" s="50"/>
      <c r="BE778" s="49"/>
      <c r="BF778" s="49"/>
      <c r="BG778" s="49"/>
      <c r="BH778" s="49"/>
      <c r="BI778" s="49"/>
      <c r="BJ778" s="49"/>
      <c r="BK778" s="49"/>
      <c r="BL778" s="49"/>
      <c r="BM778" s="49"/>
    </row>
    <row r="779" spans="2:65" x14ac:dyDescent="0.25">
      <c r="B779" s="163">
        <v>2023</v>
      </c>
      <c r="C779" s="26"/>
      <c r="D779" s="27" t="s">
        <v>1761</v>
      </c>
      <c r="E779" s="27" t="s">
        <v>1762</v>
      </c>
      <c r="F779" s="29"/>
      <c r="G779" s="30" t="s">
        <v>750</v>
      </c>
      <c r="H779" s="30"/>
      <c r="I779" s="30"/>
      <c r="J779" s="31"/>
      <c r="K779" s="32"/>
      <c r="L779" s="33"/>
      <c r="M779" s="33"/>
      <c r="N779" s="26"/>
      <c r="O779" s="26"/>
      <c r="P779" s="34"/>
      <c r="Q779" s="33"/>
      <c r="R779" s="35"/>
      <c r="S779" s="26"/>
      <c r="T779" s="26"/>
      <c r="U779" s="26"/>
      <c r="V779" s="26"/>
      <c r="W779" s="26"/>
      <c r="X779" s="26"/>
      <c r="Y779" s="36"/>
      <c r="Z779" s="37"/>
      <c r="AA779" s="37"/>
      <c r="AB779" s="38"/>
      <c r="AC779" s="33"/>
      <c r="AD779" s="28"/>
      <c r="AE779" s="37"/>
      <c r="AF779" s="38"/>
      <c r="AG779" s="38">
        <v>45133</v>
      </c>
      <c r="AH779" s="39"/>
      <c r="AI779" s="39"/>
      <c r="AJ779" s="40"/>
      <c r="AK779" s="41"/>
      <c r="AL779" s="42"/>
      <c r="AM779" s="39">
        <v>840</v>
      </c>
      <c r="AN779" s="30" t="s">
        <v>1740</v>
      </c>
      <c r="AO779" s="30"/>
      <c r="AP779" s="38"/>
      <c r="AQ779" s="43" t="s">
        <v>155</v>
      </c>
      <c r="AR779" s="44"/>
      <c r="AS779" s="45"/>
      <c r="AT779" s="46"/>
      <c r="AU779" s="47" t="s">
        <v>35</v>
      </c>
      <c r="AV779" s="48">
        <v>45264</v>
      </c>
      <c r="AW779" s="49"/>
      <c r="AX779" s="49"/>
      <c r="AY779" s="49"/>
      <c r="AZ779" s="49"/>
      <c r="BA779" s="49"/>
      <c r="BB779" s="49">
        <v>7</v>
      </c>
      <c r="BC779" s="49" t="e">
        <v>#VALUE!</v>
      </c>
      <c r="BD779" s="50"/>
      <c r="BE779" s="49"/>
      <c r="BF779" s="49"/>
      <c r="BG779" s="49"/>
      <c r="BH779" s="49"/>
      <c r="BI779" s="49"/>
      <c r="BJ779" s="49"/>
      <c r="BK779" s="49"/>
      <c r="BL779" s="49"/>
      <c r="BM779" s="49"/>
    </row>
    <row r="780" spans="2:65" x14ac:dyDescent="0.25">
      <c r="B780" s="162">
        <v>2023</v>
      </c>
      <c r="C780" s="26"/>
      <c r="D780" s="27" t="s">
        <v>1763</v>
      </c>
      <c r="E780" s="27" t="s">
        <v>1764</v>
      </c>
      <c r="F780" s="29"/>
      <c r="G780" s="30" t="s">
        <v>750</v>
      </c>
      <c r="H780" s="30"/>
      <c r="I780" s="30"/>
      <c r="J780" s="31"/>
      <c r="K780" s="32"/>
      <c r="L780" s="33"/>
      <c r="M780" s="33"/>
      <c r="N780" s="26"/>
      <c r="O780" s="26"/>
      <c r="P780" s="34"/>
      <c r="Q780" s="33"/>
      <c r="R780" s="35"/>
      <c r="S780" s="26"/>
      <c r="T780" s="26"/>
      <c r="U780" s="26"/>
      <c r="V780" s="26" t="s">
        <v>45</v>
      </c>
      <c r="W780" s="26"/>
      <c r="X780" s="26"/>
      <c r="Y780" s="36"/>
      <c r="Z780" s="37"/>
      <c r="AA780" s="37"/>
      <c r="AB780" s="38"/>
      <c r="AC780" s="33"/>
      <c r="AD780" s="28"/>
      <c r="AE780" s="37"/>
      <c r="AF780" s="38"/>
      <c r="AG780" s="38"/>
      <c r="AH780" s="39"/>
      <c r="AI780" s="39"/>
      <c r="AJ780" s="40"/>
      <c r="AK780" s="41"/>
      <c r="AL780" s="42"/>
      <c r="AM780" s="39">
        <v>840</v>
      </c>
      <c r="AN780" s="30" t="s">
        <v>1740</v>
      </c>
      <c r="AO780" s="30"/>
      <c r="AP780" s="38"/>
      <c r="AQ780" s="43" t="s">
        <v>155</v>
      </c>
      <c r="AR780" s="44"/>
      <c r="AS780" s="45"/>
      <c r="AT780" s="46" t="s">
        <v>1765</v>
      </c>
      <c r="AU780" s="47"/>
      <c r="AV780" s="48">
        <v>45376</v>
      </c>
      <c r="AW780" s="49"/>
      <c r="AX780" s="49"/>
      <c r="AY780" s="49"/>
      <c r="AZ780" s="49"/>
      <c r="BA780" s="49"/>
      <c r="BB780" s="49"/>
      <c r="BC780" s="49" t="e">
        <v>#VALUE!</v>
      </c>
      <c r="BD780" s="50"/>
      <c r="BE780" s="49">
        <v>17</v>
      </c>
      <c r="BF780" s="49"/>
      <c r="BG780" s="49"/>
      <c r="BH780" s="49"/>
      <c r="BI780" s="49"/>
      <c r="BJ780" s="49"/>
      <c r="BK780" s="49"/>
      <c r="BL780" s="49"/>
      <c r="BM780" s="49"/>
    </row>
    <row r="781" spans="2:65" x14ac:dyDescent="0.25">
      <c r="B781" s="163">
        <v>2023</v>
      </c>
      <c r="C781" s="26"/>
      <c r="D781" s="27" t="s">
        <v>1766</v>
      </c>
      <c r="E781" s="27" t="s">
        <v>1767</v>
      </c>
      <c r="F781" s="29"/>
      <c r="G781" s="30" t="s">
        <v>750</v>
      </c>
      <c r="H781" s="30"/>
      <c r="I781" s="30"/>
      <c r="J781" s="31"/>
      <c r="K781" s="32"/>
      <c r="L781" s="33"/>
      <c r="M781" s="33"/>
      <c r="N781" s="26"/>
      <c r="O781" s="26"/>
      <c r="P781" s="34"/>
      <c r="Q781" s="33"/>
      <c r="R781" s="35"/>
      <c r="S781" s="26"/>
      <c r="T781" s="26"/>
      <c r="U781" s="26"/>
      <c r="V781" s="26"/>
      <c r="W781" s="26"/>
      <c r="X781" s="26"/>
      <c r="Y781" s="36"/>
      <c r="Z781" s="37"/>
      <c r="AA781" s="37"/>
      <c r="AB781" s="38"/>
      <c r="AC781" s="33"/>
      <c r="AD781" s="28"/>
      <c r="AE781" s="37"/>
      <c r="AF781" s="38"/>
      <c r="AG781" s="38">
        <v>45155</v>
      </c>
      <c r="AH781" s="39"/>
      <c r="AI781" s="39"/>
      <c r="AJ781" s="40"/>
      <c r="AK781" s="41"/>
      <c r="AL781" s="42"/>
      <c r="AM781" s="39">
        <v>840</v>
      </c>
      <c r="AN781" s="30" t="s">
        <v>1740</v>
      </c>
      <c r="AO781" s="30"/>
      <c r="AP781" s="38"/>
      <c r="AQ781" s="43" t="s">
        <v>155</v>
      </c>
      <c r="AR781" s="44"/>
      <c r="AS781" s="45"/>
      <c r="AT781" s="46"/>
      <c r="AU781" s="47" t="s">
        <v>35</v>
      </c>
      <c r="AV781" s="48">
        <v>45264</v>
      </c>
      <c r="AW781" s="49"/>
      <c r="AX781" s="49"/>
      <c r="AY781" s="49"/>
      <c r="AZ781" s="49"/>
      <c r="BA781" s="49"/>
      <c r="BB781" s="49">
        <v>4</v>
      </c>
      <c r="BC781" s="49" t="e">
        <v>#VALUE!</v>
      </c>
      <c r="BD781" s="50"/>
      <c r="BE781" s="49"/>
      <c r="BF781" s="49"/>
      <c r="BG781" s="49"/>
      <c r="BH781" s="49"/>
      <c r="BI781" s="49"/>
      <c r="BJ781" s="49"/>
      <c r="BK781" s="49"/>
      <c r="BL781" s="49"/>
      <c r="BM781" s="49"/>
    </row>
    <row r="782" spans="2:65" x14ac:dyDescent="0.25">
      <c r="B782" s="162">
        <v>2022</v>
      </c>
      <c r="C782" s="26"/>
      <c r="D782" s="27" t="s">
        <v>1768</v>
      </c>
      <c r="E782" s="27" t="s">
        <v>1769</v>
      </c>
      <c r="F782" s="29"/>
      <c r="G782" s="30"/>
      <c r="H782" s="30"/>
      <c r="I782" s="30"/>
      <c r="J782" s="31"/>
      <c r="K782" s="32"/>
      <c r="L782" s="33"/>
      <c r="M782" s="33"/>
      <c r="N782" s="26"/>
      <c r="O782" s="26"/>
      <c r="P782" s="34"/>
      <c r="Q782" s="33"/>
      <c r="R782" s="35"/>
      <c r="S782" s="26"/>
      <c r="T782" s="26"/>
      <c r="U782" s="26"/>
      <c r="V782" s="26" t="s">
        <v>1532</v>
      </c>
      <c r="W782" s="26"/>
      <c r="X782" s="26"/>
      <c r="Y782" s="36"/>
      <c r="Z782" s="37"/>
      <c r="AA782" s="37"/>
      <c r="AB782" s="38"/>
      <c r="AC782" s="33"/>
      <c r="AD782" s="28"/>
      <c r="AE782" s="37"/>
      <c r="AF782" s="38"/>
      <c r="AG782" s="38"/>
      <c r="AH782" s="39"/>
      <c r="AI782" s="39"/>
      <c r="AJ782" s="40"/>
      <c r="AK782" s="41"/>
      <c r="AL782" s="42"/>
      <c r="AM782" s="39">
        <v>840</v>
      </c>
      <c r="AN782" s="30"/>
      <c r="AO782" s="30"/>
      <c r="AP782" s="38"/>
      <c r="AQ782" s="43" t="s">
        <v>155</v>
      </c>
      <c r="AR782" s="44"/>
      <c r="AS782" s="45"/>
      <c r="AT782" s="46"/>
      <c r="AU782" s="47"/>
      <c r="AV782" s="48"/>
      <c r="AW782" s="49"/>
      <c r="AX782" s="49"/>
      <c r="AY782" s="49"/>
      <c r="AZ782" s="49"/>
      <c r="BA782" s="49"/>
      <c r="BB782" s="49"/>
      <c r="BC782" s="49"/>
      <c r="BD782" s="50"/>
      <c r="BE782" s="49"/>
      <c r="BF782" s="49"/>
      <c r="BG782" s="49"/>
      <c r="BH782" s="49"/>
      <c r="BI782" s="49"/>
      <c r="BJ782" s="49"/>
      <c r="BK782" s="49"/>
      <c r="BL782" s="49"/>
      <c r="BM782" s="49"/>
    </row>
    <row r="783" spans="2:65" x14ac:dyDescent="0.25">
      <c r="B783" s="163">
        <v>2023</v>
      </c>
      <c r="C783" s="26"/>
      <c r="D783" s="27" t="s">
        <v>1770</v>
      </c>
      <c r="E783" s="27" t="s">
        <v>1771</v>
      </c>
      <c r="F783" s="29"/>
      <c r="G783" s="30" t="s">
        <v>750</v>
      </c>
      <c r="H783" s="30"/>
      <c r="I783" s="30"/>
      <c r="J783" s="31"/>
      <c r="K783" s="32"/>
      <c r="L783" s="33"/>
      <c r="M783" s="33"/>
      <c r="N783" s="26"/>
      <c r="O783" s="26"/>
      <c r="P783" s="34"/>
      <c r="Q783" s="33"/>
      <c r="R783" s="35"/>
      <c r="S783" s="26"/>
      <c r="T783" s="26"/>
      <c r="U783" s="26"/>
      <c r="V783" s="26"/>
      <c r="W783" s="26"/>
      <c r="X783" s="26"/>
      <c r="Y783" s="36"/>
      <c r="Z783" s="37"/>
      <c r="AA783" s="37"/>
      <c r="AB783" s="38"/>
      <c r="AC783" s="33"/>
      <c r="AD783" s="28"/>
      <c r="AE783" s="37"/>
      <c r="AF783" s="38"/>
      <c r="AG783" s="38"/>
      <c r="AH783" s="39"/>
      <c r="AI783" s="39"/>
      <c r="AJ783" s="40"/>
      <c r="AK783" s="41"/>
      <c r="AL783" s="42"/>
      <c r="AM783" s="39">
        <v>840</v>
      </c>
      <c r="AN783" s="30" t="s">
        <v>1740</v>
      </c>
      <c r="AO783" s="30"/>
      <c r="AP783" s="38"/>
      <c r="AQ783" s="43" t="s">
        <v>155</v>
      </c>
      <c r="AR783" s="44"/>
      <c r="AS783" s="45"/>
      <c r="AT783" s="46"/>
      <c r="AU783" s="47" t="s">
        <v>35</v>
      </c>
      <c r="AV783" s="48">
        <v>45264</v>
      </c>
      <c r="AW783" s="49"/>
      <c r="AX783" s="49">
        <v>4</v>
      </c>
      <c r="AY783" s="49"/>
      <c r="AZ783" s="49"/>
      <c r="BA783" s="49"/>
      <c r="BB783" s="49"/>
      <c r="BC783" s="49" t="e">
        <v>#VALUE!</v>
      </c>
      <c r="BD783" s="50"/>
      <c r="BE783" s="49"/>
      <c r="BF783" s="49"/>
      <c r="BG783" s="49"/>
      <c r="BH783" s="49"/>
      <c r="BI783" s="49"/>
      <c r="BJ783" s="49"/>
      <c r="BK783" s="49"/>
      <c r="BL783" s="49"/>
      <c r="BM783" s="49"/>
    </row>
    <row r="784" spans="2:65" x14ac:dyDescent="0.25">
      <c r="B784" s="162">
        <v>2023</v>
      </c>
      <c r="C784" s="26"/>
      <c r="D784" s="27" t="s">
        <v>1772</v>
      </c>
      <c r="E784" s="27" t="s">
        <v>1773</v>
      </c>
      <c r="F784" s="29"/>
      <c r="G784" s="30" t="s">
        <v>750</v>
      </c>
      <c r="H784" s="30"/>
      <c r="I784" s="30"/>
      <c r="J784" s="31"/>
      <c r="K784" s="32"/>
      <c r="L784" s="33"/>
      <c r="M784" s="33"/>
      <c r="N784" s="26"/>
      <c r="O784" s="26"/>
      <c r="P784" s="34"/>
      <c r="Q784" s="33"/>
      <c r="R784" s="35"/>
      <c r="S784" s="26"/>
      <c r="T784" s="26"/>
      <c r="U784" s="26"/>
      <c r="V784" s="26"/>
      <c r="W784" s="26"/>
      <c r="X784" s="26"/>
      <c r="Y784" s="36"/>
      <c r="Z784" s="37"/>
      <c r="AA784" s="37"/>
      <c r="AB784" s="38"/>
      <c r="AC784" s="33"/>
      <c r="AD784" s="28"/>
      <c r="AE784" s="37"/>
      <c r="AF784" s="38"/>
      <c r="AG784" s="38"/>
      <c r="AH784" s="39"/>
      <c r="AI784" s="39"/>
      <c r="AJ784" s="40"/>
      <c r="AK784" s="41"/>
      <c r="AL784" s="42"/>
      <c r="AM784" s="39">
        <v>840</v>
      </c>
      <c r="AN784" s="30" t="s">
        <v>1740</v>
      </c>
      <c r="AO784" s="30"/>
      <c r="AP784" s="38"/>
      <c r="AQ784" s="43" t="s">
        <v>155</v>
      </c>
      <c r="AR784" s="44"/>
      <c r="AS784" s="45"/>
      <c r="AT784" s="46"/>
      <c r="AU784" s="47"/>
      <c r="AV784" s="48">
        <v>45264</v>
      </c>
      <c r="AW784" s="49"/>
      <c r="AX784" s="49"/>
      <c r="AY784" s="49"/>
      <c r="AZ784" s="49"/>
      <c r="BA784" s="49"/>
      <c r="BB784" s="49">
        <v>4</v>
      </c>
      <c r="BC784" s="49" t="e">
        <v>#VALUE!</v>
      </c>
      <c r="BD784" s="50"/>
      <c r="BE784" s="49"/>
      <c r="BF784" s="49"/>
      <c r="BG784" s="49"/>
      <c r="BH784" s="49"/>
      <c r="BI784" s="49"/>
      <c r="BJ784" s="49"/>
      <c r="BK784" s="49"/>
      <c r="BL784" s="49"/>
      <c r="BM784" s="49"/>
    </row>
    <row r="785" spans="2:65" x14ac:dyDescent="0.25">
      <c r="B785" s="163">
        <v>2023</v>
      </c>
      <c r="C785" s="26"/>
      <c r="D785" s="27" t="s">
        <v>1774</v>
      </c>
      <c r="E785" s="27" t="s">
        <v>1775</v>
      </c>
      <c r="F785" s="29"/>
      <c r="G785" s="30"/>
      <c r="H785" s="30"/>
      <c r="I785" s="30"/>
      <c r="J785" s="31"/>
      <c r="K785" s="32"/>
      <c r="L785" s="33"/>
      <c r="M785" s="33"/>
      <c r="N785" s="26"/>
      <c r="O785" s="26"/>
      <c r="P785" s="34"/>
      <c r="Q785" s="33"/>
      <c r="R785" s="35"/>
      <c r="S785" s="26"/>
      <c r="T785" s="26"/>
      <c r="U785" s="26"/>
      <c r="V785" s="26" t="s">
        <v>45</v>
      </c>
      <c r="W785" s="26"/>
      <c r="X785" s="26"/>
      <c r="Y785" s="36"/>
      <c r="Z785" s="37"/>
      <c r="AA785" s="37"/>
      <c r="AB785" s="38"/>
      <c r="AC785" s="33"/>
      <c r="AD785" s="28" t="s">
        <v>1776</v>
      </c>
      <c r="AE785" s="37">
        <v>2023</v>
      </c>
      <c r="AF785" s="38">
        <v>45272</v>
      </c>
      <c r="AG785" s="38">
        <v>45272</v>
      </c>
      <c r="AH785" s="39"/>
      <c r="AI785" s="39"/>
      <c r="AJ785" s="40"/>
      <c r="AK785" s="41">
        <v>1.3333333333333333</v>
      </c>
      <c r="AL785" s="42" t="s">
        <v>1744</v>
      </c>
      <c r="AM785" s="39">
        <v>840</v>
      </c>
      <c r="AN785" s="30" t="s">
        <v>1740</v>
      </c>
      <c r="AO785" s="30"/>
      <c r="AP785" s="38"/>
      <c r="AQ785" s="43" t="s">
        <v>155</v>
      </c>
      <c r="AR785" s="44"/>
      <c r="AS785" s="45"/>
      <c r="AT785" s="46"/>
      <c r="AU785" s="47"/>
      <c r="AV785" s="48">
        <v>45455</v>
      </c>
      <c r="AW785" s="49"/>
      <c r="AX785" s="49"/>
      <c r="AY785" s="49"/>
      <c r="AZ785" s="49"/>
      <c r="BA785" s="49"/>
      <c r="BB785" s="49"/>
      <c r="BC785" s="49"/>
      <c r="BD785" s="50"/>
      <c r="BE785" s="49">
        <v>4</v>
      </c>
      <c r="BF785" s="49">
        <v>3</v>
      </c>
      <c r="BG785" s="49"/>
      <c r="BH785" s="49"/>
      <c r="BI785" s="49"/>
      <c r="BJ785" s="49"/>
      <c r="BK785" s="49"/>
      <c r="BL785" s="49"/>
      <c r="BM785" s="49"/>
    </row>
    <row r="786" spans="2:65" x14ac:dyDescent="0.25">
      <c r="B786" s="162">
        <v>2023</v>
      </c>
      <c r="C786" s="26"/>
      <c r="D786" s="27" t="s">
        <v>1777</v>
      </c>
      <c r="E786" s="27" t="s">
        <v>1778</v>
      </c>
      <c r="F786" s="29"/>
      <c r="G786" s="30"/>
      <c r="H786" s="30"/>
      <c r="I786" s="30"/>
      <c r="J786" s="31"/>
      <c r="K786" s="32"/>
      <c r="L786" s="33"/>
      <c r="M786" s="33"/>
      <c r="N786" s="26"/>
      <c r="O786" s="26"/>
      <c r="P786" s="34"/>
      <c r="Q786" s="33"/>
      <c r="R786" s="35"/>
      <c r="S786" s="26"/>
      <c r="T786" s="26"/>
      <c r="U786" s="26"/>
      <c r="V786" s="26" t="s">
        <v>1532</v>
      </c>
      <c r="W786" s="26"/>
      <c r="X786" s="26"/>
      <c r="Y786" s="36"/>
      <c r="Z786" s="37"/>
      <c r="AA786" s="37"/>
      <c r="AB786" s="38"/>
      <c r="AC786" s="33"/>
      <c r="AD786" s="28"/>
      <c r="AE786" s="37"/>
      <c r="AF786" s="38"/>
      <c r="AG786" s="38"/>
      <c r="AH786" s="39"/>
      <c r="AI786" s="39"/>
      <c r="AJ786" s="40"/>
      <c r="AK786" s="41"/>
      <c r="AL786" s="42"/>
      <c r="AM786" s="39">
        <v>841</v>
      </c>
      <c r="AN786" s="30"/>
      <c r="AO786" s="30"/>
      <c r="AP786" s="38"/>
      <c r="AQ786" s="43" t="s">
        <v>155</v>
      </c>
      <c r="AR786" s="44" t="s">
        <v>1575</v>
      </c>
      <c r="AS786" s="45"/>
      <c r="AT786" s="46"/>
      <c r="AU786" s="47"/>
      <c r="AV786" s="48"/>
      <c r="AW786" s="49"/>
      <c r="AX786" s="49"/>
      <c r="AY786" s="49"/>
      <c r="AZ786" s="49"/>
      <c r="BA786" s="49"/>
      <c r="BB786" s="49"/>
      <c r="BC786" s="49"/>
      <c r="BD786" s="50"/>
      <c r="BE786" s="49"/>
      <c r="BF786" s="49"/>
      <c r="BG786" s="49"/>
      <c r="BH786" s="49"/>
      <c r="BI786" s="49"/>
      <c r="BJ786" s="49"/>
      <c r="BK786" s="49"/>
      <c r="BL786" s="49"/>
      <c r="BM786" s="49"/>
    </row>
    <row r="787" spans="2:65" x14ac:dyDescent="0.25">
      <c r="B787" s="163">
        <v>2023</v>
      </c>
      <c r="C787" s="26"/>
      <c r="D787" s="27" t="s">
        <v>1779</v>
      </c>
      <c r="E787" s="27" t="s">
        <v>1780</v>
      </c>
      <c r="F787" s="29"/>
      <c r="G787" s="30"/>
      <c r="H787" s="30"/>
      <c r="I787" s="30"/>
      <c r="J787" s="31"/>
      <c r="K787" s="32"/>
      <c r="L787" s="33"/>
      <c r="M787" s="33"/>
      <c r="N787" s="26"/>
      <c r="O787" s="26"/>
      <c r="P787" s="34"/>
      <c r="Q787" s="33"/>
      <c r="R787" s="35"/>
      <c r="S787" s="26"/>
      <c r="T787" s="26"/>
      <c r="U787" s="26"/>
      <c r="V787" s="26"/>
      <c r="W787" s="26"/>
      <c r="X787" s="26" t="s">
        <v>1733</v>
      </c>
      <c r="Y787" s="36"/>
      <c r="Z787" s="37"/>
      <c r="AA787" s="37"/>
      <c r="AB787" s="38"/>
      <c r="AC787" s="33"/>
      <c r="AD787" s="28"/>
      <c r="AE787" s="37"/>
      <c r="AF787" s="38"/>
      <c r="AG787" s="38"/>
      <c r="AH787" s="39"/>
      <c r="AI787" s="39"/>
      <c r="AJ787" s="40"/>
      <c r="AK787" s="41"/>
      <c r="AL787" s="42"/>
      <c r="AM787" s="39">
        <v>842</v>
      </c>
      <c r="AN787" s="30" t="s">
        <v>1781</v>
      </c>
      <c r="AO787" s="30"/>
      <c r="AP787" s="38"/>
      <c r="AQ787" s="43" t="s">
        <v>155</v>
      </c>
      <c r="AR787" s="44"/>
      <c r="AS787" s="45"/>
      <c r="AT787" s="46"/>
      <c r="AU787" s="47" t="s">
        <v>35</v>
      </c>
      <c r="AV787" s="48">
        <v>45058</v>
      </c>
      <c r="AW787" s="49"/>
      <c r="AX787" s="49"/>
      <c r="AY787" s="49">
        <v>63</v>
      </c>
      <c r="AZ787" s="49"/>
      <c r="BA787" s="49"/>
      <c r="BB787" s="49"/>
      <c r="BC787" s="49" t="e">
        <v>#VALUE!</v>
      </c>
      <c r="BD787" s="50"/>
      <c r="BE787" s="49"/>
      <c r="BF787" s="49"/>
      <c r="BG787" s="49"/>
      <c r="BH787" s="49"/>
      <c r="BI787" s="49"/>
      <c r="BJ787" s="49"/>
      <c r="BK787" s="49"/>
      <c r="BL787" s="49"/>
      <c r="BM787" s="49"/>
    </row>
    <row r="788" spans="2:65" x14ac:dyDescent="0.25">
      <c r="B788" s="162">
        <v>2023</v>
      </c>
      <c r="C788" s="26"/>
      <c r="D788" s="27" t="s">
        <v>1782</v>
      </c>
      <c r="E788" s="27" t="s">
        <v>1783</v>
      </c>
      <c r="F788" s="29"/>
      <c r="G788" s="30" t="s">
        <v>750</v>
      </c>
      <c r="H788" s="30"/>
      <c r="I788" s="30"/>
      <c r="J788" s="31"/>
      <c r="K788" s="32"/>
      <c r="L788" s="33"/>
      <c r="M788" s="33"/>
      <c r="N788" s="26"/>
      <c r="O788" s="26"/>
      <c r="P788" s="34" t="s">
        <v>1784</v>
      </c>
      <c r="Q788" s="33"/>
      <c r="R788" s="35"/>
      <c r="S788" s="26" t="s">
        <v>750</v>
      </c>
      <c r="T788" s="26"/>
      <c r="U788" s="26"/>
      <c r="V788" s="26"/>
      <c r="W788" s="26" t="s">
        <v>1481</v>
      </c>
      <c r="X788" s="26" t="s">
        <v>1754</v>
      </c>
      <c r="Y788" s="36"/>
      <c r="Z788" s="37">
        <v>20</v>
      </c>
      <c r="AA788" s="37"/>
      <c r="AB788" s="38"/>
      <c r="AC788" s="33"/>
      <c r="AD788" s="28" t="s">
        <v>287</v>
      </c>
      <c r="AE788" s="37">
        <v>2023</v>
      </c>
      <c r="AF788" s="38">
        <v>45048</v>
      </c>
      <c r="AG788" s="38">
        <v>45134</v>
      </c>
      <c r="AH788" s="39" t="s">
        <v>30</v>
      </c>
      <c r="AI788" s="39" t="s">
        <v>720</v>
      </c>
      <c r="AJ788" s="40" t="s">
        <v>972</v>
      </c>
      <c r="AK788" s="41">
        <v>20</v>
      </c>
      <c r="AL788" s="42" t="s">
        <v>1785</v>
      </c>
      <c r="AM788" s="39">
        <v>843</v>
      </c>
      <c r="AN788" s="30" t="s">
        <v>1786</v>
      </c>
      <c r="AO788" s="30"/>
      <c r="AP788" s="38"/>
      <c r="AQ788" s="43" t="s">
        <v>155</v>
      </c>
      <c r="AR788" s="44"/>
      <c r="AS788" s="45"/>
      <c r="AT788" s="46" t="s">
        <v>1787</v>
      </c>
      <c r="AU788" s="47" t="s">
        <v>35</v>
      </c>
      <c r="AV788" s="48">
        <v>45174</v>
      </c>
      <c r="AW788" s="49"/>
      <c r="AX788" s="49"/>
      <c r="AY788" s="49"/>
      <c r="AZ788" s="49"/>
      <c r="BA788" s="49">
        <v>15</v>
      </c>
      <c r="BB788" s="49"/>
      <c r="BC788" s="49" t="e">
        <v>#VALUE!</v>
      </c>
      <c r="BD788" s="50"/>
      <c r="BE788" s="49"/>
      <c r="BF788" s="49"/>
      <c r="BG788" s="49"/>
      <c r="BH788" s="49"/>
      <c r="BI788" s="49"/>
      <c r="BJ788" s="49"/>
      <c r="BK788" s="49"/>
      <c r="BL788" s="49"/>
      <c r="BM788" s="49"/>
    </row>
    <row r="789" spans="2:65" x14ac:dyDescent="0.25">
      <c r="B789" s="163">
        <v>2024</v>
      </c>
      <c r="C789" s="26"/>
      <c r="D789" s="27" t="s">
        <v>1788</v>
      </c>
      <c r="E789" s="27" t="s">
        <v>1789</v>
      </c>
      <c r="F789" s="29"/>
      <c r="G789" s="30"/>
      <c r="H789" s="30"/>
      <c r="I789" s="30"/>
      <c r="J789" s="31"/>
      <c r="K789" s="32"/>
      <c r="L789" s="33"/>
      <c r="M789" s="33"/>
      <c r="N789" s="26" t="s">
        <v>1790</v>
      </c>
      <c r="O789" s="26" t="s">
        <v>633</v>
      </c>
      <c r="P789" s="34" t="s">
        <v>1791</v>
      </c>
      <c r="Q789" s="33"/>
      <c r="R789" s="35"/>
      <c r="S789" s="26"/>
      <c r="T789" s="26"/>
      <c r="U789" s="26"/>
      <c r="V789" s="26" t="s">
        <v>91</v>
      </c>
      <c r="W789" s="26" t="s">
        <v>1792</v>
      </c>
      <c r="X789" s="26" t="s">
        <v>86</v>
      </c>
      <c r="Y789" s="36"/>
      <c r="Z789" s="37">
        <v>40</v>
      </c>
      <c r="AA789" s="37"/>
      <c r="AB789" s="38"/>
      <c r="AC789" s="33" t="s">
        <v>1793</v>
      </c>
      <c r="AD789" s="28"/>
      <c r="AE789" s="37">
        <v>2024</v>
      </c>
      <c r="AF789" s="38">
        <v>45407</v>
      </c>
      <c r="AG789" s="38">
        <v>45439</v>
      </c>
      <c r="AH789" s="39"/>
      <c r="AI789" s="39"/>
      <c r="AJ789" s="40" t="s">
        <v>91</v>
      </c>
      <c r="AK789" s="41">
        <v>1.25</v>
      </c>
      <c r="AL789" s="42" t="s">
        <v>1794</v>
      </c>
      <c r="AM789" s="39">
        <v>844</v>
      </c>
      <c r="AN789" s="30" t="s">
        <v>1795</v>
      </c>
      <c r="AO789" s="30"/>
      <c r="AP789" s="38"/>
      <c r="AQ789" s="43" t="s">
        <v>911</v>
      </c>
      <c r="AR789" s="44"/>
      <c r="AS789" s="45"/>
      <c r="AT789" s="46"/>
      <c r="AU789" s="47"/>
      <c r="AV789" s="48">
        <v>45485</v>
      </c>
      <c r="AW789" s="49"/>
      <c r="AX789" s="49"/>
      <c r="AY789" s="49"/>
      <c r="AZ789" s="49"/>
      <c r="BA789" s="49"/>
      <c r="BB789" s="49"/>
      <c r="BC789" s="49"/>
      <c r="BD789" s="50"/>
      <c r="BE789" s="49"/>
      <c r="BF789" s="49"/>
      <c r="BG789" s="49">
        <v>36</v>
      </c>
      <c r="BH789" s="49"/>
      <c r="BI789" s="49"/>
      <c r="BJ789" s="49"/>
      <c r="BK789" s="49"/>
      <c r="BL789" s="49"/>
      <c r="BM789" s="49"/>
    </row>
    <row r="790" spans="2:65" x14ac:dyDescent="0.25">
      <c r="B790" s="162">
        <v>2023</v>
      </c>
      <c r="D790" s="27" t="s">
        <v>1796</v>
      </c>
      <c r="E790" s="27" t="s">
        <v>1797</v>
      </c>
      <c r="F790" s="29"/>
      <c r="G790" s="30" t="s">
        <v>750</v>
      </c>
      <c r="H790" s="30"/>
      <c r="I790" s="30"/>
      <c r="J790" s="31"/>
      <c r="K790" s="32"/>
      <c r="L790" s="33" t="s">
        <v>1798</v>
      </c>
      <c r="M790" s="33"/>
      <c r="N790" s="26"/>
      <c r="O790" s="26"/>
      <c r="P790" s="34">
        <v>470</v>
      </c>
      <c r="Q790" s="33"/>
      <c r="R790" s="35"/>
      <c r="S790" s="26" t="s">
        <v>750</v>
      </c>
      <c r="T790" s="26"/>
      <c r="U790" s="26"/>
      <c r="V790" s="26"/>
      <c r="W790" s="26" t="s">
        <v>1799</v>
      </c>
      <c r="X790" s="26" t="s">
        <v>1754</v>
      </c>
      <c r="Y790" s="36"/>
      <c r="Z790" s="37">
        <v>40</v>
      </c>
      <c r="AA790" s="37"/>
      <c r="AB790" s="38"/>
      <c r="AC790" s="33"/>
      <c r="AD790" s="28" t="s">
        <v>154</v>
      </c>
      <c r="AE790" s="37">
        <v>2023</v>
      </c>
      <c r="AF790" s="38">
        <v>45099</v>
      </c>
      <c r="AG790" s="38">
        <v>45131</v>
      </c>
      <c r="AH790" s="39" t="s">
        <v>30</v>
      </c>
      <c r="AI790" s="39" t="s">
        <v>31</v>
      </c>
      <c r="AJ790" s="40" t="s">
        <v>972</v>
      </c>
      <c r="AK790" s="41">
        <v>1.25</v>
      </c>
      <c r="AL790" s="42" t="s">
        <v>1794</v>
      </c>
      <c r="AM790" s="39">
        <v>846</v>
      </c>
      <c r="AN790" s="30" t="s">
        <v>1800</v>
      </c>
      <c r="AO790" s="30"/>
      <c r="AP790" s="38"/>
      <c r="AQ790" s="43" t="s">
        <v>155</v>
      </c>
      <c r="AR790" s="44"/>
      <c r="AS790" s="45"/>
      <c r="AT790" s="46"/>
      <c r="AU790" s="47" t="s">
        <v>35</v>
      </c>
      <c r="AV790" s="48">
        <v>45160</v>
      </c>
      <c r="AW790" s="49"/>
      <c r="AX790" s="49"/>
      <c r="AY790" s="49"/>
      <c r="AZ790" s="49"/>
      <c r="BA790" s="49">
        <v>20</v>
      </c>
      <c r="BB790" s="49"/>
      <c r="BC790" s="49" t="e">
        <v>#VALUE!</v>
      </c>
      <c r="BD790" s="50"/>
      <c r="BE790" s="49"/>
      <c r="BF790" s="49"/>
      <c r="BG790" s="49"/>
      <c r="BH790" s="49"/>
      <c r="BI790" s="49"/>
      <c r="BJ790" s="49"/>
      <c r="BK790" s="49"/>
      <c r="BL790" s="49"/>
      <c r="BM790" s="49"/>
    </row>
    <row r="791" spans="2:65" x14ac:dyDescent="0.25">
      <c r="B791" s="171">
        <v>2023</v>
      </c>
      <c r="C791" s="26"/>
      <c r="D791" s="27" t="s">
        <v>1692</v>
      </c>
      <c r="E791" s="27" t="s">
        <v>1801</v>
      </c>
      <c r="F791" s="29"/>
      <c r="G791" s="30"/>
      <c r="H791" s="30"/>
      <c r="I791" s="30"/>
      <c r="J791" s="31"/>
      <c r="K791" s="32"/>
      <c r="L791" s="33"/>
      <c r="M791" s="33"/>
      <c r="N791" s="26"/>
      <c r="O791" s="26"/>
      <c r="P791" s="34"/>
      <c r="Q791" s="33"/>
      <c r="R791" s="35"/>
      <c r="S791" s="26"/>
      <c r="T791" s="26"/>
      <c r="U791" s="26"/>
      <c r="V791" s="26"/>
      <c r="W791" s="26"/>
      <c r="X791" s="26"/>
      <c r="Y791" s="36"/>
      <c r="Z791" s="37"/>
      <c r="AA791" s="37"/>
      <c r="AB791" s="38"/>
      <c r="AC791" s="33"/>
      <c r="AD791" s="28"/>
      <c r="AE791" s="37"/>
      <c r="AF791" s="38"/>
      <c r="AG791" s="38"/>
      <c r="AH791" s="39"/>
      <c r="AI791" s="39"/>
      <c r="AJ791" s="40"/>
      <c r="AK791" s="41"/>
      <c r="AL791" s="42"/>
      <c r="AM791" s="39">
        <v>847</v>
      </c>
      <c r="AN791" s="30"/>
      <c r="AO791" s="30"/>
      <c r="AP791" s="38"/>
      <c r="AQ791" s="43" t="s">
        <v>1185</v>
      </c>
      <c r="AR791" s="44"/>
      <c r="AS791" s="45"/>
      <c r="AT791" s="46"/>
      <c r="AU791" s="47"/>
      <c r="AV791" s="48">
        <v>45514</v>
      </c>
      <c r="AW791" s="49"/>
      <c r="AX791" s="49"/>
      <c r="AY791" s="49"/>
      <c r="AZ791" s="49"/>
      <c r="BA791" s="49"/>
      <c r="BB791" s="49"/>
      <c r="BC791" s="49"/>
      <c r="BD791" s="50"/>
      <c r="BE791" s="49"/>
      <c r="BF791" s="49"/>
      <c r="BG791" s="49"/>
      <c r="BH791" s="49"/>
      <c r="BI791" s="49"/>
      <c r="BJ791" s="49"/>
      <c r="BK791" s="49"/>
      <c r="BL791" s="49"/>
      <c r="BM791" s="49"/>
    </row>
    <row r="792" spans="2:65" x14ac:dyDescent="0.25">
      <c r="B792" s="162">
        <v>2023</v>
      </c>
      <c r="C792" s="26"/>
      <c r="D792" s="27" t="s">
        <v>1802</v>
      </c>
      <c r="E792" s="27" t="s">
        <v>1803</v>
      </c>
      <c r="F792" s="29"/>
      <c r="G792" s="30"/>
      <c r="H792" s="30"/>
      <c r="I792" s="30"/>
      <c r="J792" s="31"/>
      <c r="K792" s="32"/>
      <c r="L792" s="33"/>
      <c r="M792" s="33"/>
      <c r="N792" s="26"/>
      <c r="O792" s="26"/>
      <c r="P792" s="34"/>
      <c r="Q792" s="33"/>
      <c r="R792" s="35"/>
      <c r="S792" s="26" t="s">
        <v>1804</v>
      </c>
      <c r="T792" s="26"/>
      <c r="U792" s="26"/>
      <c r="V792" s="26"/>
      <c r="W792" s="26"/>
      <c r="X792" s="26" t="s">
        <v>1805</v>
      </c>
      <c r="Y792" s="36"/>
      <c r="Z792" s="37"/>
      <c r="AA792" s="37"/>
      <c r="AB792" s="38"/>
      <c r="AC792" s="33"/>
      <c r="AD792" s="28"/>
      <c r="AE792" s="37"/>
      <c r="AF792" s="38"/>
      <c r="AG792" s="38"/>
      <c r="AH792" s="39"/>
      <c r="AI792" s="39" t="s">
        <v>720</v>
      </c>
      <c r="AJ792" s="40"/>
      <c r="AK792" s="41"/>
      <c r="AL792" s="42"/>
      <c r="AM792" s="39">
        <v>848</v>
      </c>
      <c r="AN792" s="30" t="s">
        <v>1806</v>
      </c>
      <c r="AO792" s="30"/>
      <c r="AP792" s="38"/>
      <c r="AQ792" s="43" t="s">
        <v>155</v>
      </c>
      <c r="AR792" s="44"/>
      <c r="AS792" s="45"/>
      <c r="AT792" s="46"/>
      <c r="AU792" s="47" t="s">
        <v>35</v>
      </c>
      <c r="AV792" s="48">
        <v>45138</v>
      </c>
      <c r="AW792" s="49"/>
      <c r="AX792" s="49"/>
      <c r="AY792" s="49"/>
      <c r="AZ792" s="49">
        <v>40</v>
      </c>
      <c r="BA792" s="49"/>
      <c r="BB792" s="49"/>
      <c r="BC792" s="49" t="e">
        <v>#VALUE!</v>
      </c>
      <c r="BD792" s="50"/>
      <c r="BE792" s="49"/>
      <c r="BF792" s="49"/>
      <c r="BG792" s="49"/>
      <c r="BH792" s="49"/>
      <c r="BI792" s="49"/>
      <c r="BJ792" s="49"/>
      <c r="BK792" s="49"/>
      <c r="BL792" s="49"/>
      <c r="BM792" s="49"/>
    </row>
    <row r="793" spans="2:65" x14ac:dyDescent="0.25">
      <c r="B793" s="171">
        <v>2023</v>
      </c>
      <c r="C793" s="26"/>
      <c r="D793" s="27" t="s">
        <v>1807</v>
      </c>
      <c r="E793" s="27" t="s">
        <v>1808</v>
      </c>
      <c r="F793" s="29"/>
      <c r="G793" s="30"/>
      <c r="H793" s="30"/>
      <c r="I793" s="30"/>
      <c r="J793" s="31"/>
      <c r="K793" s="32"/>
      <c r="L793" s="33"/>
      <c r="M793" s="33"/>
      <c r="N793" s="26"/>
      <c r="O793" s="26"/>
      <c r="P793" s="34" t="s">
        <v>1809</v>
      </c>
      <c r="Q793" s="33"/>
      <c r="R793" s="35"/>
      <c r="S793" s="26"/>
      <c r="T793" s="26"/>
      <c r="U793" s="26"/>
      <c r="V793" s="26"/>
      <c r="W793" s="26" t="s">
        <v>1810</v>
      </c>
      <c r="X793" s="26" t="s">
        <v>423</v>
      </c>
      <c r="Y793" s="36"/>
      <c r="Z793" s="37"/>
      <c r="AA793" s="37"/>
      <c r="AB793" s="38"/>
      <c r="AC793" s="33"/>
      <c r="AD793" s="28"/>
      <c r="AE793" s="37"/>
      <c r="AF793" s="38"/>
      <c r="AG793" s="38"/>
      <c r="AH793" s="39"/>
      <c r="AI793" s="39" t="s">
        <v>31</v>
      </c>
      <c r="AJ793" s="40" t="s">
        <v>972</v>
      </c>
      <c r="AK793" s="41"/>
      <c r="AL793" s="42"/>
      <c r="AM793" s="39">
        <v>849</v>
      </c>
      <c r="AN793" s="30" t="s">
        <v>1811</v>
      </c>
      <c r="AO793" s="30"/>
      <c r="AP793" s="38"/>
      <c r="AQ793" s="43" t="s">
        <v>155</v>
      </c>
      <c r="AR793" s="44"/>
      <c r="AS793" s="45"/>
      <c r="AT793" s="46"/>
      <c r="AU793" s="47" t="s">
        <v>35</v>
      </c>
      <c r="AV793" s="48">
        <v>45138</v>
      </c>
      <c r="AW793" s="49"/>
      <c r="AX793" s="49"/>
      <c r="AY793" s="49"/>
      <c r="AZ793" s="49">
        <v>30</v>
      </c>
      <c r="BA793" s="49"/>
      <c r="BB793" s="49"/>
      <c r="BC793" s="49" t="e">
        <v>#VALUE!</v>
      </c>
      <c r="BD793" s="50"/>
      <c r="BE793" s="49"/>
      <c r="BF793" s="49"/>
      <c r="BG793" s="49"/>
      <c r="BH793" s="49"/>
      <c r="BI793" s="49"/>
      <c r="BJ793" s="49"/>
      <c r="BK793" s="49"/>
      <c r="BL793" s="49"/>
      <c r="BM793" s="49"/>
    </row>
    <row r="794" spans="2:65" x14ac:dyDescent="0.25">
      <c r="B794" s="162">
        <v>2023</v>
      </c>
      <c r="C794" s="26"/>
      <c r="D794" s="27" t="s">
        <v>1812</v>
      </c>
      <c r="E794" s="27" t="s">
        <v>1813</v>
      </c>
      <c r="F794" s="29"/>
      <c r="G794" s="30"/>
      <c r="H794" s="30"/>
      <c r="I794" s="30"/>
      <c r="J794" s="31"/>
      <c r="K794" s="32"/>
      <c r="L794" s="33"/>
      <c r="M794" s="33"/>
      <c r="N794" s="26"/>
      <c r="O794" s="26"/>
      <c r="P794" s="34" t="s">
        <v>1814</v>
      </c>
      <c r="Q794" s="33"/>
      <c r="R794" s="35"/>
      <c r="S794" s="26"/>
      <c r="T794" s="26"/>
      <c r="U794" s="26"/>
      <c r="V794" s="26"/>
      <c r="W794" s="26"/>
      <c r="X794" s="26"/>
      <c r="Y794" s="36"/>
      <c r="Z794" s="37"/>
      <c r="AA794" s="37"/>
      <c r="AB794" s="38"/>
      <c r="AC794" s="33"/>
      <c r="AD794" s="28"/>
      <c r="AE794" s="37"/>
      <c r="AF794" s="38"/>
      <c r="AG794" s="38"/>
      <c r="AH794" s="39"/>
      <c r="AI794" s="39"/>
      <c r="AJ794" s="40"/>
      <c r="AK794" s="41"/>
      <c r="AL794" s="42"/>
      <c r="AM794" s="39">
        <v>851</v>
      </c>
      <c r="AN794" s="30" t="s">
        <v>1815</v>
      </c>
      <c r="AO794" s="30"/>
      <c r="AP794" s="38"/>
      <c r="AQ794" s="43" t="s">
        <v>155</v>
      </c>
      <c r="AR794" s="44"/>
      <c r="AS794" s="45"/>
      <c r="AT794" s="46"/>
      <c r="AU794" s="47" t="s">
        <v>35</v>
      </c>
      <c r="AV794" s="48">
        <v>45128</v>
      </c>
      <c r="AW794" s="49"/>
      <c r="AX794" s="49"/>
      <c r="AY794" s="49"/>
      <c r="AZ794" s="49">
        <v>173</v>
      </c>
      <c r="BA794" s="49"/>
      <c r="BB794" s="49"/>
      <c r="BC794" s="49" t="e">
        <v>#VALUE!</v>
      </c>
      <c r="BD794" s="50"/>
      <c r="BE794" s="49"/>
      <c r="BF794" s="49"/>
      <c r="BG794" s="49"/>
      <c r="BH794" s="49"/>
      <c r="BI794" s="49"/>
      <c r="BJ794" s="49"/>
      <c r="BK794" s="49"/>
      <c r="BL794" s="49"/>
      <c r="BM794" s="49"/>
    </row>
    <row r="795" spans="2:65" x14ac:dyDescent="0.25">
      <c r="B795" s="171">
        <v>2023</v>
      </c>
      <c r="C795" s="26"/>
      <c r="D795" s="27" t="s">
        <v>1816</v>
      </c>
      <c r="E795" s="27" t="s">
        <v>1817</v>
      </c>
      <c r="F795" s="29"/>
      <c r="G795" s="30"/>
      <c r="H795" s="30"/>
      <c r="I795" s="30"/>
      <c r="J795" s="31"/>
      <c r="K795" s="32"/>
      <c r="L795" s="33"/>
      <c r="M795" s="33"/>
      <c r="N795" s="26"/>
      <c r="O795" s="26"/>
      <c r="P795" s="34"/>
      <c r="Q795" s="33"/>
      <c r="R795" s="35"/>
      <c r="S795" s="26"/>
      <c r="T795" s="26"/>
      <c r="U795" s="26"/>
      <c r="V795" s="26"/>
      <c r="W795" s="26"/>
      <c r="X795" s="26" t="s">
        <v>1818</v>
      </c>
      <c r="Y795" s="36"/>
      <c r="Z795" s="37"/>
      <c r="AA795" s="37"/>
      <c r="AB795" s="38"/>
      <c r="AC795" s="33"/>
      <c r="AD795" s="28"/>
      <c r="AE795" s="37"/>
      <c r="AF795" s="38"/>
      <c r="AG795" s="38"/>
      <c r="AH795" s="39"/>
      <c r="AI795" s="39" t="s">
        <v>720</v>
      </c>
      <c r="AJ795" s="40"/>
      <c r="AK795" s="41"/>
      <c r="AL795" s="42"/>
      <c r="AM795" s="39">
        <v>852</v>
      </c>
      <c r="AN795" s="30" t="s">
        <v>1819</v>
      </c>
      <c r="AO795" s="30"/>
      <c r="AP795" s="38"/>
      <c r="AQ795" s="43" t="s">
        <v>155</v>
      </c>
      <c r="AR795" s="44"/>
      <c r="AS795" s="45"/>
      <c r="AT795" s="46"/>
      <c r="AU795" s="47" t="s">
        <v>35</v>
      </c>
      <c r="AV795" s="48">
        <v>45128</v>
      </c>
      <c r="AW795" s="49"/>
      <c r="AX795" s="49"/>
      <c r="AY795" s="49"/>
      <c r="AZ795" s="49">
        <v>81</v>
      </c>
      <c r="BA795" s="49"/>
      <c r="BB795" s="49"/>
      <c r="BC795" s="49" t="e">
        <v>#VALUE!</v>
      </c>
      <c r="BD795" s="50"/>
      <c r="BE795" s="49"/>
      <c r="BF795" s="49"/>
      <c r="BG795" s="49"/>
      <c r="BH795" s="49"/>
      <c r="BI795" s="49"/>
      <c r="BJ795" s="49"/>
      <c r="BK795" s="49"/>
      <c r="BL795" s="49"/>
      <c r="BM795" s="49"/>
    </row>
    <row r="796" spans="2:65" x14ac:dyDescent="0.25">
      <c r="B796" s="162">
        <v>2023</v>
      </c>
      <c r="C796" s="26"/>
      <c r="D796" s="27" t="s">
        <v>1820</v>
      </c>
      <c r="E796" s="27" t="s">
        <v>1821</v>
      </c>
      <c r="F796" s="29"/>
      <c r="G796" s="30" t="s">
        <v>1822</v>
      </c>
      <c r="H796" s="30"/>
      <c r="I796" s="30"/>
      <c r="J796" s="31"/>
      <c r="K796" s="32"/>
      <c r="L796" s="33"/>
      <c r="M796" s="33"/>
      <c r="N796" s="26"/>
      <c r="O796" s="26"/>
      <c r="P796" s="34"/>
      <c r="Q796" s="33"/>
      <c r="R796" s="35"/>
      <c r="S796" s="26"/>
      <c r="T796" s="26"/>
      <c r="U796" s="26"/>
      <c r="V796" s="26"/>
      <c r="W796" s="26"/>
      <c r="X796" s="26"/>
      <c r="Y796" s="36"/>
      <c r="Z796" s="37"/>
      <c r="AA796" s="37"/>
      <c r="AB796" s="38" t="s">
        <v>38</v>
      </c>
      <c r="AC796" s="33"/>
      <c r="AD796" s="28"/>
      <c r="AE796" s="37"/>
      <c r="AF796" s="38"/>
      <c r="AG796" s="38"/>
      <c r="AH796" s="39"/>
      <c r="AI796" s="39"/>
      <c r="AJ796" s="40"/>
      <c r="AK796" s="41"/>
      <c r="AL796" s="42"/>
      <c r="AM796" s="39">
        <v>853</v>
      </c>
      <c r="AN796" s="30" t="s">
        <v>1823</v>
      </c>
      <c r="AO796" s="30"/>
      <c r="AP796" s="38"/>
      <c r="AQ796" s="43" t="s">
        <v>155</v>
      </c>
      <c r="AR796" s="44"/>
      <c r="AS796" s="45"/>
      <c r="AT796" s="46" t="s">
        <v>1822</v>
      </c>
      <c r="AU796" s="47" t="s">
        <v>35</v>
      </c>
      <c r="AV796" s="48">
        <v>45142</v>
      </c>
      <c r="AW796" s="49"/>
      <c r="AX796" s="49"/>
      <c r="AY796" s="49"/>
      <c r="AZ796" s="49"/>
      <c r="BA796" s="49">
        <v>40</v>
      </c>
      <c r="BB796" s="49"/>
      <c r="BC796" s="49" t="e">
        <v>#VALUE!</v>
      </c>
      <c r="BD796" s="50"/>
      <c r="BE796" s="49"/>
      <c r="BF796" s="49"/>
      <c r="BG796" s="49"/>
      <c r="BH796" s="49"/>
      <c r="BI796" s="49"/>
      <c r="BJ796" s="49"/>
      <c r="BK796" s="49"/>
      <c r="BL796" s="49"/>
      <c r="BM796" s="49"/>
    </row>
    <row r="797" spans="2:65" x14ac:dyDescent="0.25">
      <c r="B797" s="171">
        <v>2023</v>
      </c>
      <c r="C797" s="26"/>
      <c r="D797" s="27" t="s">
        <v>1824</v>
      </c>
      <c r="E797" s="27" t="s">
        <v>1825</v>
      </c>
      <c r="F797" s="29"/>
      <c r="G797" s="30"/>
      <c r="H797" s="30"/>
      <c r="I797" s="30"/>
      <c r="J797" s="31"/>
      <c r="K797" s="32"/>
      <c r="L797" s="33"/>
      <c r="M797" s="33"/>
      <c r="N797" s="26"/>
      <c r="O797" s="26"/>
      <c r="P797" s="34" t="s">
        <v>1826</v>
      </c>
      <c r="Q797" s="33"/>
      <c r="R797" s="35"/>
      <c r="S797" s="26"/>
      <c r="T797" s="26"/>
      <c r="U797" s="26"/>
      <c r="V797" s="26"/>
      <c r="W797" s="26"/>
      <c r="X797" s="26" t="s">
        <v>1818</v>
      </c>
      <c r="Y797" s="36"/>
      <c r="Z797" s="37"/>
      <c r="AA797" s="37"/>
      <c r="AB797" s="38"/>
      <c r="AC797" s="33"/>
      <c r="AD797" s="28"/>
      <c r="AE797" s="37"/>
      <c r="AF797" s="38"/>
      <c r="AG797" s="38"/>
      <c r="AH797" s="39"/>
      <c r="AI797" s="39" t="s">
        <v>720</v>
      </c>
      <c r="AJ797" s="40"/>
      <c r="AK797" s="41"/>
      <c r="AL797" s="42"/>
      <c r="AM797" s="39">
        <v>854</v>
      </c>
      <c r="AN797" s="30" t="s">
        <v>1827</v>
      </c>
      <c r="AO797" s="30"/>
      <c r="AP797" s="38"/>
      <c r="AQ797" s="43" t="s">
        <v>155</v>
      </c>
      <c r="AR797" s="44"/>
      <c r="AS797" s="45"/>
      <c r="AT797" s="46"/>
      <c r="AU797" s="47" t="s">
        <v>35</v>
      </c>
      <c r="AV797" s="48">
        <v>45128</v>
      </c>
      <c r="AW797" s="49"/>
      <c r="AX797" s="49"/>
      <c r="AY797" s="49"/>
      <c r="AZ797" s="49">
        <v>374</v>
      </c>
      <c r="BA797" s="49"/>
      <c r="BB797" s="49"/>
      <c r="BC797" s="49" t="e">
        <v>#VALUE!</v>
      </c>
      <c r="BD797" s="50"/>
      <c r="BE797" s="49"/>
      <c r="BF797" s="49"/>
      <c r="BG797" s="49"/>
      <c r="BH797" s="49"/>
      <c r="BI797" s="49"/>
      <c r="BJ797" s="49"/>
      <c r="BK797" s="49"/>
      <c r="BL797" s="49"/>
      <c r="BM797" s="49"/>
    </row>
    <row r="798" spans="2:65" x14ac:dyDescent="0.25">
      <c r="B798" s="162">
        <v>0</v>
      </c>
      <c r="C798" s="26"/>
      <c r="D798" s="27"/>
      <c r="E798" s="27" t="s">
        <v>1828</v>
      </c>
      <c r="F798" s="29"/>
      <c r="G798" s="30"/>
      <c r="H798" s="30"/>
      <c r="I798" s="30"/>
      <c r="J798" s="31"/>
      <c r="K798" s="32"/>
      <c r="L798" s="33"/>
      <c r="M798" s="33"/>
      <c r="N798" s="26"/>
      <c r="O798" s="26"/>
      <c r="P798" s="34"/>
      <c r="Q798" s="33"/>
      <c r="R798" s="35"/>
      <c r="S798" s="26"/>
      <c r="T798" s="26"/>
      <c r="U798" s="26"/>
      <c r="V798" s="26"/>
      <c r="W798" s="26"/>
      <c r="X798" s="26"/>
      <c r="Y798" s="36"/>
      <c r="Z798" s="37"/>
      <c r="AA798" s="37"/>
      <c r="AB798" s="38"/>
      <c r="AC798" s="33"/>
      <c r="AD798" s="28"/>
      <c r="AE798" s="37"/>
      <c r="AF798" s="38"/>
      <c r="AG798" s="38"/>
      <c r="AH798" s="39"/>
      <c r="AI798" s="39"/>
      <c r="AJ798" s="40"/>
      <c r="AK798" s="41"/>
      <c r="AL798" s="42"/>
      <c r="AM798" s="39">
        <v>855</v>
      </c>
      <c r="AN798" s="30"/>
      <c r="AO798" s="30"/>
      <c r="AP798" s="38"/>
      <c r="AQ798" s="43" t="s">
        <v>155</v>
      </c>
      <c r="AR798" s="44"/>
      <c r="AS798" s="45"/>
      <c r="AT798" s="46"/>
      <c r="AU798" s="47"/>
      <c r="AV798" s="48"/>
      <c r="AW798" s="49"/>
      <c r="AX798" s="49"/>
      <c r="AY798" s="49"/>
      <c r="AZ798" s="49"/>
      <c r="BA798" s="49"/>
      <c r="BB798" s="49"/>
      <c r="BC798" s="49"/>
      <c r="BD798" s="50"/>
      <c r="BE798" s="49"/>
      <c r="BF798" s="49"/>
      <c r="BG798" s="49"/>
      <c r="BH798" s="49"/>
      <c r="BI798" s="49"/>
      <c r="BJ798" s="49"/>
      <c r="BK798" s="49"/>
      <c r="BL798" s="49"/>
      <c r="BM798" s="49"/>
    </row>
    <row r="799" spans="2:65" x14ac:dyDescent="0.25">
      <c r="B799" s="163">
        <v>2023</v>
      </c>
      <c r="C799" s="26"/>
      <c r="D799" s="27" t="s">
        <v>1829</v>
      </c>
      <c r="E799" s="27" t="s">
        <v>1830</v>
      </c>
      <c r="F799" s="29"/>
      <c r="G799" s="30" t="s">
        <v>750</v>
      </c>
      <c r="H799" s="30"/>
      <c r="I799" s="30"/>
      <c r="J799" s="31"/>
      <c r="K799" s="32"/>
      <c r="L799" s="33">
        <v>9137444</v>
      </c>
      <c r="M799" s="33"/>
      <c r="N799" s="26"/>
      <c r="O799" s="26"/>
      <c r="P799" s="34" t="s">
        <v>1831</v>
      </c>
      <c r="Q799" s="33"/>
      <c r="R799" s="35"/>
      <c r="S799" s="26" t="s">
        <v>1832</v>
      </c>
      <c r="T799" s="26" t="s">
        <v>1833</v>
      </c>
      <c r="U799" s="26"/>
      <c r="V799" s="26"/>
      <c r="W799" s="26" t="s">
        <v>1834</v>
      </c>
      <c r="X799" s="26"/>
      <c r="Y799" s="36"/>
      <c r="Z799" s="37">
        <v>70</v>
      </c>
      <c r="AA799" s="37"/>
      <c r="AB799" s="38"/>
      <c r="AC799" s="33"/>
      <c r="AD799" s="28" t="s">
        <v>287</v>
      </c>
      <c r="AE799" s="37">
        <v>2023</v>
      </c>
      <c r="AF799" s="38">
        <v>45075</v>
      </c>
      <c r="AG799" s="38">
        <v>45091</v>
      </c>
      <c r="AH799" s="39"/>
      <c r="AI799" s="39" t="s">
        <v>720</v>
      </c>
      <c r="AJ799" s="40" t="s">
        <v>1835</v>
      </c>
      <c r="AK799" s="41">
        <v>0.33333333333333331</v>
      </c>
      <c r="AL799" s="42" t="s">
        <v>874</v>
      </c>
      <c r="AM799" s="39">
        <v>857</v>
      </c>
      <c r="AN799" s="30" t="s">
        <v>1836</v>
      </c>
      <c r="AO799" s="30"/>
      <c r="AP799" s="38"/>
      <c r="AQ799" s="43" t="s">
        <v>155</v>
      </c>
      <c r="AR799" s="44"/>
      <c r="AS799" s="45"/>
      <c r="AT799" s="46"/>
      <c r="AU799" s="47" t="s">
        <v>35</v>
      </c>
      <c r="AV799" s="48">
        <v>45146</v>
      </c>
      <c r="AW799" s="49"/>
      <c r="AX799" s="49"/>
      <c r="AY799" s="49"/>
      <c r="AZ799" s="49"/>
      <c r="BA799" s="49">
        <v>60</v>
      </c>
      <c r="BB799" s="49"/>
      <c r="BC799" s="49" t="e">
        <v>#VALUE!</v>
      </c>
      <c r="BD799" s="50"/>
      <c r="BE799" s="49"/>
      <c r="BF799" s="49"/>
      <c r="BG799" s="49"/>
      <c r="BH799" s="49"/>
      <c r="BI799" s="49"/>
      <c r="BJ799" s="49"/>
      <c r="BK799" s="49"/>
      <c r="BL799" s="49"/>
      <c r="BM799" s="49"/>
    </row>
    <row r="800" spans="2:65" x14ac:dyDescent="0.25">
      <c r="B800" s="162">
        <v>2023</v>
      </c>
      <c r="C800" s="26"/>
      <c r="D800" s="27" t="s">
        <v>1837</v>
      </c>
      <c r="E800" s="27" t="s">
        <v>1838</v>
      </c>
      <c r="F800" s="29"/>
      <c r="G800" s="30"/>
      <c r="H800" s="30"/>
      <c r="I800" s="30"/>
      <c r="J800" s="31"/>
      <c r="K800" s="32"/>
      <c r="L800" s="33">
        <v>9018411</v>
      </c>
      <c r="M800" s="33"/>
      <c r="N800" s="26"/>
      <c r="O800" s="26"/>
      <c r="P800" s="34" t="s">
        <v>1839</v>
      </c>
      <c r="Q800" s="33"/>
      <c r="R800" s="35"/>
      <c r="S800" s="26" t="s">
        <v>1710</v>
      </c>
      <c r="T800" s="26"/>
      <c r="U800" s="26"/>
      <c r="V800" s="26"/>
      <c r="W800" s="26" t="s">
        <v>1834</v>
      </c>
      <c r="X800" s="26" t="s">
        <v>723</v>
      </c>
      <c r="Y800" s="36"/>
      <c r="Z800" s="37">
        <v>280</v>
      </c>
      <c r="AA800" s="37"/>
      <c r="AB800" s="38"/>
      <c r="AC800" s="33"/>
      <c r="AD800" s="28" t="s">
        <v>154</v>
      </c>
      <c r="AE800" s="37">
        <v>2023</v>
      </c>
      <c r="AF800" s="38">
        <v>45077</v>
      </c>
      <c r="AG800" s="38">
        <v>45079</v>
      </c>
      <c r="AH800" s="39" t="s">
        <v>30</v>
      </c>
      <c r="AI800" s="39" t="s">
        <v>1840</v>
      </c>
      <c r="AJ800" s="40"/>
      <c r="AK800" s="41">
        <v>0.95833333333333337</v>
      </c>
      <c r="AL800" s="42" t="s">
        <v>1841</v>
      </c>
      <c r="AM800" s="39">
        <v>858</v>
      </c>
      <c r="AN800" s="30" t="s">
        <v>1842</v>
      </c>
      <c r="AO800" s="30"/>
      <c r="AP800" s="38"/>
      <c r="AQ800" s="43" t="s">
        <v>155</v>
      </c>
      <c r="AR800" s="44"/>
      <c r="AS800" s="45"/>
      <c r="AT800" s="46" t="s">
        <v>1843</v>
      </c>
      <c r="AU800" s="47" t="s">
        <v>35</v>
      </c>
      <c r="AV800" s="48">
        <v>45404</v>
      </c>
      <c r="AW800" s="49"/>
      <c r="AX800" s="49"/>
      <c r="AY800" s="49"/>
      <c r="AZ800" s="49">
        <v>400</v>
      </c>
      <c r="BA800" s="49"/>
      <c r="BB800" s="49"/>
      <c r="BC800" s="49" t="e">
        <v>#VALUE!</v>
      </c>
      <c r="BD800" s="50"/>
      <c r="BE800" s="49">
        <v>3</v>
      </c>
      <c r="BF800" s="49"/>
      <c r="BG800" s="49"/>
      <c r="BH800" s="49"/>
      <c r="BI800" s="49"/>
      <c r="BJ800" s="49"/>
      <c r="BK800" s="49"/>
      <c r="BL800" s="49"/>
      <c r="BM800" s="49"/>
    </row>
    <row r="801" spans="2:65" x14ac:dyDescent="0.25">
      <c r="B801" s="163">
        <v>2023</v>
      </c>
      <c r="C801" s="26"/>
      <c r="D801" s="27" t="s">
        <v>1844</v>
      </c>
      <c r="E801" s="27" t="s">
        <v>1845</v>
      </c>
      <c r="F801" s="29"/>
      <c r="G801" s="30"/>
      <c r="H801" s="30"/>
      <c r="I801" s="30"/>
      <c r="J801" s="31"/>
      <c r="K801" s="32"/>
      <c r="L801" s="33">
        <v>9086742</v>
      </c>
      <c r="M801" s="33"/>
      <c r="N801" s="26"/>
      <c r="O801" s="26"/>
      <c r="P801" s="34" t="s">
        <v>1846</v>
      </c>
      <c r="Q801" s="33"/>
      <c r="R801" s="35"/>
      <c r="S801" s="26"/>
      <c r="T801" s="26"/>
      <c r="U801" s="26"/>
      <c r="V801" s="26"/>
      <c r="W801" s="26" t="s">
        <v>1847</v>
      </c>
      <c r="X801" s="26" t="s">
        <v>423</v>
      </c>
      <c r="Y801" s="36"/>
      <c r="Z801" s="37">
        <v>80</v>
      </c>
      <c r="AA801" s="37"/>
      <c r="AB801" s="38"/>
      <c r="AC801" s="33"/>
      <c r="AD801" s="28"/>
      <c r="AE801" s="37">
        <v>2023</v>
      </c>
      <c r="AF801" s="38">
        <v>45092</v>
      </c>
      <c r="AG801" s="38">
        <v>45131</v>
      </c>
      <c r="AH801" s="39" t="s">
        <v>664</v>
      </c>
      <c r="AI801" s="39" t="s">
        <v>1333</v>
      </c>
      <c r="AJ801" s="40" t="s">
        <v>972</v>
      </c>
      <c r="AK801" s="41">
        <v>0.83333333333333337</v>
      </c>
      <c r="AL801" s="42" t="s">
        <v>807</v>
      </c>
      <c r="AM801" s="39">
        <v>859</v>
      </c>
      <c r="AN801" s="30" t="s">
        <v>1848</v>
      </c>
      <c r="AO801" s="30"/>
      <c r="AP801" s="38"/>
      <c r="AQ801" s="43" t="s">
        <v>155</v>
      </c>
      <c r="AR801" s="44"/>
      <c r="AS801" s="45"/>
      <c r="AT801" s="46" t="s">
        <v>1849</v>
      </c>
      <c r="AU801" s="47" t="s">
        <v>35</v>
      </c>
      <c r="AV801" s="48">
        <v>45155</v>
      </c>
      <c r="AW801" s="49"/>
      <c r="AX801" s="49"/>
      <c r="AY801" s="49"/>
      <c r="AZ801" s="49"/>
      <c r="BA801" s="49">
        <v>68</v>
      </c>
      <c r="BB801" s="49"/>
      <c r="BC801" s="49" t="e">
        <v>#VALUE!</v>
      </c>
      <c r="BD801" s="50"/>
      <c r="BE801" s="49"/>
      <c r="BF801" s="49"/>
      <c r="BG801" s="49"/>
      <c r="BH801" s="49"/>
      <c r="BI801" s="49"/>
      <c r="BJ801" s="49"/>
      <c r="BK801" s="49"/>
      <c r="BL801" s="49"/>
      <c r="BM801" s="49"/>
    </row>
    <row r="802" spans="2:65" x14ac:dyDescent="0.25">
      <c r="B802" s="162">
        <v>2023</v>
      </c>
      <c r="C802" s="26"/>
      <c r="D802" s="27" t="s">
        <v>1850</v>
      </c>
      <c r="E802" s="27" t="s">
        <v>1851</v>
      </c>
      <c r="F802" s="29"/>
      <c r="G802" s="30"/>
      <c r="H802" s="30"/>
      <c r="I802" s="30"/>
      <c r="J802" s="31"/>
      <c r="K802" s="32"/>
      <c r="L802" s="33"/>
      <c r="M802" s="33"/>
      <c r="N802" s="26"/>
      <c r="O802" s="26"/>
      <c r="P802" s="34"/>
      <c r="Q802" s="33"/>
      <c r="R802" s="35"/>
      <c r="S802" s="26"/>
      <c r="T802" s="26"/>
      <c r="U802" s="26"/>
      <c r="V802" s="26" t="s">
        <v>1282</v>
      </c>
      <c r="W802" s="26"/>
      <c r="X802" s="26"/>
      <c r="Y802" s="36"/>
      <c r="Z802" s="37"/>
      <c r="AA802" s="37"/>
      <c r="AB802" s="38"/>
      <c r="AC802" s="33"/>
      <c r="AD802" s="28"/>
      <c r="AE802" s="37"/>
      <c r="AF802" s="38"/>
      <c r="AG802" s="38"/>
      <c r="AH802" s="39"/>
      <c r="AI802" s="39"/>
      <c r="AJ802" s="40"/>
      <c r="AK802" s="41"/>
      <c r="AL802" s="42"/>
      <c r="AM802" s="39">
        <v>860</v>
      </c>
      <c r="AN802" s="30"/>
      <c r="AO802" s="30"/>
      <c r="AP802" s="38"/>
      <c r="AQ802" s="43" t="s">
        <v>155</v>
      </c>
      <c r="AR802" s="44"/>
      <c r="AS802" s="45"/>
      <c r="AT802" s="46"/>
      <c r="AU802" s="47"/>
      <c r="AV802" s="48">
        <v>45146</v>
      </c>
      <c r="AW802" s="49"/>
      <c r="AX802" s="49"/>
      <c r="AY802" s="49"/>
      <c r="AZ802" s="49"/>
      <c r="BA802" s="49"/>
      <c r="BB802" s="49"/>
      <c r="BC802" s="49"/>
      <c r="BD802" s="50"/>
      <c r="BE802" s="49"/>
      <c r="BF802" s="49"/>
      <c r="BG802" s="49"/>
      <c r="BH802" s="49"/>
      <c r="BI802" s="49"/>
      <c r="BJ802" s="49"/>
      <c r="BK802" s="49"/>
      <c r="BL802" s="49"/>
      <c r="BM802" s="49"/>
    </row>
    <row r="803" spans="2:65" x14ac:dyDescent="0.25">
      <c r="B803" s="163">
        <v>2023</v>
      </c>
      <c r="C803" s="26"/>
      <c r="D803" s="27" t="s">
        <v>1850</v>
      </c>
      <c r="E803" s="27" t="s">
        <v>1852</v>
      </c>
      <c r="F803" s="29"/>
      <c r="G803" s="30"/>
      <c r="H803" s="30"/>
      <c r="I803" s="30"/>
      <c r="J803" s="31"/>
      <c r="K803" s="32"/>
      <c r="L803" s="33">
        <v>9035156</v>
      </c>
      <c r="M803" s="33"/>
      <c r="N803" s="26"/>
      <c r="O803" s="26"/>
      <c r="P803" s="34"/>
      <c r="Q803" s="33"/>
      <c r="R803" s="35"/>
      <c r="S803" s="26"/>
      <c r="T803" s="26" t="s">
        <v>1833</v>
      </c>
      <c r="U803" s="26"/>
      <c r="V803" s="26"/>
      <c r="W803" s="26" t="s">
        <v>1834</v>
      </c>
      <c r="X803" s="26" t="s">
        <v>1853</v>
      </c>
      <c r="Y803" s="36"/>
      <c r="Z803" s="37"/>
      <c r="AA803" s="37"/>
      <c r="AB803" s="38"/>
      <c r="AC803" s="33"/>
      <c r="AD803" s="28" t="s">
        <v>154</v>
      </c>
      <c r="AE803" s="37">
        <v>2023</v>
      </c>
      <c r="AF803" s="38">
        <v>45070</v>
      </c>
      <c r="AG803" s="38">
        <v>45070</v>
      </c>
      <c r="AH803" s="39" t="s">
        <v>30</v>
      </c>
      <c r="AI803" s="39" t="s">
        <v>1840</v>
      </c>
      <c r="AJ803" s="40"/>
      <c r="AK803" s="41">
        <v>0.33333333333333331</v>
      </c>
      <c r="AL803" s="42" t="s">
        <v>874</v>
      </c>
      <c r="AM803" s="39">
        <v>860</v>
      </c>
      <c r="AN803" s="30" t="s">
        <v>1854</v>
      </c>
      <c r="AO803" s="30"/>
      <c r="AP803" s="38"/>
      <c r="AQ803" s="43" t="s">
        <v>155</v>
      </c>
      <c r="AR803" s="44"/>
      <c r="AS803" s="45"/>
      <c r="AT803" s="46"/>
      <c r="AU803" s="47" t="s">
        <v>35</v>
      </c>
      <c r="AV803" s="48">
        <v>45146</v>
      </c>
      <c r="AW803" s="49"/>
      <c r="AX803" s="49"/>
      <c r="AY803" s="49"/>
      <c r="AZ803" s="49">
        <v>82</v>
      </c>
      <c r="BA803" s="49"/>
      <c r="BB803" s="49"/>
      <c r="BC803" s="49" t="e">
        <v>#VALUE!</v>
      </c>
      <c r="BD803" s="50"/>
      <c r="BE803" s="49"/>
      <c r="BF803" s="49"/>
      <c r="BG803" s="49"/>
      <c r="BH803" s="49"/>
      <c r="BI803" s="49"/>
      <c r="BJ803" s="49"/>
      <c r="BK803" s="49"/>
      <c r="BL803" s="49"/>
      <c r="BM803" s="49"/>
    </row>
    <row r="804" spans="2:65" x14ac:dyDescent="0.25">
      <c r="B804" s="162">
        <v>2023</v>
      </c>
      <c r="C804" s="26"/>
      <c r="D804" s="27" t="s">
        <v>1850</v>
      </c>
      <c r="E804" s="27" t="s">
        <v>1855</v>
      </c>
      <c r="F804" s="29"/>
      <c r="G804" s="30"/>
      <c r="H804" s="30"/>
      <c r="I804" s="30"/>
      <c r="J804" s="31"/>
      <c r="K804" s="32"/>
      <c r="L804" s="33">
        <v>9035156</v>
      </c>
      <c r="M804" s="33"/>
      <c r="N804" s="26"/>
      <c r="O804" s="26"/>
      <c r="P804" s="34"/>
      <c r="Q804" s="33"/>
      <c r="R804" s="35"/>
      <c r="S804" s="26"/>
      <c r="T804" s="26" t="s">
        <v>1833</v>
      </c>
      <c r="U804" s="26"/>
      <c r="V804" s="26"/>
      <c r="W804" s="26" t="s">
        <v>1834</v>
      </c>
      <c r="X804" s="26" t="s">
        <v>1853</v>
      </c>
      <c r="Y804" s="36"/>
      <c r="Z804" s="37"/>
      <c r="AA804" s="37"/>
      <c r="AB804" s="38"/>
      <c r="AC804" s="33"/>
      <c r="AD804" s="28" t="s">
        <v>154</v>
      </c>
      <c r="AE804" s="37">
        <v>2023</v>
      </c>
      <c r="AF804" s="38">
        <v>45071</v>
      </c>
      <c r="AG804" s="38">
        <v>45071</v>
      </c>
      <c r="AH804" s="39" t="s">
        <v>30</v>
      </c>
      <c r="AI804" s="39" t="s">
        <v>1840</v>
      </c>
      <c r="AJ804" s="40"/>
      <c r="AK804" s="41">
        <v>0.20833333333333334</v>
      </c>
      <c r="AL804" s="42" t="s">
        <v>611</v>
      </c>
      <c r="AM804" s="39">
        <v>860</v>
      </c>
      <c r="AN804" s="30" t="s">
        <v>1854</v>
      </c>
      <c r="AO804" s="30"/>
      <c r="AP804" s="38"/>
      <c r="AQ804" s="43" t="s">
        <v>155</v>
      </c>
      <c r="AR804" s="44"/>
      <c r="AS804" s="45"/>
      <c r="AT804" s="46"/>
      <c r="AU804" s="47" t="s">
        <v>35</v>
      </c>
      <c r="AV804" s="48">
        <v>45146</v>
      </c>
      <c r="AW804" s="49"/>
      <c r="AX804" s="49"/>
      <c r="AY804" s="49"/>
      <c r="AZ804" s="49">
        <v>83</v>
      </c>
      <c r="BA804" s="49"/>
      <c r="BB804" s="49"/>
      <c r="BC804" s="49" t="e">
        <v>#VALUE!</v>
      </c>
      <c r="BD804" s="50"/>
      <c r="BE804" s="49"/>
      <c r="BF804" s="49"/>
      <c r="BG804" s="49"/>
      <c r="BH804" s="49"/>
      <c r="BI804" s="49"/>
      <c r="BJ804" s="49"/>
      <c r="BK804" s="49"/>
      <c r="BL804" s="49"/>
      <c r="BM804" s="49"/>
    </row>
    <row r="805" spans="2:65" x14ac:dyDescent="0.25">
      <c r="B805" s="163">
        <v>2023</v>
      </c>
      <c r="C805" s="26"/>
      <c r="D805" s="27" t="s">
        <v>1856</v>
      </c>
      <c r="E805" s="27" t="s">
        <v>1857</v>
      </c>
      <c r="F805" s="29"/>
      <c r="G805" s="30" t="s">
        <v>750</v>
      </c>
      <c r="H805" s="30"/>
      <c r="I805" s="30"/>
      <c r="J805" s="31"/>
      <c r="K805" s="32"/>
      <c r="L805" s="33">
        <v>9176202</v>
      </c>
      <c r="M805" s="33"/>
      <c r="N805" s="26"/>
      <c r="O805" s="26"/>
      <c r="P805" s="34" t="s">
        <v>1858</v>
      </c>
      <c r="Q805" s="33"/>
      <c r="R805" s="35"/>
      <c r="S805" s="26"/>
      <c r="T805" s="26"/>
      <c r="U805" s="26"/>
      <c r="V805" s="26"/>
      <c r="W805" s="26" t="s">
        <v>1442</v>
      </c>
      <c r="X805" s="26" t="s">
        <v>423</v>
      </c>
      <c r="Y805" s="36"/>
      <c r="Z805" s="37">
        <v>40</v>
      </c>
      <c r="AA805" s="37"/>
      <c r="AB805" s="38"/>
      <c r="AC805" s="33"/>
      <c r="AD805" s="28"/>
      <c r="AE805" s="37">
        <v>2023</v>
      </c>
      <c r="AF805" s="38">
        <v>45101</v>
      </c>
      <c r="AG805" s="38">
        <v>45131</v>
      </c>
      <c r="AH805" s="39" t="s">
        <v>30</v>
      </c>
      <c r="AI805" s="39" t="s">
        <v>1333</v>
      </c>
      <c r="AJ805" s="40" t="s">
        <v>972</v>
      </c>
      <c r="AK805" s="41">
        <v>1.0833333333333333</v>
      </c>
      <c r="AL805" s="42" t="s">
        <v>1225</v>
      </c>
      <c r="AM805" s="39">
        <v>861</v>
      </c>
      <c r="AN805" s="30" t="s">
        <v>1859</v>
      </c>
      <c r="AO805" s="30"/>
      <c r="AP805" s="38"/>
      <c r="AQ805" s="43" t="s">
        <v>155</v>
      </c>
      <c r="AR805" s="44"/>
      <c r="AS805" s="45"/>
      <c r="AT805" s="46"/>
      <c r="AU805" s="47" t="s">
        <v>35</v>
      </c>
      <c r="AV805" s="48">
        <v>45154</v>
      </c>
      <c r="AW805" s="49"/>
      <c r="AX805" s="49"/>
      <c r="AY805" s="49"/>
      <c r="AZ805" s="49"/>
      <c r="BA805" s="49">
        <v>33</v>
      </c>
      <c r="BB805" s="49"/>
      <c r="BC805" s="49" t="e">
        <v>#VALUE!</v>
      </c>
      <c r="BD805" s="50"/>
      <c r="BE805" s="49"/>
      <c r="BF805" s="49"/>
      <c r="BG805" s="49"/>
      <c r="BH805" s="49"/>
      <c r="BI805" s="49"/>
      <c r="BJ805" s="49"/>
      <c r="BK805" s="49"/>
      <c r="BL805" s="49"/>
      <c r="BM805" s="49"/>
    </row>
    <row r="806" spans="2:65" x14ac:dyDescent="0.25">
      <c r="B806" s="162">
        <v>2023</v>
      </c>
      <c r="C806" s="26"/>
      <c r="D806" s="27" t="s">
        <v>1860</v>
      </c>
      <c r="E806" s="27" t="s">
        <v>1861</v>
      </c>
      <c r="F806" s="29"/>
      <c r="G806" s="30"/>
      <c r="H806" s="30"/>
      <c r="I806" s="30"/>
      <c r="J806" s="31"/>
      <c r="K806" s="32"/>
      <c r="L806" s="33" t="s">
        <v>1862</v>
      </c>
      <c r="M806" s="33"/>
      <c r="N806" s="26"/>
      <c r="O806" s="26"/>
      <c r="P806" s="34" t="s">
        <v>1863</v>
      </c>
      <c r="Q806" s="33"/>
      <c r="R806" s="35"/>
      <c r="S806" s="26" t="s">
        <v>572</v>
      </c>
      <c r="T806" s="26"/>
      <c r="U806" s="26"/>
      <c r="V806" s="26"/>
      <c r="W806" s="26" t="s">
        <v>1834</v>
      </c>
      <c r="X806" s="26" t="s">
        <v>1338</v>
      </c>
      <c r="Y806" s="36"/>
      <c r="Z806" s="37">
        <v>400</v>
      </c>
      <c r="AA806" s="37"/>
      <c r="AB806" s="38"/>
      <c r="AC806" s="33"/>
      <c r="AD806" s="28" t="s">
        <v>287</v>
      </c>
      <c r="AE806" s="37">
        <v>2023</v>
      </c>
      <c r="AF806" s="38">
        <v>45092</v>
      </c>
      <c r="AG806" s="38">
        <v>45093</v>
      </c>
      <c r="AH806" s="39" t="s">
        <v>30</v>
      </c>
      <c r="AI806" s="39" t="s">
        <v>1304</v>
      </c>
      <c r="AJ806" s="40"/>
      <c r="AK806" s="41">
        <v>0.70833333333333337</v>
      </c>
      <c r="AL806" s="42" t="s">
        <v>1864</v>
      </c>
      <c r="AM806" s="39">
        <v>862</v>
      </c>
      <c r="AN806" s="30" t="s">
        <v>1865</v>
      </c>
      <c r="AO806" s="30"/>
      <c r="AP806" s="38"/>
      <c r="AQ806" s="43" t="s">
        <v>155</v>
      </c>
      <c r="AR806" s="44"/>
      <c r="AS806" s="45"/>
      <c r="AT806" s="46"/>
      <c r="AU806" s="47" t="s">
        <v>35</v>
      </c>
      <c r="AV806" s="48">
        <v>45153</v>
      </c>
      <c r="AW806" s="49"/>
      <c r="AX806" s="49"/>
      <c r="AY806" s="49"/>
      <c r="AZ806" s="49">
        <v>586</v>
      </c>
      <c r="BA806" s="49"/>
      <c r="BB806" s="49"/>
      <c r="BC806" s="49" t="e">
        <v>#VALUE!</v>
      </c>
      <c r="BD806" s="50"/>
      <c r="BE806" s="49"/>
      <c r="BF806" s="49"/>
      <c r="BG806" s="49"/>
      <c r="BH806" s="49"/>
      <c r="BI806" s="49"/>
      <c r="BJ806" s="49"/>
      <c r="BK806" s="49"/>
      <c r="BL806" s="49"/>
      <c r="BM806" s="49"/>
    </row>
    <row r="807" spans="2:65" x14ac:dyDescent="0.25">
      <c r="B807" s="163">
        <v>2023</v>
      </c>
      <c r="C807" s="26"/>
      <c r="D807" s="27" t="s">
        <v>1866</v>
      </c>
      <c r="E807" s="27" t="s">
        <v>1867</v>
      </c>
      <c r="F807" s="29"/>
      <c r="G807" s="30"/>
      <c r="H807" s="30"/>
      <c r="I807" s="30"/>
      <c r="J807" s="31"/>
      <c r="K807" s="32"/>
      <c r="L807" s="33">
        <v>9094414</v>
      </c>
      <c r="M807" s="33"/>
      <c r="N807" s="26"/>
      <c r="O807" s="26"/>
      <c r="P807" s="34" t="s">
        <v>1868</v>
      </c>
      <c r="Q807" s="33"/>
      <c r="R807" s="35"/>
      <c r="S807" s="26" t="s">
        <v>1869</v>
      </c>
      <c r="T807" s="26"/>
      <c r="U807" s="26"/>
      <c r="V807" s="26" t="s">
        <v>610</v>
      </c>
      <c r="W807" s="26"/>
      <c r="X807" s="26" t="s">
        <v>423</v>
      </c>
      <c r="Y807" s="36"/>
      <c r="Z807" s="37"/>
      <c r="AA807" s="37"/>
      <c r="AB807" s="38"/>
      <c r="AC807" s="33"/>
      <c r="AD807" s="28" t="s">
        <v>154</v>
      </c>
      <c r="AE807" s="37">
        <v>2023</v>
      </c>
      <c r="AF807" s="38">
        <v>45082</v>
      </c>
      <c r="AG807" s="38">
        <v>45082</v>
      </c>
      <c r="AH807" s="39" t="s">
        <v>664</v>
      </c>
      <c r="AI807" s="39" t="s">
        <v>1333</v>
      </c>
      <c r="AJ807" s="40" t="s">
        <v>1870</v>
      </c>
      <c r="AK807" s="41">
        <v>0.16666666666666666</v>
      </c>
      <c r="AL807" s="42" t="s">
        <v>1871</v>
      </c>
      <c r="AM807" s="39">
        <v>863</v>
      </c>
      <c r="AN807" s="30" t="s">
        <v>1872</v>
      </c>
      <c r="AO807" s="30"/>
      <c r="AP807" s="38"/>
      <c r="AQ807" s="43" t="s">
        <v>155</v>
      </c>
      <c r="AR807" s="44"/>
      <c r="AS807" s="45"/>
      <c r="AT807" s="46"/>
      <c r="AU807" s="47" t="s">
        <v>35</v>
      </c>
      <c r="AV807" s="48">
        <v>45146</v>
      </c>
      <c r="AW807" s="49"/>
      <c r="AX807" s="49"/>
      <c r="AY807" s="49"/>
      <c r="AZ807" s="49"/>
      <c r="BA807" s="49">
        <v>758</v>
      </c>
      <c r="BB807" s="49"/>
      <c r="BC807" s="49" t="e">
        <v>#VALUE!</v>
      </c>
      <c r="BD807" s="50"/>
      <c r="BE807" s="49"/>
      <c r="BF807" s="49"/>
      <c r="BG807" s="49"/>
      <c r="BH807" s="49"/>
      <c r="BI807" s="49"/>
      <c r="BJ807" s="49"/>
      <c r="BK807" s="49"/>
      <c r="BL807" s="49"/>
      <c r="BM807" s="49"/>
    </row>
    <row r="808" spans="2:65" x14ac:dyDescent="0.25">
      <c r="B808" s="162">
        <v>2023</v>
      </c>
      <c r="C808" s="26"/>
      <c r="D808" s="27" t="s">
        <v>1873</v>
      </c>
      <c r="E808" s="27" t="s">
        <v>1874</v>
      </c>
      <c r="F808" s="29"/>
      <c r="G808" s="30"/>
      <c r="H808" s="30"/>
      <c r="I808" s="30"/>
      <c r="J808" s="31"/>
      <c r="K808" s="32"/>
      <c r="L808" s="33"/>
      <c r="M808" s="33"/>
      <c r="N808" s="26"/>
      <c r="O808" s="26"/>
      <c r="P808" s="34"/>
      <c r="Q808" s="33"/>
      <c r="R808" s="35"/>
      <c r="S808" s="26"/>
      <c r="T808" s="26"/>
      <c r="U808" s="26"/>
      <c r="V808" s="26"/>
      <c r="W808" s="26"/>
      <c r="X808" s="26" t="s">
        <v>1818</v>
      </c>
      <c r="Y808" s="36"/>
      <c r="Z808" s="37"/>
      <c r="AA808" s="37"/>
      <c r="AB808" s="38"/>
      <c r="AC808" s="33"/>
      <c r="AD808" s="28"/>
      <c r="AE808" s="37"/>
      <c r="AF808" s="38"/>
      <c r="AG808" s="38"/>
      <c r="AH808" s="39"/>
      <c r="AI808" s="39" t="s">
        <v>720</v>
      </c>
      <c r="AJ808" s="40"/>
      <c r="AK808" s="41"/>
      <c r="AL808" s="42"/>
      <c r="AM808" s="39">
        <v>864</v>
      </c>
      <c r="AN808" s="30">
        <v>864</v>
      </c>
      <c r="AO808" s="30"/>
      <c r="AP808" s="38"/>
      <c r="AQ808" s="43" t="s">
        <v>155</v>
      </c>
      <c r="AR808" s="44"/>
      <c r="AS808" s="45"/>
      <c r="AT808" s="46"/>
      <c r="AU808" s="47" t="s">
        <v>35</v>
      </c>
      <c r="AV808" s="48">
        <v>45121</v>
      </c>
      <c r="AW808" s="49"/>
      <c r="AX808" s="49"/>
      <c r="AY808" s="49"/>
      <c r="AZ808" s="49">
        <v>72</v>
      </c>
      <c r="BA808" s="49"/>
      <c r="BB808" s="49"/>
      <c r="BC808" s="49" t="e">
        <v>#VALUE!</v>
      </c>
      <c r="BD808" s="50"/>
      <c r="BE808" s="49"/>
      <c r="BF808" s="49"/>
      <c r="BG808" s="49"/>
      <c r="BH808" s="49"/>
      <c r="BI808" s="49"/>
      <c r="BJ808" s="49"/>
      <c r="BK808" s="49"/>
      <c r="BL808" s="49"/>
      <c r="BM808" s="49"/>
    </row>
    <row r="809" spans="2:65" x14ac:dyDescent="0.25">
      <c r="B809" s="163">
        <v>2023</v>
      </c>
      <c r="C809" s="26"/>
      <c r="D809" s="27" t="s">
        <v>1875</v>
      </c>
      <c r="E809" s="27" t="s">
        <v>1876</v>
      </c>
      <c r="F809" s="29"/>
      <c r="G809" s="30" t="s">
        <v>750</v>
      </c>
      <c r="H809" s="30"/>
      <c r="I809" s="30"/>
      <c r="J809" s="31"/>
      <c r="K809" s="32"/>
      <c r="L809" s="33">
        <v>9180806</v>
      </c>
      <c r="M809" s="33"/>
      <c r="N809" s="26"/>
      <c r="O809" s="26"/>
      <c r="P809" s="34" t="s">
        <v>1877</v>
      </c>
      <c r="Q809" s="33"/>
      <c r="R809" s="35"/>
      <c r="S809" s="26"/>
      <c r="T809" s="26"/>
      <c r="U809" s="26"/>
      <c r="V809" s="26"/>
      <c r="W809" s="26" t="s">
        <v>1878</v>
      </c>
      <c r="X809" s="26" t="s">
        <v>1754</v>
      </c>
      <c r="Y809" s="36" t="s">
        <v>1879</v>
      </c>
      <c r="Z809" s="37">
        <v>40</v>
      </c>
      <c r="AA809" s="37"/>
      <c r="AB809" s="38"/>
      <c r="AC809" s="33"/>
      <c r="AD809" s="28" t="s">
        <v>154</v>
      </c>
      <c r="AE809" s="37">
        <v>2023</v>
      </c>
      <c r="AF809" s="38">
        <v>45141</v>
      </c>
      <c r="AG809" s="38">
        <v>45166</v>
      </c>
      <c r="AH809" s="39" t="s">
        <v>30</v>
      </c>
      <c r="AI809" s="39" t="s">
        <v>31</v>
      </c>
      <c r="AJ809" s="40" t="s">
        <v>972</v>
      </c>
      <c r="AK809" s="41">
        <v>1.0833333333333333</v>
      </c>
      <c r="AL809" s="42" t="s">
        <v>1880</v>
      </c>
      <c r="AM809" s="39">
        <v>865</v>
      </c>
      <c r="AN809" s="30" t="s">
        <v>1881</v>
      </c>
      <c r="AO809" s="30"/>
      <c r="AP809" s="38"/>
      <c r="AQ809" s="43" t="s">
        <v>155</v>
      </c>
      <c r="AR809" s="44"/>
      <c r="AS809" s="45"/>
      <c r="AT809" s="46"/>
      <c r="AU809" s="47" t="s">
        <v>35</v>
      </c>
      <c r="AV809" s="48">
        <v>45181</v>
      </c>
      <c r="AW809" s="49"/>
      <c r="AX809" s="49"/>
      <c r="AY809" s="49"/>
      <c r="AZ809" s="49"/>
      <c r="BA809" s="49">
        <v>37</v>
      </c>
      <c r="BB809" s="49"/>
      <c r="BC809" s="49" t="e">
        <v>#VALUE!</v>
      </c>
      <c r="BD809" s="50"/>
      <c r="BE809" s="49"/>
      <c r="BF809" s="49"/>
      <c r="BG809" s="49"/>
      <c r="BH809" s="49"/>
      <c r="BI809" s="49"/>
      <c r="BJ809" s="49"/>
      <c r="BK809" s="49"/>
      <c r="BL809" s="49"/>
      <c r="BM809" s="49"/>
    </row>
    <row r="810" spans="2:65" x14ac:dyDescent="0.25">
      <c r="B810" s="162">
        <v>2023</v>
      </c>
      <c r="C810" s="26"/>
      <c r="D810" s="27" t="s">
        <v>1882</v>
      </c>
      <c r="E810" s="27" t="s">
        <v>1883</v>
      </c>
      <c r="F810" s="29"/>
      <c r="G810" s="30" t="s">
        <v>750</v>
      </c>
      <c r="H810" s="30"/>
      <c r="I810" s="30"/>
      <c r="J810" s="31"/>
      <c r="K810" s="32"/>
      <c r="L810" s="33"/>
      <c r="M810" s="33"/>
      <c r="N810" s="26"/>
      <c r="O810" s="26"/>
      <c r="P810" s="34"/>
      <c r="Q810" s="33"/>
      <c r="R810" s="35"/>
      <c r="S810" s="26"/>
      <c r="T810" s="26"/>
      <c r="U810" s="26"/>
      <c r="V810" s="26"/>
      <c r="W810" s="26"/>
      <c r="X810" s="26"/>
      <c r="Y810" s="36"/>
      <c r="Z810" s="37"/>
      <c r="AA810" s="37"/>
      <c r="AB810" s="38"/>
      <c r="AC810" s="33"/>
      <c r="AD810" s="28"/>
      <c r="AE810" s="37"/>
      <c r="AF810" s="38"/>
      <c r="AG810" s="38"/>
      <c r="AH810" s="39"/>
      <c r="AI810" s="39" t="s">
        <v>1656</v>
      </c>
      <c r="AJ810" s="40"/>
      <c r="AK810" s="41"/>
      <c r="AL810" s="42"/>
      <c r="AM810" s="39">
        <v>866</v>
      </c>
      <c r="AN810" s="30"/>
      <c r="AO810" s="30"/>
      <c r="AP810" s="38"/>
      <c r="AQ810" s="43" t="s">
        <v>155</v>
      </c>
      <c r="AR810" s="44"/>
      <c r="AS810" s="45"/>
      <c r="AT810" s="46" t="s">
        <v>1884</v>
      </c>
      <c r="AU810" s="47"/>
      <c r="AV810" s="48"/>
      <c r="AW810" s="49"/>
      <c r="AX810" s="49"/>
      <c r="AY810" s="49"/>
      <c r="AZ810" s="49"/>
      <c r="BA810" s="49"/>
      <c r="BB810" s="49"/>
      <c r="BC810" s="49" t="e">
        <v>#VALUE!</v>
      </c>
      <c r="BD810" s="50"/>
      <c r="BE810" s="49"/>
      <c r="BF810" s="49"/>
      <c r="BG810" s="49"/>
      <c r="BH810" s="49"/>
      <c r="BI810" s="49"/>
      <c r="BJ810" s="49"/>
      <c r="BK810" s="49"/>
      <c r="BL810" s="49"/>
      <c r="BM810" s="49"/>
    </row>
    <row r="811" spans="2:65" x14ac:dyDescent="0.25">
      <c r="B811" s="163">
        <v>2023</v>
      </c>
      <c r="C811" s="26"/>
      <c r="D811" s="27" t="s">
        <v>1885</v>
      </c>
      <c r="E811" s="27" t="s">
        <v>1886</v>
      </c>
      <c r="F811" s="29"/>
      <c r="G811" s="30" t="s">
        <v>750</v>
      </c>
      <c r="H811" s="30"/>
      <c r="I811" s="30"/>
      <c r="J811" s="31"/>
      <c r="K811" s="32"/>
      <c r="L811" s="33"/>
      <c r="M811" s="33"/>
      <c r="N811" s="26"/>
      <c r="O811" s="26"/>
      <c r="P811" s="34"/>
      <c r="Q811" s="33"/>
      <c r="R811" s="35"/>
      <c r="S811" s="26"/>
      <c r="T811" s="26"/>
      <c r="U811" s="26"/>
      <c r="V811" s="26"/>
      <c r="W811" s="26"/>
      <c r="X811" s="26"/>
      <c r="Y811" s="36"/>
      <c r="Z811" s="37"/>
      <c r="AA811" s="37"/>
      <c r="AB811" s="38"/>
      <c r="AC811" s="33"/>
      <c r="AD811" s="28"/>
      <c r="AE811" s="37"/>
      <c r="AF811" s="38"/>
      <c r="AG811" s="38"/>
      <c r="AH811" s="39" t="s">
        <v>1887</v>
      </c>
      <c r="AI811" s="39"/>
      <c r="AJ811" s="40"/>
      <c r="AK811" s="41"/>
      <c r="AL811" s="42"/>
      <c r="AM811" s="39">
        <v>868</v>
      </c>
      <c r="AN811" s="30" t="s">
        <v>1888</v>
      </c>
      <c r="AO811" s="30"/>
      <c r="AP811" s="38"/>
      <c r="AQ811" s="43" t="s">
        <v>155</v>
      </c>
      <c r="AR811" s="44"/>
      <c r="AS811" s="45"/>
      <c r="AT811" s="46" t="s">
        <v>1889</v>
      </c>
      <c r="AU811" s="47"/>
      <c r="AV811" s="48"/>
      <c r="AW811" s="49"/>
      <c r="AX811" s="49"/>
      <c r="AY811" s="49"/>
      <c r="AZ811" s="49"/>
      <c r="BA811" s="49"/>
      <c r="BB811" s="49"/>
      <c r="BC811" s="49" t="e">
        <v>#VALUE!</v>
      </c>
      <c r="BD811" s="50"/>
      <c r="BE811" s="49"/>
      <c r="BF811" s="49"/>
      <c r="BG811" s="49"/>
      <c r="BH811" s="49"/>
      <c r="BI811" s="49"/>
      <c r="BJ811" s="49"/>
      <c r="BK811" s="49"/>
      <c r="BL811" s="49"/>
      <c r="BM811" s="49"/>
    </row>
    <row r="812" spans="2:65" x14ac:dyDescent="0.25">
      <c r="B812" s="162">
        <v>2023</v>
      </c>
      <c r="C812" s="26"/>
      <c r="D812" s="27" t="s">
        <v>1890</v>
      </c>
      <c r="E812" s="27" t="s">
        <v>1891</v>
      </c>
      <c r="F812" s="29"/>
      <c r="G812" s="30"/>
      <c r="H812" s="30"/>
      <c r="I812" s="30"/>
      <c r="J812" s="31"/>
      <c r="K812" s="32"/>
      <c r="L812" s="33">
        <v>9556723</v>
      </c>
      <c r="M812" s="33"/>
      <c r="N812" s="26"/>
      <c r="O812" s="26"/>
      <c r="P812" s="34" t="s">
        <v>1892</v>
      </c>
      <c r="Q812" s="33"/>
      <c r="R812" s="35"/>
      <c r="S812" s="26"/>
      <c r="T812" s="26"/>
      <c r="U812" s="26"/>
      <c r="V812" s="26"/>
      <c r="W812" s="26" t="s">
        <v>1893</v>
      </c>
      <c r="X812" s="26" t="s">
        <v>423</v>
      </c>
      <c r="Y812" s="36"/>
      <c r="Z812" s="37">
        <v>80</v>
      </c>
      <c r="AA812" s="37"/>
      <c r="AB812" s="38"/>
      <c r="AC812" s="33"/>
      <c r="AD812" s="28" t="s">
        <v>154</v>
      </c>
      <c r="AE812" s="37">
        <v>2023</v>
      </c>
      <c r="AF812" s="38">
        <v>45141</v>
      </c>
      <c r="AG812" s="38">
        <v>45180</v>
      </c>
      <c r="AH812" s="39" t="s">
        <v>30</v>
      </c>
      <c r="AI812" s="39" t="s">
        <v>31</v>
      </c>
      <c r="AJ812" s="40" t="s">
        <v>972</v>
      </c>
      <c r="AK812" s="41">
        <v>1.6666666666666667</v>
      </c>
      <c r="AL812" s="42" t="s">
        <v>1894</v>
      </c>
      <c r="AM812" s="39">
        <v>869</v>
      </c>
      <c r="AN812" s="30" t="s">
        <v>1895</v>
      </c>
      <c r="AO812" s="30"/>
      <c r="AP812" s="38"/>
      <c r="AQ812" s="43" t="s">
        <v>155</v>
      </c>
      <c r="AR812" s="44"/>
      <c r="AS812" s="45"/>
      <c r="AT812" s="46" t="s">
        <v>1896</v>
      </c>
      <c r="AU812" s="47" t="s">
        <v>35</v>
      </c>
      <c r="AV812" s="48">
        <v>45217</v>
      </c>
      <c r="AW812" s="49"/>
      <c r="AX812" s="49"/>
      <c r="AY812" s="49"/>
      <c r="AZ812" s="49"/>
      <c r="BA812" s="49">
        <v>48</v>
      </c>
      <c r="BB812" s="49"/>
      <c r="BC812" s="49" t="e">
        <v>#VALUE!</v>
      </c>
      <c r="BD812" s="50"/>
      <c r="BE812" s="49"/>
      <c r="BF812" s="49"/>
      <c r="BG812" s="49"/>
      <c r="BH812" s="49"/>
      <c r="BI812" s="49"/>
      <c r="BJ812" s="49"/>
      <c r="BK812" s="49"/>
      <c r="BL812" s="49"/>
      <c r="BM812" s="49"/>
    </row>
    <row r="813" spans="2:65" x14ac:dyDescent="0.25">
      <c r="B813" s="163">
        <v>2023</v>
      </c>
      <c r="C813" s="26"/>
      <c r="D813" s="27" t="s">
        <v>1897</v>
      </c>
      <c r="E813" s="27" t="s">
        <v>1898</v>
      </c>
      <c r="F813" s="29"/>
      <c r="G813" s="30" t="s">
        <v>750</v>
      </c>
      <c r="H813" s="30"/>
      <c r="I813" s="30"/>
      <c r="J813" s="31"/>
      <c r="K813" s="32"/>
      <c r="L813" s="33"/>
      <c r="M813" s="33"/>
      <c r="N813" s="26"/>
      <c r="O813" s="26"/>
      <c r="P813" s="34"/>
      <c r="Q813" s="33"/>
      <c r="R813" s="35"/>
      <c r="S813" s="26"/>
      <c r="T813" s="26"/>
      <c r="U813" s="26"/>
      <c r="V813" s="26" t="s">
        <v>188</v>
      </c>
      <c r="W813" s="26" t="s">
        <v>1834</v>
      </c>
      <c r="X813" s="26"/>
      <c r="Y813" s="36"/>
      <c r="Z813" s="37"/>
      <c r="AA813" s="37"/>
      <c r="AB813" s="38"/>
      <c r="AC813" s="33"/>
      <c r="AD813" s="28"/>
      <c r="AE813" s="37"/>
      <c r="AF813" s="38"/>
      <c r="AG813" s="38"/>
      <c r="AH813" s="39"/>
      <c r="AI813" s="39"/>
      <c r="AJ813" s="40"/>
      <c r="AK813" s="41">
        <v>4.1666666666666664E-2</v>
      </c>
      <c r="AL813" s="42" t="s">
        <v>1899</v>
      </c>
      <c r="AM813" s="39">
        <v>870</v>
      </c>
      <c r="AN813" s="30" t="s">
        <v>1900</v>
      </c>
      <c r="AO813" s="30"/>
      <c r="AP813" s="38"/>
      <c r="AQ813" s="43" t="s">
        <v>155</v>
      </c>
      <c r="AR813" s="44"/>
      <c r="AS813" s="45"/>
      <c r="AT813" s="46"/>
      <c r="AU813" s="47" t="s">
        <v>35</v>
      </c>
      <c r="AV813" s="48">
        <v>45121</v>
      </c>
      <c r="AW813" s="49"/>
      <c r="AX813" s="49"/>
      <c r="AY813" s="49"/>
      <c r="AZ813" s="49">
        <v>94</v>
      </c>
      <c r="BA813" s="49"/>
      <c r="BB813" s="49"/>
      <c r="BC813" s="49" t="e">
        <v>#VALUE!</v>
      </c>
      <c r="BD813" s="50"/>
      <c r="BE813" s="49"/>
      <c r="BF813" s="49"/>
      <c r="BG813" s="49"/>
      <c r="BH813" s="49"/>
      <c r="BI813" s="49"/>
      <c r="BJ813" s="49"/>
      <c r="BK813" s="49"/>
      <c r="BL813" s="49"/>
      <c r="BM813" s="49"/>
    </row>
    <row r="814" spans="2:65" x14ac:dyDescent="0.25">
      <c r="B814" s="162">
        <v>2023</v>
      </c>
      <c r="C814" s="26"/>
      <c r="D814" s="27" t="s">
        <v>1897</v>
      </c>
      <c r="E814" s="27" t="s">
        <v>1901</v>
      </c>
      <c r="F814" s="29"/>
      <c r="G814" s="30" t="s">
        <v>750</v>
      </c>
      <c r="H814" s="30"/>
      <c r="I814" s="30"/>
      <c r="J814" s="31"/>
      <c r="K814" s="32"/>
      <c r="L814" s="33">
        <v>9275525</v>
      </c>
      <c r="M814" s="33"/>
      <c r="N814" s="26"/>
      <c r="O814" s="26"/>
      <c r="P814" s="34">
        <v>447</v>
      </c>
      <c r="Q814" s="33"/>
      <c r="R814" s="35"/>
      <c r="S814" s="26" t="s">
        <v>1902</v>
      </c>
      <c r="T814" s="26" t="s">
        <v>1833</v>
      </c>
      <c r="U814" s="26"/>
      <c r="V814" s="26" t="s">
        <v>188</v>
      </c>
      <c r="W814" s="26" t="s">
        <v>1834</v>
      </c>
      <c r="X814" s="26" t="s">
        <v>777</v>
      </c>
      <c r="Y814" s="36"/>
      <c r="Z814" s="37"/>
      <c r="AA814" s="37"/>
      <c r="AB814" s="38"/>
      <c r="AC814" s="33"/>
      <c r="AD814" s="28"/>
      <c r="AE814" s="37">
        <v>2023</v>
      </c>
      <c r="AF814" s="38">
        <v>45147</v>
      </c>
      <c r="AG814" s="38">
        <v>45147</v>
      </c>
      <c r="AH814" s="39" t="s">
        <v>30</v>
      </c>
      <c r="AI814" s="39" t="s">
        <v>1333</v>
      </c>
      <c r="AJ814" s="40" t="s">
        <v>424</v>
      </c>
      <c r="AK814" s="41">
        <v>4.1666666666666664E-2</v>
      </c>
      <c r="AL814" s="42" t="s">
        <v>1899</v>
      </c>
      <c r="AM814" s="39">
        <v>870</v>
      </c>
      <c r="AN814" s="30" t="s">
        <v>1900</v>
      </c>
      <c r="AO814" s="30"/>
      <c r="AP814" s="38"/>
      <c r="AQ814" s="43" t="s">
        <v>155</v>
      </c>
      <c r="AR814" s="44"/>
      <c r="AS814" s="45"/>
      <c r="AT814" s="46"/>
      <c r="AU814" s="47" t="s">
        <v>35</v>
      </c>
      <c r="AV814" s="48">
        <v>45154</v>
      </c>
      <c r="AW814" s="49"/>
      <c r="AX814" s="49"/>
      <c r="AY814" s="49"/>
      <c r="AZ814" s="49"/>
      <c r="BA814" s="49">
        <v>140</v>
      </c>
      <c r="BB814" s="49"/>
      <c r="BC814" s="49" t="e">
        <v>#VALUE!</v>
      </c>
      <c r="BD814" s="50"/>
      <c r="BE814" s="49"/>
      <c r="BF814" s="49"/>
      <c r="BG814" s="49"/>
      <c r="BH814" s="49"/>
      <c r="BI814" s="49"/>
      <c r="BJ814" s="49"/>
      <c r="BK814" s="49"/>
      <c r="BL814" s="49"/>
      <c r="BM814" s="49"/>
    </row>
    <row r="815" spans="2:65" x14ac:dyDescent="0.25">
      <c r="B815" s="163">
        <v>2023</v>
      </c>
      <c r="C815" s="26"/>
      <c r="D815" s="27" t="s">
        <v>1903</v>
      </c>
      <c r="E815" s="27" t="s">
        <v>1904</v>
      </c>
      <c r="F815" s="29"/>
      <c r="G815" s="30" t="s">
        <v>750</v>
      </c>
      <c r="H815" s="30"/>
      <c r="I815" s="30"/>
      <c r="J815" s="31"/>
      <c r="K815" s="32"/>
      <c r="L815" s="33"/>
      <c r="M815" s="33"/>
      <c r="N815" s="26"/>
      <c r="O815" s="26"/>
      <c r="P815" s="34" t="s">
        <v>1905</v>
      </c>
      <c r="Q815" s="33"/>
      <c r="R815" s="35"/>
      <c r="S815" s="26"/>
      <c r="T815" s="26"/>
      <c r="U815" s="26"/>
      <c r="V815" s="26"/>
      <c r="W815" s="26"/>
      <c r="X815" s="26"/>
      <c r="Y815" s="36"/>
      <c r="Z815" s="37"/>
      <c r="AA815" s="37"/>
      <c r="AB815" s="38"/>
      <c r="AC815" s="33"/>
      <c r="AD815" s="28" t="s">
        <v>154</v>
      </c>
      <c r="AE815" s="37">
        <v>2023</v>
      </c>
      <c r="AF815" s="38">
        <v>45163</v>
      </c>
      <c r="AG815" s="38">
        <v>45163</v>
      </c>
      <c r="AH815" s="39" t="s">
        <v>30</v>
      </c>
      <c r="AI815" s="39" t="s">
        <v>1840</v>
      </c>
      <c r="AJ815" s="40"/>
      <c r="AK815" s="41">
        <v>0.29166666666666669</v>
      </c>
      <c r="AL815" s="42" t="s">
        <v>1906</v>
      </c>
      <c r="AM815" s="39">
        <v>871</v>
      </c>
      <c r="AN815" s="30" t="s">
        <v>1907</v>
      </c>
      <c r="AO815" s="30"/>
      <c r="AP815" s="38"/>
      <c r="AQ815" s="43" t="s">
        <v>155</v>
      </c>
      <c r="AR815" s="44"/>
      <c r="AS815" s="45"/>
      <c r="AT815" s="46"/>
      <c r="AU815" s="47" t="s">
        <v>35</v>
      </c>
      <c r="AV815" s="48">
        <v>45314</v>
      </c>
      <c r="AW815" s="49"/>
      <c r="AX815" s="49"/>
      <c r="AY815" s="49"/>
      <c r="AZ815" s="49"/>
      <c r="BA815" s="49">
        <v>336</v>
      </c>
      <c r="BB815" s="49"/>
      <c r="BC815" s="49" t="e">
        <v>#VALUE!</v>
      </c>
      <c r="BD815" s="50"/>
      <c r="BE815" s="49">
        <v>1</v>
      </c>
      <c r="BF815" s="49"/>
      <c r="BG815" s="49"/>
      <c r="BH815" s="49"/>
      <c r="BI815" s="49"/>
      <c r="BJ815" s="49"/>
      <c r="BK815" s="49"/>
      <c r="BL815" s="49"/>
      <c r="BM815" s="49"/>
    </row>
    <row r="816" spans="2:65" x14ac:dyDescent="0.25">
      <c r="B816" s="162">
        <v>2023</v>
      </c>
      <c r="C816" s="26"/>
      <c r="D816" s="27" t="s">
        <v>1908</v>
      </c>
      <c r="E816" s="27" t="s">
        <v>1909</v>
      </c>
      <c r="F816" s="29"/>
      <c r="G816" s="30" t="s">
        <v>750</v>
      </c>
      <c r="H816" s="30"/>
      <c r="I816" s="30"/>
      <c r="J816" s="31"/>
      <c r="K816" s="32"/>
      <c r="L816" s="33"/>
      <c r="M816" s="33"/>
      <c r="N816" s="26"/>
      <c r="O816" s="26"/>
      <c r="P816" s="34" t="s">
        <v>1910</v>
      </c>
      <c r="Q816" s="33"/>
      <c r="R816" s="35"/>
      <c r="S816" s="26"/>
      <c r="T816" s="26"/>
      <c r="U816" s="26"/>
      <c r="V816" s="26"/>
      <c r="W816" s="26"/>
      <c r="X816" s="26"/>
      <c r="Y816" s="36"/>
      <c r="Z816" s="37">
        <v>20</v>
      </c>
      <c r="AA816" s="37"/>
      <c r="AB816" s="38"/>
      <c r="AC816" s="33"/>
      <c r="AD816" s="28" t="s">
        <v>154</v>
      </c>
      <c r="AE816" s="37">
        <v>2023</v>
      </c>
      <c r="AF816" s="38">
        <v>45145</v>
      </c>
      <c r="AG816" s="38">
        <v>45168</v>
      </c>
      <c r="AH816" s="39" t="s">
        <v>39</v>
      </c>
      <c r="AI816" s="39" t="s">
        <v>1840</v>
      </c>
      <c r="AJ816" s="40"/>
      <c r="AK816" s="41">
        <v>1.6666666666666667</v>
      </c>
      <c r="AL816" s="42" t="s">
        <v>1894</v>
      </c>
      <c r="AM816" s="39">
        <v>872</v>
      </c>
      <c r="AN816" s="30" t="s">
        <v>1911</v>
      </c>
      <c r="AO816" s="30"/>
      <c r="AP816" s="38"/>
      <c r="AQ816" s="43" t="s">
        <v>155</v>
      </c>
      <c r="AR816" s="44"/>
      <c r="AS816" s="45"/>
      <c r="AT816" s="46" t="s">
        <v>1912</v>
      </c>
      <c r="AU816" s="47" t="s">
        <v>35</v>
      </c>
      <c r="AV816" s="48">
        <v>45195</v>
      </c>
      <c r="AW816" s="49"/>
      <c r="AX816" s="49"/>
      <c r="AY816" s="49"/>
      <c r="AZ816" s="49"/>
      <c r="BA816" s="49">
        <v>20</v>
      </c>
      <c r="BB816" s="49"/>
      <c r="BC816" s="49" t="e">
        <v>#VALUE!</v>
      </c>
      <c r="BD816" s="50">
        <v>20</v>
      </c>
      <c r="BE816" s="49"/>
      <c r="BF816" s="49"/>
      <c r="BG816" s="49"/>
      <c r="BH816" s="49"/>
      <c r="BI816" s="49"/>
      <c r="BJ816" s="49"/>
      <c r="BK816" s="49"/>
      <c r="BL816" s="49"/>
      <c r="BM816" s="49"/>
    </row>
    <row r="817" spans="2:65" x14ac:dyDescent="0.25">
      <c r="B817" s="163">
        <v>2023</v>
      </c>
      <c r="C817" s="26"/>
      <c r="D817" s="27" t="s">
        <v>1913</v>
      </c>
      <c r="E817" s="27" t="s">
        <v>1914</v>
      </c>
      <c r="F817" s="29"/>
      <c r="G817" s="30" t="s">
        <v>750</v>
      </c>
      <c r="H817" s="30"/>
      <c r="I817" s="30"/>
      <c r="J817" s="31"/>
      <c r="K817" s="32"/>
      <c r="L817" s="33"/>
      <c r="M817" s="33"/>
      <c r="N817" s="26"/>
      <c r="O817" s="26"/>
      <c r="P817" s="34" t="s">
        <v>1915</v>
      </c>
      <c r="Q817" s="33"/>
      <c r="R817" s="35"/>
      <c r="S817" s="26" t="s">
        <v>1093</v>
      </c>
      <c r="T817" s="26"/>
      <c r="U817" s="26"/>
      <c r="V817" s="26" t="s">
        <v>90</v>
      </c>
      <c r="W817" s="26"/>
      <c r="X817" s="26" t="s">
        <v>423</v>
      </c>
      <c r="Y817" s="36" t="s">
        <v>1916</v>
      </c>
      <c r="Z817" s="37">
        <v>20</v>
      </c>
      <c r="AA817" s="37"/>
      <c r="AB817" s="38"/>
      <c r="AC817" s="33"/>
      <c r="AD817" s="28" t="s">
        <v>154</v>
      </c>
      <c r="AE817" s="37">
        <v>2023</v>
      </c>
      <c r="AF817" s="38">
        <v>45147</v>
      </c>
      <c r="AG817" s="38">
        <v>45170</v>
      </c>
      <c r="AH817" s="39" t="s">
        <v>39</v>
      </c>
      <c r="AI817" s="39" t="s">
        <v>31</v>
      </c>
      <c r="AJ817" s="40"/>
      <c r="AK817" s="41">
        <v>1.6666666666666667</v>
      </c>
      <c r="AL817" s="42" t="s">
        <v>1894</v>
      </c>
      <c r="AM817" s="39">
        <v>873</v>
      </c>
      <c r="AN817" s="30" t="s">
        <v>1917</v>
      </c>
      <c r="AO817" s="30"/>
      <c r="AP817" s="38"/>
      <c r="AQ817" s="43" t="s">
        <v>155</v>
      </c>
      <c r="AR817" s="44"/>
      <c r="AS817" s="45"/>
      <c r="AT817" s="46"/>
      <c r="AU817" s="47" t="s">
        <v>35</v>
      </c>
      <c r="AV817" s="48">
        <v>45195</v>
      </c>
      <c r="AW817" s="49"/>
      <c r="AX817" s="49"/>
      <c r="AY817" s="49"/>
      <c r="AZ817" s="49"/>
      <c r="BA817" s="49">
        <v>18</v>
      </c>
      <c r="BB817" s="49"/>
      <c r="BC817" s="49" t="e">
        <v>#VALUE!</v>
      </c>
      <c r="BD817" s="50">
        <v>18</v>
      </c>
      <c r="BE817" s="49"/>
      <c r="BF817" s="49"/>
      <c r="BG817" s="49"/>
      <c r="BH817" s="49"/>
      <c r="BI817" s="49"/>
      <c r="BJ817" s="49"/>
      <c r="BK817" s="49"/>
      <c r="BL817" s="49"/>
      <c r="BM817" s="49"/>
    </row>
    <row r="818" spans="2:65" x14ac:dyDescent="0.25">
      <c r="B818" s="162">
        <v>2023</v>
      </c>
      <c r="C818" s="26"/>
      <c r="D818" s="27" t="s">
        <v>1918</v>
      </c>
      <c r="E818" s="27" t="s">
        <v>1919</v>
      </c>
      <c r="F818" s="29"/>
      <c r="G818" s="30" t="s">
        <v>750</v>
      </c>
      <c r="H818" s="30"/>
      <c r="I818" s="30"/>
      <c r="J818" s="31"/>
      <c r="K818" s="32"/>
      <c r="L818" s="33">
        <v>9309073</v>
      </c>
      <c r="M818" s="33"/>
      <c r="N818" s="26"/>
      <c r="O818" s="26"/>
      <c r="P818" s="34" t="s">
        <v>1920</v>
      </c>
      <c r="Q818" s="33"/>
      <c r="R818" s="35"/>
      <c r="S818" s="26" t="s">
        <v>1921</v>
      </c>
      <c r="T818" s="26" t="s">
        <v>1833</v>
      </c>
      <c r="U818" s="26"/>
      <c r="V818" s="26"/>
      <c r="W818" s="26" t="s">
        <v>1834</v>
      </c>
      <c r="X818" s="26" t="s">
        <v>719</v>
      </c>
      <c r="Y818" s="36"/>
      <c r="Z818" s="37"/>
      <c r="AA818" s="37"/>
      <c r="AB818" s="38"/>
      <c r="AC818" s="33"/>
      <c r="AD818" s="28" t="s">
        <v>154</v>
      </c>
      <c r="AE818" s="37">
        <v>2023</v>
      </c>
      <c r="AF818" s="38">
        <v>45132</v>
      </c>
      <c r="AG818" s="38">
        <v>45132</v>
      </c>
      <c r="AH818" s="39"/>
      <c r="AI818" s="39" t="s">
        <v>1333</v>
      </c>
      <c r="AJ818" s="40" t="s">
        <v>972</v>
      </c>
      <c r="AK818" s="41">
        <v>8.3333333333333329E-2</v>
      </c>
      <c r="AL818" s="42" t="s">
        <v>833</v>
      </c>
      <c r="AM818" s="39">
        <v>874</v>
      </c>
      <c r="AN818" s="30" t="s">
        <v>1922</v>
      </c>
      <c r="AO818" s="30"/>
      <c r="AP818" s="38"/>
      <c r="AQ818" s="43" t="s">
        <v>155</v>
      </c>
      <c r="AR818" s="44"/>
      <c r="AS818" s="45"/>
      <c r="AT818" s="46"/>
      <c r="AU818" s="47" t="s">
        <v>35</v>
      </c>
      <c r="AV818" s="48">
        <v>45146</v>
      </c>
      <c r="AW818" s="49"/>
      <c r="AX818" s="49"/>
      <c r="AY818" s="49"/>
      <c r="AZ818" s="49"/>
      <c r="BA818" s="49">
        <v>128</v>
      </c>
      <c r="BB818" s="49"/>
      <c r="BC818" s="49" t="e">
        <v>#VALUE!</v>
      </c>
      <c r="BD818" s="50"/>
      <c r="BE818" s="49"/>
      <c r="BF818" s="49"/>
      <c r="BG818" s="49"/>
      <c r="BH818" s="49"/>
      <c r="BI818" s="49"/>
      <c r="BJ818" s="49"/>
      <c r="BK818" s="49"/>
      <c r="BL818" s="49"/>
      <c r="BM818" s="49"/>
    </row>
    <row r="819" spans="2:65" x14ac:dyDescent="0.25">
      <c r="B819" s="163">
        <v>2023</v>
      </c>
      <c r="C819" s="26"/>
      <c r="D819" s="27" t="s">
        <v>1923</v>
      </c>
      <c r="E819" s="27" t="s">
        <v>1924</v>
      </c>
      <c r="F819" s="29"/>
      <c r="G819" s="30"/>
      <c r="H819" s="30"/>
      <c r="I819" s="30"/>
      <c r="J819" s="31"/>
      <c r="K819" s="32"/>
      <c r="L819" s="33"/>
      <c r="M819" s="33"/>
      <c r="N819" s="26"/>
      <c r="O819" s="26"/>
      <c r="P819" s="34" t="s">
        <v>1925</v>
      </c>
      <c r="Q819" s="33"/>
      <c r="R819" s="35"/>
      <c r="S819" s="26" t="s">
        <v>1926</v>
      </c>
      <c r="T819" s="26"/>
      <c r="U819" s="26"/>
      <c r="V819" s="26"/>
      <c r="W819" s="26" t="s">
        <v>1834</v>
      </c>
      <c r="X819" s="26" t="s">
        <v>777</v>
      </c>
      <c r="Y819" s="36"/>
      <c r="Z819" s="37"/>
      <c r="AA819" s="37"/>
      <c r="AB819" s="38"/>
      <c r="AC819" s="33"/>
      <c r="AD819" s="28"/>
      <c r="AE819" s="37">
        <v>2023</v>
      </c>
      <c r="AF819" s="38">
        <v>45135</v>
      </c>
      <c r="AG819" s="38">
        <v>45135</v>
      </c>
      <c r="AH819" s="39" t="s">
        <v>30</v>
      </c>
      <c r="AI819" s="39" t="s">
        <v>1333</v>
      </c>
      <c r="AJ819" s="40" t="s">
        <v>424</v>
      </c>
      <c r="AK819" s="41">
        <v>5.5555555555555552E-2</v>
      </c>
      <c r="AL819" s="42" t="s">
        <v>1927</v>
      </c>
      <c r="AM819" s="39">
        <v>875</v>
      </c>
      <c r="AN819" s="30" t="s">
        <v>1928</v>
      </c>
      <c r="AO819" s="30"/>
      <c r="AP819" s="38"/>
      <c r="AQ819" s="43" t="s">
        <v>155</v>
      </c>
      <c r="AR819" s="44"/>
      <c r="AS819" s="45"/>
      <c r="AT819" s="46"/>
      <c r="AU819" s="47" t="s">
        <v>35</v>
      </c>
      <c r="AV819" s="48">
        <v>45160</v>
      </c>
      <c r="AW819" s="49"/>
      <c r="AX819" s="49"/>
      <c r="AY819" s="49"/>
      <c r="AZ819" s="49"/>
      <c r="BA819" s="49">
        <v>104</v>
      </c>
      <c r="BB819" s="49"/>
      <c r="BC819" s="49" t="e">
        <v>#VALUE!</v>
      </c>
      <c r="BD819" s="50"/>
      <c r="BE819" s="49"/>
      <c r="BF819" s="49"/>
      <c r="BG819" s="49"/>
      <c r="BH819" s="49"/>
      <c r="BI819" s="49"/>
      <c r="BJ819" s="49"/>
      <c r="BK819" s="49"/>
      <c r="BL819" s="49"/>
      <c r="BM819" s="49"/>
    </row>
    <row r="820" spans="2:65" x14ac:dyDescent="0.25">
      <c r="B820" s="162">
        <v>2023</v>
      </c>
      <c r="C820" s="26"/>
      <c r="D820" s="27" t="s">
        <v>1929</v>
      </c>
      <c r="E820" s="27" t="s">
        <v>1930</v>
      </c>
      <c r="F820" s="29"/>
      <c r="G820" s="30"/>
      <c r="H820" s="30"/>
      <c r="I820" s="30"/>
      <c r="J820" s="31"/>
      <c r="K820" s="32"/>
      <c r="L820" s="33"/>
      <c r="M820" s="33"/>
      <c r="N820" s="26"/>
      <c r="O820" s="26"/>
      <c r="P820" s="34" t="s">
        <v>1931</v>
      </c>
      <c r="Q820" s="33"/>
      <c r="R820" s="35"/>
      <c r="S820" s="26" t="s">
        <v>1932</v>
      </c>
      <c r="T820" s="26"/>
      <c r="U820" s="26"/>
      <c r="V820" s="26"/>
      <c r="W820" s="26"/>
      <c r="X820" s="26" t="s">
        <v>423</v>
      </c>
      <c r="Y820" s="36"/>
      <c r="Z820" s="37"/>
      <c r="AA820" s="37"/>
      <c r="AB820" s="38"/>
      <c r="AC820" s="33"/>
      <c r="AD820" s="28"/>
      <c r="AE820" s="37">
        <v>2023</v>
      </c>
      <c r="AF820" s="38">
        <v>45141</v>
      </c>
      <c r="AG820" s="38">
        <v>45147</v>
      </c>
      <c r="AH820" s="39" t="s">
        <v>30</v>
      </c>
      <c r="AI820" s="39" t="s">
        <v>720</v>
      </c>
      <c r="AJ820" s="40"/>
      <c r="AK820" s="41">
        <v>0.125</v>
      </c>
      <c r="AL820" s="42" t="s">
        <v>1933</v>
      </c>
      <c r="AM820" s="39">
        <v>876</v>
      </c>
      <c r="AN820" s="30" t="s">
        <v>1934</v>
      </c>
      <c r="AO820" s="30"/>
      <c r="AP820" s="38"/>
      <c r="AQ820" s="43" t="s">
        <v>155</v>
      </c>
      <c r="AR820" s="44"/>
      <c r="AS820" s="45"/>
      <c r="AT820" s="46" t="s">
        <v>1935</v>
      </c>
      <c r="AU820" s="47" t="s">
        <v>35</v>
      </c>
      <c r="AV820" s="48">
        <v>45195</v>
      </c>
      <c r="AW820" s="49"/>
      <c r="AX820" s="49"/>
      <c r="AY820" s="49"/>
      <c r="AZ820" s="49"/>
      <c r="BA820" s="49">
        <v>128</v>
      </c>
      <c r="BB820" s="49"/>
      <c r="BC820" s="49" t="e">
        <v>#VALUE!</v>
      </c>
      <c r="BD820" s="50"/>
      <c r="BE820" s="49"/>
      <c r="BF820" s="49"/>
      <c r="BG820" s="49"/>
      <c r="BH820" s="49"/>
      <c r="BI820" s="49"/>
      <c r="BJ820" s="49"/>
      <c r="BK820" s="49"/>
      <c r="BL820" s="49"/>
      <c r="BM820" s="49"/>
    </row>
    <row r="821" spans="2:65" x14ac:dyDescent="0.25">
      <c r="B821" s="163">
        <v>2023</v>
      </c>
      <c r="C821" s="26"/>
      <c r="D821" s="27" t="s">
        <v>1936</v>
      </c>
      <c r="E821" s="27" t="s">
        <v>1937</v>
      </c>
      <c r="F821" s="29"/>
      <c r="G821" s="30" t="s">
        <v>750</v>
      </c>
      <c r="H821" s="30"/>
      <c r="I821" s="30"/>
      <c r="J821" s="31"/>
      <c r="K821" s="32"/>
      <c r="L821" s="33"/>
      <c r="M821" s="33"/>
      <c r="N821" s="26"/>
      <c r="O821" s="26"/>
      <c r="P821" s="34"/>
      <c r="Q821" s="33"/>
      <c r="R821" s="35"/>
      <c r="S821" s="26" t="s">
        <v>1679</v>
      </c>
      <c r="T821" s="26"/>
      <c r="U821" s="26"/>
      <c r="V821" s="26"/>
      <c r="W821" s="26"/>
      <c r="X821" s="26"/>
      <c r="Y821" s="36"/>
      <c r="Z821" s="37"/>
      <c r="AA821" s="37"/>
      <c r="AB821" s="38"/>
      <c r="AC821" s="33"/>
      <c r="AD821" s="28" t="s">
        <v>154</v>
      </c>
      <c r="AE821" s="37">
        <v>2023</v>
      </c>
      <c r="AF821" s="38">
        <v>45145</v>
      </c>
      <c r="AG821" s="38">
        <v>45149</v>
      </c>
      <c r="AH821" s="39"/>
      <c r="AI821" s="39" t="s">
        <v>1840</v>
      </c>
      <c r="AJ821" s="40" t="s">
        <v>1938</v>
      </c>
      <c r="AK821" s="41">
        <v>0.45833333333333331</v>
      </c>
      <c r="AL821" s="42" t="s">
        <v>1939</v>
      </c>
      <c r="AM821" s="39">
        <v>877</v>
      </c>
      <c r="AN821" s="30" t="s">
        <v>1940</v>
      </c>
      <c r="AO821" s="30"/>
      <c r="AP821" s="38"/>
      <c r="AQ821" s="43" t="s">
        <v>155</v>
      </c>
      <c r="AR821" s="44"/>
      <c r="AS821" s="45"/>
      <c r="AT821" s="46"/>
      <c r="AU821" s="47" t="s">
        <v>35</v>
      </c>
      <c r="AV821" s="48">
        <v>45168</v>
      </c>
      <c r="AW821" s="49"/>
      <c r="AX821" s="49"/>
      <c r="AY821" s="49"/>
      <c r="AZ821" s="49"/>
      <c r="BA821" s="49">
        <v>25</v>
      </c>
      <c r="BB821" s="49"/>
      <c r="BC821" s="49" t="e">
        <v>#VALUE!</v>
      </c>
      <c r="BD821" s="50"/>
      <c r="BE821" s="49"/>
      <c r="BF821" s="49"/>
      <c r="BG821" s="49"/>
      <c r="BH821" s="49"/>
      <c r="BI821" s="49"/>
      <c r="BJ821" s="49"/>
      <c r="BK821" s="49"/>
      <c r="BL821" s="49"/>
      <c r="BM821" s="49"/>
    </row>
    <row r="822" spans="2:65" x14ac:dyDescent="0.25">
      <c r="B822" s="162">
        <v>2023</v>
      </c>
      <c r="C822" s="26"/>
      <c r="D822" s="27" t="s">
        <v>1941</v>
      </c>
      <c r="E822" s="27" t="s">
        <v>1942</v>
      </c>
      <c r="F822" s="29"/>
      <c r="G822" s="30" t="s">
        <v>750</v>
      </c>
      <c r="H822" s="30"/>
      <c r="I822" s="30"/>
      <c r="J822" s="31"/>
      <c r="K822" s="32"/>
      <c r="L822" s="33"/>
      <c r="M822" s="33"/>
      <c r="N822" s="26"/>
      <c r="O822" s="26"/>
      <c r="P822" s="34"/>
      <c r="Q822" s="33"/>
      <c r="R822" s="35"/>
      <c r="S822" s="26"/>
      <c r="T822" s="26"/>
      <c r="U822" s="26"/>
      <c r="V822" s="26"/>
      <c r="W822" s="26" t="s">
        <v>1943</v>
      </c>
      <c r="X822" s="26" t="s">
        <v>423</v>
      </c>
      <c r="Y822" s="36"/>
      <c r="Z822" s="37">
        <v>40</v>
      </c>
      <c r="AA822" s="37"/>
      <c r="AB822" s="38"/>
      <c r="AC822" s="33"/>
      <c r="AD822" s="28" t="s">
        <v>154</v>
      </c>
      <c r="AE822" s="37">
        <v>2023</v>
      </c>
      <c r="AF822" s="38">
        <v>45210</v>
      </c>
      <c r="AG822" s="38">
        <v>45243</v>
      </c>
      <c r="AH822" s="39" t="s">
        <v>30</v>
      </c>
      <c r="AI822" s="39" t="s">
        <v>31</v>
      </c>
      <c r="AJ822" s="40" t="s">
        <v>972</v>
      </c>
      <c r="AK822" s="41">
        <v>1.25</v>
      </c>
      <c r="AL822" s="42" t="s">
        <v>1794</v>
      </c>
      <c r="AM822" s="39">
        <v>878</v>
      </c>
      <c r="AN822" s="30" t="s">
        <v>1944</v>
      </c>
      <c r="AO822" s="30"/>
      <c r="AP822" s="38"/>
      <c r="AQ822" s="43" t="s">
        <v>911</v>
      </c>
      <c r="AR822" s="44"/>
      <c r="AS822" s="45"/>
      <c r="AT822" s="46"/>
      <c r="AU822" s="47" t="s">
        <v>35</v>
      </c>
      <c r="AV822" s="48">
        <v>45338</v>
      </c>
      <c r="AW822" s="49"/>
      <c r="AX822" s="49"/>
      <c r="AY822" s="49"/>
      <c r="AZ822" s="49"/>
      <c r="BA822" s="49"/>
      <c r="BB822" s="49">
        <v>27</v>
      </c>
      <c r="BC822" s="49" t="e">
        <v>#VALUE!</v>
      </c>
      <c r="BD822" s="50"/>
      <c r="BE822" s="49">
        <v>1</v>
      </c>
      <c r="BF822" s="49"/>
      <c r="BG822" s="49"/>
      <c r="BH822" s="49"/>
      <c r="BI822" s="49"/>
      <c r="BJ822" s="49"/>
      <c r="BK822" s="49"/>
      <c r="BL822" s="49"/>
      <c r="BM822" s="49"/>
    </row>
    <row r="823" spans="2:65" x14ac:dyDescent="0.25">
      <c r="B823" s="163">
        <v>2023</v>
      </c>
      <c r="C823" s="26"/>
      <c r="D823" s="27" t="s">
        <v>1945</v>
      </c>
      <c r="E823" s="27" t="s">
        <v>1946</v>
      </c>
      <c r="F823" s="29"/>
      <c r="G823" s="30"/>
      <c r="H823" s="30"/>
      <c r="I823" s="30"/>
      <c r="J823" s="31"/>
      <c r="K823" s="32"/>
      <c r="L823" s="33"/>
      <c r="M823" s="33"/>
      <c r="N823" s="26"/>
      <c r="O823" s="26"/>
      <c r="P823" s="34" t="s">
        <v>1947</v>
      </c>
      <c r="Q823" s="33"/>
      <c r="R823" s="35"/>
      <c r="S823" s="26" t="s">
        <v>1710</v>
      </c>
      <c r="T823" s="26"/>
      <c r="U823" s="26"/>
      <c r="V823" s="26"/>
      <c r="W823" s="26"/>
      <c r="X823" s="26"/>
      <c r="Y823" s="36"/>
      <c r="Z823" s="37"/>
      <c r="AA823" s="37"/>
      <c r="AB823" s="38"/>
      <c r="AC823" s="33"/>
      <c r="AD823" s="28" t="s">
        <v>154</v>
      </c>
      <c r="AE823" s="37">
        <v>2023</v>
      </c>
      <c r="AF823" s="38">
        <v>45152</v>
      </c>
      <c r="AG823" s="38">
        <v>45152</v>
      </c>
      <c r="AH823" s="39" t="s">
        <v>30</v>
      </c>
      <c r="AI823" s="39" t="s">
        <v>1333</v>
      </c>
      <c r="AJ823" s="40" t="s">
        <v>424</v>
      </c>
      <c r="AK823" s="41">
        <v>8.3333333333333329E-2</v>
      </c>
      <c r="AL823" s="42" t="s">
        <v>833</v>
      </c>
      <c r="AM823" s="39">
        <v>879</v>
      </c>
      <c r="AN823" s="30" t="s">
        <v>1948</v>
      </c>
      <c r="AO823" s="30"/>
      <c r="AP823" s="38"/>
      <c r="AQ823" s="43" t="s">
        <v>155</v>
      </c>
      <c r="AR823" s="44"/>
      <c r="AS823" s="45"/>
      <c r="AT823" s="46" t="s">
        <v>1949</v>
      </c>
      <c r="AU823" s="47" t="s">
        <v>35</v>
      </c>
      <c r="AV823" s="48">
        <v>45189</v>
      </c>
      <c r="AW823" s="49"/>
      <c r="AX823" s="49"/>
      <c r="AY823" s="49"/>
      <c r="AZ823" s="49"/>
      <c r="BA823" s="49">
        <v>77</v>
      </c>
      <c r="BB823" s="49"/>
      <c r="BC823" s="49" t="e">
        <v>#VALUE!</v>
      </c>
      <c r="BD823" s="50"/>
      <c r="BE823" s="49"/>
      <c r="BF823" s="49"/>
      <c r="BG823" s="49"/>
      <c r="BH823" s="49"/>
      <c r="BI823" s="49"/>
      <c r="BJ823" s="49"/>
      <c r="BK823" s="49"/>
      <c r="BL823" s="49"/>
      <c r="BM823" s="49"/>
    </row>
    <row r="824" spans="2:65" x14ac:dyDescent="0.25">
      <c r="B824" s="162">
        <v>2023</v>
      </c>
      <c r="C824" s="26"/>
      <c r="D824" s="27" t="s">
        <v>1950</v>
      </c>
      <c r="E824" s="27" t="s">
        <v>1951</v>
      </c>
      <c r="F824" s="29"/>
      <c r="G824" s="30" t="s">
        <v>750</v>
      </c>
      <c r="H824" s="30"/>
      <c r="I824" s="30"/>
      <c r="J824" s="31"/>
      <c r="K824" s="32"/>
      <c r="L824" s="33"/>
      <c r="M824" s="33"/>
      <c r="N824" s="26"/>
      <c r="O824" s="26"/>
      <c r="P824" s="34" t="s">
        <v>1952</v>
      </c>
      <c r="Q824" s="33"/>
      <c r="R824" s="35"/>
      <c r="S824" s="26"/>
      <c r="T824" s="26"/>
      <c r="U824" s="26"/>
      <c r="V824" s="26"/>
      <c r="W824" s="26" t="s">
        <v>1953</v>
      </c>
      <c r="X824" s="26" t="s">
        <v>423</v>
      </c>
      <c r="Y824" s="36"/>
      <c r="Z824" s="37">
        <v>30</v>
      </c>
      <c r="AA824" s="37"/>
      <c r="AB824" s="38"/>
      <c r="AC824" s="33"/>
      <c r="AD824" s="28" t="s">
        <v>154</v>
      </c>
      <c r="AE824" s="37">
        <v>2023</v>
      </c>
      <c r="AF824" s="38">
        <v>45169</v>
      </c>
      <c r="AG824" s="38">
        <v>45208</v>
      </c>
      <c r="AH824" s="39" t="s">
        <v>30</v>
      </c>
      <c r="AI824" s="39" t="s">
        <v>31</v>
      </c>
      <c r="AJ824" s="40" t="s">
        <v>972</v>
      </c>
      <c r="AK824" s="41">
        <v>1.6666666666666667</v>
      </c>
      <c r="AL824" s="42" t="s">
        <v>1894</v>
      </c>
      <c r="AM824" s="39">
        <v>880</v>
      </c>
      <c r="AN824" s="30" t="s">
        <v>1954</v>
      </c>
      <c r="AO824" s="30"/>
      <c r="AP824" s="38"/>
      <c r="AQ824" s="43" t="s">
        <v>155</v>
      </c>
      <c r="AR824" s="44"/>
      <c r="AS824" s="45"/>
      <c r="AT824" s="46" t="s">
        <v>1955</v>
      </c>
      <c r="AU824" s="47" t="s">
        <v>35</v>
      </c>
      <c r="AV824" s="48">
        <v>45243</v>
      </c>
      <c r="AW824" s="49"/>
      <c r="AX824" s="49"/>
      <c r="AY824" s="49"/>
      <c r="AZ824" s="49"/>
      <c r="BA824" s="49">
        <v>23</v>
      </c>
      <c r="BB824" s="49"/>
      <c r="BC824" s="49" t="e">
        <v>#VALUE!</v>
      </c>
      <c r="BD824" s="50"/>
      <c r="BE824" s="49"/>
      <c r="BF824" s="49"/>
      <c r="BG824" s="49"/>
      <c r="BH824" s="49"/>
      <c r="BI824" s="49"/>
      <c r="BJ824" s="49"/>
      <c r="BK824" s="49"/>
      <c r="BL824" s="49"/>
      <c r="BM824" s="49"/>
    </row>
    <row r="825" spans="2:65" x14ac:dyDescent="0.25">
      <c r="B825" s="163">
        <v>2023</v>
      </c>
      <c r="C825" s="26"/>
      <c r="D825" s="27" t="s">
        <v>1956</v>
      </c>
      <c r="E825" s="27" t="s">
        <v>1957</v>
      </c>
      <c r="F825" s="29"/>
      <c r="G825" s="30" t="s">
        <v>750</v>
      </c>
      <c r="H825" s="30"/>
      <c r="I825" s="30"/>
      <c r="J825" s="31"/>
      <c r="K825" s="32"/>
      <c r="L825" s="33">
        <v>9433829</v>
      </c>
      <c r="M825" s="33"/>
      <c r="N825" s="26"/>
      <c r="O825" s="26"/>
      <c r="P825" s="34" t="s">
        <v>1958</v>
      </c>
      <c r="Q825" s="33"/>
      <c r="R825" s="35"/>
      <c r="S825" s="26"/>
      <c r="T825" s="26" t="s">
        <v>1959</v>
      </c>
      <c r="U825" s="26"/>
      <c r="V825" s="26"/>
      <c r="W825" s="26" t="s">
        <v>1960</v>
      </c>
      <c r="X825" s="26" t="s">
        <v>1754</v>
      </c>
      <c r="Y825" s="36" t="s">
        <v>1961</v>
      </c>
      <c r="Z825" s="37">
        <v>80</v>
      </c>
      <c r="AA825" s="37"/>
      <c r="AB825" s="38"/>
      <c r="AC825" s="33"/>
      <c r="AD825" s="28" t="s">
        <v>154</v>
      </c>
      <c r="AE825" s="37">
        <v>2023</v>
      </c>
      <c r="AF825" s="38">
        <v>45182</v>
      </c>
      <c r="AG825" s="38">
        <v>45209</v>
      </c>
      <c r="AH825" s="39" t="s">
        <v>30</v>
      </c>
      <c r="AI825" s="39" t="s">
        <v>1656</v>
      </c>
      <c r="AJ825" s="40" t="s">
        <v>972</v>
      </c>
      <c r="AK825" s="41">
        <v>0.91666666666666663</v>
      </c>
      <c r="AL825" s="42" t="s">
        <v>1962</v>
      </c>
      <c r="AM825" s="39">
        <v>882</v>
      </c>
      <c r="AN825" s="30" t="s">
        <v>1963</v>
      </c>
      <c r="AO825" s="30"/>
      <c r="AP825" s="38"/>
      <c r="AQ825" s="43" t="s">
        <v>155</v>
      </c>
      <c r="AR825" s="44"/>
      <c r="AS825" s="45"/>
      <c r="AT825" s="46"/>
      <c r="AU825" s="47" t="s">
        <v>35</v>
      </c>
      <c r="AV825" s="48">
        <v>45243</v>
      </c>
      <c r="AW825" s="49"/>
      <c r="AX825" s="49"/>
      <c r="AY825" s="49"/>
      <c r="AZ825" s="49"/>
      <c r="BA825" s="49">
        <v>26</v>
      </c>
      <c r="BB825" s="49"/>
      <c r="BC825" s="49" t="e">
        <v>#VALUE!</v>
      </c>
      <c r="BD825" s="50"/>
      <c r="BE825" s="49"/>
      <c r="BF825" s="49"/>
      <c r="BG825" s="49"/>
      <c r="BH825" s="49"/>
      <c r="BI825" s="49"/>
      <c r="BJ825" s="49"/>
      <c r="BK825" s="49"/>
      <c r="BL825" s="49"/>
      <c r="BM825" s="49"/>
    </row>
    <row r="826" spans="2:65" x14ac:dyDescent="0.25">
      <c r="B826" s="162">
        <v>2023</v>
      </c>
      <c r="C826" s="26"/>
      <c r="D826" s="27" t="s">
        <v>1964</v>
      </c>
      <c r="E826" s="27" t="s">
        <v>1965</v>
      </c>
      <c r="F826" s="29"/>
      <c r="G826" s="30" t="s">
        <v>750</v>
      </c>
      <c r="H826" s="30"/>
      <c r="I826" s="30"/>
      <c r="J826" s="31"/>
      <c r="K826" s="32"/>
      <c r="L826" s="33"/>
      <c r="M826" s="33"/>
      <c r="N826" s="26"/>
      <c r="O826" s="26"/>
      <c r="P826" s="34" t="s">
        <v>1966</v>
      </c>
      <c r="Q826" s="33"/>
      <c r="R826" s="35"/>
      <c r="S826" s="26" t="s">
        <v>1967</v>
      </c>
      <c r="T826" s="26"/>
      <c r="U826" s="26"/>
      <c r="V826" s="26"/>
      <c r="W826" s="26"/>
      <c r="X826" s="26"/>
      <c r="Y826" s="36"/>
      <c r="Z826" s="37"/>
      <c r="AA826" s="37"/>
      <c r="AB826" s="38"/>
      <c r="AC826" s="33"/>
      <c r="AD826" s="28" t="s">
        <v>154</v>
      </c>
      <c r="AE826" s="37">
        <v>2023</v>
      </c>
      <c r="AF826" s="38">
        <v>45168</v>
      </c>
      <c r="AG826" s="38">
        <v>45168</v>
      </c>
      <c r="AH826" s="39" t="s">
        <v>30</v>
      </c>
      <c r="AI826" s="39" t="s">
        <v>1840</v>
      </c>
      <c r="AJ826" s="40"/>
      <c r="AK826" s="41">
        <v>0.125</v>
      </c>
      <c r="AL826" s="42" t="s">
        <v>1968</v>
      </c>
      <c r="AM826" s="39">
        <v>883</v>
      </c>
      <c r="AN826" s="30" t="s">
        <v>1969</v>
      </c>
      <c r="AO826" s="30"/>
      <c r="AP826" s="38"/>
      <c r="AQ826" s="43" t="s">
        <v>155</v>
      </c>
      <c r="AR826" s="44"/>
      <c r="AS826" s="45"/>
      <c r="AT826" s="46" t="s">
        <v>1970</v>
      </c>
      <c r="AU826" s="47" t="s">
        <v>35</v>
      </c>
      <c r="AV826" s="48">
        <v>45180</v>
      </c>
      <c r="AW826" s="49"/>
      <c r="AX826" s="49"/>
      <c r="AY826" s="49"/>
      <c r="AZ826" s="49"/>
      <c r="BA826" s="49">
        <v>124</v>
      </c>
      <c r="BB826" s="49"/>
      <c r="BC826" s="49" t="e">
        <v>#VALUE!</v>
      </c>
      <c r="BD826" s="50"/>
      <c r="BE826" s="49"/>
      <c r="BF826" s="49"/>
      <c r="BG826" s="49"/>
      <c r="BH826" s="49"/>
      <c r="BI826" s="49"/>
      <c r="BJ826" s="49"/>
      <c r="BK826" s="49"/>
      <c r="BL826" s="49"/>
      <c r="BM826" s="49"/>
    </row>
    <row r="827" spans="2:65" x14ac:dyDescent="0.25">
      <c r="B827" s="163">
        <v>2024</v>
      </c>
      <c r="C827" s="26"/>
      <c r="D827" s="27" t="s">
        <v>1971</v>
      </c>
      <c r="E827" s="27" t="s">
        <v>1972</v>
      </c>
      <c r="F827" s="29"/>
      <c r="G827" s="30"/>
      <c r="H827" s="30"/>
      <c r="I827" s="30"/>
      <c r="J827" s="31"/>
      <c r="K827" s="32"/>
      <c r="L827" s="33"/>
      <c r="M827" s="33"/>
      <c r="N827" s="26" t="s">
        <v>1973</v>
      </c>
      <c r="O827" s="26"/>
      <c r="P827" s="34" t="s">
        <v>1974</v>
      </c>
      <c r="Q827" s="33"/>
      <c r="R827" s="35"/>
      <c r="S827" s="26"/>
      <c r="T827" s="26" t="s">
        <v>1975</v>
      </c>
      <c r="U827" s="26"/>
      <c r="V827" s="26" t="s">
        <v>91</v>
      </c>
      <c r="W827" s="26" t="s">
        <v>1976</v>
      </c>
      <c r="X827" s="26" t="s">
        <v>423</v>
      </c>
      <c r="Y827" s="36"/>
      <c r="Z827" s="37">
        <v>40</v>
      </c>
      <c r="AA827" s="37"/>
      <c r="AB827" s="38"/>
      <c r="AC827" s="33">
        <v>10294513</v>
      </c>
      <c r="AD827" s="28" t="s">
        <v>1977</v>
      </c>
      <c r="AE827" s="37">
        <v>2024</v>
      </c>
      <c r="AF827" s="38">
        <v>45456</v>
      </c>
      <c r="AG827" s="38">
        <v>45488</v>
      </c>
      <c r="AH827" s="39" t="s">
        <v>1978</v>
      </c>
      <c r="AI827" s="39" t="s">
        <v>31</v>
      </c>
      <c r="AJ827" s="40" t="s">
        <v>972</v>
      </c>
      <c r="AK827" s="41">
        <v>1.25</v>
      </c>
      <c r="AL827" s="42" t="s">
        <v>1794</v>
      </c>
      <c r="AM827" s="39">
        <v>884</v>
      </c>
      <c r="AN827" s="30" t="s">
        <v>1979</v>
      </c>
      <c r="AO827" s="30"/>
      <c r="AP827" s="38"/>
      <c r="AQ827" s="43" t="s">
        <v>155</v>
      </c>
      <c r="AR827" s="44"/>
      <c r="AS827" s="45"/>
      <c r="AT827" s="46"/>
      <c r="AU827" s="47"/>
      <c r="AV827" s="48">
        <v>45523</v>
      </c>
      <c r="AW827" s="49"/>
      <c r="AX827" s="49"/>
      <c r="AY827" s="49"/>
      <c r="AZ827" s="49"/>
      <c r="BA827" s="49"/>
      <c r="BB827" s="49"/>
      <c r="BC827" s="49"/>
      <c r="BD827" s="50"/>
      <c r="BE827" s="49"/>
      <c r="BF827" s="49"/>
      <c r="BG827" s="49">
        <v>34</v>
      </c>
      <c r="BH827" s="49"/>
      <c r="BI827" s="49"/>
      <c r="BJ827" s="49"/>
      <c r="BK827" s="49"/>
      <c r="BL827" s="49"/>
      <c r="BM827" s="49"/>
    </row>
    <row r="828" spans="2:65" x14ac:dyDescent="0.25">
      <c r="B828" s="162">
        <v>0</v>
      </c>
      <c r="C828" s="26"/>
      <c r="D828" s="27"/>
      <c r="E828" s="27" t="s">
        <v>1980</v>
      </c>
      <c r="F828" s="29"/>
      <c r="G828" s="30"/>
      <c r="H828" s="30"/>
      <c r="I828" s="30"/>
      <c r="J828" s="31"/>
      <c r="K828" s="32"/>
      <c r="L828" s="33"/>
      <c r="M828" s="33"/>
      <c r="N828" s="26"/>
      <c r="O828" s="26"/>
      <c r="P828" s="34"/>
      <c r="Q828" s="33"/>
      <c r="R828" s="35"/>
      <c r="S828" s="26"/>
      <c r="T828" s="26"/>
      <c r="U828" s="26"/>
      <c r="V828" s="26"/>
      <c r="W828" s="26"/>
      <c r="X828" s="26"/>
      <c r="Y828" s="36"/>
      <c r="Z828" s="37"/>
      <c r="AA828" s="37"/>
      <c r="AB828" s="38"/>
      <c r="AC828" s="33"/>
      <c r="AD828" s="28"/>
      <c r="AE828" s="37"/>
      <c r="AF828" s="38"/>
      <c r="AG828" s="38"/>
      <c r="AH828" s="39"/>
      <c r="AI828" s="39"/>
      <c r="AJ828" s="40"/>
      <c r="AK828" s="41"/>
      <c r="AL828" s="42"/>
      <c r="AM828" s="39">
        <v>885</v>
      </c>
      <c r="AN828" s="30"/>
      <c r="AO828" s="30"/>
      <c r="AP828" s="38"/>
      <c r="AQ828" s="43" t="s">
        <v>155</v>
      </c>
      <c r="AR828" s="44"/>
      <c r="AS828" s="45"/>
      <c r="AT828" s="46"/>
      <c r="AU828" s="47"/>
      <c r="AV828" s="48"/>
      <c r="AW828" s="49"/>
      <c r="AX828" s="49"/>
      <c r="AY828" s="49"/>
      <c r="AZ828" s="49"/>
      <c r="BA828" s="49"/>
      <c r="BB828" s="49"/>
      <c r="BC828" s="49"/>
      <c r="BD828" s="50"/>
      <c r="BE828" s="49"/>
      <c r="BF828" s="49"/>
      <c r="BG828" s="49"/>
      <c r="BH828" s="49"/>
      <c r="BI828" s="49"/>
      <c r="BJ828" s="49"/>
      <c r="BK828" s="49"/>
      <c r="BL828" s="49"/>
      <c r="BM828" s="49"/>
    </row>
    <row r="829" spans="2:65" x14ac:dyDescent="0.25">
      <c r="B829" s="163">
        <v>2024</v>
      </c>
      <c r="C829" s="26"/>
      <c r="D829" s="27" t="s">
        <v>1981</v>
      </c>
      <c r="E829" s="27" t="s">
        <v>1982</v>
      </c>
      <c r="F829" s="29"/>
      <c r="G829" s="30"/>
      <c r="H829" s="30"/>
      <c r="I829" s="30"/>
      <c r="J829" s="31"/>
      <c r="K829" s="32"/>
      <c r="L829" s="33"/>
      <c r="M829" s="33"/>
      <c r="N829" s="26"/>
      <c r="O829" s="26"/>
      <c r="P829" s="34" t="s">
        <v>1983</v>
      </c>
      <c r="Q829" s="33"/>
      <c r="R829" s="35"/>
      <c r="S829" s="26"/>
      <c r="T829" s="26"/>
      <c r="U829" s="26"/>
      <c r="V829" s="26" t="s">
        <v>91</v>
      </c>
      <c r="W829" s="26" t="s">
        <v>1984</v>
      </c>
      <c r="X829" s="26"/>
      <c r="Y829" s="36"/>
      <c r="Z829" s="37"/>
      <c r="AA829" s="37"/>
      <c r="AB829" s="38"/>
      <c r="AC829" s="33" t="s">
        <v>1985</v>
      </c>
      <c r="AD829" s="28"/>
      <c r="AE829" s="37">
        <v>2024</v>
      </c>
      <c r="AF829" s="38">
        <v>45589</v>
      </c>
      <c r="AG829" s="38">
        <v>45621</v>
      </c>
      <c r="AH829" s="39" t="s">
        <v>664</v>
      </c>
      <c r="AI829" s="39" t="s">
        <v>31</v>
      </c>
      <c r="AJ829" s="40" t="s">
        <v>1540</v>
      </c>
      <c r="AK829" s="41">
        <v>1.25</v>
      </c>
      <c r="AL829" s="42" t="s">
        <v>1986</v>
      </c>
      <c r="AM829" s="39">
        <v>886</v>
      </c>
      <c r="AN829" s="30" t="s">
        <v>1987</v>
      </c>
      <c r="AO829" s="30"/>
      <c r="AP829" s="38"/>
      <c r="AQ829" s="43" t="s">
        <v>155</v>
      </c>
      <c r="AR829" s="44"/>
      <c r="AS829" s="45"/>
      <c r="AT829" s="46"/>
      <c r="AU829" s="47"/>
      <c r="AV829" s="48">
        <v>45639</v>
      </c>
      <c r="AW829" s="49"/>
      <c r="AX829" s="49"/>
      <c r="AY829" s="49"/>
      <c r="AZ829" s="49"/>
      <c r="BA829" s="49"/>
      <c r="BB829" s="49"/>
      <c r="BC829" s="49"/>
      <c r="BD829" s="50">
        <v>31</v>
      </c>
      <c r="BE829" s="49"/>
      <c r="BF829" s="49"/>
      <c r="BG829" s="49"/>
      <c r="BH829" s="49"/>
      <c r="BI829" s="49"/>
      <c r="BJ829" s="49"/>
      <c r="BK829" s="49"/>
      <c r="BL829" s="49"/>
      <c r="BM829" s="49"/>
    </row>
    <row r="830" spans="2:65" x14ac:dyDescent="0.25">
      <c r="B830" s="165">
        <v>0</v>
      </c>
      <c r="C830" s="26"/>
      <c r="D830" s="27"/>
      <c r="E830" s="27" t="s">
        <v>1988</v>
      </c>
      <c r="F830" s="51"/>
      <c r="G830" s="26"/>
      <c r="H830" s="26"/>
      <c r="J830" s="52"/>
      <c r="K830" s="51"/>
      <c r="L830" s="26"/>
      <c r="M830" s="26"/>
      <c r="N830" s="26"/>
      <c r="O830" s="26"/>
      <c r="P830" s="53"/>
      <c r="Q830" s="26"/>
      <c r="R830" s="54"/>
      <c r="S830" s="26"/>
      <c r="T830" s="26"/>
      <c r="U830" s="26"/>
      <c r="V830" s="26"/>
      <c r="W830" s="26"/>
      <c r="X830" s="26"/>
      <c r="Y830" s="26"/>
      <c r="Z830" s="26"/>
      <c r="AA830" s="26"/>
      <c r="AB830" s="26"/>
      <c r="AC830" s="26"/>
      <c r="AD830" s="26"/>
      <c r="AE830" s="36"/>
      <c r="AF830" s="38"/>
      <c r="AG830" s="38"/>
      <c r="AH830" s="33"/>
      <c r="AI830" s="28"/>
      <c r="AJ830" s="32"/>
      <c r="AK830" s="55"/>
      <c r="AL830" s="56"/>
      <c r="AM830" s="39">
        <v>886</v>
      </c>
      <c r="AN830" s="30"/>
      <c r="AO830" s="30"/>
      <c r="AP830" s="26"/>
      <c r="AQ830" s="43" t="s">
        <v>155</v>
      </c>
      <c r="AR830" s="44"/>
      <c r="AS830" s="45"/>
      <c r="AT830" s="46"/>
      <c r="AU830" s="49"/>
      <c r="AV830" s="48"/>
      <c r="AW830" s="49"/>
      <c r="AX830" s="49"/>
      <c r="AY830" s="49"/>
      <c r="AZ830" s="49"/>
      <c r="BA830" s="49"/>
      <c r="BB830" s="49"/>
      <c r="BC830" s="49"/>
      <c r="BD830" s="50"/>
      <c r="BE830" s="49"/>
      <c r="BF830" s="49"/>
      <c r="BG830" s="49"/>
      <c r="BH830" s="49"/>
      <c r="BI830" s="26"/>
      <c r="BJ830" s="26"/>
      <c r="BK830" s="26"/>
      <c r="BL830" s="26"/>
      <c r="BM830" s="26"/>
    </row>
    <row r="831" spans="2:65" x14ac:dyDescent="0.25">
      <c r="B831" s="163">
        <v>2023</v>
      </c>
      <c r="C831" s="26"/>
      <c r="D831" s="27" t="s">
        <v>1989</v>
      </c>
      <c r="E831" s="27" t="s">
        <v>1990</v>
      </c>
      <c r="F831" s="29"/>
      <c r="G831" s="30"/>
      <c r="H831" s="30"/>
      <c r="I831" s="30"/>
      <c r="J831" s="31"/>
      <c r="K831" s="32"/>
      <c r="L831" s="33"/>
      <c r="M831" s="33"/>
      <c r="N831" s="26"/>
      <c r="O831" s="26"/>
      <c r="P831" s="34" t="s">
        <v>1991</v>
      </c>
      <c r="Q831" s="33"/>
      <c r="R831" s="35"/>
      <c r="S831" s="26" t="s">
        <v>1093</v>
      </c>
      <c r="T831" s="26"/>
      <c r="U831" s="26"/>
      <c r="V831" s="26" t="s">
        <v>90</v>
      </c>
      <c r="W831" s="26"/>
      <c r="X831" s="26"/>
      <c r="Y831" s="36"/>
      <c r="Z831" s="37">
        <v>360</v>
      </c>
      <c r="AA831" s="37"/>
      <c r="AB831" s="38"/>
      <c r="AC831" s="33"/>
      <c r="AD831" s="28" t="s">
        <v>1992</v>
      </c>
      <c r="AE831" s="37">
        <v>2023</v>
      </c>
      <c r="AF831" s="38">
        <v>45189</v>
      </c>
      <c r="AG831" s="38">
        <v>45189</v>
      </c>
      <c r="AH831" s="39" t="s">
        <v>30</v>
      </c>
      <c r="AI831" s="39" t="s">
        <v>720</v>
      </c>
      <c r="AJ831" s="40" t="s">
        <v>424</v>
      </c>
      <c r="AK831" s="41">
        <v>0.125</v>
      </c>
      <c r="AL831" s="42" t="s">
        <v>1968</v>
      </c>
      <c r="AM831" s="39">
        <v>888</v>
      </c>
      <c r="AN831" s="30" t="s">
        <v>1993</v>
      </c>
      <c r="AO831" s="30"/>
      <c r="AP831" s="38"/>
      <c r="AQ831" s="43" t="s">
        <v>155</v>
      </c>
      <c r="AR831" s="44"/>
      <c r="AS831" s="45"/>
      <c r="AT831" s="46"/>
      <c r="AU831" s="47" t="s">
        <v>35</v>
      </c>
      <c r="AV831" s="48">
        <v>45518</v>
      </c>
      <c r="AW831" s="49"/>
      <c r="AX831" s="49"/>
      <c r="AY831" s="49"/>
      <c r="AZ831" s="49"/>
      <c r="BA831" s="49"/>
      <c r="BB831" s="49">
        <v>290</v>
      </c>
      <c r="BC831" s="49" t="e">
        <v>#VALUE!</v>
      </c>
      <c r="BD831" s="50">
        <v>290</v>
      </c>
      <c r="BE831" s="49"/>
      <c r="BF831" s="49"/>
      <c r="BG831" s="49"/>
      <c r="BH831" s="49"/>
      <c r="BI831" s="49"/>
      <c r="BJ831" s="49"/>
      <c r="BK831" s="49"/>
      <c r="BL831" s="49"/>
      <c r="BM831" s="49"/>
    </row>
    <row r="832" spans="2:65" x14ac:dyDescent="0.25">
      <c r="B832" s="162">
        <v>2023</v>
      </c>
      <c r="C832" s="26"/>
      <c r="D832" s="27" t="s">
        <v>1994</v>
      </c>
      <c r="E832" s="27" t="s">
        <v>1995</v>
      </c>
      <c r="F832" s="29"/>
      <c r="G832" s="30" t="s">
        <v>750</v>
      </c>
      <c r="H832" s="30"/>
      <c r="I832" s="30"/>
      <c r="J832" s="31"/>
      <c r="K832" s="32"/>
      <c r="L832" s="33"/>
      <c r="M832" s="33"/>
      <c r="N832" s="26"/>
      <c r="O832" s="26"/>
      <c r="P832" s="34" t="s">
        <v>1996</v>
      </c>
      <c r="Q832" s="33"/>
      <c r="R832" s="35"/>
      <c r="S832" s="26" t="s">
        <v>1997</v>
      </c>
      <c r="T832" s="26"/>
      <c r="U832" s="26"/>
      <c r="V832" s="26"/>
      <c r="W832" s="26"/>
      <c r="X832" s="26"/>
      <c r="Y832" s="36"/>
      <c r="Z832" s="37"/>
      <c r="AA832" s="37"/>
      <c r="AB832" s="38"/>
      <c r="AC832" s="33"/>
      <c r="AD832" s="28" t="s">
        <v>154</v>
      </c>
      <c r="AE832" s="37">
        <v>2023</v>
      </c>
      <c r="AF832" s="38">
        <v>45168</v>
      </c>
      <c r="AG832" s="38">
        <v>45168</v>
      </c>
      <c r="AH832" s="39" t="s">
        <v>30</v>
      </c>
      <c r="AI832" s="39" t="s">
        <v>1840</v>
      </c>
      <c r="AJ832" s="40" t="s">
        <v>424</v>
      </c>
      <c r="AK832" s="41">
        <v>4.1666666666666664E-2</v>
      </c>
      <c r="AL832" s="42" t="s">
        <v>1899</v>
      </c>
      <c r="AM832" s="39">
        <v>889</v>
      </c>
      <c r="AN832" s="30" t="s">
        <v>1998</v>
      </c>
      <c r="AO832" s="30"/>
      <c r="AP832" s="38"/>
      <c r="AQ832" s="43" t="s">
        <v>155</v>
      </c>
      <c r="AR832" s="44"/>
      <c r="AS832" s="45"/>
      <c r="AT832" s="46"/>
      <c r="AU832" s="47" t="s">
        <v>35</v>
      </c>
      <c r="AV832" s="48">
        <v>45180</v>
      </c>
      <c r="AW832" s="49"/>
      <c r="AX832" s="49"/>
      <c r="AY832" s="49"/>
      <c r="AZ832" s="49"/>
      <c r="BA832" s="49">
        <v>95</v>
      </c>
      <c r="BB832" s="49"/>
      <c r="BC832" s="49" t="e">
        <v>#VALUE!</v>
      </c>
      <c r="BD832" s="50"/>
      <c r="BE832" s="49"/>
      <c r="BF832" s="49"/>
      <c r="BG832" s="49"/>
      <c r="BH832" s="49"/>
      <c r="BI832" s="49"/>
      <c r="BJ832" s="49"/>
      <c r="BK832" s="49"/>
      <c r="BL832" s="49"/>
      <c r="BM832" s="49"/>
    </row>
    <row r="833" spans="2:65" x14ac:dyDescent="0.25">
      <c r="B833" s="163">
        <v>2023</v>
      </c>
      <c r="C833" s="26"/>
      <c r="D833" s="27" t="s">
        <v>1999</v>
      </c>
      <c r="E833" s="27" t="s">
        <v>2000</v>
      </c>
      <c r="F833" s="29"/>
      <c r="G833" s="30" t="s">
        <v>750</v>
      </c>
      <c r="H833" s="30"/>
      <c r="I833" s="30"/>
      <c r="J833" s="31"/>
      <c r="K833" s="32"/>
      <c r="L833" s="33"/>
      <c r="M833" s="33"/>
      <c r="N833" s="26"/>
      <c r="O833" s="26"/>
      <c r="P833" s="34" t="s">
        <v>2001</v>
      </c>
      <c r="Q833" s="33"/>
      <c r="R833" s="35"/>
      <c r="S833" s="26" t="s">
        <v>2002</v>
      </c>
      <c r="T833" s="26"/>
      <c r="U833" s="26"/>
      <c r="V833" s="26" t="s">
        <v>610</v>
      </c>
      <c r="W833" s="26"/>
      <c r="X833" s="26"/>
      <c r="Y833" s="36"/>
      <c r="Z833" s="37"/>
      <c r="AA833" s="37"/>
      <c r="AB833" s="38"/>
      <c r="AC833" s="33"/>
      <c r="AD833" s="28" t="s">
        <v>287</v>
      </c>
      <c r="AE833" s="37">
        <v>2023</v>
      </c>
      <c r="AF833" s="38"/>
      <c r="AG833" s="38"/>
      <c r="AH833" s="39" t="s">
        <v>30</v>
      </c>
      <c r="AI833" s="39"/>
      <c r="AJ833" s="40"/>
      <c r="AK833" s="41">
        <v>8.3333333333333329E-2</v>
      </c>
      <c r="AL833" s="42" t="s">
        <v>833</v>
      </c>
      <c r="AM833" s="39">
        <v>890</v>
      </c>
      <c r="AN833" s="30" t="s">
        <v>2003</v>
      </c>
      <c r="AO833" s="30"/>
      <c r="AP833" s="38"/>
      <c r="AQ833" s="43" t="s">
        <v>155</v>
      </c>
      <c r="AR833" s="44"/>
      <c r="AS833" s="45"/>
      <c r="AT833" s="46" t="s">
        <v>2004</v>
      </c>
      <c r="AU833" s="47" t="s">
        <v>35</v>
      </c>
      <c r="AV833" s="48">
        <v>45180</v>
      </c>
      <c r="AW833" s="49"/>
      <c r="AX833" s="49"/>
      <c r="AY833" s="49"/>
      <c r="AZ833" s="49"/>
      <c r="BA833" s="49">
        <v>113</v>
      </c>
      <c r="BB833" s="49"/>
      <c r="BC833" s="49" t="e">
        <v>#VALUE!</v>
      </c>
      <c r="BD833" s="50"/>
      <c r="BE833" s="49"/>
      <c r="BF833" s="49"/>
      <c r="BG833" s="49"/>
      <c r="BH833" s="49"/>
      <c r="BI833" s="49"/>
      <c r="BJ833" s="49"/>
      <c r="BK833" s="49"/>
      <c r="BL833" s="49"/>
      <c r="BM833" s="49"/>
    </row>
    <row r="834" spans="2:65" x14ac:dyDescent="0.25">
      <c r="B834" s="162">
        <v>2023</v>
      </c>
      <c r="C834" s="26"/>
      <c r="D834" s="27" t="s">
        <v>1824</v>
      </c>
      <c r="E834" s="27" t="s">
        <v>2005</v>
      </c>
      <c r="F834" s="29"/>
      <c r="G834" s="30"/>
      <c r="H834" s="30"/>
      <c r="I834" s="30"/>
      <c r="J834" s="31"/>
      <c r="K834" s="32"/>
      <c r="L834" s="33"/>
      <c r="M834" s="33"/>
      <c r="N834" s="26"/>
      <c r="O834" s="26"/>
      <c r="P834" s="34"/>
      <c r="Q834" s="33"/>
      <c r="R834" s="35"/>
      <c r="S834" s="26"/>
      <c r="T834" s="26"/>
      <c r="U834" s="26"/>
      <c r="V834" s="26" t="s">
        <v>1532</v>
      </c>
      <c r="W834" s="26"/>
      <c r="X834" s="26"/>
      <c r="Y834" s="36"/>
      <c r="Z834" s="37"/>
      <c r="AA834" s="37"/>
      <c r="AB834" s="38"/>
      <c r="AC834" s="33"/>
      <c r="AD834" s="28"/>
      <c r="AE834" s="37"/>
      <c r="AF834" s="38"/>
      <c r="AG834" s="38"/>
      <c r="AH834" s="39"/>
      <c r="AI834" s="39"/>
      <c r="AJ834" s="40"/>
      <c r="AK834" s="41"/>
      <c r="AL834" s="42"/>
      <c r="AM834" s="39">
        <v>892</v>
      </c>
      <c r="AN834" s="30"/>
      <c r="AO834" s="30"/>
      <c r="AP834" s="38"/>
      <c r="AQ834" s="43" t="s">
        <v>155</v>
      </c>
      <c r="AR834" s="44"/>
      <c r="AS834" s="45"/>
      <c r="AT834" s="46"/>
      <c r="AU834" s="47"/>
      <c r="AV834" s="48">
        <v>45174</v>
      </c>
      <c r="AW834" s="49"/>
      <c r="AX834" s="49"/>
      <c r="AY834" s="49"/>
      <c r="AZ834" s="49"/>
      <c r="BA834" s="49"/>
      <c r="BB834" s="49"/>
      <c r="BC834" s="49"/>
      <c r="BD834" s="50"/>
      <c r="BE834" s="49"/>
      <c r="BF834" s="49"/>
      <c r="BG834" s="49"/>
      <c r="BH834" s="49"/>
      <c r="BI834" s="49"/>
      <c r="BJ834" s="49"/>
      <c r="BK834" s="49"/>
      <c r="BL834" s="49"/>
      <c r="BM834" s="49"/>
    </row>
    <row r="835" spans="2:65" x14ac:dyDescent="0.25">
      <c r="B835" s="163">
        <v>2023</v>
      </c>
      <c r="C835" s="26"/>
      <c r="D835" s="27" t="s">
        <v>2006</v>
      </c>
      <c r="E835" s="27" t="s">
        <v>2007</v>
      </c>
      <c r="F835" s="29"/>
      <c r="G835" s="30" t="s">
        <v>750</v>
      </c>
      <c r="H835" s="30"/>
      <c r="I835" s="30"/>
      <c r="J835" s="31"/>
      <c r="K835" s="32"/>
      <c r="L835" s="33"/>
      <c r="M835" s="33"/>
      <c r="N835" s="26"/>
      <c r="O835" s="26"/>
      <c r="P835" s="34" t="s">
        <v>2008</v>
      </c>
      <c r="Q835" s="33"/>
      <c r="R835" s="35"/>
      <c r="S835" s="26" t="s">
        <v>2009</v>
      </c>
      <c r="T835" s="26"/>
      <c r="U835" s="26"/>
      <c r="V835" s="26"/>
      <c r="W835" s="26"/>
      <c r="X835" s="26" t="s">
        <v>777</v>
      </c>
      <c r="Y835" s="36"/>
      <c r="Z835" s="37"/>
      <c r="AA835" s="37"/>
      <c r="AB835" s="38"/>
      <c r="AC835" s="33"/>
      <c r="AD835" s="28" t="s">
        <v>154</v>
      </c>
      <c r="AE835" s="37">
        <v>2023</v>
      </c>
      <c r="AF835" s="38">
        <v>45181</v>
      </c>
      <c r="AG835" s="38">
        <v>45181</v>
      </c>
      <c r="AH835" s="39"/>
      <c r="AI835" s="39"/>
      <c r="AJ835" s="40" t="s">
        <v>2010</v>
      </c>
      <c r="AK835" s="41"/>
      <c r="AL835" s="42" t="s">
        <v>1899</v>
      </c>
      <c r="AM835" s="39">
        <v>893</v>
      </c>
      <c r="AN835" s="30" t="s">
        <v>2011</v>
      </c>
      <c r="AO835" s="30"/>
      <c r="AP835" s="38"/>
      <c r="AQ835" s="43" t="s">
        <v>155</v>
      </c>
      <c r="AR835" s="44"/>
      <c r="AS835" s="45"/>
      <c r="AT835" s="46"/>
      <c r="AU835" s="47" t="s">
        <v>35</v>
      </c>
      <c r="AV835" s="48">
        <v>45191</v>
      </c>
      <c r="AW835" s="49"/>
      <c r="AX835" s="49"/>
      <c r="AY835" s="49"/>
      <c r="AZ835" s="49"/>
      <c r="BA835" s="49">
        <v>427</v>
      </c>
      <c r="BB835" s="49"/>
      <c r="BC835" s="49" t="e">
        <v>#VALUE!</v>
      </c>
      <c r="BD835" s="50"/>
      <c r="BE835" s="49"/>
      <c r="BF835" s="49"/>
      <c r="BG835" s="49"/>
      <c r="BH835" s="49"/>
      <c r="BI835" s="49"/>
      <c r="BJ835" s="49"/>
      <c r="BK835" s="49"/>
      <c r="BL835" s="49"/>
      <c r="BM835" s="49"/>
    </row>
    <row r="836" spans="2:65" x14ac:dyDescent="0.25">
      <c r="B836" s="162">
        <v>2023</v>
      </c>
      <c r="C836" s="26"/>
      <c r="D836" s="27" t="s">
        <v>2012</v>
      </c>
      <c r="E836" s="27" t="s">
        <v>2013</v>
      </c>
      <c r="F836" s="29"/>
      <c r="G836" s="30" t="s">
        <v>750</v>
      </c>
      <c r="H836" s="30"/>
      <c r="I836" s="30"/>
      <c r="J836" s="31"/>
      <c r="K836" s="32"/>
      <c r="L836" s="33"/>
      <c r="M836" s="33"/>
      <c r="N836" s="26"/>
      <c r="O836" s="26"/>
      <c r="P836" s="34"/>
      <c r="Q836" s="33"/>
      <c r="R836" s="35"/>
      <c r="S836" s="26" t="s">
        <v>1967</v>
      </c>
      <c r="T836" s="26"/>
      <c r="U836" s="26"/>
      <c r="V836" s="26"/>
      <c r="W836" s="26"/>
      <c r="X836" s="26" t="s">
        <v>423</v>
      </c>
      <c r="Y836" s="36"/>
      <c r="Z836" s="37"/>
      <c r="AA836" s="37"/>
      <c r="AB836" s="38"/>
      <c r="AC836" s="33"/>
      <c r="AD836" s="28" t="s">
        <v>154</v>
      </c>
      <c r="AE836" s="37">
        <v>2023</v>
      </c>
      <c r="AF836" s="38">
        <v>45188</v>
      </c>
      <c r="AG836" s="38">
        <v>45188</v>
      </c>
      <c r="AH836" s="39" t="s">
        <v>30</v>
      </c>
      <c r="AI836" s="39" t="s">
        <v>1333</v>
      </c>
      <c r="AJ836" s="40"/>
      <c r="AK836" s="41"/>
      <c r="AL836" s="42" t="s">
        <v>2014</v>
      </c>
      <c r="AM836" s="39">
        <v>894</v>
      </c>
      <c r="AN836" s="30" t="s">
        <v>2015</v>
      </c>
      <c r="AO836" s="30"/>
      <c r="AP836" s="38"/>
      <c r="AQ836" s="43" t="s">
        <v>155</v>
      </c>
      <c r="AR836" s="44"/>
      <c r="AS836" s="45"/>
      <c r="AT836" s="46"/>
      <c r="AU836" s="47" t="s">
        <v>35</v>
      </c>
      <c r="AV836" s="48">
        <v>45264</v>
      </c>
      <c r="AW836" s="49"/>
      <c r="AX836" s="49"/>
      <c r="AY836" s="49"/>
      <c r="AZ836" s="49"/>
      <c r="BA836" s="49"/>
      <c r="BB836" s="49">
        <v>293</v>
      </c>
      <c r="BC836" s="49" t="e">
        <v>#VALUE!</v>
      </c>
      <c r="BD836" s="50"/>
      <c r="BE836" s="49"/>
      <c r="BF836" s="49"/>
      <c r="BG836" s="49"/>
      <c r="BH836" s="49"/>
      <c r="BI836" s="49"/>
      <c r="BJ836" s="49"/>
      <c r="BK836" s="49"/>
      <c r="BL836" s="49"/>
      <c r="BM836" s="49"/>
    </row>
    <row r="837" spans="2:65" x14ac:dyDescent="0.25">
      <c r="B837" s="163">
        <v>2023</v>
      </c>
      <c r="C837" s="26"/>
      <c r="D837" s="27" t="s">
        <v>2012</v>
      </c>
      <c r="E837" s="27" t="s">
        <v>2016</v>
      </c>
      <c r="F837" s="29"/>
      <c r="G837" s="30" t="s">
        <v>750</v>
      </c>
      <c r="H837" s="30"/>
      <c r="I837" s="30"/>
      <c r="J837" s="31"/>
      <c r="K837" s="32"/>
      <c r="L837" s="33"/>
      <c r="M837" s="33"/>
      <c r="N837" s="26"/>
      <c r="O837" s="26"/>
      <c r="P837" s="34"/>
      <c r="Q837" s="33"/>
      <c r="R837" s="35"/>
      <c r="S837" s="26" t="s">
        <v>1967</v>
      </c>
      <c r="T837" s="26"/>
      <c r="U837" s="26"/>
      <c r="V837" s="26"/>
      <c r="W837" s="26"/>
      <c r="X837" s="26" t="s">
        <v>423</v>
      </c>
      <c r="Y837" s="36"/>
      <c r="Z837" s="37"/>
      <c r="AA837" s="37"/>
      <c r="AB837" s="38"/>
      <c r="AC837" s="33"/>
      <c r="AD837" s="28" t="s">
        <v>154</v>
      </c>
      <c r="AE837" s="37">
        <v>2023</v>
      </c>
      <c r="AF837" s="38">
        <v>45195</v>
      </c>
      <c r="AG837" s="38">
        <v>45195</v>
      </c>
      <c r="AH837" s="39" t="s">
        <v>30</v>
      </c>
      <c r="AI837" s="39" t="s">
        <v>1333</v>
      </c>
      <c r="AJ837" s="40"/>
      <c r="AK837" s="41"/>
      <c r="AL837" s="42" t="s">
        <v>2014</v>
      </c>
      <c r="AM837" s="39">
        <v>894</v>
      </c>
      <c r="AN837" s="30" t="s">
        <v>2015</v>
      </c>
      <c r="AO837" s="30"/>
      <c r="AP837" s="38"/>
      <c r="AQ837" s="43" t="s">
        <v>155</v>
      </c>
      <c r="AR837" s="44"/>
      <c r="AS837" s="45"/>
      <c r="AT837" s="46"/>
      <c r="AU837" s="47" t="s">
        <v>35</v>
      </c>
      <c r="AV837" s="48">
        <v>45369</v>
      </c>
      <c r="AW837" s="49"/>
      <c r="AX837" s="49">
        <v>293</v>
      </c>
      <c r="AY837" s="49"/>
      <c r="AZ837" s="49"/>
      <c r="BA837" s="49"/>
      <c r="BB837" s="49">
        <v>349</v>
      </c>
      <c r="BC837" s="49" t="e">
        <v>#VALUE!</v>
      </c>
      <c r="BD837" s="50">
        <v>293</v>
      </c>
      <c r="BE837" s="49">
        <v>1</v>
      </c>
      <c r="BF837" s="49"/>
      <c r="BG837" s="49"/>
      <c r="BH837" s="49"/>
      <c r="BI837" s="49"/>
      <c r="BJ837" s="49"/>
      <c r="BK837" s="49"/>
      <c r="BL837" s="49"/>
      <c r="BM837" s="49"/>
    </row>
    <row r="838" spans="2:65" x14ac:dyDescent="0.25">
      <c r="B838" s="162">
        <v>2023</v>
      </c>
      <c r="C838" s="26"/>
      <c r="D838" s="27" t="s">
        <v>2017</v>
      </c>
      <c r="E838" s="27" t="s">
        <v>2018</v>
      </c>
      <c r="F838" s="29"/>
      <c r="G838" s="30" t="s">
        <v>750</v>
      </c>
      <c r="H838" s="30"/>
      <c r="I838" s="30"/>
      <c r="J838" s="31"/>
      <c r="K838" s="32"/>
      <c r="L838" s="33"/>
      <c r="M838" s="33"/>
      <c r="N838" s="26"/>
      <c r="O838" s="26"/>
      <c r="P838" s="34"/>
      <c r="Q838" s="33"/>
      <c r="R838" s="35"/>
      <c r="S838" s="26" t="s">
        <v>1804</v>
      </c>
      <c r="T838" s="26"/>
      <c r="U838" s="26"/>
      <c r="V838" s="26"/>
      <c r="W838" s="26"/>
      <c r="X838" s="26"/>
      <c r="Y838" s="36"/>
      <c r="Z838" s="37"/>
      <c r="AA838" s="37"/>
      <c r="AB838" s="38" t="s">
        <v>56</v>
      </c>
      <c r="AC838" s="33"/>
      <c r="AD838" s="28"/>
      <c r="AE838" s="37"/>
      <c r="AF838" s="38">
        <v>45190</v>
      </c>
      <c r="AG838" s="38">
        <v>45190</v>
      </c>
      <c r="AH838" s="39" t="s">
        <v>1887</v>
      </c>
      <c r="AI838" s="39"/>
      <c r="AJ838" s="40"/>
      <c r="AK838" s="41">
        <v>0.54166666666666663</v>
      </c>
      <c r="AL838" s="42" t="s">
        <v>2019</v>
      </c>
      <c r="AM838" s="39">
        <v>896</v>
      </c>
      <c r="AN838" s="30" t="s">
        <v>2020</v>
      </c>
      <c r="AO838" s="30"/>
      <c r="AP838" s="38"/>
      <c r="AQ838" s="43" t="s">
        <v>1185</v>
      </c>
      <c r="AR838" s="44"/>
      <c r="AS838" s="45"/>
      <c r="AT838" s="46" t="s">
        <v>2021</v>
      </c>
      <c r="AU838" s="47"/>
      <c r="AV838" s="48"/>
      <c r="AW838" s="49"/>
      <c r="AX838" s="49"/>
      <c r="AY838" s="49"/>
      <c r="AZ838" s="49"/>
      <c r="BA838" s="49"/>
      <c r="BB838" s="49"/>
      <c r="BC838" s="49" t="e">
        <v>#VALUE!</v>
      </c>
      <c r="BD838" s="50"/>
      <c r="BE838" s="49"/>
      <c r="BF838" s="49"/>
      <c r="BG838" s="49"/>
      <c r="BH838" s="49"/>
      <c r="BI838" s="49"/>
      <c r="BJ838" s="49"/>
      <c r="BK838" s="49"/>
      <c r="BL838" s="49"/>
      <c r="BM838" s="49"/>
    </row>
    <row r="839" spans="2:65" x14ac:dyDescent="0.25">
      <c r="B839" s="163">
        <v>2023</v>
      </c>
      <c r="C839" s="26"/>
      <c r="D839" s="27" t="s">
        <v>2022</v>
      </c>
      <c r="E839" s="27" t="s">
        <v>2023</v>
      </c>
      <c r="F839" s="29"/>
      <c r="G839" s="30" t="s">
        <v>750</v>
      </c>
      <c r="H839" s="30"/>
      <c r="I839" s="30"/>
      <c r="J839" s="31"/>
      <c r="K839" s="32"/>
      <c r="L839" s="33"/>
      <c r="M839" s="33"/>
      <c r="N839" s="26"/>
      <c r="O839" s="26"/>
      <c r="P839" s="34" t="s">
        <v>1678</v>
      </c>
      <c r="Q839" s="33"/>
      <c r="R839" s="35"/>
      <c r="S839" s="26" t="s">
        <v>2024</v>
      </c>
      <c r="T839" s="26"/>
      <c r="U839" s="26"/>
      <c r="V839" s="26" t="s">
        <v>1011</v>
      </c>
      <c r="W839" s="26"/>
      <c r="X839" s="26"/>
      <c r="Y839" s="36"/>
      <c r="Z839" s="37"/>
      <c r="AA839" s="37"/>
      <c r="AB839" s="38"/>
      <c r="AC839" s="33"/>
      <c r="AD839" s="28"/>
      <c r="AE839" s="37"/>
      <c r="AF839" s="38">
        <v>45190</v>
      </c>
      <c r="AG839" s="38">
        <v>45190</v>
      </c>
      <c r="AH839" s="39" t="s">
        <v>1978</v>
      </c>
      <c r="AI839" s="39" t="s">
        <v>1333</v>
      </c>
      <c r="AJ839" s="40" t="s">
        <v>424</v>
      </c>
      <c r="AK839" s="41">
        <v>6.25E-2</v>
      </c>
      <c r="AL839" s="42" t="s">
        <v>2025</v>
      </c>
      <c r="AM839" s="39">
        <v>897</v>
      </c>
      <c r="AN839" s="30" t="s">
        <v>2026</v>
      </c>
      <c r="AO839" s="30"/>
      <c r="AP839" s="38"/>
      <c r="AQ839" s="43" t="s">
        <v>155</v>
      </c>
      <c r="AR839" s="44"/>
      <c r="AS839" s="45"/>
      <c r="AT839" s="46"/>
      <c r="AU839" s="47" t="s">
        <v>35</v>
      </c>
      <c r="AV839" s="48">
        <v>45217</v>
      </c>
      <c r="AW839" s="49"/>
      <c r="AX839" s="49"/>
      <c r="AY839" s="49"/>
      <c r="AZ839" s="49"/>
      <c r="BA839" s="49">
        <v>92</v>
      </c>
      <c r="BB839" s="49"/>
      <c r="BC839" s="49" t="e">
        <v>#VALUE!</v>
      </c>
      <c r="BD839" s="50"/>
      <c r="BE839" s="49"/>
      <c r="BF839" s="49"/>
      <c r="BG839" s="49"/>
      <c r="BH839" s="49"/>
      <c r="BI839" s="49"/>
      <c r="BJ839" s="49"/>
      <c r="BK839" s="49"/>
      <c r="BL839" s="49"/>
      <c r="BM839" s="49"/>
    </row>
    <row r="840" spans="2:65" x14ac:dyDescent="0.25">
      <c r="B840" s="162">
        <v>2023</v>
      </c>
      <c r="C840" s="26"/>
      <c r="D840" s="27" t="s">
        <v>2012</v>
      </c>
      <c r="E840" s="27" t="s">
        <v>2027</v>
      </c>
      <c r="F840" s="29"/>
      <c r="G840" s="30" t="s">
        <v>750</v>
      </c>
      <c r="H840" s="30"/>
      <c r="I840" s="30"/>
      <c r="J840" s="31"/>
      <c r="K840" s="32"/>
      <c r="L840" s="33"/>
      <c r="M840" s="33"/>
      <c r="N840" s="26"/>
      <c r="O840" s="26"/>
      <c r="P840" s="34"/>
      <c r="Q840" s="33"/>
      <c r="R840" s="35"/>
      <c r="S840" s="26" t="s">
        <v>1967</v>
      </c>
      <c r="T840" s="26"/>
      <c r="U840" s="26"/>
      <c r="V840" s="26"/>
      <c r="W840" s="26"/>
      <c r="X840" s="26" t="s">
        <v>423</v>
      </c>
      <c r="Y840" s="36"/>
      <c r="Z840" s="37"/>
      <c r="AA840" s="37"/>
      <c r="AB840" s="38"/>
      <c r="AC840" s="33"/>
      <c r="AD840" s="28" t="s">
        <v>154</v>
      </c>
      <c r="AE840" s="37">
        <v>2023</v>
      </c>
      <c r="AF840" s="38">
        <v>45185</v>
      </c>
      <c r="AG840" s="38">
        <v>45239</v>
      </c>
      <c r="AH840" s="39" t="s">
        <v>30</v>
      </c>
      <c r="AI840" s="39" t="s">
        <v>1333</v>
      </c>
      <c r="AJ840" s="40"/>
      <c r="AK840" s="41"/>
      <c r="AL840" s="42" t="s">
        <v>2028</v>
      </c>
      <c r="AM840" s="39">
        <v>898</v>
      </c>
      <c r="AN840" s="30" t="s">
        <v>2029</v>
      </c>
      <c r="AO840" s="30"/>
      <c r="AP840" s="38"/>
      <c r="AQ840" s="43" t="s">
        <v>911</v>
      </c>
      <c r="AR840" s="44"/>
      <c r="AS840" s="45"/>
      <c r="AT840" s="46"/>
      <c r="AU840" s="47" t="s">
        <v>35</v>
      </c>
      <c r="AV840" s="48">
        <v>45609</v>
      </c>
      <c r="AW840" s="49"/>
      <c r="AX840" s="49"/>
      <c r="AY840" s="49"/>
      <c r="AZ840" s="49"/>
      <c r="BA840" s="49"/>
      <c r="BB840" s="49">
        <v>818</v>
      </c>
      <c r="BC840" s="49" t="e">
        <v>#VALUE!</v>
      </c>
      <c r="BD840" s="50"/>
      <c r="BE840" s="49">
        <v>28</v>
      </c>
      <c r="BF840" s="49">
        <v>15</v>
      </c>
      <c r="BG840" s="49"/>
      <c r="BH840" s="49">
        <v>11</v>
      </c>
      <c r="BI840" s="49"/>
      <c r="BJ840" s="49"/>
      <c r="BK840" s="49"/>
      <c r="BL840" s="49"/>
      <c r="BM840" s="49"/>
    </row>
    <row r="841" spans="2:65" x14ac:dyDescent="0.25">
      <c r="B841" s="163">
        <v>2023</v>
      </c>
      <c r="C841" s="26"/>
      <c r="D841" s="27" t="s">
        <v>2030</v>
      </c>
      <c r="E841" s="27" t="s">
        <v>2031</v>
      </c>
      <c r="F841" s="29"/>
      <c r="G841" s="30" t="s">
        <v>750</v>
      </c>
      <c r="H841" s="30"/>
      <c r="I841" s="30"/>
      <c r="J841" s="31"/>
      <c r="K841" s="32"/>
      <c r="L841" s="33">
        <v>9537370</v>
      </c>
      <c r="M841" s="33"/>
      <c r="N841" s="26"/>
      <c r="O841" s="26"/>
      <c r="P841" s="34" t="s">
        <v>2032</v>
      </c>
      <c r="Q841" s="33"/>
      <c r="R841" s="35"/>
      <c r="S841" s="26"/>
      <c r="T841" s="26"/>
      <c r="U841" s="26"/>
      <c r="V841" s="26"/>
      <c r="W841" s="26"/>
      <c r="X841" s="26" t="s">
        <v>2033</v>
      </c>
      <c r="Y841" s="36"/>
      <c r="Z841" s="37">
        <v>40</v>
      </c>
      <c r="AA841" s="37"/>
      <c r="AB841" s="38"/>
      <c r="AC841" s="33"/>
      <c r="AD841" s="28" t="s">
        <v>1977</v>
      </c>
      <c r="AE841" s="37">
        <v>2023</v>
      </c>
      <c r="AF841" s="38">
        <v>45204</v>
      </c>
      <c r="AG841" s="38">
        <v>45250</v>
      </c>
      <c r="AH841" s="39" t="s">
        <v>664</v>
      </c>
      <c r="AI841" s="39" t="s">
        <v>1333</v>
      </c>
      <c r="AJ841" s="40" t="s">
        <v>424</v>
      </c>
      <c r="AK841" s="41">
        <v>1.6666666666666667</v>
      </c>
      <c r="AL841" s="42" t="s">
        <v>1894</v>
      </c>
      <c r="AM841" s="39">
        <v>899</v>
      </c>
      <c r="AN841" s="30" t="s">
        <v>2034</v>
      </c>
      <c r="AO841" s="30"/>
      <c r="AP841" s="38"/>
      <c r="AQ841" s="43" t="s">
        <v>155</v>
      </c>
      <c r="AR841" s="44"/>
      <c r="AS841" s="45"/>
      <c r="AT841" s="46"/>
      <c r="AU841" s="47" t="s">
        <v>35</v>
      </c>
      <c r="AV841" s="48">
        <v>45274</v>
      </c>
      <c r="AW841" s="49"/>
      <c r="AX841" s="49"/>
      <c r="AY841" s="49"/>
      <c r="AZ841" s="49"/>
      <c r="BA841" s="49"/>
      <c r="BB841" s="49">
        <v>29</v>
      </c>
      <c r="BC841" s="49" t="e">
        <v>#VALUE!</v>
      </c>
      <c r="BD841" s="50"/>
      <c r="BE841" s="49"/>
      <c r="BF841" s="49"/>
      <c r="BG841" s="49"/>
      <c r="BH841" s="49"/>
      <c r="BI841" s="49"/>
      <c r="BJ841" s="49"/>
      <c r="BK841" s="49"/>
      <c r="BL841" s="49"/>
      <c r="BM841" s="49"/>
    </row>
    <row r="842" spans="2:65" x14ac:dyDescent="0.25">
      <c r="B842" s="162">
        <v>2023</v>
      </c>
      <c r="C842" s="26"/>
      <c r="D842" s="27" t="s">
        <v>2035</v>
      </c>
      <c r="E842" s="27" t="s">
        <v>2036</v>
      </c>
      <c r="F842" s="29"/>
      <c r="G842" s="30"/>
      <c r="H842" s="30"/>
      <c r="I842" s="30"/>
      <c r="J842" s="31"/>
      <c r="K842" s="32"/>
      <c r="L842" s="33">
        <v>9617916</v>
      </c>
      <c r="M842" s="33"/>
      <c r="N842" s="26"/>
      <c r="O842" s="26"/>
      <c r="P842" s="34" t="s">
        <v>2037</v>
      </c>
      <c r="Q842" s="33"/>
      <c r="R842" s="35"/>
      <c r="S842" s="26"/>
      <c r="T842" s="26"/>
      <c r="U842" s="26"/>
      <c r="V842" s="26"/>
      <c r="W842" s="26" t="s">
        <v>2038</v>
      </c>
      <c r="X842" s="26"/>
      <c r="Y842" s="36"/>
      <c r="Z842" s="37"/>
      <c r="AA842" s="37"/>
      <c r="AB842" s="38"/>
      <c r="AC842" s="33"/>
      <c r="AD842" s="28" t="s">
        <v>2039</v>
      </c>
      <c r="AE842" s="37">
        <v>2023</v>
      </c>
      <c r="AF842" s="38">
        <v>45204</v>
      </c>
      <c r="AG842" s="38">
        <v>45206</v>
      </c>
      <c r="AH842" s="39" t="s">
        <v>30</v>
      </c>
      <c r="AI842" s="39" t="s">
        <v>1656</v>
      </c>
      <c r="AJ842" s="40" t="s">
        <v>972</v>
      </c>
      <c r="AK842" s="41">
        <v>0.91666666666666663</v>
      </c>
      <c r="AL842" s="42" t="s">
        <v>1962</v>
      </c>
      <c r="AM842" s="39">
        <v>900</v>
      </c>
      <c r="AN842" s="30" t="s">
        <v>2040</v>
      </c>
      <c r="AO842" s="30"/>
      <c r="AP842" s="38"/>
      <c r="AQ842" s="43" t="s">
        <v>155</v>
      </c>
      <c r="AR842" s="44"/>
      <c r="AS842" s="45"/>
      <c r="AT842" s="46" t="s">
        <v>2041</v>
      </c>
      <c r="AU842" s="47" t="s">
        <v>35</v>
      </c>
      <c r="AV842" s="48">
        <v>45243</v>
      </c>
      <c r="AW842" s="49"/>
      <c r="AX842" s="49"/>
      <c r="AY842" s="49"/>
      <c r="AZ842" s="49"/>
      <c r="BA842" s="49">
        <v>25</v>
      </c>
      <c r="BB842" s="49"/>
      <c r="BC842" s="49" t="e">
        <v>#VALUE!</v>
      </c>
      <c r="BD842" s="50"/>
      <c r="BE842" s="49"/>
      <c r="BF842" s="49"/>
      <c r="BG842" s="49"/>
      <c r="BH842" s="49"/>
      <c r="BI842" s="49"/>
      <c r="BJ842" s="49"/>
      <c r="BK842" s="49"/>
      <c r="BL842" s="49"/>
      <c r="BM842" s="49"/>
    </row>
    <row r="843" spans="2:65" x14ac:dyDescent="0.25">
      <c r="B843" s="163">
        <v>2022</v>
      </c>
      <c r="C843" s="26"/>
      <c r="D843" s="27" t="s">
        <v>2042</v>
      </c>
      <c r="E843" s="27" t="s">
        <v>2043</v>
      </c>
      <c r="F843" s="29"/>
      <c r="G843" s="30" t="s">
        <v>750</v>
      </c>
      <c r="H843" s="30"/>
      <c r="I843" s="30"/>
      <c r="J843" s="31"/>
      <c r="K843" s="32"/>
      <c r="L843" s="33"/>
      <c r="M843" s="33"/>
      <c r="N843" s="26"/>
      <c r="O843" s="26"/>
      <c r="P843" s="34"/>
      <c r="Q843" s="33"/>
      <c r="R843" s="35"/>
      <c r="S843" s="26"/>
      <c r="T843" s="26"/>
      <c r="U843" s="26"/>
      <c r="V843" s="26"/>
      <c r="W843" s="26"/>
      <c r="X843" s="26"/>
      <c r="Y843" s="36"/>
      <c r="Z843" s="37"/>
      <c r="AA843" s="37"/>
      <c r="AB843" s="38" t="s">
        <v>29</v>
      </c>
      <c r="AC843" s="33"/>
      <c r="AD843" s="28" t="s">
        <v>154</v>
      </c>
      <c r="AE843" s="37"/>
      <c r="AF843" s="38" t="s">
        <v>1711</v>
      </c>
      <c r="AG843" s="38" t="s">
        <v>501</v>
      </c>
      <c r="AH843" s="39"/>
      <c r="AI843" s="39" t="s">
        <v>31</v>
      </c>
      <c r="AJ843" s="40" t="s">
        <v>424</v>
      </c>
      <c r="AK843" s="41"/>
      <c r="AL843" s="42"/>
      <c r="AM843" s="39">
        <v>901</v>
      </c>
      <c r="AN843" s="30" t="s">
        <v>2044</v>
      </c>
      <c r="AO843" s="30"/>
      <c r="AP843" s="38"/>
      <c r="AQ843" s="43"/>
      <c r="AR843" s="44" t="s">
        <v>501</v>
      </c>
      <c r="AS843" s="45"/>
      <c r="AT843" s="46"/>
      <c r="AU843" s="47" t="s">
        <v>35</v>
      </c>
      <c r="AV843" s="48">
        <v>45657</v>
      </c>
      <c r="AW843" s="49"/>
      <c r="AX843" s="49"/>
      <c r="AY843" s="49"/>
      <c r="AZ843" s="49"/>
      <c r="BA843" s="49"/>
      <c r="BB843" s="49">
        <v>121</v>
      </c>
      <c r="BC843" s="49" t="e">
        <v>#VALUE!</v>
      </c>
      <c r="BD843" s="50">
        <v>1105</v>
      </c>
      <c r="BE843" s="49">
        <v>299</v>
      </c>
      <c r="BF843" s="49">
        <v>223</v>
      </c>
      <c r="BG843" s="49"/>
      <c r="BH843" s="49"/>
      <c r="BI843" s="49"/>
      <c r="BJ843" s="49"/>
      <c r="BK843" s="49"/>
      <c r="BL843" s="49"/>
      <c r="BM843" s="49"/>
    </row>
    <row r="844" spans="2:65" x14ac:dyDescent="0.25">
      <c r="B844" s="162">
        <v>2023</v>
      </c>
      <c r="C844" s="26"/>
      <c r="D844" s="27" t="s">
        <v>2045</v>
      </c>
      <c r="E844" s="27" t="s">
        <v>2046</v>
      </c>
      <c r="F844" s="29"/>
      <c r="G844" s="30" t="s">
        <v>750</v>
      </c>
      <c r="H844" s="30"/>
      <c r="I844" s="30"/>
      <c r="J844" s="31"/>
      <c r="K844" s="32"/>
      <c r="L844" s="33"/>
      <c r="M844" s="33"/>
      <c r="N844" s="26"/>
      <c r="O844" s="26"/>
      <c r="P844" s="34" t="s">
        <v>2047</v>
      </c>
      <c r="Q844" s="33"/>
      <c r="R844" s="35"/>
      <c r="S844" s="26"/>
      <c r="T844" s="26"/>
      <c r="U844" s="26"/>
      <c r="V844" s="26"/>
      <c r="W844" s="26"/>
      <c r="X844" s="26"/>
      <c r="Y844" s="36"/>
      <c r="Z844" s="37"/>
      <c r="AA844" s="37"/>
      <c r="AB844" s="38"/>
      <c r="AC844" s="33"/>
      <c r="AD844" s="28"/>
      <c r="AE844" s="37">
        <v>2023</v>
      </c>
      <c r="AF844" s="38">
        <v>45215</v>
      </c>
      <c r="AG844" s="38">
        <v>45238</v>
      </c>
      <c r="AH844" s="39"/>
      <c r="AI844" s="39"/>
      <c r="AJ844" s="40"/>
      <c r="AK844" s="41"/>
      <c r="AL844" s="42"/>
      <c r="AM844" s="39">
        <v>902</v>
      </c>
      <c r="AN844" s="30" t="s">
        <v>2048</v>
      </c>
      <c r="AO844" s="30"/>
      <c r="AP844" s="38"/>
      <c r="AQ844" s="43" t="s">
        <v>155</v>
      </c>
      <c r="AR844" s="44"/>
      <c r="AS844" s="45"/>
      <c r="AT844" s="46"/>
      <c r="AU844" s="47" t="s">
        <v>35</v>
      </c>
      <c r="AV844" s="48">
        <v>45254</v>
      </c>
      <c r="AW844" s="49"/>
      <c r="AX844" s="49"/>
      <c r="AY844" s="49"/>
      <c r="AZ844" s="49"/>
      <c r="BA844" s="49"/>
      <c r="BB844" s="49">
        <v>23</v>
      </c>
      <c r="BC844" s="49" t="e">
        <v>#VALUE!</v>
      </c>
      <c r="BD844" s="50">
        <v>13</v>
      </c>
      <c r="BE844" s="49"/>
      <c r="BF844" s="49"/>
      <c r="BG844" s="49"/>
      <c r="BH844" s="49"/>
      <c r="BI844" s="49"/>
      <c r="BJ844" s="49"/>
      <c r="BK844" s="49"/>
      <c r="BL844" s="49"/>
      <c r="BM844" s="49"/>
    </row>
    <row r="845" spans="2:65" x14ac:dyDescent="0.25">
      <c r="B845" s="163">
        <v>2023</v>
      </c>
      <c r="C845" s="26"/>
      <c r="D845" s="27" t="s">
        <v>2045</v>
      </c>
      <c r="E845" s="27" t="s">
        <v>2049</v>
      </c>
      <c r="F845" s="29"/>
      <c r="G845" s="30"/>
      <c r="H845" s="30"/>
      <c r="I845" s="30"/>
      <c r="J845" s="31"/>
      <c r="K845" s="32"/>
      <c r="L845" s="33"/>
      <c r="M845" s="33"/>
      <c r="N845" s="26"/>
      <c r="O845" s="26"/>
      <c r="P845" s="34"/>
      <c r="Q845" s="33"/>
      <c r="R845" s="35"/>
      <c r="S845" s="26"/>
      <c r="T845" s="26"/>
      <c r="U845" s="26"/>
      <c r="V845" s="26" t="s">
        <v>2050</v>
      </c>
      <c r="W845" s="26"/>
      <c r="X845" s="26"/>
      <c r="Y845" s="36"/>
      <c r="Z845" s="37"/>
      <c r="AA845" s="37"/>
      <c r="AB845" s="38"/>
      <c r="AC845" s="33"/>
      <c r="AD845" s="28"/>
      <c r="AE845" s="37">
        <v>2023</v>
      </c>
      <c r="AF845" s="38">
        <v>45215</v>
      </c>
      <c r="AG845" s="38">
        <v>45238</v>
      </c>
      <c r="AH845" s="39"/>
      <c r="AI845" s="39"/>
      <c r="AJ845" s="40"/>
      <c r="AK845" s="41"/>
      <c r="AL845" s="42"/>
      <c r="AM845" s="39">
        <v>903</v>
      </c>
      <c r="AN845" s="30"/>
      <c r="AO845" s="30"/>
      <c r="AP845" s="38"/>
      <c r="AQ845" s="43" t="s">
        <v>155</v>
      </c>
      <c r="AR845" s="44"/>
      <c r="AS845" s="45"/>
      <c r="AT845" s="46"/>
      <c r="AU845" s="47" t="s">
        <v>35</v>
      </c>
      <c r="AV845" s="48">
        <v>45254</v>
      </c>
      <c r="AW845" s="49"/>
      <c r="AX845" s="49"/>
      <c r="AY845" s="49"/>
      <c r="AZ845" s="49"/>
      <c r="BA845" s="49"/>
      <c r="BB845" s="49"/>
      <c r="BC845" s="49"/>
      <c r="BD845" s="50">
        <v>10</v>
      </c>
      <c r="BE845" s="49"/>
      <c r="BF845" s="49"/>
      <c r="BG845" s="49"/>
      <c r="BH845" s="49"/>
      <c r="BI845" s="49"/>
      <c r="BJ845" s="49"/>
      <c r="BK845" s="49"/>
      <c r="BL845" s="49"/>
      <c r="BM845" s="49"/>
    </row>
    <row r="846" spans="2:65" x14ac:dyDescent="0.25">
      <c r="B846" s="162">
        <v>2023</v>
      </c>
      <c r="C846" s="26"/>
      <c r="D846" s="27" t="s">
        <v>2051</v>
      </c>
      <c r="E846" s="27" t="s">
        <v>2052</v>
      </c>
      <c r="F846" s="29"/>
      <c r="G846" s="30" t="s">
        <v>750</v>
      </c>
      <c r="H846" s="30"/>
      <c r="I846" s="30"/>
      <c r="J846" s="31"/>
      <c r="K846" s="32"/>
      <c r="L846" s="33"/>
      <c r="M846" s="33"/>
      <c r="N846" s="26"/>
      <c r="O846" s="26"/>
      <c r="P846" s="34" t="s">
        <v>2053</v>
      </c>
      <c r="Q846" s="33"/>
      <c r="R846" s="35"/>
      <c r="S846" s="26"/>
      <c r="T846" s="26"/>
      <c r="U846" s="26"/>
      <c r="V846" s="26"/>
      <c r="W846" s="26"/>
      <c r="X846" s="26"/>
      <c r="Y846" s="36" t="s">
        <v>2054</v>
      </c>
      <c r="Z846" s="37"/>
      <c r="AA846" s="37"/>
      <c r="AB846" s="38"/>
      <c r="AC846" s="33"/>
      <c r="AD846" s="28"/>
      <c r="AE846" s="37"/>
      <c r="AF846" s="38">
        <v>45225</v>
      </c>
      <c r="AG846" s="38">
        <v>45264</v>
      </c>
      <c r="AH846" s="39"/>
      <c r="AI846" s="39"/>
      <c r="AJ846" s="40"/>
      <c r="AK846" s="41">
        <v>2.2916666666666665</v>
      </c>
      <c r="AL846" s="42" t="s">
        <v>2055</v>
      </c>
      <c r="AM846" s="39">
        <v>904</v>
      </c>
      <c r="AN846" s="30"/>
      <c r="AO846" s="30"/>
      <c r="AP846" s="38"/>
      <c r="AQ846" s="43" t="s">
        <v>155</v>
      </c>
      <c r="AR846" s="44"/>
      <c r="AS846" s="45"/>
      <c r="AT846" s="46" t="s">
        <v>2056</v>
      </c>
      <c r="AU846" s="47" t="s">
        <v>53</v>
      </c>
      <c r="AV846" s="48">
        <v>45275</v>
      </c>
      <c r="AW846" s="49"/>
      <c r="AX846" s="49"/>
      <c r="AY846" s="49"/>
      <c r="AZ846" s="49"/>
      <c r="BA846" s="49"/>
      <c r="BB846" s="49">
        <v>73</v>
      </c>
      <c r="BC846" s="49" t="e">
        <v>#VALUE!</v>
      </c>
      <c r="BD846" s="50"/>
      <c r="BE846" s="49"/>
      <c r="BF846" s="49"/>
      <c r="BG846" s="49"/>
      <c r="BH846" s="49"/>
      <c r="BI846" s="49"/>
      <c r="BJ846" s="49"/>
      <c r="BK846" s="49"/>
      <c r="BL846" s="49"/>
      <c r="BM846" s="49"/>
    </row>
    <row r="847" spans="2:65" x14ac:dyDescent="0.25">
      <c r="B847" s="163">
        <v>2023</v>
      </c>
      <c r="C847" s="26"/>
      <c r="D847" s="27" t="s">
        <v>2051</v>
      </c>
      <c r="E847" s="27" t="s">
        <v>2057</v>
      </c>
      <c r="F847" s="29"/>
      <c r="G847" s="30" t="s">
        <v>750</v>
      </c>
      <c r="H847" s="30"/>
      <c r="I847" s="30"/>
      <c r="J847" s="31"/>
      <c r="K847" s="32"/>
      <c r="L847" s="33"/>
      <c r="M847" s="33"/>
      <c r="N847" s="26"/>
      <c r="O847" s="26"/>
      <c r="P847" s="34" t="s">
        <v>2053</v>
      </c>
      <c r="Q847" s="33"/>
      <c r="R847" s="35"/>
      <c r="S847" s="26"/>
      <c r="T847" s="26"/>
      <c r="U847" s="26"/>
      <c r="V847" s="26"/>
      <c r="W847" s="26"/>
      <c r="X847" s="26"/>
      <c r="Y847" s="36" t="s">
        <v>2058</v>
      </c>
      <c r="Z847" s="37"/>
      <c r="AA847" s="37"/>
      <c r="AB847" s="38"/>
      <c r="AC847" s="33"/>
      <c r="AD847" s="28"/>
      <c r="AE847" s="37"/>
      <c r="AF847" s="38">
        <v>45218</v>
      </c>
      <c r="AG847" s="38">
        <v>45257</v>
      </c>
      <c r="AH847" s="39"/>
      <c r="AI847" s="39"/>
      <c r="AJ847" s="40"/>
      <c r="AK847" s="41">
        <v>2.2916666666666665</v>
      </c>
      <c r="AL847" s="42" t="s">
        <v>2055</v>
      </c>
      <c r="AM847" s="39">
        <v>904</v>
      </c>
      <c r="AN847" s="30"/>
      <c r="AO847" s="30"/>
      <c r="AP847" s="38"/>
      <c r="AQ847" s="43" t="s">
        <v>155</v>
      </c>
      <c r="AR847" s="44"/>
      <c r="AS847" s="45"/>
      <c r="AT847" s="46" t="s">
        <v>2056</v>
      </c>
      <c r="AU847" s="47" t="s">
        <v>53</v>
      </c>
      <c r="AV847" s="48">
        <v>45275</v>
      </c>
      <c r="AW847" s="49"/>
      <c r="AX847" s="49"/>
      <c r="AY847" s="49"/>
      <c r="AZ847" s="49"/>
      <c r="BA847" s="49"/>
      <c r="BB847" s="49">
        <v>74</v>
      </c>
      <c r="BC847" s="49" t="e">
        <v>#VALUE!</v>
      </c>
      <c r="BD847" s="50"/>
      <c r="BE847" s="49"/>
      <c r="BF847" s="49"/>
      <c r="BG847" s="49"/>
      <c r="BH847" s="49"/>
      <c r="BI847" s="49"/>
      <c r="BJ847" s="49"/>
      <c r="BK847" s="49"/>
      <c r="BL847" s="49"/>
      <c r="BM847" s="49"/>
    </row>
    <row r="848" spans="2:65" x14ac:dyDescent="0.25">
      <c r="B848" s="162">
        <v>2023</v>
      </c>
      <c r="C848" s="26"/>
      <c r="D848" s="27" t="s">
        <v>2059</v>
      </c>
      <c r="E848" s="27" t="s">
        <v>2060</v>
      </c>
      <c r="F848" s="29"/>
      <c r="G848" s="30"/>
      <c r="H848" s="30"/>
      <c r="I848" s="30"/>
      <c r="J848" s="31"/>
      <c r="K848" s="32"/>
      <c r="L848" s="33"/>
      <c r="M848" s="33"/>
      <c r="N848" s="26"/>
      <c r="O848" s="26"/>
      <c r="P848" s="34"/>
      <c r="Q848" s="33"/>
      <c r="R848" s="35"/>
      <c r="S848" s="26"/>
      <c r="T848" s="26"/>
      <c r="U848" s="26"/>
      <c r="V848" s="26" t="s">
        <v>1532</v>
      </c>
      <c r="W848" s="26"/>
      <c r="X848" s="26"/>
      <c r="Y848" s="36"/>
      <c r="Z848" s="37"/>
      <c r="AA848" s="37"/>
      <c r="AB848" s="38"/>
      <c r="AC848" s="33"/>
      <c r="AD848" s="28"/>
      <c r="AE848" s="37"/>
      <c r="AF848" s="38"/>
      <c r="AG848" s="38"/>
      <c r="AH848" s="39"/>
      <c r="AI848" s="39"/>
      <c r="AJ848" s="40"/>
      <c r="AK848" s="41"/>
      <c r="AL848" s="42"/>
      <c r="AM848" s="39">
        <v>905</v>
      </c>
      <c r="AN848" s="30"/>
      <c r="AO848" s="30"/>
      <c r="AP848" s="38"/>
      <c r="AQ848" s="43" t="s">
        <v>155</v>
      </c>
      <c r="AR848" s="44"/>
      <c r="AS848" s="45"/>
      <c r="AT848" s="46"/>
      <c r="AU848" s="47" t="s">
        <v>2061</v>
      </c>
      <c r="AV848" s="48"/>
      <c r="AW848" s="49"/>
      <c r="AX848" s="49"/>
      <c r="AY848" s="49"/>
      <c r="AZ848" s="49"/>
      <c r="BA848" s="49"/>
      <c r="BB848" s="49"/>
      <c r="BC848" s="49"/>
      <c r="BD848" s="50"/>
      <c r="BE848" s="49"/>
      <c r="BF848" s="49"/>
      <c r="BG848" s="49"/>
      <c r="BH848" s="49"/>
      <c r="BI848" s="49"/>
      <c r="BJ848" s="49"/>
      <c r="BK848" s="49"/>
      <c r="BL848" s="49"/>
      <c r="BM848" s="49"/>
    </row>
    <row r="849" spans="2:65" x14ac:dyDescent="0.25">
      <c r="B849" s="163">
        <v>2023</v>
      </c>
      <c r="C849" s="26"/>
      <c r="D849" s="27" t="s">
        <v>2062</v>
      </c>
      <c r="E849" s="27" t="s">
        <v>2063</v>
      </c>
      <c r="F849" s="29"/>
      <c r="G849" s="30" t="s">
        <v>750</v>
      </c>
      <c r="H849" s="30"/>
      <c r="I849" s="30"/>
      <c r="J849" s="31"/>
      <c r="K849" s="32"/>
      <c r="L849" s="33"/>
      <c r="M849" s="33"/>
      <c r="N849" s="26"/>
      <c r="O849" s="26"/>
      <c r="P849" s="34" t="s">
        <v>2064</v>
      </c>
      <c r="Q849" s="33"/>
      <c r="R849" s="35"/>
      <c r="S849" s="26"/>
      <c r="T849" s="26"/>
      <c r="U849" s="26"/>
      <c r="V849" s="26"/>
      <c r="W849" s="26" t="s">
        <v>1400</v>
      </c>
      <c r="X849" s="26" t="s">
        <v>423</v>
      </c>
      <c r="Y849" s="36"/>
      <c r="Z849" s="37">
        <v>40</v>
      </c>
      <c r="AA849" s="37"/>
      <c r="AB849" s="38"/>
      <c r="AC849" s="33"/>
      <c r="AD849" s="28" t="s">
        <v>154</v>
      </c>
      <c r="AE849" s="37">
        <v>2023</v>
      </c>
      <c r="AF849" s="38">
        <v>45236</v>
      </c>
      <c r="AG849" s="38">
        <v>45265</v>
      </c>
      <c r="AH849" s="39" t="s">
        <v>30</v>
      </c>
      <c r="AI849" s="39" t="s">
        <v>31</v>
      </c>
      <c r="AJ849" s="40" t="s">
        <v>972</v>
      </c>
      <c r="AK849" s="41">
        <v>1.6666666666666667</v>
      </c>
      <c r="AL849" s="42" t="s">
        <v>2065</v>
      </c>
      <c r="AM849" s="39">
        <v>906</v>
      </c>
      <c r="AN849" s="30" t="s">
        <v>2066</v>
      </c>
      <c r="AO849" s="30"/>
      <c r="AP849" s="38"/>
      <c r="AQ849" s="43" t="s">
        <v>155</v>
      </c>
      <c r="AR849" s="44"/>
      <c r="AS849" s="45"/>
      <c r="AT849" s="46"/>
      <c r="AU849" s="47" t="s">
        <v>35</v>
      </c>
      <c r="AV849" s="48">
        <v>45274</v>
      </c>
      <c r="AW849" s="49"/>
      <c r="AX849" s="49"/>
      <c r="AY849" s="49"/>
      <c r="AZ849" s="49"/>
      <c r="BA849" s="49"/>
      <c r="BB849" s="49">
        <v>35</v>
      </c>
      <c r="BC849" s="49" t="e">
        <v>#VALUE!</v>
      </c>
      <c r="BD849" s="50"/>
      <c r="BE849" s="49"/>
      <c r="BF849" s="49"/>
      <c r="BG849" s="49"/>
      <c r="BH849" s="49"/>
      <c r="BI849" s="49"/>
      <c r="BJ849" s="49"/>
      <c r="BK849" s="49"/>
      <c r="BL849" s="49"/>
      <c r="BM849" s="49"/>
    </row>
    <row r="850" spans="2:65" x14ac:dyDescent="0.25">
      <c r="B850" s="162">
        <v>2023</v>
      </c>
      <c r="C850" s="26"/>
      <c r="D850" s="27" t="s">
        <v>2067</v>
      </c>
      <c r="E850" s="27" t="s">
        <v>2068</v>
      </c>
      <c r="F850" s="29"/>
      <c r="G850" s="30"/>
      <c r="H850" s="30"/>
      <c r="I850" s="30"/>
      <c r="J850" s="31"/>
      <c r="K850" s="32"/>
      <c r="L850" s="33"/>
      <c r="M850" s="33"/>
      <c r="N850" s="26"/>
      <c r="O850" s="26"/>
      <c r="P850" s="34"/>
      <c r="Q850" s="33"/>
      <c r="R850" s="35"/>
      <c r="S850" s="26"/>
      <c r="T850" s="26"/>
      <c r="U850" s="26"/>
      <c r="V850" s="26"/>
      <c r="W850" s="26"/>
      <c r="X850" s="26"/>
      <c r="Y850" s="36"/>
      <c r="Z850" s="37"/>
      <c r="AA850" s="37"/>
      <c r="AB850" s="38" t="s">
        <v>29</v>
      </c>
      <c r="AC850" s="33"/>
      <c r="AD850" s="28" t="s">
        <v>154</v>
      </c>
      <c r="AE850" s="37"/>
      <c r="AF850" s="38" t="s">
        <v>501</v>
      </c>
      <c r="AG850" s="38" t="s">
        <v>501</v>
      </c>
      <c r="AH850" s="39"/>
      <c r="AI850" s="39" t="s">
        <v>31</v>
      </c>
      <c r="AJ850" s="40" t="s">
        <v>424</v>
      </c>
      <c r="AK850" s="41">
        <v>1.25</v>
      </c>
      <c r="AL850" s="42" t="s">
        <v>1794</v>
      </c>
      <c r="AM850" s="39">
        <v>908</v>
      </c>
      <c r="AN850" s="30" t="s">
        <v>2069</v>
      </c>
      <c r="AO850" s="30"/>
      <c r="AP850" s="38"/>
      <c r="AQ850" s="43"/>
      <c r="AR850" s="44" t="s">
        <v>501</v>
      </c>
      <c r="AS850" s="45"/>
      <c r="AT850" s="46"/>
      <c r="AU850" s="47" t="s">
        <v>35</v>
      </c>
      <c r="AV850" s="48">
        <v>45657</v>
      </c>
      <c r="AW850" s="49"/>
      <c r="AX850" s="49"/>
      <c r="AY850" s="49"/>
      <c r="AZ850" s="49"/>
      <c r="BA850" s="49"/>
      <c r="BB850" s="49">
        <v>6</v>
      </c>
      <c r="BC850" s="49" t="e">
        <v>#VALUE!</v>
      </c>
      <c r="BD850" s="50">
        <v>437</v>
      </c>
      <c r="BE850" s="49">
        <v>43</v>
      </c>
      <c r="BF850" s="49">
        <v>46</v>
      </c>
      <c r="BG850" s="49"/>
      <c r="BH850" s="49"/>
      <c r="BI850" s="49"/>
      <c r="BJ850" s="49"/>
      <c r="BK850" s="49"/>
      <c r="BL850" s="49"/>
      <c r="BM850" s="49"/>
    </row>
    <row r="851" spans="2:65" x14ac:dyDescent="0.25">
      <c r="B851" s="163">
        <v>2022</v>
      </c>
      <c r="C851" s="26"/>
      <c r="D851" s="27" t="s">
        <v>1412</v>
      </c>
      <c r="E851" s="27" t="s">
        <v>2070</v>
      </c>
      <c r="F851" s="29"/>
      <c r="G851" s="30"/>
      <c r="H851" s="30"/>
      <c r="I851" s="30"/>
      <c r="J851" s="31"/>
      <c r="K851" s="32"/>
      <c r="L851" s="33"/>
      <c r="M851" s="33"/>
      <c r="N851" s="26"/>
      <c r="O851" s="26"/>
      <c r="P851" s="34"/>
      <c r="Q851" s="33"/>
      <c r="R851" s="35"/>
      <c r="S851" s="26"/>
      <c r="T851" s="26"/>
      <c r="U851" s="26"/>
      <c r="V851" s="26" t="s">
        <v>1282</v>
      </c>
      <c r="W851" s="26"/>
      <c r="X851" s="26"/>
      <c r="Y851" s="36"/>
      <c r="Z851" s="37"/>
      <c r="AA851" s="37"/>
      <c r="AB851" s="38"/>
      <c r="AC851" s="33"/>
      <c r="AD851" s="28"/>
      <c r="AE851" s="37"/>
      <c r="AF851" s="38"/>
      <c r="AG851" s="38"/>
      <c r="AH851" s="39"/>
      <c r="AI851" s="39"/>
      <c r="AJ851" s="40"/>
      <c r="AK851" s="41"/>
      <c r="AL851" s="42"/>
      <c r="AM851" s="39">
        <v>909</v>
      </c>
      <c r="AN851" s="30"/>
      <c r="AO851" s="30"/>
      <c r="AP851" s="38"/>
      <c r="AQ851" s="43" t="s">
        <v>155</v>
      </c>
      <c r="AR851" s="44"/>
      <c r="AS851" s="45"/>
      <c r="AT851" s="46" t="s">
        <v>1293</v>
      </c>
      <c r="AU851" s="47"/>
      <c r="AV851" s="48"/>
      <c r="AW851" s="49"/>
      <c r="AX851" s="49"/>
      <c r="AY851" s="49"/>
      <c r="AZ851" s="49"/>
      <c r="BA851" s="49"/>
      <c r="BB851" s="49"/>
      <c r="BC851" s="49"/>
      <c r="BD851" s="50"/>
      <c r="BE851" s="49"/>
      <c r="BF851" s="49"/>
      <c r="BG851" s="49"/>
      <c r="BH851" s="49"/>
      <c r="BI851" s="49"/>
      <c r="BJ851" s="49"/>
      <c r="BK851" s="49"/>
      <c r="BL851" s="49"/>
      <c r="BM851" s="49"/>
    </row>
    <row r="852" spans="2:65" x14ac:dyDescent="0.25">
      <c r="B852" s="162">
        <v>2023</v>
      </c>
      <c r="C852" s="26"/>
      <c r="D852" s="27" t="s">
        <v>2071</v>
      </c>
      <c r="E852" s="27" t="s">
        <v>2072</v>
      </c>
      <c r="F852" s="29"/>
      <c r="G852" s="30" t="s">
        <v>750</v>
      </c>
      <c r="H852" s="30"/>
      <c r="I852" s="30"/>
      <c r="J852" s="31"/>
      <c r="K852" s="32"/>
      <c r="L852" s="33">
        <v>9558104</v>
      </c>
      <c r="M852" s="33"/>
      <c r="N852" s="26"/>
      <c r="O852" s="26"/>
      <c r="P852" s="34" t="s">
        <v>2073</v>
      </c>
      <c r="Q852" s="33"/>
      <c r="R852" s="35"/>
      <c r="S852" s="26" t="s">
        <v>2074</v>
      </c>
      <c r="T852" s="26"/>
      <c r="U852" s="26"/>
      <c r="V852" s="26"/>
      <c r="W852" s="26"/>
      <c r="X852" s="26"/>
      <c r="Y852" s="36"/>
      <c r="Z852" s="37">
        <v>25</v>
      </c>
      <c r="AA852" s="37"/>
      <c r="AB852" s="38"/>
      <c r="AC852" s="33"/>
      <c r="AD852" s="28"/>
      <c r="AE852" s="37">
        <v>2023</v>
      </c>
      <c r="AF852" s="38">
        <v>45197</v>
      </c>
      <c r="AG852" s="38">
        <v>45198</v>
      </c>
      <c r="AH852" s="39" t="s">
        <v>1978</v>
      </c>
      <c r="AI852" s="39" t="s">
        <v>720</v>
      </c>
      <c r="AJ852" s="40"/>
      <c r="AK852" s="41">
        <v>0.66666666666666663</v>
      </c>
      <c r="AL852" s="42" t="s">
        <v>1151</v>
      </c>
      <c r="AM852" s="39">
        <v>910</v>
      </c>
      <c r="AN852" s="30" t="s">
        <v>2075</v>
      </c>
      <c r="AO852" s="30"/>
      <c r="AP852" s="38"/>
      <c r="AQ852" s="43" t="s">
        <v>155</v>
      </c>
      <c r="AR852" s="44"/>
      <c r="AS852" s="45"/>
      <c r="AT852" s="46"/>
      <c r="AU852" s="47" t="s">
        <v>35</v>
      </c>
      <c r="AV852" s="48">
        <v>45308</v>
      </c>
      <c r="AW852" s="49"/>
      <c r="AX852" s="49"/>
      <c r="AY852" s="49"/>
      <c r="AZ852" s="49"/>
      <c r="BA852" s="49"/>
      <c r="BB852" s="49">
        <v>13</v>
      </c>
      <c r="BC852" s="49" t="e">
        <v>#VALUE!</v>
      </c>
      <c r="BD852" s="50">
        <v>13</v>
      </c>
      <c r="BE852" s="49"/>
      <c r="BF852" s="49"/>
      <c r="BG852" s="49"/>
      <c r="BH852" s="49"/>
      <c r="BI852" s="49"/>
      <c r="BJ852" s="49"/>
      <c r="BK852" s="49"/>
      <c r="BL852" s="49"/>
      <c r="BM852" s="49"/>
    </row>
    <row r="853" spans="2:65" x14ac:dyDescent="0.25">
      <c r="B853" s="163">
        <v>2023</v>
      </c>
      <c r="C853" s="26"/>
      <c r="D853" s="27" t="s">
        <v>2076</v>
      </c>
      <c r="E853" s="27" t="s">
        <v>2077</v>
      </c>
      <c r="F853" s="29"/>
      <c r="G853" s="30"/>
      <c r="H853" s="30"/>
      <c r="I853" s="30"/>
      <c r="J853" s="31"/>
      <c r="K853" s="32"/>
      <c r="L853" s="33"/>
      <c r="M853" s="33"/>
      <c r="N853" s="26"/>
      <c r="O853" s="26"/>
      <c r="P853" s="34"/>
      <c r="Q853" s="33"/>
      <c r="R853" s="35"/>
      <c r="S853" s="26"/>
      <c r="T853" s="26"/>
      <c r="U853" s="26"/>
      <c r="V853" s="26" t="s">
        <v>1282</v>
      </c>
      <c r="W853" s="26"/>
      <c r="X853" s="26"/>
      <c r="Y853" s="36"/>
      <c r="Z853" s="37"/>
      <c r="AA853" s="37"/>
      <c r="AB853" s="38"/>
      <c r="AC853" s="33"/>
      <c r="AD853" s="28"/>
      <c r="AE853" s="37"/>
      <c r="AF853" s="38"/>
      <c r="AG853" s="38"/>
      <c r="AH853" s="39"/>
      <c r="AI853" s="39"/>
      <c r="AJ853" s="40"/>
      <c r="AK853" s="41"/>
      <c r="AL853" s="42"/>
      <c r="AM853" s="39">
        <v>911</v>
      </c>
      <c r="AN853" s="30"/>
      <c r="AO853" s="30"/>
      <c r="AP853" s="38"/>
      <c r="AQ853" s="43" t="s">
        <v>155</v>
      </c>
      <c r="AR853" s="44"/>
      <c r="AS853" s="45">
        <v>45684</v>
      </c>
      <c r="AT853" s="46" t="s">
        <v>2078</v>
      </c>
      <c r="AU853" s="47"/>
      <c r="AV853" s="48"/>
      <c r="AW853" s="49"/>
      <c r="AX853" s="49"/>
      <c r="AY853" s="49"/>
      <c r="AZ853" s="49"/>
      <c r="BA853" s="49"/>
      <c r="BB853" s="49"/>
      <c r="BC853" s="49"/>
      <c r="BD853" s="50"/>
      <c r="BE853" s="49"/>
      <c r="BF853" s="49"/>
      <c r="BG853" s="49"/>
      <c r="BH853" s="49"/>
      <c r="BI853" s="49"/>
      <c r="BJ853" s="49"/>
      <c r="BK853" s="49"/>
      <c r="BL853" s="49"/>
      <c r="BM853" s="49"/>
    </row>
    <row r="854" spans="2:65" x14ac:dyDescent="0.25">
      <c r="B854" s="162">
        <v>2023</v>
      </c>
      <c r="C854" s="26"/>
      <c r="D854" s="27" t="s">
        <v>2079</v>
      </c>
      <c r="E854" s="27" t="s">
        <v>2080</v>
      </c>
      <c r="F854" s="29"/>
      <c r="G854" s="30" t="s">
        <v>750</v>
      </c>
      <c r="H854" s="30"/>
      <c r="I854" s="30"/>
      <c r="J854" s="31"/>
      <c r="K854" s="32"/>
      <c r="L854" s="33"/>
      <c r="M854" s="33"/>
      <c r="N854" s="26"/>
      <c r="O854" s="26"/>
      <c r="P854" s="34" t="s">
        <v>2081</v>
      </c>
      <c r="Q854" s="33"/>
      <c r="R854" s="35"/>
      <c r="S854" s="26"/>
      <c r="T854" s="26"/>
      <c r="U854" s="26"/>
      <c r="V854" s="26"/>
      <c r="W854" s="26" t="s">
        <v>2082</v>
      </c>
      <c r="X854" s="26" t="s">
        <v>1754</v>
      </c>
      <c r="Y854" s="36"/>
      <c r="Z854" s="37">
        <v>40</v>
      </c>
      <c r="AA854" s="37"/>
      <c r="AB854" s="38"/>
      <c r="AC854" s="33"/>
      <c r="AD854" s="28" t="s">
        <v>154</v>
      </c>
      <c r="AE854" s="37">
        <v>2023</v>
      </c>
      <c r="AF854" s="38">
        <v>45231</v>
      </c>
      <c r="AG854" s="38">
        <v>45264</v>
      </c>
      <c r="AH854" s="39" t="s">
        <v>664</v>
      </c>
      <c r="AI854" s="39" t="s">
        <v>1656</v>
      </c>
      <c r="AJ854" s="40" t="s">
        <v>972</v>
      </c>
      <c r="AK854" s="41">
        <v>1.6666666666666667</v>
      </c>
      <c r="AL854" s="42" t="s">
        <v>1894</v>
      </c>
      <c r="AM854" s="39">
        <v>912</v>
      </c>
      <c r="AN854" s="30" t="s">
        <v>2083</v>
      </c>
      <c r="AO854" s="30"/>
      <c r="AP854" s="38"/>
      <c r="AQ854" s="43" t="s">
        <v>155</v>
      </c>
      <c r="AR854" s="44"/>
      <c r="AS854" s="45"/>
      <c r="AT854" s="46"/>
      <c r="AU854" s="47" t="s">
        <v>35</v>
      </c>
      <c r="AV854" s="48">
        <v>45275</v>
      </c>
      <c r="AW854" s="49"/>
      <c r="AX854" s="49"/>
      <c r="AY854" s="49"/>
      <c r="AZ854" s="49"/>
      <c r="BA854" s="49"/>
      <c r="BB854" s="49">
        <v>37</v>
      </c>
      <c r="BC854" s="49" t="e">
        <v>#VALUE!</v>
      </c>
      <c r="BD854" s="50"/>
      <c r="BE854" s="49"/>
      <c r="BF854" s="49"/>
      <c r="BG854" s="49"/>
      <c r="BH854" s="49"/>
      <c r="BI854" s="49"/>
      <c r="BJ854" s="49"/>
      <c r="BK854" s="49"/>
      <c r="BL854" s="49"/>
      <c r="BM854" s="49"/>
    </row>
    <row r="855" spans="2:65" x14ac:dyDescent="0.25">
      <c r="B855" s="163">
        <v>2023</v>
      </c>
      <c r="C855" s="26"/>
      <c r="D855" s="27" t="s">
        <v>2084</v>
      </c>
      <c r="E855" s="27" t="s">
        <v>2085</v>
      </c>
      <c r="F855" s="29"/>
      <c r="G855" s="30" t="s">
        <v>750</v>
      </c>
      <c r="H855" s="30"/>
      <c r="I855" s="30"/>
      <c r="J855" s="31"/>
      <c r="K855" s="32"/>
      <c r="L855" s="33"/>
      <c r="M855" s="33"/>
      <c r="N855" s="26"/>
      <c r="O855" s="26"/>
      <c r="P855" s="34"/>
      <c r="Q855" s="33"/>
      <c r="R855" s="35"/>
      <c r="S855" s="26"/>
      <c r="T855" s="26"/>
      <c r="U855" s="26"/>
      <c r="V855" s="26"/>
      <c r="W855" s="26"/>
      <c r="X855" s="26"/>
      <c r="Y855" s="36"/>
      <c r="Z855" s="37">
        <v>30</v>
      </c>
      <c r="AA855" s="37"/>
      <c r="AB855" s="38"/>
      <c r="AC855" s="33"/>
      <c r="AD855" s="28"/>
      <c r="AE855" s="37">
        <v>2023</v>
      </c>
      <c r="AF855" s="38">
        <v>45236</v>
      </c>
      <c r="AG855" s="38">
        <v>45239</v>
      </c>
      <c r="AH855" s="39" t="s">
        <v>1978</v>
      </c>
      <c r="AI855" s="39"/>
      <c r="AJ855" s="40"/>
      <c r="AK855" s="41">
        <v>0.5</v>
      </c>
      <c r="AL855" s="42" t="s">
        <v>2086</v>
      </c>
      <c r="AM855" s="39">
        <v>913</v>
      </c>
      <c r="AN855" s="30" t="s">
        <v>2087</v>
      </c>
      <c r="AO855" s="30"/>
      <c r="AP855" s="38"/>
      <c r="AQ855" s="43" t="s">
        <v>155</v>
      </c>
      <c r="AR855" s="44"/>
      <c r="AS855" s="45"/>
      <c r="AT855" s="46"/>
      <c r="AU855" s="47" t="s">
        <v>35</v>
      </c>
      <c r="AV855" s="48">
        <v>45264</v>
      </c>
      <c r="AW855" s="49"/>
      <c r="AX855" s="49"/>
      <c r="AY855" s="49"/>
      <c r="AZ855" s="49"/>
      <c r="BA855" s="49"/>
      <c r="BB855" s="49">
        <v>21</v>
      </c>
      <c r="BC855" s="49" t="e">
        <v>#VALUE!</v>
      </c>
      <c r="BD855" s="50"/>
      <c r="BE855" s="49"/>
      <c r="BF855" s="49"/>
      <c r="BG855" s="49"/>
      <c r="BH855" s="49"/>
      <c r="BI855" s="49"/>
      <c r="BJ855" s="49"/>
      <c r="BK855" s="49"/>
      <c r="BL855" s="49"/>
      <c r="BM855" s="49"/>
    </row>
    <row r="856" spans="2:65" x14ac:dyDescent="0.25">
      <c r="B856" s="162">
        <v>2023</v>
      </c>
      <c r="C856" s="26"/>
      <c r="D856" s="27" t="s">
        <v>2088</v>
      </c>
      <c r="E856" s="27" t="s">
        <v>2089</v>
      </c>
      <c r="F856" s="29"/>
      <c r="G856" s="30" t="s">
        <v>750</v>
      </c>
      <c r="H856" s="30"/>
      <c r="I856" s="30"/>
      <c r="J856" s="31"/>
      <c r="K856" s="32"/>
      <c r="L856" s="33"/>
      <c r="M856" s="33"/>
      <c r="N856" s="26"/>
      <c r="O856" s="26"/>
      <c r="P856" s="34"/>
      <c r="Q856" s="33"/>
      <c r="R856" s="35"/>
      <c r="S856" s="26"/>
      <c r="T856" s="26" t="s">
        <v>1833</v>
      </c>
      <c r="U856" s="26"/>
      <c r="V856" s="26" t="s">
        <v>610</v>
      </c>
      <c r="W856" s="26"/>
      <c r="X856" s="26"/>
      <c r="Y856" s="36"/>
      <c r="Z856" s="37"/>
      <c r="AA856" s="37"/>
      <c r="AB856" s="38"/>
      <c r="AC856" s="33"/>
      <c r="AD856" s="28"/>
      <c r="AE856" s="37">
        <v>2023</v>
      </c>
      <c r="AF856" s="38">
        <v>45246</v>
      </c>
      <c r="AG856" s="38">
        <v>45257</v>
      </c>
      <c r="AH856" s="39" t="s">
        <v>30</v>
      </c>
      <c r="AI856" s="39" t="s">
        <v>1333</v>
      </c>
      <c r="AJ856" s="40" t="s">
        <v>2090</v>
      </c>
      <c r="AK856" s="41">
        <v>1.0416666666666667</v>
      </c>
      <c r="AL856" s="42" t="s">
        <v>2091</v>
      </c>
      <c r="AM856" s="39">
        <v>915</v>
      </c>
      <c r="AN856" s="30" t="s">
        <v>2092</v>
      </c>
      <c r="AO856" s="30"/>
      <c r="AP856" s="38"/>
      <c r="AQ856" s="43" t="s">
        <v>155</v>
      </c>
      <c r="AR856" s="44"/>
      <c r="AS856" s="45"/>
      <c r="AT856" s="46"/>
      <c r="AU856" s="47" t="s">
        <v>35</v>
      </c>
      <c r="AV856" s="48">
        <v>45275</v>
      </c>
      <c r="AW856" s="49"/>
      <c r="AX856" s="49"/>
      <c r="AY856" s="49"/>
      <c r="AZ856" s="49"/>
      <c r="BA856" s="49"/>
      <c r="BB856" s="49">
        <v>10</v>
      </c>
      <c r="BC856" s="49" t="e">
        <v>#VALUE!</v>
      </c>
      <c r="BD856" s="50"/>
      <c r="BE856" s="49"/>
      <c r="BF856" s="49"/>
      <c r="BG856" s="49"/>
      <c r="BH856" s="49"/>
      <c r="BI856" s="49"/>
      <c r="BJ856" s="49"/>
      <c r="BK856" s="49"/>
      <c r="BL856" s="49"/>
      <c r="BM856" s="49"/>
    </row>
    <row r="857" spans="2:65" x14ac:dyDescent="0.25">
      <c r="B857" s="163">
        <v>2023</v>
      </c>
      <c r="C857" s="26"/>
      <c r="D857" s="27" t="s">
        <v>2093</v>
      </c>
      <c r="E857" s="27" t="s">
        <v>2094</v>
      </c>
      <c r="F857" s="29"/>
      <c r="G857" s="30"/>
      <c r="H857" s="30"/>
      <c r="I857" s="30"/>
      <c r="J857" s="31"/>
      <c r="K857" s="32"/>
      <c r="L857" s="33"/>
      <c r="M857" s="33"/>
      <c r="N857" s="26"/>
      <c r="O857" s="26"/>
      <c r="P857" s="34"/>
      <c r="Q857" s="33"/>
      <c r="R857" s="35"/>
      <c r="S857" s="26"/>
      <c r="T857" s="26"/>
      <c r="U857" s="26"/>
      <c r="V857" s="26" t="s">
        <v>1282</v>
      </c>
      <c r="W857" s="26"/>
      <c r="X857" s="26"/>
      <c r="Y857" s="36"/>
      <c r="Z857" s="37"/>
      <c r="AA857" s="37"/>
      <c r="AB857" s="38"/>
      <c r="AC857" s="33"/>
      <c r="AD857" s="28"/>
      <c r="AE857" s="37"/>
      <c r="AF857" s="38"/>
      <c r="AG857" s="38"/>
      <c r="AH857" s="39"/>
      <c r="AI857" s="39"/>
      <c r="AJ857" s="40"/>
      <c r="AK857" s="41"/>
      <c r="AL857" s="42"/>
      <c r="AM857" s="39">
        <v>916</v>
      </c>
      <c r="AN857" s="30"/>
      <c r="AO857" s="30"/>
      <c r="AP857" s="38"/>
      <c r="AQ857" s="43" t="s">
        <v>155</v>
      </c>
      <c r="AR857" s="44"/>
      <c r="AS857" s="45"/>
      <c r="AT857" s="46"/>
      <c r="AU857" s="47"/>
      <c r="AV857" s="48">
        <v>45264</v>
      </c>
      <c r="AW857" s="49"/>
      <c r="AX857" s="49"/>
      <c r="AY857" s="49"/>
      <c r="AZ857" s="49"/>
      <c r="BA857" s="49"/>
      <c r="BB857" s="49"/>
      <c r="BC857" s="49"/>
      <c r="BD857" s="50"/>
      <c r="BE857" s="49"/>
      <c r="BF857" s="49"/>
      <c r="BG857" s="49"/>
      <c r="BH857" s="49"/>
      <c r="BI857" s="49"/>
      <c r="BJ857" s="49"/>
      <c r="BK857" s="49"/>
      <c r="BL857" s="49"/>
      <c r="BM857" s="49"/>
    </row>
    <row r="858" spans="2:65" x14ac:dyDescent="0.25">
      <c r="B858" s="162">
        <v>2023</v>
      </c>
      <c r="C858" s="26"/>
      <c r="D858" s="27" t="s">
        <v>2093</v>
      </c>
      <c r="E858" s="27" t="s">
        <v>2094</v>
      </c>
      <c r="F858" s="29"/>
      <c r="G858" s="30" t="s">
        <v>750</v>
      </c>
      <c r="H858" s="30"/>
      <c r="I858" s="30"/>
      <c r="J858" s="31"/>
      <c r="K858" s="32"/>
      <c r="L858" s="33"/>
      <c r="M858" s="33"/>
      <c r="N858" s="26"/>
      <c r="O858" s="26"/>
      <c r="P858" s="34"/>
      <c r="Q858" s="33"/>
      <c r="R858" s="35"/>
      <c r="S858" s="26"/>
      <c r="T858" s="26"/>
      <c r="U858" s="26"/>
      <c r="V858" s="26"/>
      <c r="W858" s="26"/>
      <c r="X858" s="26"/>
      <c r="Y858" s="36"/>
      <c r="Z858" s="37"/>
      <c r="AA858" s="37"/>
      <c r="AB858" s="38"/>
      <c r="AC858" s="33"/>
      <c r="AD858" s="28"/>
      <c r="AE858" s="37"/>
      <c r="AF858" s="38"/>
      <c r="AG858" s="38"/>
      <c r="AH858" s="39"/>
      <c r="AI858" s="39"/>
      <c r="AJ858" s="40"/>
      <c r="AK858" s="41"/>
      <c r="AL858" s="42"/>
      <c r="AM858" s="39">
        <v>917</v>
      </c>
      <c r="AN858" s="30" t="s">
        <v>2095</v>
      </c>
      <c r="AO858" s="30"/>
      <c r="AP858" s="38"/>
      <c r="AQ858" s="43" t="s">
        <v>155</v>
      </c>
      <c r="AR858" s="44"/>
      <c r="AS858" s="45"/>
      <c r="AT858" s="46"/>
      <c r="AU858" s="47"/>
      <c r="AV858" s="48">
        <v>45308</v>
      </c>
      <c r="AW858" s="49"/>
      <c r="AX858" s="49"/>
      <c r="AY858" s="49"/>
      <c r="AZ858" s="49"/>
      <c r="BA858" s="49"/>
      <c r="BB858" s="49">
        <v>34</v>
      </c>
      <c r="BC858" s="49" t="e">
        <v>#VALUE!</v>
      </c>
      <c r="BD858" s="50"/>
      <c r="BE858" s="49"/>
      <c r="BF858" s="49"/>
      <c r="BG858" s="49"/>
      <c r="BH858" s="49"/>
      <c r="BI858" s="49"/>
      <c r="BJ858" s="49"/>
      <c r="BK858" s="49"/>
      <c r="BL858" s="49"/>
      <c r="BM858" s="49"/>
    </row>
    <row r="859" spans="2:65" x14ac:dyDescent="0.25">
      <c r="B859" s="163">
        <v>2023</v>
      </c>
      <c r="C859" s="26"/>
      <c r="D859" s="27" t="s">
        <v>2096</v>
      </c>
      <c r="E859" s="27" t="s">
        <v>2097</v>
      </c>
      <c r="F859" s="29"/>
      <c r="G859" s="30" t="s">
        <v>750</v>
      </c>
      <c r="H859" s="30"/>
      <c r="I859" s="30"/>
      <c r="J859" s="31"/>
      <c r="K859" s="32"/>
      <c r="L859" s="33"/>
      <c r="M859" s="33"/>
      <c r="N859" s="26"/>
      <c r="O859" s="26"/>
      <c r="P859" s="34"/>
      <c r="Q859" s="33"/>
      <c r="R859" s="35"/>
      <c r="S859" s="26"/>
      <c r="T859" s="26"/>
      <c r="U859" s="26"/>
      <c r="V859" s="26" t="s">
        <v>97</v>
      </c>
      <c r="W859" s="26"/>
      <c r="X859" s="26" t="s">
        <v>87</v>
      </c>
      <c r="Y859" s="36"/>
      <c r="Z859" s="37"/>
      <c r="AA859" s="37"/>
      <c r="AB859" s="38"/>
      <c r="AC859" s="33"/>
      <c r="AD859" s="28"/>
      <c r="AE859" s="37"/>
      <c r="AF859" s="38"/>
      <c r="AG859" s="38"/>
      <c r="AH859" s="39"/>
      <c r="AI859" s="39"/>
      <c r="AJ859" s="40"/>
      <c r="AK859" s="41"/>
      <c r="AL859" s="42"/>
      <c r="AM859" s="39">
        <v>917</v>
      </c>
      <c r="AN859" s="30" t="s">
        <v>2095</v>
      </c>
      <c r="AO859" s="30"/>
      <c r="AP859" s="38"/>
      <c r="AQ859" s="43" t="s">
        <v>155</v>
      </c>
      <c r="AR859" s="44"/>
      <c r="AS859" s="45"/>
      <c r="AT859" s="46"/>
      <c r="AU859" s="47"/>
      <c r="AV859" s="48">
        <v>45376</v>
      </c>
      <c r="AW859" s="49"/>
      <c r="AX859" s="49"/>
      <c r="AY859" s="49"/>
      <c r="AZ859" s="49"/>
      <c r="BA859" s="49"/>
      <c r="BB859" s="49"/>
      <c r="BC859" s="49">
        <v>26</v>
      </c>
      <c r="BD859" s="50"/>
      <c r="BE859" s="49"/>
      <c r="BF859" s="49"/>
      <c r="BG859" s="49"/>
      <c r="BH859" s="49"/>
      <c r="BI859" s="49"/>
      <c r="BJ859" s="49"/>
      <c r="BK859" s="49"/>
      <c r="BL859" s="49"/>
      <c r="BM859" s="49"/>
    </row>
    <row r="860" spans="2:65" x14ac:dyDescent="0.25">
      <c r="B860" s="162">
        <v>2023</v>
      </c>
      <c r="C860" s="26"/>
      <c r="D860" s="27" t="s">
        <v>2098</v>
      </c>
      <c r="E860" s="27" t="s">
        <v>2099</v>
      </c>
      <c r="F860" s="29"/>
      <c r="G860" s="30" t="s">
        <v>750</v>
      </c>
      <c r="H860" s="30"/>
      <c r="I860" s="30"/>
      <c r="J860" s="31"/>
      <c r="K860" s="32"/>
      <c r="L860" s="33"/>
      <c r="M860" s="33"/>
      <c r="N860" s="26"/>
      <c r="O860" s="26"/>
      <c r="P860" s="34"/>
      <c r="Q860" s="33"/>
      <c r="R860" s="35"/>
      <c r="S860" s="26" t="s">
        <v>2100</v>
      </c>
      <c r="T860" s="26"/>
      <c r="U860" s="26"/>
      <c r="V860" s="26" t="s">
        <v>610</v>
      </c>
      <c r="W860" s="26"/>
      <c r="X860" s="26" t="s">
        <v>1754</v>
      </c>
      <c r="Y860" s="36"/>
      <c r="Z860" s="37"/>
      <c r="AA860" s="37"/>
      <c r="AB860" s="38"/>
      <c r="AC860" s="33"/>
      <c r="AD860" s="28" t="s">
        <v>1977</v>
      </c>
      <c r="AE860" s="37">
        <v>2023</v>
      </c>
      <c r="AF860" s="38">
        <v>45258</v>
      </c>
      <c r="AG860" s="38">
        <v>45260</v>
      </c>
      <c r="AH860" s="39"/>
      <c r="AI860" s="39"/>
      <c r="AJ860" s="40" t="s">
        <v>2101</v>
      </c>
      <c r="AK860" s="41">
        <v>0.25</v>
      </c>
      <c r="AL860" s="42" t="s">
        <v>1270</v>
      </c>
      <c r="AM860" s="39">
        <v>920</v>
      </c>
      <c r="AN860" s="30" t="s">
        <v>2102</v>
      </c>
      <c r="AO860" s="30"/>
      <c r="AP860" s="38"/>
      <c r="AQ860" s="43" t="s">
        <v>155</v>
      </c>
      <c r="AR860" s="44"/>
      <c r="AS860" s="45"/>
      <c r="AT860" s="46" t="s">
        <v>2103</v>
      </c>
      <c r="AU860" s="47" t="s">
        <v>35</v>
      </c>
      <c r="AV860" s="48">
        <v>45320</v>
      </c>
      <c r="AW860" s="49"/>
      <c r="AX860" s="49"/>
      <c r="AY860" s="49"/>
      <c r="AZ860" s="49"/>
      <c r="BA860" s="49"/>
      <c r="BB860" s="49"/>
      <c r="BC860" s="49" t="e">
        <v>#VALUE!</v>
      </c>
      <c r="BD860" s="50"/>
      <c r="BE860" s="49"/>
      <c r="BF860" s="49"/>
      <c r="BG860" s="49"/>
      <c r="BH860" s="49"/>
      <c r="BI860" s="49"/>
      <c r="BJ860" s="49"/>
      <c r="BK860" s="49"/>
      <c r="BL860" s="49"/>
      <c r="BM860" s="49"/>
    </row>
    <row r="861" spans="2:65" x14ac:dyDescent="0.25">
      <c r="B861" s="163">
        <v>2024</v>
      </c>
      <c r="C861" s="26"/>
      <c r="D861" s="27" t="s">
        <v>2098</v>
      </c>
      <c r="E861" s="27" t="s">
        <v>2099</v>
      </c>
      <c r="F861" s="29"/>
      <c r="G861" s="30" t="s">
        <v>750</v>
      </c>
      <c r="H861" s="30"/>
      <c r="I861" s="30"/>
      <c r="J861" s="31"/>
      <c r="K861" s="32"/>
      <c r="L861" s="33"/>
      <c r="M861" s="33"/>
      <c r="N861" s="26"/>
      <c r="O861" s="26"/>
      <c r="P861" s="34"/>
      <c r="Q861" s="33"/>
      <c r="R861" s="35"/>
      <c r="S861" s="26" t="s">
        <v>2100</v>
      </c>
      <c r="T861" s="26"/>
      <c r="U861" s="26"/>
      <c r="V861" s="26" t="s">
        <v>610</v>
      </c>
      <c r="W861" s="26"/>
      <c r="X861" s="26" t="s">
        <v>1754</v>
      </c>
      <c r="Y861" s="36"/>
      <c r="Z861" s="37"/>
      <c r="AA861" s="37"/>
      <c r="AB861" s="38"/>
      <c r="AC861" s="33" t="s">
        <v>2104</v>
      </c>
      <c r="AD861" s="28" t="s">
        <v>2105</v>
      </c>
      <c r="AE861" s="37">
        <v>2024</v>
      </c>
      <c r="AF861" s="38">
        <v>45406</v>
      </c>
      <c r="AG861" s="38">
        <v>45406</v>
      </c>
      <c r="AH861" s="39"/>
      <c r="AI861" s="39"/>
      <c r="AJ861" s="40" t="s">
        <v>2101</v>
      </c>
      <c r="AK861" s="41">
        <v>0.25</v>
      </c>
      <c r="AL861" s="42" t="s">
        <v>1270</v>
      </c>
      <c r="AM861" s="39">
        <v>920</v>
      </c>
      <c r="AN861" s="30" t="s">
        <v>2102</v>
      </c>
      <c r="AO861" s="30"/>
      <c r="AP861" s="38"/>
      <c r="AQ861" s="43" t="s">
        <v>155</v>
      </c>
      <c r="AR861" s="44"/>
      <c r="AS861" s="45"/>
      <c r="AT861" s="46"/>
      <c r="AU861" s="47"/>
      <c r="AV861" s="48">
        <v>45455</v>
      </c>
      <c r="AW861" s="49"/>
      <c r="AX861" s="49"/>
      <c r="AY861" s="49"/>
      <c r="AZ861" s="49"/>
      <c r="BA861" s="49"/>
      <c r="BB861" s="49"/>
      <c r="BC861" s="49"/>
      <c r="BD861" s="50"/>
      <c r="BE861" s="49"/>
      <c r="BF861" s="49">
        <v>23</v>
      </c>
      <c r="BG861" s="49"/>
      <c r="BH861" s="49"/>
      <c r="BI861" s="49"/>
      <c r="BJ861" s="49"/>
      <c r="BK861" s="49"/>
      <c r="BL861" s="49"/>
      <c r="BM861" s="49"/>
    </row>
    <row r="862" spans="2:65" x14ac:dyDescent="0.25">
      <c r="B862" s="162">
        <v>2024</v>
      </c>
      <c r="C862" s="26"/>
      <c r="D862" s="27" t="s">
        <v>2098</v>
      </c>
      <c r="E862" s="27" t="s">
        <v>2099</v>
      </c>
      <c r="F862" s="29"/>
      <c r="G862" s="30" t="s">
        <v>750</v>
      </c>
      <c r="H862" s="30"/>
      <c r="I862" s="30"/>
      <c r="J862" s="31"/>
      <c r="K862" s="32"/>
      <c r="L862" s="33"/>
      <c r="M862" s="33"/>
      <c r="N862" s="26"/>
      <c r="O862" s="26"/>
      <c r="P862" s="34"/>
      <c r="Q862" s="33"/>
      <c r="R862" s="35"/>
      <c r="S862" s="26" t="s">
        <v>2100</v>
      </c>
      <c r="T862" s="26"/>
      <c r="U862" s="26"/>
      <c r="V862" s="26" t="s">
        <v>610</v>
      </c>
      <c r="W862" s="26"/>
      <c r="X862" s="26" t="s">
        <v>1754</v>
      </c>
      <c r="Y862" s="36"/>
      <c r="Z862" s="37"/>
      <c r="AA862" s="37"/>
      <c r="AB862" s="38"/>
      <c r="AC862" s="33" t="s">
        <v>2106</v>
      </c>
      <c r="AD862" s="28" t="s">
        <v>541</v>
      </c>
      <c r="AE862" s="37">
        <v>2024</v>
      </c>
      <c r="AF862" s="38">
        <v>45342</v>
      </c>
      <c r="AG862" s="38">
        <v>45342</v>
      </c>
      <c r="AH862" s="39"/>
      <c r="AI862" s="39"/>
      <c r="AJ862" s="40" t="s">
        <v>2101</v>
      </c>
      <c r="AK862" s="41">
        <v>0.25</v>
      </c>
      <c r="AL862" s="42" t="s">
        <v>1270</v>
      </c>
      <c r="AM862" s="39">
        <v>920</v>
      </c>
      <c r="AN862" s="30" t="s">
        <v>2102</v>
      </c>
      <c r="AO862" s="30"/>
      <c r="AP862" s="38"/>
      <c r="AQ862" s="43" t="s">
        <v>155</v>
      </c>
      <c r="AR862" s="44"/>
      <c r="AS862" s="45"/>
      <c r="AT862" s="46"/>
      <c r="AU862" s="47"/>
      <c r="AV862" s="48">
        <v>45391</v>
      </c>
      <c r="AW862" s="49"/>
      <c r="AX862" s="49"/>
      <c r="AY862" s="49"/>
      <c r="AZ862" s="49"/>
      <c r="BA862" s="49"/>
      <c r="BB862" s="49"/>
      <c r="BC862" s="49"/>
      <c r="BD862" s="50"/>
      <c r="BE862" s="49">
        <v>18</v>
      </c>
      <c r="BF862" s="49"/>
      <c r="BG862" s="49"/>
      <c r="BH862" s="49"/>
      <c r="BI862" s="49"/>
      <c r="BJ862" s="49"/>
      <c r="BK862" s="49"/>
      <c r="BL862" s="49"/>
      <c r="BM862" s="49"/>
    </row>
    <row r="863" spans="2:65" x14ac:dyDescent="0.25">
      <c r="B863" s="163">
        <v>2024</v>
      </c>
      <c r="C863" s="26"/>
      <c r="D863" s="27" t="s">
        <v>2098</v>
      </c>
      <c r="E863" s="27" t="s">
        <v>2099</v>
      </c>
      <c r="F863" s="29"/>
      <c r="G863" s="30" t="s">
        <v>750</v>
      </c>
      <c r="H863" s="30"/>
      <c r="I863" s="30"/>
      <c r="J863" s="31"/>
      <c r="K863" s="32"/>
      <c r="L863" s="33"/>
      <c r="M863" s="33"/>
      <c r="N863" s="26"/>
      <c r="O863" s="26"/>
      <c r="P863" s="34"/>
      <c r="Q863" s="33"/>
      <c r="R863" s="35"/>
      <c r="S863" s="26" t="s">
        <v>2100</v>
      </c>
      <c r="T863" s="26"/>
      <c r="U863" s="26"/>
      <c r="V863" s="26" t="s">
        <v>610</v>
      </c>
      <c r="W863" s="26"/>
      <c r="X863" s="26" t="s">
        <v>1754</v>
      </c>
      <c r="Y863" s="36"/>
      <c r="Z863" s="37"/>
      <c r="AA863" s="37"/>
      <c r="AB863" s="38"/>
      <c r="AC863" s="33" t="s">
        <v>2106</v>
      </c>
      <c r="AD863" s="28" t="s">
        <v>184</v>
      </c>
      <c r="AE863" s="37">
        <v>2024</v>
      </c>
      <c r="AF863" s="38">
        <v>45349</v>
      </c>
      <c r="AG863" s="38">
        <v>45349</v>
      </c>
      <c r="AH863" s="39"/>
      <c r="AI863" s="39"/>
      <c r="AJ863" s="40" t="s">
        <v>2101</v>
      </c>
      <c r="AK863" s="41">
        <v>0.25</v>
      </c>
      <c r="AL863" s="42" t="s">
        <v>1270</v>
      </c>
      <c r="AM863" s="39">
        <v>920</v>
      </c>
      <c r="AN863" s="30" t="s">
        <v>2102</v>
      </c>
      <c r="AO863" s="30"/>
      <c r="AP863" s="38"/>
      <c r="AQ863" s="43" t="s">
        <v>155</v>
      </c>
      <c r="AR863" s="44"/>
      <c r="AS863" s="45"/>
      <c r="AT863" s="46"/>
      <c r="AU863" s="47"/>
      <c r="AV863" s="48">
        <v>45391</v>
      </c>
      <c r="AW863" s="49"/>
      <c r="AX863" s="49"/>
      <c r="AY863" s="49"/>
      <c r="AZ863" s="49"/>
      <c r="BA863" s="49"/>
      <c r="BB863" s="49"/>
      <c r="BC863" s="49"/>
      <c r="BD863" s="50"/>
      <c r="BE863" s="49">
        <v>19</v>
      </c>
      <c r="BF863" s="49"/>
      <c r="BG863" s="49"/>
      <c r="BH863" s="49"/>
      <c r="BI863" s="49"/>
      <c r="BJ863" s="49"/>
      <c r="BK863" s="49"/>
      <c r="BL863" s="49"/>
      <c r="BM863" s="49"/>
    </row>
    <row r="864" spans="2:65" x14ac:dyDescent="0.25">
      <c r="B864" s="162">
        <v>2024</v>
      </c>
      <c r="C864" s="26"/>
      <c r="D864" s="27" t="s">
        <v>2098</v>
      </c>
      <c r="E864" s="27" t="s">
        <v>2099</v>
      </c>
      <c r="F864" s="29"/>
      <c r="G864" s="30" t="s">
        <v>750</v>
      </c>
      <c r="H864" s="30"/>
      <c r="I864" s="30"/>
      <c r="J864" s="31"/>
      <c r="K864" s="32"/>
      <c r="L864" s="33"/>
      <c r="M864" s="33"/>
      <c r="N864" s="26"/>
      <c r="O864" s="26"/>
      <c r="P864" s="34"/>
      <c r="Q864" s="33"/>
      <c r="R864" s="35"/>
      <c r="S864" s="26" t="s">
        <v>2100</v>
      </c>
      <c r="T864" s="26"/>
      <c r="U864" s="26"/>
      <c r="V864" s="26" t="s">
        <v>610</v>
      </c>
      <c r="W864" s="26"/>
      <c r="X864" s="26" t="s">
        <v>1754</v>
      </c>
      <c r="Y864" s="36"/>
      <c r="Z864" s="37"/>
      <c r="AA864" s="37"/>
      <c r="AB864" s="38"/>
      <c r="AC864" s="33" t="s">
        <v>2106</v>
      </c>
      <c r="AD864" s="28" t="s">
        <v>184</v>
      </c>
      <c r="AE864" s="37">
        <v>2024</v>
      </c>
      <c r="AF864" s="38">
        <v>45350</v>
      </c>
      <c r="AG864" s="38">
        <v>45350</v>
      </c>
      <c r="AH864" s="39"/>
      <c r="AI864" s="39"/>
      <c r="AJ864" s="40" t="s">
        <v>2101</v>
      </c>
      <c r="AK864" s="41">
        <v>0.25</v>
      </c>
      <c r="AL864" s="42" t="s">
        <v>1270</v>
      </c>
      <c r="AM864" s="39">
        <v>920</v>
      </c>
      <c r="AN864" s="30" t="s">
        <v>2102</v>
      </c>
      <c r="AO864" s="30"/>
      <c r="AP864" s="38"/>
      <c r="AQ864" s="43" t="s">
        <v>155</v>
      </c>
      <c r="AR864" s="44"/>
      <c r="AS864" s="45"/>
      <c r="AT864" s="46"/>
      <c r="AU864" s="47"/>
      <c r="AV864" s="48">
        <v>45391</v>
      </c>
      <c r="AW864" s="49"/>
      <c r="AX864" s="49"/>
      <c r="AY864" s="49"/>
      <c r="AZ864" s="49"/>
      <c r="BA864" s="49"/>
      <c r="BB864" s="49"/>
      <c r="BC864" s="49"/>
      <c r="BD864" s="50"/>
      <c r="BE864" s="49">
        <v>13</v>
      </c>
      <c r="BF864" s="49"/>
      <c r="BG864" s="49"/>
      <c r="BH864" s="49"/>
      <c r="BI864" s="49"/>
      <c r="BJ864" s="49"/>
      <c r="BK864" s="49"/>
      <c r="BL864" s="49"/>
      <c r="BM864" s="49"/>
    </row>
    <row r="865" spans="2:65" x14ac:dyDescent="0.25">
      <c r="B865" s="163">
        <v>2024</v>
      </c>
      <c r="C865" s="26"/>
      <c r="D865" s="27" t="s">
        <v>2098</v>
      </c>
      <c r="E865" s="27" t="s">
        <v>2099</v>
      </c>
      <c r="F865" s="29"/>
      <c r="G865" s="30" t="s">
        <v>750</v>
      </c>
      <c r="H865" s="30"/>
      <c r="I865" s="30"/>
      <c r="J865" s="31"/>
      <c r="K865" s="32"/>
      <c r="L865" s="33"/>
      <c r="M865" s="33"/>
      <c r="N865" s="26"/>
      <c r="O865" s="26"/>
      <c r="P865" s="34"/>
      <c r="Q865" s="33"/>
      <c r="R865" s="35"/>
      <c r="S865" s="26" t="s">
        <v>2100</v>
      </c>
      <c r="T865" s="26"/>
      <c r="U865" s="26"/>
      <c r="V865" s="26" t="s">
        <v>610</v>
      </c>
      <c r="W865" s="26"/>
      <c r="X865" s="26" t="s">
        <v>1754</v>
      </c>
      <c r="Y865" s="36"/>
      <c r="Z865" s="37"/>
      <c r="AA865" s="37"/>
      <c r="AB865" s="38"/>
      <c r="AC865" s="33" t="s">
        <v>2104</v>
      </c>
      <c r="AD865" s="28" t="s">
        <v>2107</v>
      </c>
      <c r="AE865" s="37">
        <v>2024</v>
      </c>
      <c r="AF865" s="38">
        <v>45384</v>
      </c>
      <c r="AG865" s="38">
        <v>45384</v>
      </c>
      <c r="AH865" s="39"/>
      <c r="AI865" s="39"/>
      <c r="AJ865" s="40" t="s">
        <v>2101</v>
      </c>
      <c r="AK865" s="41">
        <v>0.25</v>
      </c>
      <c r="AL865" s="42" t="s">
        <v>1270</v>
      </c>
      <c r="AM865" s="39">
        <v>920</v>
      </c>
      <c r="AN865" s="30" t="s">
        <v>2102</v>
      </c>
      <c r="AO865" s="30"/>
      <c r="AP865" s="38"/>
      <c r="AQ865" s="43" t="s">
        <v>155</v>
      </c>
      <c r="AR865" s="44"/>
      <c r="AS865" s="45"/>
      <c r="AT865" s="46"/>
      <c r="AU865" s="47"/>
      <c r="AV865" s="48">
        <v>45455</v>
      </c>
      <c r="AW865" s="49"/>
      <c r="AX865" s="49"/>
      <c r="AY865" s="49"/>
      <c r="AZ865" s="49"/>
      <c r="BA865" s="49"/>
      <c r="BB865" s="49"/>
      <c r="BC865" s="49"/>
      <c r="BD865" s="50"/>
      <c r="BE865" s="49"/>
      <c r="BF865" s="49">
        <v>10</v>
      </c>
      <c r="BG865" s="49"/>
      <c r="BH865" s="49"/>
      <c r="BI865" s="49"/>
      <c r="BJ865" s="49"/>
      <c r="BK865" s="49"/>
      <c r="BL865" s="49"/>
      <c r="BM865" s="49"/>
    </row>
    <row r="866" spans="2:65" x14ac:dyDescent="0.25">
      <c r="B866" s="162">
        <v>2024</v>
      </c>
      <c r="C866" s="26"/>
      <c r="D866" s="27" t="s">
        <v>2098</v>
      </c>
      <c r="E866" s="27" t="s">
        <v>2099</v>
      </c>
      <c r="F866" s="29"/>
      <c r="G866" s="30" t="s">
        <v>750</v>
      </c>
      <c r="H866" s="30"/>
      <c r="I866" s="30"/>
      <c r="J866" s="31"/>
      <c r="K866" s="32"/>
      <c r="L866" s="33"/>
      <c r="M866" s="33"/>
      <c r="N866" s="26"/>
      <c r="O866" s="26"/>
      <c r="P866" s="34"/>
      <c r="Q866" s="33"/>
      <c r="R866" s="35"/>
      <c r="S866" s="26" t="s">
        <v>2100</v>
      </c>
      <c r="T866" s="26"/>
      <c r="U866" s="26"/>
      <c r="V866" s="26" t="s">
        <v>610</v>
      </c>
      <c r="W866" s="26"/>
      <c r="X866" s="26" t="s">
        <v>1754</v>
      </c>
      <c r="Y866" s="36"/>
      <c r="Z866" s="37"/>
      <c r="AA866" s="37"/>
      <c r="AB866" s="38"/>
      <c r="AC866" s="33" t="s">
        <v>2104</v>
      </c>
      <c r="AD866" s="28" t="s">
        <v>2105</v>
      </c>
      <c r="AE866" s="37">
        <v>2024</v>
      </c>
      <c r="AF866" s="38">
        <v>45405</v>
      </c>
      <c r="AG866" s="38">
        <v>45405</v>
      </c>
      <c r="AH866" s="39"/>
      <c r="AI866" s="39"/>
      <c r="AJ866" s="40" t="s">
        <v>2101</v>
      </c>
      <c r="AK866" s="41">
        <v>0.25</v>
      </c>
      <c r="AL866" s="42" t="s">
        <v>1270</v>
      </c>
      <c r="AM866" s="39">
        <v>920</v>
      </c>
      <c r="AN866" s="30" t="s">
        <v>2102</v>
      </c>
      <c r="AO866" s="30"/>
      <c r="AP866" s="38"/>
      <c r="AQ866" s="43" t="s">
        <v>155</v>
      </c>
      <c r="AR866" s="44"/>
      <c r="AS866" s="45"/>
      <c r="AT866" s="46"/>
      <c r="AU866" s="47"/>
      <c r="AV866" s="48">
        <v>45455</v>
      </c>
      <c r="AW866" s="49"/>
      <c r="AX866" s="49"/>
      <c r="AY866" s="49"/>
      <c r="AZ866" s="49"/>
      <c r="BA866" s="49"/>
      <c r="BB866" s="49"/>
      <c r="BC866" s="49"/>
      <c r="BD866" s="50"/>
      <c r="BE866" s="49"/>
      <c r="BF866" s="49">
        <v>18</v>
      </c>
      <c r="BG866" s="49"/>
      <c r="BH866" s="49"/>
      <c r="BI866" s="49"/>
      <c r="BJ866" s="49"/>
      <c r="BK866" s="49"/>
      <c r="BL866" s="49"/>
      <c r="BM866" s="49"/>
    </row>
    <row r="867" spans="2:65" x14ac:dyDescent="0.25">
      <c r="B867" s="163">
        <v>2024</v>
      </c>
      <c r="C867" s="26"/>
      <c r="D867" s="27" t="s">
        <v>2098</v>
      </c>
      <c r="E867" s="27" t="s">
        <v>2099</v>
      </c>
      <c r="F867" s="29"/>
      <c r="G867" s="30" t="s">
        <v>750</v>
      </c>
      <c r="H867" s="30"/>
      <c r="I867" s="30"/>
      <c r="J867" s="31"/>
      <c r="K867" s="32"/>
      <c r="L867" s="33"/>
      <c r="M867" s="33"/>
      <c r="N867" s="26"/>
      <c r="O867" s="26"/>
      <c r="P867" s="34"/>
      <c r="Q867" s="33"/>
      <c r="R867" s="35"/>
      <c r="S867" s="26" t="s">
        <v>2100</v>
      </c>
      <c r="T867" s="26"/>
      <c r="U867" s="26"/>
      <c r="V867" s="26" t="s">
        <v>610</v>
      </c>
      <c r="W867" s="26"/>
      <c r="X867" s="26" t="s">
        <v>1754</v>
      </c>
      <c r="Y867" s="36"/>
      <c r="Z867" s="37"/>
      <c r="AA867" s="37"/>
      <c r="AB867" s="38"/>
      <c r="AC867" s="33" t="s">
        <v>2104</v>
      </c>
      <c r="AD867" s="28" t="s">
        <v>2108</v>
      </c>
      <c r="AE867" s="37">
        <v>2024</v>
      </c>
      <c r="AF867" s="38">
        <v>45412</v>
      </c>
      <c r="AG867" s="38">
        <v>45412</v>
      </c>
      <c r="AH867" s="39"/>
      <c r="AI867" s="39"/>
      <c r="AJ867" s="40" t="s">
        <v>2101</v>
      </c>
      <c r="AK867" s="41">
        <v>0.25</v>
      </c>
      <c r="AL867" s="42" t="s">
        <v>1270</v>
      </c>
      <c r="AM867" s="39">
        <v>920</v>
      </c>
      <c r="AN867" s="30" t="s">
        <v>2102</v>
      </c>
      <c r="AO867" s="30"/>
      <c r="AP867" s="38"/>
      <c r="AQ867" s="43" t="s">
        <v>155</v>
      </c>
      <c r="AR867" s="44"/>
      <c r="AS867" s="45"/>
      <c r="AT867" s="46"/>
      <c r="AU867" s="47"/>
      <c r="AV867" s="48">
        <v>45455</v>
      </c>
      <c r="AW867" s="49"/>
      <c r="AX867" s="49"/>
      <c r="AY867" s="49"/>
      <c r="AZ867" s="49"/>
      <c r="BA867" s="49"/>
      <c r="BB867" s="49"/>
      <c r="BC867" s="49"/>
      <c r="BD867" s="50"/>
      <c r="BE867" s="49"/>
      <c r="BF867" s="49">
        <v>17</v>
      </c>
      <c r="BG867" s="49"/>
      <c r="BH867" s="49"/>
      <c r="BI867" s="49"/>
      <c r="BJ867" s="49"/>
      <c r="BK867" s="49"/>
      <c r="BL867" s="49"/>
      <c r="BM867" s="49"/>
    </row>
    <row r="868" spans="2:65" x14ac:dyDescent="0.25">
      <c r="B868" s="162">
        <v>2024</v>
      </c>
      <c r="C868" s="26"/>
      <c r="D868" s="27" t="s">
        <v>2098</v>
      </c>
      <c r="E868" s="27" t="s">
        <v>2099</v>
      </c>
      <c r="F868" s="29"/>
      <c r="G868" s="30" t="s">
        <v>750</v>
      </c>
      <c r="H868" s="30"/>
      <c r="I868" s="30"/>
      <c r="J868" s="31"/>
      <c r="K868" s="32"/>
      <c r="L868" s="33"/>
      <c r="M868" s="33"/>
      <c r="N868" s="26"/>
      <c r="O868" s="26"/>
      <c r="P868" s="34"/>
      <c r="Q868" s="33"/>
      <c r="R868" s="35"/>
      <c r="S868" s="26" t="s">
        <v>2100</v>
      </c>
      <c r="T868" s="26"/>
      <c r="U868" s="26"/>
      <c r="V868" s="26" t="s">
        <v>610</v>
      </c>
      <c r="W868" s="26"/>
      <c r="X868" s="26" t="s">
        <v>1754</v>
      </c>
      <c r="Y868" s="36"/>
      <c r="Z868" s="37"/>
      <c r="AA868" s="37"/>
      <c r="AB868" s="38"/>
      <c r="AC868" s="33" t="s">
        <v>2109</v>
      </c>
      <c r="AD868" s="28" t="s">
        <v>647</v>
      </c>
      <c r="AE868" s="37">
        <v>2024</v>
      </c>
      <c r="AF868" s="38">
        <v>45429</v>
      </c>
      <c r="AG868" s="38">
        <v>45429</v>
      </c>
      <c r="AH868" s="39"/>
      <c r="AI868" s="39"/>
      <c r="AJ868" s="40" t="s">
        <v>2101</v>
      </c>
      <c r="AK868" s="41">
        <v>0.25</v>
      </c>
      <c r="AL868" s="42" t="s">
        <v>1270</v>
      </c>
      <c r="AM868" s="39">
        <v>920</v>
      </c>
      <c r="AN868" s="30" t="s">
        <v>2102</v>
      </c>
      <c r="AO868" s="30"/>
      <c r="AP868" s="38"/>
      <c r="AQ868" s="43" t="s">
        <v>155</v>
      </c>
      <c r="AR868" s="44"/>
      <c r="AS868" s="45"/>
      <c r="AT868" s="46" t="s">
        <v>2110</v>
      </c>
      <c r="AU868" s="47"/>
      <c r="AV868" s="48">
        <v>45468</v>
      </c>
      <c r="AW868" s="49"/>
      <c r="AX868" s="49"/>
      <c r="AY868" s="49"/>
      <c r="AZ868" s="49"/>
      <c r="BA868" s="49"/>
      <c r="BB868" s="49"/>
      <c r="BC868" s="49"/>
      <c r="BD868" s="50"/>
      <c r="BE868" s="49"/>
      <c r="BF868" s="49"/>
      <c r="BG868" s="49">
        <v>5</v>
      </c>
      <c r="BH868" s="49"/>
      <c r="BI868" s="49"/>
      <c r="BJ868" s="49"/>
      <c r="BK868" s="49"/>
      <c r="BL868" s="49"/>
      <c r="BM868" s="49"/>
    </row>
    <row r="869" spans="2:65" x14ac:dyDescent="0.25">
      <c r="B869" s="163">
        <v>2024</v>
      </c>
      <c r="C869" s="26"/>
      <c r="D869" s="27" t="s">
        <v>2098</v>
      </c>
      <c r="E869" s="27" t="s">
        <v>2099</v>
      </c>
      <c r="F869" s="29"/>
      <c r="G869" s="30" t="s">
        <v>750</v>
      </c>
      <c r="H869" s="30"/>
      <c r="I869" s="30"/>
      <c r="J869" s="31"/>
      <c r="K869" s="32"/>
      <c r="L869" s="33"/>
      <c r="M869" s="33"/>
      <c r="N869" s="26"/>
      <c r="O869" s="26"/>
      <c r="P869" s="34"/>
      <c r="Q869" s="33"/>
      <c r="R869" s="35"/>
      <c r="S869" s="26" t="s">
        <v>2100</v>
      </c>
      <c r="T869" s="26"/>
      <c r="U869" s="26"/>
      <c r="V869" s="26" t="s">
        <v>610</v>
      </c>
      <c r="W869" s="26"/>
      <c r="X869" s="26" t="s">
        <v>1754</v>
      </c>
      <c r="Y869" s="36"/>
      <c r="Z869" s="37"/>
      <c r="AA869" s="37"/>
      <c r="AB869" s="38"/>
      <c r="AC869" s="33"/>
      <c r="AD869" s="28" t="s">
        <v>647</v>
      </c>
      <c r="AE869" s="37">
        <v>2024</v>
      </c>
      <c r="AF869" s="38">
        <v>45428</v>
      </c>
      <c r="AG869" s="38">
        <v>45428</v>
      </c>
      <c r="AH869" s="39"/>
      <c r="AI869" s="39"/>
      <c r="AJ869" s="40" t="s">
        <v>2101</v>
      </c>
      <c r="AK869" s="41">
        <v>0.25</v>
      </c>
      <c r="AL869" s="42" t="s">
        <v>1270</v>
      </c>
      <c r="AM869" s="39">
        <v>920</v>
      </c>
      <c r="AN869" s="30" t="s">
        <v>2102</v>
      </c>
      <c r="AO869" s="30"/>
      <c r="AP869" s="38"/>
      <c r="AQ869" s="43" t="s">
        <v>155</v>
      </c>
      <c r="AR869" s="44"/>
      <c r="AS869" s="45"/>
      <c r="AT869" s="46" t="s">
        <v>2110</v>
      </c>
      <c r="AU869" s="47"/>
      <c r="AV869" s="48">
        <v>45468</v>
      </c>
      <c r="AW869" s="49"/>
      <c r="AX869" s="49"/>
      <c r="AY869" s="49"/>
      <c r="AZ869" s="49"/>
      <c r="BA869" s="49"/>
      <c r="BB869" s="49"/>
      <c r="BC869" s="49"/>
      <c r="BD869" s="50"/>
      <c r="BE869" s="49"/>
      <c r="BF869" s="49"/>
      <c r="BG869" s="49">
        <v>26</v>
      </c>
      <c r="BH869" s="49"/>
      <c r="BI869" s="49"/>
      <c r="BJ869" s="49"/>
      <c r="BK869" s="49"/>
      <c r="BL869" s="49"/>
      <c r="BM869" s="49"/>
    </row>
    <row r="870" spans="2:65" x14ac:dyDescent="0.25">
      <c r="B870" s="162">
        <v>2024</v>
      </c>
      <c r="C870" s="26"/>
      <c r="D870" s="27" t="s">
        <v>2098</v>
      </c>
      <c r="E870" s="27" t="s">
        <v>2099</v>
      </c>
      <c r="F870" s="29"/>
      <c r="G870" s="30" t="s">
        <v>750</v>
      </c>
      <c r="H870" s="30"/>
      <c r="I870" s="30"/>
      <c r="J870" s="31"/>
      <c r="K870" s="32"/>
      <c r="L870" s="33"/>
      <c r="M870" s="33"/>
      <c r="N870" s="26"/>
      <c r="O870" s="26"/>
      <c r="P870" s="34"/>
      <c r="Q870" s="33"/>
      <c r="R870" s="35"/>
      <c r="S870" s="26" t="s">
        <v>2100</v>
      </c>
      <c r="T870" s="26"/>
      <c r="U870" s="26"/>
      <c r="V870" s="26" t="s">
        <v>610</v>
      </c>
      <c r="W870" s="26"/>
      <c r="X870" s="26" t="s">
        <v>1754</v>
      </c>
      <c r="Y870" s="36"/>
      <c r="Z870" s="37"/>
      <c r="AA870" s="37"/>
      <c r="AB870" s="38"/>
      <c r="AC870" s="33" t="s">
        <v>2111</v>
      </c>
      <c r="AD870" s="28" t="s">
        <v>1747</v>
      </c>
      <c r="AE870" s="37">
        <v>2024</v>
      </c>
      <c r="AF870" s="38">
        <v>45434</v>
      </c>
      <c r="AG870" s="38">
        <v>45434</v>
      </c>
      <c r="AH870" s="39"/>
      <c r="AI870" s="39"/>
      <c r="AJ870" s="40" t="s">
        <v>2101</v>
      </c>
      <c r="AK870" s="41">
        <v>0.25</v>
      </c>
      <c r="AL870" s="42" t="s">
        <v>1270</v>
      </c>
      <c r="AM870" s="39">
        <v>920</v>
      </c>
      <c r="AN870" s="30" t="s">
        <v>2102</v>
      </c>
      <c r="AO870" s="30"/>
      <c r="AP870" s="38"/>
      <c r="AQ870" s="43" t="s">
        <v>155</v>
      </c>
      <c r="AR870" s="44"/>
      <c r="AS870" s="45"/>
      <c r="AT870" s="46" t="s">
        <v>2110</v>
      </c>
      <c r="AU870" s="47"/>
      <c r="AV870" s="48">
        <v>45468</v>
      </c>
      <c r="AW870" s="49"/>
      <c r="AX870" s="49"/>
      <c r="AY870" s="49"/>
      <c r="AZ870" s="49"/>
      <c r="BA870" s="49"/>
      <c r="BB870" s="49"/>
      <c r="BC870" s="49"/>
      <c r="BD870" s="50"/>
      <c r="BE870" s="49"/>
      <c r="BF870" s="49"/>
      <c r="BG870" s="49">
        <v>23</v>
      </c>
      <c r="BH870" s="49"/>
      <c r="BI870" s="49"/>
      <c r="BJ870" s="49"/>
      <c r="BK870" s="49"/>
      <c r="BL870" s="49"/>
      <c r="BM870" s="49"/>
    </row>
    <row r="871" spans="2:65" x14ac:dyDescent="0.25">
      <c r="B871" s="163">
        <v>2024</v>
      </c>
      <c r="C871" s="26"/>
      <c r="D871" s="27" t="s">
        <v>2098</v>
      </c>
      <c r="E871" s="27" t="s">
        <v>2099</v>
      </c>
      <c r="F871" s="29"/>
      <c r="G871" s="30" t="s">
        <v>750</v>
      </c>
      <c r="H871" s="30"/>
      <c r="I871" s="30"/>
      <c r="J871" s="31"/>
      <c r="K871" s="32"/>
      <c r="L871" s="33"/>
      <c r="M871" s="33"/>
      <c r="N871" s="26"/>
      <c r="O871" s="26"/>
      <c r="P871" s="34"/>
      <c r="Q871" s="33"/>
      <c r="R871" s="35"/>
      <c r="S871" s="26" t="s">
        <v>2100</v>
      </c>
      <c r="T871" s="26"/>
      <c r="U871" s="26"/>
      <c r="V871" s="26" t="s">
        <v>610</v>
      </c>
      <c r="W871" s="26"/>
      <c r="X871" s="26" t="s">
        <v>1754</v>
      </c>
      <c r="Y871" s="36"/>
      <c r="Z871" s="37"/>
      <c r="AA871" s="37"/>
      <c r="AB871" s="38"/>
      <c r="AC871" s="33"/>
      <c r="AD871" s="28" t="s">
        <v>1747</v>
      </c>
      <c r="AE871" s="37">
        <v>2024</v>
      </c>
      <c r="AF871" s="38">
        <v>45435</v>
      </c>
      <c r="AG871" s="38">
        <v>45435</v>
      </c>
      <c r="AH871" s="39"/>
      <c r="AI871" s="39"/>
      <c r="AJ871" s="40" t="s">
        <v>2101</v>
      </c>
      <c r="AK871" s="41">
        <v>0.25</v>
      </c>
      <c r="AL871" s="42" t="s">
        <v>1270</v>
      </c>
      <c r="AM871" s="39">
        <v>920</v>
      </c>
      <c r="AN871" s="30" t="s">
        <v>2102</v>
      </c>
      <c r="AO871" s="30"/>
      <c r="AP871" s="38"/>
      <c r="AQ871" s="43" t="s">
        <v>155</v>
      </c>
      <c r="AR871" s="44"/>
      <c r="AS871" s="45"/>
      <c r="AT871" s="46" t="s">
        <v>2110</v>
      </c>
      <c r="AU871" s="47"/>
      <c r="AV871" s="48">
        <v>45468</v>
      </c>
      <c r="AW871" s="49"/>
      <c r="AX871" s="49"/>
      <c r="AY871" s="49"/>
      <c r="AZ871" s="49"/>
      <c r="BA871" s="49"/>
      <c r="BB871" s="49"/>
      <c r="BC871" s="49"/>
      <c r="BD871" s="50"/>
      <c r="BE871" s="49"/>
      <c r="BF871" s="49"/>
      <c r="BG871" s="49">
        <v>21</v>
      </c>
      <c r="BH871" s="49"/>
      <c r="BI871" s="49"/>
      <c r="BJ871" s="49"/>
      <c r="BK871" s="49"/>
      <c r="BL871" s="49"/>
      <c r="BM871" s="49"/>
    </row>
    <row r="872" spans="2:65" x14ac:dyDescent="0.25">
      <c r="B872" s="162">
        <v>2024</v>
      </c>
      <c r="C872" s="26"/>
      <c r="D872" s="27" t="s">
        <v>2098</v>
      </c>
      <c r="E872" s="27" t="s">
        <v>2099</v>
      </c>
      <c r="F872" s="29"/>
      <c r="G872" s="30" t="s">
        <v>750</v>
      </c>
      <c r="H872" s="30"/>
      <c r="I872" s="30"/>
      <c r="J872" s="31"/>
      <c r="K872" s="32"/>
      <c r="L872" s="33"/>
      <c r="M872" s="33"/>
      <c r="N872" s="26"/>
      <c r="O872" s="26"/>
      <c r="P872" s="34"/>
      <c r="Q872" s="33"/>
      <c r="R872" s="35"/>
      <c r="S872" s="26" t="s">
        <v>2100</v>
      </c>
      <c r="T872" s="26"/>
      <c r="U872" s="26"/>
      <c r="V872" s="26" t="s">
        <v>610</v>
      </c>
      <c r="W872" s="26"/>
      <c r="X872" s="26" t="s">
        <v>1754</v>
      </c>
      <c r="Y872" s="36"/>
      <c r="Z872" s="37"/>
      <c r="AA872" s="37"/>
      <c r="AB872" s="38"/>
      <c r="AC872" s="33" t="s">
        <v>2112</v>
      </c>
      <c r="AD872" s="28" t="s">
        <v>1747</v>
      </c>
      <c r="AE872" s="37">
        <v>2024</v>
      </c>
      <c r="AF872" s="38">
        <v>45436</v>
      </c>
      <c r="AG872" s="38">
        <v>45436</v>
      </c>
      <c r="AH872" s="39"/>
      <c r="AI872" s="39"/>
      <c r="AJ872" s="40" t="s">
        <v>2101</v>
      </c>
      <c r="AK872" s="41">
        <v>0.25</v>
      </c>
      <c r="AL872" s="42" t="s">
        <v>1270</v>
      </c>
      <c r="AM872" s="39">
        <v>920</v>
      </c>
      <c r="AN872" s="30" t="s">
        <v>2102</v>
      </c>
      <c r="AO872" s="30"/>
      <c r="AP872" s="38"/>
      <c r="AQ872" s="43" t="s">
        <v>155</v>
      </c>
      <c r="AR872" s="44"/>
      <c r="AS872" s="45"/>
      <c r="AT872" s="46" t="s">
        <v>2110</v>
      </c>
      <c r="AU872" s="47"/>
      <c r="AV872" s="48">
        <v>45468</v>
      </c>
      <c r="AW872" s="49"/>
      <c r="AX872" s="49"/>
      <c r="AY872" s="49"/>
      <c r="AZ872" s="49"/>
      <c r="BA872" s="49"/>
      <c r="BB872" s="49"/>
      <c r="BC872" s="49"/>
      <c r="BD872" s="50"/>
      <c r="BE872" s="49"/>
      <c r="BF872" s="49"/>
      <c r="BG872" s="49">
        <v>11</v>
      </c>
      <c r="BH872" s="49"/>
      <c r="BI872" s="49"/>
      <c r="BJ872" s="49"/>
      <c r="BK872" s="49"/>
      <c r="BL872" s="49"/>
      <c r="BM872" s="49"/>
    </row>
    <row r="873" spans="2:65" x14ac:dyDescent="0.25">
      <c r="B873" s="163">
        <v>2024</v>
      </c>
      <c r="C873" s="26"/>
      <c r="D873" s="27" t="s">
        <v>2098</v>
      </c>
      <c r="E873" s="27" t="s">
        <v>2099</v>
      </c>
      <c r="F873" s="29"/>
      <c r="G873" s="30" t="s">
        <v>750</v>
      </c>
      <c r="H873" s="30"/>
      <c r="I873" s="30"/>
      <c r="J873" s="31"/>
      <c r="K873" s="32"/>
      <c r="L873" s="33"/>
      <c r="M873" s="33"/>
      <c r="N873" s="26"/>
      <c r="O873" s="26"/>
      <c r="P873" s="34"/>
      <c r="Q873" s="33"/>
      <c r="R873" s="35"/>
      <c r="S873" s="26" t="s">
        <v>2100</v>
      </c>
      <c r="T873" s="26"/>
      <c r="U873" s="26"/>
      <c r="V873" s="26" t="s">
        <v>610</v>
      </c>
      <c r="W873" s="26"/>
      <c r="X873" s="26" t="s">
        <v>1754</v>
      </c>
      <c r="Y873" s="36"/>
      <c r="Z873" s="37"/>
      <c r="AA873" s="37"/>
      <c r="AB873" s="38"/>
      <c r="AC873" s="33" t="s">
        <v>2113</v>
      </c>
      <c r="AD873" s="28" t="s">
        <v>239</v>
      </c>
      <c r="AE873" s="37">
        <v>2024</v>
      </c>
      <c r="AF873" s="38">
        <v>45462</v>
      </c>
      <c r="AG873" s="38">
        <v>45462</v>
      </c>
      <c r="AH873" s="39"/>
      <c r="AI873" s="39"/>
      <c r="AJ873" s="40" t="s">
        <v>2101</v>
      </c>
      <c r="AK873" s="41">
        <v>0.25</v>
      </c>
      <c r="AL873" s="42" t="s">
        <v>1270</v>
      </c>
      <c r="AM873" s="39">
        <v>920</v>
      </c>
      <c r="AN873" s="30" t="s">
        <v>2102</v>
      </c>
      <c r="AO873" s="30"/>
      <c r="AP873" s="38"/>
      <c r="AQ873" s="43" t="s">
        <v>155</v>
      </c>
      <c r="AR873" s="44"/>
      <c r="AS873" s="45"/>
      <c r="AT873" s="46" t="s">
        <v>2110</v>
      </c>
      <c r="AU873" s="47"/>
      <c r="AV873" s="48">
        <v>45545</v>
      </c>
      <c r="AW873" s="49"/>
      <c r="AX873" s="49"/>
      <c r="AY873" s="49"/>
      <c r="AZ873" s="49"/>
      <c r="BA873" s="49"/>
      <c r="BB873" s="49"/>
      <c r="BC873" s="49"/>
      <c r="BD873" s="50"/>
      <c r="BE873" s="49"/>
      <c r="BF873" s="49"/>
      <c r="BG873" s="49">
        <v>11</v>
      </c>
      <c r="BH873" s="49"/>
      <c r="BI873" s="49"/>
      <c r="BJ873" s="49"/>
      <c r="BK873" s="49"/>
      <c r="BL873" s="49"/>
      <c r="BM873" s="49"/>
    </row>
    <row r="874" spans="2:65" x14ac:dyDescent="0.25">
      <c r="B874" s="162">
        <v>2024</v>
      </c>
      <c r="C874" s="26"/>
      <c r="D874" s="27" t="s">
        <v>2098</v>
      </c>
      <c r="E874" s="27" t="s">
        <v>2099</v>
      </c>
      <c r="F874" s="29"/>
      <c r="G874" s="30" t="s">
        <v>750</v>
      </c>
      <c r="H874" s="30"/>
      <c r="I874" s="30"/>
      <c r="J874" s="31"/>
      <c r="K874" s="32"/>
      <c r="L874" s="33"/>
      <c r="M874" s="33"/>
      <c r="N874" s="26"/>
      <c r="O874" s="26"/>
      <c r="P874" s="34"/>
      <c r="Q874" s="33"/>
      <c r="R874" s="35"/>
      <c r="S874" s="26" t="s">
        <v>2100</v>
      </c>
      <c r="T874" s="26"/>
      <c r="U874" s="26"/>
      <c r="V874" s="26" t="s">
        <v>610</v>
      </c>
      <c r="W874" s="26"/>
      <c r="X874" s="26" t="s">
        <v>1754</v>
      </c>
      <c r="Y874" s="36"/>
      <c r="Z874" s="37"/>
      <c r="AA874" s="37"/>
      <c r="AB874" s="38"/>
      <c r="AC874" s="33" t="s">
        <v>2112</v>
      </c>
      <c r="AD874" s="28" t="s">
        <v>239</v>
      </c>
      <c r="AE874" s="37">
        <v>2024</v>
      </c>
      <c r="AF874" s="38">
        <v>45463</v>
      </c>
      <c r="AG874" s="38">
        <v>45463</v>
      </c>
      <c r="AH874" s="39"/>
      <c r="AI874" s="39"/>
      <c r="AJ874" s="40" t="s">
        <v>2101</v>
      </c>
      <c r="AK874" s="41">
        <v>0.25</v>
      </c>
      <c r="AL874" s="42" t="s">
        <v>1270</v>
      </c>
      <c r="AM874" s="39">
        <v>920</v>
      </c>
      <c r="AN874" s="30" t="s">
        <v>2102</v>
      </c>
      <c r="AO874" s="30"/>
      <c r="AP874" s="38"/>
      <c r="AQ874" s="43" t="s">
        <v>155</v>
      </c>
      <c r="AR874" s="44"/>
      <c r="AS874" s="45"/>
      <c r="AT874" s="46" t="s">
        <v>2110</v>
      </c>
      <c r="AU874" s="47"/>
      <c r="AV874" s="48">
        <v>45545</v>
      </c>
      <c r="AW874" s="49"/>
      <c r="AX874" s="49"/>
      <c r="AY874" s="49"/>
      <c r="AZ874" s="49"/>
      <c r="BA874" s="49"/>
      <c r="BB874" s="49"/>
      <c r="BC874" s="49"/>
      <c r="BD874" s="50"/>
      <c r="BE874" s="49"/>
      <c r="BF874" s="49"/>
      <c r="BG874" s="49">
        <v>26</v>
      </c>
      <c r="BH874" s="49"/>
      <c r="BI874" s="49"/>
      <c r="BJ874" s="49"/>
      <c r="BK874" s="49"/>
      <c r="BL874" s="49"/>
      <c r="BM874" s="49"/>
    </row>
    <row r="875" spans="2:65" x14ac:dyDescent="0.25">
      <c r="B875" s="163">
        <v>2024</v>
      </c>
      <c r="C875" s="26"/>
      <c r="D875" s="27" t="s">
        <v>2098</v>
      </c>
      <c r="E875" s="27" t="s">
        <v>2099</v>
      </c>
      <c r="F875" s="29"/>
      <c r="G875" s="30" t="s">
        <v>750</v>
      </c>
      <c r="H875" s="30"/>
      <c r="I875" s="30"/>
      <c r="J875" s="31"/>
      <c r="K875" s="32"/>
      <c r="L875" s="33"/>
      <c r="M875" s="33"/>
      <c r="N875" s="26"/>
      <c r="O875" s="26"/>
      <c r="P875" s="34"/>
      <c r="Q875" s="33"/>
      <c r="R875" s="35"/>
      <c r="S875" s="26" t="s">
        <v>2100</v>
      </c>
      <c r="T875" s="26"/>
      <c r="U875" s="26"/>
      <c r="V875" s="26" t="s">
        <v>610</v>
      </c>
      <c r="W875" s="26"/>
      <c r="X875" s="26" t="s">
        <v>1754</v>
      </c>
      <c r="Y875" s="36"/>
      <c r="Z875" s="37"/>
      <c r="AA875" s="37"/>
      <c r="AB875" s="38"/>
      <c r="AC875" s="33" t="s">
        <v>2114</v>
      </c>
      <c r="AD875" s="28" t="s">
        <v>222</v>
      </c>
      <c r="AE875" s="37">
        <v>2024</v>
      </c>
      <c r="AF875" s="38">
        <v>45498</v>
      </c>
      <c r="AG875" s="38">
        <v>45498</v>
      </c>
      <c r="AH875" s="39"/>
      <c r="AI875" s="39"/>
      <c r="AJ875" s="40" t="s">
        <v>2101</v>
      </c>
      <c r="AK875" s="41">
        <v>0.25</v>
      </c>
      <c r="AL875" s="42" t="s">
        <v>1270</v>
      </c>
      <c r="AM875" s="39">
        <v>920</v>
      </c>
      <c r="AN875" s="30" t="s">
        <v>2102</v>
      </c>
      <c r="AO875" s="30"/>
      <c r="AP875" s="38"/>
      <c r="AQ875" s="43" t="s">
        <v>155</v>
      </c>
      <c r="AR875" s="44"/>
      <c r="AS875" s="45"/>
      <c r="AT875" s="46" t="s">
        <v>2110</v>
      </c>
      <c r="AU875" s="47"/>
      <c r="AV875" s="48">
        <v>45545</v>
      </c>
      <c r="AW875" s="49"/>
      <c r="AX875" s="49"/>
      <c r="AY875" s="49"/>
      <c r="AZ875" s="49"/>
      <c r="BA875" s="49"/>
      <c r="BB875" s="49"/>
      <c r="BC875" s="49"/>
      <c r="BD875" s="50"/>
      <c r="BE875" s="49"/>
      <c r="BF875" s="49"/>
      <c r="BG875" s="49">
        <v>14</v>
      </c>
      <c r="BH875" s="49"/>
      <c r="BI875" s="49"/>
      <c r="BJ875" s="49"/>
      <c r="BK875" s="49"/>
      <c r="BL875" s="49"/>
      <c r="BM875" s="49"/>
    </row>
    <row r="876" spans="2:65" x14ac:dyDescent="0.25">
      <c r="B876" s="162">
        <v>2024</v>
      </c>
      <c r="C876" s="26"/>
      <c r="D876" s="27" t="s">
        <v>2098</v>
      </c>
      <c r="E876" s="27" t="s">
        <v>2099</v>
      </c>
      <c r="F876" s="29"/>
      <c r="G876" s="30" t="s">
        <v>750</v>
      </c>
      <c r="H876" s="30"/>
      <c r="I876" s="30"/>
      <c r="J876" s="31"/>
      <c r="K876" s="32"/>
      <c r="L876" s="33"/>
      <c r="M876" s="33"/>
      <c r="N876" s="26"/>
      <c r="O876" s="26"/>
      <c r="P876" s="34"/>
      <c r="Q876" s="33"/>
      <c r="R876" s="35"/>
      <c r="S876" s="26" t="s">
        <v>2100</v>
      </c>
      <c r="T876" s="26"/>
      <c r="U876" s="26"/>
      <c r="V876" s="26" t="s">
        <v>610</v>
      </c>
      <c r="W876" s="26"/>
      <c r="X876" s="26" t="s">
        <v>1754</v>
      </c>
      <c r="Y876" s="36"/>
      <c r="Z876" s="37"/>
      <c r="AA876" s="37"/>
      <c r="AB876" s="38"/>
      <c r="AC876" s="33" t="s">
        <v>2115</v>
      </c>
      <c r="AD876" s="28" t="s">
        <v>2116</v>
      </c>
      <c r="AE876" s="37">
        <v>2024</v>
      </c>
      <c r="AF876" s="38">
        <v>45468</v>
      </c>
      <c r="AG876" s="38">
        <v>45468</v>
      </c>
      <c r="AH876" s="39"/>
      <c r="AI876" s="39"/>
      <c r="AJ876" s="40" t="s">
        <v>2101</v>
      </c>
      <c r="AK876" s="41">
        <v>0.25</v>
      </c>
      <c r="AL876" s="42" t="s">
        <v>1270</v>
      </c>
      <c r="AM876" s="39">
        <v>920</v>
      </c>
      <c r="AN876" s="30" t="s">
        <v>2102</v>
      </c>
      <c r="AO876" s="30"/>
      <c r="AP876" s="38"/>
      <c r="AQ876" s="43" t="s">
        <v>911</v>
      </c>
      <c r="AR876" s="44"/>
      <c r="AS876" s="45"/>
      <c r="AT876" s="46" t="s">
        <v>2110</v>
      </c>
      <c r="AU876" s="47"/>
      <c r="AV876" s="48">
        <v>45545</v>
      </c>
      <c r="AW876" s="49"/>
      <c r="AX876" s="49"/>
      <c r="AY876" s="49"/>
      <c r="AZ876" s="49"/>
      <c r="BA876" s="49"/>
      <c r="BB876" s="49"/>
      <c r="BC876" s="49"/>
      <c r="BD876" s="50"/>
      <c r="BE876" s="49"/>
      <c r="BF876" s="49"/>
      <c r="BG876" s="49">
        <v>27</v>
      </c>
      <c r="BH876" s="49"/>
      <c r="BI876" s="49"/>
      <c r="BJ876" s="49"/>
      <c r="BK876" s="49"/>
      <c r="BL876" s="49"/>
      <c r="BM876" s="49"/>
    </row>
    <row r="877" spans="2:65" x14ac:dyDescent="0.25">
      <c r="B877" s="163">
        <v>2024</v>
      </c>
      <c r="C877" s="26"/>
      <c r="D877" s="27" t="s">
        <v>2098</v>
      </c>
      <c r="E877" s="27" t="s">
        <v>2099</v>
      </c>
      <c r="F877" s="29"/>
      <c r="G877" s="30" t="s">
        <v>750</v>
      </c>
      <c r="H877" s="30"/>
      <c r="I877" s="30"/>
      <c r="J877" s="31"/>
      <c r="K877" s="32"/>
      <c r="L877" s="33"/>
      <c r="M877" s="33"/>
      <c r="N877" s="26"/>
      <c r="O877" s="26"/>
      <c r="P877" s="34"/>
      <c r="Q877" s="33"/>
      <c r="R877" s="35"/>
      <c r="S877" s="26" t="s">
        <v>2100</v>
      </c>
      <c r="T877" s="26"/>
      <c r="U877" s="26"/>
      <c r="V877" s="26" t="s">
        <v>610</v>
      </c>
      <c r="W877" s="26"/>
      <c r="X877" s="26" t="s">
        <v>1754</v>
      </c>
      <c r="Y877" s="36"/>
      <c r="Z877" s="37"/>
      <c r="AA877" s="37"/>
      <c r="AB877" s="38"/>
      <c r="AC877" s="33" t="s">
        <v>2114</v>
      </c>
      <c r="AD877" s="28" t="s">
        <v>222</v>
      </c>
      <c r="AE877" s="37">
        <v>2024</v>
      </c>
      <c r="AF877" s="38">
        <v>45469</v>
      </c>
      <c r="AG877" s="38">
        <v>45469</v>
      </c>
      <c r="AH877" s="39"/>
      <c r="AI877" s="39"/>
      <c r="AJ877" s="40" t="s">
        <v>2101</v>
      </c>
      <c r="AK877" s="41">
        <v>0.25</v>
      </c>
      <c r="AL877" s="42" t="s">
        <v>1270</v>
      </c>
      <c r="AM877" s="39">
        <v>920</v>
      </c>
      <c r="AN877" s="30" t="s">
        <v>2102</v>
      </c>
      <c r="AO877" s="30"/>
      <c r="AP877" s="38"/>
      <c r="AQ877" s="43" t="s">
        <v>155</v>
      </c>
      <c r="AR877" s="44"/>
      <c r="AS877" s="45"/>
      <c r="AT877" s="46" t="s">
        <v>2110</v>
      </c>
      <c r="AU877" s="47"/>
      <c r="AV877" s="48">
        <v>45545</v>
      </c>
      <c r="AW877" s="49"/>
      <c r="AX877" s="49"/>
      <c r="AY877" s="49"/>
      <c r="AZ877" s="49"/>
      <c r="BA877" s="49"/>
      <c r="BB877" s="49"/>
      <c r="BC877" s="49"/>
      <c r="BD877" s="50"/>
      <c r="BE877" s="49"/>
      <c r="BF877" s="49"/>
      <c r="BG877" s="49">
        <v>12</v>
      </c>
      <c r="BH877" s="49"/>
      <c r="BI877" s="49"/>
      <c r="BJ877" s="49"/>
      <c r="BK877" s="49"/>
      <c r="BL877" s="49"/>
      <c r="BM877" s="49"/>
    </row>
    <row r="878" spans="2:65" x14ac:dyDescent="0.25">
      <c r="B878" s="162">
        <v>2024</v>
      </c>
      <c r="C878" s="26"/>
      <c r="D878" s="27" t="s">
        <v>2098</v>
      </c>
      <c r="E878" s="27" t="s">
        <v>2099</v>
      </c>
      <c r="F878" s="29"/>
      <c r="G878" s="30" t="s">
        <v>750</v>
      </c>
      <c r="H878" s="30"/>
      <c r="I878" s="30"/>
      <c r="J878" s="31"/>
      <c r="K878" s="32"/>
      <c r="L878" s="33"/>
      <c r="M878" s="33"/>
      <c r="N878" s="26"/>
      <c r="O878" s="26"/>
      <c r="P878" s="34"/>
      <c r="Q878" s="33"/>
      <c r="R878" s="35"/>
      <c r="S878" s="26" t="s">
        <v>2100</v>
      </c>
      <c r="T878" s="26"/>
      <c r="U878" s="26"/>
      <c r="V878" s="26" t="s">
        <v>610</v>
      </c>
      <c r="W878" s="26"/>
      <c r="X878" s="26" t="s">
        <v>1754</v>
      </c>
      <c r="Y878" s="36"/>
      <c r="Z878" s="37"/>
      <c r="AA878" s="37"/>
      <c r="AB878" s="38"/>
      <c r="AC878" s="33" t="s">
        <v>2112</v>
      </c>
      <c r="AD878" s="28" t="s">
        <v>239</v>
      </c>
      <c r="AE878" s="37">
        <v>2024</v>
      </c>
      <c r="AF878" s="38">
        <v>45464</v>
      </c>
      <c r="AG878" s="38">
        <v>45464</v>
      </c>
      <c r="AH878" s="39"/>
      <c r="AI878" s="39"/>
      <c r="AJ878" s="40" t="s">
        <v>2101</v>
      </c>
      <c r="AK878" s="41">
        <v>0.25</v>
      </c>
      <c r="AL878" s="42" t="s">
        <v>1270</v>
      </c>
      <c r="AM878" s="39">
        <v>920</v>
      </c>
      <c r="AN878" s="30" t="s">
        <v>2102</v>
      </c>
      <c r="AO878" s="30"/>
      <c r="AP878" s="38"/>
      <c r="AQ878" s="43" t="s">
        <v>155</v>
      </c>
      <c r="AR878" s="44"/>
      <c r="AS878" s="45"/>
      <c r="AT878" s="46" t="s">
        <v>2110</v>
      </c>
      <c r="AU878" s="47"/>
      <c r="AV878" s="48">
        <v>45545</v>
      </c>
      <c r="AW878" s="49">
        <v>26</v>
      </c>
      <c r="AX878" s="49"/>
      <c r="AY878" s="49"/>
      <c r="AZ878" s="49"/>
      <c r="BA878" s="49"/>
      <c r="BB878" s="49"/>
      <c r="BC878" s="49"/>
      <c r="BD878" s="50"/>
      <c r="BE878" s="49"/>
      <c r="BF878" s="49"/>
      <c r="BG878" s="49">
        <v>22</v>
      </c>
      <c r="BH878" s="49"/>
      <c r="BI878" s="49"/>
      <c r="BJ878" s="49"/>
      <c r="BK878" s="49"/>
      <c r="BL878" s="49"/>
      <c r="BM878" s="49"/>
    </row>
    <row r="879" spans="2:65" x14ac:dyDescent="0.25">
      <c r="B879" s="163">
        <v>2023</v>
      </c>
      <c r="C879" s="26"/>
      <c r="D879" s="27" t="s">
        <v>2117</v>
      </c>
      <c r="E879" s="27" t="s">
        <v>2118</v>
      </c>
      <c r="F879" s="29"/>
      <c r="G879" s="30" t="s">
        <v>750</v>
      </c>
      <c r="H879" s="30"/>
      <c r="I879" s="30"/>
      <c r="J879" s="31"/>
      <c r="K879" s="32"/>
      <c r="L879" s="33"/>
      <c r="M879" s="33"/>
      <c r="N879" s="26"/>
      <c r="O879" s="26"/>
      <c r="P879" s="34"/>
      <c r="Q879" s="33"/>
      <c r="R879" s="35"/>
      <c r="S879" s="26"/>
      <c r="T879" s="26"/>
      <c r="U879" s="26"/>
      <c r="V879" s="26" t="s">
        <v>84</v>
      </c>
      <c r="W879" s="26"/>
      <c r="X879" s="26" t="s">
        <v>86</v>
      </c>
      <c r="Y879" s="36"/>
      <c r="Z879" s="37"/>
      <c r="AA879" s="37"/>
      <c r="AB879" s="38" t="s">
        <v>29</v>
      </c>
      <c r="AC879" s="33" t="s">
        <v>2119</v>
      </c>
      <c r="AD879" s="28"/>
      <c r="AE879" s="37"/>
      <c r="AF879" s="38" t="s">
        <v>501</v>
      </c>
      <c r="AG879" s="38" t="s">
        <v>501</v>
      </c>
      <c r="AH879" s="39"/>
      <c r="AI879" s="39"/>
      <c r="AJ879" s="40"/>
      <c r="AK879" s="41"/>
      <c r="AL879" s="42">
        <v>8</v>
      </c>
      <c r="AM879" s="39">
        <v>921</v>
      </c>
      <c r="AN879" s="30"/>
      <c r="AO879" s="30"/>
      <c r="AP879" s="38"/>
      <c r="AQ879" s="43"/>
      <c r="AR879" s="44" t="s">
        <v>501</v>
      </c>
      <c r="AS879" s="45">
        <v>45461</v>
      </c>
      <c r="AT879" s="46" t="s">
        <v>2120</v>
      </c>
      <c r="AU879" s="47"/>
      <c r="AV879" s="48"/>
      <c r="AW879" s="49"/>
      <c r="AX879" s="49"/>
      <c r="AY879" s="49"/>
      <c r="AZ879" s="49"/>
      <c r="BA879" s="49"/>
      <c r="BB879" s="49"/>
      <c r="BC879" s="49" t="e">
        <v>#VALUE!</v>
      </c>
      <c r="BD879" s="50"/>
      <c r="BE879" s="49"/>
      <c r="BF879" s="49"/>
      <c r="BG879" s="49"/>
      <c r="BH879" s="49"/>
      <c r="BI879" s="49"/>
      <c r="BJ879" s="49"/>
      <c r="BK879" s="49"/>
      <c r="BL879" s="49"/>
      <c r="BM879" s="49"/>
    </row>
    <row r="880" spans="2:65" x14ac:dyDescent="0.25">
      <c r="B880" s="162">
        <v>2023</v>
      </c>
      <c r="C880" s="26"/>
      <c r="D880" s="27" t="s">
        <v>2121</v>
      </c>
      <c r="E880" s="27" t="s">
        <v>2122</v>
      </c>
      <c r="F880" s="29"/>
      <c r="G880" s="30" t="s">
        <v>750</v>
      </c>
      <c r="H880" s="30"/>
      <c r="I880" s="30"/>
      <c r="J880" s="31"/>
      <c r="K880" s="32"/>
      <c r="L880" s="33"/>
      <c r="M880" s="33"/>
      <c r="N880" s="26"/>
      <c r="O880" s="26"/>
      <c r="P880" s="34" t="s">
        <v>2123</v>
      </c>
      <c r="Q880" s="33"/>
      <c r="R880" s="35"/>
      <c r="S880" s="26" t="s">
        <v>1093</v>
      </c>
      <c r="T880" s="26"/>
      <c r="U880" s="26"/>
      <c r="V880" s="26"/>
      <c r="W880" s="26"/>
      <c r="X880" s="26" t="s">
        <v>1754</v>
      </c>
      <c r="Y880" s="36"/>
      <c r="Z880" s="37"/>
      <c r="AA880" s="37"/>
      <c r="AB880" s="38"/>
      <c r="AC880" s="33"/>
      <c r="AD880" s="28"/>
      <c r="AE880" s="37"/>
      <c r="AF880" s="38">
        <v>45259</v>
      </c>
      <c r="AG880" s="38">
        <v>45261</v>
      </c>
      <c r="AH880" s="39"/>
      <c r="AI880" s="39"/>
      <c r="AJ880" s="40" t="s">
        <v>972</v>
      </c>
      <c r="AK880" s="41">
        <v>0.45833333333333331</v>
      </c>
      <c r="AL880" s="42" t="s">
        <v>1939</v>
      </c>
      <c r="AM880" s="39">
        <v>922</v>
      </c>
      <c r="AN880" s="30" t="s">
        <v>2124</v>
      </c>
      <c r="AO880" s="30"/>
      <c r="AP880" s="38"/>
      <c r="AQ880" s="43" t="s">
        <v>911</v>
      </c>
      <c r="AR880" s="44"/>
      <c r="AS880" s="45"/>
      <c r="AT880" s="46"/>
      <c r="AU880" s="47" t="s">
        <v>35</v>
      </c>
      <c r="AV880" s="48">
        <v>45274</v>
      </c>
      <c r="AW880" s="49"/>
      <c r="AX880" s="49"/>
      <c r="AY880" s="49"/>
      <c r="AZ880" s="49"/>
      <c r="BA880" s="49"/>
      <c r="BB880" s="49">
        <v>82</v>
      </c>
      <c r="BC880" s="49" t="e">
        <v>#VALUE!</v>
      </c>
      <c r="BD880" s="50"/>
      <c r="BE880" s="49"/>
      <c r="BF880" s="49"/>
      <c r="BG880" s="49"/>
      <c r="BH880" s="49"/>
      <c r="BI880" s="49"/>
      <c r="BJ880" s="49"/>
      <c r="BK880" s="49"/>
      <c r="BL880" s="49"/>
      <c r="BM880" s="49"/>
    </row>
    <row r="881" spans="2:65" x14ac:dyDescent="0.25">
      <c r="B881" s="163">
        <v>2023</v>
      </c>
      <c r="C881" s="26"/>
      <c r="D881" s="27" t="s">
        <v>2125</v>
      </c>
      <c r="E881" s="27" t="s">
        <v>2126</v>
      </c>
      <c r="F881" s="29"/>
      <c r="G881" s="30" t="s">
        <v>750</v>
      </c>
      <c r="H881" s="30"/>
      <c r="I881" s="30"/>
      <c r="J881" s="31"/>
      <c r="K881" s="32" t="s">
        <v>2127</v>
      </c>
      <c r="L881" s="33"/>
      <c r="M881" s="33"/>
      <c r="N881" s="26"/>
      <c r="O881" s="26"/>
      <c r="P881" s="34"/>
      <c r="Q881" s="33"/>
      <c r="R881" s="35"/>
      <c r="S881" s="26"/>
      <c r="T881" s="26"/>
      <c r="U881" s="26"/>
      <c r="V881" s="26"/>
      <c r="W881" s="26"/>
      <c r="X881" s="26" t="s">
        <v>423</v>
      </c>
      <c r="Y881" s="36"/>
      <c r="Z881" s="37"/>
      <c r="AA881" s="37"/>
      <c r="AB881" s="38" t="s">
        <v>29</v>
      </c>
      <c r="AC881" s="33"/>
      <c r="AD881" s="28" t="s">
        <v>154</v>
      </c>
      <c r="AE881" s="37"/>
      <c r="AF881" s="38" t="s">
        <v>501</v>
      </c>
      <c r="AG881" s="38" t="s">
        <v>501</v>
      </c>
      <c r="AH881" s="39" t="s">
        <v>1978</v>
      </c>
      <c r="AI881" s="39" t="s">
        <v>31</v>
      </c>
      <c r="AJ881" s="40" t="s">
        <v>424</v>
      </c>
      <c r="AK881" s="41">
        <v>0.875</v>
      </c>
      <c r="AL881" s="42" t="s">
        <v>2128</v>
      </c>
      <c r="AM881" s="39">
        <v>923</v>
      </c>
      <c r="AN881" s="30"/>
      <c r="AO881" s="30"/>
      <c r="AP881" s="38"/>
      <c r="AQ881" s="43"/>
      <c r="AR881" s="44" t="s">
        <v>501</v>
      </c>
      <c r="AS881" s="45">
        <v>45597</v>
      </c>
      <c r="AT881" s="46"/>
      <c r="AU881" s="47"/>
      <c r="AV881" s="48"/>
      <c r="AW881" s="49"/>
      <c r="AX881" s="49"/>
      <c r="AY881" s="49"/>
      <c r="AZ881" s="49"/>
      <c r="BA881" s="49"/>
      <c r="BB881" s="49"/>
      <c r="BC881" s="49" t="e">
        <v>#VALUE!</v>
      </c>
      <c r="BD881" s="50"/>
      <c r="BE881" s="49"/>
      <c r="BF881" s="49"/>
      <c r="BG881" s="49"/>
      <c r="BH881" s="49"/>
      <c r="BI881" s="49"/>
      <c r="BJ881" s="49"/>
      <c r="BK881" s="49"/>
      <c r="BL881" s="49"/>
      <c r="BM881" s="49"/>
    </row>
    <row r="882" spans="2:65" x14ac:dyDescent="0.25">
      <c r="B882" s="162">
        <v>2024</v>
      </c>
      <c r="C882" s="26"/>
      <c r="D882" s="27" t="s">
        <v>2129</v>
      </c>
      <c r="E882" s="27" t="s">
        <v>2130</v>
      </c>
      <c r="F882" s="29"/>
      <c r="G882" s="30"/>
      <c r="H882" s="30"/>
      <c r="I882" s="30"/>
      <c r="J882" s="31"/>
      <c r="K882" s="32"/>
      <c r="L882" s="33"/>
      <c r="M882" s="33"/>
      <c r="N882" s="26"/>
      <c r="O882" s="26"/>
      <c r="P882" s="34"/>
      <c r="Q882" s="33"/>
      <c r="R882" s="35"/>
      <c r="S882" s="26"/>
      <c r="T882" s="26"/>
      <c r="U882" s="26"/>
      <c r="V882" s="26"/>
      <c r="W882" s="26"/>
      <c r="X882" s="26"/>
      <c r="Y882" s="36"/>
      <c r="Z882" s="37"/>
      <c r="AA882" s="37" t="s">
        <v>2131</v>
      </c>
      <c r="AB882" s="38"/>
      <c r="AC882" s="33" t="s">
        <v>2132</v>
      </c>
      <c r="AD882" s="28" t="s">
        <v>154</v>
      </c>
      <c r="AE882" s="37">
        <v>2024</v>
      </c>
      <c r="AF882" s="38">
        <v>45419</v>
      </c>
      <c r="AG882" s="38">
        <v>45440</v>
      </c>
      <c r="AH882" s="39" t="s">
        <v>30</v>
      </c>
      <c r="AI882" s="39"/>
      <c r="AJ882" s="40" t="s">
        <v>32</v>
      </c>
      <c r="AK882" s="41"/>
      <c r="AL882" s="42" t="s">
        <v>1794</v>
      </c>
      <c r="AM882" s="39">
        <v>924</v>
      </c>
      <c r="AN882" s="30" t="s">
        <v>2133</v>
      </c>
      <c r="AO882" s="30"/>
      <c r="AP882" s="38"/>
      <c r="AQ882" s="43" t="s">
        <v>155</v>
      </c>
      <c r="AR882" s="44"/>
      <c r="AS882" s="45"/>
      <c r="AT882" s="46"/>
      <c r="AU882" s="47"/>
      <c r="AV882" s="48">
        <v>45492</v>
      </c>
      <c r="AW882" s="49"/>
      <c r="AX882" s="49"/>
      <c r="AY882" s="49"/>
      <c r="AZ882" s="49"/>
      <c r="BA882" s="49"/>
      <c r="BB882" s="49"/>
      <c r="BC882" s="49"/>
      <c r="BD882" s="50"/>
      <c r="BE882" s="49"/>
      <c r="BF882" s="49"/>
      <c r="BG882" s="49">
        <v>953</v>
      </c>
      <c r="BH882" s="49"/>
      <c r="BI882" s="49"/>
      <c r="BJ882" s="49"/>
      <c r="BK882" s="49"/>
      <c r="BL882" s="49"/>
      <c r="BM882" s="49"/>
    </row>
    <row r="883" spans="2:65" x14ac:dyDescent="0.25">
      <c r="B883" s="163">
        <v>2024</v>
      </c>
      <c r="C883" s="26"/>
      <c r="D883" s="27" t="s">
        <v>2134</v>
      </c>
      <c r="E883" s="27" t="s">
        <v>2135</v>
      </c>
      <c r="F883" s="29"/>
      <c r="G883" s="30" t="s">
        <v>750</v>
      </c>
      <c r="H883" s="30"/>
      <c r="I883" s="30"/>
      <c r="J883" s="31"/>
      <c r="K883" s="32" t="s">
        <v>2136</v>
      </c>
      <c r="L883" s="33" t="s">
        <v>2137</v>
      </c>
      <c r="M883" s="33"/>
      <c r="N883" s="26"/>
      <c r="O883" s="26"/>
      <c r="P883" s="34" t="s">
        <v>2061</v>
      </c>
      <c r="Q883" s="33"/>
      <c r="R883" s="35"/>
      <c r="S883" s="26"/>
      <c r="T883" s="26"/>
      <c r="U883" s="26"/>
      <c r="V883" s="26" t="s">
        <v>78</v>
      </c>
      <c r="W883" s="26"/>
      <c r="X883" s="26"/>
      <c r="Y883" s="36"/>
      <c r="Z883" s="37">
        <v>40</v>
      </c>
      <c r="AA883" s="37"/>
      <c r="AB883" s="38"/>
      <c r="AC883" s="33"/>
      <c r="AD883" s="28"/>
      <c r="AE883" s="37">
        <v>2024</v>
      </c>
      <c r="AF883" s="38">
        <v>45344</v>
      </c>
      <c r="AG883" s="38">
        <v>45383</v>
      </c>
      <c r="AH883" s="39" t="s">
        <v>39</v>
      </c>
      <c r="AI883" s="39"/>
      <c r="AJ883" s="40"/>
      <c r="AK883" s="41">
        <v>2.2916666666666665</v>
      </c>
      <c r="AL883" s="42" t="s">
        <v>2055</v>
      </c>
      <c r="AM883" s="39">
        <v>925</v>
      </c>
      <c r="AN883" s="30" t="s">
        <v>2138</v>
      </c>
      <c r="AO883" s="30"/>
      <c r="AP883" s="38"/>
      <c r="AQ883" s="43" t="s">
        <v>155</v>
      </c>
      <c r="AR883" s="44"/>
      <c r="AS883" s="45"/>
      <c r="AT883" s="46"/>
      <c r="AU883" s="47" t="s">
        <v>2061</v>
      </c>
      <c r="AV883" s="48">
        <v>45398</v>
      </c>
      <c r="AW883" s="49"/>
      <c r="AX883" s="49"/>
      <c r="AY883" s="49"/>
      <c r="AZ883" s="49"/>
      <c r="BA883" s="49"/>
      <c r="BB883" s="49"/>
      <c r="BC883" s="49" t="e">
        <v>#VALUE!</v>
      </c>
      <c r="BD883" s="50">
        <v>30</v>
      </c>
      <c r="BE883" s="49"/>
      <c r="BF883" s="49">
        <v>30</v>
      </c>
      <c r="BG883" s="49"/>
      <c r="BH883" s="49"/>
      <c r="BI883" s="49"/>
      <c r="BJ883" s="49"/>
      <c r="BK883" s="49"/>
      <c r="BL883" s="49"/>
      <c r="BM883" s="49"/>
    </row>
    <row r="884" spans="2:65" x14ac:dyDescent="0.25">
      <c r="B884" s="162">
        <v>2024</v>
      </c>
      <c r="C884" s="26"/>
      <c r="D884" s="27" t="s">
        <v>2139</v>
      </c>
      <c r="E884" s="27" t="s">
        <v>2140</v>
      </c>
      <c r="F884" s="29"/>
      <c r="G884" s="30" t="s">
        <v>750</v>
      </c>
      <c r="H884" s="30"/>
      <c r="I884" s="30"/>
      <c r="J884" s="31"/>
      <c r="K884" s="32" t="s">
        <v>2141</v>
      </c>
      <c r="L884" s="33"/>
      <c r="M884" s="33"/>
      <c r="N884" s="26"/>
      <c r="O884" s="26"/>
      <c r="P884" s="34" t="s">
        <v>2142</v>
      </c>
      <c r="Q884" s="33"/>
      <c r="R884" s="35"/>
      <c r="S884" s="26"/>
      <c r="T884" s="26"/>
      <c r="U884" s="26"/>
      <c r="V884" s="26" t="s">
        <v>91</v>
      </c>
      <c r="W884" s="26" t="s">
        <v>1943</v>
      </c>
      <c r="X884" s="26" t="s">
        <v>86</v>
      </c>
      <c r="Y884" s="36"/>
      <c r="Z884" s="37"/>
      <c r="AA884" s="37"/>
      <c r="AB884" s="38"/>
      <c r="AC884" s="33">
        <v>10004437</v>
      </c>
      <c r="AD884" s="28"/>
      <c r="AE884" s="37">
        <v>2024</v>
      </c>
      <c r="AF884" s="38">
        <v>45358</v>
      </c>
      <c r="AG884" s="38">
        <v>45390</v>
      </c>
      <c r="AH884" s="39" t="s">
        <v>664</v>
      </c>
      <c r="AI884" s="39"/>
      <c r="AJ884" s="40" t="s">
        <v>972</v>
      </c>
      <c r="AK884" s="41">
        <v>1.25</v>
      </c>
      <c r="AL884" s="42" t="s">
        <v>2028</v>
      </c>
      <c r="AM884" s="39">
        <v>927</v>
      </c>
      <c r="AN884" s="30" t="s">
        <v>2143</v>
      </c>
      <c r="AO884" s="30"/>
      <c r="AP884" s="38"/>
      <c r="AQ884" s="43" t="s">
        <v>155</v>
      </c>
      <c r="AR884" s="44"/>
      <c r="AS884" s="45"/>
      <c r="AT884" s="46" t="s">
        <v>2144</v>
      </c>
      <c r="AU884" s="47"/>
      <c r="AV884" s="48">
        <v>45406</v>
      </c>
      <c r="AW884" s="49"/>
      <c r="AX884" s="49"/>
      <c r="AY884" s="49"/>
      <c r="AZ884" s="49"/>
      <c r="BA884" s="49"/>
      <c r="BB884" s="49"/>
      <c r="BC884" s="49" t="e">
        <v>#VALUE!</v>
      </c>
      <c r="BD884" s="50"/>
      <c r="BE884" s="49"/>
      <c r="BF884" s="49">
        <v>31</v>
      </c>
      <c r="BG884" s="49"/>
      <c r="BH884" s="49"/>
      <c r="BI884" s="49"/>
      <c r="BJ884" s="49"/>
      <c r="BK884" s="49"/>
      <c r="BL884" s="49"/>
      <c r="BM884" s="49"/>
    </row>
    <row r="885" spans="2:65" x14ac:dyDescent="0.25">
      <c r="B885" s="163">
        <v>2024</v>
      </c>
      <c r="C885" s="26"/>
      <c r="D885" s="27" t="s">
        <v>2145</v>
      </c>
      <c r="E885" s="27" t="s">
        <v>2146</v>
      </c>
      <c r="F885" s="29"/>
      <c r="G885" s="30" t="s">
        <v>750</v>
      </c>
      <c r="H885" s="30"/>
      <c r="I885" s="30"/>
      <c r="J885" s="31"/>
      <c r="K885" s="32" t="s">
        <v>2147</v>
      </c>
      <c r="L885" s="33"/>
      <c r="M885" s="33"/>
      <c r="N885" s="26" t="s">
        <v>2148</v>
      </c>
      <c r="O885" s="26" t="s">
        <v>633</v>
      </c>
      <c r="P885" s="34" t="s">
        <v>2149</v>
      </c>
      <c r="Q885" s="33"/>
      <c r="R885" s="35"/>
      <c r="S885" s="26"/>
      <c r="T885" s="26"/>
      <c r="U885" s="26"/>
      <c r="V885" s="26" t="s">
        <v>91</v>
      </c>
      <c r="W885" s="26" t="s">
        <v>2082</v>
      </c>
      <c r="X885" s="26" t="s">
        <v>86</v>
      </c>
      <c r="Y885" s="36" t="s">
        <v>1025</v>
      </c>
      <c r="Z885" s="37">
        <v>40</v>
      </c>
      <c r="AA885" s="37"/>
      <c r="AB885" s="38"/>
      <c r="AC885" s="33" t="s">
        <v>2150</v>
      </c>
      <c r="AD885" s="28" t="s">
        <v>154</v>
      </c>
      <c r="AE885" s="37">
        <v>2024</v>
      </c>
      <c r="AF885" s="38">
        <v>45393</v>
      </c>
      <c r="AG885" s="38">
        <v>45425</v>
      </c>
      <c r="AH885" s="39" t="s">
        <v>1978</v>
      </c>
      <c r="AI885" s="39" t="s">
        <v>31</v>
      </c>
      <c r="AJ885" s="40" t="s">
        <v>972</v>
      </c>
      <c r="AK885" s="41">
        <v>1.6666666666666667</v>
      </c>
      <c r="AL885" s="42" t="s">
        <v>1894</v>
      </c>
      <c r="AM885" s="39">
        <v>928</v>
      </c>
      <c r="AN885" s="30" t="s">
        <v>2151</v>
      </c>
      <c r="AO885" s="30"/>
      <c r="AP885" s="38"/>
      <c r="AQ885" s="43" t="s">
        <v>155</v>
      </c>
      <c r="AR885" s="44"/>
      <c r="AS885" s="45"/>
      <c r="AT885" s="46"/>
      <c r="AU885" s="47"/>
      <c r="AV885" s="48">
        <v>45468</v>
      </c>
      <c r="AW885" s="49"/>
      <c r="AX885" s="49"/>
      <c r="AY885" s="49"/>
      <c r="AZ885" s="49"/>
      <c r="BA885" s="49"/>
      <c r="BB885" s="49"/>
      <c r="BC885" s="49" t="e">
        <v>#VALUE!</v>
      </c>
      <c r="BD885" s="50"/>
      <c r="BE885" s="49"/>
      <c r="BF885" s="49">
        <v>30</v>
      </c>
      <c r="BG885" s="49">
        <v>5</v>
      </c>
      <c r="BH885" s="49"/>
      <c r="BI885" s="49"/>
      <c r="BJ885" s="49"/>
      <c r="BK885" s="49"/>
      <c r="BL885" s="49"/>
      <c r="BM885" s="49"/>
    </row>
    <row r="886" spans="2:65" x14ac:dyDescent="0.25">
      <c r="B886" s="162">
        <v>2024</v>
      </c>
      <c r="C886" s="26"/>
      <c r="D886" s="27" t="s">
        <v>2152</v>
      </c>
      <c r="E886" s="27" t="s">
        <v>2153</v>
      </c>
      <c r="F886" s="29"/>
      <c r="G886" s="30"/>
      <c r="H886" s="30"/>
      <c r="I886" s="30"/>
      <c r="J886" s="31"/>
      <c r="K886" s="32"/>
      <c r="L886" s="33"/>
      <c r="M886" s="33"/>
      <c r="N886" s="26"/>
      <c r="O886" s="26"/>
      <c r="P886" s="34" t="s">
        <v>2154</v>
      </c>
      <c r="Q886" s="33"/>
      <c r="R886" s="35"/>
      <c r="S886" s="26"/>
      <c r="T886" s="26"/>
      <c r="U886" s="26"/>
      <c r="V886" s="26"/>
      <c r="W886" s="26"/>
      <c r="X886" s="26"/>
      <c r="Y886" s="36"/>
      <c r="Z886" s="37">
        <v>300</v>
      </c>
      <c r="AA886" s="37"/>
      <c r="AB886" s="38"/>
      <c r="AC886" s="33"/>
      <c r="AD886" s="28" t="s">
        <v>287</v>
      </c>
      <c r="AE886" s="37">
        <v>2024</v>
      </c>
      <c r="AF886" s="38">
        <v>45345</v>
      </c>
      <c r="AG886" s="38">
        <v>45345</v>
      </c>
      <c r="AH886" s="39"/>
      <c r="AI886" s="39" t="s">
        <v>1656</v>
      </c>
      <c r="AJ886" s="40" t="s">
        <v>58</v>
      </c>
      <c r="AK886" s="41">
        <v>0.3125</v>
      </c>
      <c r="AL886" s="42" t="s">
        <v>2155</v>
      </c>
      <c r="AM886" s="39">
        <v>930</v>
      </c>
      <c r="AN886" s="30" t="s">
        <v>2156</v>
      </c>
      <c r="AO886" s="30"/>
      <c r="AP886" s="38"/>
      <c r="AQ886" s="43" t="s">
        <v>155</v>
      </c>
      <c r="AR886" s="44"/>
      <c r="AS886" s="45"/>
      <c r="AT886" s="46" t="s">
        <v>2144</v>
      </c>
      <c r="AU886" s="47"/>
      <c r="AV886" s="48">
        <v>45387</v>
      </c>
      <c r="AW886" s="49"/>
      <c r="AX886" s="49"/>
      <c r="AY886" s="49"/>
      <c r="AZ886" s="49"/>
      <c r="BA886" s="49"/>
      <c r="BB886" s="49"/>
      <c r="BC886" s="49"/>
      <c r="BD886" s="50"/>
      <c r="BE886" s="49">
        <v>71</v>
      </c>
      <c r="BF886" s="49"/>
      <c r="BG886" s="49"/>
      <c r="BH886" s="49"/>
      <c r="BI886" s="49"/>
      <c r="BJ886" s="49"/>
      <c r="BK886" s="49"/>
      <c r="BL886" s="49"/>
      <c r="BM886" s="49"/>
    </row>
    <row r="887" spans="2:65" x14ac:dyDescent="0.25">
      <c r="B887" s="163">
        <v>2024</v>
      </c>
      <c r="C887" s="26"/>
      <c r="D887" s="27" t="s">
        <v>2157</v>
      </c>
      <c r="E887" s="27" t="s">
        <v>2158</v>
      </c>
      <c r="F887" s="29"/>
      <c r="G887" s="30" t="s">
        <v>750</v>
      </c>
      <c r="H887" s="30"/>
      <c r="I887" s="30"/>
      <c r="J887" s="31"/>
      <c r="K887" s="32" t="s">
        <v>2159</v>
      </c>
      <c r="L887" s="33"/>
      <c r="M887" s="33"/>
      <c r="N887" s="26"/>
      <c r="O887" s="26"/>
      <c r="P887" s="34" t="s">
        <v>2160</v>
      </c>
      <c r="Q887" s="33"/>
      <c r="R887" s="35"/>
      <c r="S887" s="26"/>
      <c r="T887" s="26"/>
      <c r="U887" s="26"/>
      <c r="V887" s="26" t="s">
        <v>90</v>
      </c>
      <c r="W887" s="26"/>
      <c r="X887" s="26" t="s">
        <v>86</v>
      </c>
      <c r="Y887" s="36"/>
      <c r="Z887" s="37">
        <v>20</v>
      </c>
      <c r="AA887" s="37"/>
      <c r="AB887" s="38"/>
      <c r="AC887" s="33">
        <v>10094890</v>
      </c>
      <c r="AD887" s="28" t="s">
        <v>2105</v>
      </c>
      <c r="AE887" s="37">
        <v>2024</v>
      </c>
      <c r="AF887" s="38">
        <v>45355</v>
      </c>
      <c r="AG887" s="38">
        <v>45358</v>
      </c>
      <c r="AH887" s="39" t="s">
        <v>39</v>
      </c>
      <c r="AI887" s="39" t="s">
        <v>31</v>
      </c>
      <c r="AJ887" s="40"/>
      <c r="AK887" s="41">
        <v>1.6666666666666667</v>
      </c>
      <c r="AL887" s="42" t="s">
        <v>1894</v>
      </c>
      <c r="AM887" s="39">
        <v>931</v>
      </c>
      <c r="AN887" s="30" t="s">
        <v>2161</v>
      </c>
      <c r="AO887" s="30"/>
      <c r="AP887" s="38"/>
      <c r="AQ887" s="43" t="s">
        <v>155</v>
      </c>
      <c r="AR887" s="44"/>
      <c r="AS887" s="45"/>
      <c r="AT887" s="46"/>
      <c r="AU887" s="47" t="s">
        <v>35</v>
      </c>
      <c r="AV887" s="48">
        <v>45398</v>
      </c>
      <c r="AW887" s="49"/>
      <c r="AX887" s="49"/>
      <c r="AY887" s="49"/>
      <c r="AZ887" s="49"/>
      <c r="BA887" s="49"/>
      <c r="BB887" s="49"/>
      <c r="BC887" s="49"/>
      <c r="BD887" s="50">
        <v>13</v>
      </c>
      <c r="BE887" s="49"/>
      <c r="BF887" s="49">
        <v>13</v>
      </c>
      <c r="BG887" s="49"/>
      <c r="BH887" s="49"/>
      <c r="BI887" s="49"/>
      <c r="BJ887" s="49"/>
      <c r="BK887" s="49"/>
      <c r="BL887" s="49"/>
      <c r="BM887" s="49"/>
    </row>
    <row r="888" spans="2:65" x14ac:dyDescent="0.25">
      <c r="B888" s="162">
        <v>2024</v>
      </c>
      <c r="C888" s="26"/>
      <c r="D888" s="27" t="s">
        <v>2162</v>
      </c>
      <c r="E888" s="27" t="s">
        <v>2163</v>
      </c>
      <c r="F888" s="29"/>
      <c r="G888" s="30"/>
      <c r="H888" s="30"/>
      <c r="I888" s="30"/>
      <c r="J888" s="31"/>
      <c r="K888" s="32"/>
      <c r="L888" s="33" t="s">
        <v>2164</v>
      </c>
      <c r="M888" s="33"/>
      <c r="N888" s="26"/>
      <c r="O888" s="26"/>
      <c r="P888" s="34" t="s">
        <v>2165</v>
      </c>
      <c r="Q888" s="33"/>
      <c r="R888" s="35"/>
      <c r="S888" s="26"/>
      <c r="T888" s="26"/>
      <c r="U888" s="26"/>
      <c r="V888" s="26" t="s">
        <v>90</v>
      </c>
      <c r="W888" s="26"/>
      <c r="X888" s="26" t="s">
        <v>86</v>
      </c>
      <c r="Y888" s="36"/>
      <c r="Z888" s="37">
        <v>20</v>
      </c>
      <c r="AA888" s="37"/>
      <c r="AB888" s="38"/>
      <c r="AC888" s="33">
        <v>10095971</v>
      </c>
      <c r="AD888" s="28" t="s">
        <v>2105</v>
      </c>
      <c r="AE888" s="37">
        <v>2024</v>
      </c>
      <c r="AF888" s="38">
        <v>45369</v>
      </c>
      <c r="AG888" s="38">
        <v>45373</v>
      </c>
      <c r="AH888" s="39" t="s">
        <v>39</v>
      </c>
      <c r="AI888" s="39"/>
      <c r="AJ888" s="40"/>
      <c r="AK888" s="41">
        <v>0.75</v>
      </c>
      <c r="AL888" s="42" t="s">
        <v>2166</v>
      </c>
      <c r="AM888" s="39">
        <v>932</v>
      </c>
      <c r="AN888" s="30" t="s">
        <v>2167</v>
      </c>
      <c r="AO888" s="30"/>
      <c r="AP888" s="38"/>
      <c r="AQ888" s="43" t="s">
        <v>155</v>
      </c>
      <c r="AR888" s="44"/>
      <c r="AS888" s="45"/>
      <c r="AT888" s="46"/>
      <c r="AU888" s="47" t="s">
        <v>35</v>
      </c>
      <c r="AV888" s="48">
        <v>45398</v>
      </c>
      <c r="AW888" s="49"/>
      <c r="AX888" s="49"/>
      <c r="AY888" s="49"/>
      <c r="AZ888" s="49"/>
      <c r="BA888" s="49"/>
      <c r="BB888" s="49"/>
      <c r="BC888" s="49"/>
      <c r="BD888" s="50">
        <v>14</v>
      </c>
      <c r="BE888" s="49"/>
      <c r="BF888" s="49">
        <v>14</v>
      </c>
      <c r="BG888" s="49"/>
      <c r="BH888" s="49"/>
      <c r="BI888" s="49"/>
      <c r="BJ888" s="49"/>
      <c r="BK888" s="49"/>
      <c r="BL888" s="49"/>
      <c r="BM888" s="49"/>
    </row>
    <row r="889" spans="2:65" x14ac:dyDescent="0.25">
      <c r="B889" s="163">
        <v>2024</v>
      </c>
      <c r="C889" s="26"/>
      <c r="D889" s="27" t="s">
        <v>2168</v>
      </c>
      <c r="E889" s="27" t="s">
        <v>2169</v>
      </c>
      <c r="F889" s="29"/>
      <c r="G889" s="30"/>
      <c r="H889" s="30"/>
      <c r="I889" s="30"/>
      <c r="J889" s="31"/>
      <c r="K889" s="32" t="s">
        <v>2170</v>
      </c>
      <c r="L889" s="33"/>
      <c r="M889" s="33"/>
      <c r="N889" s="26"/>
      <c r="O889" s="26"/>
      <c r="P889" s="34" t="s">
        <v>2171</v>
      </c>
      <c r="Q889" s="33"/>
      <c r="R889" s="35"/>
      <c r="S889" s="26"/>
      <c r="T889" s="26"/>
      <c r="U889" s="26"/>
      <c r="V889" s="26" t="s">
        <v>96</v>
      </c>
      <c r="W889" s="26"/>
      <c r="X889" s="26" t="s">
        <v>423</v>
      </c>
      <c r="Y889" s="36"/>
      <c r="Z889" s="37">
        <v>40</v>
      </c>
      <c r="AA889" s="37"/>
      <c r="AB889" s="38" t="s">
        <v>31</v>
      </c>
      <c r="AC889" s="33"/>
      <c r="AD889" s="28"/>
      <c r="AE889" s="37">
        <v>2024</v>
      </c>
      <c r="AF889" s="38">
        <v>45358</v>
      </c>
      <c r="AG889" s="38">
        <v>45366</v>
      </c>
      <c r="AH889" s="39" t="s">
        <v>664</v>
      </c>
      <c r="AI889" s="39" t="s">
        <v>31</v>
      </c>
      <c r="AJ889" s="40" t="s">
        <v>2172</v>
      </c>
      <c r="AK889" s="41">
        <v>0.83333333333333337</v>
      </c>
      <c r="AL889" s="42" t="s">
        <v>807</v>
      </c>
      <c r="AM889" s="39">
        <v>933</v>
      </c>
      <c r="AN889" s="30" t="s">
        <v>2173</v>
      </c>
      <c r="AO889" s="30"/>
      <c r="AP889" s="38"/>
      <c r="AQ889" s="43" t="s">
        <v>155</v>
      </c>
      <c r="AR889" s="44"/>
      <c r="AS889" s="45"/>
      <c r="AT889" s="46"/>
      <c r="AU889" s="47" t="s">
        <v>35</v>
      </c>
      <c r="AV889" s="48">
        <v>45387</v>
      </c>
      <c r="AW889" s="49"/>
      <c r="AX889" s="49"/>
      <c r="AY889" s="49"/>
      <c r="AZ889" s="49"/>
      <c r="BA889" s="49"/>
      <c r="BB889" s="49"/>
      <c r="BC889" s="49"/>
      <c r="BD889" s="50"/>
      <c r="BE889" s="49">
        <v>12</v>
      </c>
      <c r="BF889" s="49"/>
      <c r="BG889" s="49"/>
      <c r="BH889" s="49"/>
      <c r="BI889" s="49"/>
      <c r="BJ889" s="49"/>
      <c r="BK889" s="49"/>
      <c r="BL889" s="49"/>
      <c r="BM889" s="49"/>
    </row>
    <row r="890" spans="2:65" x14ac:dyDescent="0.25">
      <c r="B890" s="162">
        <v>2024</v>
      </c>
      <c r="C890" s="26"/>
      <c r="D890" s="27" t="s">
        <v>2174</v>
      </c>
      <c r="E890" s="27" t="s">
        <v>2175</v>
      </c>
      <c r="F890" s="29"/>
      <c r="G890" s="30"/>
      <c r="H890" s="30"/>
      <c r="I890" s="30"/>
      <c r="J890" s="31"/>
      <c r="K890" s="32" t="s">
        <v>2176</v>
      </c>
      <c r="L890" s="33"/>
      <c r="M890" s="33"/>
      <c r="N890" s="26" t="s">
        <v>2177</v>
      </c>
      <c r="O890" s="26"/>
      <c r="P890" s="34" t="s">
        <v>2178</v>
      </c>
      <c r="Q890" s="33"/>
      <c r="R890" s="35"/>
      <c r="S890" s="26"/>
      <c r="T890" s="26"/>
      <c r="U890" s="26"/>
      <c r="V890" s="26" t="s">
        <v>610</v>
      </c>
      <c r="W890" s="26" t="s">
        <v>1953</v>
      </c>
      <c r="X890" s="26" t="s">
        <v>86</v>
      </c>
      <c r="Y890" s="36"/>
      <c r="Z890" s="37"/>
      <c r="AA890" s="37"/>
      <c r="AB890" s="38"/>
      <c r="AC890" s="33"/>
      <c r="AD890" s="28"/>
      <c r="AE890" s="37">
        <v>2024</v>
      </c>
      <c r="AF890" s="38">
        <v>45372</v>
      </c>
      <c r="AG890" s="38">
        <v>45411</v>
      </c>
      <c r="AH890" s="39"/>
      <c r="AI890" s="39"/>
      <c r="AJ890" s="40" t="s">
        <v>972</v>
      </c>
      <c r="AK890" s="41">
        <v>1.6666666666666667</v>
      </c>
      <c r="AL890" s="42" t="s">
        <v>1894</v>
      </c>
      <c r="AM890" s="39">
        <v>934</v>
      </c>
      <c r="AN890" s="30" t="s">
        <v>2179</v>
      </c>
      <c r="AO890" s="30"/>
      <c r="AP890" s="38"/>
      <c r="AQ890" s="43" t="s">
        <v>155</v>
      </c>
      <c r="AR890" s="44"/>
      <c r="AS890" s="45"/>
      <c r="AT890" s="46"/>
      <c r="AU890" s="47"/>
      <c r="AV890" s="48">
        <v>45448</v>
      </c>
      <c r="AW890" s="49"/>
      <c r="AX890" s="49"/>
      <c r="AY890" s="49"/>
      <c r="AZ890" s="49"/>
      <c r="BA890" s="49"/>
      <c r="BB890" s="49"/>
      <c r="BC890" s="49"/>
      <c r="BD890" s="50"/>
      <c r="BE890" s="49"/>
      <c r="BF890" s="49">
        <v>22</v>
      </c>
      <c r="BG890" s="49"/>
      <c r="BH890" s="49"/>
      <c r="BI890" s="49"/>
      <c r="BJ890" s="49"/>
      <c r="BK890" s="49"/>
      <c r="BL890" s="49"/>
      <c r="BM890" s="49"/>
    </row>
    <row r="891" spans="2:65" x14ac:dyDescent="0.25">
      <c r="B891" s="163">
        <v>2024</v>
      </c>
      <c r="C891" s="26"/>
      <c r="D891" s="27" t="s">
        <v>2180</v>
      </c>
      <c r="E891" s="27" t="s">
        <v>2181</v>
      </c>
      <c r="F891" s="29"/>
      <c r="G891" s="30"/>
      <c r="H891" s="30"/>
      <c r="I891" s="30"/>
      <c r="J891" s="31"/>
      <c r="K891" s="32" t="s">
        <v>2182</v>
      </c>
      <c r="L891" s="33"/>
      <c r="M891" s="33"/>
      <c r="N891" s="26" t="s">
        <v>2183</v>
      </c>
      <c r="O891" s="26" t="s">
        <v>633</v>
      </c>
      <c r="P891" s="34" t="s">
        <v>2184</v>
      </c>
      <c r="Q891" s="33"/>
      <c r="R891" s="35"/>
      <c r="S891" s="26"/>
      <c r="T891" s="26"/>
      <c r="U891" s="26"/>
      <c r="V891" s="26" t="s">
        <v>91</v>
      </c>
      <c r="W891" s="26" t="s">
        <v>2185</v>
      </c>
      <c r="X891" s="26" t="s">
        <v>86</v>
      </c>
      <c r="Y891" s="36"/>
      <c r="Z891" s="37"/>
      <c r="AA891" s="37"/>
      <c r="AB891" s="38"/>
      <c r="AC891" s="33" t="s">
        <v>2186</v>
      </c>
      <c r="AD891" s="28" t="s">
        <v>154</v>
      </c>
      <c r="AE891" s="37">
        <v>2024</v>
      </c>
      <c r="AF891" s="38">
        <v>45365</v>
      </c>
      <c r="AG891" s="38">
        <v>45412</v>
      </c>
      <c r="AH891" s="39" t="s">
        <v>30</v>
      </c>
      <c r="AI891" s="39" t="s">
        <v>1656</v>
      </c>
      <c r="AJ891" s="40" t="s">
        <v>972</v>
      </c>
      <c r="AK891" s="41">
        <v>1.6666666666666667</v>
      </c>
      <c r="AL891" s="42" t="s">
        <v>1894</v>
      </c>
      <c r="AM891" s="39">
        <v>935</v>
      </c>
      <c r="AN891" s="30" t="s">
        <v>2187</v>
      </c>
      <c r="AO891" s="30"/>
      <c r="AP891" s="38"/>
      <c r="AQ891" s="43" t="s">
        <v>155</v>
      </c>
      <c r="AR891" s="44"/>
      <c r="AS891" s="45">
        <v>45470</v>
      </c>
      <c r="AT891" s="46"/>
      <c r="AU891" s="47"/>
      <c r="AV891" s="48">
        <v>45468</v>
      </c>
      <c r="AW891" s="49"/>
      <c r="AX891" s="49"/>
      <c r="AY891" s="49"/>
      <c r="AZ891" s="49"/>
      <c r="BA891" s="49"/>
      <c r="BB891" s="49"/>
      <c r="BC891" s="49"/>
      <c r="BD891" s="50"/>
      <c r="BE891" s="49"/>
      <c r="BF891" s="49">
        <v>33</v>
      </c>
      <c r="BG891" s="49"/>
      <c r="BH891" s="49"/>
      <c r="BI891" s="49"/>
      <c r="BJ891" s="49"/>
      <c r="BK891" s="49"/>
      <c r="BL891" s="49"/>
      <c r="BM891" s="49"/>
    </row>
    <row r="892" spans="2:65" x14ac:dyDescent="0.25">
      <c r="B892" s="162">
        <v>2024</v>
      </c>
      <c r="C892" s="26"/>
      <c r="D892" s="27" t="s">
        <v>2188</v>
      </c>
      <c r="E892" s="27" t="s">
        <v>2189</v>
      </c>
      <c r="F892" s="29"/>
      <c r="G892" s="30"/>
      <c r="H892" s="30"/>
      <c r="I892" s="30"/>
      <c r="J892" s="31"/>
      <c r="K892" s="32"/>
      <c r="L892" s="33"/>
      <c r="M892" s="33"/>
      <c r="N892" s="26"/>
      <c r="O892" s="26"/>
      <c r="P892" s="34" t="s">
        <v>2190</v>
      </c>
      <c r="Q892" s="33"/>
      <c r="R892" s="35"/>
      <c r="S892" s="26" t="s">
        <v>2191</v>
      </c>
      <c r="T892" s="26"/>
      <c r="U892" s="26"/>
      <c r="V892" s="26" t="s">
        <v>96</v>
      </c>
      <c r="W892" s="26"/>
      <c r="X892" s="26" t="s">
        <v>46</v>
      </c>
      <c r="Y892" s="36" t="s">
        <v>2192</v>
      </c>
      <c r="Z892" s="37"/>
      <c r="AA892" s="37" t="s">
        <v>2131</v>
      </c>
      <c r="AB892" s="38"/>
      <c r="AC892" s="33"/>
      <c r="AD892" s="28" t="s">
        <v>287</v>
      </c>
      <c r="AE892" s="37">
        <v>2024</v>
      </c>
      <c r="AF892" s="38">
        <v>45372</v>
      </c>
      <c r="AG892" s="38">
        <v>45372</v>
      </c>
      <c r="AH892" s="39"/>
      <c r="AI892" s="39" t="s">
        <v>1656</v>
      </c>
      <c r="AJ892" s="40"/>
      <c r="AK892" s="41">
        <v>0.125</v>
      </c>
      <c r="AL892" s="42" t="s">
        <v>1968</v>
      </c>
      <c r="AM892" s="39">
        <v>936</v>
      </c>
      <c r="AN892" s="30" t="s">
        <v>2193</v>
      </c>
      <c r="AO892" s="30"/>
      <c r="AP892" s="38"/>
      <c r="AQ892" s="43" t="s">
        <v>155</v>
      </c>
      <c r="AR892" s="44"/>
      <c r="AS892" s="45"/>
      <c r="AT892" s="46" t="s">
        <v>2194</v>
      </c>
      <c r="AU892" s="47" t="s">
        <v>35</v>
      </c>
      <c r="AV892" s="48">
        <v>45391</v>
      </c>
      <c r="AW892" s="49"/>
      <c r="AX892" s="49"/>
      <c r="AY892" s="49"/>
      <c r="AZ892" s="49"/>
      <c r="BA892" s="49"/>
      <c r="BB892" s="49"/>
      <c r="BC892" s="49"/>
      <c r="BD892" s="50"/>
      <c r="BE892" s="49">
        <v>277</v>
      </c>
      <c r="BF892" s="49"/>
      <c r="BG892" s="49"/>
      <c r="BH892" s="49"/>
      <c r="BI892" s="49"/>
      <c r="BJ892" s="49"/>
      <c r="BK892" s="49"/>
      <c r="BL892" s="49"/>
      <c r="BM892" s="49"/>
    </row>
    <row r="893" spans="2:65" x14ac:dyDescent="0.25">
      <c r="B893" s="163">
        <v>2024</v>
      </c>
      <c r="C893" s="26"/>
      <c r="D893" s="27" t="s">
        <v>2195</v>
      </c>
      <c r="E893" s="27" t="s">
        <v>2196</v>
      </c>
      <c r="F893" s="29"/>
      <c r="G893" s="30"/>
      <c r="H893" s="30"/>
      <c r="I893" s="30"/>
      <c r="J893" s="31"/>
      <c r="K893" s="32"/>
      <c r="L893" s="33"/>
      <c r="M893" s="33"/>
      <c r="N893" s="26" t="s">
        <v>2197</v>
      </c>
      <c r="O893" s="26" t="s">
        <v>633</v>
      </c>
      <c r="P893" s="34" t="s">
        <v>2198</v>
      </c>
      <c r="Q893" s="33"/>
      <c r="R893" s="35"/>
      <c r="S893" s="26"/>
      <c r="T893" s="26"/>
      <c r="U893" s="26"/>
      <c r="V893" s="26" t="s">
        <v>54</v>
      </c>
      <c r="W893" s="26"/>
      <c r="X893" s="26"/>
      <c r="Y893" s="36"/>
      <c r="Z893" s="37">
        <v>20</v>
      </c>
      <c r="AA893" s="37"/>
      <c r="AB893" s="38"/>
      <c r="AC893" s="33" t="s">
        <v>2199</v>
      </c>
      <c r="AD893" s="28" t="s">
        <v>2200</v>
      </c>
      <c r="AE893" s="37">
        <v>2024</v>
      </c>
      <c r="AF893" s="38">
        <v>45390</v>
      </c>
      <c r="AG893" s="38">
        <v>45414</v>
      </c>
      <c r="AH893" s="39"/>
      <c r="AI893" s="39" t="s">
        <v>1081</v>
      </c>
      <c r="AJ893" s="40"/>
      <c r="AK893" s="41">
        <v>1.6666666666666667</v>
      </c>
      <c r="AL893" s="42" t="s">
        <v>1894</v>
      </c>
      <c r="AM893" s="39">
        <v>938</v>
      </c>
      <c r="AN893" s="30" t="s">
        <v>2201</v>
      </c>
      <c r="AO893" s="30"/>
      <c r="AP893" s="38"/>
      <c r="AQ893" s="43" t="s">
        <v>155</v>
      </c>
      <c r="AR893" s="44"/>
      <c r="AS893" s="45"/>
      <c r="AT893" s="46"/>
      <c r="AU893" s="47" t="s">
        <v>35</v>
      </c>
      <c r="AV893" s="48">
        <v>45485</v>
      </c>
      <c r="AW893" s="49"/>
      <c r="AX893" s="49"/>
      <c r="AY893" s="49"/>
      <c r="AZ893" s="49"/>
      <c r="BA893" s="49"/>
      <c r="BB893" s="49"/>
      <c r="BC893" s="49"/>
      <c r="BD893" s="50">
        <v>34</v>
      </c>
      <c r="BE893" s="49"/>
      <c r="BF893" s="49">
        <v>34</v>
      </c>
      <c r="BG893" s="49"/>
      <c r="BH893" s="49"/>
      <c r="BI893" s="49"/>
      <c r="BJ893" s="49"/>
      <c r="BK893" s="49"/>
      <c r="BL893" s="49"/>
      <c r="BM893" s="49"/>
    </row>
    <row r="894" spans="2:65" x14ac:dyDescent="0.25">
      <c r="B894" s="162">
        <v>2024</v>
      </c>
      <c r="C894" s="26"/>
      <c r="D894" s="27" t="s">
        <v>2202</v>
      </c>
      <c r="E894" s="27" t="s">
        <v>2203</v>
      </c>
      <c r="F894" s="29"/>
      <c r="G894" s="30"/>
      <c r="H894" s="30"/>
      <c r="I894" s="30"/>
      <c r="J894" s="31"/>
      <c r="K894" s="32"/>
      <c r="L894" s="33"/>
      <c r="M894" s="33"/>
      <c r="N894" s="26"/>
      <c r="O894" s="26"/>
      <c r="P894" s="34" t="s">
        <v>2204</v>
      </c>
      <c r="Q894" s="33"/>
      <c r="R894" s="35"/>
      <c r="S894" s="26"/>
      <c r="T894" s="26"/>
      <c r="U894" s="26"/>
      <c r="V894" s="26"/>
      <c r="W894" s="26"/>
      <c r="X894" s="26"/>
      <c r="Y894" s="36" t="s">
        <v>2205</v>
      </c>
      <c r="Z894" s="37"/>
      <c r="AA894" s="37"/>
      <c r="AB894" s="38"/>
      <c r="AC894" s="33">
        <v>10151042</v>
      </c>
      <c r="AD894" s="28"/>
      <c r="AE894" s="37">
        <v>2024</v>
      </c>
      <c r="AF894" s="38">
        <v>45378</v>
      </c>
      <c r="AG894" s="38">
        <v>45378</v>
      </c>
      <c r="AH894" s="39" t="s">
        <v>664</v>
      </c>
      <c r="AI894" s="39"/>
      <c r="AJ894" s="40" t="s">
        <v>2206</v>
      </c>
      <c r="AK894" s="41">
        <v>8.3333333333333329E-2</v>
      </c>
      <c r="AL894" s="42" t="s">
        <v>1334</v>
      </c>
      <c r="AM894" s="39">
        <v>939</v>
      </c>
      <c r="AN894" s="30" t="s">
        <v>2207</v>
      </c>
      <c r="AO894" s="30"/>
      <c r="AP894" s="38"/>
      <c r="AQ894" s="43" t="s">
        <v>155</v>
      </c>
      <c r="AR894" s="44"/>
      <c r="AS894" s="45"/>
      <c r="AT894" s="46"/>
      <c r="AU894" s="47" t="s">
        <v>35</v>
      </c>
      <c r="AV894" s="48">
        <v>45387</v>
      </c>
      <c r="AW894" s="49"/>
      <c r="AX894" s="49"/>
      <c r="AY894" s="49"/>
      <c r="AZ894" s="49"/>
      <c r="BA894" s="49"/>
      <c r="BB894" s="49"/>
      <c r="BC894" s="49"/>
      <c r="BD894" s="50"/>
      <c r="BE894" s="49"/>
      <c r="BF894" s="49">
        <v>132</v>
      </c>
      <c r="BG894" s="49"/>
      <c r="BH894" s="49"/>
      <c r="BI894" s="49"/>
      <c r="BJ894" s="49"/>
      <c r="BK894" s="49"/>
      <c r="BL894" s="49"/>
      <c r="BM894" s="49"/>
    </row>
    <row r="895" spans="2:65" x14ac:dyDescent="0.25">
      <c r="B895" s="163">
        <v>2024</v>
      </c>
      <c r="C895" s="26"/>
      <c r="D895" s="27" t="s">
        <v>2208</v>
      </c>
      <c r="E895" s="27" t="s">
        <v>2209</v>
      </c>
      <c r="F895" s="29"/>
      <c r="G895" s="30"/>
      <c r="H895" s="30"/>
      <c r="I895" s="30"/>
      <c r="J895" s="31"/>
      <c r="K895" s="32"/>
      <c r="L895" s="33"/>
      <c r="M895" s="33"/>
      <c r="N895" s="26"/>
      <c r="O895" s="26"/>
      <c r="P895" s="34"/>
      <c r="Q895" s="33"/>
      <c r="R895" s="35"/>
      <c r="S895" s="26"/>
      <c r="T895" s="26"/>
      <c r="U895" s="26"/>
      <c r="V895" s="26"/>
      <c r="W895" s="26"/>
      <c r="X895" s="26" t="s">
        <v>86</v>
      </c>
      <c r="Y895" s="36"/>
      <c r="Z895" s="37"/>
      <c r="AA895" s="37"/>
      <c r="AB895" s="38"/>
      <c r="AC895" s="33" t="s">
        <v>2210</v>
      </c>
      <c r="AD895" s="28"/>
      <c r="AE895" s="37">
        <v>2024</v>
      </c>
      <c r="AF895" s="38">
        <v>45383</v>
      </c>
      <c r="AG895" s="38">
        <v>45447</v>
      </c>
      <c r="AH895" s="39"/>
      <c r="AI895" s="39" t="s">
        <v>2211</v>
      </c>
      <c r="AJ895" s="40" t="s">
        <v>2212</v>
      </c>
      <c r="AK895" s="41"/>
      <c r="AL895" s="42" t="s">
        <v>2213</v>
      </c>
      <c r="AM895" s="39">
        <v>940</v>
      </c>
      <c r="AN895" s="30" t="s">
        <v>2214</v>
      </c>
      <c r="AO895" s="30"/>
      <c r="AP895" s="38"/>
      <c r="AQ895" s="43" t="s">
        <v>155</v>
      </c>
      <c r="AR895" s="44"/>
      <c r="AS895" s="45"/>
      <c r="AT895" s="46"/>
      <c r="AU895" s="47"/>
      <c r="AV895" s="48">
        <v>45492</v>
      </c>
      <c r="AW895" s="49"/>
      <c r="AX895" s="49"/>
      <c r="AY895" s="49"/>
      <c r="AZ895" s="49"/>
      <c r="BA895" s="49"/>
      <c r="BB895" s="49"/>
      <c r="BC895" s="49" t="e">
        <v>#VALUE!</v>
      </c>
      <c r="BD895" s="50"/>
      <c r="BE895" s="49"/>
      <c r="BF895" s="49">
        <v>26</v>
      </c>
      <c r="BG895" s="49"/>
      <c r="BH895" s="49"/>
      <c r="BI895" s="49"/>
      <c r="BJ895" s="49"/>
      <c r="BK895" s="49"/>
      <c r="BL895" s="49"/>
      <c r="BM895" s="49"/>
    </row>
    <row r="896" spans="2:65" x14ac:dyDescent="0.25">
      <c r="B896" s="162">
        <v>2024</v>
      </c>
      <c r="C896" s="26"/>
      <c r="D896" s="27" t="s">
        <v>2215</v>
      </c>
      <c r="E896" s="27" t="s">
        <v>2216</v>
      </c>
      <c r="F896" s="29"/>
      <c r="G896" s="30" t="s">
        <v>750</v>
      </c>
      <c r="H896" s="30"/>
      <c r="I896" s="30"/>
      <c r="J896" s="31"/>
      <c r="K896" s="32"/>
      <c r="L896" s="33"/>
      <c r="M896" s="33"/>
      <c r="N896" s="26">
        <v>10393907</v>
      </c>
      <c r="O896" s="26"/>
      <c r="P896" s="34" t="s">
        <v>2217</v>
      </c>
      <c r="Q896" s="33"/>
      <c r="R896" s="35"/>
      <c r="S896" s="26"/>
      <c r="T896" s="26"/>
      <c r="U896" s="26"/>
      <c r="V896" s="26" t="s">
        <v>91</v>
      </c>
      <c r="W896" s="26" t="s">
        <v>2218</v>
      </c>
      <c r="X896" s="26" t="s">
        <v>423</v>
      </c>
      <c r="Y896" s="36"/>
      <c r="Z896" s="37">
        <v>3</v>
      </c>
      <c r="AA896" s="37"/>
      <c r="AB896" s="38"/>
      <c r="AC896" s="33" t="s">
        <v>2219</v>
      </c>
      <c r="AD896" s="28"/>
      <c r="AE896" s="37">
        <v>2024</v>
      </c>
      <c r="AF896" s="38">
        <v>45315</v>
      </c>
      <c r="AG896" s="38">
        <v>45412</v>
      </c>
      <c r="AH896" s="39" t="s">
        <v>30</v>
      </c>
      <c r="AI896" s="39" t="s">
        <v>720</v>
      </c>
      <c r="AJ896" s="40" t="s">
        <v>91</v>
      </c>
      <c r="AK896" s="41">
        <v>20.416666666666668</v>
      </c>
      <c r="AL896" s="42" t="s">
        <v>2220</v>
      </c>
      <c r="AM896" s="39">
        <v>941</v>
      </c>
      <c r="AN896" s="30" t="s">
        <v>2221</v>
      </c>
      <c r="AO896" s="30"/>
      <c r="AP896" s="38"/>
      <c r="AQ896" s="43" t="s">
        <v>155</v>
      </c>
      <c r="AR896" s="44"/>
      <c r="AS896" s="45"/>
      <c r="AT896" s="46"/>
      <c r="AU896" s="47"/>
      <c r="AV896" s="48">
        <v>45475</v>
      </c>
      <c r="AW896" s="49"/>
      <c r="AX896" s="49"/>
      <c r="AY896" s="49"/>
      <c r="AZ896" s="49"/>
      <c r="BA896" s="49"/>
      <c r="BB896" s="49"/>
      <c r="BC896" s="49" t="e">
        <v>#VALUE!</v>
      </c>
      <c r="BD896" s="50"/>
      <c r="BE896" s="49"/>
      <c r="BF896" s="49">
        <v>3</v>
      </c>
      <c r="BG896" s="49"/>
      <c r="BH896" s="49"/>
      <c r="BI896" s="49"/>
      <c r="BJ896" s="49"/>
      <c r="BK896" s="49"/>
      <c r="BL896" s="49"/>
      <c r="BM896" s="49"/>
    </row>
    <row r="897" spans="2:65" x14ac:dyDescent="0.25">
      <c r="B897" s="163">
        <v>2024</v>
      </c>
      <c r="C897" s="26"/>
      <c r="D897" s="27" t="s">
        <v>2222</v>
      </c>
      <c r="E897" s="27" t="s">
        <v>2223</v>
      </c>
      <c r="F897" s="29"/>
      <c r="G897" s="30" t="s">
        <v>2061</v>
      </c>
      <c r="H897" s="30"/>
      <c r="I897" s="30"/>
      <c r="J897" s="31"/>
      <c r="K897" s="32"/>
      <c r="L897" s="33"/>
      <c r="M897" s="33"/>
      <c r="N897" s="26"/>
      <c r="O897" s="26"/>
      <c r="P897" s="34"/>
      <c r="Q897" s="33"/>
      <c r="R897" s="35"/>
      <c r="S897" s="26"/>
      <c r="T897" s="26"/>
      <c r="U897" s="26" t="s">
        <v>2224</v>
      </c>
      <c r="V897" s="26" t="s">
        <v>78</v>
      </c>
      <c r="W897" s="26"/>
      <c r="X897" s="26" t="s">
        <v>423</v>
      </c>
      <c r="Y897" s="36" t="s">
        <v>2225</v>
      </c>
      <c r="Z897" s="37">
        <v>40</v>
      </c>
      <c r="AA897" s="37"/>
      <c r="AB897" s="38"/>
      <c r="AC897" s="33">
        <v>10225874</v>
      </c>
      <c r="AD897" s="28"/>
      <c r="AE897" s="37">
        <v>2024</v>
      </c>
      <c r="AF897" s="38">
        <v>45414</v>
      </c>
      <c r="AG897" s="38">
        <v>45453</v>
      </c>
      <c r="AH897" s="39" t="s">
        <v>39</v>
      </c>
      <c r="AI897" s="39" t="s">
        <v>31</v>
      </c>
      <c r="AJ897" s="40"/>
      <c r="AK897" s="41">
        <v>2.2916666666666665</v>
      </c>
      <c r="AL897" s="42" t="s">
        <v>2055</v>
      </c>
      <c r="AM897" s="39">
        <v>942</v>
      </c>
      <c r="AN897" s="30"/>
      <c r="AO897" s="30"/>
      <c r="AP897" s="38"/>
      <c r="AQ897" s="43" t="s">
        <v>155</v>
      </c>
      <c r="AR897" s="44"/>
      <c r="AS897" s="45"/>
      <c r="AT897" s="46" t="s">
        <v>2061</v>
      </c>
      <c r="AU897" s="47" t="s">
        <v>2061</v>
      </c>
      <c r="AV897" s="48">
        <v>45470</v>
      </c>
      <c r="AW897" s="49"/>
      <c r="AX897" s="49"/>
      <c r="AY897" s="49"/>
      <c r="AZ897" s="49"/>
      <c r="BA897" s="49"/>
      <c r="BB897" s="49"/>
      <c r="BC897" s="49"/>
      <c r="BD897" s="50"/>
      <c r="BE897" s="49"/>
      <c r="BF897" s="49">
        <v>35</v>
      </c>
      <c r="BG897" s="49"/>
      <c r="BH897" s="49"/>
      <c r="BI897" s="49"/>
      <c r="BJ897" s="49"/>
      <c r="BK897" s="49"/>
      <c r="BL897" s="49"/>
      <c r="BM897" s="49"/>
    </row>
    <row r="898" spans="2:65" x14ac:dyDescent="0.25">
      <c r="B898" s="162">
        <v>2024</v>
      </c>
      <c r="C898" s="26"/>
      <c r="D898" s="27" t="s">
        <v>2222</v>
      </c>
      <c r="E898" s="27" t="s">
        <v>2223</v>
      </c>
      <c r="F898" s="29"/>
      <c r="G898" s="30" t="s">
        <v>2061</v>
      </c>
      <c r="H898" s="30"/>
      <c r="I898" s="30"/>
      <c r="J898" s="31"/>
      <c r="K898" s="32"/>
      <c r="L898" s="33"/>
      <c r="M898" s="33"/>
      <c r="N898" s="26"/>
      <c r="O898" s="26"/>
      <c r="P898" s="34"/>
      <c r="Q898" s="33"/>
      <c r="R898" s="35"/>
      <c r="S898" s="26"/>
      <c r="T898" s="26"/>
      <c r="U898" s="26" t="s">
        <v>2224</v>
      </c>
      <c r="V898" s="26" t="s">
        <v>78</v>
      </c>
      <c r="W898" s="26"/>
      <c r="X898" s="26" t="s">
        <v>423</v>
      </c>
      <c r="Y898" s="36" t="s">
        <v>2226</v>
      </c>
      <c r="Z898" s="37">
        <v>40</v>
      </c>
      <c r="AA898" s="37"/>
      <c r="AB898" s="38"/>
      <c r="AC898" s="33">
        <v>10225874</v>
      </c>
      <c r="AD898" s="28"/>
      <c r="AE898" s="37">
        <v>2024</v>
      </c>
      <c r="AF898" s="38">
        <v>45414</v>
      </c>
      <c r="AG898" s="38">
        <v>45453</v>
      </c>
      <c r="AH898" s="39" t="s">
        <v>39</v>
      </c>
      <c r="AI898" s="39" t="s">
        <v>31</v>
      </c>
      <c r="AJ898" s="40"/>
      <c r="AK898" s="41">
        <v>2.2916666666666665</v>
      </c>
      <c r="AL898" s="42" t="s">
        <v>2055</v>
      </c>
      <c r="AM898" s="39">
        <v>943</v>
      </c>
      <c r="AN898" s="30"/>
      <c r="AO898" s="30"/>
      <c r="AP898" s="38"/>
      <c r="AQ898" s="43" t="s">
        <v>155</v>
      </c>
      <c r="AR898" s="44"/>
      <c r="AS898" s="45"/>
      <c r="AT898" s="46" t="s">
        <v>2061</v>
      </c>
      <c r="AU898" s="47" t="s">
        <v>2061</v>
      </c>
      <c r="AV898" s="48">
        <v>45470</v>
      </c>
      <c r="AW898" s="49"/>
      <c r="AX898" s="49"/>
      <c r="AY898" s="49"/>
      <c r="AZ898" s="49"/>
      <c r="BA898" s="49"/>
      <c r="BB898" s="49"/>
      <c r="BC898" s="49"/>
      <c r="BD898" s="50"/>
      <c r="BE898" s="49"/>
      <c r="BF898" s="49">
        <v>33</v>
      </c>
      <c r="BG898" s="49"/>
      <c r="BH898" s="49"/>
      <c r="BI898" s="49"/>
      <c r="BJ898" s="49"/>
      <c r="BK898" s="49"/>
      <c r="BL898" s="49"/>
      <c r="BM898" s="49"/>
    </row>
    <row r="899" spans="2:65" x14ac:dyDescent="0.25">
      <c r="B899" s="163">
        <v>2024</v>
      </c>
      <c r="C899" s="26"/>
      <c r="D899" s="27" t="s">
        <v>2227</v>
      </c>
      <c r="E899" s="27" t="s">
        <v>2228</v>
      </c>
      <c r="F899" s="29"/>
      <c r="G899" s="30"/>
      <c r="H899" s="30"/>
      <c r="I899" s="30"/>
      <c r="J899" s="31"/>
      <c r="K899" s="32"/>
      <c r="L899" s="33"/>
      <c r="M899" s="33"/>
      <c r="N899" s="26"/>
      <c r="O899" s="26"/>
      <c r="P899" s="34"/>
      <c r="Q899" s="33"/>
      <c r="R899" s="35"/>
      <c r="S899" s="26" t="s">
        <v>572</v>
      </c>
      <c r="T899" s="26"/>
      <c r="U899" s="26"/>
      <c r="V899" s="26" t="s">
        <v>2229</v>
      </c>
      <c r="W899" s="26"/>
      <c r="X899" s="26"/>
      <c r="Y899" s="36"/>
      <c r="Z899" s="37">
        <v>150</v>
      </c>
      <c r="AA899" s="37"/>
      <c r="AB899" s="38"/>
      <c r="AC899" s="33">
        <v>10293516</v>
      </c>
      <c r="AD899" s="28" t="s">
        <v>2108</v>
      </c>
      <c r="AE899" s="37">
        <v>2024</v>
      </c>
      <c r="AF899" s="38">
        <v>45399</v>
      </c>
      <c r="AG899" s="38">
        <v>45401</v>
      </c>
      <c r="AH899" s="39" t="s">
        <v>1978</v>
      </c>
      <c r="AI899" s="39" t="s">
        <v>720</v>
      </c>
      <c r="AJ899" s="40" t="s">
        <v>972</v>
      </c>
      <c r="AK899" s="41">
        <v>0.83333333333333337</v>
      </c>
      <c r="AL899" s="42" t="s">
        <v>807</v>
      </c>
      <c r="AM899" s="39">
        <v>944</v>
      </c>
      <c r="AN899" s="30" t="s">
        <v>2230</v>
      </c>
      <c r="AO899" s="30"/>
      <c r="AP899" s="38"/>
      <c r="AQ899" s="43" t="s">
        <v>155</v>
      </c>
      <c r="AR899" s="44"/>
      <c r="AS899" s="45"/>
      <c r="AT899" s="46" t="s">
        <v>2144</v>
      </c>
      <c r="AU899" s="47"/>
      <c r="AV899" s="48">
        <v>45434</v>
      </c>
      <c r="AW899" s="49"/>
      <c r="AX899" s="49"/>
      <c r="AY899" s="49"/>
      <c r="AZ899" s="49"/>
      <c r="BA899" s="49"/>
      <c r="BB899" s="49"/>
      <c r="BC899" s="49"/>
      <c r="BD899" s="50"/>
      <c r="BE899" s="49"/>
      <c r="BF899" s="49">
        <v>179</v>
      </c>
      <c r="BG899" s="49"/>
      <c r="BH899" s="49"/>
      <c r="BI899" s="49"/>
      <c r="BJ899" s="49"/>
      <c r="BK899" s="49"/>
      <c r="BL899" s="49"/>
      <c r="BM899" s="49"/>
    </row>
    <row r="900" spans="2:65" x14ac:dyDescent="0.25">
      <c r="B900" s="162">
        <v>2024</v>
      </c>
      <c r="C900" s="26"/>
      <c r="D900" s="27" t="s">
        <v>2231</v>
      </c>
      <c r="E900" s="27" t="s">
        <v>2232</v>
      </c>
      <c r="F900" s="29"/>
      <c r="G900" s="30"/>
      <c r="H900" s="30"/>
      <c r="I900" s="30"/>
      <c r="J900" s="31"/>
      <c r="K900" s="32" t="s">
        <v>2233</v>
      </c>
      <c r="L900" s="33"/>
      <c r="M900" s="33"/>
      <c r="N900" s="26" t="s">
        <v>2234</v>
      </c>
      <c r="O900" s="26" t="s">
        <v>633</v>
      </c>
      <c r="P900" s="34" t="s">
        <v>2235</v>
      </c>
      <c r="Q900" s="33"/>
      <c r="R900" s="35"/>
      <c r="S900" s="26"/>
      <c r="T900" s="26"/>
      <c r="U900" s="26"/>
      <c r="V900" s="26"/>
      <c r="W900" s="26" t="s">
        <v>2236</v>
      </c>
      <c r="X900" s="26" t="s">
        <v>1754</v>
      </c>
      <c r="Y900" s="36"/>
      <c r="Z900" s="37">
        <v>40</v>
      </c>
      <c r="AA900" s="37"/>
      <c r="AB900" s="38"/>
      <c r="AC900" s="33">
        <v>10180965</v>
      </c>
      <c r="AD900" s="28" t="s">
        <v>1977</v>
      </c>
      <c r="AE900" s="37">
        <v>2024</v>
      </c>
      <c r="AF900" s="38">
        <v>45414</v>
      </c>
      <c r="AG900" s="38">
        <v>45453</v>
      </c>
      <c r="AH900" s="39" t="s">
        <v>664</v>
      </c>
      <c r="AI900" s="39" t="s">
        <v>2237</v>
      </c>
      <c r="AJ900" s="40" t="s">
        <v>1540</v>
      </c>
      <c r="AK900" s="41">
        <v>1.6666666666666667</v>
      </c>
      <c r="AL900" s="42" t="s">
        <v>1894</v>
      </c>
      <c r="AM900" s="39">
        <v>945</v>
      </c>
      <c r="AN900" s="30" t="s">
        <v>2238</v>
      </c>
      <c r="AO900" s="30"/>
      <c r="AP900" s="38"/>
      <c r="AQ900" s="43" t="s">
        <v>155</v>
      </c>
      <c r="AR900" s="44"/>
      <c r="AS900" s="45"/>
      <c r="AT900" s="46"/>
      <c r="AU900" s="47"/>
      <c r="AV900" s="48">
        <v>45485</v>
      </c>
      <c r="AW900" s="49"/>
      <c r="AX900" s="49"/>
      <c r="AY900" s="49"/>
      <c r="AZ900" s="49"/>
      <c r="BA900" s="49"/>
      <c r="BB900" s="49"/>
      <c r="BC900" s="49"/>
      <c r="BD900" s="50"/>
      <c r="BE900" s="49"/>
      <c r="BF900" s="49"/>
      <c r="BG900" s="49">
        <v>29</v>
      </c>
      <c r="BH900" s="49"/>
      <c r="BI900" s="49"/>
      <c r="BJ900" s="49"/>
      <c r="BK900" s="49"/>
      <c r="BL900" s="49"/>
      <c r="BM900" s="49"/>
    </row>
    <row r="901" spans="2:65" x14ac:dyDescent="0.25">
      <c r="B901" s="163">
        <v>2024</v>
      </c>
      <c r="C901" s="26"/>
      <c r="D901" s="27" t="s">
        <v>2239</v>
      </c>
      <c r="E901" s="27" t="s">
        <v>2240</v>
      </c>
      <c r="F901" s="29"/>
      <c r="G901" s="30" t="s">
        <v>750</v>
      </c>
      <c r="H901" s="30"/>
      <c r="I901" s="30"/>
      <c r="J901" s="31"/>
      <c r="K901" s="32"/>
      <c r="L901" s="33"/>
      <c r="M901" s="33"/>
      <c r="N901" s="26"/>
      <c r="O901" s="26"/>
      <c r="P901" s="34" t="s">
        <v>2241</v>
      </c>
      <c r="Q901" s="33"/>
      <c r="R901" s="35"/>
      <c r="S901" s="26"/>
      <c r="T901" s="26"/>
      <c r="U901" s="26"/>
      <c r="V901" s="26"/>
      <c r="W901" s="26"/>
      <c r="X901" s="26"/>
      <c r="Y901" s="36" t="s">
        <v>2242</v>
      </c>
      <c r="Z901" s="37"/>
      <c r="AA901" s="37"/>
      <c r="AB901" s="38"/>
      <c r="AC901" s="33" t="s">
        <v>2243</v>
      </c>
      <c r="AD901" s="28" t="s">
        <v>154</v>
      </c>
      <c r="AE901" s="37">
        <v>2024</v>
      </c>
      <c r="AF901" s="38">
        <v>45407</v>
      </c>
      <c r="AG901" s="38">
        <v>45407</v>
      </c>
      <c r="AH901" s="39" t="s">
        <v>1978</v>
      </c>
      <c r="AI901" s="39" t="s">
        <v>1656</v>
      </c>
      <c r="AJ901" s="40" t="s">
        <v>972</v>
      </c>
      <c r="AK901" s="41">
        <v>0.29166666666666669</v>
      </c>
      <c r="AL901" s="42" t="s">
        <v>1906</v>
      </c>
      <c r="AM901" s="39">
        <v>946</v>
      </c>
      <c r="AN901" s="30" t="s">
        <v>2244</v>
      </c>
      <c r="AO901" s="30"/>
      <c r="AP901" s="38"/>
      <c r="AQ901" s="43" t="s">
        <v>155</v>
      </c>
      <c r="AR901" s="44"/>
      <c r="AS901" s="45"/>
      <c r="AT901" s="46"/>
      <c r="AU901" s="47"/>
      <c r="AV901" s="48">
        <v>45468</v>
      </c>
      <c r="AW901" s="49"/>
      <c r="AX901" s="49"/>
      <c r="AY901" s="49"/>
      <c r="AZ901" s="49"/>
      <c r="BA901" s="49"/>
      <c r="BB901" s="49"/>
      <c r="BC901" s="49" t="e">
        <v>#VALUE!</v>
      </c>
      <c r="BD901" s="50"/>
      <c r="BE901" s="49"/>
      <c r="BF901" s="49">
        <v>40</v>
      </c>
      <c r="BG901" s="49"/>
      <c r="BH901" s="49"/>
      <c r="BI901" s="49"/>
      <c r="BJ901" s="49"/>
      <c r="BK901" s="49"/>
      <c r="BL901" s="49"/>
      <c r="BM901" s="49"/>
    </row>
    <row r="902" spans="2:65" x14ac:dyDescent="0.25">
      <c r="B902" s="162">
        <v>2024</v>
      </c>
      <c r="C902" s="26"/>
      <c r="D902" s="27" t="s">
        <v>2245</v>
      </c>
      <c r="E902" s="27" t="s">
        <v>2246</v>
      </c>
      <c r="F902" s="29"/>
      <c r="G902" s="30"/>
      <c r="H902" s="30"/>
      <c r="I902" s="30"/>
      <c r="J902" s="31"/>
      <c r="K902" s="32"/>
      <c r="L902" s="33"/>
      <c r="M902" s="33"/>
      <c r="N902" s="26" t="s">
        <v>2247</v>
      </c>
      <c r="O902" s="26"/>
      <c r="P902" s="34" t="s">
        <v>2248</v>
      </c>
      <c r="Q902" s="33"/>
      <c r="R902" s="35"/>
      <c r="S902" s="26"/>
      <c r="T902" s="26"/>
      <c r="U902" s="26"/>
      <c r="V902" s="26" t="s">
        <v>97</v>
      </c>
      <c r="W902" s="26"/>
      <c r="X902" s="26"/>
      <c r="Y902" s="36"/>
      <c r="Z902" s="37">
        <v>20</v>
      </c>
      <c r="AA902" s="37"/>
      <c r="AB902" s="38"/>
      <c r="AC902" s="33" t="s">
        <v>2249</v>
      </c>
      <c r="AD902" s="28"/>
      <c r="AE902" s="37">
        <v>2024</v>
      </c>
      <c r="AF902" s="38">
        <v>45411</v>
      </c>
      <c r="AG902" s="38">
        <v>45415</v>
      </c>
      <c r="AH902" s="39" t="s">
        <v>664</v>
      </c>
      <c r="AI902" s="39" t="s">
        <v>31</v>
      </c>
      <c r="AJ902" s="40" t="s">
        <v>2250</v>
      </c>
      <c r="AK902" s="41">
        <v>0.625</v>
      </c>
      <c r="AL902" s="42" t="s">
        <v>983</v>
      </c>
      <c r="AM902" s="39">
        <v>947</v>
      </c>
      <c r="AN902" s="30" t="s">
        <v>2251</v>
      </c>
      <c r="AO902" s="30"/>
      <c r="AP902" s="38"/>
      <c r="AQ902" s="43" t="s">
        <v>155</v>
      </c>
      <c r="AR902" s="44"/>
      <c r="AS902" s="45"/>
      <c r="AT902" s="46"/>
      <c r="AU902" s="47"/>
      <c r="AV902" s="48">
        <v>45503</v>
      </c>
      <c r="AW902" s="49"/>
      <c r="AX902" s="49"/>
      <c r="AY902" s="49"/>
      <c r="AZ902" s="49"/>
      <c r="BA902" s="49"/>
      <c r="BB902" s="49"/>
      <c r="BC902" s="49"/>
      <c r="BD902" s="50"/>
      <c r="BE902" s="49"/>
      <c r="BF902" s="49"/>
      <c r="BG902" s="49">
        <v>9</v>
      </c>
      <c r="BH902" s="49"/>
      <c r="BI902" s="49"/>
      <c r="BJ902" s="49"/>
      <c r="BK902" s="49"/>
      <c r="BL902" s="49"/>
      <c r="BM902" s="49"/>
    </row>
    <row r="903" spans="2:65" x14ac:dyDescent="0.25">
      <c r="B903" s="163">
        <v>2024</v>
      </c>
      <c r="C903" s="26"/>
      <c r="D903" s="27" t="s">
        <v>2252</v>
      </c>
      <c r="E903" s="27" t="s">
        <v>2253</v>
      </c>
      <c r="F903" s="29"/>
      <c r="G903" s="30"/>
      <c r="H903" s="30"/>
      <c r="I903" s="30"/>
      <c r="J903" s="31"/>
      <c r="K903" s="32"/>
      <c r="L903" s="33" t="s">
        <v>2254</v>
      </c>
      <c r="M903" s="33"/>
      <c r="N903" s="26">
        <v>10393737</v>
      </c>
      <c r="O903" s="26" t="s">
        <v>633</v>
      </c>
      <c r="P903" s="34" t="s">
        <v>2255</v>
      </c>
      <c r="Q903" s="33"/>
      <c r="R903" s="35"/>
      <c r="S903" s="26" t="s">
        <v>2256</v>
      </c>
      <c r="T903" s="26"/>
      <c r="U903" s="26"/>
      <c r="V903" s="26" t="s">
        <v>2257</v>
      </c>
      <c r="W903" s="26"/>
      <c r="X903" s="26"/>
      <c r="Y903" s="36"/>
      <c r="Z903" s="37">
        <v>10</v>
      </c>
      <c r="AA903" s="37"/>
      <c r="AB903" s="38"/>
      <c r="AC903" s="33" t="s">
        <v>2258</v>
      </c>
      <c r="AD903" s="28" t="s">
        <v>222</v>
      </c>
      <c r="AE903" s="37">
        <v>2024</v>
      </c>
      <c r="AF903" s="38">
        <v>45411</v>
      </c>
      <c r="AG903" s="38">
        <v>45412</v>
      </c>
      <c r="AH903" s="39" t="s">
        <v>1978</v>
      </c>
      <c r="AI903" s="39" t="s">
        <v>720</v>
      </c>
      <c r="AJ903" s="40" t="s">
        <v>2259</v>
      </c>
      <c r="AK903" s="41"/>
      <c r="AL903" s="42" t="s">
        <v>874</v>
      </c>
      <c r="AM903" s="39">
        <v>948</v>
      </c>
      <c r="AN903" s="30">
        <v>948</v>
      </c>
      <c r="AO903" s="30"/>
      <c r="AP903" s="38"/>
      <c r="AQ903" s="43" t="s">
        <v>155</v>
      </c>
      <c r="AR903" s="44"/>
      <c r="AS903" s="45"/>
      <c r="AT903" s="46"/>
      <c r="AU903" s="47"/>
      <c r="AV903" s="48">
        <v>45468</v>
      </c>
      <c r="AW903" s="49"/>
      <c r="AX903" s="49"/>
      <c r="AY903" s="49"/>
      <c r="AZ903" s="49"/>
      <c r="BA903" s="49"/>
      <c r="BB903" s="49"/>
      <c r="BC903" s="49"/>
      <c r="BD903" s="50"/>
      <c r="BE903" s="49"/>
      <c r="BF903" s="49">
        <v>8</v>
      </c>
      <c r="BG903" s="49"/>
      <c r="BH903" s="49"/>
      <c r="BI903" s="49"/>
      <c r="BJ903" s="49"/>
      <c r="BK903" s="49"/>
      <c r="BL903" s="49"/>
      <c r="BM903" s="49"/>
    </row>
    <row r="904" spans="2:65" x14ac:dyDescent="0.25">
      <c r="B904" s="162">
        <v>2024</v>
      </c>
      <c r="C904" s="26"/>
      <c r="D904" s="27" t="s">
        <v>2260</v>
      </c>
      <c r="E904" s="27" t="s">
        <v>2261</v>
      </c>
      <c r="F904" s="29"/>
      <c r="G904" s="30"/>
      <c r="H904" s="30"/>
      <c r="I904" s="30"/>
      <c r="J904" s="31"/>
      <c r="K904" s="32"/>
      <c r="L904" s="33"/>
      <c r="M904" s="33"/>
      <c r="N904" s="26" t="s">
        <v>2262</v>
      </c>
      <c r="O904" s="26"/>
      <c r="P904" s="34" t="s">
        <v>2263</v>
      </c>
      <c r="Q904" s="33"/>
      <c r="R904" s="35"/>
      <c r="S904" s="26"/>
      <c r="T904" s="26"/>
      <c r="U904" s="26"/>
      <c r="V904" s="26"/>
      <c r="W904" s="26"/>
      <c r="X904" s="26"/>
      <c r="Y904" s="36" t="s">
        <v>2264</v>
      </c>
      <c r="Z904" s="37">
        <v>80</v>
      </c>
      <c r="AA904" s="37"/>
      <c r="AB904" s="38"/>
      <c r="AC904" s="33">
        <v>10287040</v>
      </c>
      <c r="AD904" s="28" t="s">
        <v>1977</v>
      </c>
      <c r="AE904" s="37">
        <v>2024</v>
      </c>
      <c r="AF904" s="38">
        <v>45428</v>
      </c>
      <c r="AG904" s="38">
        <v>45474</v>
      </c>
      <c r="AH904" s="39" t="s">
        <v>664</v>
      </c>
      <c r="AI904" s="39" t="s">
        <v>31</v>
      </c>
      <c r="AJ904" s="40" t="s">
        <v>2265</v>
      </c>
      <c r="AK904" s="41">
        <v>1.6666666666666667</v>
      </c>
      <c r="AL904" s="42" t="s">
        <v>1894</v>
      </c>
      <c r="AM904" s="39">
        <v>950</v>
      </c>
      <c r="AN904" s="30" t="s">
        <v>2266</v>
      </c>
      <c r="AO904" s="30"/>
      <c r="AP904" s="38"/>
      <c r="AQ904" s="43" t="s">
        <v>911</v>
      </c>
      <c r="AR904" s="44"/>
      <c r="AS904" s="45"/>
      <c r="AT904" s="46"/>
      <c r="AU904" s="47"/>
      <c r="AV904" s="48">
        <v>45516</v>
      </c>
      <c r="AW904" s="49"/>
      <c r="AX904" s="49"/>
      <c r="AY904" s="49"/>
      <c r="AZ904" s="49"/>
      <c r="BA904" s="49"/>
      <c r="BB904" s="49"/>
      <c r="BC904" s="49"/>
      <c r="BD904" s="50"/>
      <c r="BE904" s="49"/>
      <c r="BF904" s="49"/>
      <c r="BG904" s="49">
        <v>57</v>
      </c>
      <c r="BH904" s="49"/>
      <c r="BI904" s="49"/>
      <c r="BJ904" s="49"/>
      <c r="BK904" s="49"/>
      <c r="BL904" s="49"/>
      <c r="BM904" s="49"/>
    </row>
    <row r="905" spans="2:65" x14ac:dyDescent="0.25">
      <c r="B905" s="163">
        <v>2024</v>
      </c>
      <c r="C905" s="26"/>
      <c r="D905" s="27" t="s">
        <v>2267</v>
      </c>
      <c r="E905" s="27" t="s">
        <v>2268</v>
      </c>
      <c r="F905" s="29"/>
      <c r="G905" s="30"/>
      <c r="H905" s="30"/>
      <c r="I905" s="30"/>
      <c r="J905" s="31"/>
      <c r="K905" s="32"/>
      <c r="L905" s="33"/>
      <c r="M905" s="33"/>
      <c r="N905" s="26"/>
      <c r="O905" s="26"/>
      <c r="P905" s="34" t="s">
        <v>2269</v>
      </c>
      <c r="Q905" s="33"/>
      <c r="R905" s="35"/>
      <c r="S905" s="26"/>
      <c r="T905" s="26"/>
      <c r="U905" s="26"/>
      <c r="V905" s="26"/>
      <c r="W905" s="26"/>
      <c r="X905" s="26"/>
      <c r="Y905" s="36"/>
      <c r="Z905" s="37"/>
      <c r="AA905" s="37"/>
      <c r="AB905" s="38"/>
      <c r="AC905" s="33"/>
      <c r="AD905" s="28"/>
      <c r="AE905" s="37">
        <v>2024</v>
      </c>
      <c r="AF905" s="38">
        <v>45414</v>
      </c>
      <c r="AG905" s="38">
        <v>45414</v>
      </c>
      <c r="AH905" s="39"/>
      <c r="AI905" s="39"/>
      <c r="AJ905" s="40"/>
      <c r="AK905" s="41"/>
      <c r="AL905" s="42" t="s">
        <v>1899</v>
      </c>
      <c r="AM905" s="39">
        <v>951</v>
      </c>
      <c r="AN905" s="30"/>
      <c r="AO905" s="30"/>
      <c r="AP905" s="38"/>
      <c r="AQ905" s="43" t="s">
        <v>155</v>
      </c>
      <c r="AR905" s="44"/>
      <c r="AS905" s="45"/>
      <c r="AT905" s="46" t="s">
        <v>2270</v>
      </c>
      <c r="AU905" s="47"/>
      <c r="AV905" s="48">
        <v>45492</v>
      </c>
      <c r="AW905" s="49"/>
      <c r="AX905" s="49"/>
      <c r="AY905" s="49"/>
      <c r="AZ905" s="49"/>
      <c r="BA905" s="49"/>
      <c r="BB905" s="49"/>
      <c r="BC905" s="49"/>
      <c r="BD905" s="50"/>
      <c r="BE905" s="49"/>
      <c r="BF905" s="49"/>
      <c r="BG905" s="49"/>
      <c r="BH905" s="49"/>
      <c r="BI905" s="49"/>
      <c r="BJ905" s="49"/>
      <c r="BK905" s="49"/>
      <c r="BL905" s="49"/>
      <c r="BM905" s="49"/>
    </row>
    <row r="906" spans="2:65" x14ac:dyDescent="0.25">
      <c r="B906" s="162">
        <v>2024</v>
      </c>
      <c r="C906" s="26"/>
      <c r="D906" s="27" t="s">
        <v>2271</v>
      </c>
      <c r="E906" s="27" t="s">
        <v>2272</v>
      </c>
      <c r="F906" s="29"/>
      <c r="G906" s="30"/>
      <c r="H906" s="30"/>
      <c r="I906" s="30"/>
      <c r="J906" s="31"/>
      <c r="K906" s="32"/>
      <c r="L906" s="33"/>
      <c r="M906" s="33"/>
      <c r="N906" s="26"/>
      <c r="O906" s="26"/>
      <c r="P906" s="34" t="s">
        <v>2273</v>
      </c>
      <c r="Q906" s="33"/>
      <c r="R906" s="35"/>
      <c r="S906" s="26"/>
      <c r="T906" s="26"/>
      <c r="U906" s="26"/>
      <c r="V906" s="26"/>
      <c r="W906" s="26"/>
      <c r="X906" s="26"/>
      <c r="Y906" s="36" t="s">
        <v>2274</v>
      </c>
      <c r="Z906" s="37"/>
      <c r="AA906" s="37"/>
      <c r="AB906" s="38"/>
      <c r="AC906" s="33" t="s">
        <v>2275</v>
      </c>
      <c r="AD906" s="28"/>
      <c r="AE906" s="37">
        <v>2024</v>
      </c>
      <c r="AF906" s="38">
        <v>45415</v>
      </c>
      <c r="AG906" s="38">
        <v>45415</v>
      </c>
      <c r="AH906" s="39" t="s">
        <v>30</v>
      </c>
      <c r="AI906" s="39" t="s">
        <v>1081</v>
      </c>
      <c r="AJ906" s="40" t="s">
        <v>424</v>
      </c>
      <c r="AK906" s="41"/>
      <c r="AL906" s="42" t="s">
        <v>833</v>
      </c>
      <c r="AM906" s="39">
        <v>952</v>
      </c>
      <c r="AN906" s="30" t="s">
        <v>2276</v>
      </c>
      <c r="AO906" s="30"/>
      <c r="AP906" s="38"/>
      <c r="AQ906" s="43" t="s">
        <v>155</v>
      </c>
      <c r="AR906" s="44"/>
      <c r="AS906" s="45"/>
      <c r="AT906" s="46"/>
      <c r="AU906" s="47"/>
      <c r="AV906" s="48">
        <v>45474</v>
      </c>
      <c r="AW906" s="49"/>
      <c r="AX906" s="49"/>
      <c r="AY906" s="49"/>
      <c r="AZ906" s="49"/>
      <c r="BA906" s="49"/>
      <c r="BB906" s="49"/>
      <c r="BC906" s="49"/>
      <c r="BD906" s="50"/>
      <c r="BE906" s="49"/>
      <c r="BF906" s="49">
        <v>53</v>
      </c>
      <c r="BG906" s="49"/>
      <c r="BH906" s="49"/>
      <c r="BI906" s="49"/>
      <c r="BJ906" s="49"/>
      <c r="BK906" s="49"/>
      <c r="BL906" s="49"/>
      <c r="BM906" s="49"/>
    </row>
    <row r="907" spans="2:65" x14ac:dyDescent="0.25">
      <c r="B907" s="163">
        <v>2024</v>
      </c>
      <c r="C907" s="26"/>
      <c r="D907" s="27" t="s">
        <v>2277</v>
      </c>
      <c r="E907" s="27" t="s">
        <v>1813</v>
      </c>
      <c r="F907" s="29"/>
      <c r="G907" s="30"/>
      <c r="H907" s="30"/>
      <c r="I907" s="30"/>
      <c r="J907" s="31"/>
      <c r="K907" s="32"/>
      <c r="L907" s="33"/>
      <c r="M907" s="33"/>
      <c r="N907" s="26"/>
      <c r="O907" s="26"/>
      <c r="P907" s="34" t="s">
        <v>2278</v>
      </c>
      <c r="Q907" s="33"/>
      <c r="R907" s="35"/>
      <c r="S907" s="26"/>
      <c r="T907" s="26"/>
      <c r="U907" s="26"/>
      <c r="V907" s="26"/>
      <c r="W907" s="26"/>
      <c r="X907" s="26"/>
      <c r="Y907" s="36"/>
      <c r="Z907" s="37"/>
      <c r="AA907" s="37" t="s">
        <v>2131</v>
      </c>
      <c r="AB907" s="38"/>
      <c r="AC907" s="33" t="s">
        <v>2279</v>
      </c>
      <c r="AD907" s="28"/>
      <c r="AE907" s="37">
        <v>2024</v>
      </c>
      <c r="AF907" s="38">
        <v>45420</v>
      </c>
      <c r="AG907" s="38">
        <v>45420</v>
      </c>
      <c r="AH907" s="39"/>
      <c r="AI907" s="39"/>
      <c r="AJ907" s="40" t="s">
        <v>32</v>
      </c>
      <c r="AK907" s="41">
        <v>0.125</v>
      </c>
      <c r="AL907" s="42" t="s">
        <v>2280</v>
      </c>
      <c r="AM907" s="39">
        <v>953</v>
      </c>
      <c r="AN907" s="30" t="s">
        <v>2281</v>
      </c>
      <c r="AO907" s="30"/>
      <c r="AP907" s="38"/>
      <c r="AQ907" s="43" t="s">
        <v>155</v>
      </c>
      <c r="AR907" s="44"/>
      <c r="AS907" s="45"/>
      <c r="AT907" s="46"/>
      <c r="AU907" s="47"/>
      <c r="AV907" s="48">
        <v>45474</v>
      </c>
      <c r="AW907" s="49"/>
      <c r="AX907" s="49"/>
      <c r="AY907" s="49"/>
      <c r="AZ907" s="49"/>
      <c r="BA907" s="49"/>
      <c r="BB907" s="49"/>
      <c r="BC907" s="49"/>
      <c r="BD907" s="50"/>
      <c r="BE907" s="49"/>
      <c r="BF907" s="49">
        <v>281</v>
      </c>
      <c r="BG907" s="49"/>
      <c r="BH907" s="49"/>
      <c r="BI907" s="49"/>
      <c r="BJ907" s="49"/>
      <c r="BK907" s="49"/>
      <c r="BL907" s="49"/>
      <c r="BM907" s="49"/>
    </row>
    <row r="908" spans="2:65" x14ac:dyDescent="0.25">
      <c r="B908" s="162">
        <v>2024</v>
      </c>
      <c r="C908" s="26"/>
      <c r="D908" s="27" t="s">
        <v>2282</v>
      </c>
      <c r="E908" s="27" t="s">
        <v>2283</v>
      </c>
      <c r="F908" s="29"/>
      <c r="G908" s="30"/>
      <c r="H908" s="30"/>
      <c r="I908" s="30"/>
      <c r="J908" s="31"/>
      <c r="K908" s="32"/>
      <c r="L908" s="33"/>
      <c r="M908" s="33"/>
      <c r="N908" s="26"/>
      <c r="O908" s="26"/>
      <c r="P908" s="34"/>
      <c r="Q908" s="33"/>
      <c r="R908" s="35"/>
      <c r="S908" s="26"/>
      <c r="T908" s="26"/>
      <c r="U908" s="26"/>
      <c r="V908" s="26" t="s">
        <v>45</v>
      </c>
      <c r="W908" s="26"/>
      <c r="X908" s="26"/>
      <c r="Y908" s="36"/>
      <c r="Z908" s="37"/>
      <c r="AA908" s="37"/>
      <c r="AB908" s="38"/>
      <c r="AC908" s="33"/>
      <c r="AD908" s="28"/>
      <c r="AE908" s="37"/>
      <c r="AF908" s="38"/>
      <c r="AG908" s="38"/>
      <c r="AH908" s="39"/>
      <c r="AI908" s="39"/>
      <c r="AJ908" s="40"/>
      <c r="AK908" s="41"/>
      <c r="AL908" s="42">
        <v>32</v>
      </c>
      <c r="AM908" s="39">
        <v>954</v>
      </c>
      <c r="AN908" s="30"/>
      <c r="AO908" s="30"/>
      <c r="AP908" s="38"/>
      <c r="AQ908" s="43" t="s">
        <v>155</v>
      </c>
      <c r="AR908" s="44"/>
      <c r="AS908" s="45"/>
      <c r="AT908" s="46"/>
      <c r="AU908" s="47"/>
      <c r="AV908" s="48">
        <v>45657</v>
      </c>
      <c r="AW908" s="49"/>
      <c r="AX908" s="49"/>
      <c r="AY908" s="49"/>
      <c r="AZ908" s="49"/>
      <c r="BA908" s="49"/>
      <c r="BB908" s="49"/>
      <c r="BC908" s="49"/>
      <c r="BD908" s="50">
        <v>5</v>
      </c>
      <c r="BE908" s="49"/>
      <c r="BF908" s="49"/>
      <c r="BG908" s="49"/>
      <c r="BH908" s="49"/>
      <c r="BI908" s="49"/>
      <c r="BJ908" s="49"/>
      <c r="BK908" s="49"/>
      <c r="BL908" s="49"/>
      <c r="BM908" s="49"/>
    </row>
    <row r="909" spans="2:65" x14ac:dyDescent="0.25">
      <c r="B909" s="163">
        <v>2024</v>
      </c>
      <c r="C909" s="26"/>
      <c r="D909" s="27" t="s">
        <v>2282</v>
      </c>
      <c r="E909" s="27" t="s">
        <v>2284</v>
      </c>
      <c r="F909" s="29"/>
      <c r="G909" s="30"/>
      <c r="H909" s="30"/>
      <c r="I909" s="30"/>
      <c r="J909" s="31"/>
      <c r="K909" s="32"/>
      <c r="L909" s="33"/>
      <c r="M909" s="33"/>
      <c r="N909" s="26"/>
      <c r="O909" s="26"/>
      <c r="P909" s="34"/>
      <c r="Q909" s="33"/>
      <c r="R909" s="35"/>
      <c r="S909" s="26"/>
      <c r="T909" s="26"/>
      <c r="U909" s="26"/>
      <c r="V909" s="26" t="s">
        <v>45</v>
      </c>
      <c r="W909" s="26"/>
      <c r="X909" s="26"/>
      <c r="Y909" s="36"/>
      <c r="Z909" s="37"/>
      <c r="AA909" s="37"/>
      <c r="AB909" s="38"/>
      <c r="AC909" s="33"/>
      <c r="AD909" s="28"/>
      <c r="AE909" s="37"/>
      <c r="AF909" s="38"/>
      <c r="AG909" s="38"/>
      <c r="AH909" s="39"/>
      <c r="AI909" s="39"/>
      <c r="AJ909" s="40"/>
      <c r="AK909" s="41"/>
      <c r="AL909" s="42">
        <v>32</v>
      </c>
      <c r="AM909" s="39">
        <v>954</v>
      </c>
      <c r="AN909" s="30"/>
      <c r="AO909" s="30"/>
      <c r="AP909" s="38"/>
      <c r="AQ909" s="43" t="s">
        <v>155</v>
      </c>
      <c r="AR909" s="44"/>
      <c r="AS909" s="45"/>
      <c r="AT909" s="46"/>
      <c r="AU909" s="47"/>
      <c r="AV909" s="48">
        <v>45657</v>
      </c>
      <c r="AW909" s="49"/>
      <c r="AX909" s="49"/>
      <c r="AY909" s="49"/>
      <c r="AZ909" s="49"/>
      <c r="BA909" s="49"/>
      <c r="BB909" s="49"/>
      <c r="BC909" s="49"/>
      <c r="BD909" s="50">
        <v>6</v>
      </c>
      <c r="BE909" s="49"/>
      <c r="BF909" s="49"/>
      <c r="BG909" s="49"/>
      <c r="BH909" s="49"/>
      <c r="BI909" s="49"/>
      <c r="BJ909" s="49"/>
      <c r="BK909" s="49"/>
      <c r="BL909" s="49"/>
      <c r="BM909" s="49"/>
    </row>
    <row r="910" spans="2:65" x14ac:dyDescent="0.25">
      <c r="B910" s="162">
        <v>2024</v>
      </c>
      <c r="C910" s="26"/>
      <c r="D910" s="27" t="s">
        <v>2285</v>
      </c>
      <c r="E910" s="27" t="s">
        <v>2286</v>
      </c>
      <c r="F910" s="29"/>
      <c r="G910" s="30"/>
      <c r="H910" s="30"/>
      <c r="I910" s="30"/>
      <c r="J910" s="31"/>
      <c r="K910" s="32"/>
      <c r="L910" s="33"/>
      <c r="M910" s="33"/>
      <c r="N910" s="26"/>
      <c r="O910" s="26"/>
      <c r="P910" s="34"/>
      <c r="Q910" s="33"/>
      <c r="R910" s="35"/>
      <c r="S910" s="26"/>
      <c r="T910" s="26"/>
      <c r="U910" s="26"/>
      <c r="V910" s="26" t="s">
        <v>45</v>
      </c>
      <c r="W910" s="26"/>
      <c r="X910" s="26"/>
      <c r="Y910" s="36"/>
      <c r="Z910" s="37"/>
      <c r="AA910" s="37"/>
      <c r="AB910" s="38"/>
      <c r="AC910" s="33"/>
      <c r="AD910" s="28" t="s">
        <v>2287</v>
      </c>
      <c r="AE910" s="37">
        <v>2024</v>
      </c>
      <c r="AF910" s="38">
        <v>45432</v>
      </c>
      <c r="AG910" s="38">
        <v>45432</v>
      </c>
      <c r="AH910" s="39" t="s">
        <v>30</v>
      </c>
      <c r="AI910" s="39" t="s">
        <v>1656</v>
      </c>
      <c r="AJ910" s="40"/>
      <c r="AK910" s="41">
        <v>1.3333333333333299</v>
      </c>
      <c r="AL910" s="42" t="s">
        <v>1744</v>
      </c>
      <c r="AM910" s="39">
        <v>954</v>
      </c>
      <c r="AN910" s="30" t="s">
        <v>2288</v>
      </c>
      <c r="AO910" s="30"/>
      <c r="AP910" s="38"/>
      <c r="AQ910" s="43" t="s">
        <v>155</v>
      </c>
      <c r="AR910" s="44"/>
      <c r="AS910" s="45"/>
      <c r="AT910" s="46"/>
      <c r="AU910" s="47"/>
      <c r="AV910" s="48">
        <v>45569</v>
      </c>
      <c r="AW910" s="49"/>
      <c r="AX910" s="49"/>
      <c r="AY910" s="49"/>
      <c r="AZ910" s="49"/>
      <c r="BA910" s="49"/>
      <c r="BB910" s="49"/>
      <c r="BC910" s="49"/>
      <c r="BD910" s="50"/>
      <c r="BE910" s="49"/>
      <c r="BF910" s="49"/>
      <c r="BG910" s="49">
        <v>10</v>
      </c>
      <c r="BH910" s="49"/>
      <c r="BI910" s="49"/>
      <c r="BJ910" s="49"/>
      <c r="BK910" s="49"/>
      <c r="BL910" s="49"/>
      <c r="BM910" s="49"/>
    </row>
    <row r="911" spans="2:65" x14ac:dyDescent="0.25">
      <c r="B911" s="163">
        <v>2024</v>
      </c>
      <c r="C911" s="26"/>
      <c r="D911" s="27" t="s">
        <v>2289</v>
      </c>
      <c r="E911" s="27" t="s">
        <v>2286</v>
      </c>
      <c r="F911" s="29"/>
      <c r="G911" s="30"/>
      <c r="H911" s="30"/>
      <c r="I911" s="30"/>
      <c r="J911" s="31"/>
      <c r="K911" s="32"/>
      <c r="L911" s="33"/>
      <c r="M911" s="33"/>
      <c r="N911" s="26"/>
      <c r="O911" s="26"/>
      <c r="P911" s="34"/>
      <c r="Q911" s="33"/>
      <c r="R911" s="35"/>
      <c r="S911" s="26"/>
      <c r="T911" s="26"/>
      <c r="U911" s="26"/>
      <c r="V911" s="26"/>
      <c r="W911" s="26"/>
      <c r="X911" s="26"/>
      <c r="Y911" s="36"/>
      <c r="Z911" s="37"/>
      <c r="AA911" s="37"/>
      <c r="AB911" s="38"/>
      <c r="AC911" s="33"/>
      <c r="AD911" s="28" t="s">
        <v>2290</v>
      </c>
      <c r="AE911" s="37">
        <v>2024</v>
      </c>
      <c r="AF911" s="38">
        <v>45468</v>
      </c>
      <c r="AG911" s="38">
        <v>45468</v>
      </c>
      <c r="AH911" s="39" t="s">
        <v>30</v>
      </c>
      <c r="AI911" s="39" t="s">
        <v>1656</v>
      </c>
      <c r="AJ911" s="40"/>
      <c r="AK911" s="41">
        <v>1.3333333333333299</v>
      </c>
      <c r="AL911" s="42" t="s">
        <v>1744</v>
      </c>
      <c r="AM911" s="39">
        <v>954</v>
      </c>
      <c r="AN911" s="30" t="s">
        <v>2288</v>
      </c>
      <c r="AO911" s="30"/>
      <c r="AP911" s="38"/>
      <c r="AQ911" s="43" t="s">
        <v>155</v>
      </c>
      <c r="AR911" s="44"/>
      <c r="AS911" s="45"/>
      <c r="AT911" s="46"/>
      <c r="AU911" s="47"/>
      <c r="AV911" s="48">
        <v>45700</v>
      </c>
      <c r="AW911" s="49"/>
      <c r="AX911" s="49"/>
      <c r="AY911" s="49"/>
      <c r="AZ911" s="49"/>
      <c r="BA911" s="49"/>
      <c r="BB911" s="49"/>
      <c r="BC911" s="49"/>
      <c r="BD911" s="50"/>
      <c r="BE911" s="49"/>
      <c r="BF911" s="49"/>
      <c r="BG911" s="49">
        <v>10</v>
      </c>
      <c r="BH911" s="49"/>
      <c r="BI911" s="49">
        <v>2</v>
      </c>
      <c r="BJ911" s="49"/>
      <c r="BK911" s="49"/>
      <c r="BL911" s="49"/>
      <c r="BM911" s="49"/>
    </row>
    <row r="912" spans="2:65" x14ac:dyDescent="0.25">
      <c r="B912" s="162">
        <v>2024</v>
      </c>
      <c r="C912" s="26"/>
      <c r="D912" s="27" t="s">
        <v>2291</v>
      </c>
      <c r="E912" s="27" t="s">
        <v>2292</v>
      </c>
      <c r="F912" s="29"/>
      <c r="G912" s="30"/>
      <c r="H912" s="30"/>
      <c r="I912" s="30"/>
      <c r="J912" s="31"/>
      <c r="K912" s="32"/>
      <c r="L912" s="33"/>
      <c r="M912" s="33"/>
      <c r="N912" s="26"/>
      <c r="O912" s="26"/>
      <c r="P912" s="34"/>
      <c r="Q912" s="33"/>
      <c r="R912" s="35"/>
      <c r="S912" s="26"/>
      <c r="T912" s="26"/>
      <c r="U912" s="26"/>
      <c r="V912" s="26" t="s">
        <v>2293</v>
      </c>
      <c r="W912" s="26"/>
      <c r="X912" s="26"/>
      <c r="Y912" s="36"/>
      <c r="Z912" s="37"/>
      <c r="AA912" s="37"/>
      <c r="AB912" s="38"/>
      <c r="AC912" s="33"/>
      <c r="AD912" s="28"/>
      <c r="AE912" s="37"/>
      <c r="AF912" s="38"/>
      <c r="AG912" s="38"/>
      <c r="AH912" s="39"/>
      <c r="AI912" s="39"/>
      <c r="AJ912" s="40"/>
      <c r="AK912" s="41"/>
      <c r="AL912" s="42"/>
      <c r="AM912" s="39">
        <v>954</v>
      </c>
      <c r="AN912" s="30"/>
      <c r="AO912" s="30"/>
      <c r="AP912" s="38"/>
      <c r="AQ912" s="43" t="s">
        <v>1414</v>
      </c>
      <c r="AR912" s="44"/>
      <c r="AS912" s="45">
        <v>45642</v>
      </c>
      <c r="AT912" s="46"/>
      <c r="AU912" s="47"/>
      <c r="AV912" s="48">
        <v>45700</v>
      </c>
      <c r="AW912" s="49"/>
      <c r="AX912" s="49"/>
      <c r="AY912" s="49"/>
      <c r="AZ912" s="49"/>
      <c r="BA912" s="49"/>
      <c r="BB912" s="49"/>
      <c r="BC912" s="49"/>
      <c r="BD912" s="50">
        <v>4</v>
      </c>
      <c r="BE912" s="49"/>
      <c r="BF912" s="49"/>
      <c r="BG912" s="49"/>
      <c r="BH912" s="49"/>
      <c r="BI912" s="49">
        <v>4</v>
      </c>
      <c r="BJ912" s="49"/>
      <c r="BK912" s="49"/>
      <c r="BL912" s="49"/>
      <c r="BM912" s="49"/>
    </row>
    <row r="913" spans="2:65" x14ac:dyDescent="0.25">
      <c r="B913" s="163">
        <v>2024</v>
      </c>
      <c r="C913" s="26"/>
      <c r="D913" s="27" t="s">
        <v>2294</v>
      </c>
      <c r="E913" s="27" t="s">
        <v>2295</v>
      </c>
      <c r="F913" s="29"/>
      <c r="G913" s="30"/>
      <c r="H913" s="30"/>
      <c r="I913" s="30"/>
      <c r="J913" s="31"/>
      <c r="K913" s="32"/>
      <c r="L913" s="33"/>
      <c r="M913" s="33"/>
      <c r="N913" s="26"/>
      <c r="O913" s="26"/>
      <c r="P913" s="34"/>
      <c r="Q913" s="33"/>
      <c r="R913" s="35"/>
      <c r="S913" s="26"/>
      <c r="T913" s="26"/>
      <c r="U913" s="26"/>
      <c r="V913" s="26" t="s">
        <v>45</v>
      </c>
      <c r="W913" s="26"/>
      <c r="X913" s="26"/>
      <c r="Y913" s="36"/>
      <c r="Z913" s="37"/>
      <c r="AA913" s="37"/>
      <c r="AB913" s="38"/>
      <c r="AC913" s="33"/>
      <c r="AD913" s="28" t="s">
        <v>2296</v>
      </c>
      <c r="AE913" s="37">
        <v>2024</v>
      </c>
      <c r="AF913" s="38"/>
      <c r="AG913" s="38"/>
      <c r="AH913" s="39"/>
      <c r="AI913" s="39"/>
      <c r="AJ913" s="40"/>
      <c r="AK913" s="41"/>
      <c r="AL913" s="42">
        <v>32</v>
      </c>
      <c r="AM913" s="39">
        <v>954</v>
      </c>
      <c r="AN913" s="30" t="s">
        <v>2288</v>
      </c>
      <c r="AO913" s="30"/>
      <c r="AP913" s="38"/>
      <c r="AQ913" s="43" t="s">
        <v>155</v>
      </c>
      <c r="AR913" s="44"/>
      <c r="AS913" s="45"/>
      <c r="AT913" s="46"/>
      <c r="AU913" s="47"/>
      <c r="AV913" s="48">
        <v>45455</v>
      </c>
      <c r="AW913" s="49"/>
      <c r="AX913" s="49"/>
      <c r="AY913" s="49"/>
      <c r="AZ913" s="49"/>
      <c r="BA913" s="49"/>
      <c r="BB913" s="49"/>
      <c r="BC913" s="49"/>
      <c r="BD913" s="50"/>
      <c r="BE913" s="49"/>
      <c r="BF913" s="49">
        <v>8</v>
      </c>
      <c r="BG913" s="49"/>
      <c r="BH913" s="49"/>
      <c r="BI913" s="49"/>
      <c r="BJ913" s="49"/>
      <c r="BK913" s="49"/>
      <c r="BL913" s="49"/>
      <c r="BM913" s="49"/>
    </row>
    <row r="914" spans="2:65" x14ac:dyDescent="0.25">
      <c r="B914" s="162">
        <v>2024</v>
      </c>
      <c r="C914" s="26"/>
      <c r="D914" s="27" t="s">
        <v>2297</v>
      </c>
      <c r="E914" s="27" t="s">
        <v>2298</v>
      </c>
      <c r="F914" s="29"/>
      <c r="G914" s="30"/>
      <c r="H914" s="30"/>
      <c r="I914" s="30"/>
      <c r="J914" s="31"/>
      <c r="K914" s="32"/>
      <c r="L914" s="33"/>
      <c r="M914" s="33"/>
      <c r="N914" s="26"/>
      <c r="O914" s="26"/>
      <c r="P914" s="34"/>
      <c r="Q914" s="33"/>
      <c r="R914" s="35"/>
      <c r="S914" s="26"/>
      <c r="T914" s="26"/>
      <c r="U914" s="26"/>
      <c r="V914" s="26" t="s">
        <v>45</v>
      </c>
      <c r="W914" s="26"/>
      <c r="X914" s="26"/>
      <c r="Y914" s="36"/>
      <c r="Z914" s="37"/>
      <c r="AA914" s="37"/>
      <c r="AB914" s="38"/>
      <c r="AC914" s="33"/>
      <c r="AD914" s="28"/>
      <c r="AE914" s="37"/>
      <c r="AF914" s="38"/>
      <c r="AG914" s="38"/>
      <c r="AH914" s="39"/>
      <c r="AI914" s="39"/>
      <c r="AJ914" s="40"/>
      <c r="AK914" s="41"/>
      <c r="AL914" s="42"/>
      <c r="AM914" s="39">
        <v>954</v>
      </c>
      <c r="AN914" s="30"/>
      <c r="AO914" s="30"/>
      <c r="AP914" s="38"/>
      <c r="AQ914" s="43" t="s">
        <v>1414</v>
      </c>
      <c r="AR914" s="44"/>
      <c r="AS914" s="45">
        <v>45693</v>
      </c>
      <c r="AT914" s="46"/>
      <c r="AU914" s="47"/>
      <c r="AV914" s="48">
        <v>45700</v>
      </c>
      <c r="AW914" s="49"/>
      <c r="AX914" s="49"/>
      <c r="AY914" s="49"/>
      <c r="AZ914" s="49"/>
      <c r="BA914" s="49"/>
      <c r="BB914" s="49"/>
      <c r="BC914" s="49"/>
      <c r="BD914" s="50">
        <v>3</v>
      </c>
      <c r="BE914" s="49"/>
      <c r="BF914" s="49"/>
      <c r="BG914" s="49"/>
      <c r="BH914" s="49"/>
      <c r="BI914" s="49">
        <v>2</v>
      </c>
      <c r="BJ914" s="49"/>
      <c r="BK914" s="49"/>
      <c r="BL914" s="49"/>
      <c r="BM914" s="49"/>
    </row>
    <row r="915" spans="2:65" x14ac:dyDescent="0.25">
      <c r="B915" s="164">
        <v>0</v>
      </c>
      <c r="C915" s="26"/>
      <c r="D915" s="27"/>
      <c r="E915" s="27" t="s">
        <v>2299</v>
      </c>
      <c r="F915" s="51"/>
      <c r="G915" s="26"/>
      <c r="H915" s="26"/>
      <c r="J915" s="52"/>
      <c r="K915" s="51"/>
      <c r="L915" s="26"/>
      <c r="M915" s="26"/>
      <c r="N915" s="26"/>
      <c r="O915" s="26"/>
      <c r="P915" s="53"/>
      <c r="Q915" s="26"/>
      <c r="R915" s="54"/>
      <c r="S915" s="26"/>
      <c r="T915" s="26"/>
      <c r="U915" s="26"/>
      <c r="V915" s="26" t="s">
        <v>45</v>
      </c>
      <c r="W915" s="26"/>
      <c r="X915" s="26"/>
      <c r="Y915" s="26"/>
      <c r="Z915" s="26"/>
      <c r="AA915" s="26"/>
      <c r="AB915" s="26"/>
      <c r="AC915" s="26"/>
      <c r="AD915" s="26" t="s">
        <v>2290</v>
      </c>
      <c r="AE915" s="36"/>
      <c r="AF915" s="38"/>
      <c r="AG915" s="38"/>
      <c r="AH915" s="33"/>
      <c r="AI915" s="28"/>
      <c r="AJ915" s="32"/>
      <c r="AK915" s="55"/>
      <c r="AL915" s="56"/>
      <c r="AM915" s="39">
        <v>954</v>
      </c>
      <c r="AN915" s="30" t="s">
        <v>2288</v>
      </c>
      <c r="AO915" s="30"/>
      <c r="AP915" s="26"/>
      <c r="AQ915" s="43" t="s">
        <v>155</v>
      </c>
      <c r="AR915" s="44"/>
      <c r="AS915" s="45"/>
      <c r="AT915" s="46"/>
      <c r="AU915" s="49"/>
      <c r="AV915" s="48"/>
      <c r="AW915" s="49"/>
      <c r="AX915" s="49"/>
      <c r="AY915" s="49"/>
      <c r="AZ915" s="49"/>
      <c r="BA915" s="49"/>
      <c r="BB915" s="49"/>
      <c r="BC915" s="49"/>
      <c r="BD915" s="50"/>
      <c r="BE915" s="49"/>
      <c r="BF915" s="49"/>
      <c r="BG915" s="49"/>
      <c r="BH915" s="49"/>
      <c r="BI915" s="26"/>
      <c r="BJ915" s="26"/>
      <c r="BK915" s="26"/>
      <c r="BL915" s="26"/>
      <c r="BM915" s="26"/>
    </row>
    <row r="916" spans="2:65" x14ac:dyDescent="0.25">
      <c r="B916" s="165">
        <v>0</v>
      </c>
      <c r="C916" s="26"/>
      <c r="D916" s="27"/>
      <c r="E916" s="27" t="s">
        <v>2300</v>
      </c>
      <c r="F916" s="51"/>
      <c r="G916" s="26"/>
      <c r="H916" s="26"/>
      <c r="J916" s="52"/>
      <c r="K916" s="51"/>
      <c r="L916" s="26"/>
      <c r="M916" s="26"/>
      <c r="N916" s="26"/>
      <c r="O916" s="26"/>
      <c r="P916" s="53"/>
      <c r="Q916" s="26"/>
      <c r="R916" s="54"/>
      <c r="S916" s="26"/>
      <c r="T916" s="26"/>
      <c r="U916" s="26"/>
      <c r="V916" s="26" t="s">
        <v>45</v>
      </c>
      <c r="W916" s="26"/>
      <c r="X916" s="26"/>
      <c r="Y916" s="26"/>
      <c r="Z916" s="26"/>
      <c r="AA916" s="26"/>
      <c r="AB916" s="26"/>
      <c r="AC916" s="26"/>
      <c r="AD916" s="26" t="s">
        <v>2296</v>
      </c>
      <c r="AE916" s="36"/>
      <c r="AF916" s="38"/>
      <c r="AG916" s="38"/>
      <c r="AH916" s="33"/>
      <c r="AI916" s="28"/>
      <c r="AJ916" s="32"/>
      <c r="AK916" s="55"/>
      <c r="AL916" s="56"/>
      <c r="AM916" s="39">
        <v>954</v>
      </c>
      <c r="AN916" s="30" t="s">
        <v>2288</v>
      </c>
      <c r="AO916" s="30"/>
      <c r="AP916" s="26"/>
      <c r="AQ916" s="43" t="s">
        <v>155</v>
      </c>
      <c r="AR916" s="44"/>
      <c r="AS916" s="45"/>
      <c r="AT916" s="46"/>
      <c r="AU916" s="49"/>
      <c r="AV916" s="48"/>
      <c r="AW916" s="49"/>
      <c r="AX916" s="49"/>
      <c r="AY916" s="49"/>
      <c r="AZ916" s="49"/>
      <c r="BA916" s="49"/>
      <c r="BB916" s="49"/>
      <c r="BC916" s="49"/>
      <c r="BD916" s="50"/>
      <c r="BE916" s="49"/>
      <c r="BF916" s="49"/>
      <c r="BG916" s="49"/>
      <c r="BH916" s="49"/>
      <c r="BI916" s="26"/>
      <c r="BJ916" s="26"/>
      <c r="BK916" s="26"/>
      <c r="BL916" s="26"/>
      <c r="BM916" s="26"/>
    </row>
    <row r="917" spans="2:65" x14ac:dyDescent="0.25">
      <c r="B917" s="164">
        <v>0</v>
      </c>
      <c r="C917" s="26"/>
      <c r="D917" s="27"/>
      <c r="E917" s="27" t="s">
        <v>2301</v>
      </c>
      <c r="F917" s="51"/>
      <c r="G917" s="26"/>
      <c r="H917" s="26"/>
      <c r="J917" s="52"/>
      <c r="K917" s="51"/>
      <c r="L917" s="26"/>
      <c r="M917" s="26"/>
      <c r="N917" s="26"/>
      <c r="O917" s="26"/>
      <c r="P917" s="53"/>
      <c r="Q917" s="26"/>
      <c r="R917" s="54"/>
      <c r="S917" s="26"/>
      <c r="T917" s="26"/>
      <c r="U917" s="26"/>
      <c r="V917" s="26" t="s">
        <v>45</v>
      </c>
      <c r="W917" s="26"/>
      <c r="X917" s="26"/>
      <c r="Y917" s="26"/>
      <c r="Z917" s="26"/>
      <c r="AA917" s="26"/>
      <c r="AB917" s="26"/>
      <c r="AC917" s="26"/>
      <c r="AD917" s="26" t="s">
        <v>2302</v>
      </c>
      <c r="AE917" s="36"/>
      <c r="AF917" s="38"/>
      <c r="AG917" s="38"/>
      <c r="AH917" s="33"/>
      <c r="AI917" s="28"/>
      <c r="AJ917" s="32"/>
      <c r="AK917" s="55"/>
      <c r="AL917" s="56"/>
      <c r="AM917" s="39">
        <v>954</v>
      </c>
      <c r="AN917" s="30" t="s">
        <v>2288</v>
      </c>
      <c r="AO917" s="30"/>
      <c r="AP917" s="26"/>
      <c r="AQ917" s="43" t="s">
        <v>155</v>
      </c>
      <c r="AR917" s="44"/>
      <c r="AS917" s="45"/>
      <c r="AT917" s="46"/>
      <c r="AU917" s="49"/>
      <c r="AV917" s="48"/>
      <c r="AW917" s="49"/>
      <c r="AX917" s="49"/>
      <c r="AY917" s="49"/>
      <c r="AZ917" s="49"/>
      <c r="BA917" s="49"/>
      <c r="BB917" s="49"/>
      <c r="BC917" s="49"/>
      <c r="BD917" s="50"/>
      <c r="BE917" s="49"/>
      <c r="BF917" s="49"/>
      <c r="BG917" s="49"/>
      <c r="BH917" s="49"/>
      <c r="BI917" s="26"/>
      <c r="BJ917" s="26"/>
      <c r="BK917" s="26"/>
      <c r="BL917" s="26"/>
      <c r="BM917" s="26"/>
    </row>
    <row r="918" spans="2:65" x14ac:dyDescent="0.25">
      <c r="B918" s="162">
        <v>2024</v>
      </c>
      <c r="C918" s="26"/>
      <c r="D918" s="27" t="s">
        <v>2303</v>
      </c>
      <c r="E918" s="27" t="s">
        <v>2304</v>
      </c>
      <c r="F918" s="29"/>
      <c r="G918" s="30"/>
      <c r="H918" s="30"/>
      <c r="I918" s="30"/>
      <c r="J918" s="31"/>
      <c r="K918" s="32"/>
      <c r="L918" s="33"/>
      <c r="M918" s="33"/>
      <c r="N918" s="26"/>
      <c r="O918" s="26"/>
      <c r="P918" s="34"/>
      <c r="Q918" s="33"/>
      <c r="R918" s="35"/>
      <c r="S918" s="26"/>
      <c r="T918" s="26"/>
      <c r="U918" s="26"/>
      <c r="V918" s="26"/>
      <c r="W918" s="26"/>
      <c r="X918" s="26"/>
      <c r="Y918" s="36"/>
      <c r="Z918" s="37"/>
      <c r="AA918" s="37"/>
      <c r="AB918" s="38"/>
      <c r="AC918" s="33" t="s">
        <v>2305</v>
      </c>
      <c r="AD918" s="28"/>
      <c r="AE918" s="37">
        <v>2024</v>
      </c>
      <c r="AF918" s="38">
        <v>45429</v>
      </c>
      <c r="AG918" s="38">
        <v>45429</v>
      </c>
      <c r="AH918" s="39" t="s">
        <v>664</v>
      </c>
      <c r="AI918" s="39" t="s">
        <v>2306</v>
      </c>
      <c r="AJ918" s="40" t="s">
        <v>2250</v>
      </c>
      <c r="AK918" s="41">
        <v>8.3333333333333329E-2</v>
      </c>
      <c r="AL918" s="42" t="s">
        <v>833</v>
      </c>
      <c r="AM918" s="39">
        <v>955</v>
      </c>
      <c r="AN918" s="30" t="s">
        <v>2307</v>
      </c>
      <c r="AO918" s="30"/>
      <c r="AP918" s="38"/>
      <c r="AQ918" s="43" t="s">
        <v>155</v>
      </c>
      <c r="AR918" s="44"/>
      <c r="AS918" s="45"/>
      <c r="AT918" s="46" t="s">
        <v>2308</v>
      </c>
      <c r="AU918" s="47"/>
      <c r="AV918" s="48">
        <v>45657</v>
      </c>
      <c r="AW918" s="49"/>
      <c r="AX918" s="49"/>
      <c r="AY918" s="49"/>
      <c r="AZ918" s="49"/>
      <c r="BA918" s="49"/>
      <c r="BB918" s="49"/>
      <c r="BC918" s="49"/>
      <c r="BD918" s="50"/>
      <c r="BE918" s="49"/>
      <c r="BF918" s="49">
        <v>196</v>
      </c>
      <c r="BG918" s="49">
        <v>86</v>
      </c>
      <c r="BH918" s="49"/>
      <c r="BI918" s="49"/>
      <c r="BJ918" s="49"/>
      <c r="BK918" s="49"/>
      <c r="BL918" s="49"/>
      <c r="BM918" s="49"/>
    </row>
    <row r="919" spans="2:65" x14ac:dyDescent="0.25">
      <c r="B919" s="163">
        <v>2024</v>
      </c>
      <c r="C919" s="26"/>
      <c r="D919" s="27" t="s">
        <v>2309</v>
      </c>
      <c r="E919" s="27" t="s">
        <v>2310</v>
      </c>
      <c r="F919" s="29"/>
      <c r="G919" s="30"/>
      <c r="H919" s="30"/>
      <c r="I919" s="30"/>
      <c r="J919" s="31"/>
      <c r="K919" s="32"/>
      <c r="L919" s="33"/>
      <c r="M919" s="33"/>
      <c r="N919" s="26" t="s">
        <v>2311</v>
      </c>
      <c r="O919" s="26"/>
      <c r="P919" s="34" t="s">
        <v>2312</v>
      </c>
      <c r="Q919" s="33"/>
      <c r="R919" s="35"/>
      <c r="S919" s="26"/>
      <c r="T919" s="26"/>
      <c r="U919" s="26"/>
      <c r="V919" s="26"/>
      <c r="W919" s="26" t="s">
        <v>1621</v>
      </c>
      <c r="X919" s="26"/>
      <c r="Y919" s="36"/>
      <c r="Z919" s="37"/>
      <c r="AA919" s="37"/>
      <c r="AB919" s="38"/>
      <c r="AC919" s="33"/>
      <c r="AD919" s="28"/>
      <c r="AE919" s="37">
        <v>2024</v>
      </c>
      <c r="AF919" s="38">
        <v>45467</v>
      </c>
      <c r="AG919" s="38">
        <v>45468</v>
      </c>
      <c r="AH919" s="39"/>
      <c r="AI919" s="39" t="s">
        <v>720</v>
      </c>
      <c r="AJ919" s="40" t="s">
        <v>2250</v>
      </c>
      <c r="AK919" s="41">
        <v>0.66666666666666663</v>
      </c>
      <c r="AL919" s="42" t="s">
        <v>1151</v>
      </c>
      <c r="AM919" s="39">
        <v>956</v>
      </c>
      <c r="AN919" s="30" t="s">
        <v>2313</v>
      </c>
      <c r="AO919" s="30"/>
      <c r="AP919" s="38"/>
      <c r="AQ919" s="43" t="s">
        <v>911</v>
      </c>
      <c r="AR919" s="44"/>
      <c r="AS919" s="45"/>
      <c r="AT919" s="46" t="s">
        <v>2314</v>
      </c>
      <c r="AU919" s="47"/>
      <c r="AV919" s="48">
        <v>45502</v>
      </c>
      <c r="AW919" s="49"/>
      <c r="AX919" s="49"/>
      <c r="AY919" s="49"/>
      <c r="AZ919" s="49"/>
      <c r="BA919" s="49"/>
      <c r="BB919" s="49"/>
      <c r="BC919" s="49"/>
      <c r="BD919" s="50"/>
      <c r="BE919" s="49"/>
      <c r="BF919" s="49"/>
      <c r="BG919" s="49">
        <v>38</v>
      </c>
      <c r="BH919" s="49"/>
      <c r="BI919" s="49"/>
      <c r="BJ919" s="49"/>
      <c r="BK919" s="49"/>
      <c r="BL919" s="49"/>
      <c r="BM919" s="49"/>
    </row>
    <row r="920" spans="2:65" x14ac:dyDescent="0.25">
      <c r="B920" s="162">
        <v>2023</v>
      </c>
      <c r="C920" s="26"/>
      <c r="D920" s="27" t="s">
        <v>2315</v>
      </c>
      <c r="E920" s="27" t="s">
        <v>2316</v>
      </c>
      <c r="F920" s="29"/>
      <c r="G920" s="30"/>
      <c r="H920" s="30"/>
      <c r="I920" s="30"/>
      <c r="J920" s="31"/>
      <c r="K920" s="32"/>
      <c r="L920" s="33"/>
      <c r="M920" s="33"/>
      <c r="N920" s="26"/>
      <c r="O920" s="26"/>
      <c r="P920" s="34"/>
      <c r="Q920" s="33"/>
      <c r="R920" s="35"/>
      <c r="S920" s="26"/>
      <c r="T920" s="26"/>
      <c r="U920" s="26"/>
      <c r="V920" s="26"/>
      <c r="W920" s="26"/>
      <c r="X920" s="26"/>
      <c r="Y920" s="36"/>
      <c r="Z920" s="37"/>
      <c r="AA920" s="37"/>
      <c r="AB920" s="38" t="s">
        <v>29</v>
      </c>
      <c r="AC920" s="33"/>
      <c r="AD920" s="28" t="s">
        <v>154</v>
      </c>
      <c r="AE920" s="37"/>
      <c r="AF920" s="38" t="s">
        <v>501</v>
      </c>
      <c r="AG920" s="38" t="s">
        <v>501</v>
      </c>
      <c r="AH920" s="39"/>
      <c r="AI920" s="39" t="s">
        <v>31</v>
      </c>
      <c r="AJ920" s="40" t="s">
        <v>424</v>
      </c>
      <c r="AK920" s="41">
        <v>1</v>
      </c>
      <c r="AL920" s="42" t="s">
        <v>573</v>
      </c>
      <c r="AM920" s="39">
        <v>957</v>
      </c>
      <c r="AN920" s="30" t="s">
        <v>2317</v>
      </c>
      <c r="AO920" s="30"/>
      <c r="AP920" s="38"/>
      <c r="AQ920" s="43"/>
      <c r="AR920" s="44" t="s">
        <v>501</v>
      </c>
      <c r="AS920" s="45"/>
      <c r="AT920" s="46"/>
      <c r="AU920" s="47"/>
      <c r="AV920" s="48">
        <v>45657</v>
      </c>
      <c r="AW920" s="49"/>
      <c r="AX920" s="49"/>
      <c r="AY920" s="49"/>
      <c r="AZ920" s="49"/>
      <c r="BA920" s="49"/>
      <c r="BB920" s="49"/>
      <c r="BC920" s="49"/>
      <c r="BD920" s="50">
        <v>599</v>
      </c>
      <c r="BE920" s="49"/>
      <c r="BF920" s="49"/>
      <c r="BG920" s="49">
        <v>402</v>
      </c>
      <c r="BH920" s="49"/>
      <c r="BI920" s="49"/>
      <c r="BJ920" s="49"/>
      <c r="BK920" s="49"/>
      <c r="BL920" s="49"/>
      <c r="BM920" s="49"/>
    </row>
    <row r="921" spans="2:65" x14ac:dyDescent="0.25">
      <c r="B921" s="163">
        <v>2023</v>
      </c>
      <c r="C921" s="26"/>
      <c r="D921" s="27" t="s">
        <v>2318</v>
      </c>
      <c r="E921" s="27" t="s">
        <v>2319</v>
      </c>
      <c r="F921" s="29"/>
      <c r="G921" s="30" t="s">
        <v>750</v>
      </c>
      <c r="H921" s="30"/>
      <c r="I921" s="30"/>
      <c r="J921" s="31"/>
      <c r="K921" s="32"/>
      <c r="L921" s="33"/>
      <c r="M921" s="33"/>
      <c r="N921" s="26">
        <v>9935393</v>
      </c>
      <c r="O921" s="26" t="s">
        <v>633</v>
      </c>
      <c r="P921" s="34"/>
      <c r="Q921" s="33"/>
      <c r="R921" s="35"/>
      <c r="S921" s="26"/>
      <c r="T921" s="26"/>
      <c r="U921" s="26"/>
      <c r="V921" s="26"/>
      <c r="W921" s="26"/>
      <c r="X921" s="26"/>
      <c r="Y921" s="36"/>
      <c r="Z921" s="37"/>
      <c r="AA921" s="37"/>
      <c r="AB921" s="38" t="s">
        <v>29</v>
      </c>
      <c r="AC921" s="33">
        <v>9032550</v>
      </c>
      <c r="AD921" s="28" t="s">
        <v>154</v>
      </c>
      <c r="AE921" s="37"/>
      <c r="AF921" s="38" t="s">
        <v>501</v>
      </c>
      <c r="AG921" s="38" t="s">
        <v>501</v>
      </c>
      <c r="AH921" s="39"/>
      <c r="AI921" s="39" t="s">
        <v>31</v>
      </c>
      <c r="AJ921" s="40" t="s">
        <v>424</v>
      </c>
      <c r="AK921" s="41">
        <v>1.6666666666666667</v>
      </c>
      <c r="AL921" s="42" t="s">
        <v>1894</v>
      </c>
      <c r="AM921" s="39">
        <v>958</v>
      </c>
      <c r="AN921" s="30" t="s">
        <v>2320</v>
      </c>
      <c r="AO921" s="30"/>
      <c r="AP921" s="38"/>
      <c r="AQ921" s="43"/>
      <c r="AR921" s="44" t="s">
        <v>501</v>
      </c>
      <c r="AS921" s="45"/>
      <c r="AT921" s="46"/>
      <c r="AU921" s="47"/>
      <c r="AV921" s="48">
        <v>45657</v>
      </c>
      <c r="AW921" s="49"/>
      <c r="AX921" s="49"/>
      <c r="AY921" s="49"/>
      <c r="AZ921" s="49"/>
      <c r="BA921" s="49"/>
      <c r="BB921" s="49"/>
      <c r="BC921" s="49" t="e">
        <v>#VALUE!</v>
      </c>
      <c r="BD921" s="50">
        <v>214</v>
      </c>
      <c r="BE921" s="49"/>
      <c r="BF921" s="49"/>
      <c r="BG921" s="49"/>
      <c r="BH921" s="49"/>
      <c r="BI921" s="49"/>
      <c r="BJ921" s="49"/>
      <c r="BK921" s="49"/>
      <c r="BL921" s="49"/>
      <c r="BM921" s="49"/>
    </row>
    <row r="922" spans="2:65" x14ac:dyDescent="0.25">
      <c r="B922" s="162">
        <v>2024</v>
      </c>
      <c r="C922" s="26"/>
      <c r="D922" s="27" t="s">
        <v>2321</v>
      </c>
      <c r="E922" s="27" t="s">
        <v>2322</v>
      </c>
      <c r="F922" s="29"/>
      <c r="G922" s="30"/>
      <c r="H922" s="30"/>
      <c r="I922" s="30"/>
      <c r="J922" s="31"/>
      <c r="K922" s="32"/>
      <c r="L922" s="33"/>
      <c r="M922" s="33"/>
      <c r="N922" s="26"/>
      <c r="O922" s="26"/>
      <c r="P922" s="34" t="s">
        <v>2323</v>
      </c>
      <c r="Q922" s="33"/>
      <c r="R922" s="35"/>
      <c r="S922" s="26"/>
      <c r="T922" s="26"/>
      <c r="U922" s="26" t="s">
        <v>2224</v>
      </c>
      <c r="V922" s="26" t="s">
        <v>2324</v>
      </c>
      <c r="W922" s="26"/>
      <c r="X922" s="26"/>
      <c r="Y922" s="36"/>
      <c r="Z922" s="37">
        <v>40</v>
      </c>
      <c r="AA922" s="37"/>
      <c r="AB922" s="38"/>
      <c r="AC922" s="33" t="s">
        <v>2325</v>
      </c>
      <c r="AD922" s="28"/>
      <c r="AE922" s="37">
        <v>2024</v>
      </c>
      <c r="AF922" s="38">
        <v>45449</v>
      </c>
      <c r="AG922" s="38">
        <v>45449</v>
      </c>
      <c r="AH922" s="39" t="s">
        <v>664</v>
      </c>
      <c r="AI922" s="39"/>
      <c r="AJ922" s="40" t="s">
        <v>2326</v>
      </c>
      <c r="AK922" s="41">
        <v>0.16666666666666666</v>
      </c>
      <c r="AL922" s="42" t="s">
        <v>1871</v>
      </c>
      <c r="AM922" s="39">
        <v>959</v>
      </c>
      <c r="AN922" s="30" t="s">
        <v>2327</v>
      </c>
      <c r="AO922" s="30"/>
      <c r="AP922" s="38"/>
      <c r="AQ922" s="43" t="s">
        <v>911</v>
      </c>
      <c r="AR922" s="44"/>
      <c r="AS922" s="45"/>
      <c r="AT922" s="46"/>
      <c r="AU922" s="47"/>
      <c r="AV922" s="48">
        <v>45485</v>
      </c>
      <c r="AW922" s="49"/>
      <c r="AX922" s="49"/>
      <c r="AY922" s="49"/>
      <c r="AZ922" s="49"/>
      <c r="BA922" s="49"/>
      <c r="BB922" s="49"/>
      <c r="BC922" s="49"/>
      <c r="BD922" s="50"/>
      <c r="BE922" s="49"/>
      <c r="BF922" s="49"/>
      <c r="BG922" s="49">
        <v>23</v>
      </c>
      <c r="BH922" s="49"/>
      <c r="BI922" s="49"/>
      <c r="BJ922" s="49"/>
      <c r="BK922" s="49"/>
      <c r="BL922" s="49"/>
      <c r="BM922" s="49"/>
    </row>
    <row r="923" spans="2:65" x14ac:dyDescent="0.25">
      <c r="B923" s="163">
        <v>2024</v>
      </c>
      <c r="C923" s="26"/>
      <c r="D923" s="27" t="s">
        <v>2328</v>
      </c>
      <c r="E923" s="27" t="s">
        <v>2329</v>
      </c>
      <c r="F923" s="29"/>
      <c r="G923" s="30"/>
      <c r="H923" s="30"/>
      <c r="I923" s="30"/>
      <c r="J923" s="31"/>
      <c r="K923" s="32"/>
      <c r="L923" s="33"/>
      <c r="M923" s="33"/>
      <c r="N923" s="26"/>
      <c r="O923" s="26"/>
      <c r="P923" s="34" t="s">
        <v>2330</v>
      </c>
      <c r="Q923" s="33"/>
      <c r="R923" s="35"/>
      <c r="S923" s="26"/>
      <c r="T923" s="26"/>
      <c r="U923" s="26"/>
      <c r="V923" s="26"/>
      <c r="W923" s="26"/>
      <c r="X923" s="26"/>
      <c r="Y923" s="36"/>
      <c r="Z923" s="37">
        <v>70</v>
      </c>
      <c r="AA923" s="37"/>
      <c r="AB923" s="38"/>
      <c r="AC923" s="33" t="s">
        <v>2331</v>
      </c>
      <c r="AD923" s="28"/>
      <c r="AE923" s="37">
        <v>2024</v>
      </c>
      <c r="AF923" s="38">
        <v>45462</v>
      </c>
      <c r="AG923" s="38">
        <v>45462</v>
      </c>
      <c r="AH923" s="39" t="s">
        <v>30</v>
      </c>
      <c r="AI923" s="39" t="s">
        <v>57</v>
      </c>
      <c r="AJ923" s="40" t="s">
        <v>2332</v>
      </c>
      <c r="AK923" s="41">
        <v>0.125</v>
      </c>
      <c r="AL923" s="42" t="s">
        <v>1968</v>
      </c>
      <c r="AM923" s="39">
        <v>961</v>
      </c>
      <c r="AN923" s="30" t="s">
        <v>2333</v>
      </c>
      <c r="AO923" s="30"/>
      <c r="AP923" s="38"/>
      <c r="AQ923" s="43" t="s">
        <v>155</v>
      </c>
      <c r="AR923" s="44"/>
      <c r="AS923" s="45"/>
      <c r="AT923" s="46"/>
      <c r="AU923" s="47"/>
      <c r="AV923" s="48">
        <v>45485</v>
      </c>
      <c r="AW923" s="49"/>
      <c r="AX923" s="49"/>
      <c r="AY923" s="49"/>
      <c r="AZ923" s="49"/>
      <c r="BA923" s="49"/>
      <c r="BB923" s="49"/>
      <c r="BC923" s="49"/>
      <c r="BD923" s="50"/>
      <c r="BE923" s="49"/>
      <c r="BF923" s="49"/>
      <c r="BG923" s="49">
        <v>102</v>
      </c>
      <c r="BH923" s="49"/>
      <c r="BI923" s="49"/>
      <c r="BJ923" s="49"/>
      <c r="BK923" s="49"/>
      <c r="BL923" s="49"/>
      <c r="BM923" s="49"/>
    </row>
    <row r="924" spans="2:65" x14ac:dyDescent="0.25">
      <c r="B924" s="162">
        <v>2024</v>
      </c>
      <c r="C924" s="26"/>
      <c r="D924" s="27" t="s">
        <v>2334</v>
      </c>
      <c r="E924" s="27" t="s">
        <v>2335</v>
      </c>
      <c r="F924" s="29"/>
      <c r="G924" s="30"/>
      <c r="H924" s="30"/>
      <c r="I924" s="30"/>
      <c r="J924" s="31"/>
      <c r="K924" s="32"/>
      <c r="L924" s="33"/>
      <c r="M924" s="33"/>
      <c r="N924" s="26"/>
      <c r="O924" s="26"/>
      <c r="P924" s="34" t="s">
        <v>1834</v>
      </c>
      <c r="Q924" s="33"/>
      <c r="R924" s="35"/>
      <c r="S924" s="26"/>
      <c r="T924" s="26"/>
      <c r="U924" s="26"/>
      <c r="V924" s="26"/>
      <c r="W924" s="26"/>
      <c r="X924" s="26"/>
      <c r="Y924" s="36"/>
      <c r="Z924" s="37"/>
      <c r="AA924" s="37"/>
      <c r="AB924" s="38"/>
      <c r="AC924" s="33" t="s">
        <v>2336</v>
      </c>
      <c r="AD924" s="28"/>
      <c r="AE924" s="37">
        <v>2024</v>
      </c>
      <c r="AF924" s="38">
        <v>45448</v>
      </c>
      <c r="AG924" s="38">
        <v>45448</v>
      </c>
      <c r="AH924" s="39" t="s">
        <v>2337</v>
      </c>
      <c r="AI924" s="39"/>
      <c r="AJ924" s="40"/>
      <c r="AK924" s="41">
        <v>8.3333333333333329E-2</v>
      </c>
      <c r="AL924" s="42" t="s">
        <v>833</v>
      </c>
      <c r="AM924" s="39">
        <v>962</v>
      </c>
      <c r="AN924" s="30" t="s">
        <v>2338</v>
      </c>
      <c r="AO924" s="30"/>
      <c r="AP924" s="38"/>
      <c r="AQ924" s="43" t="s">
        <v>155</v>
      </c>
      <c r="AR924" s="44"/>
      <c r="AS924" s="45"/>
      <c r="AT924" s="46"/>
      <c r="AU924" s="47"/>
      <c r="AV924" s="48">
        <v>45485</v>
      </c>
      <c r="AW924" s="49"/>
      <c r="AX924" s="49"/>
      <c r="AY924" s="49"/>
      <c r="AZ924" s="49"/>
      <c r="BA924" s="49"/>
      <c r="BB924" s="49"/>
      <c r="BC924" s="49"/>
      <c r="BD924" s="50"/>
      <c r="BE924" s="49"/>
      <c r="BF924" s="49"/>
      <c r="BG924" s="49">
        <v>99</v>
      </c>
      <c r="BH924" s="49"/>
      <c r="BI924" s="49"/>
      <c r="BJ924" s="49"/>
      <c r="BK924" s="49"/>
      <c r="BL924" s="49"/>
      <c r="BM924" s="49"/>
    </row>
    <row r="925" spans="2:65" x14ac:dyDescent="0.25">
      <c r="B925" s="163">
        <v>2020</v>
      </c>
      <c r="C925" s="26"/>
      <c r="D925" s="27" t="s">
        <v>2339</v>
      </c>
      <c r="E925" s="27" t="s">
        <v>1368</v>
      </c>
      <c r="F925" s="29"/>
      <c r="G925" s="30"/>
      <c r="H925" s="30"/>
      <c r="I925" s="30"/>
      <c r="J925" s="31"/>
      <c r="K925" s="32"/>
      <c r="L925" s="33"/>
      <c r="M925" s="33"/>
      <c r="N925" s="26"/>
      <c r="O925" s="26"/>
      <c r="P925" s="34"/>
      <c r="Q925" s="33"/>
      <c r="R925" s="35"/>
      <c r="S925" s="26"/>
      <c r="T925" s="26"/>
      <c r="U925" s="26"/>
      <c r="V925" s="26"/>
      <c r="W925" s="26"/>
      <c r="X925" s="26"/>
      <c r="Y925" s="36"/>
      <c r="Z925" s="37"/>
      <c r="AA925" s="37"/>
      <c r="AB925" s="38"/>
      <c r="AC925" s="33" t="s">
        <v>2340</v>
      </c>
      <c r="AD925" s="28"/>
      <c r="AE925" s="37"/>
      <c r="AF925" s="38" t="s">
        <v>501</v>
      </c>
      <c r="AG925" s="38" t="s">
        <v>501</v>
      </c>
      <c r="AH925" s="39" t="s">
        <v>664</v>
      </c>
      <c r="AI925" s="39" t="s">
        <v>1081</v>
      </c>
      <c r="AJ925" s="40" t="s">
        <v>424</v>
      </c>
      <c r="AK925" s="41"/>
      <c r="AL925" s="42" t="s">
        <v>2341</v>
      </c>
      <c r="AM925" s="39">
        <v>963</v>
      </c>
      <c r="AN925" s="30" t="s">
        <v>2342</v>
      </c>
      <c r="AO925" s="30"/>
      <c r="AP925" s="38"/>
      <c r="AQ925" s="43"/>
      <c r="AR925" s="44" t="s">
        <v>501</v>
      </c>
      <c r="AS925" s="45">
        <v>45699</v>
      </c>
      <c r="AT925" s="46" t="s">
        <v>2343</v>
      </c>
      <c r="AU925" s="47"/>
      <c r="AV925" s="48"/>
      <c r="AW925" s="49"/>
      <c r="AX925" s="49"/>
      <c r="AY925" s="49"/>
      <c r="AZ925" s="49"/>
      <c r="BA925" s="49"/>
      <c r="BB925" s="49"/>
      <c r="BC925" s="49"/>
      <c r="BD925" s="50"/>
      <c r="BE925" s="49"/>
      <c r="BF925" s="49"/>
      <c r="BG925" s="49"/>
      <c r="BH925" s="49"/>
      <c r="BI925" s="49"/>
      <c r="BJ925" s="49"/>
      <c r="BK925" s="49"/>
      <c r="BL925" s="49"/>
      <c r="BM925" s="49"/>
    </row>
    <row r="926" spans="2:65" x14ac:dyDescent="0.25">
      <c r="B926" s="162">
        <v>2024</v>
      </c>
      <c r="C926" s="26"/>
      <c r="D926" s="27" t="s">
        <v>2344</v>
      </c>
      <c r="E926" s="27" t="s">
        <v>2345</v>
      </c>
      <c r="F926" s="29"/>
      <c r="G926" s="30"/>
      <c r="H926" s="30"/>
      <c r="I926" s="30"/>
      <c r="J926" s="31"/>
      <c r="K926" s="32"/>
      <c r="L926" s="33"/>
      <c r="M926" s="33"/>
      <c r="N926" s="26"/>
      <c r="O926" s="26"/>
      <c r="P926" s="34" t="s">
        <v>1834</v>
      </c>
      <c r="Q926" s="33"/>
      <c r="R926" s="35"/>
      <c r="S926" s="26"/>
      <c r="T926" s="26"/>
      <c r="U926" s="26"/>
      <c r="V926" s="26"/>
      <c r="W926" s="26"/>
      <c r="X926" s="26"/>
      <c r="Y926" s="36"/>
      <c r="Z926" s="37"/>
      <c r="AA926" s="37"/>
      <c r="AB926" s="38"/>
      <c r="AC926" s="33" t="s">
        <v>2346</v>
      </c>
      <c r="AD926" s="28"/>
      <c r="AE926" s="37">
        <v>2024</v>
      </c>
      <c r="AF926" s="38">
        <v>45460</v>
      </c>
      <c r="AG926" s="38">
        <v>45460</v>
      </c>
      <c r="AH926" s="39" t="s">
        <v>664</v>
      </c>
      <c r="AI926" s="39" t="s">
        <v>57</v>
      </c>
      <c r="AJ926" s="40"/>
      <c r="AK926" s="41">
        <v>8.3333333333333329E-2</v>
      </c>
      <c r="AL926" s="42" t="s">
        <v>833</v>
      </c>
      <c r="AM926" s="39">
        <v>965</v>
      </c>
      <c r="AN926" s="30" t="s">
        <v>2347</v>
      </c>
      <c r="AO926" s="30"/>
      <c r="AP926" s="38"/>
      <c r="AQ926" s="43" t="s">
        <v>155</v>
      </c>
      <c r="AR926" s="44"/>
      <c r="AS926" s="45"/>
      <c r="AT926" s="46"/>
      <c r="AU926" s="47"/>
      <c r="AV926" s="48">
        <v>45485</v>
      </c>
      <c r="AW926" s="49"/>
      <c r="AX926" s="49"/>
      <c r="AY926" s="49"/>
      <c r="AZ926" s="49"/>
      <c r="BA926" s="49"/>
      <c r="BB926" s="49"/>
      <c r="BC926" s="49"/>
      <c r="BD926" s="50"/>
      <c r="BE926" s="49"/>
      <c r="BF926" s="49"/>
      <c r="BG926" s="49">
        <v>39</v>
      </c>
      <c r="BH926" s="49"/>
      <c r="BI926" s="49"/>
      <c r="BJ926" s="49"/>
      <c r="BK926" s="49"/>
      <c r="BL926" s="49"/>
      <c r="BM926" s="49"/>
    </row>
    <row r="927" spans="2:65" x14ac:dyDescent="0.25">
      <c r="B927" s="163">
        <v>2024</v>
      </c>
      <c r="C927" s="26"/>
      <c r="D927" s="27" t="s">
        <v>2348</v>
      </c>
      <c r="E927" s="27" t="s">
        <v>2349</v>
      </c>
      <c r="F927" s="29"/>
      <c r="G927" s="30"/>
      <c r="H927" s="30"/>
      <c r="I927" s="30"/>
      <c r="J927" s="31"/>
      <c r="K927" s="32"/>
      <c r="L927" s="33"/>
      <c r="M927" s="33"/>
      <c r="N927" s="26"/>
      <c r="O927" s="26"/>
      <c r="P927" s="34"/>
      <c r="Q927" s="33"/>
      <c r="R927" s="35"/>
      <c r="S927" s="26"/>
      <c r="T927" s="26" t="s">
        <v>1833</v>
      </c>
      <c r="U927" s="26"/>
      <c r="V927" s="26"/>
      <c r="W927" s="26"/>
      <c r="X927" s="26"/>
      <c r="Y927" s="36"/>
      <c r="Z927" s="37">
        <v>200</v>
      </c>
      <c r="AA927" s="37"/>
      <c r="AB927" s="38"/>
      <c r="AC927" s="33" t="s">
        <v>2350</v>
      </c>
      <c r="AD927" s="28" t="s">
        <v>2351</v>
      </c>
      <c r="AE927" s="37">
        <v>2024</v>
      </c>
      <c r="AF927" s="38">
        <v>45456</v>
      </c>
      <c r="AG927" s="38">
        <v>45456</v>
      </c>
      <c r="AH927" s="39" t="s">
        <v>2352</v>
      </c>
      <c r="AI927" s="39" t="s">
        <v>2211</v>
      </c>
      <c r="AJ927" s="40"/>
      <c r="AK927" s="41">
        <v>8.3333333333333329E-2</v>
      </c>
      <c r="AL927" s="42" t="s">
        <v>833</v>
      </c>
      <c r="AM927" s="39">
        <v>966</v>
      </c>
      <c r="AN927" s="30" t="s">
        <v>2353</v>
      </c>
      <c r="AO927" s="30"/>
      <c r="AP927" s="38"/>
      <c r="AQ927" s="43" t="s">
        <v>155</v>
      </c>
      <c r="AR927" s="44"/>
      <c r="AS927" s="45"/>
      <c r="AT927" s="46"/>
      <c r="AU927" s="47"/>
      <c r="AV927" s="48">
        <v>45492</v>
      </c>
      <c r="AW927" s="49"/>
      <c r="AX927" s="49"/>
      <c r="AY927" s="49"/>
      <c r="AZ927" s="49"/>
      <c r="BA927" s="49"/>
      <c r="BB927" s="49"/>
      <c r="BC927" s="49"/>
      <c r="BD927" s="50"/>
      <c r="BE927" s="49"/>
      <c r="BF927" s="49">
        <v>220</v>
      </c>
      <c r="BG927" s="49"/>
      <c r="BH927" s="49"/>
      <c r="BI927" s="49"/>
      <c r="BJ927" s="49"/>
      <c r="BK927" s="49"/>
      <c r="BL927" s="49"/>
      <c r="BM927" s="49"/>
    </row>
    <row r="928" spans="2:65" x14ac:dyDescent="0.25">
      <c r="B928" s="162">
        <v>2024</v>
      </c>
      <c r="C928" s="26"/>
      <c r="D928" s="27" t="s">
        <v>2354</v>
      </c>
      <c r="E928" s="27" t="s">
        <v>2355</v>
      </c>
      <c r="F928" s="29"/>
      <c r="G928" s="30"/>
      <c r="H928" s="30"/>
      <c r="I928" s="30"/>
      <c r="J928" s="31"/>
      <c r="K928" s="32"/>
      <c r="L928" s="33"/>
      <c r="M928" s="33"/>
      <c r="N928" s="26"/>
      <c r="O928" s="26"/>
      <c r="P928" s="34" t="s">
        <v>2356</v>
      </c>
      <c r="Q928" s="33"/>
      <c r="R928" s="35"/>
      <c r="S928" s="26"/>
      <c r="T928" s="26"/>
      <c r="U928" s="26"/>
      <c r="V928" s="26"/>
      <c r="W928" s="26"/>
      <c r="X928" s="26"/>
      <c r="Y928" s="36"/>
      <c r="Z928" s="37"/>
      <c r="AA928" s="37"/>
      <c r="AB928" s="38"/>
      <c r="AC928" s="33"/>
      <c r="AD928" s="28" t="s">
        <v>1977</v>
      </c>
      <c r="AE928" s="37">
        <v>2024</v>
      </c>
      <c r="AF928" s="38">
        <v>45471</v>
      </c>
      <c r="AG928" s="38">
        <v>45471</v>
      </c>
      <c r="AH928" s="39"/>
      <c r="AI928" s="39"/>
      <c r="AJ928" s="40"/>
      <c r="AK928" s="41">
        <v>8.3333333333333329E-2</v>
      </c>
      <c r="AL928" s="42" t="s">
        <v>833</v>
      </c>
      <c r="AM928" s="39">
        <v>967</v>
      </c>
      <c r="AN928" s="30" t="s">
        <v>2357</v>
      </c>
      <c r="AO928" s="30"/>
      <c r="AP928" s="38"/>
      <c r="AQ928" s="43" t="s">
        <v>155</v>
      </c>
      <c r="AR928" s="44"/>
      <c r="AS928" s="45"/>
      <c r="AT928" s="46"/>
      <c r="AU928" s="47"/>
      <c r="AV928" s="48">
        <v>45485</v>
      </c>
      <c r="AW928" s="49"/>
      <c r="AX928" s="49"/>
      <c r="AY928" s="49"/>
      <c r="AZ928" s="49"/>
      <c r="BA928" s="49"/>
      <c r="BB928" s="49"/>
      <c r="BC928" s="49"/>
      <c r="BD928" s="50"/>
      <c r="BE928" s="49"/>
      <c r="BF928" s="49"/>
      <c r="BG928" s="49">
        <v>135</v>
      </c>
      <c r="BH928" s="49"/>
      <c r="BI928" s="49"/>
      <c r="BJ928" s="49"/>
      <c r="BK928" s="49"/>
      <c r="BL928" s="49"/>
      <c r="BM928" s="49"/>
    </row>
    <row r="929" spans="2:65" x14ac:dyDescent="0.25">
      <c r="B929" s="163">
        <v>2024</v>
      </c>
      <c r="C929" s="26"/>
      <c r="D929" s="27" t="s">
        <v>2358</v>
      </c>
      <c r="E929" s="27" t="s">
        <v>2359</v>
      </c>
      <c r="F929" s="29"/>
      <c r="G929" s="30"/>
      <c r="H929" s="30"/>
      <c r="I929" s="30"/>
      <c r="J929" s="31"/>
      <c r="K929" s="32"/>
      <c r="L929" s="33"/>
      <c r="M929" s="33"/>
      <c r="N929" s="26"/>
      <c r="O929" s="26"/>
      <c r="P929" s="34"/>
      <c r="Q929" s="33"/>
      <c r="R929" s="35"/>
      <c r="S929" s="26"/>
      <c r="T929" s="26"/>
      <c r="U929" s="26"/>
      <c r="V929" s="26"/>
      <c r="W929" s="26"/>
      <c r="X929" s="26"/>
      <c r="Y929" s="36"/>
      <c r="Z929" s="37"/>
      <c r="AA929" s="37"/>
      <c r="AB929" s="38"/>
      <c r="AC929" s="33"/>
      <c r="AD929" s="28"/>
      <c r="AE929" s="37">
        <v>2024</v>
      </c>
      <c r="AF929" s="38"/>
      <c r="AG929" s="38">
        <v>45464</v>
      </c>
      <c r="AH929" s="39" t="s">
        <v>1887</v>
      </c>
      <c r="AI929" s="39"/>
      <c r="AJ929" s="40"/>
      <c r="AK929" s="41"/>
      <c r="AL929" s="42"/>
      <c r="AM929" s="39">
        <v>968</v>
      </c>
      <c r="AN929" s="30"/>
      <c r="AO929" s="30"/>
      <c r="AP929" s="38"/>
      <c r="AQ929" s="43" t="s">
        <v>155</v>
      </c>
      <c r="AR929" s="44"/>
      <c r="AS929" s="45"/>
      <c r="AT929" s="46" t="s">
        <v>2360</v>
      </c>
      <c r="AU929" s="47"/>
      <c r="AV929" s="48"/>
      <c r="AW929" s="49"/>
      <c r="AX929" s="49"/>
      <c r="AY929" s="49"/>
      <c r="AZ929" s="49"/>
      <c r="BA929" s="49"/>
      <c r="BB929" s="49"/>
      <c r="BC929" s="49"/>
      <c r="BD929" s="50"/>
      <c r="BE929" s="49"/>
      <c r="BF929" s="49"/>
      <c r="BG929" s="49"/>
      <c r="BH929" s="49"/>
      <c r="BI929" s="49"/>
      <c r="BJ929" s="49"/>
      <c r="BK929" s="49"/>
      <c r="BL929" s="49"/>
      <c r="BM929" s="49"/>
    </row>
    <row r="930" spans="2:65" x14ac:dyDescent="0.25">
      <c r="B930" s="162">
        <v>2024</v>
      </c>
      <c r="C930" s="26"/>
      <c r="D930" s="27" t="s">
        <v>2361</v>
      </c>
      <c r="E930" s="27" t="s">
        <v>2362</v>
      </c>
      <c r="F930" s="29"/>
      <c r="G930" s="30"/>
      <c r="H930" s="30"/>
      <c r="I930" s="30"/>
      <c r="J930" s="31"/>
      <c r="K930" s="32"/>
      <c r="L930" s="33"/>
      <c r="M930" s="33"/>
      <c r="N930" s="26" t="s">
        <v>2363</v>
      </c>
      <c r="O930" s="26" t="s">
        <v>633</v>
      </c>
      <c r="P930" s="34"/>
      <c r="Q930" s="33"/>
      <c r="R930" s="35"/>
      <c r="S930" s="26"/>
      <c r="T930" s="26"/>
      <c r="U930" s="26">
        <v>2024</v>
      </c>
      <c r="V930" s="26" t="s">
        <v>91</v>
      </c>
      <c r="W930" s="26" t="s">
        <v>2364</v>
      </c>
      <c r="X930" s="26"/>
      <c r="Y930" s="36"/>
      <c r="Z930" s="37">
        <v>40</v>
      </c>
      <c r="AA930" s="37"/>
      <c r="AB930" s="38"/>
      <c r="AC930" s="33" t="s">
        <v>2365</v>
      </c>
      <c r="AD930" s="28" t="s">
        <v>2039</v>
      </c>
      <c r="AE930" s="37">
        <v>2024</v>
      </c>
      <c r="AF930" s="38">
        <v>45484</v>
      </c>
      <c r="AG930" s="38">
        <v>45486</v>
      </c>
      <c r="AH930" s="39"/>
      <c r="AI930" s="39" t="s">
        <v>2366</v>
      </c>
      <c r="AJ930" s="40" t="s">
        <v>972</v>
      </c>
      <c r="AK930" s="41">
        <v>1.0416666666666667</v>
      </c>
      <c r="AL930" s="42" t="s">
        <v>2091</v>
      </c>
      <c r="AM930" s="39">
        <v>969</v>
      </c>
      <c r="AN930" s="30" t="s">
        <v>2367</v>
      </c>
      <c r="AO930" s="30"/>
      <c r="AP930" s="38"/>
      <c r="AQ930" s="43" t="s">
        <v>155</v>
      </c>
      <c r="AR930" s="44"/>
      <c r="AS930" s="45">
        <v>45545</v>
      </c>
      <c r="AT930" s="46" t="s">
        <v>2368</v>
      </c>
      <c r="AU930" s="47"/>
      <c r="AV930" s="48">
        <v>45545</v>
      </c>
      <c r="AW930" s="49"/>
      <c r="AX930" s="49"/>
      <c r="AY930" s="49"/>
      <c r="AZ930" s="49"/>
      <c r="BA930" s="49"/>
      <c r="BB930" s="49"/>
      <c r="BC930" s="49"/>
      <c r="BD930" s="50"/>
      <c r="BE930" s="49"/>
      <c r="BF930" s="49">
        <v>24</v>
      </c>
      <c r="BG930" s="49"/>
      <c r="BH930" s="49"/>
      <c r="BI930" s="49"/>
      <c r="BJ930" s="49"/>
      <c r="BK930" s="49"/>
      <c r="BL930" s="49"/>
      <c r="BM930" s="49"/>
    </row>
    <row r="931" spans="2:65" x14ac:dyDescent="0.25">
      <c r="B931" s="163">
        <v>2024</v>
      </c>
      <c r="C931" s="26"/>
      <c r="D931" s="27" t="s">
        <v>2369</v>
      </c>
      <c r="E931" s="27" t="s">
        <v>2370</v>
      </c>
      <c r="F931" s="29"/>
      <c r="G931" s="30" t="s">
        <v>750</v>
      </c>
      <c r="H931" s="30"/>
      <c r="I931" s="30"/>
      <c r="J931" s="31"/>
      <c r="K931" s="32"/>
      <c r="L931" s="33"/>
      <c r="M931" s="33"/>
      <c r="N931" s="26"/>
      <c r="O931" s="26"/>
      <c r="P931" s="34" t="s">
        <v>1834</v>
      </c>
      <c r="Q931" s="33"/>
      <c r="R931" s="35"/>
      <c r="S931" s="26"/>
      <c r="T931" s="26"/>
      <c r="U931" s="26"/>
      <c r="V931" s="26" t="s">
        <v>97</v>
      </c>
      <c r="W931" s="26"/>
      <c r="X931" s="26"/>
      <c r="Y931" s="36" t="s">
        <v>2371</v>
      </c>
      <c r="Z931" s="37"/>
      <c r="AA931" s="37"/>
      <c r="AB931" s="38"/>
      <c r="AC931" s="33" t="s">
        <v>2372</v>
      </c>
      <c r="AD931" s="28"/>
      <c r="AE931" s="37">
        <v>2024</v>
      </c>
      <c r="AF931" s="38">
        <v>45462</v>
      </c>
      <c r="AG931" s="38">
        <v>45464</v>
      </c>
      <c r="AH931" s="39"/>
      <c r="AI931" s="39"/>
      <c r="AJ931" s="40"/>
      <c r="AK931" s="41"/>
      <c r="AL931" s="42" t="s">
        <v>2086</v>
      </c>
      <c r="AM931" s="39">
        <v>970</v>
      </c>
      <c r="AN931" s="30" t="s">
        <v>2373</v>
      </c>
      <c r="AO931" s="30"/>
      <c r="AP931" s="38"/>
      <c r="AQ931" s="43" t="s">
        <v>155</v>
      </c>
      <c r="AR931" s="44"/>
      <c r="AS931" s="45"/>
      <c r="AT931" s="46"/>
      <c r="AU931" s="47"/>
      <c r="AV931" s="48">
        <v>45492</v>
      </c>
      <c r="AW931" s="49"/>
      <c r="AX931" s="49"/>
      <c r="AY931" s="49"/>
      <c r="AZ931" s="49"/>
      <c r="BA931" s="49"/>
      <c r="BB931" s="49"/>
      <c r="BC931" s="49" t="e">
        <v>#VALUE!</v>
      </c>
      <c r="BD931" s="50"/>
      <c r="BE931" s="49"/>
      <c r="BF931" s="49">
        <v>573</v>
      </c>
      <c r="BG931" s="49"/>
      <c r="BH931" s="49"/>
      <c r="BI931" s="49"/>
      <c r="BJ931" s="49"/>
      <c r="BK931" s="49"/>
      <c r="BL931" s="49"/>
      <c r="BM931" s="49"/>
    </row>
    <row r="932" spans="2:65" x14ac:dyDescent="0.25">
      <c r="B932" s="162">
        <v>2024</v>
      </c>
      <c r="C932" s="26"/>
      <c r="D932" s="27" t="s">
        <v>2374</v>
      </c>
      <c r="E932" s="27" t="s">
        <v>2375</v>
      </c>
      <c r="F932" s="29"/>
      <c r="G932" s="30"/>
      <c r="H932" s="30"/>
      <c r="I932" s="30"/>
      <c r="J932" s="31"/>
      <c r="K932" s="32"/>
      <c r="L932" s="33"/>
      <c r="M932" s="33"/>
      <c r="N932" s="26"/>
      <c r="O932" s="26"/>
      <c r="P932" s="34"/>
      <c r="Q932" s="33"/>
      <c r="R932" s="35"/>
      <c r="S932" s="26"/>
      <c r="T932" s="26"/>
      <c r="U932" s="26"/>
      <c r="V932" s="26"/>
      <c r="W932" s="26"/>
      <c r="X932" s="26"/>
      <c r="Y932" s="36" t="s">
        <v>2376</v>
      </c>
      <c r="Z932" s="37"/>
      <c r="AA932" s="37" t="s">
        <v>2131</v>
      </c>
      <c r="AB932" s="38"/>
      <c r="AC932" s="33" t="s">
        <v>2377</v>
      </c>
      <c r="AD932" s="28"/>
      <c r="AE932" s="37">
        <v>2024</v>
      </c>
      <c r="AF932" s="38">
        <v>45573</v>
      </c>
      <c r="AG932" s="38">
        <v>45594</v>
      </c>
      <c r="AH932" s="39"/>
      <c r="AI932" s="39"/>
      <c r="AJ932" s="40" t="s">
        <v>32</v>
      </c>
      <c r="AK932" s="41"/>
      <c r="AL932" s="42" t="s">
        <v>1794</v>
      </c>
      <c r="AM932" s="39">
        <v>971</v>
      </c>
      <c r="AN932" s="30"/>
      <c r="AO932" s="30"/>
      <c r="AP932" s="38"/>
      <c r="AQ932" s="43" t="s">
        <v>155</v>
      </c>
      <c r="AR932" s="44"/>
      <c r="AS932" s="45"/>
      <c r="AT932" s="46" t="s">
        <v>2129</v>
      </c>
      <c r="AU932" s="47"/>
      <c r="AV932" s="48">
        <v>45615</v>
      </c>
      <c r="AW932" s="49"/>
      <c r="AX932" s="49"/>
      <c r="AY932" s="49"/>
      <c r="AZ932" s="49"/>
      <c r="BA932" s="49"/>
      <c r="BB932" s="49"/>
      <c r="BC932" s="49"/>
      <c r="BD932" s="50"/>
      <c r="BE932" s="49"/>
      <c r="BF932" s="49"/>
      <c r="BG932" s="49"/>
      <c r="BH932" s="49">
        <v>757</v>
      </c>
      <c r="BI932" s="49"/>
      <c r="BJ932" s="49"/>
      <c r="BK932" s="49"/>
      <c r="BL932" s="49"/>
      <c r="BM932" s="49"/>
    </row>
    <row r="933" spans="2:65" x14ac:dyDescent="0.25">
      <c r="B933" s="163">
        <v>2024</v>
      </c>
      <c r="C933" s="26"/>
      <c r="D933" s="27" t="s">
        <v>2378</v>
      </c>
      <c r="E933" s="27" t="s">
        <v>2379</v>
      </c>
      <c r="F933" s="29"/>
      <c r="G933" s="30" t="s">
        <v>750</v>
      </c>
      <c r="H933" s="30"/>
      <c r="I933" s="30"/>
      <c r="J933" s="31"/>
      <c r="K933" s="32"/>
      <c r="L933" s="33"/>
      <c r="M933" s="33"/>
      <c r="N933" s="26"/>
      <c r="O933" s="26"/>
      <c r="P933" s="34"/>
      <c r="Q933" s="33"/>
      <c r="R933" s="35"/>
      <c r="S933" s="26"/>
      <c r="T933" s="26"/>
      <c r="U933" s="26"/>
      <c r="V933" s="26" t="s">
        <v>90</v>
      </c>
      <c r="W933" s="26"/>
      <c r="X933" s="26"/>
      <c r="Y933" s="36"/>
      <c r="Z933" s="37"/>
      <c r="AA933" s="37" t="s">
        <v>2131</v>
      </c>
      <c r="AB933" s="38"/>
      <c r="AC933" s="33">
        <v>10172939</v>
      </c>
      <c r="AD933" s="28" t="s">
        <v>287</v>
      </c>
      <c r="AE933" s="37">
        <v>2024</v>
      </c>
      <c r="AF933" s="38">
        <v>45476</v>
      </c>
      <c r="AG933" s="38">
        <v>45478</v>
      </c>
      <c r="AH933" s="39"/>
      <c r="AI933" s="39" t="s">
        <v>720</v>
      </c>
      <c r="AJ933" s="40"/>
      <c r="AK933" s="41">
        <v>0.5</v>
      </c>
      <c r="AL933" s="42" t="s">
        <v>2086</v>
      </c>
      <c r="AM933" s="39">
        <v>972</v>
      </c>
      <c r="AN933" s="30" t="s">
        <v>2380</v>
      </c>
      <c r="AO933" s="30"/>
      <c r="AP933" s="38"/>
      <c r="AQ933" s="43" t="s">
        <v>155</v>
      </c>
      <c r="AR933" s="44"/>
      <c r="AS933" s="45"/>
      <c r="AT933" s="46"/>
      <c r="AU933" s="47" t="s">
        <v>35</v>
      </c>
      <c r="AV933" s="48">
        <v>45503</v>
      </c>
      <c r="AW933" s="49"/>
      <c r="AX933" s="49"/>
      <c r="AY933" s="49"/>
      <c r="AZ933" s="49"/>
      <c r="BA933" s="49"/>
      <c r="BB933" s="49"/>
      <c r="BC933" s="49"/>
      <c r="BD933" s="50">
        <v>242</v>
      </c>
      <c r="BE933" s="49"/>
      <c r="BF933" s="49"/>
      <c r="BG933" s="49">
        <v>242</v>
      </c>
      <c r="BH933" s="49"/>
      <c r="BI933" s="49"/>
      <c r="BJ933" s="49"/>
      <c r="BK933" s="49"/>
      <c r="BL933" s="49"/>
      <c r="BM933" s="49"/>
    </row>
    <row r="934" spans="2:65" x14ac:dyDescent="0.25">
      <c r="B934" s="162">
        <v>2024</v>
      </c>
      <c r="C934" s="26"/>
      <c r="D934" s="27" t="s">
        <v>2381</v>
      </c>
      <c r="E934" s="27" t="s">
        <v>2382</v>
      </c>
      <c r="F934" s="29"/>
      <c r="G934" s="30" t="s">
        <v>750</v>
      </c>
      <c r="H934" s="30"/>
      <c r="I934" s="30"/>
      <c r="J934" s="31"/>
      <c r="K934" s="32"/>
      <c r="L934" s="33"/>
      <c r="M934" s="33"/>
      <c r="N934" s="26"/>
      <c r="O934" s="26"/>
      <c r="P934" s="34"/>
      <c r="Q934" s="33"/>
      <c r="R934" s="35"/>
      <c r="S934" s="26"/>
      <c r="T934" s="26"/>
      <c r="U934" s="26"/>
      <c r="V934" s="26"/>
      <c r="W934" s="26"/>
      <c r="X934" s="26"/>
      <c r="Y934" s="36"/>
      <c r="Z934" s="37"/>
      <c r="AA934" s="37"/>
      <c r="AB934" s="38"/>
      <c r="AC934" s="33" t="s">
        <v>2383</v>
      </c>
      <c r="AD934" s="28" t="s">
        <v>154</v>
      </c>
      <c r="AE934" s="37">
        <v>2024</v>
      </c>
      <c r="AF934" s="38">
        <v>45467</v>
      </c>
      <c r="AG934" s="38">
        <v>45471</v>
      </c>
      <c r="AH934" s="39" t="s">
        <v>664</v>
      </c>
      <c r="AI934" s="39" t="s">
        <v>57</v>
      </c>
      <c r="AJ934" s="40" t="s">
        <v>2384</v>
      </c>
      <c r="AK934" s="41">
        <v>0.25</v>
      </c>
      <c r="AL934" s="42" t="s">
        <v>1270</v>
      </c>
      <c r="AM934" s="39">
        <v>973</v>
      </c>
      <c r="AN934" s="30" t="s">
        <v>2385</v>
      </c>
      <c r="AO934" s="30"/>
      <c r="AP934" s="38"/>
      <c r="AQ934" s="43" t="s">
        <v>911</v>
      </c>
      <c r="AR934" s="44"/>
      <c r="AS934" s="45"/>
      <c r="AT934" s="46"/>
      <c r="AU934" s="47"/>
      <c r="AV934" s="48">
        <v>45503</v>
      </c>
      <c r="AW934" s="49"/>
      <c r="AX934" s="49"/>
      <c r="AY934" s="49"/>
      <c r="AZ934" s="49"/>
      <c r="BA934" s="49"/>
      <c r="BB934" s="49"/>
      <c r="BC934" s="49" t="e">
        <v>#VALUE!</v>
      </c>
      <c r="BD934" s="50"/>
      <c r="BE934" s="49"/>
      <c r="BF934" s="49"/>
      <c r="BG934" s="49">
        <v>60</v>
      </c>
      <c r="BH934" s="49"/>
      <c r="BI934" s="49"/>
      <c r="BJ934" s="49"/>
      <c r="BK934" s="49"/>
      <c r="BL934" s="49"/>
      <c r="BM934" s="49"/>
    </row>
    <row r="935" spans="2:65" x14ac:dyDescent="0.25">
      <c r="B935" s="163">
        <v>2024</v>
      </c>
      <c r="C935" s="26"/>
      <c r="D935" s="27" t="s">
        <v>2386</v>
      </c>
      <c r="E935" s="27" t="s">
        <v>2387</v>
      </c>
      <c r="F935" s="29"/>
      <c r="G935" s="30"/>
      <c r="H935" s="30"/>
      <c r="I935" s="30"/>
      <c r="J935" s="31"/>
      <c r="K935" s="32"/>
      <c r="L935" s="33"/>
      <c r="M935" s="33"/>
      <c r="N935" s="26"/>
      <c r="O935" s="26" t="s">
        <v>2388</v>
      </c>
      <c r="P935" s="34"/>
      <c r="Q935" s="33"/>
      <c r="R935" s="35"/>
      <c r="S935" s="26"/>
      <c r="T935" s="26"/>
      <c r="U935" s="26"/>
      <c r="V935" s="26" t="s">
        <v>91</v>
      </c>
      <c r="W935" s="26" t="s">
        <v>2082</v>
      </c>
      <c r="X935" s="26"/>
      <c r="Y935" s="36"/>
      <c r="Z935" s="37"/>
      <c r="AA935" s="37"/>
      <c r="AB935" s="38"/>
      <c r="AC935" s="33" t="s">
        <v>2389</v>
      </c>
      <c r="AD935" s="28"/>
      <c r="AE935" s="37">
        <v>2024</v>
      </c>
      <c r="AF935" s="38">
        <v>45512</v>
      </c>
      <c r="AG935" s="38">
        <v>45544</v>
      </c>
      <c r="AH935" s="39"/>
      <c r="AI935" s="39" t="s">
        <v>1081</v>
      </c>
      <c r="AJ935" s="40" t="s">
        <v>1540</v>
      </c>
      <c r="AK935" s="41">
        <v>1.6666666666666667</v>
      </c>
      <c r="AL935" s="42" t="s">
        <v>2390</v>
      </c>
      <c r="AM935" s="39">
        <v>974</v>
      </c>
      <c r="AN935" s="30"/>
      <c r="AO935" s="30"/>
      <c r="AP935" s="38"/>
      <c r="AQ935" s="43" t="s">
        <v>155</v>
      </c>
      <c r="AR935" s="44"/>
      <c r="AS935" s="45"/>
      <c r="AT935" s="46"/>
      <c r="AU935" s="47"/>
      <c r="AV935" s="48">
        <v>45569</v>
      </c>
      <c r="AW935" s="49"/>
      <c r="AX935" s="49"/>
      <c r="AY935" s="49"/>
      <c r="AZ935" s="49"/>
      <c r="BA935" s="49"/>
      <c r="BB935" s="49"/>
      <c r="BC935" s="49"/>
      <c r="BD935" s="50"/>
      <c r="BE935" s="49"/>
      <c r="BF935" s="49"/>
      <c r="BG935" s="49">
        <v>37</v>
      </c>
      <c r="BH935" s="49"/>
      <c r="BI935" s="49"/>
      <c r="BJ935" s="49"/>
      <c r="BK935" s="49"/>
      <c r="BL935" s="49"/>
      <c r="BM935" s="49"/>
    </row>
    <row r="936" spans="2:65" x14ac:dyDescent="0.25">
      <c r="B936" s="162">
        <v>2024</v>
      </c>
      <c r="C936" s="26"/>
      <c r="D936" s="27" t="s">
        <v>2391</v>
      </c>
      <c r="E936" s="27" t="s">
        <v>2392</v>
      </c>
      <c r="F936" s="29"/>
      <c r="G936" s="30"/>
      <c r="H936" s="30"/>
      <c r="I936" s="30"/>
      <c r="J936" s="31"/>
      <c r="K936" s="32"/>
      <c r="L936" s="33"/>
      <c r="M936" s="33"/>
      <c r="N936" s="26"/>
      <c r="O936" s="26"/>
      <c r="P936" s="34"/>
      <c r="Q936" s="33"/>
      <c r="R936" s="35"/>
      <c r="S936" s="26" t="s">
        <v>2393</v>
      </c>
      <c r="T936" s="26" t="s">
        <v>1833</v>
      </c>
      <c r="U936" s="26"/>
      <c r="V936" s="26"/>
      <c r="W936" s="26"/>
      <c r="X936" s="26"/>
      <c r="Y936" s="36" t="s">
        <v>2394</v>
      </c>
      <c r="Z936" s="37">
        <v>70</v>
      </c>
      <c r="AA936" s="37"/>
      <c r="AB936" s="38"/>
      <c r="AC936" s="33" t="s">
        <v>2395</v>
      </c>
      <c r="AD936" s="28"/>
      <c r="AE936" s="37">
        <v>2024</v>
      </c>
      <c r="AF936" s="38">
        <v>45483</v>
      </c>
      <c r="AG936" s="38">
        <v>45483</v>
      </c>
      <c r="AH936" s="39" t="s">
        <v>664</v>
      </c>
      <c r="AI936" s="39" t="s">
        <v>2396</v>
      </c>
      <c r="AJ936" s="40" t="s">
        <v>2397</v>
      </c>
      <c r="AK936" s="41">
        <v>8.3333333333333329E-2</v>
      </c>
      <c r="AL936" s="42" t="s">
        <v>833</v>
      </c>
      <c r="AM936" s="39">
        <v>975</v>
      </c>
      <c r="AN936" s="30" t="s">
        <v>2398</v>
      </c>
      <c r="AO936" s="30"/>
      <c r="AP936" s="38"/>
      <c r="AQ936" s="43" t="s">
        <v>155</v>
      </c>
      <c r="AR936" s="44"/>
      <c r="AS936" s="45"/>
      <c r="AT936" s="46"/>
      <c r="AU936" s="47"/>
      <c r="AV936" s="48">
        <v>45503</v>
      </c>
      <c r="AW936" s="49"/>
      <c r="AX936" s="49"/>
      <c r="AY936" s="49"/>
      <c r="AZ936" s="49"/>
      <c r="BA936" s="49"/>
      <c r="BB936" s="49"/>
      <c r="BC936" s="49"/>
      <c r="BD936" s="50"/>
      <c r="BE936" s="49"/>
      <c r="BF936" s="49"/>
      <c r="BG936" s="49">
        <v>86</v>
      </c>
      <c r="BH936" s="49"/>
      <c r="BI936" s="49"/>
      <c r="BJ936" s="49"/>
      <c r="BK936" s="49"/>
      <c r="BL936" s="49"/>
      <c r="BM936" s="49"/>
    </row>
    <row r="937" spans="2:65" x14ac:dyDescent="0.25">
      <c r="B937" s="163">
        <v>2024</v>
      </c>
      <c r="C937" s="26"/>
      <c r="D937" s="27" t="s">
        <v>2399</v>
      </c>
      <c r="E937" s="27" t="s">
        <v>2400</v>
      </c>
      <c r="F937" s="29"/>
      <c r="G937" s="30"/>
      <c r="H937" s="30"/>
      <c r="I937" s="30"/>
      <c r="J937" s="31"/>
      <c r="K937" s="32"/>
      <c r="L937" s="33"/>
      <c r="M937" s="33"/>
      <c r="N937" s="26"/>
      <c r="O937" s="26"/>
      <c r="P937" s="34"/>
      <c r="Q937" s="33"/>
      <c r="R937" s="35"/>
      <c r="S937" s="26"/>
      <c r="T937" s="26"/>
      <c r="U937" s="26"/>
      <c r="V937" s="26"/>
      <c r="W937" s="26"/>
      <c r="X937" s="26"/>
      <c r="Y937" s="36"/>
      <c r="Z937" s="37"/>
      <c r="AA937" s="37"/>
      <c r="AB937" s="38"/>
      <c r="AC937" s="33" t="s">
        <v>2401</v>
      </c>
      <c r="AD937" s="28"/>
      <c r="AE937" s="37">
        <v>2024</v>
      </c>
      <c r="AF937" s="38">
        <v>45492</v>
      </c>
      <c r="AG937" s="38">
        <v>45492</v>
      </c>
      <c r="AH937" s="39"/>
      <c r="AI937" s="39" t="s">
        <v>720</v>
      </c>
      <c r="AJ937" s="40" t="s">
        <v>2402</v>
      </c>
      <c r="AK937" s="41">
        <v>8.3333333333333329E-2</v>
      </c>
      <c r="AL937" s="42" t="s">
        <v>833</v>
      </c>
      <c r="AM937" s="39">
        <v>976</v>
      </c>
      <c r="AN937" s="30" t="s">
        <v>2403</v>
      </c>
      <c r="AO937" s="30"/>
      <c r="AP937" s="38"/>
      <c r="AQ937" s="43" t="s">
        <v>911</v>
      </c>
      <c r="AR937" s="44"/>
      <c r="AS937" s="45"/>
      <c r="AT937" s="46" t="s">
        <v>2404</v>
      </c>
      <c r="AU937" s="47"/>
      <c r="AV937" s="48">
        <v>45516</v>
      </c>
      <c r="AW937" s="49"/>
      <c r="AX937" s="49"/>
      <c r="AY937" s="49"/>
      <c r="AZ937" s="49"/>
      <c r="BA937" s="49"/>
      <c r="BB937" s="49"/>
      <c r="BC937" s="49"/>
      <c r="BD937" s="50"/>
      <c r="BE937" s="49"/>
      <c r="BF937" s="49"/>
      <c r="BG937" s="49">
        <v>13</v>
      </c>
      <c r="BH937" s="49"/>
      <c r="BI937" s="49"/>
      <c r="BJ937" s="49"/>
      <c r="BK937" s="49"/>
      <c r="BL937" s="49"/>
      <c r="BM937" s="49"/>
    </row>
    <row r="938" spans="2:65" x14ac:dyDescent="0.25">
      <c r="B938" s="162">
        <v>2024</v>
      </c>
      <c r="C938" s="26"/>
      <c r="D938" s="27" t="s">
        <v>2405</v>
      </c>
      <c r="E938" s="27" t="s">
        <v>2406</v>
      </c>
      <c r="F938" s="29"/>
      <c r="G938" s="30"/>
      <c r="H938" s="30"/>
      <c r="I938" s="30"/>
      <c r="J938" s="31"/>
      <c r="K938" s="32"/>
      <c r="L938" s="33"/>
      <c r="M938" s="33"/>
      <c r="N938" s="26"/>
      <c r="O938" s="26"/>
      <c r="P938" s="34"/>
      <c r="Q938" s="33"/>
      <c r="R938" s="35"/>
      <c r="S938" s="26"/>
      <c r="T938" s="26"/>
      <c r="U938" s="26"/>
      <c r="V938" s="26"/>
      <c r="W938" s="26"/>
      <c r="X938" s="26"/>
      <c r="Y938" s="36"/>
      <c r="Z938" s="37"/>
      <c r="AA938" s="37"/>
      <c r="AB938" s="38"/>
      <c r="AC938" s="33"/>
      <c r="AD938" s="28"/>
      <c r="AE938" s="37"/>
      <c r="AF938" s="38"/>
      <c r="AG938" s="38"/>
      <c r="AH938" s="39"/>
      <c r="AI938" s="39"/>
      <c r="AJ938" s="40"/>
      <c r="AK938" s="41"/>
      <c r="AL938" s="42"/>
      <c r="AM938" s="39">
        <v>977</v>
      </c>
      <c r="AN938" s="30"/>
      <c r="AO938" s="30"/>
      <c r="AP938" s="38"/>
      <c r="AQ938" s="43" t="s">
        <v>1185</v>
      </c>
      <c r="AR938" s="44"/>
      <c r="AS938" s="45">
        <v>45558</v>
      </c>
      <c r="AT938" s="46" t="s">
        <v>2360</v>
      </c>
      <c r="AU938" s="47"/>
      <c r="AV938" s="48"/>
      <c r="AW938" s="49"/>
      <c r="AX938" s="49"/>
      <c r="AY938" s="49"/>
      <c r="AZ938" s="49"/>
      <c r="BA938" s="49"/>
      <c r="BB938" s="49"/>
      <c r="BC938" s="49"/>
      <c r="BD938" s="50"/>
      <c r="BE938" s="49"/>
      <c r="BF938" s="49"/>
      <c r="BG938" s="49"/>
      <c r="BH938" s="49"/>
      <c r="BI938" s="49"/>
      <c r="BJ938" s="49"/>
      <c r="BK938" s="49"/>
      <c r="BL938" s="49"/>
      <c r="BM938" s="49"/>
    </row>
    <row r="939" spans="2:65" x14ac:dyDescent="0.25">
      <c r="B939" s="163">
        <v>2024</v>
      </c>
      <c r="C939" s="26"/>
      <c r="D939" s="27" t="s">
        <v>2407</v>
      </c>
      <c r="E939" s="27" t="s">
        <v>2408</v>
      </c>
      <c r="F939" s="29"/>
      <c r="G939" s="30"/>
      <c r="H939" s="30"/>
      <c r="I939" s="30"/>
      <c r="J939" s="31"/>
      <c r="K939" s="32"/>
      <c r="L939" s="33"/>
      <c r="M939" s="33"/>
      <c r="N939" s="26" t="s">
        <v>2409</v>
      </c>
      <c r="O939" s="26"/>
      <c r="P939" s="34"/>
      <c r="Q939" s="33"/>
      <c r="R939" s="35"/>
      <c r="S939" s="26"/>
      <c r="T939" s="26"/>
      <c r="U939" s="26"/>
      <c r="V939" s="26"/>
      <c r="W939" s="26"/>
      <c r="X939" s="26"/>
      <c r="Y939" s="36"/>
      <c r="Z939" s="37"/>
      <c r="AA939" s="37"/>
      <c r="AB939" s="38" t="s">
        <v>56</v>
      </c>
      <c r="AC939" s="33" t="s">
        <v>2410</v>
      </c>
      <c r="AD939" s="28"/>
      <c r="AE939" s="37">
        <v>2024</v>
      </c>
      <c r="AF939" s="38" t="s">
        <v>501</v>
      </c>
      <c r="AG939" s="38" t="s">
        <v>501</v>
      </c>
      <c r="AH939" s="39" t="s">
        <v>664</v>
      </c>
      <c r="AI939" s="39" t="s">
        <v>31</v>
      </c>
      <c r="AJ939" s="40" t="s">
        <v>2411</v>
      </c>
      <c r="AK939" s="41"/>
      <c r="AL939" s="42" t="s">
        <v>2412</v>
      </c>
      <c r="AM939" s="39">
        <v>978</v>
      </c>
      <c r="AN939" s="30" t="s">
        <v>2413</v>
      </c>
      <c r="AO939" s="30"/>
      <c r="AP939" s="38"/>
      <c r="AQ939" s="43"/>
      <c r="AR939" s="44" t="s">
        <v>501</v>
      </c>
      <c r="AS939" s="45"/>
      <c r="AT939" s="46"/>
      <c r="AU939" s="47"/>
      <c r="AV939" s="48">
        <v>45657</v>
      </c>
      <c r="AW939" s="49"/>
      <c r="AX939" s="49"/>
      <c r="AY939" s="49"/>
      <c r="AZ939" s="49"/>
      <c r="BA939" s="49"/>
      <c r="BB939" s="49"/>
      <c r="BC939" s="49"/>
      <c r="BD939" s="50">
        <v>445</v>
      </c>
      <c r="BE939" s="49"/>
      <c r="BF939" s="49"/>
      <c r="BG939" s="49"/>
      <c r="BH939" s="49"/>
      <c r="BI939" s="49"/>
      <c r="BJ939" s="49"/>
      <c r="BK939" s="49"/>
      <c r="BL939" s="49"/>
      <c r="BM939" s="49"/>
    </row>
    <row r="940" spans="2:65" x14ac:dyDescent="0.25">
      <c r="B940" s="162">
        <v>2024</v>
      </c>
      <c r="C940" s="26"/>
      <c r="D940" s="27" t="s">
        <v>2414</v>
      </c>
      <c r="E940" s="27" t="s">
        <v>2415</v>
      </c>
      <c r="F940" s="29"/>
      <c r="G940" s="30"/>
      <c r="H940" s="30"/>
      <c r="I940" s="30"/>
      <c r="J940" s="31"/>
      <c r="K940" s="32"/>
      <c r="L940" s="33"/>
      <c r="M940" s="33"/>
      <c r="N940" s="26" t="s">
        <v>2416</v>
      </c>
      <c r="O940" s="26"/>
      <c r="P940" s="34" t="s">
        <v>2417</v>
      </c>
      <c r="Q940" s="33"/>
      <c r="R940" s="35"/>
      <c r="S940" s="26"/>
      <c r="T940" s="26"/>
      <c r="U940" s="26"/>
      <c r="V940" s="26" t="s">
        <v>1282</v>
      </c>
      <c r="W940" s="26"/>
      <c r="X940" s="26"/>
      <c r="Y940" s="36"/>
      <c r="Z940" s="37">
        <v>20</v>
      </c>
      <c r="AA940" s="37"/>
      <c r="AB940" s="38"/>
      <c r="AC940" s="33" t="s">
        <v>2418</v>
      </c>
      <c r="AD940" s="28"/>
      <c r="AE940" s="37">
        <v>2024</v>
      </c>
      <c r="AF940" s="38">
        <v>45516</v>
      </c>
      <c r="AG940" s="38">
        <v>45517</v>
      </c>
      <c r="AH940" s="39" t="s">
        <v>39</v>
      </c>
      <c r="AI940" s="39" t="s">
        <v>720</v>
      </c>
      <c r="AJ940" s="40"/>
      <c r="AK940" s="41">
        <v>0.83333333333333337</v>
      </c>
      <c r="AL940" s="42" t="s">
        <v>807</v>
      </c>
      <c r="AM940" s="39">
        <v>979</v>
      </c>
      <c r="AN940" s="30"/>
      <c r="AO940" s="30"/>
      <c r="AP940" s="38"/>
      <c r="AQ940" s="43" t="s">
        <v>155</v>
      </c>
      <c r="AR940" s="44"/>
      <c r="AS940" s="45"/>
      <c r="AT940" s="46"/>
      <c r="AU940" s="47" t="s">
        <v>35</v>
      </c>
      <c r="AV940" s="48">
        <v>45546</v>
      </c>
      <c r="AW940" s="49"/>
      <c r="AX940" s="49"/>
      <c r="AY940" s="49"/>
      <c r="AZ940" s="49"/>
      <c r="BA940" s="49"/>
      <c r="BB940" s="49"/>
      <c r="BC940" s="49"/>
      <c r="BD940" s="50">
        <v>20</v>
      </c>
      <c r="BE940" s="49"/>
      <c r="BF940" s="49"/>
      <c r="BG940" s="49">
        <v>20</v>
      </c>
      <c r="BH940" s="49"/>
      <c r="BI940" s="49"/>
      <c r="BJ940" s="49"/>
      <c r="BK940" s="49"/>
      <c r="BL940" s="49"/>
      <c r="BM940" s="49"/>
    </row>
    <row r="941" spans="2:65" x14ac:dyDescent="0.25">
      <c r="B941" s="163">
        <v>2024</v>
      </c>
      <c r="C941" s="26"/>
      <c r="D941" s="27" t="s">
        <v>2419</v>
      </c>
      <c r="E941" s="27" t="s">
        <v>2420</v>
      </c>
      <c r="F941" s="29"/>
      <c r="G941" s="30"/>
      <c r="H941" s="30"/>
      <c r="I941" s="30"/>
      <c r="J941" s="31"/>
      <c r="K941" s="32"/>
      <c r="L941" s="33"/>
      <c r="M941" s="33"/>
      <c r="N941" s="26"/>
      <c r="O941" s="26"/>
      <c r="P941" s="34" t="s">
        <v>2421</v>
      </c>
      <c r="Q941" s="33"/>
      <c r="R941" s="35"/>
      <c r="S941" s="26"/>
      <c r="T941" s="26"/>
      <c r="U941" s="26"/>
      <c r="V941" s="26" t="s">
        <v>2422</v>
      </c>
      <c r="W941" s="26" t="s">
        <v>2423</v>
      </c>
      <c r="X941" s="26"/>
      <c r="Y941" s="36"/>
      <c r="Z941" s="37"/>
      <c r="AA941" s="37"/>
      <c r="AB941" s="38"/>
      <c r="AC941" s="33" t="s">
        <v>2424</v>
      </c>
      <c r="AD941" s="28"/>
      <c r="AE941" s="37">
        <v>2024</v>
      </c>
      <c r="AF941" s="38">
        <v>45512</v>
      </c>
      <c r="AG941" s="38">
        <v>45548</v>
      </c>
      <c r="AH941" s="39" t="s">
        <v>664</v>
      </c>
      <c r="AI941" s="39" t="s">
        <v>2425</v>
      </c>
      <c r="AJ941" s="40" t="s">
        <v>972</v>
      </c>
      <c r="AK941" s="41">
        <v>1.6666666666666667</v>
      </c>
      <c r="AL941" s="42" t="s">
        <v>1894</v>
      </c>
      <c r="AM941" s="39">
        <v>980</v>
      </c>
      <c r="AN941" s="30"/>
      <c r="AO941" s="30"/>
      <c r="AP941" s="38"/>
      <c r="AQ941" s="43" t="s">
        <v>155</v>
      </c>
      <c r="AR941" s="44"/>
      <c r="AS941" s="45"/>
      <c r="AT941" s="46"/>
      <c r="AU941" s="47" t="s">
        <v>35</v>
      </c>
      <c r="AV941" s="48">
        <v>45565</v>
      </c>
      <c r="AW941" s="49"/>
      <c r="AX941" s="49"/>
      <c r="AY941" s="49"/>
      <c r="AZ941" s="49"/>
      <c r="BA941" s="49"/>
      <c r="BB941" s="49"/>
      <c r="BC941" s="49"/>
      <c r="BD941" s="50">
        <v>17</v>
      </c>
      <c r="BE941" s="49"/>
      <c r="BF941" s="49"/>
      <c r="BG941" s="49">
        <v>17</v>
      </c>
      <c r="BH941" s="49"/>
      <c r="BI941" s="49"/>
      <c r="BJ941" s="49"/>
      <c r="BK941" s="49"/>
      <c r="BL941" s="49"/>
      <c r="BM941" s="49"/>
    </row>
    <row r="942" spans="2:65" x14ac:dyDescent="0.25">
      <c r="B942" s="162">
        <v>2024</v>
      </c>
      <c r="C942" s="26"/>
      <c r="D942" s="27" t="s">
        <v>2426</v>
      </c>
      <c r="E942" s="27" t="s">
        <v>2427</v>
      </c>
      <c r="F942" s="29"/>
      <c r="G942" s="30" t="s">
        <v>750</v>
      </c>
      <c r="H942" s="30"/>
      <c r="I942" s="30"/>
      <c r="J942" s="31"/>
      <c r="K942" s="32"/>
      <c r="L942" s="33"/>
      <c r="M942" s="33"/>
      <c r="N942" s="26"/>
      <c r="O942" s="26"/>
      <c r="P942" s="34"/>
      <c r="Q942" s="33"/>
      <c r="R942" s="35"/>
      <c r="S942" s="26"/>
      <c r="T942" s="26"/>
      <c r="U942" s="26"/>
      <c r="V942" s="26" t="s">
        <v>2428</v>
      </c>
      <c r="W942" s="26"/>
      <c r="X942" s="26" t="s">
        <v>423</v>
      </c>
      <c r="Y942" s="36"/>
      <c r="Z942" s="37"/>
      <c r="AA942" s="37"/>
      <c r="AB942" s="38" t="s">
        <v>29</v>
      </c>
      <c r="AC942" s="33"/>
      <c r="AD942" s="28" t="s">
        <v>154</v>
      </c>
      <c r="AE942" s="37">
        <v>2024</v>
      </c>
      <c r="AF942" s="38" t="s">
        <v>501</v>
      </c>
      <c r="AG942" s="38" t="s">
        <v>501</v>
      </c>
      <c r="AH942" s="39"/>
      <c r="AI942" s="39" t="s">
        <v>31</v>
      </c>
      <c r="AJ942" s="40" t="s">
        <v>424</v>
      </c>
      <c r="AK942" s="41">
        <v>0.5</v>
      </c>
      <c r="AL942" s="42" t="s">
        <v>2086</v>
      </c>
      <c r="AM942" s="39">
        <v>981</v>
      </c>
      <c r="AN942" s="30" t="s">
        <v>2429</v>
      </c>
      <c r="AO942" s="30"/>
      <c r="AP942" s="38"/>
      <c r="AQ942" s="43"/>
      <c r="AR942" s="44" t="s">
        <v>501</v>
      </c>
      <c r="AS942" s="45">
        <v>45572</v>
      </c>
      <c r="AT942" s="46"/>
      <c r="AU942" s="47"/>
      <c r="AV942" s="48">
        <v>45657</v>
      </c>
      <c r="AW942" s="49"/>
      <c r="AX942" s="49"/>
      <c r="AY942" s="49"/>
      <c r="AZ942" s="49"/>
      <c r="BA942" s="49"/>
      <c r="BB942" s="49"/>
      <c r="BC942" s="49" t="e">
        <v>#VALUE!</v>
      </c>
      <c r="BD942" s="50">
        <v>194</v>
      </c>
      <c r="BE942" s="49"/>
      <c r="BF942" s="49"/>
      <c r="BG942" s="49"/>
      <c r="BH942" s="49"/>
      <c r="BI942" s="49"/>
      <c r="BJ942" s="49"/>
      <c r="BK942" s="49"/>
      <c r="BL942" s="49"/>
      <c r="BM942" s="49"/>
    </row>
    <row r="943" spans="2:65" x14ac:dyDescent="0.25">
      <c r="B943" s="163">
        <v>2024</v>
      </c>
      <c r="C943" s="26"/>
      <c r="D943" s="27" t="s">
        <v>2430</v>
      </c>
      <c r="E943" s="27" t="s">
        <v>2203</v>
      </c>
      <c r="F943" s="29"/>
      <c r="G943" s="30"/>
      <c r="H943" s="30"/>
      <c r="I943" s="30"/>
      <c r="J943" s="31"/>
      <c r="K943" s="32"/>
      <c r="L943" s="33"/>
      <c r="M943" s="33"/>
      <c r="N943" s="26"/>
      <c r="O943" s="26"/>
      <c r="P943" s="34"/>
      <c r="Q943" s="33"/>
      <c r="R943" s="35"/>
      <c r="S943" s="26"/>
      <c r="T943" s="26"/>
      <c r="U943" s="26"/>
      <c r="V943" s="26"/>
      <c r="W943" s="26"/>
      <c r="X943" s="26"/>
      <c r="Y943" s="36"/>
      <c r="Z943" s="37"/>
      <c r="AA943" s="37"/>
      <c r="AB943" s="38"/>
      <c r="AC943" s="33" t="s">
        <v>2431</v>
      </c>
      <c r="AD943" s="28"/>
      <c r="AE943" s="37">
        <v>2024</v>
      </c>
      <c r="AF943" s="38">
        <v>45506</v>
      </c>
      <c r="AG943" s="38">
        <v>45506</v>
      </c>
      <c r="AH943" s="39"/>
      <c r="AI943" s="39" t="s">
        <v>2211</v>
      </c>
      <c r="AJ943" s="40" t="s">
        <v>2250</v>
      </c>
      <c r="AK943" s="41"/>
      <c r="AL943" s="42" t="s">
        <v>833</v>
      </c>
      <c r="AM943" s="39">
        <v>982</v>
      </c>
      <c r="AN943" s="30" t="s">
        <v>2432</v>
      </c>
      <c r="AO943" s="30"/>
      <c r="AP943" s="38"/>
      <c r="AQ943" s="43" t="s">
        <v>911</v>
      </c>
      <c r="AR943" s="44"/>
      <c r="AS943" s="45"/>
      <c r="AT943" s="46"/>
      <c r="AU943" s="47"/>
      <c r="AV943" s="48">
        <v>45523</v>
      </c>
      <c r="AW943" s="49"/>
      <c r="AX943" s="49"/>
      <c r="AY943" s="49"/>
      <c r="AZ943" s="49"/>
      <c r="BA943" s="49"/>
      <c r="BB943" s="49"/>
      <c r="BC943" s="49"/>
      <c r="BD943" s="50"/>
      <c r="BE943" s="49"/>
      <c r="BF943" s="49"/>
      <c r="BG943" s="49">
        <v>131</v>
      </c>
      <c r="BH943" s="49"/>
      <c r="BI943" s="49"/>
      <c r="BJ943" s="49"/>
      <c r="BK943" s="49"/>
      <c r="BL943" s="49"/>
      <c r="BM943" s="49"/>
    </row>
    <row r="944" spans="2:65" x14ac:dyDescent="0.25">
      <c r="B944" s="162">
        <v>2024</v>
      </c>
      <c r="C944" s="26"/>
      <c r="D944" s="27" t="s">
        <v>2433</v>
      </c>
      <c r="E944" s="27" t="s">
        <v>2434</v>
      </c>
      <c r="F944" s="29"/>
      <c r="G944" s="30"/>
      <c r="H944" s="30"/>
      <c r="I944" s="30"/>
      <c r="J944" s="31"/>
      <c r="K944" s="32"/>
      <c r="L944" s="33"/>
      <c r="M944" s="33"/>
      <c r="N944" s="26"/>
      <c r="O944" s="26"/>
      <c r="P944" s="34"/>
      <c r="Q944" s="33"/>
      <c r="R944" s="35"/>
      <c r="S944" s="26"/>
      <c r="T944" s="26"/>
      <c r="U944" s="26"/>
      <c r="V944" s="26"/>
      <c r="W944" s="26"/>
      <c r="X944" s="26"/>
      <c r="Y944" s="36"/>
      <c r="Z944" s="37"/>
      <c r="AA944" s="37"/>
      <c r="AB944" s="38"/>
      <c r="AC944" s="33" t="s">
        <v>2435</v>
      </c>
      <c r="AD944" s="28"/>
      <c r="AE944" s="37">
        <v>2024</v>
      </c>
      <c r="AF944" s="38">
        <v>45499</v>
      </c>
      <c r="AG944" s="38">
        <v>45499</v>
      </c>
      <c r="AH944" s="39"/>
      <c r="AI944" s="39" t="s">
        <v>2211</v>
      </c>
      <c r="AJ944" s="40" t="s">
        <v>32</v>
      </c>
      <c r="AK944" s="41"/>
      <c r="AL944" s="42" t="s">
        <v>1968</v>
      </c>
      <c r="AM944" s="39">
        <v>983</v>
      </c>
      <c r="AN944" s="30"/>
      <c r="AO944" s="30"/>
      <c r="AP944" s="38"/>
      <c r="AQ944" s="43" t="s">
        <v>911</v>
      </c>
      <c r="AR944" s="44"/>
      <c r="AS944" s="45"/>
      <c r="AT944" s="46"/>
      <c r="AU944" s="47"/>
      <c r="AV944" s="48">
        <v>45523</v>
      </c>
      <c r="AW944" s="49"/>
      <c r="AX944" s="49"/>
      <c r="AY944" s="49"/>
      <c r="AZ944" s="49"/>
      <c r="BA944" s="49"/>
      <c r="BB944" s="49"/>
      <c r="BC944" s="49"/>
      <c r="BD944" s="50"/>
      <c r="BE944" s="49"/>
      <c r="BF944" s="49"/>
      <c r="BG944" s="49">
        <v>177</v>
      </c>
      <c r="BH944" s="49"/>
      <c r="BI944" s="49"/>
      <c r="BJ944" s="49"/>
      <c r="BK944" s="49"/>
      <c r="BL944" s="49"/>
      <c r="BM944" s="49"/>
    </row>
    <row r="945" spans="2:65" x14ac:dyDescent="0.25">
      <c r="B945" s="163">
        <v>2024</v>
      </c>
      <c r="C945" s="26"/>
      <c r="D945" s="27" t="s">
        <v>2436</v>
      </c>
      <c r="E945" s="27" t="s">
        <v>2437</v>
      </c>
      <c r="F945" s="29"/>
      <c r="G945" s="30"/>
      <c r="H945" s="30"/>
      <c r="I945" s="30"/>
      <c r="J945" s="31"/>
      <c r="K945" s="32"/>
      <c r="L945" s="33"/>
      <c r="M945" s="33"/>
      <c r="N945" s="26" t="s">
        <v>2438</v>
      </c>
      <c r="O945" s="26"/>
      <c r="P945" s="34"/>
      <c r="Q945" s="33"/>
      <c r="R945" s="35"/>
      <c r="S945" s="26"/>
      <c r="T945" s="26"/>
      <c r="U945" s="26"/>
      <c r="V945" s="26" t="s">
        <v>96</v>
      </c>
      <c r="W945" s="26"/>
      <c r="X945" s="26"/>
      <c r="Y945" s="36" t="s">
        <v>2394</v>
      </c>
      <c r="Z945" s="37"/>
      <c r="AA945" s="37" t="s">
        <v>2131</v>
      </c>
      <c r="AB945" s="38"/>
      <c r="AC945" s="33" t="s">
        <v>2439</v>
      </c>
      <c r="AD945" s="28"/>
      <c r="AE945" s="37">
        <v>2024</v>
      </c>
      <c r="AF945" s="38">
        <v>45496</v>
      </c>
      <c r="AG945" s="38">
        <v>45499</v>
      </c>
      <c r="AH945" s="39" t="s">
        <v>664</v>
      </c>
      <c r="AI945" s="39" t="s">
        <v>1656</v>
      </c>
      <c r="AJ945" s="40" t="s">
        <v>2250</v>
      </c>
      <c r="AK945" s="41"/>
      <c r="AL945" s="42" t="s">
        <v>874</v>
      </c>
      <c r="AM945" s="39">
        <v>984</v>
      </c>
      <c r="AN945" s="30"/>
      <c r="AO945" s="30"/>
      <c r="AP945" s="38"/>
      <c r="AQ945" s="43" t="s">
        <v>911</v>
      </c>
      <c r="AR945" s="44"/>
      <c r="AS945" s="45"/>
      <c r="AT945" s="46" t="s">
        <v>2440</v>
      </c>
      <c r="AU945" s="47"/>
      <c r="AV945" s="48">
        <v>45545</v>
      </c>
      <c r="AW945" s="49"/>
      <c r="AX945" s="49"/>
      <c r="AY945" s="49"/>
      <c r="AZ945" s="49"/>
      <c r="BA945" s="49"/>
      <c r="BB945" s="49"/>
      <c r="BC945" s="49"/>
      <c r="BD945" s="50"/>
      <c r="BE945" s="49"/>
      <c r="BF945" s="49"/>
      <c r="BG945" s="49">
        <v>119</v>
      </c>
      <c r="BH945" s="49"/>
      <c r="BI945" s="49"/>
      <c r="BJ945" s="49"/>
      <c r="BK945" s="49"/>
      <c r="BL945" s="49"/>
      <c r="BM945" s="49"/>
    </row>
    <row r="946" spans="2:65" x14ac:dyDescent="0.25">
      <c r="B946" s="162">
        <v>2024</v>
      </c>
      <c r="C946" s="26"/>
      <c r="D946" s="27" t="s">
        <v>2441</v>
      </c>
      <c r="E946" s="27" t="s">
        <v>2442</v>
      </c>
      <c r="F946" s="29"/>
      <c r="G946" s="30"/>
      <c r="H946" s="30"/>
      <c r="I946" s="30"/>
      <c r="J946" s="31"/>
      <c r="K946" s="32"/>
      <c r="L946" s="33"/>
      <c r="M946" s="33"/>
      <c r="N946" s="26"/>
      <c r="O946" s="26"/>
      <c r="P946" s="34"/>
      <c r="Q946" s="33"/>
      <c r="R946" s="35"/>
      <c r="S946" s="26"/>
      <c r="T946" s="26"/>
      <c r="U946" s="26"/>
      <c r="V946" s="26"/>
      <c r="W946" s="26"/>
      <c r="X946" s="26"/>
      <c r="Y946" s="36"/>
      <c r="Z946" s="37"/>
      <c r="AA946" s="37"/>
      <c r="AB946" s="38"/>
      <c r="AC946" s="33" t="s">
        <v>2443</v>
      </c>
      <c r="AD946" s="28"/>
      <c r="AE946" s="37">
        <v>2024</v>
      </c>
      <c r="AF946" s="38">
        <v>45497</v>
      </c>
      <c r="AG946" s="38">
        <v>45553</v>
      </c>
      <c r="AH946" s="39"/>
      <c r="AI946" s="39"/>
      <c r="AJ946" s="40" t="s">
        <v>2250</v>
      </c>
      <c r="AK946" s="41">
        <v>0.75</v>
      </c>
      <c r="AL946" s="42" t="s">
        <v>2166</v>
      </c>
      <c r="AM946" s="39">
        <v>985</v>
      </c>
      <c r="AN946" s="30"/>
      <c r="AO946" s="30"/>
      <c r="AP946" s="38"/>
      <c r="AQ946" s="43" t="s">
        <v>911</v>
      </c>
      <c r="AR946" s="44"/>
      <c r="AS946" s="45"/>
      <c r="AT946" s="46"/>
      <c r="AU946" s="47" t="s">
        <v>2444</v>
      </c>
      <c r="AV946" s="48">
        <v>45639</v>
      </c>
      <c r="AW946" s="49"/>
      <c r="AX946" s="49"/>
      <c r="AY946" s="49"/>
      <c r="AZ946" s="49"/>
      <c r="BA946" s="49"/>
      <c r="BB946" s="49"/>
      <c r="BC946" s="49"/>
      <c r="BD946" s="50">
        <v>3706</v>
      </c>
      <c r="BE946" s="49"/>
      <c r="BF946" s="49"/>
      <c r="BG946" s="49"/>
      <c r="BH946" s="49"/>
      <c r="BI946" s="49"/>
      <c r="BJ946" s="49"/>
      <c r="BK946" s="49"/>
      <c r="BL946" s="49"/>
      <c r="BM946" s="49"/>
    </row>
    <row r="947" spans="2:65" x14ac:dyDescent="0.25">
      <c r="B947" s="163">
        <v>2024</v>
      </c>
      <c r="C947" s="26"/>
      <c r="D947" s="27" t="s">
        <v>2445</v>
      </c>
      <c r="E947" s="27" t="s">
        <v>2446</v>
      </c>
      <c r="F947" s="29"/>
      <c r="G947" s="30"/>
      <c r="H947" s="30"/>
      <c r="I947" s="30"/>
      <c r="J947" s="31"/>
      <c r="K947" s="32"/>
      <c r="L947" s="33"/>
      <c r="M947" s="33"/>
      <c r="N947" s="26"/>
      <c r="O947" s="26"/>
      <c r="P947" s="34"/>
      <c r="Q947" s="33"/>
      <c r="R947" s="35"/>
      <c r="S947" s="26"/>
      <c r="T947" s="26"/>
      <c r="U947" s="26"/>
      <c r="V947" s="26"/>
      <c r="W947" s="26"/>
      <c r="X947" s="26"/>
      <c r="Y947" s="36"/>
      <c r="Z947" s="37"/>
      <c r="AA947" s="37"/>
      <c r="AB947" s="38"/>
      <c r="AC947" s="33" t="s">
        <v>2447</v>
      </c>
      <c r="AD947" s="28"/>
      <c r="AE947" s="37">
        <v>2024</v>
      </c>
      <c r="AF947" s="38">
        <v>45509</v>
      </c>
      <c r="AG947" s="38">
        <v>45509</v>
      </c>
      <c r="AH947" s="39"/>
      <c r="AI947" s="39"/>
      <c r="AJ947" s="40"/>
      <c r="AK947" s="41">
        <v>4.1666666666666664E-2</v>
      </c>
      <c r="AL947" s="42" t="s">
        <v>1899</v>
      </c>
      <c r="AM947" s="39">
        <v>986</v>
      </c>
      <c r="AN947" s="30"/>
      <c r="AO947" s="30"/>
      <c r="AP947" s="38"/>
      <c r="AQ947" s="43" t="s">
        <v>155</v>
      </c>
      <c r="AR947" s="44"/>
      <c r="AS947" s="45"/>
      <c r="AT947" s="46"/>
      <c r="AU947" s="47"/>
      <c r="AV947" s="48">
        <v>45533</v>
      </c>
      <c r="AW947" s="49"/>
      <c r="AX947" s="49"/>
      <c r="AY947" s="49"/>
      <c r="AZ947" s="49"/>
      <c r="BA947" s="49"/>
      <c r="BB947" s="49"/>
      <c r="BC947" s="49"/>
      <c r="BD947" s="50"/>
      <c r="BE947" s="49"/>
      <c r="BF947" s="49"/>
      <c r="BG947" s="49">
        <v>108</v>
      </c>
      <c r="BH947" s="49"/>
      <c r="BI947" s="49"/>
      <c r="BJ947" s="49"/>
      <c r="BK947" s="49"/>
      <c r="BL947" s="49"/>
      <c r="BM947" s="49"/>
    </row>
    <row r="948" spans="2:65" x14ac:dyDescent="0.25">
      <c r="B948" s="162">
        <v>2024</v>
      </c>
      <c r="C948" s="26"/>
      <c r="D948" s="27" t="s">
        <v>2448</v>
      </c>
      <c r="E948" s="27" t="s">
        <v>2449</v>
      </c>
      <c r="F948" s="29"/>
      <c r="G948" s="30"/>
      <c r="H948" s="30"/>
      <c r="I948" s="30"/>
      <c r="J948" s="31"/>
      <c r="K948" s="32"/>
      <c r="L948" s="33"/>
      <c r="M948" s="33"/>
      <c r="N948" s="26"/>
      <c r="O948" s="26"/>
      <c r="P948" s="34"/>
      <c r="Q948" s="33"/>
      <c r="R948" s="35"/>
      <c r="S948" s="26"/>
      <c r="T948" s="26"/>
      <c r="U948" s="26">
        <v>2024</v>
      </c>
      <c r="V948" s="26"/>
      <c r="W948" s="26"/>
      <c r="X948" s="26"/>
      <c r="Y948" s="36" t="s">
        <v>2450</v>
      </c>
      <c r="Z948" s="37">
        <v>40</v>
      </c>
      <c r="AA948" s="37"/>
      <c r="AB948" s="38"/>
      <c r="AC948" s="33" t="s">
        <v>2451</v>
      </c>
      <c r="AD948" s="28"/>
      <c r="AE948" s="37">
        <v>2024</v>
      </c>
      <c r="AF948" s="38">
        <v>45540</v>
      </c>
      <c r="AG948" s="38">
        <v>45579</v>
      </c>
      <c r="AH948" s="39"/>
      <c r="AI948" s="39" t="s">
        <v>1081</v>
      </c>
      <c r="AJ948" s="40"/>
      <c r="AK948" s="41">
        <v>2.2916666666666665</v>
      </c>
      <c r="AL948" s="42" t="s">
        <v>2055</v>
      </c>
      <c r="AM948" s="39">
        <v>987</v>
      </c>
      <c r="AN948" s="30"/>
      <c r="AO948" s="30"/>
      <c r="AP948" s="38"/>
      <c r="AQ948" s="43" t="s">
        <v>155</v>
      </c>
      <c r="AR948" s="44"/>
      <c r="AS948" s="45"/>
      <c r="AT948" s="46"/>
      <c r="AU948" s="47" t="s">
        <v>2061</v>
      </c>
      <c r="AV948" s="48">
        <v>45609</v>
      </c>
      <c r="AW948" s="49"/>
      <c r="AX948" s="49"/>
      <c r="AY948" s="49"/>
      <c r="AZ948" s="49"/>
      <c r="BA948" s="49"/>
      <c r="BB948" s="49"/>
      <c r="BC948" s="49"/>
      <c r="BD948" s="50">
        <v>40</v>
      </c>
      <c r="BE948" s="49"/>
      <c r="BF948" s="49"/>
      <c r="BG948" s="49"/>
      <c r="BH948" s="49">
        <v>40</v>
      </c>
      <c r="BI948" s="49"/>
      <c r="BJ948" s="49"/>
      <c r="BK948" s="49"/>
      <c r="BL948" s="49"/>
      <c r="BM948" s="49"/>
    </row>
    <row r="949" spans="2:65" x14ac:dyDescent="0.25">
      <c r="B949" s="163">
        <v>2024</v>
      </c>
      <c r="C949" s="26"/>
      <c r="D949" s="27" t="s">
        <v>2452</v>
      </c>
      <c r="E949" s="27" t="s">
        <v>2453</v>
      </c>
      <c r="F949" s="29"/>
      <c r="G949" s="30"/>
      <c r="H949" s="30"/>
      <c r="I949" s="30"/>
      <c r="J949" s="31"/>
      <c r="K949" s="32"/>
      <c r="L949" s="33"/>
      <c r="M949" s="33"/>
      <c r="N949" s="26"/>
      <c r="O949" s="26"/>
      <c r="P949" s="34"/>
      <c r="Q949" s="33"/>
      <c r="R949" s="35"/>
      <c r="S949" s="26"/>
      <c r="T949" s="26"/>
      <c r="U949" s="26"/>
      <c r="V949" s="26" t="s">
        <v>1574</v>
      </c>
      <c r="W949" s="26"/>
      <c r="X949" s="26"/>
      <c r="Y949" s="36"/>
      <c r="Z949" s="37"/>
      <c r="AA949" s="37"/>
      <c r="AB949" s="38"/>
      <c r="AC949" s="33"/>
      <c r="AD949" s="28" t="s">
        <v>287</v>
      </c>
      <c r="AE949" s="37">
        <v>2024</v>
      </c>
      <c r="AF949" s="38">
        <v>45506</v>
      </c>
      <c r="AG949" s="38">
        <v>45506</v>
      </c>
      <c r="AH949" s="39"/>
      <c r="AI949" s="39" t="s">
        <v>1656</v>
      </c>
      <c r="AJ949" s="40"/>
      <c r="AK949" s="41" t="s">
        <v>1968</v>
      </c>
      <c r="AL949" s="42"/>
      <c r="AM949" s="39">
        <v>988</v>
      </c>
      <c r="AN949" s="30"/>
      <c r="AO949" s="30"/>
      <c r="AP949" s="38"/>
      <c r="AQ949" s="43" t="s">
        <v>155</v>
      </c>
      <c r="AR949" s="44"/>
      <c r="AS949" s="45"/>
      <c r="AT949" s="46"/>
      <c r="AU949" s="47"/>
      <c r="AV949" s="48">
        <v>45533</v>
      </c>
      <c r="AW949" s="49"/>
      <c r="AX949" s="49"/>
      <c r="AY949" s="49"/>
      <c r="AZ949" s="49"/>
      <c r="BA949" s="49"/>
      <c r="BB949" s="49"/>
      <c r="BC949" s="49"/>
      <c r="BD949" s="50"/>
      <c r="BE949" s="49"/>
      <c r="BF949" s="49"/>
      <c r="BG949" s="49">
        <v>90</v>
      </c>
      <c r="BH949" s="49"/>
      <c r="BI949" s="49"/>
      <c r="BJ949" s="49"/>
      <c r="BK949" s="49"/>
      <c r="BL949" s="49"/>
      <c r="BM949" s="49"/>
    </row>
    <row r="950" spans="2:65" x14ac:dyDescent="0.25">
      <c r="B950" s="162">
        <v>2024</v>
      </c>
      <c r="C950" s="26"/>
      <c r="D950" s="27" t="s">
        <v>2454</v>
      </c>
      <c r="E950" s="27" t="s">
        <v>2455</v>
      </c>
      <c r="F950" s="29"/>
      <c r="G950" s="30"/>
      <c r="H950" s="30"/>
      <c r="I950" s="30"/>
      <c r="J950" s="31"/>
      <c r="K950" s="32"/>
      <c r="L950" s="33"/>
      <c r="M950" s="33"/>
      <c r="N950" s="26"/>
      <c r="O950" s="26"/>
      <c r="P950" s="34"/>
      <c r="Q950" s="33"/>
      <c r="R950" s="35"/>
      <c r="S950" s="26"/>
      <c r="T950" s="26"/>
      <c r="U950" s="26"/>
      <c r="V950" s="26"/>
      <c r="W950" s="26"/>
      <c r="X950" s="26"/>
      <c r="Y950" s="36"/>
      <c r="Z950" s="37"/>
      <c r="AA950" s="37"/>
      <c r="AB950" s="38"/>
      <c r="AC950" s="33" t="s">
        <v>2456</v>
      </c>
      <c r="AD950" s="28"/>
      <c r="AE950" s="37">
        <v>2024</v>
      </c>
      <c r="AF950" s="38">
        <v>45510</v>
      </c>
      <c r="AG950" s="38">
        <v>45510</v>
      </c>
      <c r="AH950" s="39" t="s">
        <v>1887</v>
      </c>
      <c r="AI950" s="39" t="s">
        <v>57</v>
      </c>
      <c r="AJ950" s="40" t="s">
        <v>2250</v>
      </c>
      <c r="AK950" s="41" t="s">
        <v>2457</v>
      </c>
      <c r="AL950" s="42" t="s">
        <v>2458</v>
      </c>
      <c r="AM950" s="39">
        <v>989</v>
      </c>
      <c r="AN950" s="30"/>
      <c r="AO950" s="30"/>
      <c r="AP950" s="38"/>
      <c r="AQ950" s="43" t="s">
        <v>911</v>
      </c>
      <c r="AR950" s="44"/>
      <c r="AS950" s="45">
        <v>45565</v>
      </c>
      <c r="AT950" s="46" t="s">
        <v>2459</v>
      </c>
      <c r="AU950" s="47"/>
      <c r="AV950" s="48"/>
      <c r="AW950" s="49"/>
      <c r="AX950" s="49"/>
      <c r="AY950" s="49"/>
      <c r="AZ950" s="49"/>
      <c r="BA950" s="49"/>
      <c r="BB950" s="49"/>
      <c r="BC950" s="49"/>
      <c r="BD950" s="50"/>
      <c r="BE950" s="49"/>
      <c r="BF950" s="49"/>
      <c r="BG950" s="49"/>
      <c r="BH950" s="49"/>
      <c r="BI950" s="49"/>
      <c r="BJ950" s="49"/>
      <c r="BK950" s="49"/>
      <c r="BL950" s="49"/>
      <c r="BM950" s="49"/>
    </row>
    <row r="951" spans="2:65" x14ac:dyDescent="0.25">
      <c r="B951" s="163">
        <v>2024</v>
      </c>
      <c r="C951" s="26"/>
      <c r="D951" s="27" t="s">
        <v>2460</v>
      </c>
      <c r="E951" s="27" t="s">
        <v>2461</v>
      </c>
      <c r="F951" s="29"/>
      <c r="G951" s="30"/>
      <c r="H951" s="30"/>
      <c r="I951" s="30"/>
      <c r="J951" s="31"/>
      <c r="K951" s="32"/>
      <c r="L951" s="33"/>
      <c r="M951" s="33"/>
      <c r="N951" s="26"/>
      <c r="O951" s="26"/>
      <c r="P951" s="34"/>
      <c r="Q951" s="33"/>
      <c r="R951" s="35"/>
      <c r="S951" s="26"/>
      <c r="T951" s="26"/>
      <c r="U951" s="26"/>
      <c r="V951" s="26"/>
      <c r="W951" s="26"/>
      <c r="X951" s="26"/>
      <c r="Y951" s="36" t="s">
        <v>2462</v>
      </c>
      <c r="Z951" s="37">
        <v>70</v>
      </c>
      <c r="AA951" s="37"/>
      <c r="AB951" s="38"/>
      <c r="AC951" s="33" t="s">
        <v>2463</v>
      </c>
      <c r="AD951" s="28"/>
      <c r="AE951" s="37">
        <v>2024</v>
      </c>
      <c r="AF951" s="38">
        <v>45523</v>
      </c>
      <c r="AG951" s="38">
        <v>45523</v>
      </c>
      <c r="AH951" s="39"/>
      <c r="AI951" s="39" t="s">
        <v>720</v>
      </c>
      <c r="AJ951" s="40" t="s">
        <v>2250</v>
      </c>
      <c r="AK951" s="41"/>
      <c r="AL951" s="42" t="s">
        <v>1906</v>
      </c>
      <c r="AM951" s="39">
        <v>990</v>
      </c>
      <c r="AN951" s="30"/>
      <c r="AO951" s="30"/>
      <c r="AP951" s="38"/>
      <c r="AQ951" s="43"/>
      <c r="AR951" s="44" t="s">
        <v>501</v>
      </c>
      <c r="AS951" s="45">
        <v>45546</v>
      </c>
      <c r="AT951" s="46" t="s">
        <v>2464</v>
      </c>
      <c r="AU951" s="47"/>
      <c r="AV951" s="48">
        <v>45546</v>
      </c>
      <c r="AW951" s="49"/>
      <c r="AX951" s="49"/>
      <c r="AY951" s="49"/>
      <c r="AZ951" s="49"/>
      <c r="BA951" s="49"/>
      <c r="BB951" s="49"/>
      <c r="BC951" s="49"/>
      <c r="BD951" s="50"/>
      <c r="BE951" s="49"/>
      <c r="BF951" s="49"/>
      <c r="BG951" s="49">
        <v>37</v>
      </c>
      <c r="BH951" s="49"/>
      <c r="BI951" s="49"/>
      <c r="BJ951" s="49"/>
      <c r="BK951" s="49"/>
      <c r="BL951" s="49"/>
      <c r="BM951" s="49"/>
    </row>
    <row r="952" spans="2:65" x14ac:dyDescent="0.25">
      <c r="B952" s="162">
        <v>2024</v>
      </c>
      <c r="C952" s="26"/>
      <c r="D952" s="27" t="s">
        <v>2465</v>
      </c>
      <c r="E952" s="27" t="s">
        <v>2466</v>
      </c>
      <c r="F952" s="29"/>
      <c r="G952" s="30"/>
      <c r="H952" s="30"/>
      <c r="I952" s="30"/>
      <c r="J952" s="31"/>
      <c r="K952" s="32"/>
      <c r="L952" s="33"/>
      <c r="M952" s="33"/>
      <c r="N952" s="26"/>
      <c r="O952" s="26"/>
      <c r="P952" s="34"/>
      <c r="Q952" s="33"/>
      <c r="R952" s="35"/>
      <c r="S952" s="26"/>
      <c r="T952" s="26"/>
      <c r="U952" s="26"/>
      <c r="V952" s="26" t="s">
        <v>1282</v>
      </c>
      <c r="W952" s="26"/>
      <c r="X952" s="26"/>
      <c r="Y952" s="36"/>
      <c r="Z952" s="37"/>
      <c r="AA952" s="37"/>
      <c r="AB952" s="38"/>
      <c r="AC952" s="33" t="s">
        <v>2467</v>
      </c>
      <c r="AD952" s="28"/>
      <c r="AE952" s="37">
        <v>2024</v>
      </c>
      <c r="AF952" s="38">
        <v>45524</v>
      </c>
      <c r="AG952" s="38">
        <v>45524</v>
      </c>
      <c r="AH952" s="39"/>
      <c r="AI952" s="39" t="s">
        <v>1656</v>
      </c>
      <c r="AJ952" s="40" t="s">
        <v>32</v>
      </c>
      <c r="AK952" s="41"/>
      <c r="AL952" s="42" t="s">
        <v>833</v>
      </c>
      <c r="AM952" s="39">
        <v>991</v>
      </c>
      <c r="AN952" s="30"/>
      <c r="AO952" s="30"/>
      <c r="AP952" s="38"/>
      <c r="AQ952" s="43" t="s">
        <v>911</v>
      </c>
      <c r="AR952" s="44"/>
      <c r="AS952" s="45"/>
      <c r="AT952" s="46"/>
      <c r="AU952" s="47"/>
      <c r="AV952" s="48">
        <v>45545</v>
      </c>
      <c r="AW952" s="49"/>
      <c r="AX952" s="49"/>
      <c r="AY952" s="49"/>
      <c r="AZ952" s="49"/>
      <c r="BA952" s="49"/>
      <c r="BB952" s="49"/>
      <c r="BC952" s="49"/>
      <c r="BD952" s="50"/>
      <c r="BE952" s="49"/>
      <c r="BF952" s="49"/>
      <c r="BG952" s="49">
        <v>12</v>
      </c>
      <c r="BH952" s="49"/>
      <c r="BI952" s="49"/>
      <c r="BJ952" s="49"/>
      <c r="BK952" s="49"/>
      <c r="BL952" s="49"/>
      <c r="BM952" s="49"/>
    </row>
    <row r="953" spans="2:65" x14ac:dyDescent="0.25">
      <c r="B953" s="163">
        <v>2024</v>
      </c>
      <c r="C953" s="26"/>
      <c r="D953" s="27" t="s">
        <v>2468</v>
      </c>
      <c r="E953" s="27" t="s">
        <v>2469</v>
      </c>
      <c r="F953" s="29"/>
      <c r="G953" s="30"/>
      <c r="H953" s="30"/>
      <c r="I953" s="30"/>
      <c r="J953" s="31"/>
      <c r="K953" s="32"/>
      <c r="L953" s="33"/>
      <c r="M953" s="33"/>
      <c r="N953" s="26"/>
      <c r="O953" s="26"/>
      <c r="P953" s="34"/>
      <c r="Q953" s="33"/>
      <c r="R953" s="35"/>
      <c r="S953" s="26"/>
      <c r="T953" s="26"/>
      <c r="U953" s="26"/>
      <c r="V953" s="26" t="s">
        <v>1282</v>
      </c>
      <c r="W953" s="26"/>
      <c r="X953" s="26"/>
      <c r="Y953" s="36" t="s">
        <v>2192</v>
      </c>
      <c r="Z953" s="37"/>
      <c r="AA953" s="37"/>
      <c r="AB953" s="38"/>
      <c r="AC953" s="33" t="s">
        <v>2470</v>
      </c>
      <c r="AD953" s="28"/>
      <c r="AE953" s="37">
        <v>2024</v>
      </c>
      <c r="AF953" s="38">
        <v>45533</v>
      </c>
      <c r="AG953" s="38">
        <v>45533</v>
      </c>
      <c r="AH953" s="39"/>
      <c r="AI953" s="39"/>
      <c r="AJ953" s="40" t="s">
        <v>2250</v>
      </c>
      <c r="AK953" s="41"/>
      <c r="AL953" s="42" t="s">
        <v>833</v>
      </c>
      <c r="AM953" s="39">
        <v>992</v>
      </c>
      <c r="AN953" s="30"/>
      <c r="AO953" s="30"/>
      <c r="AP953" s="38"/>
      <c r="AQ953" s="43" t="s">
        <v>155</v>
      </c>
      <c r="AR953" s="44"/>
      <c r="AS953" s="45"/>
      <c r="AT953" s="46"/>
      <c r="AU953" s="47"/>
      <c r="AV953" s="48">
        <v>45545</v>
      </c>
      <c r="AW953" s="49"/>
      <c r="AX953" s="49"/>
      <c r="AY953" s="49"/>
      <c r="AZ953" s="49"/>
      <c r="BA953" s="49"/>
      <c r="BB953" s="49"/>
      <c r="BC953" s="49"/>
      <c r="BD953" s="50"/>
      <c r="BE953" s="49"/>
      <c r="BF953" s="49"/>
      <c r="BG953" s="49">
        <v>30</v>
      </c>
      <c r="BH953" s="49"/>
      <c r="BI953" s="49"/>
      <c r="BJ953" s="49"/>
      <c r="BK953" s="49"/>
      <c r="BL953" s="49"/>
      <c r="BM953" s="49"/>
    </row>
    <row r="954" spans="2:65" x14ac:dyDescent="0.25">
      <c r="B954" s="162">
        <v>2024</v>
      </c>
      <c r="C954" s="26"/>
      <c r="D954" s="27" t="s">
        <v>2471</v>
      </c>
      <c r="E954" s="27" t="s">
        <v>2472</v>
      </c>
      <c r="F954" s="29"/>
      <c r="G954" s="30"/>
      <c r="H954" s="30"/>
      <c r="I954" s="30"/>
      <c r="J954" s="31"/>
      <c r="K954" s="32"/>
      <c r="L954" s="33"/>
      <c r="M954" s="33"/>
      <c r="N954" s="26"/>
      <c r="O954" s="26"/>
      <c r="P954" s="34"/>
      <c r="Q954" s="33"/>
      <c r="R954" s="35"/>
      <c r="S954" s="26"/>
      <c r="T954" s="26"/>
      <c r="U954" s="26"/>
      <c r="V954" s="26"/>
      <c r="W954" s="26"/>
      <c r="X954" s="26"/>
      <c r="Y954" s="36"/>
      <c r="Z954" s="37"/>
      <c r="AA954" s="37"/>
      <c r="AB954" s="38"/>
      <c r="AC954" s="33"/>
      <c r="AD954" s="28"/>
      <c r="AE954" s="37">
        <v>2024</v>
      </c>
      <c r="AF954" s="38">
        <v>45511</v>
      </c>
      <c r="AG954" s="38">
        <v>45511</v>
      </c>
      <c r="AH954" s="39" t="s">
        <v>1887</v>
      </c>
      <c r="AI954" s="39"/>
      <c r="AJ954" s="40"/>
      <c r="AK954" s="41"/>
      <c r="AL954" s="42"/>
      <c r="AM954" s="39">
        <v>993</v>
      </c>
      <c r="AN954" s="30"/>
      <c r="AO954" s="30"/>
      <c r="AP954" s="38"/>
      <c r="AQ954" s="43" t="s">
        <v>155</v>
      </c>
      <c r="AR954" s="44"/>
      <c r="AS954" s="45"/>
      <c r="AT954" s="46"/>
      <c r="AU954" s="47"/>
      <c r="AV954" s="48"/>
      <c r="AW954" s="49"/>
      <c r="AX954" s="49"/>
      <c r="AY954" s="49"/>
      <c r="AZ954" s="49"/>
      <c r="BA954" s="49"/>
      <c r="BB954" s="49"/>
      <c r="BC954" s="49"/>
      <c r="BD954" s="50"/>
      <c r="BE954" s="49"/>
      <c r="BF954" s="49"/>
      <c r="BG954" s="49"/>
      <c r="BH954" s="49"/>
      <c r="BI954" s="49"/>
      <c r="BJ954" s="49"/>
      <c r="BK954" s="49"/>
      <c r="BL954" s="49"/>
      <c r="BM954" s="49"/>
    </row>
    <row r="955" spans="2:65" x14ac:dyDescent="0.25">
      <c r="B955" s="163">
        <v>2024</v>
      </c>
      <c r="C955" s="26"/>
      <c r="D955" s="27" t="s">
        <v>2448</v>
      </c>
      <c r="E955" s="27" t="s">
        <v>2473</v>
      </c>
      <c r="F955" s="29"/>
      <c r="G955" s="30"/>
      <c r="H955" s="30"/>
      <c r="I955" s="30"/>
      <c r="J955" s="31"/>
      <c r="K955" s="32"/>
      <c r="L955" s="33"/>
      <c r="M955" s="33"/>
      <c r="N955" s="26"/>
      <c r="O955" s="26"/>
      <c r="P955" s="34"/>
      <c r="Q955" s="33"/>
      <c r="R955" s="35"/>
      <c r="S955" s="26"/>
      <c r="T955" s="26"/>
      <c r="U955" s="26">
        <v>2024</v>
      </c>
      <c r="V955" s="26"/>
      <c r="W955" s="26"/>
      <c r="X955" s="26"/>
      <c r="Y955" s="36" t="s">
        <v>2474</v>
      </c>
      <c r="Z955" s="37">
        <v>40</v>
      </c>
      <c r="AA955" s="37"/>
      <c r="AB955" s="38"/>
      <c r="AC955" s="33" t="s">
        <v>2451</v>
      </c>
      <c r="AD955" s="28"/>
      <c r="AE955" s="37">
        <v>2024</v>
      </c>
      <c r="AF955" s="38">
        <v>45540</v>
      </c>
      <c r="AG955" s="38">
        <v>45579</v>
      </c>
      <c r="AH955" s="39"/>
      <c r="AI955" s="39" t="s">
        <v>1081</v>
      </c>
      <c r="AJ955" s="40"/>
      <c r="AK955" s="41">
        <v>2.2916666666666665</v>
      </c>
      <c r="AL955" s="42" t="s">
        <v>2055</v>
      </c>
      <c r="AM955" s="39">
        <v>994</v>
      </c>
      <c r="AN955" s="30"/>
      <c r="AO955" s="30"/>
      <c r="AP955" s="38"/>
      <c r="AQ955" s="43" t="s">
        <v>155</v>
      </c>
      <c r="AR955" s="44"/>
      <c r="AS955" s="45"/>
      <c r="AT955" s="46"/>
      <c r="AU955" s="47" t="s">
        <v>2061</v>
      </c>
      <c r="AV955" s="48">
        <v>45609</v>
      </c>
      <c r="AW955" s="49"/>
      <c r="AX955" s="49"/>
      <c r="AY955" s="49"/>
      <c r="AZ955" s="49"/>
      <c r="BA955" s="49"/>
      <c r="BB955" s="49"/>
      <c r="BC955" s="49"/>
      <c r="BD955" s="50">
        <v>33</v>
      </c>
      <c r="BE955" s="49"/>
      <c r="BF955" s="49"/>
      <c r="BG955" s="49"/>
      <c r="BH955" s="49">
        <v>33</v>
      </c>
      <c r="BI955" s="49"/>
      <c r="BJ955" s="49"/>
      <c r="BK955" s="49"/>
      <c r="BL955" s="49"/>
      <c r="BM955" s="49"/>
    </row>
    <row r="956" spans="2:65" x14ac:dyDescent="0.25">
      <c r="B956" s="162">
        <v>2024</v>
      </c>
      <c r="C956" s="26"/>
      <c r="D956" s="27" t="s">
        <v>2475</v>
      </c>
      <c r="E956" s="27" t="s">
        <v>2476</v>
      </c>
      <c r="F956" s="29"/>
      <c r="G956" s="30"/>
      <c r="H956" s="30"/>
      <c r="I956" s="30"/>
      <c r="J956" s="31"/>
      <c r="K956" s="32"/>
      <c r="L956" s="33"/>
      <c r="M956" s="33"/>
      <c r="N956" s="26"/>
      <c r="O956" s="26"/>
      <c r="P956" s="34"/>
      <c r="Q956" s="33"/>
      <c r="R956" s="35"/>
      <c r="S956" s="26"/>
      <c r="T956" s="26"/>
      <c r="U956" s="26"/>
      <c r="V956" s="26" t="s">
        <v>91</v>
      </c>
      <c r="W956" s="26" t="s">
        <v>2477</v>
      </c>
      <c r="X956" s="26"/>
      <c r="Y956" s="36"/>
      <c r="Z956" s="37">
        <v>80</v>
      </c>
      <c r="AA956" s="37"/>
      <c r="AB956" s="38"/>
      <c r="AC956" s="33" t="s">
        <v>2478</v>
      </c>
      <c r="AD956" s="28" t="s">
        <v>154</v>
      </c>
      <c r="AE956" s="37">
        <v>2024</v>
      </c>
      <c r="AF956" s="38">
        <v>45568</v>
      </c>
      <c r="AG956" s="38">
        <v>45607</v>
      </c>
      <c r="AH956" s="39"/>
      <c r="AI956" s="39" t="s">
        <v>2211</v>
      </c>
      <c r="AJ956" s="40" t="s">
        <v>1540</v>
      </c>
      <c r="AK956" s="41">
        <v>1.6666666666666667</v>
      </c>
      <c r="AL956" s="42" t="s">
        <v>1894</v>
      </c>
      <c r="AM956" s="39">
        <v>995</v>
      </c>
      <c r="AN956" s="30"/>
      <c r="AO956" s="30"/>
      <c r="AP956" s="38"/>
      <c r="AQ956" s="43" t="s">
        <v>155</v>
      </c>
      <c r="AR956" s="44"/>
      <c r="AS956" s="45"/>
      <c r="AT956" s="46"/>
      <c r="AU956" s="47"/>
      <c r="AV956" s="48">
        <v>45639</v>
      </c>
      <c r="AW956" s="49"/>
      <c r="AX956" s="49"/>
      <c r="AY956" s="49"/>
      <c r="AZ956" s="49"/>
      <c r="BA956" s="49"/>
      <c r="BB956" s="49"/>
      <c r="BC956" s="49"/>
      <c r="BD956" s="50">
        <v>34</v>
      </c>
      <c r="BE956" s="49"/>
      <c r="BF956" s="49"/>
      <c r="BG956" s="49"/>
      <c r="BH956" s="49"/>
      <c r="BI956" s="49"/>
      <c r="BJ956" s="49"/>
      <c r="BK956" s="49"/>
      <c r="BL956" s="49"/>
      <c r="BM956" s="49"/>
    </row>
    <row r="957" spans="2:65" x14ac:dyDescent="0.25">
      <c r="B957" s="163">
        <v>2024</v>
      </c>
      <c r="C957" s="26"/>
      <c r="D957" s="27" t="s">
        <v>2479</v>
      </c>
      <c r="E957" s="27" t="s">
        <v>2480</v>
      </c>
      <c r="F957" s="29"/>
      <c r="G957" s="30"/>
      <c r="H957" s="30"/>
      <c r="I957" s="30"/>
      <c r="J957" s="31"/>
      <c r="K957" s="32"/>
      <c r="L957" s="33"/>
      <c r="M957" s="33"/>
      <c r="N957" s="26"/>
      <c r="O957" s="26"/>
      <c r="P957" s="34"/>
      <c r="Q957" s="33"/>
      <c r="R957" s="35"/>
      <c r="S957" s="26"/>
      <c r="T957" s="26"/>
      <c r="U957" s="26"/>
      <c r="V957" s="26" t="s">
        <v>1574</v>
      </c>
      <c r="W957" s="26"/>
      <c r="X957" s="26"/>
      <c r="Y957" s="36"/>
      <c r="Z957" s="37"/>
      <c r="AA957" s="37"/>
      <c r="AB957" s="38"/>
      <c r="AC957" s="33"/>
      <c r="AD957" s="28"/>
      <c r="AE957" s="37"/>
      <c r="AF957" s="38"/>
      <c r="AG957" s="38"/>
      <c r="AH957" s="39"/>
      <c r="AI957" s="39"/>
      <c r="AJ957" s="40"/>
      <c r="AK957" s="41"/>
      <c r="AL957" s="42"/>
      <c r="AM957" s="39">
        <v>996</v>
      </c>
      <c r="AN957" s="30"/>
      <c r="AO957" s="30"/>
      <c r="AP957" s="38"/>
      <c r="AQ957" s="43" t="s">
        <v>1185</v>
      </c>
      <c r="AR957" s="44"/>
      <c r="AS957" s="45">
        <v>45572</v>
      </c>
      <c r="AT957" s="46" t="s">
        <v>2481</v>
      </c>
      <c r="AU957" s="47"/>
      <c r="AV957" s="48"/>
      <c r="AW957" s="49"/>
      <c r="AX957" s="49"/>
      <c r="AY957" s="49"/>
      <c r="AZ957" s="49"/>
      <c r="BA957" s="49"/>
      <c r="BB957" s="49"/>
      <c r="BC957" s="49"/>
      <c r="BD957" s="50"/>
      <c r="BE957" s="49"/>
      <c r="BF957" s="49"/>
      <c r="BG957" s="49"/>
      <c r="BH957" s="49"/>
      <c r="BI957" s="49"/>
      <c r="BJ957" s="49"/>
      <c r="BK957" s="49"/>
      <c r="BL957" s="49"/>
      <c r="BM957" s="49"/>
    </row>
    <row r="958" spans="2:65" x14ac:dyDescent="0.25">
      <c r="B958" s="162">
        <v>2024</v>
      </c>
      <c r="C958" s="26"/>
      <c r="D958" s="27" t="s">
        <v>2482</v>
      </c>
      <c r="E958" s="27" t="s">
        <v>2483</v>
      </c>
      <c r="F958" s="29"/>
      <c r="G958" s="30"/>
      <c r="H958" s="30"/>
      <c r="I958" s="30"/>
      <c r="J958" s="31"/>
      <c r="K958" s="32"/>
      <c r="L958" s="33"/>
      <c r="M958" s="33"/>
      <c r="N958" s="26"/>
      <c r="O958" s="26"/>
      <c r="P958" s="34"/>
      <c r="Q958" s="33"/>
      <c r="R958" s="35"/>
      <c r="S958" s="26"/>
      <c r="T958" s="26"/>
      <c r="U958" s="26"/>
      <c r="V958" s="26" t="s">
        <v>1282</v>
      </c>
      <c r="W958" s="26"/>
      <c r="X958" s="26"/>
      <c r="Y958" s="36"/>
      <c r="Z958" s="37"/>
      <c r="AA958" s="37"/>
      <c r="AB958" s="38"/>
      <c r="AC958" s="33"/>
      <c r="AD958" s="28"/>
      <c r="AE958" s="37">
        <v>2024</v>
      </c>
      <c r="AF958" s="38">
        <v>45530</v>
      </c>
      <c r="AG958" s="38">
        <v>45530</v>
      </c>
      <c r="AH958" s="39"/>
      <c r="AI958" s="39" t="s">
        <v>2211</v>
      </c>
      <c r="AJ958" s="40"/>
      <c r="AK958" s="41"/>
      <c r="AL958" s="42" t="s">
        <v>611</v>
      </c>
      <c r="AM958" s="39">
        <v>997</v>
      </c>
      <c r="AN958" s="30"/>
      <c r="AO958" s="30"/>
      <c r="AP958" s="38"/>
      <c r="AQ958" s="43" t="s">
        <v>155</v>
      </c>
      <c r="AR958" s="44"/>
      <c r="AS958" s="45"/>
      <c r="AT958" s="46" t="s">
        <v>2484</v>
      </c>
      <c r="AU958" s="47"/>
      <c r="AV958" s="48">
        <v>45546</v>
      </c>
      <c r="AW958" s="49"/>
      <c r="AX958" s="49"/>
      <c r="AY958" s="49"/>
      <c r="AZ958" s="49"/>
      <c r="BA958" s="49"/>
      <c r="BB958" s="49"/>
      <c r="BC958" s="49"/>
      <c r="BD958" s="50"/>
      <c r="BE958" s="49"/>
      <c r="BF958" s="49"/>
      <c r="BG958" s="49">
        <v>132</v>
      </c>
      <c r="BH958" s="49"/>
      <c r="BI958" s="49"/>
      <c r="BJ958" s="49"/>
      <c r="BK958" s="49"/>
      <c r="BL958" s="49"/>
      <c r="BM958" s="49"/>
    </row>
    <row r="959" spans="2:65" x14ac:dyDescent="0.25">
      <c r="B959" s="163">
        <v>2024</v>
      </c>
      <c r="C959" s="26"/>
      <c r="D959" s="27" t="s">
        <v>2485</v>
      </c>
      <c r="E959" s="27" t="s">
        <v>2486</v>
      </c>
      <c r="F959" s="29"/>
      <c r="G959" s="30"/>
      <c r="H959" s="30"/>
      <c r="I959" s="30"/>
      <c r="J959" s="31"/>
      <c r="K959" s="32"/>
      <c r="L959" s="33"/>
      <c r="M959" s="33"/>
      <c r="N959" s="26" t="s">
        <v>2487</v>
      </c>
      <c r="O959" s="26"/>
      <c r="P959" s="34" t="s">
        <v>2488</v>
      </c>
      <c r="Q959" s="33"/>
      <c r="R959" s="35"/>
      <c r="S959" s="26"/>
      <c r="T959" s="26"/>
      <c r="U959" s="26"/>
      <c r="V959" s="26" t="s">
        <v>91</v>
      </c>
      <c r="W959" s="26" t="s">
        <v>990</v>
      </c>
      <c r="X959" s="26"/>
      <c r="Y959" s="36" t="s">
        <v>2489</v>
      </c>
      <c r="Z959" s="37"/>
      <c r="AA959" s="37"/>
      <c r="AB959" s="38"/>
      <c r="AC959" s="33" t="s">
        <v>2490</v>
      </c>
      <c r="AD959" s="28"/>
      <c r="AE959" s="37">
        <v>2024</v>
      </c>
      <c r="AF959" s="38">
        <v>45561</v>
      </c>
      <c r="AG959" s="38">
        <v>45600</v>
      </c>
      <c r="AH959" s="39" t="s">
        <v>664</v>
      </c>
      <c r="AI959" s="39" t="s">
        <v>1081</v>
      </c>
      <c r="AJ959" s="40" t="s">
        <v>1540</v>
      </c>
      <c r="AK959" s="41">
        <v>1.6666666666666667</v>
      </c>
      <c r="AL959" s="42" t="s">
        <v>1894</v>
      </c>
      <c r="AM959" s="39">
        <v>998</v>
      </c>
      <c r="AN959" s="30"/>
      <c r="AO959" s="30"/>
      <c r="AP959" s="38"/>
      <c r="AQ959" s="43" t="s">
        <v>911</v>
      </c>
      <c r="AR959" s="44"/>
      <c r="AS959" s="45"/>
      <c r="AT959" s="46"/>
      <c r="AU959" s="47"/>
      <c r="AV959" s="48">
        <v>45609</v>
      </c>
      <c r="AW959" s="49"/>
      <c r="AX959" s="49"/>
      <c r="AY959" s="49"/>
      <c r="AZ959" s="49"/>
      <c r="BA959" s="49"/>
      <c r="BB959" s="49"/>
      <c r="BC959" s="49"/>
      <c r="BD959" s="50">
        <v>39</v>
      </c>
      <c r="BE959" s="49"/>
      <c r="BF959" s="49"/>
      <c r="BG959" s="49"/>
      <c r="BH959" s="49">
        <v>39</v>
      </c>
      <c r="BI959" s="49"/>
      <c r="BJ959" s="49"/>
      <c r="BK959" s="49"/>
      <c r="BL959" s="49"/>
      <c r="BM959" s="49"/>
    </row>
    <row r="960" spans="2:65" x14ac:dyDescent="0.25">
      <c r="B960" s="162">
        <v>2023</v>
      </c>
      <c r="C960" s="26"/>
      <c r="D960" s="27" t="s">
        <v>1856</v>
      </c>
      <c r="E960" s="27" t="s">
        <v>2491</v>
      </c>
      <c r="F960" s="29"/>
      <c r="G960" s="30"/>
      <c r="H960" s="30"/>
      <c r="I960" s="30"/>
      <c r="J960" s="31"/>
      <c r="K960" s="32"/>
      <c r="L960" s="33"/>
      <c r="M960" s="33"/>
      <c r="N960" s="26"/>
      <c r="O960" s="26"/>
      <c r="P960" s="34"/>
      <c r="Q960" s="33"/>
      <c r="R960" s="35"/>
      <c r="S960" s="26"/>
      <c r="T960" s="26"/>
      <c r="U960" s="26"/>
      <c r="V960" s="26" t="s">
        <v>2492</v>
      </c>
      <c r="W960" s="26"/>
      <c r="X960" s="26"/>
      <c r="Y960" s="36"/>
      <c r="Z960" s="37"/>
      <c r="AA960" s="37"/>
      <c r="AB960" s="38"/>
      <c r="AC960" s="33" t="s">
        <v>2493</v>
      </c>
      <c r="AD960" s="28"/>
      <c r="AE960" s="37"/>
      <c r="AF960" s="38">
        <v>45101</v>
      </c>
      <c r="AG960" s="38">
        <v>45131</v>
      </c>
      <c r="AH960" s="39"/>
      <c r="AI960" s="39"/>
      <c r="AJ960" s="40"/>
      <c r="AK960" s="41"/>
      <c r="AL960" s="42"/>
      <c r="AM960" s="39">
        <v>999</v>
      </c>
      <c r="AN960" s="30"/>
      <c r="AO960" s="30"/>
      <c r="AP960" s="38"/>
      <c r="AQ960" s="43" t="s">
        <v>155</v>
      </c>
      <c r="AR960" s="44"/>
      <c r="AS960" s="45"/>
      <c r="AT960" s="46"/>
      <c r="AU960" s="47"/>
      <c r="AV960" s="48">
        <v>45520</v>
      </c>
      <c r="AW960" s="49"/>
      <c r="AX960" s="49"/>
      <c r="AY960" s="49"/>
      <c r="AZ960" s="49"/>
      <c r="BA960" s="49"/>
      <c r="BB960" s="49"/>
      <c r="BC960" s="49"/>
      <c r="BD960" s="50"/>
      <c r="BE960" s="49"/>
      <c r="BF960" s="49">
        <v>33</v>
      </c>
      <c r="BG960" s="49"/>
      <c r="BH960" s="49"/>
      <c r="BI960" s="49"/>
      <c r="BJ960" s="49"/>
      <c r="BK960" s="49"/>
      <c r="BL960" s="49"/>
      <c r="BM960" s="49"/>
    </row>
    <row r="961" spans="2:65" x14ac:dyDescent="0.25">
      <c r="B961" s="163">
        <v>2024</v>
      </c>
      <c r="C961" s="26"/>
      <c r="D961" s="27" t="s">
        <v>2494</v>
      </c>
      <c r="E961" s="27" t="s">
        <v>2495</v>
      </c>
      <c r="F961" s="29"/>
      <c r="G961" s="30"/>
      <c r="H961" s="30"/>
      <c r="I961" s="30"/>
      <c r="J961" s="31"/>
      <c r="K961" s="32"/>
      <c r="L961" s="33"/>
      <c r="M961" s="33"/>
      <c r="N961" s="26"/>
      <c r="O961" s="26"/>
      <c r="P961" s="34" t="s">
        <v>2496</v>
      </c>
      <c r="Q961" s="33"/>
      <c r="R961" s="35"/>
      <c r="S961" s="26"/>
      <c r="T961" s="26"/>
      <c r="U961" s="26"/>
      <c r="V961" s="26" t="s">
        <v>91</v>
      </c>
      <c r="W961" s="26" t="s">
        <v>2497</v>
      </c>
      <c r="X961" s="26"/>
      <c r="Y961" s="36"/>
      <c r="Z961" s="37">
        <v>40</v>
      </c>
      <c r="AA961" s="37"/>
      <c r="AB961" s="38"/>
      <c r="AC961" s="33" t="s">
        <v>2498</v>
      </c>
      <c r="AD961" s="28"/>
      <c r="AE961" s="37">
        <v>2024</v>
      </c>
      <c r="AF961" s="38">
        <v>45526</v>
      </c>
      <c r="AG961" s="38">
        <v>45565</v>
      </c>
      <c r="AH961" s="39"/>
      <c r="AI961" s="39"/>
      <c r="AJ961" s="40" t="s">
        <v>1540</v>
      </c>
      <c r="AK961" s="41">
        <v>1.6666666666666667</v>
      </c>
      <c r="AL961" s="42" t="s">
        <v>2065</v>
      </c>
      <c r="AM961" s="39">
        <v>1000</v>
      </c>
      <c r="AN961" s="30"/>
      <c r="AO961" s="30"/>
      <c r="AP961" s="38"/>
      <c r="AQ961" s="43" t="s">
        <v>155</v>
      </c>
      <c r="AR961" s="44"/>
      <c r="AS961" s="45"/>
      <c r="AT961" s="46" t="s">
        <v>2499</v>
      </c>
      <c r="AU961" s="47"/>
      <c r="AV961" s="48">
        <v>45588</v>
      </c>
      <c r="AW961" s="49"/>
      <c r="AX961" s="49"/>
      <c r="AY961" s="49"/>
      <c r="AZ961" s="49"/>
      <c r="BA961" s="49"/>
      <c r="BB961" s="49"/>
      <c r="BC961" s="49"/>
      <c r="BD961" s="50"/>
      <c r="BE961" s="49"/>
      <c r="BF961" s="49"/>
      <c r="BG961" s="49"/>
      <c r="BH961" s="49">
        <v>48</v>
      </c>
      <c r="BI961" s="49"/>
      <c r="BJ961" s="49"/>
      <c r="BK961" s="49"/>
      <c r="BL961" s="49"/>
      <c r="BM961" s="49"/>
    </row>
    <row r="962" spans="2:65" x14ac:dyDescent="0.25">
      <c r="B962" s="162">
        <v>2024</v>
      </c>
      <c r="C962" s="26"/>
      <c r="D962" s="27" t="s">
        <v>2500</v>
      </c>
      <c r="E962" s="27" t="s">
        <v>2501</v>
      </c>
      <c r="F962" s="29"/>
      <c r="G962" s="30"/>
      <c r="H962" s="30"/>
      <c r="I962" s="30"/>
      <c r="J962" s="31"/>
      <c r="K962" s="32"/>
      <c r="L962" s="33"/>
      <c r="M962" s="33"/>
      <c r="N962" s="26"/>
      <c r="O962" s="26"/>
      <c r="P962" s="34"/>
      <c r="Q962" s="33"/>
      <c r="R962" s="35"/>
      <c r="S962" s="26"/>
      <c r="T962" s="26"/>
      <c r="U962" s="26"/>
      <c r="V962" s="26" t="s">
        <v>1282</v>
      </c>
      <c r="W962" s="26"/>
      <c r="X962" s="26"/>
      <c r="Y962" s="36"/>
      <c r="Z962" s="37"/>
      <c r="AA962" s="37"/>
      <c r="AB962" s="38"/>
      <c r="AC962" s="33" t="s">
        <v>2502</v>
      </c>
      <c r="AD962" s="28" t="s">
        <v>287</v>
      </c>
      <c r="AE962" s="37">
        <v>2024</v>
      </c>
      <c r="AF962" s="38">
        <v>45519</v>
      </c>
      <c r="AG962" s="38">
        <v>45519</v>
      </c>
      <c r="AH962" s="39"/>
      <c r="AI962" s="39" t="s">
        <v>2211</v>
      </c>
      <c r="AJ962" s="40" t="s">
        <v>424</v>
      </c>
      <c r="AK962" s="41"/>
      <c r="AL962" s="42" t="s">
        <v>833</v>
      </c>
      <c r="AM962" s="39">
        <v>1001</v>
      </c>
      <c r="AN962" s="30"/>
      <c r="AO962" s="30"/>
      <c r="AP962" s="38"/>
      <c r="AQ962" s="43" t="s">
        <v>155</v>
      </c>
      <c r="AR962" s="44"/>
      <c r="AS962" s="45"/>
      <c r="AT962" s="46" t="s">
        <v>2503</v>
      </c>
      <c r="AU962" s="47"/>
      <c r="AV962" s="48">
        <v>45569</v>
      </c>
      <c r="AW962" s="49"/>
      <c r="AX962" s="49"/>
      <c r="AY962" s="49"/>
      <c r="AZ962" s="49"/>
      <c r="BA962" s="49"/>
      <c r="BB962" s="49"/>
      <c r="BC962" s="49"/>
      <c r="BD962" s="50"/>
      <c r="BE962" s="49"/>
      <c r="BF962" s="49"/>
      <c r="BG962" s="49">
        <v>13</v>
      </c>
      <c r="BH962" s="49"/>
      <c r="BI962" s="49"/>
      <c r="BJ962" s="49"/>
      <c r="BK962" s="49"/>
      <c r="BL962" s="49"/>
      <c r="BM962" s="49"/>
    </row>
    <row r="963" spans="2:65" x14ac:dyDescent="0.25">
      <c r="B963" s="163">
        <v>2023</v>
      </c>
      <c r="C963" s="26"/>
      <c r="D963" s="27" t="s">
        <v>2504</v>
      </c>
      <c r="E963" s="27" t="s">
        <v>2505</v>
      </c>
      <c r="F963" s="29"/>
      <c r="G963" s="30"/>
      <c r="H963" s="30"/>
      <c r="I963" s="30"/>
      <c r="J963" s="31"/>
      <c r="K963" s="32"/>
      <c r="L963" s="33"/>
      <c r="M963" s="33"/>
      <c r="N963" s="26"/>
      <c r="O963" s="26"/>
      <c r="P963" s="34"/>
      <c r="Q963" s="33"/>
      <c r="R963" s="35"/>
      <c r="S963" s="26"/>
      <c r="T963" s="26"/>
      <c r="U963" s="26"/>
      <c r="V963" s="26" t="s">
        <v>1532</v>
      </c>
      <c r="W963" s="26"/>
      <c r="X963" s="26" t="s">
        <v>1575</v>
      </c>
      <c r="Y963" s="36"/>
      <c r="Z963" s="37"/>
      <c r="AA963" s="37"/>
      <c r="AB963" s="38" t="s">
        <v>29</v>
      </c>
      <c r="AC963" s="33" t="s">
        <v>2506</v>
      </c>
      <c r="AD963" s="28" t="s">
        <v>154</v>
      </c>
      <c r="AE963" s="37"/>
      <c r="AF963" s="38" t="s">
        <v>501</v>
      </c>
      <c r="AG963" s="38" t="s">
        <v>501</v>
      </c>
      <c r="AH963" s="39"/>
      <c r="AI963" s="39"/>
      <c r="AJ963" s="40"/>
      <c r="AK963" s="41"/>
      <c r="AL963" s="42"/>
      <c r="AM963" s="39">
        <v>1002</v>
      </c>
      <c r="AN963" s="30"/>
      <c r="AO963" s="30"/>
      <c r="AP963" s="38"/>
      <c r="AQ963" s="43"/>
      <c r="AR963" s="44" t="s">
        <v>501</v>
      </c>
      <c r="AS963" s="45">
        <v>45572</v>
      </c>
      <c r="AT963" s="46" t="s">
        <v>2507</v>
      </c>
      <c r="AU963" s="47"/>
      <c r="AV963" s="48"/>
      <c r="AW963" s="49"/>
      <c r="AX963" s="49"/>
      <c r="AY963" s="49"/>
      <c r="AZ963" s="49"/>
      <c r="BA963" s="49"/>
      <c r="BB963" s="49"/>
      <c r="BC963" s="49"/>
      <c r="BD963" s="50"/>
      <c r="BE963" s="49"/>
      <c r="BF963" s="49"/>
      <c r="BG963" s="49"/>
      <c r="BH963" s="49"/>
      <c r="BI963" s="49"/>
      <c r="BJ963" s="49"/>
      <c r="BK963" s="49"/>
      <c r="BL963" s="49"/>
      <c r="BM963" s="49"/>
    </row>
    <row r="964" spans="2:65" x14ac:dyDescent="0.25">
      <c r="B964" s="162">
        <v>2024</v>
      </c>
      <c r="C964" s="26"/>
      <c r="D964" s="27" t="s">
        <v>2508</v>
      </c>
      <c r="E964" s="27" t="s">
        <v>2509</v>
      </c>
      <c r="F964" s="29"/>
      <c r="G964" s="30"/>
      <c r="H964" s="30"/>
      <c r="I964" s="30"/>
      <c r="J964" s="31"/>
      <c r="K964" s="32"/>
      <c r="L964" s="33"/>
      <c r="M964" s="33"/>
      <c r="N964" s="26"/>
      <c r="O964" s="26"/>
      <c r="P964" s="34"/>
      <c r="Q964" s="33"/>
      <c r="R964" s="35"/>
      <c r="S964" s="26"/>
      <c r="T964" s="26"/>
      <c r="U964" s="26"/>
      <c r="V964" s="26" t="s">
        <v>2510</v>
      </c>
      <c r="W964" s="26"/>
      <c r="X964" s="26"/>
      <c r="Y964" s="36"/>
      <c r="Z964" s="37"/>
      <c r="AA964" s="37"/>
      <c r="AB964" s="38"/>
      <c r="AC964" s="33" t="s">
        <v>2511</v>
      </c>
      <c r="AD964" s="28"/>
      <c r="AE964" s="37"/>
      <c r="AF964" s="38" t="s">
        <v>501</v>
      </c>
      <c r="AG964" s="38" t="s">
        <v>501</v>
      </c>
      <c r="AH964" s="39"/>
      <c r="AI964" s="39"/>
      <c r="AJ964" s="40"/>
      <c r="AK964" s="41"/>
      <c r="AL964" s="42" t="s">
        <v>1794</v>
      </c>
      <c r="AM964" s="39">
        <v>1003</v>
      </c>
      <c r="AN964" s="30"/>
      <c r="AO964" s="30"/>
      <c r="AP964" s="38"/>
      <c r="AQ964" s="43"/>
      <c r="AR964" s="44" t="s">
        <v>501</v>
      </c>
      <c r="AS964" s="45"/>
      <c r="AT964" s="46"/>
      <c r="AU964" s="47"/>
      <c r="AV964" s="48">
        <v>45657</v>
      </c>
      <c r="AW964" s="49"/>
      <c r="AX964" s="49"/>
      <c r="AY964" s="49"/>
      <c r="AZ964" s="49"/>
      <c r="BA964" s="49"/>
      <c r="BB964" s="49"/>
      <c r="BC964" s="49"/>
      <c r="BD964" s="50">
        <v>166</v>
      </c>
      <c r="BE964" s="49"/>
      <c r="BF964" s="49"/>
      <c r="BG964" s="49"/>
      <c r="BH964" s="49"/>
      <c r="BI964" s="49"/>
      <c r="BJ964" s="49"/>
      <c r="BK964" s="49"/>
      <c r="BL964" s="49"/>
      <c r="BM964" s="49"/>
    </row>
    <row r="965" spans="2:65" x14ac:dyDescent="0.25">
      <c r="B965" s="163">
        <v>2024</v>
      </c>
      <c r="C965" s="26"/>
      <c r="D965" s="27" t="s">
        <v>2512</v>
      </c>
      <c r="E965" s="27" t="s">
        <v>2513</v>
      </c>
      <c r="F965" s="29"/>
      <c r="G965" s="30" t="s">
        <v>750</v>
      </c>
      <c r="H965" s="30"/>
      <c r="I965" s="30"/>
      <c r="J965" s="31"/>
      <c r="K965" s="32"/>
      <c r="L965" s="33"/>
      <c r="M965" s="33"/>
      <c r="N965" s="26"/>
      <c r="O965" s="26"/>
      <c r="P965" s="34"/>
      <c r="Q965" s="33"/>
      <c r="R965" s="35"/>
      <c r="S965" s="26"/>
      <c r="T965" s="26"/>
      <c r="U965" s="26"/>
      <c r="V965" s="26" t="s">
        <v>94</v>
      </c>
      <c r="W965" s="26"/>
      <c r="X965" s="26" t="s">
        <v>86</v>
      </c>
      <c r="Y965" s="36" t="s">
        <v>2514</v>
      </c>
      <c r="Z965" s="37"/>
      <c r="AA965" s="37"/>
      <c r="AB965" s="38"/>
      <c r="AC965" s="33"/>
      <c r="AD965" s="28"/>
      <c r="AE965" s="37">
        <v>2024</v>
      </c>
      <c r="AF965" s="38">
        <v>45561</v>
      </c>
      <c r="AG965" s="38">
        <v>45614</v>
      </c>
      <c r="AH965" s="39"/>
      <c r="AI965" s="39"/>
      <c r="AJ965" s="40"/>
      <c r="AK965" s="41">
        <v>2.5</v>
      </c>
      <c r="AL965" s="42" t="s">
        <v>1138</v>
      </c>
      <c r="AM965" s="39">
        <v>1004</v>
      </c>
      <c r="AN965" s="30"/>
      <c r="AO965" s="30"/>
      <c r="AP965" s="38"/>
      <c r="AQ965" s="43" t="s">
        <v>155</v>
      </c>
      <c r="AR965" s="44"/>
      <c r="AS965" s="45"/>
      <c r="AT965" s="46"/>
      <c r="AU965" s="47"/>
      <c r="AV965" s="48">
        <v>45657</v>
      </c>
      <c r="AW965" s="49"/>
      <c r="AX965" s="49"/>
      <c r="AY965" s="49"/>
      <c r="AZ965" s="49"/>
      <c r="BA965" s="49"/>
      <c r="BB965" s="49"/>
      <c r="BC965" s="49" t="e">
        <v>#VALUE!</v>
      </c>
      <c r="BD965" s="50">
        <v>106</v>
      </c>
      <c r="BE965" s="49"/>
      <c r="BF965" s="49"/>
      <c r="BG965" s="49"/>
      <c r="BH965" s="49"/>
      <c r="BI965" s="49"/>
      <c r="BJ965" s="49"/>
      <c r="BK965" s="49"/>
      <c r="BL965" s="49"/>
      <c r="BM965" s="49"/>
    </row>
    <row r="966" spans="2:65" x14ac:dyDescent="0.25">
      <c r="B966" s="162">
        <v>2024</v>
      </c>
      <c r="C966" s="26"/>
      <c r="D966" s="27" t="s">
        <v>2515</v>
      </c>
      <c r="E966" s="27" t="s">
        <v>2516</v>
      </c>
      <c r="F966" s="29"/>
      <c r="G966" s="30"/>
      <c r="H966" s="30"/>
      <c r="I966" s="30"/>
      <c r="J966" s="31"/>
      <c r="K966" s="32"/>
      <c r="L966" s="33"/>
      <c r="M966" s="33"/>
      <c r="N966" s="26"/>
      <c r="O966" s="26"/>
      <c r="P966" s="34"/>
      <c r="Q966" s="33"/>
      <c r="R966" s="35"/>
      <c r="S966" s="26"/>
      <c r="T966" s="26"/>
      <c r="U966" s="26"/>
      <c r="V966" s="26" t="s">
        <v>188</v>
      </c>
      <c r="W966" s="26"/>
      <c r="X966" s="26"/>
      <c r="Y966" s="36" t="s">
        <v>2517</v>
      </c>
      <c r="Z966" s="37"/>
      <c r="AA966" s="37" t="s">
        <v>2131</v>
      </c>
      <c r="AB966" s="38"/>
      <c r="AC966" s="33" t="s">
        <v>2518</v>
      </c>
      <c r="AD966" s="28"/>
      <c r="AE966" s="37">
        <v>2024</v>
      </c>
      <c r="AF966" s="38">
        <v>45539</v>
      </c>
      <c r="AG966" s="38">
        <v>45539</v>
      </c>
      <c r="AH966" s="39"/>
      <c r="AI966" s="39" t="s">
        <v>1081</v>
      </c>
      <c r="AJ966" s="40" t="s">
        <v>2250</v>
      </c>
      <c r="AK966" s="41"/>
      <c r="AL966" s="42" t="s">
        <v>1968</v>
      </c>
      <c r="AM966" s="39">
        <v>1005</v>
      </c>
      <c r="AN966" s="30"/>
      <c r="AO966" s="30"/>
      <c r="AP966" s="38"/>
      <c r="AQ966" s="43" t="s">
        <v>155</v>
      </c>
      <c r="AR966" s="44"/>
      <c r="AS966" s="45"/>
      <c r="AT966" s="46" t="s">
        <v>2519</v>
      </c>
      <c r="AU966" s="47"/>
      <c r="AV966" s="48">
        <v>45547</v>
      </c>
      <c r="AW966" s="49"/>
      <c r="AX966" s="49"/>
      <c r="AY966" s="49"/>
      <c r="AZ966" s="49"/>
      <c r="BA966" s="49"/>
      <c r="BB966" s="49"/>
      <c r="BC966" s="49"/>
      <c r="BD966" s="50"/>
      <c r="BE966" s="49"/>
      <c r="BF966" s="49"/>
      <c r="BG966" s="49">
        <v>46</v>
      </c>
      <c r="BH966" s="49"/>
      <c r="BI966" s="49"/>
      <c r="BJ966" s="49"/>
      <c r="BK966" s="49"/>
      <c r="BL966" s="49"/>
      <c r="BM966" s="49"/>
    </row>
    <row r="967" spans="2:65" x14ac:dyDescent="0.25">
      <c r="B967" s="163">
        <v>2024</v>
      </c>
      <c r="C967" s="26"/>
      <c r="D967" s="27" t="s">
        <v>2520</v>
      </c>
      <c r="E967" s="27" t="s">
        <v>2521</v>
      </c>
      <c r="F967" s="29"/>
      <c r="G967" s="30"/>
      <c r="H967" s="30"/>
      <c r="I967" s="30"/>
      <c r="J967" s="31"/>
      <c r="K967" s="32"/>
      <c r="L967" s="33"/>
      <c r="M967" s="33"/>
      <c r="N967" s="26"/>
      <c r="O967" s="26"/>
      <c r="P967" s="34" t="s">
        <v>2522</v>
      </c>
      <c r="Q967" s="33"/>
      <c r="R967" s="35"/>
      <c r="S967" s="26"/>
      <c r="T967" s="26"/>
      <c r="U967" s="26"/>
      <c r="V967" s="26"/>
      <c r="W967" s="26" t="s">
        <v>1953</v>
      </c>
      <c r="X967" s="26"/>
      <c r="Y967" s="36" t="s">
        <v>2523</v>
      </c>
      <c r="Z967" s="37">
        <v>30</v>
      </c>
      <c r="AA967" s="37"/>
      <c r="AB967" s="38"/>
      <c r="AC967" s="33" t="s">
        <v>2524</v>
      </c>
      <c r="AD967" s="28"/>
      <c r="AE967" s="37">
        <v>2024</v>
      </c>
      <c r="AF967" s="38">
        <v>45561</v>
      </c>
      <c r="AG967" s="38">
        <v>45600</v>
      </c>
      <c r="AH967" s="39" t="s">
        <v>664</v>
      </c>
      <c r="AI967" s="39" t="s">
        <v>2525</v>
      </c>
      <c r="AJ967" s="40" t="s">
        <v>1540</v>
      </c>
      <c r="AK967" s="41">
        <v>1.6666666666666667</v>
      </c>
      <c r="AL967" s="42" t="s">
        <v>1894</v>
      </c>
      <c r="AM967" s="39">
        <v>1006</v>
      </c>
      <c r="AN967" s="30"/>
      <c r="AO967" s="30"/>
      <c r="AP967" s="38"/>
      <c r="AQ967" s="43" t="s">
        <v>155</v>
      </c>
      <c r="AR967" s="44"/>
      <c r="AS967" s="45">
        <v>45698</v>
      </c>
      <c r="AT967" s="46" t="s">
        <v>2526</v>
      </c>
      <c r="AU967" s="47"/>
      <c r="AV967" s="48">
        <v>45609</v>
      </c>
      <c r="AW967" s="49"/>
      <c r="AX967" s="49"/>
      <c r="AY967" s="49"/>
      <c r="AZ967" s="49"/>
      <c r="BA967" s="49"/>
      <c r="BB967" s="49"/>
      <c r="BC967" s="49"/>
      <c r="BD967" s="50">
        <v>32</v>
      </c>
      <c r="BE967" s="49"/>
      <c r="BF967" s="49"/>
      <c r="BG967" s="49"/>
      <c r="BH967" s="49">
        <v>32</v>
      </c>
      <c r="BI967" s="49"/>
      <c r="BJ967" s="49"/>
      <c r="BK967" s="49"/>
      <c r="BL967" s="49"/>
      <c r="BM967" s="49"/>
    </row>
    <row r="968" spans="2:65" x14ac:dyDescent="0.25">
      <c r="B968" s="162">
        <v>2024</v>
      </c>
      <c r="C968" s="26"/>
      <c r="D968" s="27" t="s">
        <v>2527</v>
      </c>
      <c r="E968" s="27" t="s">
        <v>2528</v>
      </c>
      <c r="F968" s="29"/>
      <c r="G968" s="30"/>
      <c r="H968" s="30"/>
      <c r="I968" s="30"/>
      <c r="J968" s="31"/>
      <c r="K968" s="32"/>
      <c r="L968" s="33"/>
      <c r="M968" s="33"/>
      <c r="N968" s="26"/>
      <c r="O968" s="26"/>
      <c r="P968" s="34"/>
      <c r="Q968" s="33"/>
      <c r="R968" s="35"/>
      <c r="S968" s="26"/>
      <c r="T968" s="26"/>
      <c r="U968" s="26"/>
      <c r="V968" s="26" t="s">
        <v>96</v>
      </c>
      <c r="W968" s="26"/>
      <c r="X968" s="26"/>
      <c r="Y968" s="36"/>
      <c r="Z968" s="37"/>
      <c r="AA968" s="37" t="s">
        <v>2131</v>
      </c>
      <c r="AB968" s="38"/>
      <c r="AC968" s="33" t="s">
        <v>2529</v>
      </c>
      <c r="AD968" s="28"/>
      <c r="AE968" s="37">
        <v>2024</v>
      </c>
      <c r="AF968" s="38">
        <v>45555</v>
      </c>
      <c r="AG968" s="38">
        <v>45555</v>
      </c>
      <c r="AH968" s="39" t="s">
        <v>664</v>
      </c>
      <c r="AI968" s="39" t="s">
        <v>2211</v>
      </c>
      <c r="AJ968" s="40" t="s">
        <v>424</v>
      </c>
      <c r="AK968" s="41">
        <v>8.3333333333333329E-2</v>
      </c>
      <c r="AL968" s="42" t="s">
        <v>833</v>
      </c>
      <c r="AM968" s="39">
        <v>1007</v>
      </c>
      <c r="AN968" s="30"/>
      <c r="AO968" s="30"/>
      <c r="AP968" s="38"/>
      <c r="AQ968" s="43" t="s">
        <v>155</v>
      </c>
      <c r="AR968" s="44"/>
      <c r="AS968" s="45"/>
      <c r="AT968" s="46"/>
      <c r="AU968" s="47"/>
      <c r="AV968" s="48">
        <v>45572</v>
      </c>
      <c r="AW968" s="49"/>
      <c r="AX968" s="49"/>
      <c r="AY968" s="49"/>
      <c r="AZ968" s="49"/>
      <c r="BA968" s="49"/>
      <c r="BB968" s="49"/>
      <c r="BC968" s="49"/>
      <c r="BD968" s="50"/>
      <c r="BE968" s="49"/>
      <c r="BF968" s="49"/>
      <c r="BG968" s="49">
        <v>42</v>
      </c>
      <c r="BH968" s="49"/>
      <c r="BI968" s="49"/>
      <c r="BJ968" s="49"/>
      <c r="BK968" s="49"/>
      <c r="BL968" s="49"/>
      <c r="BM968" s="49"/>
    </row>
    <row r="969" spans="2:65" x14ac:dyDescent="0.25">
      <c r="B969" s="163">
        <v>2024</v>
      </c>
      <c r="C969" s="26"/>
      <c r="D969" s="27" t="s">
        <v>2530</v>
      </c>
      <c r="E969" s="27" t="s">
        <v>2531</v>
      </c>
      <c r="F969" s="29"/>
      <c r="G969" s="30"/>
      <c r="H969" s="30"/>
      <c r="I969" s="30"/>
      <c r="J969" s="31"/>
      <c r="K969" s="32"/>
      <c r="L969" s="33"/>
      <c r="M969" s="33"/>
      <c r="N969" s="26"/>
      <c r="O969" s="26"/>
      <c r="P969" s="34"/>
      <c r="Q969" s="33"/>
      <c r="R969" s="35"/>
      <c r="S969" s="26"/>
      <c r="T969" s="26"/>
      <c r="U969" s="26" t="s">
        <v>2532</v>
      </c>
      <c r="V969" s="26" t="s">
        <v>91</v>
      </c>
      <c r="W969" s="26" t="s">
        <v>2533</v>
      </c>
      <c r="X969" s="26"/>
      <c r="Y969" s="36" t="s">
        <v>2192</v>
      </c>
      <c r="Z969" s="37"/>
      <c r="AA969" s="37"/>
      <c r="AB969" s="38"/>
      <c r="AC969" s="33" t="s">
        <v>2534</v>
      </c>
      <c r="AD969" s="28" t="s">
        <v>222</v>
      </c>
      <c r="AE969" s="37">
        <v>2024</v>
      </c>
      <c r="AF969" s="38">
        <v>45579</v>
      </c>
      <c r="AG969" s="38">
        <v>45687</v>
      </c>
      <c r="AH969" s="39" t="s">
        <v>664</v>
      </c>
      <c r="AI969" s="39" t="s">
        <v>720</v>
      </c>
      <c r="AJ969" s="40" t="s">
        <v>1540</v>
      </c>
      <c r="AK969" s="41">
        <v>20.125</v>
      </c>
      <c r="AL969" s="42" t="s">
        <v>2535</v>
      </c>
      <c r="AM969" s="39">
        <v>1008</v>
      </c>
      <c r="AN969" s="30" t="s">
        <v>2536</v>
      </c>
      <c r="AO969" s="30"/>
      <c r="AP969" s="38"/>
      <c r="AQ969" s="43" t="s">
        <v>155</v>
      </c>
      <c r="AR969" s="44"/>
      <c r="AS969" s="45"/>
      <c r="AT969" s="46"/>
      <c r="AU969" s="47"/>
      <c r="AV969" s="48">
        <v>45700</v>
      </c>
      <c r="AW969" s="49"/>
      <c r="AX969" s="49"/>
      <c r="AY969" s="49"/>
      <c r="AZ969" s="49"/>
      <c r="BA969" s="49"/>
      <c r="BB969" s="49"/>
      <c r="BC969" s="49"/>
      <c r="BD969" s="50"/>
      <c r="BE969" s="49"/>
      <c r="BF969" s="49"/>
      <c r="BG969" s="49"/>
      <c r="BH969" s="49"/>
      <c r="BI969" s="49">
        <v>32</v>
      </c>
      <c r="BJ969" s="49"/>
      <c r="BK969" s="49"/>
      <c r="BL969" s="49"/>
      <c r="BM969" s="49"/>
    </row>
    <row r="970" spans="2:65" x14ac:dyDescent="0.25">
      <c r="B970" s="162">
        <v>2024</v>
      </c>
      <c r="C970" s="26"/>
      <c r="D970" s="27" t="s">
        <v>2537</v>
      </c>
      <c r="E970" s="27" t="s">
        <v>2538</v>
      </c>
      <c r="F970" s="29"/>
      <c r="G970" s="30"/>
      <c r="H970" s="30"/>
      <c r="I970" s="30"/>
      <c r="J970" s="31"/>
      <c r="K970" s="32"/>
      <c r="L970" s="33"/>
      <c r="M970" s="33"/>
      <c r="N970" s="26"/>
      <c r="O970" s="26"/>
      <c r="P970" s="34" t="s">
        <v>2539</v>
      </c>
      <c r="Q970" s="33"/>
      <c r="R970" s="35"/>
      <c r="S970" s="26"/>
      <c r="T970" s="26"/>
      <c r="U970" s="26"/>
      <c r="V970" s="26"/>
      <c r="W970" s="26"/>
      <c r="X970" s="26"/>
      <c r="Y970" s="36"/>
      <c r="Z970" s="37"/>
      <c r="AA970" s="37"/>
      <c r="AB970" s="38"/>
      <c r="AC970" s="33" t="s">
        <v>2540</v>
      </c>
      <c r="AD970" s="28" t="s">
        <v>222</v>
      </c>
      <c r="AE970" s="37">
        <v>2024</v>
      </c>
      <c r="AF970" s="38">
        <v>45566</v>
      </c>
      <c r="AG970" s="38">
        <v>45566</v>
      </c>
      <c r="AH970" s="39"/>
      <c r="AI970" s="39"/>
      <c r="AJ970" s="40"/>
      <c r="AK970" s="41"/>
      <c r="AL970" s="42" t="s">
        <v>833</v>
      </c>
      <c r="AM970" s="39">
        <v>1009</v>
      </c>
      <c r="AN970" s="30"/>
      <c r="AO970" s="30"/>
      <c r="AP970" s="38"/>
      <c r="AQ970" s="43" t="s">
        <v>911</v>
      </c>
      <c r="AR970" s="44"/>
      <c r="AS970" s="45"/>
      <c r="AT970" s="46" t="s">
        <v>2541</v>
      </c>
      <c r="AU970" s="47"/>
      <c r="AV970" s="48">
        <v>45602</v>
      </c>
      <c r="AW970" s="49"/>
      <c r="AX970" s="49"/>
      <c r="AY970" s="49"/>
      <c r="AZ970" s="49"/>
      <c r="BA970" s="49"/>
      <c r="BB970" s="49"/>
      <c r="BC970" s="49"/>
      <c r="BD970" s="50"/>
      <c r="BE970" s="49"/>
      <c r="BF970" s="49"/>
      <c r="BG970" s="49"/>
      <c r="BH970" s="49">
        <v>36</v>
      </c>
      <c r="BI970" s="49"/>
      <c r="BJ970" s="49"/>
      <c r="BK970" s="49"/>
      <c r="BL970" s="49"/>
      <c r="BM970" s="49"/>
    </row>
    <row r="971" spans="2:65" x14ac:dyDescent="0.25">
      <c r="B971" s="163">
        <v>2024</v>
      </c>
      <c r="C971" s="26"/>
      <c r="D971" s="27" t="s">
        <v>2542</v>
      </c>
      <c r="E971" s="27" t="s">
        <v>2543</v>
      </c>
      <c r="F971" s="29"/>
      <c r="G971" s="30"/>
      <c r="H971" s="30"/>
      <c r="I971" s="30"/>
      <c r="J971" s="31"/>
      <c r="K971" s="32"/>
      <c r="L971" s="33"/>
      <c r="M971" s="33"/>
      <c r="N971" s="26"/>
      <c r="O971" s="26"/>
      <c r="P971" s="34"/>
      <c r="Q971" s="33"/>
      <c r="R971" s="35"/>
      <c r="S971" s="26"/>
      <c r="T971" s="26"/>
      <c r="U971" s="26"/>
      <c r="V971" s="26"/>
      <c r="W971" s="26"/>
      <c r="X971" s="26"/>
      <c r="Y971" s="36"/>
      <c r="Z971" s="37"/>
      <c r="AA971" s="37"/>
      <c r="AB971" s="38"/>
      <c r="AC971" s="33" t="s">
        <v>2544</v>
      </c>
      <c r="AD971" s="28"/>
      <c r="AE971" s="37">
        <v>2024</v>
      </c>
      <c r="AF971" s="38">
        <v>45558</v>
      </c>
      <c r="AG971" s="38">
        <v>45581</v>
      </c>
      <c r="AH971" s="39"/>
      <c r="AI971" s="39"/>
      <c r="AJ971" s="40"/>
      <c r="AK971" s="41">
        <v>1.6666666666666667</v>
      </c>
      <c r="AL971" s="42" t="s">
        <v>1894</v>
      </c>
      <c r="AM971" s="39">
        <v>1010</v>
      </c>
      <c r="AN971" s="30"/>
      <c r="AO971" s="30"/>
      <c r="AP971" s="38"/>
      <c r="AQ971" s="43" t="s">
        <v>155</v>
      </c>
      <c r="AR971" s="44"/>
      <c r="AS971" s="45"/>
      <c r="AT971" s="46" t="s">
        <v>2545</v>
      </c>
      <c r="AU971" s="47" t="s">
        <v>35</v>
      </c>
      <c r="AV971" s="48">
        <v>45609</v>
      </c>
      <c r="AW971" s="49"/>
      <c r="AX971" s="49"/>
      <c r="AY971" s="49"/>
      <c r="AZ971" s="49"/>
      <c r="BA971" s="49"/>
      <c r="BB971" s="49"/>
      <c r="BC971" s="49"/>
      <c r="BD971" s="50">
        <v>32</v>
      </c>
      <c r="BE971" s="49"/>
      <c r="BF971" s="49"/>
      <c r="BG971" s="49"/>
      <c r="BH971" s="49" t="s">
        <v>2546</v>
      </c>
      <c r="BI971" s="49"/>
      <c r="BJ971" s="49"/>
      <c r="BK971" s="49"/>
      <c r="BL971" s="49"/>
      <c r="BM971" s="49"/>
    </row>
    <row r="972" spans="2:65" x14ac:dyDescent="0.25">
      <c r="B972" s="162">
        <v>2024</v>
      </c>
      <c r="C972" s="26"/>
      <c r="D972" s="27" t="s">
        <v>2547</v>
      </c>
      <c r="E972" s="27" t="s">
        <v>2548</v>
      </c>
      <c r="F972" s="29"/>
      <c r="G972" s="30"/>
      <c r="H972" s="30"/>
      <c r="I972" s="30"/>
      <c r="J972" s="31"/>
      <c r="K972" s="32"/>
      <c r="L972" s="33"/>
      <c r="M972" s="33"/>
      <c r="N972" s="26"/>
      <c r="O972" s="26"/>
      <c r="P972" s="34" t="s">
        <v>2549</v>
      </c>
      <c r="Q972" s="33"/>
      <c r="R972" s="35"/>
      <c r="S972" s="26" t="s">
        <v>2550</v>
      </c>
      <c r="T972" s="26"/>
      <c r="U972" s="26"/>
      <c r="V972" s="26"/>
      <c r="W972" s="26"/>
      <c r="X972" s="26"/>
      <c r="Y972" s="36"/>
      <c r="Z972" s="37"/>
      <c r="AA972" s="37"/>
      <c r="AB972" s="38"/>
      <c r="AC972" s="33" t="s">
        <v>2551</v>
      </c>
      <c r="AD972" s="28"/>
      <c r="AE972" s="37">
        <v>2024</v>
      </c>
      <c r="AF972" s="38">
        <v>45565</v>
      </c>
      <c r="AG972" s="38">
        <v>45565</v>
      </c>
      <c r="AH972" s="39"/>
      <c r="AI972" s="39" t="s">
        <v>2211</v>
      </c>
      <c r="AJ972" s="40" t="s">
        <v>2250</v>
      </c>
      <c r="AK972" s="41"/>
      <c r="AL972" s="42" t="s">
        <v>833</v>
      </c>
      <c r="AM972" s="39">
        <v>1011</v>
      </c>
      <c r="AN972" s="30"/>
      <c r="AO972" s="30"/>
      <c r="AP972" s="38"/>
      <c r="AQ972" s="43" t="s">
        <v>911</v>
      </c>
      <c r="AR972" s="44"/>
      <c r="AS972" s="45"/>
      <c r="AT972" s="46" t="s">
        <v>2552</v>
      </c>
      <c r="AU972" s="47"/>
      <c r="AV972" s="48">
        <v>45597</v>
      </c>
      <c r="AW972" s="49"/>
      <c r="AX972" s="49"/>
      <c r="AY972" s="49"/>
      <c r="AZ972" s="49"/>
      <c r="BA972" s="49"/>
      <c r="BB972" s="49"/>
      <c r="BC972" s="49"/>
      <c r="BD972" s="50"/>
      <c r="BE972" s="49"/>
      <c r="BF972" s="49"/>
      <c r="BG972" s="49"/>
      <c r="BH972" s="49"/>
      <c r="BI972" s="49"/>
      <c r="BJ972" s="49"/>
      <c r="BK972" s="49"/>
      <c r="BL972" s="49"/>
      <c r="BM972" s="49"/>
    </row>
    <row r="973" spans="2:65" x14ac:dyDescent="0.25">
      <c r="B973" s="163">
        <v>2024</v>
      </c>
      <c r="C973" s="26"/>
      <c r="D973" s="27" t="s">
        <v>2553</v>
      </c>
      <c r="E973" s="27" t="s">
        <v>2554</v>
      </c>
      <c r="F973" s="29"/>
      <c r="G973" s="30"/>
      <c r="H973" s="30"/>
      <c r="I973" s="30"/>
      <c r="J973" s="31"/>
      <c r="K973" s="32"/>
      <c r="L973" s="33"/>
      <c r="M973" s="33"/>
      <c r="N973" s="26"/>
      <c r="O973" s="26"/>
      <c r="P973" s="34"/>
      <c r="Q973" s="33"/>
      <c r="R973" s="35"/>
      <c r="S973" s="26"/>
      <c r="T973" s="26"/>
      <c r="U973" s="26"/>
      <c r="V973" s="26"/>
      <c r="W973" s="26"/>
      <c r="X973" s="26"/>
      <c r="Y973" s="36"/>
      <c r="Z973" s="37"/>
      <c r="AA973" s="37"/>
      <c r="AB973" s="38"/>
      <c r="AC973" s="33" t="s">
        <v>2555</v>
      </c>
      <c r="AD973" s="28"/>
      <c r="AE973" s="37">
        <v>2024</v>
      </c>
      <c r="AF973" s="38">
        <v>45552</v>
      </c>
      <c r="AG973" s="38">
        <v>45552</v>
      </c>
      <c r="AH973" s="39"/>
      <c r="AI973" s="39"/>
      <c r="AJ973" s="40" t="s">
        <v>424</v>
      </c>
      <c r="AK973" s="41"/>
      <c r="AL973" s="42" t="s">
        <v>1899</v>
      </c>
      <c r="AM973" s="39">
        <v>1012</v>
      </c>
      <c r="AN973" s="30"/>
      <c r="AO973" s="30"/>
      <c r="AP973" s="38"/>
      <c r="AQ973" s="43" t="s">
        <v>1414</v>
      </c>
      <c r="AR973" s="44">
        <v>45552</v>
      </c>
      <c r="AS973" s="45">
        <v>45700</v>
      </c>
      <c r="AT973" s="46" t="s">
        <v>2556</v>
      </c>
      <c r="AU973" s="47"/>
      <c r="AV973" s="48"/>
      <c r="AW973" s="49"/>
      <c r="AX973" s="49"/>
      <c r="AY973" s="49"/>
      <c r="AZ973" s="49"/>
      <c r="BA973" s="49"/>
      <c r="BB973" s="49"/>
      <c r="BC973" s="49"/>
      <c r="BD973" s="50"/>
      <c r="BE973" s="49"/>
      <c r="BF973" s="49"/>
      <c r="BG973" s="49"/>
      <c r="BH973" s="49"/>
      <c r="BI973" s="49"/>
      <c r="BJ973" s="49"/>
      <c r="BK973" s="49"/>
      <c r="BL973" s="49"/>
      <c r="BM973" s="49"/>
    </row>
    <row r="974" spans="2:65" x14ac:dyDescent="0.25">
      <c r="B974" s="162">
        <v>2025</v>
      </c>
      <c r="C974" s="26"/>
      <c r="D974" s="27" t="s">
        <v>2557</v>
      </c>
      <c r="E974" s="27" t="s">
        <v>2558</v>
      </c>
      <c r="F974" s="29"/>
      <c r="G974" s="30"/>
      <c r="H974" s="30"/>
      <c r="I974" s="30"/>
      <c r="J974" s="31"/>
      <c r="K974" s="32"/>
      <c r="L974" s="33"/>
      <c r="M974" s="33"/>
      <c r="N974" s="26"/>
      <c r="O974" s="26"/>
      <c r="P974" s="34"/>
      <c r="Q974" s="33"/>
      <c r="R974" s="35"/>
      <c r="S974" s="26"/>
      <c r="T974" s="26"/>
      <c r="U974" s="26"/>
      <c r="V974" s="26" t="s">
        <v>84</v>
      </c>
      <c r="W974" s="26"/>
      <c r="X974" s="26"/>
      <c r="Y974" s="36"/>
      <c r="Z974" s="37"/>
      <c r="AA974" s="37"/>
      <c r="AB974" s="38"/>
      <c r="AC974" s="33"/>
      <c r="AD974" s="28"/>
      <c r="AE974" s="37">
        <v>2025</v>
      </c>
      <c r="AF974" s="38">
        <v>45672</v>
      </c>
      <c r="AG974" s="38">
        <v>45674</v>
      </c>
      <c r="AH974" s="39"/>
      <c r="AI974" s="39"/>
      <c r="AJ974" s="40"/>
      <c r="AK974" s="41"/>
      <c r="AL974" s="42"/>
      <c r="AM974" s="39">
        <v>1013</v>
      </c>
      <c r="AN974" s="30"/>
      <c r="AO974" s="30"/>
      <c r="AP974" s="38"/>
      <c r="AQ974" s="43" t="s">
        <v>155</v>
      </c>
      <c r="AR974" s="44"/>
      <c r="AS974" s="45"/>
      <c r="AT974" s="46"/>
      <c r="AU974" s="47"/>
      <c r="AV974" s="48">
        <v>45686</v>
      </c>
      <c r="AW974" s="49"/>
      <c r="AX974" s="49"/>
      <c r="AY974" s="49"/>
      <c r="AZ974" s="49"/>
      <c r="BA974" s="49"/>
      <c r="BB974" s="49"/>
      <c r="BC974" s="49"/>
      <c r="BD974" s="50"/>
      <c r="BE974" s="49"/>
      <c r="BF974" s="49"/>
      <c r="BG974" s="49"/>
      <c r="BH974" s="49"/>
      <c r="BI974" s="49">
        <v>385</v>
      </c>
      <c r="BJ974" s="49"/>
      <c r="BK974" s="49"/>
      <c r="BL974" s="49"/>
      <c r="BM974" s="49"/>
    </row>
    <row r="975" spans="2:65" x14ac:dyDescent="0.25">
      <c r="B975" s="163">
        <v>2024</v>
      </c>
      <c r="C975" s="26"/>
      <c r="D975" s="27" t="s">
        <v>2559</v>
      </c>
      <c r="E975" s="27" t="s">
        <v>2560</v>
      </c>
      <c r="F975" s="29"/>
      <c r="G975" s="30"/>
      <c r="H975" s="30"/>
      <c r="I975" s="30"/>
      <c r="J975" s="31"/>
      <c r="K975" s="32"/>
      <c r="L975" s="33"/>
      <c r="M975" s="33"/>
      <c r="N975" s="26"/>
      <c r="O975" s="26"/>
      <c r="P975" s="34" t="s">
        <v>2561</v>
      </c>
      <c r="Q975" s="33"/>
      <c r="R975" s="35"/>
      <c r="S975" s="26"/>
      <c r="T975" s="26"/>
      <c r="U975" s="26"/>
      <c r="V975" s="26"/>
      <c r="W975" s="26"/>
      <c r="X975" s="26"/>
      <c r="Y975" s="36">
        <v>70</v>
      </c>
      <c r="Z975" s="37"/>
      <c r="AA975" s="37"/>
      <c r="AB975" s="38"/>
      <c r="AC975" s="33" t="s">
        <v>2562</v>
      </c>
      <c r="AD975" s="28"/>
      <c r="AE975" s="37">
        <v>2024</v>
      </c>
      <c r="AF975" s="38">
        <v>45569</v>
      </c>
      <c r="AG975" s="38">
        <v>45569</v>
      </c>
      <c r="AH975" s="39"/>
      <c r="AI975" s="39" t="s">
        <v>2211</v>
      </c>
      <c r="AJ975" s="40" t="s">
        <v>2563</v>
      </c>
      <c r="AK975" s="41"/>
      <c r="AL975" s="42" t="s">
        <v>833</v>
      </c>
      <c r="AM975" s="39">
        <v>1014</v>
      </c>
      <c r="AN975" s="30"/>
      <c r="AO975" s="30"/>
      <c r="AP975" s="38"/>
      <c r="AQ975" s="43" t="s">
        <v>155</v>
      </c>
      <c r="AR975" s="44"/>
      <c r="AS975" s="45"/>
      <c r="AT975" s="46" t="s">
        <v>2541</v>
      </c>
      <c r="AU975" s="47"/>
      <c r="AV975" s="48">
        <v>45602</v>
      </c>
      <c r="AW975" s="49"/>
      <c r="AX975" s="49"/>
      <c r="AY975" s="49"/>
      <c r="AZ975" s="49"/>
      <c r="BA975" s="49"/>
      <c r="BB975" s="49"/>
      <c r="BC975" s="49"/>
      <c r="BD975" s="50"/>
      <c r="BE975" s="49"/>
      <c r="BF975" s="49"/>
      <c r="BG975" s="49"/>
      <c r="BH975" s="49">
        <v>19</v>
      </c>
      <c r="BI975" s="49"/>
      <c r="BJ975" s="49"/>
      <c r="BK975" s="49"/>
      <c r="BL975" s="49"/>
      <c r="BM975" s="49"/>
    </row>
    <row r="976" spans="2:65" x14ac:dyDescent="0.25">
      <c r="B976" s="162">
        <v>2024</v>
      </c>
      <c r="C976" s="26"/>
      <c r="D976" s="27" t="s">
        <v>2564</v>
      </c>
      <c r="E976" s="27" t="s">
        <v>2565</v>
      </c>
      <c r="F976" s="29"/>
      <c r="G976" s="30"/>
      <c r="H976" s="30"/>
      <c r="I976" s="30"/>
      <c r="J976" s="31"/>
      <c r="K976" s="32"/>
      <c r="L976" s="33"/>
      <c r="M976" s="33"/>
      <c r="N976" s="26"/>
      <c r="O976" s="26"/>
      <c r="P976" s="34" t="s">
        <v>2566</v>
      </c>
      <c r="Q976" s="33"/>
      <c r="R976" s="35"/>
      <c r="S976" s="26"/>
      <c r="T976" s="26"/>
      <c r="U976" s="26"/>
      <c r="V976" s="26"/>
      <c r="W976" s="26"/>
      <c r="X976" s="26"/>
      <c r="Y976" s="36"/>
      <c r="Z976" s="37"/>
      <c r="AA976" s="37"/>
      <c r="AB976" s="38"/>
      <c r="AC976" s="33" t="s">
        <v>2567</v>
      </c>
      <c r="AD976" s="28"/>
      <c r="AE976" s="37">
        <v>2024</v>
      </c>
      <c r="AF976" s="38">
        <v>45561</v>
      </c>
      <c r="AG976" s="38">
        <v>45561</v>
      </c>
      <c r="AH976" s="39"/>
      <c r="AI976" s="39"/>
      <c r="AJ976" s="40"/>
      <c r="AK976" s="41"/>
      <c r="AL976" s="42" t="s">
        <v>1899</v>
      </c>
      <c r="AM976" s="39">
        <v>1015</v>
      </c>
      <c r="AN976" s="30" t="s">
        <v>2568</v>
      </c>
      <c r="AO976" s="30"/>
      <c r="AP976" s="38"/>
      <c r="AQ976" s="43" t="s">
        <v>155</v>
      </c>
      <c r="AR976" s="44"/>
      <c r="AS976" s="45"/>
      <c r="AT976" s="46" t="s">
        <v>2541</v>
      </c>
      <c r="AU976" s="47"/>
      <c r="AV976" s="48">
        <v>45597</v>
      </c>
      <c r="AW976" s="49"/>
      <c r="AX976" s="49"/>
      <c r="AY976" s="49"/>
      <c r="AZ976" s="49"/>
      <c r="BA976" s="49"/>
      <c r="BB976" s="49"/>
      <c r="BC976" s="49"/>
      <c r="BD976" s="50"/>
      <c r="BE976" s="49"/>
      <c r="BF976" s="49"/>
      <c r="BG976" s="49"/>
      <c r="BH976" s="49"/>
      <c r="BI976" s="49"/>
      <c r="BJ976" s="49"/>
      <c r="BK976" s="49"/>
      <c r="BL976" s="49"/>
      <c r="BM976" s="49"/>
    </row>
    <row r="977" spans="2:65" x14ac:dyDescent="0.25">
      <c r="B977" s="163">
        <v>2024</v>
      </c>
      <c r="C977" s="26"/>
      <c r="D977" s="27" t="s">
        <v>2569</v>
      </c>
      <c r="E977" s="27" t="s">
        <v>2570</v>
      </c>
      <c r="F977" s="29"/>
      <c r="G977" s="30"/>
      <c r="H977" s="30"/>
      <c r="I977" s="30"/>
      <c r="J977" s="31"/>
      <c r="K977" s="32"/>
      <c r="L977" s="33"/>
      <c r="M977" s="33"/>
      <c r="N977" s="26"/>
      <c r="O977" s="26"/>
      <c r="P977" s="34"/>
      <c r="Q977" s="33"/>
      <c r="R977" s="35"/>
      <c r="S977" s="26"/>
      <c r="T977" s="26"/>
      <c r="U977" s="26"/>
      <c r="V977" s="26"/>
      <c r="W977" s="26"/>
      <c r="X977" s="26"/>
      <c r="Y977" s="36"/>
      <c r="Z977" s="37"/>
      <c r="AA977" s="37"/>
      <c r="AB977" s="38"/>
      <c r="AC977" s="33" t="s">
        <v>2571</v>
      </c>
      <c r="AD977" s="28"/>
      <c r="AE977" s="37">
        <v>2024</v>
      </c>
      <c r="AF977" s="38">
        <v>45582</v>
      </c>
      <c r="AG977" s="38">
        <v>45583</v>
      </c>
      <c r="AH977" s="39"/>
      <c r="AI977" s="39" t="s">
        <v>1656</v>
      </c>
      <c r="AJ977" s="40" t="s">
        <v>2250</v>
      </c>
      <c r="AK977" s="41"/>
      <c r="AL977" s="42" t="s">
        <v>2572</v>
      </c>
      <c r="AM977" s="39">
        <v>1016</v>
      </c>
      <c r="AN977" s="30"/>
      <c r="AO977" s="30"/>
      <c r="AP977" s="38"/>
      <c r="AQ977" s="43" t="s">
        <v>155</v>
      </c>
      <c r="AR977" s="44"/>
      <c r="AS977" s="45"/>
      <c r="AT977" s="46"/>
      <c r="AU977" s="47"/>
      <c r="AV977" s="48">
        <v>45609</v>
      </c>
      <c r="AW977" s="49"/>
      <c r="AX977" s="49"/>
      <c r="AY977" s="49"/>
      <c r="AZ977" s="49"/>
      <c r="BA977" s="49"/>
      <c r="BB977" s="49"/>
      <c r="BC977" s="49"/>
      <c r="BD977" s="50"/>
      <c r="BE977" s="49"/>
      <c r="BF977" s="49"/>
      <c r="BG977" s="49"/>
      <c r="BH977" s="49">
        <v>265</v>
      </c>
      <c r="BI977" s="49"/>
      <c r="BJ977" s="49"/>
      <c r="BK977" s="49"/>
      <c r="BL977" s="49"/>
      <c r="BM977" s="49"/>
    </row>
    <row r="978" spans="2:65" x14ac:dyDescent="0.25">
      <c r="B978" s="162">
        <v>2024</v>
      </c>
      <c r="C978" s="26"/>
      <c r="D978" s="27" t="s">
        <v>2573</v>
      </c>
      <c r="E978" s="27" t="s">
        <v>2574</v>
      </c>
      <c r="F978" s="29"/>
      <c r="G978" s="30"/>
      <c r="H978" s="30"/>
      <c r="I978" s="30"/>
      <c r="J978" s="31"/>
      <c r="K978" s="32"/>
      <c r="L978" s="33"/>
      <c r="M978" s="33"/>
      <c r="N978" s="26"/>
      <c r="O978" s="26"/>
      <c r="P978" s="34" t="s">
        <v>2575</v>
      </c>
      <c r="Q978" s="33"/>
      <c r="R978" s="35"/>
      <c r="S978" s="26"/>
      <c r="T978" s="26"/>
      <c r="U978" s="26"/>
      <c r="V978" s="26"/>
      <c r="W978" s="26"/>
      <c r="X978" s="26"/>
      <c r="Y978" s="36"/>
      <c r="Z978" s="37"/>
      <c r="AA978" s="37"/>
      <c r="AB978" s="38"/>
      <c r="AC978" s="33"/>
      <c r="AD978" s="28"/>
      <c r="AE978" s="37">
        <v>2024</v>
      </c>
      <c r="AF978" s="38">
        <v>45572</v>
      </c>
      <c r="AG978" s="38">
        <v>45572</v>
      </c>
      <c r="AH978" s="39"/>
      <c r="AI978" s="39"/>
      <c r="AJ978" s="40"/>
      <c r="AK978" s="41"/>
      <c r="AL978" s="42" t="s">
        <v>1899</v>
      </c>
      <c r="AM978" s="39">
        <v>1017</v>
      </c>
      <c r="AN978" s="30"/>
      <c r="AO978" s="30"/>
      <c r="AP978" s="38"/>
      <c r="AQ978" s="43" t="s">
        <v>155</v>
      </c>
      <c r="AR978" s="44"/>
      <c r="AS978" s="45"/>
      <c r="AT978" s="46" t="s">
        <v>2552</v>
      </c>
      <c r="AU978" s="47"/>
      <c r="AV978" s="48">
        <v>45597</v>
      </c>
      <c r="AW978" s="49"/>
      <c r="AX978" s="49"/>
      <c r="AY978" s="49"/>
      <c r="AZ978" s="49"/>
      <c r="BA978" s="49"/>
      <c r="BB978" s="49"/>
      <c r="BC978" s="49"/>
      <c r="BD978" s="50"/>
      <c r="BE978" s="49"/>
      <c r="BF978" s="49"/>
      <c r="BG978" s="49"/>
      <c r="BH978" s="49"/>
      <c r="BI978" s="49"/>
      <c r="BJ978" s="49"/>
      <c r="BK978" s="49"/>
      <c r="BL978" s="49"/>
      <c r="BM978" s="49"/>
    </row>
    <row r="979" spans="2:65" x14ac:dyDescent="0.25">
      <c r="B979" s="163">
        <v>2024</v>
      </c>
      <c r="C979" s="26"/>
      <c r="D979" s="27" t="s">
        <v>2576</v>
      </c>
      <c r="E979" s="27" t="s">
        <v>2577</v>
      </c>
      <c r="F979" s="29"/>
      <c r="G979" s="30"/>
      <c r="H979" s="30"/>
      <c r="I979" s="30"/>
      <c r="J979" s="31"/>
      <c r="K979" s="32"/>
      <c r="L979" s="33"/>
      <c r="M979" s="33"/>
      <c r="N979" s="26"/>
      <c r="O979" s="26"/>
      <c r="P979" s="34"/>
      <c r="Q979" s="33"/>
      <c r="R979" s="35"/>
      <c r="S979" s="26"/>
      <c r="T979" s="26"/>
      <c r="U979" s="26"/>
      <c r="V979" s="26"/>
      <c r="W979" s="26"/>
      <c r="X979" s="26"/>
      <c r="Y979" s="36" t="s">
        <v>2192</v>
      </c>
      <c r="Z979" s="37">
        <v>80</v>
      </c>
      <c r="AA979" s="37"/>
      <c r="AB979" s="38"/>
      <c r="AC979" s="33" t="s">
        <v>2578</v>
      </c>
      <c r="AD979" s="28" t="s">
        <v>154</v>
      </c>
      <c r="AE979" s="37">
        <v>2024</v>
      </c>
      <c r="AF979" s="38">
        <v>45582</v>
      </c>
      <c r="AG979" s="38">
        <v>45628</v>
      </c>
      <c r="AH979" s="39"/>
      <c r="AI979" s="39" t="s">
        <v>31</v>
      </c>
      <c r="AJ979" s="40"/>
      <c r="AK979" s="41"/>
      <c r="AL979" s="42" t="s">
        <v>1894</v>
      </c>
      <c r="AM979" s="39">
        <v>1018</v>
      </c>
      <c r="AN979" s="30" t="s">
        <v>2579</v>
      </c>
      <c r="AO979" s="30"/>
      <c r="AP979" s="38"/>
      <c r="AQ979" s="43" t="s">
        <v>911</v>
      </c>
      <c r="AR979" s="44"/>
      <c r="AS979" s="45"/>
      <c r="AT979" s="46"/>
      <c r="AU979" s="47"/>
      <c r="AV979" s="48">
        <v>45657</v>
      </c>
      <c r="AW979" s="49"/>
      <c r="AX979" s="49"/>
      <c r="AY979" s="49"/>
      <c r="AZ979" s="49"/>
      <c r="BA979" s="49"/>
      <c r="BB979" s="49"/>
      <c r="BC979" s="49"/>
      <c r="BD979" s="50">
        <v>31</v>
      </c>
      <c r="BE979" s="49"/>
      <c r="BF979" s="49"/>
      <c r="BG979" s="49"/>
      <c r="BH979" s="49"/>
      <c r="BI979" s="49"/>
      <c r="BJ979" s="49"/>
      <c r="BK979" s="49"/>
      <c r="BL979" s="49"/>
      <c r="BM979" s="49"/>
    </row>
    <row r="980" spans="2:65" x14ac:dyDescent="0.25">
      <c r="B980" s="162">
        <v>2024</v>
      </c>
      <c r="C980" s="26"/>
      <c r="D980" s="27" t="s">
        <v>2580</v>
      </c>
      <c r="E980" s="27" t="s">
        <v>2581</v>
      </c>
      <c r="F980" s="29"/>
      <c r="G980" s="30"/>
      <c r="H980" s="30"/>
      <c r="I980" s="30"/>
      <c r="J980" s="31"/>
      <c r="K980" s="32"/>
      <c r="L980" s="33"/>
      <c r="M980" s="33"/>
      <c r="N980" s="26"/>
      <c r="O980" s="26"/>
      <c r="P980" s="34" t="s">
        <v>2582</v>
      </c>
      <c r="Q980" s="33"/>
      <c r="R980" s="35"/>
      <c r="S980" s="26"/>
      <c r="T980" s="26"/>
      <c r="U980" s="26"/>
      <c r="V980" s="26"/>
      <c r="W980" s="26"/>
      <c r="X980" s="26"/>
      <c r="Y980" s="36" t="s">
        <v>2583</v>
      </c>
      <c r="Z980" s="37">
        <v>40</v>
      </c>
      <c r="AA980" s="37"/>
      <c r="AB980" s="38"/>
      <c r="AC980" s="33" t="s">
        <v>2584</v>
      </c>
      <c r="AD980" s="28"/>
      <c r="AE980" s="37">
        <v>2024</v>
      </c>
      <c r="AF980" s="38">
        <v>45575</v>
      </c>
      <c r="AG980" s="38">
        <v>45621</v>
      </c>
      <c r="AH980" s="39"/>
      <c r="AI980" s="39" t="s">
        <v>31</v>
      </c>
      <c r="AJ980" s="40" t="s">
        <v>1540</v>
      </c>
      <c r="AK980" s="41"/>
      <c r="AL980" s="42" t="s">
        <v>2019</v>
      </c>
      <c r="AM980" s="39">
        <v>1019</v>
      </c>
      <c r="AN980" s="30"/>
      <c r="AO980" s="30"/>
      <c r="AP980" s="38"/>
      <c r="AQ980" s="43" t="s">
        <v>155</v>
      </c>
      <c r="AR980" s="44"/>
      <c r="AS980" s="45">
        <v>45642</v>
      </c>
      <c r="AT980" s="46" t="s">
        <v>2585</v>
      </c>
      <c r="AU980" s="47"/>
      <c r="AV980" s="48">
        <v>45657</v>
      </c>
      <c r="AW980" s="49"/>
      <c r="AX980" s="49"/>
      <c r="AY980" s="49"/>
      <c r="AZ980" s="49"/>
      <c r="BA980" s="49"/>
      <c r="BB980" s="49"/>
      <c r="BC980" s="49"/>
      <c r="BD980" s="50">
        <v>21</v>
      </c>
      <c r="BE980" s="49"/>
      <c r="BF980" s="49"/>
      <c r="BG980" s="49"/>
      <c r="BH980" s="49"/>
      <c r="BI980" s="49"/>
      <c r="BJ980" s="49"/>
      <c r="BK980" s="49"/>
      <c r="BL980" s="49"/>
      <c r="BM980" s="49"/>
    </row>
    <row r="981" spans="2:65" x14ac:dyDescent="0.25">
      <c r="B981" s="163">
        <v>2024</v>
      </c>
      <c r="C981" s="26"/>
      <c r="D981" s="27" t="s">
        <v>2586</v>
      </c>
      <c r="E981" s="27" t="s">
        <v>2587</v>
      </c>
      <c r="F981" s="29"/>
      <c r="G981" s="30"/>
      <c r="H981" s="30"/>
      <c r="I981" s="30"/>
      <c r="J981" s="31"/>
      <c r="K981" s="32"/>
      <c r="L981" s="33"/>
      <c r="M981" s="33"/>
      <c r="N981" s="26"/>
      <c r="O981" s="26"/>
      <c r="P981" s="34" t="s">
        <v>2588</v>
      </c>
      <c r="Q981" s="33"/>
      <c r="R981" s="35"/>
      <c r="S981" s="26"/>
      <c r="T981" s="26"/>
      <c r="U981" s="26"/>
      <c r="V981" s="26" t="s">
        <v>84</v>
      </c>
      <c r="W981" s="26"/>
      <c r="X981" s="26"/>
      <c r="Y981" s="36"/>
      <c r="Z981" s="37"/>
      <c r="AA981" s="37"/>
      <c r="AB981" s="38"/>
      <c r="AC981" s="33" t="s">
        <v>2589</v>
      </c>
      <c r="AD981" s="28"/>
      <c r="AE981" s="37">
        <v>2024</v>
      </c>
      <c r="AF981" s="38">
        <v>45561</v>
      </c>
      <c r="AG981" s="38">
        <v>45569</v>
      </c>
      <c r="AH981" s="39"/>
      <c r="AI981" s="39"/>
      <c r="AJ981" s="40"/>
      <c r="AK981" s="41"/>
      <c r="AL981" s="42" t="s">
        <v>833</v>
      </c>
      <c r="AM981" s="39">
        <v>1020</v>
      </c>
      <c r="AN981" s="30"/>
      <c r="AO981" s="30"/>
      <c r="AP981" s="38"/>
      <c r="AQ981" s="43" t="s">
        <v>155</v>
      </c>
      <c r="AR981" s="44"/>
      <c r="AS981" s="45"/>
      <c r="AT981" s="46" t="s">
        <v>2541</v>
      </c>
      <c r="AU981" s="47"/>
      <c r="AV981" s="48">
        <v>45602</v>
      </c>
      <c r="AW981" s="49"/>
      <c r="AX981" s="49"/>
      <c r="AY981" s="49"/>
      <c r="AZ981" s="49"/>
      <c r="BA981" s="49"/>
      <c r="BB981" s="49"/>
      <c r="BC981" s="49"/>
      <c r="BD981" s="50"/>
      <c r="BE981" s="49"/>
      <c r="BF981" s="49"/>
      <c r="BG981" s="49"/>
      <c r="BH981" s="49">
        <v>486</v>
      </c>
      <c r="BI981" s="49"/>
      <c r="BJ981" s="49"/>
      <c r="BK981" s="49"/>
      <c r="BL981" s="49"/>
      <c r="BM981" s="49"/>
    </row>
    <row r="982" spans="2:65" x14ac:dyDescent="0.25">
      <c r="B982" s="162">
        <v>2024</v>
      </c>
      <c r="C982" s="26"/>
      <c r="D982" s="27" t="s">
        <v>2590</v>
      </c>
      <c r="E982" s="27" t="s">
        <v>2591</v>
      </c>
      <c r="F982" s="29"/>
      <c r="G982" s="30"/>
      <c r="H982" s="30"/>
      <c r="I982" s="30"/>
      <c r="J982" s="31"/>
      <c r="K982" s="32"/>
      <c r="L982" s="33"/>
      <c r="M982" s="33"/>
      <c r="N982" s="26"/>
      <c r="O982" s="26"/>
      <c r="P982" s="34"/>
      <c r="Q982" s="33"/>
      <c r="R982" s="35"/>
      <c r="S982" s="26"/>
      <c r="T982" s="26"/>
      <c r="U982" s="26"/>
      <c r="V982" s="26"/>
      <c r="W982" s="26"/>
      <c r="X982" s="26"/>
      <c r="Y982" s="36" t="s">
        <v>2592</v>
      </c>
      <c r="Z982" s="37"/>
      <c r="AA982" s="37" t="s">
        <v>2131</v>
      </c>
      <c r="AB982" s="38"/>
      <c r="AC982" s="33" t="s">
        <v>2593</v>
      </c>
      <c r="AD982" s="28" t="s">
        <v>154</v>
      </c>
      <c r="AE982" s="37">
        <v>2024</v>
      </c>
      <c r="AF982" s="38">
        <v>45604</v>
      </c>
      <c r="AG982" s="38">
        <v>45604</v>
      </c>
      <c r="AH982" s="39" t="s">
        <v>664</v>
      </c>
      <c r="AI982" s="39" t="s">
        <v>2211</v>
      </c>
      <c r="AJ982" s="40" t="s">
        <v>2250</v>
      </c>
      <c r="AK982" s="41"/>
      <c r="AL982" s="42" t="s">
        <v>874</v>
      </c>
      <c r="AM982" s="39">
        <v>1021</v>
      </c>
      <c r="AN982" s="30"/>
      <c r="AO982" s="30"/>
      <c r="AP982" s="38"/>
      <c r="AQ982" s="43" t="s">
        <v>911</v>
      </c>
      <c r="AR982" s="44"/>
      <c r="AS982" s="45"/>
      <c r="AT982" s="46"/>
      <c r="AU982" s="47"/>
      <c r="AV982" s="48">
        <v>45639</v>
      </c>
      <c r="AW982" s="49"/>
      <c r="AX982" s="49"/>
      <c r="AY982" s="49"/>
      <c r="AZ982" s="49"/>
      <c r="BA982" s="49"/>
      <c r="BB982" s="49"/>
      <c r="BC982" s="49"/>
      <c r="BD982" s="50">
        <v>128</v>
      </c>
      <c r="BE982" s="49"/>
      <c r="BF982" s="49"/>
      <c r="BG982" s="49"/>
      <c r="BH982" s="49"/>
      <c r="BI982" s="49"/>
      <c r="BJ982" s="49"/>
      <c r="BK982" s="49"/>
      <c r="BL982" s="49"/>
      <c r="BM982" s="49"/>
    </row>
    <row r="983" spans="2:65" x14ac:dyDescent="0.25">
      <c r="B983" s="163">
        <v>2024</v>
      </c>
      <c r="C983" s="26"/>
      <c r="D983" s="27" t="s">
        <v>2594</v>
      </c>
      <c r="E983" s="27" t="s">
        <v>2595</v>
      </c>
      <c r="F983" s="29"/>
      <c r="G983" s="30"/>
      <c r="H983" s="30"/>
      <c r="I983" s="30"/>
      <c r="J983" s="31"/>
      <c r="K983" s="32"/>
      <c r="L983" s="33"/>
      <c r="M983" s="33"/>
      <c r="N983" s="26"/>
      <c r="O983" s="26"/>
      <c r="P983" s="34" t="s">
        <v>2596</v>
      </c>
      <c r="Q983" s="33"/>
      <c r="R983" s="35"/>
      <c r="S983" s="26"/>
      <c r="T983" s="26"/>
      <c r="U983" s="26"/>
      <c r="V983" s="26"/>
      <c r="W983" s="26"/>
      <c r="X983" s="26"/>
      <c r="Y983" s="36"/>
      <c r="Z983" s="37"/>
      <c r="AA983" s="37"/>
      <c r="AB983" s="38"/>
      <c r="AC983" s="33" t="s">
        <v>2597</v>
      </c>
      <c r="AD983" s="28"/>
      <c r="AE983" s="37">
        <v>2024</v>
      </c>
      <c r="AF983" s="38">
        <v>45576</v>
      </c>
      <c r="AG983" s="38">
        <v>45576</v>
      </c>
      <c r="AH983" s="39"/>
      <c r="AI983" s="39"/>
      <c r="AJ983" s="40"/>
      <c r="AK983" s="41"/>
      <c r="AL983" s="42" t="s">
        <v>833</v>
      </c>
      <c r="AM983" s="39">
        <v>1022</v>
      </c>
      <c r="AN983" s="30"/>
      <c r="AO983" s="30"/>
      <c r="AP983" s="38"/>
      <c r="AQ983" s="43" t="s">
        <v>911</v>
      </c>
      <c r="AR983" s="44"/>
      <c r="AS983" s="45"/>
      <c r="AT983" s="46" t="s">
        <v>2541</v>
      </c>
      <c r="AU983" s="47"/>
      <c r="AV983" s="48">
        <v>45602</v>
      </c>
      <c r="AW983" s="49"/>
      <c r="AX983" s="49"/>
      <c r="AY983" s="49"/>
      <c r="AZ983" s="49"/>
      <c r="BA983" s="49"/>
      <c r="BB983" s="49"/>
      <c r="BC983" s="49"/>
      <c r="BD983" s="50"/>
      <c r="BE983" s="49"/>
      <c r="BF983" s="49"/>
      <c r="BG983" s="49"/>
      <c r="BH983" s="49">
        <v>22</v>
      </c>
      <c r="BI983" s="49"/>
      <c r="BJ983" s="49"/>
      <c r="BK983" s="49"/>
      <c r="BL983" s="49"/>
      <c r="BM983" s="49"/>
    </row>
    <row r="984" spans="2:65" x14ac:dyDescent="0.25">
      <c r="B984" s="162">
        <v>2024</v>
      </c>
      <c r="C984" s="26"/>
      <c r="D984" s="27" t="s">
        <v>2598</v>
      </c>
      <c r="E984" s="27" t="s">
        <v>2599</v>
      </c>
      <c r="F984" s="29"/>
      <c r="G984" s="30"/>
      <c r="H984" s="30"/>
      <c r="I984" s="30"/>
      <c r="J984" s="31"/>
      <c r="K984" s="32"/>
      <c r="L984" s="33"/>
      <c r="M984" s="33"/>
      <c r="N984" s="26"/>
      <c r="O984" s="26"/>
      <c r="P984" s="34"/>
      <c r="Q984" s="33"/>
      <c r="R984" s="35"/>
      <c r="S984" s="26"/>
      <c r="T984" s="26"/>
      <c r="U984" s="26"/>
      <c r="V984" s="26"/>
      <c r="W984" s="26"/>
      <c r="X984" s="26"/>
      <c r="Y984" s="36"/>
      <c r="Z984" s="37"/>
      <c r="AA984" s="37"/>
      <c r="AB984" s="38"/>
      <c r="AC984" s="33" t="s">
        <v>2600</v>
      </c>
      <c r="AD984" s="28" t="s">
        <v>287</v>
      </c>
      <c r="AE984" s="37">
        <v>2024</v>
      </c>
      <c r="AF984" s="38">
        <v>45596</v>
      </c>
      <c r="AG984" s="38">
        <v>45596</v>
      </c>
      <c r="AH984" s="39" t="s">
        <v>664</v>
      </c>
      <c r="AI984" s="39" t="s">
        <v>2211</v>
      </c>
      <c r="AJ984" s="40" t="s">
        <v>2601</v>
      </c>
      <c r="AK984" s="41">
        <v>8.3333333333333329E-2</v>
      </c>
      <c r="AL984" s="42" t="s">
        <v>833</v>
      </c>
      <c r="AM984" s="39">
        <v>1023</v>
      </c>
      <c r="AN984" s="30"/>
      <c r="AO984" s="30"/>
      <c r="AP984" s="38"/>
      <c r="AQ984" s="43" t="s">
        <v>911</v>
      </c>
      <c r="AR984" s="44"/>
      <c r="AS984" s="45"/>
      <c r="AT984" s="46"/>
      <c r="AU984" s="47"/>
      <c r="AV984" s="48">
        <v>45602</v>
      </c>
      <c r="AW984" s="49"/>
      <c r="AX984" s="49"/>
      <c r="AY984" s="49"/>
      <c r="AZ984" s="49"/>
      <c r="BA984" s="49"/>
      <c r="BB984" s="49"/>
      <c r="BC984" s="49"/>
      <c r="BD984" s="50">
        <v>133</v>
      </c>
      <c r="BE984" s="49"/>
      <c r="BF984" s="49"/>
      <c r="BG984" s="49"/>
      <c r="BH984" s="49">
        <v>133</v>
      </c>
      <c r="BI984" s="49"/>
      <c r="BJ984" s="49"/>
      <c r="BK984" s="49"/>
      <c r="BL984" s="49"/>
      <c r="BM984" s="49"/>
    </row>
    <row r="985" spans="2:65" x14ac:dyDescent="0.25">
      <c r="B985" s="163">
        <v>2024</v>
      </c>
      <c r="C985" s="26"/>
      <c r="D985" s="27" t="s">
        <v>2602</v>
      </c>
      <c r="E985" s="27" t="s">
        <v>2603</v>
      </c>
      <c r="F985" s="29"/>
      <c r="G985" s="30"/>
      <c r="H985" s="30"/>
      <c r="I985" s="30"/>
      <c r="J985" s="31"/>
      <c r="K985" s="32"/>
      <c r="L985" s="33"/>
      <c r="M985" s="33"/>
      <c r="N985" s="26"/>
      <c r="O985" s="26"/>
      <c r="P985" s="34"/>
      <c r="Q985" s="33"/>
      <c r="R985" s="35"/>
      <c r="S985" s="26"/>
      <c r="T985" s="26"/>
      <c r="U985" s="26"/>
      <c r="V985" s="26"/>
      <c r="W985" s="26"/>
      <c r="X985" s="26"/>
      <c r="Y985" s="36"/>
      <c r="Z985" s="37"/>
      <c r="AA985" s="37"/>
      <c r="AB985" s="38"/>
      <c r="AC985" s="33"/>
      <c r="AD985" s="28"/>
      <c r="AE985" s="37">
        <v>2024</v>
      </c>
      <c r="AF985" s="38" t="s">
        <v>501</v>
      </c>
      <c r="AG985" s="38" t="s">
        <v>501</v>
      </c>
      <c r="AH985" s="39" t="s">
        <v>664</v>
      </c>
      <c r="AI985" s="39" t="s">
        <v>31</v>
      </c>
      <c r="AJ985" s="40" t="s">
        <v>2604</v>
      </c>
      <c r="AK985" s="41"/>
      <c r="AL985" s="42" t="s">
        <v>1138</v>
      </c>
      <c r="AM985" s="39">
        <v>1024</v>
      </c>
      <c r="AN985" s="30"/>
      <c r="AO985" s="30"/>
      <c r="AP985" s="38"/>
      <c r="AQ985" s="43"/>
      <c r="AR985" s="44" t="s">
        <v>501</v>
      </c>
      <c r="AS985" s="45"/>
      <c r="AT985" s="46"/>
      <c r="AU985" s="47"/>
      <c r="AV985" s="48">
        <v>45657</v>
      </c>
      <c r="AW985" s="49"/>
      <c r="AX985" s="49"/>
      <c r="AY985" s="49"/>
      <c r="AZ985" s="49"/>
      <c r="BA985" s="49"/>
      <c r="BB985" s="49"/>
      <c r="BC985" s="49"/>
      <c r="BD985" s="50">
        <v>19</v>
      </c>
      <c r="BE985" s="49"/>
      <c r="BF985" s="49"/>
      <c r="BG985" s="49"/>
      <c r="BH985" s="49"/>
      <c r="BI985" s="49"/>
      <c r="BJ985" s="49"/>
      <c r="BK985" s="49"/>
      <c r="BL985" s="49"/>
      <c r="BM985" s="49"/>
    </row>
    <row r="986" spans="2:65" x14ac:dyDescent="0.25">
      <c r="B986" s="162">
        <v>2024</v>
      </c>
      <c r="C986" s="26"/>
      <c r="D986" s="27" t="s">
        <v>2605</v>
      </c>
      <c r="E986" s="27" t="s">
        <v>2606</v>
      </c>
      <c r="F986" s="29"/>
      <c r="G986" s="30"/>
      <c r="H986" s="30"/>
      <c r="I986" s="30"/>
      <c r="J986" s="31"/>
      <c r="K986" s="32"/>
      <c r="L986" s="33"/>
      <c r="M986" s="33"/>
      <c r="N986" s="26"/>
      <c r="O986" s="26"/>
      <c r="P986" s="34"/>
      <c r="Q986" s="33"/>
      <c r="R986" s="35"/>
      <c r="S986" s="26"/>
      <c r="T986" s="26"/>
      <c r="U986" s="26"/>
      <c r="V986" s="26" t="s">
        <v>91</v>
      </c>
      <c r="W986" s="26" t="s">
        <v>2607</v>
      </c>
      <c r="X986" s="26"/>
      <c r="Y986" s="36"/>
      <c r="Z986" s="37">
        <v>40</v>
      </c>
      <c r="AA986" s="37"/>
      <c r="AB986" s="38" t="s">
        <v>2237</v>
      </c>
      <c r="AC986" s="33" t="s">
        <v>2608</v>
      </c>
      <c r="AD986" s="28"/>
      <c r="AE986" s="37">
        <v>2024</v>
      </c>
      <c r="AF986" s="38">
        <v>45596</v>
      </c>
      <c r="AG986" s="38">
        <v>45635</v>
      </c>
      <c r="AH986" s="39" t="s">
        <v>664</v>
      </c>
      <c r="AI986" s="39" t="s">
        <v>31</v>
      </c>
      <c r="AJ986" s="40" t="s">
        <v>2492</v>
      </c>
      <c r="AK986" s="41">
        <v>1.6666666666666667</v>
      </c>
      <c r="AL986" s="42" t="s">
        <v>1894</v>
      </c>
      <c r="AM986" s="39">
        <v>1025</v>
      </c>
      <c r="AN986" s="30" t="s">
        <v>2609</v>
      </c>
      <c r="AO986" s="30"/>
      <c r="AP986" s="38"/>
      <c r="AQ986" s="43" t="s">
        <v>155</v>
      </c>
      <c r="AR986" s="44"/>
      <c r="AS986" s="45"/>
      <c r="AT986" s="46"/>
      <c r="AU986" s="47"/>
      <c r="AV986" s="48">
        <v>45713</v>
      </c>
      <c r="AW986" s="49"/>
      <c r="AX986" s="49"/>
      <c r="AY986" s="49"/>
      <c r="AZ986" s="49"/>
      <c r="BA986" s="49"/>
      <c r="BB986" s="49"/>
      <c r="BC986" s="49"/>
      <c r="BD986" s="50">
        <v>26</v>
      </c>
      <c r="BE986" s="49"/>
      <c r="BF986" s="49"/>
      <c r="BG986" s="49"/>
      <c r="BH986" s="49"/>
      <c r="BI986" s="49">
        <v>3</v>
      </c>
      <c r="BJ986" s="49"/>
      <c r="BK986" s="49"/>
      <c r="BL986" s="49"/>
      <c r="BM986" s="49"/>
    </row>
    <row r="987" spans="2:65" x14ac:dyDescent="0.25">
      <c r="B987" s="163">
        <v>2024</v>
      </c>
      <c r="C987" s="26"/>
      <c r="D987" s="27" t="s">
        <v>2610</v>
      </c>
      <c r="E987" s="27" t="s">
        <v>2611</v>
      </c>
      <c r="F987" s="29"/>
      <c r="G987" s="30"/>
      <c r="H987" s="30"/>
      <c r="I987" s="30"/>
      <c r="J987" s="31"/>
      <c r="K987" s="32"/>
      <c r="L987" s="33"/>
      <c r="M987" s="33"/>
      <c r="N987" s="26"/>
      <c r="O987" s="26"/>
      <c r="P987" s="34"/>
      <c r="Q987" s="33"/>
      <c r="R987" s="35"/>
      <c r="S987" s="26"/>
      <c r="T987" s="26"/>
      <c r="U987" s="26"/>
      <c r="V987" s="26" t="s">
        <v>84</v>
      </c>
      <c r="W987" s="26"/>
      <c r="X987" s="26"/>
      <c r="Y987" s="36"/>
      <c r="Z987" s="37"/>
      <c r="AA987" s="37"/>
      <c r="AB987" s="38"/>
      <c r="AC987" s="33" t="s">
        <v>2612</v>
      </c>
      <c r="AD987" s="28"/>
      <c r="AE987" s="37">
        <v>2024</v>
      </c>
      <c r="AF987" s="38">
        <v>45512</v>
      </c>
      <c r="AG987" s="38">
        <v>45590</v>
      </c>
      <c r="AH987" s="39" t="s">
        <v>664</v>
      </c>
      <c r="AI987" s="39"/>
      <c r="AJ987" s="40" t="s">
        <v>2613</v>
      </c>
      <c r="AK987" s="41"/>
      <c r="AL987" s="42" t="s">
        <v>807</v>
      </c>
      <c r="AM987" s="39">
        <v>1026</v>
      </c>
      <c r="AN987" s="30"/>
      <c r="AO987" s="30"/>
      <c r="AP987" s="38"/>
      <c r="AQ987" s="43" t="s">
        <v>1414</v>
      </c>
      <c r="AR987" s="44">
        <v>45955</v>
      </c>
      <c r="AS987" s="45">
        <v>45671</v>
      </c>
      <c r="AT987" s="46" t="s">
        <v>2614</v>
      </c>
      <c r="AU987" s="47"/>
      <c r="AV987" s="48">
        <v>45639</v>
      </c>
      <c r="AW987" s="49"/>
      <c r="AX987" s="49"/>
      <c r="AY987" s="49"/>
      <c r="AZ987" s="49"/>
      <c r="BA987" s="49"/>
      <c r="BB987" s="49"/>
      <c r="BC987" s="49"/>
      <c r="BD987" s="50">
        <v>17</v>
      </c>
      <c r="BE987" s="49"/>
      <c r="BF987" s="49"/>
      <c r="BG987" s="49"/>
      <c r="BH987" s="49"/>
      <c r="BI987" s="49"/>
      <c r="BJ987" s="49"/>
      <c r="BK987" s="49"/>
      <c r="BL987" s="49"/>
      <c r="BM987" s="49"/>
    </row>
    <row r="988" spans="2:65" x14ac:dyDescent="0.25">
      <c r="B988" s="162">
        <v>2024</v>
      </c>
      <c r="C988" s="26"/>
      <c r="D988" s="27" t="s">
        <v>2615</v>
      </c>
      <c r="E988" s="27" t="s">
        <v>2616</v>
      </c>
      <c r="F988" s="29"/>
      <c r="G988" s="30"/>
      <c r="H988" s="30"/>
      <c r="I988" s="30"/>
      <c r="J988" s="31"/>
      <c r="K988" s="32"/>
      <c r="L988" s="33"/>
      <c r="M988" s="33"/>
      <c r="N988" s="26"/>
      <c r="O988" s="26"/>
      <c r="P988" s="34"/>
      <c r="Q988" s="33"/>
      <c r="R988" s="35"/>
      <c r="S988" s="26"/>
      <c r="T988" s="26"/>
      <c r="U988" s="26"/>
      <c r="V988" s="26" t="s">
        <v>188</v>
      </c>
      <c r="W988" s="26"/>
      <c r="X988" s="26"/>
      <c r="Y988" s="36"/>
      <c r="Z988" s="37"/>
      <c r="AA988" s="37"/>
      <c r="AB988" s="38"/>
      <c r="AC988" s="33" t="s">
        <v>2617</v>
      </c>
      <c r="AD988" s="28" t="s">
        <v>154</v>
      </c>
      <c r="AE988" s="37">
        <v>2024</v>
      </c>
      <c r="AF988" s="38">
        <v>45586</v>
      </c>
      <c r="AG988" s="38">
        <v>45586</v>
      </c>
      <c r="AH988" s="39" t="s">
        <v>2618</v>
      </c>
      <c r="AI988" s="39" t="s">
        <v>1656</v>
      </c>
      <c r="AJ988" s="40" t="s">
        <v>424</v>
      </c>
      <c r="AK988" s="41"/>
      <c r="AL988" s="42" t="s">
        <v>833</v>
      </c>
      <c r="AM988" s="39">
        <v>1027</v>
      </c>
      <c r="AN988" s="30" t="s">
        <v>2619</v>
      </c>
      <c r="AO988" s="30"/>
      <c r="AP988" s="38"/>
      <c r="AQ988" s="43" t="s">
        <v>155</v>
      </c>
      <c r="AR988" s="44"/>
      <c r="AS988" s="45"/>
      <c r="AT988" s="46"/>
      <c r="AU988" s="47"/>
      <c r="AV988" s="48">
        <v>45609</v>
      </c>
      <c r="AW988" s="49"/>
      <c r="AX988" s="49"/>
      <c r="AY988" s="49"/>
      <c r="AZ988" s="49"/>
      <c r="BA988" s="49"/>
      <c r="BB988" s="49"/>
      <c r="BC988" s="49"/>
      <c r="BD988" s="50">
        <v>15</v>
      </c>
      <c r="BE988" s="49"/>
      <c r="BF988" s="49"/>
      <c r="BG988" s="49"/>
      <c r="BH988" s="49">
        <v>15</v>
      </c>
      <c r="BI988" s="49"/>
      <c r="BJ988" s="49"/>
      <c r="BK988" s="49"/>
      <c r="BL988" s="49"/>
      <c r="BM988" s="49"/>
    </row>
    <row r="989" spans="2:65" x14ac:dyDescent="0.25">
      <c r="B989" s="163">
        <v>2024</v>
      </c>
      <c r="C989" s="26"/>
      <c r="D989" s="27" t="s">
        <v>2615</v>
      </c>
      <c r="E989" s="27" t="s">
        <v>2620</v>
      </c>
      <c r="F989" s="29"/>
      <c r="G989" s="30"/>
      <c r="H989" s="30"/>
      <c r="I989" s="30"/>
      <c r="J989" s="31"/>
      <c r="K989" s="32"/>
      <c r="L989" s="33"/>
      <c r="M989" s="33"/>
      <c r="N989" s="26"/>
      <c r="O989" s="26"/>
      <c r="P989" s="34"/>
      <c r="Q989" s="33"/>
      <c r="R989" s="35"/>
      <c r="S989" s="26"/>
      <c r="T989" s="26"/>
      <c r="U989" s="26"/>
      <c r="V989" s="26" t="s">
        <v>188</v>
      </c>
      <c r="W989" s="26"/>
      <c r="X989" s="26"/>
      <c r="Y989" s="36"/>
      <c r="Z989" s="37"/>
      <c r="AA989" s="37"/>
      <c r="AB989" s="38"/>
      <c r="AC989" s="33" t="s">
        <v>2617</v>
      </c>
      <c r="AD989" s="28" t="s">
        <v>154</v>
      </c>
      <c r="AE989" s="37">
        <v>2024</v>
      </c>
      <c r="AF989" s="38">
        <v>45593</v>
      </c>
      <c r="AG989" s="38">
        <v>45593</v>
      </c>
      <c r="AH989" s="39" t="s">
        <v>664</v>
      </c>
      <c r="AI989" s="39" t="s">
        <v>2525</v>
      </c>
      <c r="AJ989" s="40" t="s">
        <v>32</v>
      </c>
      <c r="AK989" s="41"/>
      <c r="AL989" s="42" t="s">
        <v>1899</v>
      </c>
      <c r="AM989" s="39">
        <v>1028</v>
      </c>
      <c r="AN989" s="30" t="s">
        <v>2621</v>
      </c>
      <c r="AO989" s="30"/>
      <c r="AP989" s="38"/>
      <c r="AQ989" s="43" t="s">
        <v>155</v>
      </c>
      <c r="AR989" s="44"/>
      <c r="AS989" s="45"/>
      <c r="AT989" s="46" t="s">
        <v>2622</v>
      </c>
      <c r="AU989" s="47"/>
      <c r="AV989" s="48">
        <v>45609</v>
      </c>
      <c r="AW989" s="49"/>
      <c r="AX989" s="49"/>
      <c r="AY989" s="49"/>
      <c r="AZ989" s="49"/>
      <c r="BA989" s="49"/>
      <c r="BB989" s="49"/>
      <c r="BC989" s="49"/>
      <c r="BD989" s="50"/>
      <c r="BE989" s="49"/>
      <c r="BF989" s="49"/>
      <c r="BG989" s="49"/>
      <c r="BH989" s="49">
        <v>41</v>
      </c>
      <c r="BI989" s="49"/>
      <c r="BJ989" s="49"/>
      <c r="BK989" s="49"/>
      <c r="BL989" s="49"/>
      <c r="BM989" s="49"/>
    </row>
    <row r="990" spans="2:65" x14ac:dyDescent="0.25">
      <c r="B990" s="162">
        <v>2024</v>
      </c>
      <c r="C990" s="26"/>
      <c r="D990" s="27" t="s">
        <v>2623</v>
      </c>
      <c r="E990" s="27" t="s">
        <v>2624</v>
      </c>
      <c r="F990" s="29"/>
      <c r="G990" s="30"/>
      <c r="H990" s="30"/>
      <c r="I990" s="30"/>
      <c r="J990" s="31"/>
      <c r="K990" s="32"/>
      <c r="L990" s="33"/>
      <c r="M990" s="33"/>
      <c r="N990" s="26"/>
      <c r="O990" s="26"/>
      <c r="P990" s="34"/>
      <c r="Q990" s="33"/>
      <c r="R990" s="35"/>
      <c r="S990" s="26"/>
      <c r="T990" s="26"/>
      <c r="U990" s="26"/>
      <c r="V990" s="26"/>
      <c r="W990" s="26"/>
      <c r="X990" s="26"/>
      <c r="Y990" s="36"/>
      <c r="Z990" s="37"/>
      <c r="AA990" s="37"/>
      <c r="AB990" s="38"/>
      <c r="AC990" s="33" t="s">
        <v>2625</v>
      </c>
      <c r="AD990" s="28" t="s">
        <v>2626</v>
      </c>
      <c r="AE990" s="37"/>
      <c r="AF990" s="38" t="s">
        <v>501</v>
      </c>
      <c r="AG990" s="38" t="s">
        <v>501</v>
      </c>
      <c r="AH990" s="39" t="s">
        <v>664</v>
      </c>
      <c r="AI990" s="39" t="s">
        <v>31</v>
      </c>
      <c r="AJ990" s="40" t="s">
        <v>2250</v>
      </c>
      <c r="AK990" s="41">
        <v>1.0416666666666667</v>
      </c>
      <c r="AL990" s="42" t="s">
        <v>2091</v>
      </c>
      <c r="AM990" s="39">
        <v>1029</v>
      </c>
      <c r="AN990" s="30" t="s">
        <v>2627</v>
      </c>
      <c r="AO990" s="30"/>
      <c r="AP990" s="38"/>
      <c r="AQ990" s="43"/>
      <c r="AR990" s="44" t="s">
        <v>501</v>
      </c>
      <c r="AS990" s="45"/>
      <c r="AT990" s="46"/>
      <c r="AU990" s="47"/>
      <c r="AV990" s="48">
        <v>45657</v>
      </c>
      <c r="AW990" s="49"/>
      <c r="AX990" s="49"/>
      <c r="AY990" s="49"/>
      <c r="AZ990" s="49"/>
      <c r="BA990" s="49"/>
      <c r="BB990" s="49"/>
      <c r="BC990" s="49"/>
      <c r="BD990" s="50">
        <v>4</v>
      </c>
      <c r="BE990" s="49"/>
      <c r="BF990" s="49"/>
      <c r="BG990" s="49"/>
      <c r="BH990" s="49"/>
      <c r="BI990" s="49"/>
      <c r="BJ990" s="49"/>
      <c r="BK990" s="49"/>
      <c r="BL990" s="49"/>
      <c r="BM990" s="49"/>
    </row>
    <row r="991" spans="2:65" x14ac:dyDescent="0.25">
      <c r="B991" s="163">
        <v>2023</v>
      </c>
      <c r="C991" s="26"/>
      <c r="D991" s="27" t="s">
        <v>2628</v>
      </c>
      <c r="E991" s="27" t="s">
        <v>2629</v>
      </c>
      <c r="F991" s="29"/>
      <c r="G991" s="30"/>
      <c r="H991" s="30"/>
      <c r="I991" s="30"/>
      <c r="J991" s="31"/>
      <c r="K991" s="32"/>
      <c r="L991" s="33"/>
      <c r="M991" s="33"/>
      <c r="N991" s="26"/>
      <c r="O991" s="26"/>
      <c r="P991" s="34"/>
      <c r="Q991" s="33"/>
      <c r="R991" s="35"/>
      <c r="S991" s="26"/>
      <c r="T991" s="26"/>
      <c r="U991" s="26"/>
      <c r="V991" s="26"/>
      <c r="W991" s="26"/>
      <c r="X991" s="26"/>
      <c r="Y991" s="36"/>
      <c r="Z991" s="37"/>
      <c r="AA991" s="37"/>
      <c r="AB991" s="38"/>
      <c r="AC991" s="33" t="s">
        <v>2630</v>
      </c>
      <c r="AD991" s="28" t="s">
        <v>154</v>
      </c>
      <c r="AE991" s="37"/>
      <c r="AF991" s="38" t="s">
        <v>501</v>
      </c>
      <c r="AG991" s="38" t="s">
        <v>501</v>
      </c>
      <c r="AH991" s="39" t="s">
        <v>1978</v>
      </c>
      <c r="AI991" s="39" t="s">
        <v>31</v>
      </c>
      <c r="AJ991" s="40" t="s">
        <v>2601</v>
      </c>
      <c r="AK991" s="41"/>
      <c r="AL991" s="42" t="s">
        <v>1270</v>
      </c>
      <c r="AM991" s="39">
        <v>1030</v>
      </c>
      <c r="AN991" s="30"/>
      <c r="AO991" s="30"/>
      <c r="AP991" s="38"/>
      <c r="AQ991" s="43"/>
      <c r="AR991" s="44" t="s">
        <v>501</v>
      </c>
      <c r="AS991" s="45"/>
      <c r="AT991" s="46"/>
      <c r="AU991" s="47"/>
      <c r="AV991" s="48">
        <v>45657</v>
      </c>
      <c r="AW991" s="49"/>
      <c r="AX991" s="49"/>
      <c r="AY991" s="49"/>
      <c r="AZ991" s="49"/>
      <c r="BA991" s="49"/>
      <c r="BB991" s="49"/>
      <c r="BC991" s="49"/>
      <c r="BD991" s="50">
        <v>11</v>
      </c>
      <c r="BE991" s="49"/>
      <c r="BF991" s="49"/>
      <c r="BG991" s="49"/>
      <c r="BH991" s="49"/>
      <c r="BI991" s="49"/>
      <c r="BJ991" s="49"/>
      <c r="BK991" s="49"/>
      <c r="BL991" s="49"/>
      <c r="BM991" s="49"/>
    </row>
    <row r="992" spans="2:65" x14ac:dyDescent="0.25">
      <c r="B992" s="162">
        <v>2024</v>
      </c>
      <c r="C992" s="26"/>
      <c r="D992" s="27" t="s">
        <v>2631</v>
      </c>
      <c r="E992" s="27" t="s">
        <v>2632</v>
      </c>
      <c r="F992" s="29"/>
      <c r="G992" s="30"/>
      <c r="H992" s="30"/>
      <c r="I992" s="30"/>
      <c r="J992" s="31"/>
      <c r="K992" s="32"/>
      <c r="L992" s="33"/>
      <c r="M992" s="33"/>
      <c r="N992" s="26"/>
      <c r="O992" s="26"/>
      <c r="P992" s="34"/>
      <c r="Q992" s="33"/>
      <c r="R992" s="35"/>
      <c r="S992" s="26"/>
      <c r="T992" s="26"/>
      <c r="U992" s="26"/>
      <c r="V992" s="26" t="s">
        <v>2633</v>
      </c>
      <c r="W992" s="26" t="s">
        <v>2634</v>
      </c>
      <c r="X992" s="26" t="s">
        <v>86</v>
      </c>
      <c r="Y992" s="36"/>
      <c r="Z992" s="37">
        <v>40</v>
      </c>
      <c r="AA992" s="37"/>
      <c r="AB992" s="38" t="s">
        <v>2237</v>
      </c>
      <c r="AC992" s="33" t="s">
        <v>2635</v>
      </c>
      <c r="AD992" s="28" t="s">
        <v>154</v>
      </c>
      <c r="AE992" s="37">
        <v>2024</v>
      </c>
      <c r="AF992" s="38">
        <v>45603</v>
      </c>
      <c r="AG992" s="38">
        <v>45635</v>
      </c>
      <c r="AH992" s="39" t="s">
        <v>1978</v>
      </c>
      <c r="AI992" s="39" t="s">
        <v>31</v>
      </c>
      <c r="AJ992" s="40" t="s">
        <v>1540</v>
      </c>
      <c r="AK992" s="41">
        <v>1.25</v>
      </c>
      <c r="AL992" s="42" t="s">
        <v>1794</v>
      </c>
      <c r="AM992" s="39">
        <v>1031</v>
      </c>
      <c r="AN992" s="30" t="s">
        <v>2636</v>
      </c>
      <c r="AO992" s="30"/>
      <c r="AP992" s="38"/>
      <c r="AQ992" s="43" t="s">
        <v>155</v>
      </c>
      <c r="AR992" s="44"/>
      <c r="AS992" s="45"/>
      <c r="AT992" s="46"/>
      <c r="AU992" s="47"/>
      <c r="AV992" s="48">
        <v>45657</v>
      </c>
      <c r="AW992" s="49"/>
      <c r="AX992" s="49"/>
      <c r="AY992" s="49"/>
      <c r="AZ992" s="49"/>
      <c r="BA992" s="49"/>
      <c r="BB992" s="49"/>
      <c r="BC992" s="49"/>
      <c r="BD992" s="50">
        <v>28</v>
      </c>
      <c r="BE992" s="49"/>
      <c r="BF992" s="49"/>
      <c r="BG992" s="49"/>
      <c r="BH992" s="49"/>
      <c r="BI992" s="49"/>
      <c r="BJ992" s="49"/>
      <c r="BK992" s="49"/>
      <c r="BL992" s="49"/>
      <c r="BM992" s="49"/>
    </row>
    <row r="993" spans="2:65" x14ac:dyDescent="0.25">
      <c r="B993" s="163">
        <v>2024</v>
      </c>
      <c r="C993" s="26"/>
      <c r="D993" s="27" t="s">
        <v>2637</v>
      </c>
      <c r="E993" s="27" t="s">
        <v>2638</v>
      </c>
      <c r="F993" s="29"/>
      <c r="G993" s="30"/>
      <c r="H993" s="30"/>
      <c r="I993" s="30"/>
      <c r="J993" s="31"/>
      <c r="K993" s="32"/>
      <c r="L993" s="33"/>
      <c r="M993" s="33"/>
      <c r="N993" s="26"/>
      <c r="O993" s="26"/>
      <c r="P993" s="34"/>
      <c r="Q993" s="33"/>
      <c r="R993" s="35"/>
      <c r="S993" s="26"/>
      <c r="T993" s="26"/>
      <c r="U993" s="26"/>
      <c r="V993" s="26"/>
      <c r="W993" s="26"/>
      <c r="X993" s="26"/>
      <c r="Y993" s="36"/>
      <c r="Z993" s="37"/>
      <c r="AA993" s="37"/>
      <c r="AB993" s="38"/>
      <c r="AC993" s="33" t="s">
        <v>2639</v>
      </c>
      <c r="AD993" s="28" t="s">
        <v>1977</v>
      </c>
      <c r="AE993" s="37">
        <v>2024</v>
      </c>
      <c r="AF993" s="38">
        <v>45593</v>
      </c>
      <c r="AG993" s="38">
        <v>45593</v>
      </c>
      <c r="AH993" s="39" t="s">
        <v>2640</v>
      </c>
      <c r="AI993" s="39" t="s">
        <v>2525</v>
      </c>
      <c r="AJ993" s="40" t="s">
        <v>2250</v>
      </c>
      <c r="AK993" s="41"/>
      <c r="AL993" s="42" t="s">
        <v>833</v>
      </c>
      <c r="AM993" s="39">
        <v>1032</v>
      </c>
      <c r="AN993" s="30" t="s">
        <v>2641</v>
      </c>
      <c r="AO993" s="30"/>
      <c r="AP993" s="38"/>
      <c r="AQ993" s="43" t="s">
        <v>155</v>
      </c>
      <c r="AR993" s="44"/>
      <c r="AS993" s="45"/>
      <c r="AT993" s="46"/>
      <c r="AU993" s="47"/>
      <c r="AV993" s="48">
        <v>45609</v>
      </c>
      <c r="AW993" s="49"/>
      <c r="AX993" s="49"/>
      <c r="AY993" s="49"/>
      <c r="AZ993" s="49"/>
      <c r="BA993" s="49"/>
      <c r="BB993" s="49"/>
      <c r="BC993" s="49"/>
      <c r="BD993" s="50"/>
      <c r="BE993" s="49"/>
      <c r="BF993" s="49"/>
      <c r="BG993" s="49"/>
      <c r="BH993" s="49">
        <v>228</v>
      </c>
      <c r="BI993" s="49"/>
      <c r="BJ993" s="49"/>
      <c r="BK993" s="49"/>
      <c r="BL993" s="49"/>
      <c r="BM993" s="49"/>
    </row>
    <row r="994" spans="2:65" x14ac:dyDescent="0.25">
      <c r="B994" s="162">
        <v>2024</v>
      </c>
      <c r="C994" s="26"/>
      <c r="D994" s="27" t="s">
        <v>2642</v>
      </c>
      <c r="E994" s="27" t="s">
        <v>2643</v>
      </c>
      <c r="F994" s="29"/>
      <c r="G994" s="30"/>
      <c r="H994" s="30"/>
      <c r="I994" s="30"/>
      <c r="J994" s="31"/>
      <c r="K994" s="32"/>
      <c r="L994" s="33"/>
      <c r="M994" s="33"/>
      <c r="N994" s="26"/>
      <c r="O994" s="26"/>
      <c r="P994" s="34"/>
      <c r="Q994" s="33"/>
      <c r="R994" s="35"/>
      <c r="S994" s="26"/>
      <c r="T994" s="26"/>
      <c r="U994" s="26"/>
      <c r="V994" s="26" t="s">
        <v>84</v>
      </c>
      <c r="W994" s="26"/>
      <c r="X994" s="26"/>
      <c r="Y994" s="36"/>
      <c r="Z994" s="37"/>
      <c r="AA994" s="37"/>
      <c r="AB994" s="38"/>
      <c r="AC994" s="33" t="s">
        <v>2644</v>
      </c>
      <c r="AD994" s="28" t="s">
        <v>154</v>
      </c>
      <c r="AE994" s="37">
        <v>2024</v>
      </c>
      <c r="AF994" s="38">
        <v>45589</v>
      </c>
      <c r="AG994" s="38">
        <v>45589</v>
      </c>
      <c r="AH994" s="39" t="s">
        <v>1978</v>
      </c>
      <c r="AI994" s="39" t="s">
        <v>2211</v>
      </c>
      <c r="AJ994" s="40" t="s">
        <v>2250</v>
      </c>
      <c r="AK994" s="41"/>
      <c r="AL994" s="42" t="s">
        <v>833</v>
      </c>
      <c r="AM994" s="39">
        <v>1034</v>
      </c>
      <c r="AN994" s="30"/>
      <c r="AO994" s="30"/>
      <c r="AP994" s="38"/>
      <c r="AQ994" s="43" t="s">
        <v>911</v>
      </c>
      <c r="AR994" s="44"/>
      <c r="AS994" s="45"/>
      <c r="AT994" s="46"/>
      <c r="AU994" s="47"/>
      <c r="AV994" s="48">
        <v>45609</v>
      </c>
      <c r="AW994" s="49"/>
      <c r="AX994" s="49"/>
      <c r="AY994" s="49"/>
      <c r="AZ994" s="49"/>
      <c r="BA994" s="49"/>
      <c r="BB994" s="49"/>
      <c r="BC994" s="49"/>
      <c r="BD994" s="50">
        <v>228</v>
      </c>
      <c r="BE994" s="49"/>
      <c r="BF994" s="49"/>
      <c r="BG994" s="49"/>
      <c r="BH994" s="49">
        <v>169</v>
      </c>
      <c r="BI994" s="49"/>
      <c r="BJ994" s="49"/>
      <c r="BK994" s="49"/>
      <c r="BL994" s="49"/>
      <c r="BM994" s="49"/>
    </row>
    <row r="995" spans="2:65" x14ac:dyDescent="0.25">
      <c r="B995" s="163">
        <v>2024</v>
      </c>
      <c r="C995" s="26"/>
      <c r="D995" s="27" t="s">
        <v>2645</v>
      </c>
      <c r="E995" s="27" t="s">
        <v>2646</v>
      </c>
      <c r="F995" s="29"/>
      <c r="G995" s="30"/>
      <c r="H995" s="30"/>
      <c r="I995" s="30"/>
      <c r="J995" s="31"/>
      <c r="K995" s="32"/>
      <c r="L995" s="33"/>
      <c r="M995" s="33"/>
      <c r="N995" s="26"/>
      <c r="O995" s="26"/>
      <c r="P995" s="34"/>
      <c r="Q995" s="33"/>
      <c r="R995" s="35"/>
      <c r="S995" s="26"/>
      <c r="T995" s="26"/>
      <c r="U995" s="26"/>
      <c r="V995" s="26"/>
      <c r="W995" s="26"/>
      <c r="X995" s="26"/>
      <c r="Y995" s="36"/>
      <c r="Z995" s="37"/>
      <c r="AA995" s="37"/>
      <c r="AB995" s="38"/>
      <c r="AC995" s="33"/>
      <c r="AD995" s="28"/>
      <c r="AE995" s="37">
        <v>2024</v>
      </c>
      <c r="AF995" s="38">
        <v>45595</v>
      </c>
      <c r="AG995" s="38">
        <v>45595</v>
      </c>
      <c r="AH995" s="39" t="s">
        <v>1887</v>
      </c>
      <c r="AI995" s="39" t="s">
        <v>2211</v>
      </c>
      <c r="AJ995" s="40" t="s">
        <v>2647</v>
      </c>
      <c r="AK995" s="41"/>
      <c r="AL995" s="42" t="s">
        <v>1899</v>
      </c>
      <c r="AM995" s="39">
        <v>1035</v>
      </c>
      <c r="AN995" s="30"/>
      <c r="AO995" s="30"/>
      <c r="AP995" s="38"/>
      <c r="AQ995" s="43" t="s">
        <v>155</v>
      </c>
      <c r="AR995" s="44"/>
      <c r="AS995" s="45"/>
      <c r="AT995" s="46" t="s">
        <v>2648</v>
      </c>
      <c r="AU995" s="47"/>
      <c r="AV995" s="48">
        <v>45692</v>
      </c>
      <c r="AW995" s="49"/>
      <c r="AX995" s="49"/>
      <c r="AY995" s="49"/>
      <c r="AZ995" s="49"/>
      <c r="BA995" s="49"/>
      <c r="BB995" s="49"/>
      <c r="BC995" s="49"/>
      <c r="BD995" s="50"/>
      <c r="BE995" s="49"/>
      <c r="BF995" s="49"/>
      <c r="BG995" s="49"/>
      <c r="BH995" s="49"/>
      <c r="BI995" s="49"/>
      <c r="BJ995" s="49"/>
      <c r="BK995" s="49"/>
      <c r="BL995" s="49"/>
      <c r="BM995" s="49"/>
    </row>
    <row r="996" spans="2:65" x14ac:dyDescent="0.25">
      <c r="B996" s="162">
        <v>2024</v>
      </c>
      <c r="C996" s="26"/>
      <c r="D996" s="27" t="s">
        <v>2649</v>
      </c>
      <c r="E996" s="27" t="s">
        <v>2650</v>
      </c>
      <c r="F996" s="29"/>
      <c r="G996" s="30"/>
      <c r="H996" s="30"/>
      <c r="I996" s="30"/>
      <c r="J996" s="31"/>
      <c r="K996" s="32"/>
      <c r="L996" s="33"/>
      <c r="M996" s="33"/>
      <c r="N996" s="26"/>
      <c r="O996" s="26"/>
      <c r="P996" s="34"/>
      <c r="Q996" s="33"/>
      <c r="R996" s="35"/>
      <c r="S996" s="26"/>
      <c r="T996" s="26"/>
      <c r="U996" s="26"/>
      <c r="V996" s="26"/>
      <c r="W996" s="26"/>
      <c r="X996" s="26"/>
      <c r="Y996" s="36"/>
      <c r="Z996" s="37"/>
      <c r="AA996" s="37"/>
      <c r="AB996" s="38"/>
      <c r="AC996" s="33"/>
      <c r="AD996" s="28" t="s">
        <v>287</v>
      </c>
      <c r="AE996" s="37">
        <v>2024</v>
      </c>
      <c r="AF996" s="38">
        <v>45593</v>
      </c>
      <c r="AG996" s="38">
        <v>45595</v>
      </c>
      <c r="AH996" s="39" t="s">
        <v>664</v>
      </c>
      <c r="AI996" s="39" t="s">
        <v>720</v>
      </c>
      <c r="AJ996" s="40" t="s">
        <v>32</v>
      </c>
      <c r="AK996" s="41"/>
      <c r="AL996" s="42" t="s">
        <v>807</v>
      </c>
      <c r="AM996" s="39">
        <v>1036</v>
      </c>
      <c r="AN996" s="30"/>
      <c r="AO996" s="30"/>
      <c r="AP996" s="38"/>
      <c r="AQ996" s="43" t="s">
        <v>911</v>
      </c>
      <c r="AR996" s="44"/>
      <c r="AS996" s="45"/>
      <c r="AT996" s="46"/>
      <c r="AU996" s="47"/>
      <c r="AV996" s="48">
        <v>45609</v>
      </c>
      <c r="AW996" s="49"/>
      <c r="AX996" s="49"/>
      <c r="AY996" s="49"/>
      <c r="AZ996" s="49"/>
      <c r="BA996" s="49"/>
      <c r="BB996" s="49"/>
      <c r="BC996" s="49"/>
      <c r="BD996" s="50">
        <v>46</v>
      </c>
      <c r="BE996" s="49"/>
      <c r="BF996" s="49"/>
      <c r="BG996" s="49"/>
      <c r="BH996" s="49">
        <v>46</v>
      </c>
      <c r="BI996" s="49"/>
      <c r="BJ996" s="49"/>
      <c r="BK996" s="49"/>
      <c r="BL996" s="49"/>
      <c r="BM996" s="49"/>
    </row>
    <row r="997" spans="2:65" x14ac:dyDescent="0.25">
      <c r="B997" s="163">
        <v>2024</v>
      </c>
      <c r="C997" s="26"/>
      <c r="D997" s="27" t="s">
        <v>2651</v>
      </c>
      <c r="E997" s="27" t="s">
        <v>2652</v>
      </c>
      <c r="F997" s="29"/>
      <c r="G997" s="30"/>
      <c r="H997" s="30"/>
      <c r="I997" s="30"/>
      <c r="J997" s="31"/>
      <c r="K997" s="32"/>
      <c r="L997" s="33"/>
      <c r="M997" s="33"/>
      <c r="N997" s="26"/>
      <c r="O997" s="26"/>
      <c r="P997" s="34"/>
      <c r="Q997" s="33"/>
      <c r="R997" s="35"/>
      <c r="S997" s="26"/>
      <c r="T997" s="26"/>
      <c r="U997" s="26"/>
      <c r="V997" s="26" t="s">
        <v>2653</v>
      </c>
      <c r="W997" s="26"/>
      <c r="X997" s="26"/>
      <c r="Y997" s="36"/>
      <c r="Z997" s="37"/>
      <c r="AA997" s="37"/>
      <c r="AB997" s="38"/>
      <c r="AC997" s="33"/>
      <c r="AD997" s="28"/>
      <c r="AE997" s="37">
        <v>2024</v>
      </c>
      <c r="AF997" s="38">
        <v>45600</v>
      </c>
      <c r="AG997" s="38">
        <v>45601</v>
      </c>
      <c r="AH997" s="39"/>
      <c r="AI997" s="39"/>
      <c r="AJ997" s="40"/>
      <c r="AK997" s="41"/>
      <c r="AL997" s="42">
        <v>20</v>
      </c>
      <c r="AM997" s="39">
        <v>1037</v>
      </c>
      <c r="AN997" s="30" t="s">
        <v>2654</v>
      </c>
      <c r="AO997" s="30"/>
      <c r="AP997" s="38"/>
      <c r="AQ997" s="43" t="s">
        <v>155</v>
      </c>
      <c r="AR997" s="44"/>
      <c r="AS997" s="45"/>
      <c r="AT997" s="46" t="s">
        <v>2655</v>
      </c>
      <c r="AU997" s="47"/>
      <c r="AV997" s="48">
        <v>45686</v>
      </c>
      <c r="AW997" s="49"/>
      <c r="AX997" s="49"/>
      <c r="AY997" s="49"/>
      <c r="AZ997" s="49"/>
      <c r="BA997" s="49"/>
      <c r="BB997" s="49"/>
      <c r="BC997" s="49"/>
      <c r="BD997" s="50"/>
      <c r="BE997" s="49"/>
      <c r="BF997" s="49"/>
      <c r="BG997" s="49"/>
      <c r="BH997" s="49"/>
      <c r="BI997" s="49">
        <v>16</v>
      </c>
      <c r="BJ997" s="49"/>
      <c r="BK997" s="49"/>
      <c r="BL997" s="49"/>
      <c r="BM997" s="49"/>
    </row>
    <row r="998" spans="2:65" x14ac:dyDescent="0.25">
      <c r="B998" s="162">
        <v>2024</v>
      </c>
      <c r="C998" s="26"/>
      <c r="D998" s="27" t="s">
        <v>2656</v>
      </c>
      <c r="E998" s="27" t="s">
        <v>2657</v>
      </c>
      <c r="F998" s="29"/>
      <c r="G998" s="30"/>
      <c r="H998" s="30"/>
      <c r="I998" s="30"/>
      <c r="J998" s="31"/>
      <c r="K998" s="32"/>
      <c r="L998" s="33"/>
      <c r="M998" s="33"/>
      <c r="N998" s="26"/>
      <c r="O998" s="26"/>
      <c r="P998" s="34"/>
      <c r="Q998" s="33"/>
      <c r="R998" s="35"/>
      <c r="S998" s="26"/>
      <c r="T998" s="26"/>
      <c r="U998" s="26"/>
      <c r="V998" s="26"/>
      <c r="W998" s="26"/>
      <c r="X998" s="26"/>
      <c r="Y998" s="36"/>
      <c r="Z998" s="37"/>
      <c r="AA998" s="37"/>
      <c r="AB998" s="38"/>
      <c r="AC998" s="33" t="s">
        <v>2658</v>
      </c>
      <c r="AD998" s="28" t="s">
        <v>287</v>
      </c>
      <c r="AE998" s="37">
        <v>2024</v>
      </c>
      <c r="AF998" s="38">
        <v>45590</v>
      </c>
      <c r="AG998" s="38">
        <v>45590</v>
      </c>
      <c r="AH998" s="39" t="s">
        <v>664</v>
      </c>
      <c r="AI998" s="39" t="s">
        <v>720</v>
      </c>
      <c r="AJ998" s="40" t="s">
        <v>2659</v>
      </c>
      <c r="AK998" s="41"/>
      <c r="AL998" s="42" t="s">
        <v>611</v>
      </c>
      <c r="AM998" s="39">
        <v>1038</v>
      </c>
      <c r="AN998" s="30"/>
      <c r="AO998" s="30"/>
      <c r="AP998" s="38"/>
      <c r="AQ998" s="43" t="s">
        <v>155</v>
      </c>
      <c r="AR998" s="44"/>
      <c r="AS998" s="45"/>
      <c r="AT998" s="46"/>
      <c r="AU998" s="47"/>
      <c r="AV998" s="48">
        <v>45609</v>
      </c>
      <c r="AW998" s="49"/>
      <c r="AX998" s="49"/>
      <c r="AY998" s="49"/>
      <c r="AZ998" s="49"/>
      <c r="BA998" s="49"/>
      <c r="BB998" s="49"/>
      <c r="BC998" s="49"/>
      <c r="BD998" s="50">
        <v>15</v>
      </c>
      <c r="BE998" s="49"/>
      <c r="BF998" s="49"/>
      <c r="BG998" s="49"/>
      <c r="BH998" s="49">
        <v>15</v>
      </c>
      <c r="BI998" s="49"/>
      <c r="BJ998" s="49"/>
      <c r="BK998" s="49"/>
      <c r="BL998" s="49"/>
      <c r="BM998" s="49"/>
    </row>
    <row r="999" spans="2:65" x14ac:dyDescent="0.25">
      <c r="B999" s="163">
        <v>2024</v>
      </c>
      <c r="C999" s="26"/>
      <c r="D999" s="27" t="s">
        <v>2660</v>
      </c>
      <c r="E999" s="27" t="s">
        <v>2661</v>
      </c>
      <c r="F999" s="29"/>
      <c r="G999" s="30"/>
      <c r="H999" s="30"/>
      <c r="I999" s="30"/>
      <c r="J999" s="31"/>
      <c r="K999" s="32"/>
      <c r="L999" s="33"/>
      <c r="M999" s="33"/>
      <c r="N999" s="26"/>
      <c r="O999" s="26"/>
      <c r="P999" s="34"/>
      <c r="Q999" s="33"/>
      <c r="R999" s="35"/>
      <c r="S999" s="26"/>
      <c r="T999" s="26"/>
      <c r="U999" s="26"/>
      <c r="V999" s="26" t="s">
        <v>84</v>
      </c>
      <c r="W999" s="26"/>
      <c r="X999" s="26"/>
      <c r="Y999" s="36"/>
      <c r="Z999" s="37"/>
      <c r="AA999" s="37"/>
      <c r="AB999" s="38"/>
      <c r="AC999" s="33" t="s">
        <v>2662</v>
      </c>
      <c r="AD999" s="28"/>
      <c r="AE999" s="37">
        <v>2024</v>
      </c>
      <c r="AF999" s="38">
        <v>45596</v>
      </c>
      <c r="AG999" s="38">
        <v>45596</v>
      </c>
      <c r="AH999" s="39" t="s">
        <v>2618</v>
      </c>
      <c r="AI999" s="39" t="s">
        <v>1656</v>
      </c>
      <c r="AJ999" s="40" t="s">
        <v>2250</v>
      </c>
      <c r="AK999" s="41"/>
      <c r="AL999" s="42" t="s">
        <v>833</v>
      </c>
      <c r="AM999" s="39">
        <v>1039</v>
      </c>
      <c r="AN999" s="30"/>
      <c r="AO999" s="30"/>
      <c r="AP999" s="38"/>
      <c r="AQ999" s="43" t="s">
        <v>911</v>
      </c>
      <c r="AR999" s="44"/>
      <c r="AS999" s="45"/>
      <c r="AT999" s="46"/>
      <c r="AU999" s="47" t="s">
        <v>2444</v>
      </c>
      <c r="AV999" s="48">
        <v>45639</v>
      </c>
      <c r="AW999" s="49"/>
      <c r="AX999" s="49"/>
      <c r="AY999" s="49"/>
      <c r="AZ999" s="49"/>
      <c r="BA999" s="49"/>
      <c r="BB999" s="49"/>
      <c r="BC999" s="49"/>
      <c r="BD999" s="50">
        <v>626</v>
      </c>
      <c r="BE999" s="49"/>
      <c r="BF999" s="49"/>
      <c r="BG999" s="49"/>
      <c r="BH999" s="49"/>
      <c r="BI999" s="49"/>
      <c r="BJ999" s="49"/>
      <c r="BK999" s="49"/>
      <c r="BL999" s="49"/>
      <c r="BM999" s="49"/>
    </row>
    <row r="1000" spans="2:65" x14ac:dyDescent="0.25">
      <c r="B1000" s="162">
        <v>2024</v>
      </c>
      <c r="C1000" s="26"/>
      <c r="D1000" s="27" t="s">
        <v>2660</v>
      </c>
      <c r="E1000" s="27" t="s">
        <v>2661</v>
      </c>
      <c r="F1000" s="29"/>
      <c r="G1000" s="30"/>
      <c r="H1000" s="30"/>
      <c r="I1000" s="30"/>
      <c r="J1000" s="31"/>
      <c r="K1000" s="32"/>
      <c r="L1000" s="33"/>
      <c r="M1000" s="33"/>
      <c r="N1000" s="26"/>
      <c r="O1000" s="26"/>
      <c r="P1000" s="34"/>
      <c r="Q1000" s="33"/>
      <c r="R1000" s="35"/>
      <c r="S1000" s="26"/>
      <c r="T1000" s="26"/>
      <c r="U1000" s="26"/>
      <c r="V1000" s="26" t="s">
        <v>84</v>
      </c>
      <c r="W1000" s="26"/>
      <c r="X1000" s="26"/>
      <c r="Y1000" s="36"/>
      <c r="Z1000" s="37"/>
      <c r="AA1000" s="37"/>
      <c r="AB1000" s="38"/>
      <c r="AC1000" s="33" t="s">
        <v>2662</v>
      </c>
      <c r="AD1000" s="28"/>
      <c r="AE1000" s="37"/>
      <c r="AF1000" s="38" t="s">
        <v>1711</v>
      </c>
      <c r="AG1000" s="38" t="s">
        <v>501</v>
      </c>
      <c r="AH1000" s="39" t="s">
        <v>2618</v>
      </c>
      <c r="AI1000" s="39" t="s">
        <v>1656</v>
      </c>
      <c r="AJ1000" s="40" t="s">
        <v>2250</v>
      </c>
      <c r="AK1000" s="41"/>
      <c r="AL1000" s="42" t="s">
        <v>833</v>
      </c>
      <c r="AM1000" s="39">
        <v>1039</v>
      </c>
      <c r="AN1000" s="30"/>
      <c r="AO1000" s="30"/>
      <c r="AP1000" s="38"/>
      <c r="AQ1000" s="43"/>
      <c r="AR1000" s="44" t="s">
        <v>501</v>
      </c>
      <c r="AS1000" s="45"/>
      <c r="AT1000" s="46"/>
      <c r="AU1000" s="47"/>
      <c r="AV1000" s="48">
        <v>45639</v>
      </c>
      <c r="AW1000" s="49"/>
      <c r="AX1000" s="49"/>
      <c r="AY1000" s="49"/>
      <c r="AZ1000" s="49"/>
      <c r="BA1000" s="49"/>
      <c r="BB1000" s="49"/>
      <c r="BC1000" s="49"/>
      <c r="BD1000" s="50">
        <v>626</v>
      </c>
      <c r="BE1000" s="49"/>
      <c r="BF1000" s="49"/>
      <c r="BG1000" s="49"/>
      <c r="BH1000" s="49"/>
      <c r="BI1000" s="49"/>
      <c r="BJ1000" s="49"/>
      <c r="BK1000" s="49"/>
      <c r="BL1000" s="49"/>
      <c r="BM1000" s="49"/>
    </row>
    <row r="1001" spans="2:65" x14ac:dyDescent="0.25">
      <c r="B1001" s="163">
        <v>2024</v>
      </c>
      <c r="C1001" s="26"/>
      <c r="D1001" s="27" t="s">
        <v>2663</v>
      </c>
      <c r="E1001" s="27" t="s">
        <v>2664</v>
      </c>
      <c r="F1001" s="29"/>
      <c r="G1001" s="30"/>
      <c r="H1001" s="30"/>
      <c r="I1001" s="30"/>
      <c r="J1001" s="31"/>
      <c r="K1001" s="32"/>
      <c r="L1001" s="33"/>
      <c r="M1001" s="33"/>
      <c r="N1001" s="26"/>
      <c r="O1001" s="26"/>
      <c r="P1001" s="34"/>
      <c r="Q1001" s="33"/>
      <c r="R1001" s="35"/>
      <c r="S1001" s="26"/>
      <c r="T1001" s="26"/>
      <c r="U1001" s="26"/>
      <c r="V1001" s="26"/>
      <c r="W1001" s="26"/>
      <c r="X1001" s="26"/>
      <c r="Y1001" s="36"/>
      <c r="Z1001" s="37"/>
      <c r="AA1001" s="37"/>
      <c r="AB1001" s="38"/>
      <c r="AC1001" s="33" t="s">
        <v>2665</v>
      </c>
      <c r="AD1001" s="28"/>
      <c r="AE1001" s="37">
        <v>2024</v>
      </c>
      <c r="AF1001" s="38">
        <v>45603</v>
      </c>
      <c r="AG1001" s="38">
        <v>45603</v>
      </c>
      <c r="AH1001" s="39" t="s">
        <v>664</v>
      </c>
      <c r="AI1001" s="39" t="s">
        <v>2211</v>
      </c>
      <c r="AJ1001" s="40" t="s">
        <v>2250</v>
      </c>
      <c r="AK1001" s="41"/>
      <c r="AL1001" s="42" t="s">
        <v>1899</v>
      </c>
      <c r="AM1001" s="39">
        <v>1040</v>
      </c>
      <c r="AN1001" s="30"/>
      <c r="AO1001" s="30"/>
      <c r="AP1001" s="38"/>
      <c r="AQ1001" s="43" t="s">
        <v>155</v>
      </c>
      <c r="AR1001" s="44"/>
      <c r="AS1001" s="45"/>
      <c r="AT1001" s="46"/>
      <c r="AU1001" s="47"/>
      <c r="AV1001" s="48">
        <v>45698</v>
      </c>
      <c r="AW1001" s="49"/>
      <c r="AX1001" s="49"/>
      <c r="AY1001" s="49"/>
      <c r="AZ1001" s="49"/>
      <c r="BA1001" s="49"/>
      <c r="BB1001" s="49"/>
      <c r="BC1001" s="49"/>
      <c r="BD1001" s="50"/>
      <c r="BE1001" s="49"/>
      <c r="BF1001" s="49"/>
      <c r="BG1001" s="49"/>
      <c r="BH1001" s="49"/>
      <c r="BI1001" s="49">
        <v>769</v>
      </c>
      <c r="BJ1001" s="49"/>
      <c r="BK1001" s="49"/>
      <c r="BL1001" s="49"/>
      <c r="BM1001" s="49"/>
    </row>
    <row r="1002" spans="2:65" x14ac:dyDescent="0.25">
      <c r="B1002" s="162">
        <v>2024</v>
      </c>
      <c r="C1002" s="26"/>
      <c r="D1002" s="27" t="s">
        <v>2666</v>
      </c>
      <c r="E1002" s="27" t="s">
        <v>2667</v>
      </c>
      <c r="F1002" s="29"/>
      <c r="G1002" s="30"/>
      <c r="H1002" s="30"/>
      <c r="I1002" s="30"/>
      <c r="J1002" s="31"/>
      <c r="K1002" s="32"/>
      <c r="L1002" s="33"/>
      <c r="M1002" s="33"/>
      <c r="N1002" s="26"/>
      <c r="O1002" s="26"/>
      <c r="P1002" s="34"/>
      <c r="Q1002" s="33"/>
      <c r="R1002" s="35"/>
      <c r="S1002" s="26"/>
      <c r="T1002" s="26"/>
      <c r="U1002" s="26"/>
      <c r="V1002" s="26" t="s">
        <v>96</v>
      </c>
      <c r="W1002" s="26"/>
      <c r="X1002" s="26"/>
      <c r="Y1002" s="36"/>
      <c r="Z1002" s="37"/>
      <c r="AA1002" s="37"/>
      <c r="AB1002" s="38"/>
      <c r="AC1002" s="33" t="s">
        <v>2668</v>
      </c>
      <c r="AD1002" s="28"/>
      <c r="AE1002" s="37">
        <v>2024</v>
      </c>
      <c r="AF1002" s="38">
        <v>45614</v>
      </c>
      <c r="AG1002" s="38">
        <v>45614</v>
      </c>
      <c r="AH1002" s="39" t="s">
        <v>664</v>
      </c>
      <c r="AI1002" s="39" t="s">
        <v>2211</v>
      </c>
      <c r="AJ1002" s="40" t="s">
        <v>424</v>
      </c>
      <c r="AK1002" s="41"/>
      <c r="AL1002" s="42" t="s">
        <v>1871</v>
      </c>
      <c r="AM1002" s="39">
        <v>1041</v>
      </c>
      <c r="AN1002" s="30"/>
      <c r="AO1002" s="30"/>
      <c r="AP1002" s="38"/>
      <c r="AQ1002" s="43" t="s">
        <v>155</v>
      </c>
      <c r="AR1002" s="44"/>
      <c r="AS1002" s="45"/>
      <c r="AT1002" s="46"/>
      <c r="AU1002" s="47"/>
      <c r="AV1002" s="48">
        <v>45639</v>
      </c>
      <c r="AW1002" s="49"/>
      <c r="AX1002" s="49"/>
      <c r="AY1002" s="49"/>
      <c r="AZ1002" s="49"/>
      <c r="BA1002" s="49"/>
      <c r="BB1002" s="49"/>
      <c r="BC1002" s="49"/>
      <c r="BD1002" s="50">
        <v>68</v>
      </c>
      <c r="BE1002" s="49"/>
      <c r="BF1002" s="49"/>
      <c r="BG1002" s="49"/>
      <c r="BH1002" s="49"/>
      <c r="BI1002" s="49"/>
      <c r="BJ1002" s="49"/>
      <c r="BK1002" s="49"/>
      <c r="BL1002" s="49"/>
      <c r="BM1002" s="49"/>
    </row>
    <row r="1003" spans="2:65" x14ac:dyDescent="0.25">
      <c r="B1003" s="163">
        <v>2024</v>
      </c>
      <c r="C1003" s="26"/>
      <c r="D1003" s="27" t="s">
        <v>2669</v>
      </c>
      <c r="E1003" s="27" t="s">
        <v>2670</v>
      </c>
      <c r="F1003" s="29"/>
      <c r="G1003" s="30"/>
      <c r="H1003" s="30"/>
      <c r="I1003" s="30"/>
      <c r="J1003" s="31"/>
      <c r="K1003" s="32"/>
      <c r="L1003" s="33"/>
      <c r="M1003" s="33"/>
      <c r="N1003" s="26"/>
      <c r="O1003" s="26"/>
      <c r="P1003" s="34"/>
      <c r="Q1003" s="33"/>
      <c r="R1003" s="35"/>
      <c r="S1003" s="26"/>
      <c r="T1003" s="26"/>
      <c r="U1003" s="26"/>
      <c r="V1003" s="26"/>
      <c r="W1003" s="26"/>
      <c r="X1003" s="26"/>
      <c r="Y1003" s="36"/>
      <c r="Z1003" s="37"/>
      <c r="AA1003" s="37" t="s">
        <v>2131</v>
      </c>
      <c r="AB1003" s="38"/>
      <c r="AC1003" s="33" t="s">
        <v>2671</v>
      </c>
      <c r="AD1003" s="28"/>
      <c r="AE1003" s="37">
        <v>2024</v>
      </c>
      <c r="AF1003" s="38">
        <v>45617</v>
      </c>
      <c r="AG1003" s="38">
        <v>45617</v>
      </c>
      <c r="AH1003" s="39" t="s">
        <v>1978</v>
      </c>
      <c r="AI1003" s="39" t="s">
        <v>2211</v>
      </c>
      <c r="AJ1003" s="40" t="s">
        <v>1540</v>
      </c>
      <c r="AK1003" s="41"/>
      <c r="AL1003" s="42" t="s">
        <v>1968</v>
      </c>
      <c r="AM1003" s="39">
        <v>1042</v>
      </c>
      <c r="AN1003" s="30"/>
      <c r="AO1003" s="30"/>
      <c r="AP1003" s="38"/>
      <c r="AQ1003" s="43" t="s">
        <v>155</v>
      </c>
      <c r="AR1003" s="44"/>
      <c r="AS1003" s="45"/>
      <c r="AT1003" s="46"/>
      <c r="AU1003" s="47"/>
      <c r="AV1003" s="48">
        <v>45639</v>
      </c>
      <c r="AW1003" s="49"/>
      <c r="AX1003" s="49"/>
      <c r="AY1003" s="49"/>
      <c r="AZ1003" s="49"/>
      <c r="BA1003" s="49"/>
      <c r="BB1003" s="49"/>
      <c r="BC1003" s="49"/>
      <c r="BD1003" s="50">
        <v>31</v>
      </c>
      <c r="BE1003" s="49"/>
      <c r="BF1003" s="49"/>
      <c r="BG1003" s="49"/>
      <c r="BH1003" s="49"/>
      <c r="BI1003" s="49"/>
      <c r="BJ1003" s="49"/>
      <c r="BK1003" s="49"/>
      <c r="BL1003" s="49"/>
      <c r="BM1003" s="49"/>
    </row>
    <row r="1004" spans="2:65" x14ac:dyDescent="0.25">
      <c r="B1004" s="162">
        <v>2025</v>
      </c>
      <c r="C1004" s="26"/>
      <c r="D1004" s="27" t="s">
        <v>2672</v>
      </c>
      <c r="E1004" s="27" t="s">
        <v>2673</v>
      </c>
      <c r="F1004" s="29"/>
      <c r="G1004" s="30"/>
      <c r="H1004" s="30"/>
      <c r="I1004" s="30"/>
      <c r="J1004" s="31"/>
      <c r="K1004" s="32"/>
      <c r="L1004" s="33"/>
      <c r="M1004" s="33"/>
      <c r="N1004" s="26"/>
      <c r="O1004" s="26"/>
      <c r="P1004" s="34"/>
      <c r="Q1004" s="33"/>
      <c r="R1004" s="35"/>
      <c r="S1004" s="26"/>
      <c r="T1004" s="26"/>
      <c r="U1004" s="26"/>
      <c r="V1004" s="26" t="s">
        <v>2633</v>
      </c>
      <c r="W1004" s="26" t="s">
        <v>2674</v>
      </c>
      <c r="X1004" s="26"/>
      <c r="Y1004" s="36"/>
      <c r="Z1004" s="37">
        <v>40</v>
      </c>
      <c r="AA1004" s="37"/>
      <c r="AB1004" s="38"/>
      <c r="AC1004" s="33" t="s">
        <v>2675</v>
      </c>
      <c r="AD1004" s="28"/>
      <c r="AE1004" s="37">
        <v>2025</v>
      </c>
      <c r="AF1004" s="38">
        <v>45694</v>
      </c>
      <c r="AG1004" s="38">
        <v>45726</v>
      </c>
      <c r="AH1004" s="39" t="s">
        <v>2618</v>
      </c>
      <c r="AI1004" s="39" t="s">
        <v>2211</v>
      </c>
      <c r="AJ1004" s="40" t="s">
        <v>2492</v>
      </c>
      <c r="AK1004" s="41">
        <v>0.83333333333333337</v>
      </c>
      <c r="AL1004" s="42" t="s">
        <v>807</v>
      </c>
      <c r="AM1004" s="39">
        <v>1043</v>
      </c>
      <c r="AN1004" s="30"/>
      <c r="AO1004" s="30"/>
      <c r="AP1004" s="38"/>
      <c r="AQ1004" s="43"/>
      <c r="AR1004" s="44">
        <v>45726</v>
      </c>
      <c r="AS1004" s="45"/>
      <c r="AT1004" s="46" t="s">
        <v>2676</v>
      </c>
      <c r="AU1004" s="47"/>
      <c r="AV1004" s="48"/>
      <c r="AW1004" s="49"/>
      <c r="AX1004" s="49"/>
      <c r="AY1004" s="49"/>
      <c r="AZ1004" s="49"/>
      <c r="BA1004" s="49"/>
      <c r="BB1004" s="49"/>
      <c r="BC1004" s="49"/>
      <c r="BD1004" s="50"/>
      <c r="BE1004" s="49"/>
      <c r="BF1004" s="49"/>
      <c r="BG1004" s="49"/>
      <c r="BH1004" s="49"/>
      <c r="BI1004" s="49"/>
      <c r="BJ1004" s="49"/>
      <c r="BK1004" s="49"/>
      <c r="BL1004" s="49"/>
      <c r="BM1004" s="49"/>
    </row>
    <row r="1005" spans="2:65" x14ac:dyDescent="0.25">
      <c r="B1005" s="163">
        <v>2024</v>
      </c>
      <c r="C1005" s="26"/>
      <c r="D1005" s="27" t="s">
        <v>2677</v>
      </c>
      <c r="E1005" s="27" t="s">
        <v>2678</v>
      </c>
      <c r="F1005" s="29"/>
      <c r="G1005" s="30"/>
      <c r="H1005" s="30"/>
      <c r="I1005" s="30"/>
      <c r="J1005" s="31"/>
      <c r="K1005" s="32"/>
      <c r="L1005" s="33"/>
      <c r="M1005" s="33"/>
      <c r="N1005" s="26"/>
      <c r="O1005" s="26"/>
      <c r="P1005" s="34"/>
      <c r="Q1005" s="33"/>
      <c r="R1005" s="35"/>
      <c r="S1005" s="26"/>
      <c r="T1005" s="26"/>
      <c r="U1005" s="26"/>
      <c r="V1005" s="26"/>
      <c r="W1005" s="26"/>
      <c r="X1005" s="26"/>
      <c r="Y1005" s="36"/>
      <c r="Z1005" s="37"/>
      <c r="AA1005" s="37"/>
      <c r="AB1005" s="38"/>
      <c r="AC1005" s="33" t="s">
        <v>2679</v>
      </c>
      <c r="AD1005" s="28"/>
      <c r="AE1005" s="37">
        <v>2024</v>
      </c>
      <c r="AF1005" s="38">
        <v>45618</v>
      </c>
      <c r="AG1005" s="38">
        <v>45618</v>
      </c>
      <c r="AH1005" s="39"/>
      <c r="AI1005" s="39" t="s">
        <v>2680</v>
      </c>
      <c r="AJ1005" s="40" t="s">
        <v>2601</v>
      </c>
      <c r="AK1005" s="41"/>
      <c r="AL1005" s="42" t="s">
        <v>1899</v>
      </c>
      <c r="AM1005" s="39">
        <v>1044</v>
      </c>
      <c r="AN1005" s="30"/>
      <c r="AO1005" s="30"/>
      <c r="AP1005" s="38"/>
      <c r="AQ1005" s="43" t="s">
        <v>1185</v>
      </c>
      <c r="AR1005" s="44"/>
      <c r="AS1005" s="45">
        <v>45684</v>
      </c>
      <c r="AT1005" s="46" t="s">
        <v>2481</v>
      </c>
      <c r="AU1005" s="47"/>
      <c r="AV1005" s="48"/>
      <c r="AW1005" s="49"/>
      <c r="AX1005" s="49"/>
      <c r="AY1005" s="49"/>
      <c r="AZ1005" s="49"/>
      <c r="BA1005" s="49"/>
      <c r="BB1005" s="49"/>
      <c r="BC1005" s="49"/>
      <c r="BD1005" s="50"/>
      <c r="BE1005" s="49"/>
      <c r="BF1005" s="49"/>
      <c r="BG1005" s="49"/>
      <c r="BH1005" s="49"/>
      <c r="BI1005" s="49"/>
      <c r="BJ1005" s="49"/>
      <c r="BK1005" s="49"/>
      <c r="BL1005" s="49"/>
      <c r="BM1005" s="49"/>
    </row>
    <row r="1006" spans="2:65" x14ac:dyDescent="0.25">
      <c r="B1006" s="162">
        <v>2024</v>
      </c>
      <c r="C1006" s="26"/>
      <c r="D1006" s="27" t="s">
        <v>2681</v>
      </c>
      <c r="E1006" s="27" t="s">
        <v>2682</v>
      </c>
      <c r="F1006" s="29"/>
      <c r="G1006" s="30"/>
      <c r="H1006" s="30"/>
      <c r="I1006" s="30"/>
      <c r="J1006" s="31"/>
      <c r="K1006" s="32"/>
      <c r="L1006" s="33"/>
      <c r="M1006" s="33"/>
      <c r="N1006" s="26"/>
      <c r="O1006" s="26"/>
      <c r="P1006" s="34"/>
      <c r="Q1006" s="33"/>
      <c r="R1006" s="35"/>
      <c r="S1006" s="26"/>
      <c r="T1006" s="26"/>
      <c r="U1006" s="26"/>
      <c r="V1006" s="26" t="s">
        <v>84</v>
      </c>
      <c r="W1006" s="26"/>
      <c r="X1006" s="26"/>
      <c r="Y1006" s="36"/>
      <c r="Z1006" s="37"/>
      <c r="AA1006" s="37"/>
      <c r="AB1006" s="38"/>
      <c r="AC1006" s="33"/>
      <c r="AD1006" s="28"/>
      <c r="AE1006" s="37"/>
      <c r="AF1006" s="38" t="s">
        <v>1711</v>
      </c>
      <c r="AG1006" s="38" t="s">
        <v>501</v>
      </c>
      <c r="AH1006" s="39" t="s">
        <v>664</v>
      </c>
      <c r="AI1006" s="39" t="s">
        <v>2237</v>
      </c>
      <c r="AJ1006" s="40" t="s">
        <v>2250</v>
      </c>
      <c r="AK1006" s="41"/>
      <c r="AL1006" s="42" t="s">
        <v>1899</v>
      </c>
      <c r="AM1006" s="39">
        <v>1046</v>
      </c>
      <c r="AN1006" s="30"/>
      <c r="AO1006" s="30"/>
      <c r="AP1006" s="38"/>
      <c r="AQ1006" s="43"/>
      <c r="AR1006" s="44" t="s">
        <v>501</v>
      </c>
      <c r="AS1006" s="45"/>
      <c r="AT1006" s="46"/>
      <c r="AU1006" s="47"/>
      <c r="AV1006" s="48"/>
      <c r="AW1006" s="49"/>
      <c r="AX1006" s="49"/>
      <c r="AY1006" s="49"/>
      <c r="AZ1006" s="49"/>
      <c r="BA1006" s="49"/>
      <c r="BB1006" s="49"/>
      <c r="BC1006" s="49"/>
      <c r="BD1006" s="50"/>
      <c r="BE1006" s="49"/>
      <c r="BF1006" s="49"/>
      <c r="BG1006" s="49"/>
      <c r="BH1006" s="49"/>
      <c r="BI1006" s="49"/>
      <c r="BJ1006" s="49"/>
      <c r="BK1006" s="49"/>
      <c r="BL1006" s="49"/>
      <c r="BM1006" s="49"/>
    </row>
    <row r="1007" spans="2:65" x14ac:dyDescent="0.25">
      <c r="B1007" s="163">
        <v>2024</v>
      </c>
      <c r="C1007" s="26"/>
      <c r="D1007" s="27" t="s">
        <v>2683</v>
      </c>
      <c r="E1007" s="27" t="s">
        <v>2684</v>
      </c>
      <c r="F1007" s="29"/>
      <c r="G1007" s="30"/>
      <c r="H1007" s="30"/>
      <c r="I1007" s="30"/>
      <c r="J1007" s="31"/>
      <c r="K1007" s="32"/>
      <c r="L1007" s="33"/>
      <c r="M1007" s="33"/>
      <c r="N1007" s="26"/>
      <c r="O1007" s="26"/>
      <c r="P1007" s="34"/>
      <c r="Q1007" s="33"/>
      <c r="R1007" s="35"/>
      <c r="S1007" s="26"/>
      <c r="T1007" s="26"/>
      <c r="U1007" s="26"/>
      <c r="V1007" s="26" t="s">
        <v>96</v>
      </c>
      <c r="W1007" s="26"/>
      <c r="X1007" s="26"/>
      <c r="Y1007" s="36"/>
      <c r="Z1007" s="37"/>
      <c r="AA1007" s="37"/>
      <c r="AB1007" s="38"/>
      <c r="AC1007" s="33" t="s">
        <v>2685</v>
      </c>
      <c r="AD1007" s="28"/>
      <c r="AE1007" s="37">
        <v>2024</v>
      </c>
      <c r="AF1007" s="38">
        <v>45618</v>
      </c>
      <c r="AG1007" s="38" t="s">
        <v>2686</v>
      </c>
      <c r="AH1007" s="39" t="s">
        <v>1978</v>
      </c>
      <c r="AI1007" s="39" t="s">
        <v>2211</v>
      </c>
      <c r="AJ1007" s="40" t="s">
        <v>424</v>
      </c>
      <c r="AK1007" s="41"/>
      <c r="AL1007" s="42" t="s">
        <v>1871</v>
      </c>
      <c r="AM1007" s="39">
        <v>1047</v>
      </c>
      <c r="AN1007" s="30"/>
      <c r="AO1007" s="30"/>
      <c r="AP1007" s="38"/>
      <c r="AQ1007" s="43" t="s">
        <v>155</v>
      </c>
      <c r="AR1007" s="44"/>
      <c r="AS1007" s="45"/>
      <c r="AT1007" s="46"/>
      <c r="AU1007" s="47"/>
      <c r="AV1007" s="48">
        <v>45639</v>
      </c>
      <c r="AW1007" s="49"/>
      <c r="AX1007" s="49"/>
      <c r="AY1007" s="49"/>
      <c r="AZ1007" s="49"/>
      <c r="BA1007" s="49"/>
      <c r="BB1007" s="49"/>
      <c r="BC1007" s="49"/>
      <c r="BD1007" s="50">
        <v>61</v>
      </c>
      <c r="BE1007" s="49"/>
      <c r="BF1007" s="49"/>
      <c r="BG1007" s="49"/>
      <c r="BH1007" s="49"/>
      <c r="BI1007" s="49"/>
      <c r="BJ1007" s="49"/>
      <c r="BK1007" s="49"/>
      <c r="BL1007" s="49"/>
      <c r="BM1007" s="49"/>
    </row>
    <row r="1008" spans="2:65" x14ac:dyDescent="0.25">
      <c r="B1008" s="162">
        <v>2024</v>
      </c>
      <c r="C1008" s="26"/>
      <c r="D1008" s="27" t="s">
        <v>2687</v>
      </c>
      <c r="E1008" s="27" t="s">
        <v>2688</v>
      </c>
      <c r="F1008" s="29"/>
      <c r="G1008" s="30"/>
      <c r="H1008" s="30"/>
      <c r="I1008" s="30"/>
      <c r="J1008" s="31"/>
      <c r="K1008" s="32"/>
      <c r="L1008" s="33"/>
      <c r="M1008" s="33"/>
      <c r="N1008" s="26"/>
      <c r="O1008" s="26"/>
      <c r="P1008" s="34"/>
      <c r="Q1008" s="33"/>
      <c r="R1008" s="35"/>
      <c r="S1008" s="26"/>
      <c r="T1008" s="26"/>
      <c r="U1008" s="26"/>
      <c r="V1008" s="26"/>
      <c r="W1008" s="26"/>
      <c r="X1008" s="26"/>
      <c r="Y1008" s="36" t="s">
        <v>2371</v>
      </c>
      <c r="Z1008" s="37"/>
      <c r="AA1008" s="37"/>
      <c r="AB1008" s="38"/>
      <c r="AC1008" s="33" t="s">
        <v>2689</v>
      </c>
      <c r="AD1008" s="28"/>
      <c r="AE1008" s="37">
        <v>2024</v>
      </c>
      <c r="AF1008" s="38">
        <v>45622</v>
      </c>
      <c r="AG1008" s="38">
        <v>45622</v>
      </c>
      <c r="AH1008" s="39"/>
      <c r="AI1008" s="39" t="s">
        <v>1081</v>
      </c>
      <c r="AJ1008" s="40" t="s">
        <v>2250</v>
      </c>
      <c r="AK1008" s="41"/>
      <c r="AL1008" s="42" t="s">
        <v>833</v>
      </c>
      <c r="AM1008" s="39">
        <v>1048</v>
      </c>
      <c r="AN1008" s="30"/>
      <c r="AO1008" s="30"/>
      <c r="AP1008" s="38"/>
      <c r="AQ1008" s="43" t="s">
        <v>911</v>
      </c>
      <c r="AR1008" s="44"/>
      <c r="AS1008" s="45"/>
      <c r="AT1008" s="46"/>
      <c r="AU1008" s="47"/>
      <c r="AV1008" s="48">
        <v>45639</v>
      </c>
      <c r="AW1008" s="49"/>
      <c r="AX1008" s="49"/>
      <c r="AY1008" s="49"/>
      <c r="AZ1008" s="49"/>
      <c r="BA1008" s="49"/>
      <c r="BB1008" s="49"/>
      <c r="BC1008" s="49"/>
      <c r="BD1008" s="50">
        <v>16</v>
      </c>
      <c r="BE1008" s="49"/>
      <c r="BF1008" s="49"/>
      <c r="BG1008" s="49"/>
      <c r="BH1008" s="49"/>
      <c r="BI1008" s="49"/>
      <c r="BJ1008" s="49"/>
      <c r="BK1008" s="49"/>
      <c r="BL1008" s="49"/>
      <c r="BM1008" s="49"/>
    </row>
    <row r="1009" spans="2:65" x14ac:dyDescent="0.25">
      <c r="B1009" s="163">
        <v>2024</v>
      </c>
      <c r="C1009" s="26"/>
      <c r="D1009" s="27" t="s">
        <v>2690</v>
      </c>
      <c r="E1009" s="27" t="s">
        <v>2691</v>
      </c>
      <c r="F1009" s="29"/>
      <c r="G1009" s="30"/>
      <c r="H1009" s="30"/>
      <c r="I1009" s="30"/>
      <c r="J1009" s="31"/>
      <c r="K1009" s="32"/>
      <c r="L1009" s="33"/>
      <c r="M1009" s="33"/>
      <c r="N1009" s="26"/>
      <c r="O1009" s="26"/>
      <c r="P1009" s="34"/>
      <c r="Q1009" s="33"/>
      <c r="R1009" s="35"/>
      <c r="S1009" s="26"/>
      <c r="T1009" s="26"/>
      <c r="U1009" s="26"/>
      <c r="V1009" s="26"/>
      <c r="W1009" s="26"/>
      <c r="X1009" s="26"/>
      <c r="Y1009" s="36"/>
      <c r="Z1009" s="37"/>
      <c r="AA1009" s="37"/>
      <c r="AB1009" s="38"/>
      <c r="AC1009" s="33" t="s">
        <v>2692</v>
      </c>
      <c r="AD1009" s="28"/>
      <c r="AE1009" s="37">
        <v>2024</v>
      </c>
      <c r="AF1009" s="38">
        <v>45623</v>
      </c>
      <c r="AG1009" s="38">
        <v>45623</v>
      </c>
      <c r="AH1009" s="39" t="s">
        <v>664</v>
      </c>
      <c r="AI1009" s="39" t="s">
        <v>1081</v>
      </c>
      <c r="AJ1009" s="40" t="s">
        <v>2250</v>
      </c>
      <c r="AK1009" s="41"/>
      <c r="AL1009" s="42" t="s">
        <v>833</v>
      </c>
      <c r="AM1009" s="39">
        <v>1049</v>
      </c>
      <c r="AN1009" s="30"/>
      <c r="AO1009" s="30"/>
      <c r="AP1009" s="38"/>
      <c r="AQ1009" s="43" t="s">
        <v>911</v>
      </c>
      <c r="AR1009" s="44"/>
      <c r="AS1009" s="45"/>
      <c r="AT1009" s="46" t="s">
        <v>2693</v>
      </c>
      <c r="AU1009" s="47"/>
      <c r="AV1009" s="48">
        <v>45639</v>
      </c>
      <c r="AW1009" s="49"/>
      <c r="AX1009" s="49"/>
      <c r="AY1009" s="49"/>
      <c r="AZ1009" s="49"/>
      <c r="BA1009" s="49"/>
      <c r="BB1009" s="49"/>
      <c r="BC1009" s="49"/>
      <c r="BD1009" s="50">
        <v>22</v>
      </c>
      <c r="BE1009" s="49"/>
      <c r="BF1009" s="49"/>
      <c r="BG1009" s="49"/>
      <c r="BH1009" s="49"/>
      <c r="BI1009" s="49"/>
      <c r="BJ1009" s="49"/>
      <c r="BK1009" s="49"/>
      <c r="BL1009" s="49"/>
      <c r="BM1009" s="49"/>
    </row>
    <row r="1010" spans="2:65" x14ac:dyDescent="0.25">
      <c r="B1010" s="162">
        <v>2024</v>
      </c>
      <c r="C1010" s="26"/>
      <c r="D1010" s="27" t="s">
        <v>2690</v>
      </c>
      <c r="E1010" s="27" t="s">
        <v>2691</v>
      </c>
      <c r="F1010" s="29"/>
      <c r="G1010" s="30"/>
      <c r="H1010" s="30"/>
      <c r="I1010" s="30"/>
      <c r="J1010" s="31"/>
      <c r="K1010" s="32"/>
      <c r="L1010" s="33"/>
      <c r="M1010" s="33"/>
      <c r="N1010" s="26"/>
      <c r="O1010" s="26"/>
      <c r="P1010" s="34"/>
      <c r="Q1010" s="33"/>
      <c r="R1010" s="35"/>
      <c r="S1010" s="26"/>
      <c r="T1010" s="26"/>
      <c r="U1010" s="26"/>
      <c r="V1010" s="26"/>
      <c r="W1010" s="26"/>
      <c r="X1010" s="26"/>
      <c r="Y1010" s="36"/>
      <c r="Z1010" s="37"/>
      <c r="AA1010" s="37"/>
      <c r="AB1010" s="38"/>
      <c r="AC1010" s="33" t="s">
        <v>2692</v>
      </c>
      <c r="AD1010" s="28"/>
      <c r="AE1010" s="37"/>
      <c r="AF1010" s="38" t="s">
        <v>1711</v>
      </c>
      <c r="AG1010" s="38" t="s">
        <v>501</v>
      </c>
      <c r="AH1010" s="39" t="s">
        <v>664</v>
      </c>
      <c r="AI1010" s="39" t="s">
        <v>1081</v>
      </c>
      <c r="AJ1010" s="40" t="s">
        <v>2250</v>
      </c>
      <c r="AK1010" s="41"/>
      <c r="AL1010" s="42" t="s">
        <v>833</v>
      </c>
      <c r="AM1010" s="39">
        <v>1049</v>
      </c>
      <c r="AN1010" s="30"/>
      <c r="AO1010" s="30"/>
      <c r="AP1010" s="38"/>
      <c r="AQ1010" s="43"/>
      <c r="AR1010" s="44" t="s">
        <v>501</v>
      </c>
      <c r="AS1010" s="45"/>
      <c r="AT1010" s="46" t="s">
        <v>2693</v>
      </c>
      <c r="AU1010" s="47"/>
      <c r="AV1010" s="48"/>
      <c r="AW1010" s="49"/>
      <c r="AX1010" s="49"/>
      <c r="AY1010" s="49"/>
      <c r="AZ1010" s="49"/>
      <c r="BA1010" s="49"/>
      <c r="BB1010" s="49"/>
      <c r="BC1010" s="49"/>
      <c r="BD1010" s="50"/>
      <c r="BE1010" s="49"/>
      <c r="BF1010" s="49"/>
      <c r="BG1010" s="49"/>
      <c r="BH1010" s="49"/>
      <c r="BI1010" s="49"/>
      <c r="BJ1010" s="49"/>
      <c r="BK1010" s="49"/>
      <c r="BL1010" s="49"/>
      <c r="BM1010" s="49"/>
    </row>
    <row r="1011" spans="2:65" x14ac:dyDescent="0.25">
      <c r="B1011" s="163">
        <v>2024</v>
      </c>
      <c r="C1011" s="26"/>
      <c r="D1011" s="27" t="s">
        <v>2694</v>
      </c>
      <c r="E1011" s="27" t="s">
        <v>2695</v>
      </c>
      <c r="F1011" s="29"/>
      <c r="G1011" s="30"/>
      <c r="H1011" s="30"/>
      <c r="I1011" s="30"/>
      <c r="J1011" s="31"/>
      <c r="K1011" s="32"/>
      <c r="L1011" s="33"/>
      <c r="M1011" s="33"/>
      <c r="N1011" s="26"/>
      <c r="O1011" s="26"/>
      <c r="P1011" s="34"/>
      <c r="Q1011" s="33"/>
      <c r="R1011" s="35"/>
      <c r="S1011" s="26"/>
      <c r="T1011" s="26"/>
      <c r="U1011" s="26"/>
      <c r="V1011" s="26"/>
      <c r="W1011" s="26"/>
      <c r="X1011" s="26"/>
      <c r="Y1011" s="36" t="s">
        <v>2696</v>
      </c>
      <c r="Z1011" s="37"/>
      <c r="AA1011" s="37"/>
      <c r="AB1011" s="38"/>
      <c r="AC1011" s="33" t="s">
        <v>2697</v>
      </c>
      <c r="AD1011" s="28" t="s">
        <v>1977</v>
      </c>
      <c r="AE1011" s="37">
        <v>2024</v>
      </c>
      <c r="AF1011" s="38">
        <v>45625</v>
      </c>
      <c r="AG1011" s="38">
        <v>45625</v>
      </c>
      <c r="AH1011" s="39" t="s">
        <v>30</v>
      </c>
      <c r="AI1011" s="39" t="s">
        <v>2211</v>
      </c>
      <c r="AJ1011" s="40"/>
      <c r="AK1011" s="41"/>
      <c r="AL1011" s="42" t="s">
        <v>1906</v>
      </c>
      <c r="AM1011" s="39">
        <v>1050</v>
      </c>
      <c r="AN1011" s="30"/>
      <c r="AO1011" s="30"/>
      <c r="AP1011" s="38"/>
      <c r="AQ1011" s="43" t="s">
        <v>155</v>
      </c>
      <c r="AR1011" s="44"/>
      <c r="AS1011" s="45">
        <v>45638</v>
      </c>
      <c r="AT1011" s="46" t="s">
        <v>2698</v>
      </c>
      <c r="AU1011" s="47"/>
      <c r="AV1011" s="48">
        <v>45657</v>
      </c>
      <c r="AW1011" s="49"/>
      <c r="AX1011" s="49"/>
      <c r="AY1011" s="49"/>
      <c r="AZ1011" s="49"/>
      <c r="BA1011" s="49"/>
      <c r="BB1011" s="49"/>
      <c r="BC1011" s="49"/>
      <c r="BD1011" s="50">
        <v>10</v>
      </c>
      <c r="BE1011" s="49"/>
      <c r="BF1011" s="49"/>
      <c r="BG1011" s="49"/>
      <c r="BH1011" s="49"/>
      <c r="BI1011" s="49"/>
      <c r="BJ1011" s="49"/>
      <c r="BK1011" s="49"/>
      <c r="BL1011" s="49"/>
      <c r="BM1011" s="49"/>
    </row>
    <row r="1012" spans="2:65" x14ac:dyDescent="0.25">
      <c r="B1012" s="162">
        <v>2024</v>
      </c>
      <c r="C1012" s="26"/>
      <c r="D1012" s="27" t="s">
        <v>2699</v>
      </c>
      <c r="E1012" s="27" t="s">
        <v>2700</v>
      </c>
      <c r="F1012" s="29"/>
      <c r="G1012" s="30"/>
      <c r="H1012" s="30"/>
      <c r="I1012" s="30"/>
      <c r="J1012" s="31"/>
      <c r="K1012" s="32"/>
      <c r="L1012" s="33"/>
      <c r="M1012" s="33"/>
      <c r="N1012" s="26"/>
      <c r="O1012" s="26"/>
      <c r="P1012" s="34"/>
      <c r="Q1012" s="33"/>
      <c r="R1012" s="35"/>
      <c r="S1012" s="26"/>
      <c r="T1012" s="26"/>
      <c r="U1012" s="26"/>
      <c r="V1012" s="26"/>
      <c r="W1012" s="26"/>
      <c r="X1012" s="26"/>
      <c r="Y1012" s="36"/>
      <c r="Z1012" s="37"/>
      <c r="AA1012" s="37"/>
      <c r="AB1012" s="38"/>
      <c r="AC1012" s="33"/>
      <c r="AD1012" s="28"/>
      <c r="AE1012" s="37"/>
      <c r="AF1012" s="38">
        <v>45624</v>
      </c>
      <c r="AG1012" s="38">
        <v>45624</v>
      </c>
      <c r="AH1012" s="39"/>
      <c r="AI1012" s="39"/>
      <c r="AJ1012" s="40"/>
      <c r="AK1012" s="41"/>
      <c r="AL1012" s="42"/>
      <c r="AM1012" s="39">
        <v>1051</v>
      </c>
      <c r="AN1012" s="30"/>
      <c r="AO1012" s="30"/>
      <c r="AP1012" s="38"/>
      <c r="AQ1012" s="43" t="s">
        <v>1185</v>
      </c>
      <c r="AR1012" s="44"/>
      <c r="AS1012" s="45">
        <v>45684</v>
      </c>
      <c r="AT1012" s="46" t="s">
        <v>2481</v>
      </c>
      <c r="AU1012" s="47"/>
      <c r="AV1012" s="48"/>
      <c r="AW1012" s="49"/>
      <c r="AX1012" s="49"/>
      <c r="AY1012" s="49"/>
      <c r="AZ1012" s="49"/>
      <c r="BA1012" s="49"/>
      <c r="BB1012" s="49"/>
      <c r="BC1012" s="49"/>
      <c r="BD1012" s="50"/>
      <c r="BE1012" s="49"/>
      <c r="BF1012" s="49"/>
      <c r="BG1012" s="49"/>
      <c r="BH1012" s="49"/>
      <c r="BI1012" s="49"/>
      <c r="BJ1012" s="49"/>
      <c r="BK1012" s="49"/>
      <c r="BL1012" s="49"/>
      <c r="BM1012" s="49"/>
    </row>
    <row r="1013" spans="2:65" x14ac:dyDescent="0.25">
      <c r="B1013" s="163">
        <v>2024</v>
      </c>
      <c r="C1013" s="26"/>
      <c r="D1013" s="27" t="s">
        <v>2701</v>
      </c>
      <c r="E1013" s="27" t="s">
        <v>2702</v>
      </c>
      <c r="F1013" s="29"/>
      <c r="G1013" s="30"/>
      <c r="H1013" s="30"/>
      <c r="I1013" s="30"/>
      <c r="J1013" s="31"/>
      <c r="K1013" s="32"/>
      <c r="L1013" s="33"/>
      <c r="M1013" s="33"/>
      <c r="N1013" s="26"/>
      <c r="O1013" s="26"/>
      <c r="P1013" s="34"/>
      <c r="Q1013" s="33"/>
      <c r="R1013" s="35"/>
      <c r="S1013" s="26"/>
      <c r="T1013" s="26"/>
      <c r="U1013" s="26"/>
      <c r="V1013" s="26"/>
      <c r="W1013" s="26"/>
      <c r="X1013" s="26"/>
      <c r="Y1013" s="36"/>
      <c r="Z1013" s="37"/>
      <c r="AA1013" s="37"/>
      <c r="AB1013" s="38"/>
      <c r="AC1013" s="33"/>
      <c r="AD1013" s="28"/>
      <c r="AE1013" s="37"/>
      <c r="AF1013" s="38"/>
      <c r="AG1013" s="38">
        <v>45625</v>
      </c>
      <c r="AH1013" s="39"/>
      <c r="AI1013" s="39"/>
      <c r="AJ1013" s="40"/>
      <c r="AK1013" s="41"/>
      <c r="AL1013" s="42"/>
      <c r="AM1013" s="39">
        <v>1052</v>
      </c>
      <c r="AN1013" s="30"/>
      <c r="AO1013" s="30"/>
      <c r="AP1013" s="38"/>
      <c r="AQ1013" s="43" t="s">
        <v>1185</v>
      </c>
      <c r="AR1013" s="44"/>
      <c r="AS1013" s="45">
        <v>45684</v>
      </c>
      <c r="AT1013" s="46" t="s">
        <v>2703</v>
      </c>
      <c r="AU1013" s="47"/>
      <c r="AV1013" s="48"/>
      <c r="AW1013" s="49"/>
      <c r="AX1013" s="49"/>
      <c r="AY1013" s="49"/>
      <c r="AZ1013" s="49"/>
      <c r="BA1013" s="49"/>
      <c r="BB1013" s="49"/>
      <c r="BC1013" s="49"/>
      <c r="BD1013" s="50"/>
      <c r="BE1013" s="49"/>
      <c r="BF1013" s="49"/>
      <c r="BG1013" s="49"/>
      <c r="BH1013" s="49"/>
      <c r="BI1013" s="49"/>
      <c r="BJ1013" s="49"/>
      <c r="BK1013" s="49"/>
      <c r="BL1013" s="49"/>
      <c r="BM1013" s="49"/>
    </row>
    <row r="1014" spans="2:65" x14ac:dyDescent="0.25">
      <c r="B1014" s="162">
        <v>2024</v>
      </c>
      <c r="C1014" s="26"/>
      <c r="D1014" s="27" t="s">
        <v>2704</v>
      </c>
      <c r="E1014" s="27" t="s">
        <v>2705</v>
      </c>
      <c r="F1014" s="29"/>
      <c r="G1014" s="30"/>
      <c r="H1014" s="30"/>
      <c r="I1014" s="30"/>
      <c r="J1014" s="31"/>
      <c r="K1014" s="32"/>
      <c r="L1014" s="33"/>
      <c r="M1014" s="33"/>
      <c r="N1014" s="26"/>
      <c r="O1014" s="26"/>
      <c r="P1014" s="34"/>
      <c r="Q1014" s="33"/>
      <c r="R1014" s="35"/>
      <c r="S1014" s="26"/>
      <c r="T1014" s="26"/>
      <c r="U1014" s="26"/>
      <c r="V1014" s="26"/>
      <c r="W1014" s="26"/>
      <c r="X1014" s="26"/>
      <c r="Y1014" s="36"/>
      <c r="Z1014" s="37">
        <v>394</v>
      </c>
      <c r="AA1014" s="37"/>
      <c r="AB1014" s="38" t="s">
        <v>720</v>
      </c>
      <c r="AC1014" s="33" t="s">
        <v>2706</v>
      </c>
      <c r="AD1014" s="28" t="s">
        <v>287</v>
      </c>
      <c r="AE1014" s="37">
        <v>2024</v>
      </c>
      <c r="AF1014" s="38">
        <v>45635</v>
      </c>
      <c r="AG1014" s="38">
        <v>45635</v>
      </c>
      <c r="AH1014" s="39"/>
      <c r="AI1014" s="39"/>
      <c r="AJ1014" s="40"/>
      <c r="AK1014" s="41"/>
      <c r="AL1014" s="42" t="s">
        <v>1871</v>
      </c>
      <c r="AM1014" s="39">
        <v>1053</v>
      </c>
      <c r="AN1014" s="30"/>
      <c r="AO1014" s="30"/>
      <c r="AP1014" s="38"/>
      <c r="AQ1014" s="43" t="s">
        <v>911</v>
      </c>
      <c r="AR1014" s="44"/>
      <c r="AS1014" s="45"/>
      <c r="AT1014" s="46"/>
      <c r="AU1014" s="47"/>
      <c r="AV1014" s="48">
        <v>45639</v>
      </c>
      <c r="AW1014" s="49"/>
      <c r="AX1014" s="49"/>
      <c r="AY1014" s="49"/>
      <c r="AZ1014" s="49"/>
      <c r="BA1014" s="49"/>
      <c r="BB1014" s="49"/>
      <c r="BC1014" s="49"/>
      <c r="BD1014" s="50">
        <v>25</v>
      </c>
      <c r="BE1014" s="49"/>
      <c r="BF1014" s="49"/>
      <c r="BG1014" s="49"/>
      <c r="BH1014" s="49"/>
      <c r="BI1014" s="49"/>
      <c r="BJ1014" s="49"/>
      <c r="BK1014" s="49"/>
      <c r="BL1014" s="49"/>
      <c r="BM1014" s="49"/>
    </row>
    <row r="1015" spans="2:65" x14ac:dyDescent="0.25">
      <c r="B1015" s="163">
        <v>2024</v>
      </c>
      <c r="C1015" s="26"/>
      <c r="D1015" s="27" t="s">
        <v>2707</v>
      </c>
      <c r="E1015" s="27" t="s">
        <v>2708</v>
      </c>
      <c r="F1015" s="29"/>
      <c r="G1015" s="30"/>
      <c r="H1015" s="30"/>
      <c r="I1015" s="30"/>
      <c r="J1015" s="31"/>
      <c r="K1015" s="32"/>
      <c r="L1015" s="33"/>
      <c r="M1015" s="33"/>
      <c r="N1015" s="26"/>
      <c r="O1015" s="26"/>
      <c r="P1015" s="34"/>
      <c r="Q1015" s="33"/>
      <c r="R1015" s="35"/>
      <c r="S1015" s="26"/>
      <c r="T1015" s="26"/>
      <c r="U1015" s="26"/>
      <c r="V1015" s="26" t="s">
        <v>1532</v>
      </c>
      <c r="W1015" s="26"/>
      <c r="X1015" s="26"/>
      <c r="Y1015" s="36"/>
      <c r="Z1015" s="37"/>
      <c r="AA1015" s="37"/>
      <c r="AB1015" s="38"/>
      <c r="AC1015" s="33"/>
      <c r="AD1015" s="28"/>
      <c r="AE1015" s="37"/>
      <c r="AF1015" s="38"/>
      <c r="AG1015" s="38"/>
      <c r="AH1015" s="39"/>
      <c r="AI1015" s="39"/>
      <c r="AJ1015" s="40"/>
      <c r="AK1015" s="41"/>
      <c r="AL1015" s="42"/>
      <c r="AM1015" s="39">
        <v>1054</v>
      </c>
      <c r="AN1015" s="30"/>
      <c r="AO1015" s="30"/>
      <c r="AP1015" s="38"/>
      <c r="AQ1015" s="43" t="s">
        <v>155</v>
      </c>
      <c r="AR1015" s="44"/>
      <c r="AS1015" s="45"/>
      <c r="AT1015" s="46" t="s">
        <v>2709</v>
      </c>
      <c r="AU1015" s="47"/>
      <c r="AV1015" s="48">
        <v>45657</v>
      </c>
      <c r="AW1015" s="49"/>
      <c r="AX1015" s="49"/>
      <c r="AY1015" s="49"/>
      <c r="AZ1015" s="49"/>
      <c r="BA1015" s="49"/>
      <c r="BB1015" s="49"/>
      <c r="BC1015" s="49"/>
      <c r="BD1015" s="50">
        <v>3</v>
      </c>
      <c r="BE1015" s="49"/>
      <c r="BF1015" s="49"/>
      <c r="BG1015" s="49"/>
      <c r="BH1015" s="49"/>
      <c r="BI1015" s="49"/>
      <c r="BJ1015" s="49"/>
      <c r="BK1015" s="49"/>
      <c r="BL1015" s="49"/>
      <c r="BM1015" s="49"/>
    </row>
    <row r="1016" spans="2:65" x14ac:dyDescent="0.25">
      <c r="B1016" s="162">
        <v>2024</v>
      </c>
      <c r="C1016" s="26"/>
      <c r="D1016" s="27" t="s">
        <v>2710</v>
      </c>
      <c r="E1016" s="27" t="s">
        <v>2711</v>
      </c>
      <c r="F1016" s="29"/>
      <c r="G1016" s="30"/>
      <c r="H1016" s="30"/>
      <c r="I1016" s="30"/>
      <c r="J1016" s="31"/>
      <c r="K1016" s="32"/>
      <c r="L1016" s="33"/>
      <c r="M1016" s="33"/>
      <c r="N1016" s="26"/>
      <c r="O1016" s="26"/>
      <c r="P1016" s="34"/>
      <c r="Q1016" s="33"/>
      <c r="R1016" s="35"/>
      <c r="S1016" s="26"/>
      <c r="T1016" s="26"/>
      <c r="U1016" s="26"/>
      <c r="V1016" s="26" t="s">
        <v>84</v>
      </c>
      <c r="W1016" s="26"/>
      <c r="X1016" s="26"/>
      <c r="Y1016" s="36"/>
      <c r="Z1016" s="37"/>
      <c r="AA1016" s="37"/>
      <c r="AB1016" s="38"/>
      <c r="AC1016" s="33"/>
      <c r="AD1016" s="28"/>
      <c r="AE1016" s="37"/>
      <c r="AF1016" s="38" t="s">
        <v>1711</v>
      </c>
      <c r="AG1016" s="38" t="s">
        <v>501</v>
      </c>
      <c r="AH1016" s="39"/>
      <c r="AI1016" s="39"/>
      <c r="AJ1016" s="40"/>
      <c r="AK1016" s="41"/>
      <c r="AL1016" s="42" t="s">
        <v>1899</v>
      </c>
      <c r="AM1016" s="39">
        <v>1055</v>
      </c>
      <c r="AN1016" s="30"/>
      <c r="AO1016" s="30"/>
      <c r="AP1016" s="38"/>
      <c r="AQ1016" s="43"/>
      <c r="AR1016" s="44" t="s">
        <v>501</v>
      </c>
      <c r="AS1016" s="45"/>
      <c r="AT1016" s="46"/>
      <c r="AU1016" s="47"/>
      <c r="AV1016" s="48"/>
      <c r="AW1016" s="49"/>
      <c r="AX1016" s="49"/>
      <c r="AY1016" s="49"/>
      <c r="AZ1016" s="49"/>
      <c r="BA1016" s="49"/>
      <c r="BB1016" s="49"/>
      <c r="BC1016" s="49"/>
      <c r="BD1016" s="50"/>
      <c r="BE1016" s="49"/>
      <c r="BF1016" s="49"/>
      <c r="BG1016" s="49"/>
      <c r="BH1016" s="49"/>
      <c r="BI1016" s="49"/>
      <c r="BJ1016" s="49"/>
      <c r="BK1016" s="49"/>
      <c r="BL1016" s="49"/>
      <c r="BM1016" s="49"/>
    </row>
    <row r="1017" spans="2:65" x14ac:dyDescent="0.25">
      <c r="B1017" s="163">
        <v>2024</v>
      </c>
      <c r="C1017" s="26"/>
      <c r="D1017" s="27" t="s">
        <v>2712</v>
      </c>
      <c r="E1017" s="27" t="s">
        <v>2713</v>
      </c>
      <c r="F1017" s="29"/>
      <c r="G1017" s="30"/>
      <c r="H1017" s="30"/>
      <c r="I1017" s="30"/>
      <c r="J1017" s="31"/>
      <c r="K1017" s="32"/>
      <c r="L1017" s="33"/>
      <c r="M1017" s="33"/>
      <c r="N1017" s="26"/>
      <c r="O1017" s="26"/>
      <c r="P1017" s="34"/>
      <c r="Q1017" s="33"/>
      <c r="R1017" s="35"/>
      <c r="S1017" s="26"/>
      <c r="T1017" s="26"/>
      <c r="U1017" s="26"/>
      <c r="V1017" s="26" t="s">
        <v>84</v>
      </c>
      <c r="W1017" s="26"/>
      <c r="X1017" s="26"/>
      <c r="Y1017" s="36"/>
      <c r="Z1017" s="37"/>
      <c r="AA1017" s="37"/>
      <c r="AB1017" s="38"/>
      <c r="AC1017" s="33"/>
      <c r="AD1017" s="28"/>
      <c r="AE1017" s="37"/>
      <c r="AF1017" s="38" t="s">
        <v>1711</v>
      </c>
      <c r="AG1017" s="38" t="s">
        <v>501</v>
      </c>
      <c r="AH1017" s="39"/>
      <c r="AI1017" s="39"/>
      <c r="AJ1017" s="40"/>
      <c r="AK1017" s="41"/>
      <c r="AL1017" s="42" t="s">
        <v>1899</v>
      </c>
      <c r="AM1017" s="39">
        <v>1056</v>
      </c>
      <c r="AN1017" s="30"/>
      <c r="AO1017" s="30"/>
      <c r="AP1017" s="38"/>
      <c r="AQ1017" s="43"/>
      <c r="AR1017" s="44" t="s">
        <v>501</v>
      </c>
      <c r="AS1017" s="45"/>
      <c r="AT1017" s="46"/>
      <c r="AU1017" s="47"/>
      <c r="AV1017" s="48"/>
      <c r="AW1017" s="49"/>
      <c r="AX1017" s="49"/>
      <c r="AY1017" s="49"/>
      <c r="AZ1017" s="49"/>
      <c r="BA1017" s="49"/>
      <c r="BB1017" s="49"/>
      <c r="BC1017" s="49"/>
      <c r="BD1017" s="50"/>
      <c r="BE1017" s="49"/>
      <c r="BF1017" s="49"/>
      <c r="BG1017" s="49"/>
      <c r="BH1017" s="49"/>
      <c r="BI1017" s="49"/>
      <c r="BJ1017" s="49"/>
      <c r="BK1017" s="49"/>
      <c r="BL1017" s="49"/>
      <c r="BM1017" s="49"/>
    </row>
    <row r="1018" spans="2:65" x14ac:dyDescent="0.25">
      <c r="B1018" s="162">
        <v>2024</v>
      </c>
      <c r="C1018" s="26"/>
      <c r="D1018" s="27" t="s">
        <v>2714</v>
      </c>
      <c r="E1018" s="27" t="s">
        <v>2715</v>
      </c>
      <c r="F1018" s="29"/>
      <c r="G1018" s="30"/>
      <c r="H1018" s="30"/>
      <c r="I1018" s="30"/>
      <c r="J1018" s="31"/>
      <c r="K1018" s="32"/>
      <c r="L1018" s="33"/>
      <c r="M1018" s="33"/>
      <c r="N1018" s="26"/>
      <c r="O1018" s="26"/>
      <c r="P1018" s="34"/>
      <c r="Q1018" s="33"/>
      <c r="R1018" s="35"/>
      <c r="S1018" s="26"/>
      <c r="T1018" s="26"/>
      <c r="U1018" s="26"/>
      <c r="V1018" s="26" t="s">
        <v>84</v>
      </c>
      <c r="W1018" s="26"/>
      <c r="X1018" s="26"/>
      <c r="Y1018" s="36"/>
      <c r="Z1018" s="37"/>
      <c r="AA1018" s="37"/>
      <c r="AB1018" s="38"/>
      <c r="AC1018" s="33"/>
      <c r="AD1018" s="28"/>
      <c r="AE1018" s="37"/>
      <c r="AF1018" s="38" t="s">
        <v>1711</v>
      </c>
      <c r="AG1018" s="38" t="s">
        <v>501</v>
      </c>
      <c r="AH1018" s="39"/>
      <c r="AI1018" s="39"/>
      <c r="AJ1018" s="40"/>
      <c r="AK1018" s="41"/>
      <c r="AL1018" s="42" t="s">
        <v>1899</v>
      </c>
      <c r="AM1018" s="39">
        <v>1057</v>
      </c>
      <c r="AN1018" s="30"/>
      <c r="AO1018" s="30"/>
      <c r="AP1018" s="38"/>
      <c r="AQ1018" s="43"/>
      <c r="AR1018" s="44" t="s">
        <v>501</v>
      </c>
      <c r="AS1018" s="45"/>
      <c r="AT1018" s="46"/>
      <c r="AU1018" s="47"/>
      <c r="AV1018" s="48"/>
      <c r="AW1018" s="49"/>
      <c r="AX1018" s="49"/>
      <c r="AY1018" s="49"/>
      <c r="AZ1018" s="49"/>
      <c r="BA1018" s="49"/>
      <c r="BB1018" s="49"/>
      <c r="BC1018" s="49"/>
      <c r="BD1018" s="50"/>
      <c r="BE1018" s="49"/>
      <c r="BF1018" s="49"/>
      <c r="BG1018" s="49"/>
      <c r="BH1018" s="49"/>
      <c r="BI1018" s="49"/>
      <c r="BJ1018" s="49"/>
      <c r="BK1018" s="49"/>
      <c r="BL1018" s="49"/>
      <c r="BM1018" s="49"/>
    </row>
    <row r="1019" spans="2:65" x14ac:dyDescent="0.25">
      <c r="B1019" s="163">
        <v>2024</v>
      </c>
      <c r="C1019" s="26"/>
      <c r="D1019" s="27" t="s">
        <v>2716</v>
      </c>
      <c r="E1019" s="27" t="s">
        <v>2717</v>
      </c>
      <c r="F1019" s="29"/>
      <c r="G1019" s="30"/>
      <c r="H1019" s="30"/>
      <c r="I1019" s="30"/>
      <c r="J1019" s="31"/>
      <c r="K1019" s="32"/>
      <c r="L1019" s="33"/>
      <c r="M1019" s="33"/>
      <c r="N1019" s="26"/>
      <c r="O1019" s="26"/>
      <c r="P1019" s="34"/>
      <c r="Q1019" s="33"/>
      <c r="R1019" s="35"/>
      <c r="S1019" s="26"/>
      <c r="T1019" s="26"/>
      <c r="U1019" s="26"/>
      <c r="V1019" s="26" t="s">
        <v>84</v>
      </c>
      <c r="W1019" s="26"/>
      <c r="X1019" s="26"/>
      <c r="Y1019" s="36"/>
      <c r="Z1019" s="37"/>
      <c r="AA1019" s="37"/>
      <c r="AB1019" s="38"/>
      <c r="AC1019" s="33"/>
      <c r="AD1019" s="28"/>
      <c r="AE1019" s="37"/>
      <c r="AF1019" s="38" t="s">
        <v>1711</v>
      </c>
      <c r="AG1019" s="38" t="s">
        <v>501</v>
      </c>
      <c r="AH1019" s="39"/>
      <c r="AI1019" s="39"/>
      <c r="AJ1019" s="40"/>
      <c r="AK1019" s="41"/>
      <c r="AL1019" s="42" t="s">
        <v>1899</v>
      </c>
      <c r="AM1019" s="39">
        <v>1058</v>
      </c>
      <c r="AN1019" s="30"/>
      <c r="AO1019" s="30"/>
      <c r="AP1019" s="38"/>
      <c r="AQ1019" s="43"/>
      <c r="AR1019" s="44" t="s">
        <v>501</v>
      </c>
      <c r="AS1019" s="45"/>
      <c r="AT1019" s="46"/>
      <c r="AU1019" s="47"/>
      <c r="AV1019" s="48"/>
      <c r="AW1019" s="49"/>
      <c r="AX1019" s="49"/>
      <c r="AY1019" s="49"/>
      <c r="AZ1019" s="49"/>
      <c r="BA1019" s="49"/>
      <c r="BB1019" s="49"/>
      <c r="BC1019" s="49"/>
      <c r="BD1019" s="50"/>
      <c r="BE1019" s="49"/>
      <c r="BF1019" s="49"/>
      <c r="BG1019" s="49"/>
      <c r="BH1019" s="49"/>
      <c r="BI1019" s="49"/>
      <c r="BJ1019" s="49"/>
      <c r="BK1019" s="49"/>
      <c r="BL1019" s="49"/>
      <c r="BM1019" s="49"/>
    </row>
    <row r="1020" spans="2:65" x14ac:dyDescent="0.25">
      <c r="B1020" s="162">
        <v>2024</v>
      </c>
      <c r="C1020" s="26"/>
      <c r="D1020" s="27" t="s">
        <v>2718</v>
      </c>
      <c r="E1020" s="27" t="s">
        <v>2719</v>
      </c>
      <c r="F1020" s="29"/>
      <c r="G1020" s="30"/>
      <c r="H1020" s="30"/>
      <c r="I1020" s="30"/>
      <c r="J1020" s="31"/>
      <c r="K1020" s="32"/>
      <c r="L1020" s="33"/>
      <c r="M1020" s="33"/>
      <c r="N1020" s="26"/>
      <c r="O1020" s="26"/>
      <c r="P1020" s="34"/>
      <c r="Q1020" s="33"/>
      <c r="R1020" s="35"/>
      <c r="S1020" s="26"/>
      <c r="T1020" s="26"/>
      <c r="U1020" s="26"/>
      <c r="V1020" s="26" t="s">
        <v>84</v>
      </c>
      <c r="W1020" s="26"/>
      <c r="X1020" s="26"/>
      <c r="Y1020" s="36"/>
      <c r="Z1020" s="37"/>
      <c r="AA1020" s="37"/>
      <c r="AB1020" s="38"/>
      <c r="AC1020" s="33"/>
      <c r="AD1020" s="28"/>
      <c r="AE1020" s="37"/>
      <c r="AF1020" s="38" t="s">
        <v>1711</v>
      </c>
      <c r="AG1020" s="38" t="s">
        <v>501</v>
      </c>
      <c r="AH1020" s="39"/>
      <c r="AI1020" s="39"/>
      <c r="AJ1020" s="40"/>
      <c r="AK1020" s="41"/>
      <c r="AL1020" s="42" t="s">
        <v>1899</v>
      </c>
      <c r="AM1020" s="39">
        <v>1059</v>
      </c>
      <c r="AN1020" s="30"/>
      <c r="AO1020" s="30"/>
      <c r="AP1020" s="38"/>
      <c r="AQ1020" s="43"/>
      <c r="AR1020" s="44" t="s">
        <v>501</v>
      </c>
      <c r="AS1020" s="45"/>
      <c r="AT1020" s="46"/>
      <c r="AU1020" s="47"/>
      <c r="AV1020" s="48"/>
      <c r="AW1020" s="49"/>
      <c r="AX1020" s="49"/>
      <c r="AY1020" s="49"/>
      <c r="AZ1020" s="49"/>
      <c r="BA1020" s="49"/>
      <c r="BB1020" s="49"/>
      <c r="BC1020" s="49"/>
      <c r="BD1020" s="50"/>
      <c r="BE1020" s="49"/>
      <c r="BF1020" s="49"/>
      <c r="BG1020" s="49"/>
      <c r="BH1020" s="49"/>
      <c r="BI1020" s="49"/>
      <c r="BJ1020" s="49"/>
      <c r="BK1020" s="49"/>
      <c r="BL1020" s="49"/>
      <c r="BM1020" s="49"/>
    </row>
    <row r="1021" spans="2:65" x14ac:dyDescent="0.25">
      <c r="B1021" s="163">
        <v>2024</v>
      </c>
      <c r="C1021" s="26"/>
      <c r="D1021" s="27" t="s">
        <v>2720</v>
      </c>
      <c r="E1021" s="27" t="s">
        <v>2721</v>
      </c>
      <c r="F1021" s="29"/>
      <c r="G1021" s="30"/>
      <c r="H1021" s="30"/>
      <c r="I1021" s="30"/>
      <c r="J1021" s="31"/>
      <c r="K1021" s="32"/>
      <c r="L1021" s="33"/>
      <c r="M1021" s="33"/>
      <c r="N1021" s="26"/>
      <c r="O1021" s="26"/>
      <c r="P1021" s="34"/>
      <c r="Q1021" s="33"/>
      <c r="R1021" s="35"/>
      <c r="S1021" s="26"/>
      <c r="T1021" s="26"/>
      <c r="U1021" s="26"/>
      <c r="V1021" s="26" t="s">
        <v>84</v>
      </c>
      <c r="W1021" s="26"/>
      <c r="X1021" s="26"/>
      <c r="Y1021" s="36"/>
      <c r="Z1021" s="37"/>
      <c r="AA1021" s="37"/>
      <c r="AB1021" s="38"/>
      <c r="AC1021" s="33"/>
      <c r="AD1021" s="28"/>
      <c r="AE1021" s="37"/>
      <c r="AF1021" s="38" t="s">
        <v>1711</v>
      </c>
      <c r="AG1021" s="38" t="s">
        <v>501</v>
      </c>
      <c r="AH1021" s="39"/>
      <c r="AI1021" s="39"/>
      <c r="AJ1021" s="40"/>
      <c r="AK1021" s="41"/>
      <c r="AL1021" s="42" t="s">
        <v>1899</v>
      </c>
      <c r="AM1021" s="39">
        <v>1060</v>
      </c>
      <c r="AN1021" s="30"/>
      <c r="AO1021" s="30"/>
      <c r="AP1021" s="38"/>
      <c r="AQ1021" s="43"/>
      <c r="AR1021" s="44" t="s">
        <v>501</v>
      </c>
      <c r="AS1021" s="45"/>
      <c r="AT1021" s="46"/>
      <c r="AU1021" s="47"/>
      <c r="AV1021" s="48"/>
      <c r="AW1021" s="49"/>
      <c r="AX1021" s="49"/>
      <c r="AY1021" s="49"/>
      <c r="AZ1021" s="49"/>
      <c r="BA1021" s="49"/>
      <c r="BB1021" s="49"/>
      <c r="BC1021" s="49"/>
      <c r="BD1021" s="50"/>
      <c r="BE1021" s="49"/>
      <c r="BF1021" s="49"/>
      <c r="BG1021" s="49"/>
      <c r="BH1021" s="49"/>
      <c r="BI1021" s="49"/>
      <c r="BJ1021" s="49"/>
      <c r="BK1021" s="49"/>
      <c r="BL1021" s="49"/>
      <c r="BM1021" s="49"/>
    </row>
    <row r="1022" spans="2:65" x14ac:dyDescent="0.25">
      <c r="B1022" s="162">
        <v>2025</v>
      </c>
      <c r="C1022" s="26"/>
      <c r="D1022" s="27" t="s">
        <v>2722</v>
      </c>
      <c r="E1022" s="27" t="s">
        <v>2723</v>
      </c>
      <c r="F1022" s="29"/>
      <c r="G1022" s="30"/>
      <c r="H1022" s="30"/>
      <c r="I1022" s="30"/>
      <c r="J1022" s="31"/>
      <c r="K1022" s="32"/>
      <c r="L1022" s="33"/>
      <c r="M1022" s="33"/>
      <c r="N1022" s="26"/>
      <c r="O1022" s="26"/>
      <c r="P1022" s="34"/>
      <c r="Q1022" s="33"/>
      <c r="R1022" s="35"/>
      <c r="S1022" s="26"/>
      <c r="T1022" s="26"/>
      <c r="U1022" s="26"/>
      <c r="V1022" s="26"/>
      <c r="W1022" s="26"/>
      <c r="X1022" s="26"/>
      <c r="Y1022" s="36"/>
      <c r="Z1022" s="37">
        <v>50</v>
      </c>
      <c r="AA1022" s="37"/>
      <c r="AB1022" s="38"/>
      <c r="AC1022" s="33" t="s">
        <v>2724</v>
      </c>
      <c r="AD1022" s="28"/>
      <c r="AE1022" s="37">
        <v>2025</v>
      </c>
      <c r="AF1022" s="38">
        <v>45680</v>
      </c>
      <c r="AG1022" s="38">
        <v>45680</v>
      </c>
      <c r="AH1022" s="39" t="s">
        <v>664</v>
      </c>
      <c r="AI1022" s="39" t="s">
        <v>720</v>
      </c>
      <c r="AJ1022" s="40" t="s">
        <v>2250</v>
      </c>
      <c r="AK1022" s="41"/>
      <c r="AL1022" s="42" t="s">
        <v>1270</v>
      </c>
      <c r="AM1022" s="39">
        <v>1061</v>
      </c>
      <c r="AN1022" s="30" t="s">
        <v>2725</v>
      </c>
      <c r="AO1022" s="30"/>
      <c r="AP1022" s="38"/>
      <c r="AQ1022" s="43" t="s">
        <v>155</v>
      </c>
      <c r="AR1022" s="44"/>
      <c r="AS1022" s="45"/>
      <c r="AT1022" s="46"/>
      <c r="AU1022" s="47"/>
      <c r="AV1022" s="48">
        <v>45698</v>
      </c>
      <c r="AW1022" s="49"/>
      <c r="AX1022" s="49"/>
      <c r="AY1022" s="49"/>
      <c r="AZ1022" s="49"/>
      <c r="BA1022" s="49"/>
      <c r="BB1022" s="49"/>
      <c r="BC1022" s="49"/>
      <c r="BD1022" s="50"/>
      <c r="BE1022" s="49"/>
      <c r="BF1022" s="49"/>
      <c r="BG1022" s="49"/>
      <c r="BH1022" s="49"/>
      <c r="BI1022" s="49">
        <v>33</v>
      </c>
      <c r="BJ1022" s="49"/>
      <c r="BK1022" s="49"/>
      <c r="BL1022" s="49"/>
      <c r="BM1022" s="49"/>
    </row>
    <row r="1023" spans="2:65" x14ac:dyDescent="0.25">
      <c r="B1023" s="163">
        <v>2025</v>
      </c>
      <c r="C1023" s="26"/>
      <c r="D1023" s="27" t="s">
        <v>2726</v>
      </c>
      <c r="E1023" s="27" t="s">
        <v>2727</v>
      </c>
      <c r="F1023" s="29"/>
      <c r="G1023" s="30"/>
      <c r="H1023" s="30"/>
      <c r="I1023" s="30"/>
      <c r="J1023" s="31"/>
      <c r="K1023" s="32"/>
      <c r="L1023" s="33"/>
      <c r="M1023" s="33"/>
      <c r="N1023" s="26"/>
      <c r="O1023" s="26"/>
      <c r="P1023" s="34"/>
      <c r="Q1023" s="33"/>
      <c r="R1023" s="35"/>
      <c r="S1023" s="26"/>
      <c r="T1023" s="26"/>
      <c r="U1023" s="26"/>
      <c r="V1023" s="26"/>
      <c r="W1023" s="26"/>
      <c r="X1023" s="26" t="s">
        <v>777</v>
      </c>
      <c r="Y1023" s="36"/>
      <c r="Z1023" s="37">
        <v>50</v>
      </c>
      <c r="AA1023" s="37"/>
      <c r="AB1023" s="38"/>
      <c r="AC1023" s="33" t="s">
        <v>2728</v>
      </c>
      <c r="AD1023" s="28"/>
      <c r="AE1023" s="37">
        <v>2025</v>
      </c>
      <c r="AF1023" s="38">
        <v>45686</v>
      </c>
      <c r="AG1023" s="38">
        <v>45686</v>
      </c>
      <c r="AH1023" s="39" t="s">
        <v>664</v>
      </c>
      <c r="AI1023" s="39" t="s">
        <v>2525</v>
      </c>
      <c r="AJ1023" s="104" t="s">
        <v>2729</v>
      </c>
      <c r="AK1023" s="41">
        <v>8.3333333333333329E-2</v>
      </c>
      <c r="AL1023" s="42" t="s">
        <v>833</v>
      </c>
      <c r="AM1023" s="39">
        <v>1063</v>
      </c>
      <c r="AN1023" s="30" t="s">
        <v>2730</v>
      </c>
      <c r="AO1023" s="30"/>
      <c r="AP1023" s="38"/>
      <c r="AQ1023" s="43" t="s">
        <v>155</v>
      </c>
      <c r="AR1023" s="44"/>
      <c r="AS1023" s="45"/>
      <c r="AT1023" s="46"/>
      <c r="AU1023" s="47"/>
      <c r="AV1023" s="48">
        <v>45700</v>
      </c>
      <c r="AW1023" s="49"/>
      <c r="AX1023" s="49"/>
      <c r="AY1023" s="49"/>
      <c r="AZ1023" s="49"/>
      <c r="BA1023" s="49"/>
      <c r="BB1023" s="49"/>
      <c r="BC1023" s="49"/>
      <c r="BD1023" s="50"/>
      <c r="BE1023" s="49"/>
      <c r="BF1023" s="49"/>
      <c r="BG1023" s="49"/>
      <c r="BH1023" s="49"/>
      <c r="BI1023" s="49">
        <v>215</v>
      </c>
      <c r="BJ1023" s="49"/>
      <c r="BK1023" s="49"/>
      <c r="BL1023" s="49"/>
      <c r="BM1023" s="49"/>
    </row>
    <row r="1024" spans="2:65" x14ac:dyDescent="0.25">
      <c r="B1024" s="162">
        <v>2024</v>
      </c>
      <c r="C1024" s="26" t="s">
        <v>664</v>
      </c>
      <c r="D1024" s="27" t="s">
        <v>2731</v>
      </c>
      <c r="E1024" s="27" t="s">
        <v>2732</v>
      </c>
      <c r="F1024" s="29"/>
      <c r="G1024" s="30"/>
      <c r="H1024" s="30"/>
      <c r="I1024" s="30"/>
      <c r="J1024" s="31"/>
      <c r="K1024" s="32"/>
      <c r="L1024" s="33"/>
      <c r="M1024" s="33"/>
      <c r="N1024" s="26"/>
      <c r="O1024" s="26"/>
      <c r="P1024" s="34"/>
      <c r="Q1024" s="33"/>
      <c r="R1024" s="35"/>
      <c r="S1024" s="26"/>
      <c r="T1024" s="26"/>
      <c r="U1024" s="26"/>
      <c r="V1024" s="26" t="s">
        <v>84</v>
      </c>
      <c r="W1024" s="26"/>
      <c r="X1024" s="26"/>
      <c r="Y1024" s="36"/>
      <c r="Z1024" s="37"/>
      <c r="AA1024" s="37"/>
      <c r="AB1024" s="38"/>
      <c r="AC1024" s="33"/>
      <c r="AD1024" s="28" t="s">
        <v>287</v>
      </c>
      <c r="AE1024" s="37">
        <v>2024</v>
      </c>
      <c r="AF1024" s="38">
        <v>45475</v>
      </c>
      <c r="AG1024" s="38">
        <v>45538</v>
      </c>
      <c r="AH1024" s="39" t="s">
        <v>664</v>
      </c>
      <c r="AI1024" s="39" t="s">
        <v>720</v>
      </c>
      <c r="AJ1024" s="40" t="s">
        <v>2733</v>
      </c>
      <c r="AK1024" s="41"/>
      <c r="AL1024" s="42" t="s">
        <v>489</v>
      </c>
      <c r="AM1024" s="39">
        <v>1064</v>
      </c>
      <c r="AN1024" s="30"/>
      <c r="AO1024" s="30"/>
      <c r="AP1024" s="38"/>
      <c r="AQ1024" s="43" t="s">
        <v>155</v>
      </c>
      <c r="AR1024" s="44"/>
      <c r="AS1024" s="45"/>
      <c r="AT1024" s="46" t="s">
        <v>2734</v>
      </c>
      <c r="AU1024" s="47"/>
      <c r="AV1024" s="48">
        <v>45706</v>
      </c>
      <c r="AW1024" s="49"/>
      <c r="AX1024" s="49"/>
      <c r="AY1024" s="49"/>
      <c r="AZ1024" s="49"/>
      <c r="BA1024" s="49"/>
      <c r="BB1024" s="49"/>
      <c r="BC1024" s="49"/>
      <c r="BD1024" s="50"/>
      <c r="BE1024" s="49"/>
      <c r="BF1024" s="49"/>
      <c r="BG1024" s="49"/>
      <c r="BH1024" s="49"/>
      <c r="BI1024" s="49">
        <v>79</v>
      </c>
      <c r="BJ1024" s="49">
        <v>79</v>
      </c>
      <c r="BK1024" s="49"/>
      <c r="BL1024" s="49"/>
      <c r="BM1024" s="49"/>
    </row>
    <row r="1025" spans="2:65" x14ac:dyDescent="0.25">
      <c r="B1025" s="163">
        <v>2025</v>
      </c>
      <c r="C1025" s="26" t="s">
        <v>2735</v>
      </c>
      <c r="D1025" s="27" t="s">
        <v>2736</v>
      </c>
      <c r="E1025" s="27" t="s">
        <v>2737</v>
      </c>
      <c r="F1025" s="29"/>
      <c r="G1025" s="30"/>
      <c r="H1025" s="30"/>
      <c r="I1025" s="30"/>
      <c r="J1025" s="31"/>
      <c r="K1025" s="32"/>
      <c r="L1025" s="33"/>
      <c r="M1025" s="33"/>
      <c r="N1025" s="26"/>
      <c r="O1025" s="26"/>
      <c r="P1025" s="34" t="s">
        <v>2738</v>
      </c>
      <c r="Q1025" s="33"/>
      <c r="R1025" s="35"/>
      <c r="S1025" s="26"/>
      <c r="T1025" s="26"/>
      <c r="U1025" s="26"/>
      <c r="V1025" s="26" t="s">
        <v>2739</v>
      </c>
      <c r="W1025" s="26"/>
      <c r="X1025" s="26"/>
      <c r="Y1025" s="36"/>
      <c r="Z1025" s="37">
        <v>20</v>
      </c>
      <c r="AA1025" s="37"/>
      <c r="AB1025" s="38"/>
      <c r="AC1025" s="33" t="s">
        <v>2740</v>
      </c>
      <c r="AD1025" s="28" t="s">
        <v>287</v>
      </c>
      <c r="AE1025" s="37">
        <v>2025</v>
      </c>
      <c r="AF1025" s="38">
        <v>45713</v>
      </c>
      <c r="AG1025" s="38">
        <v>45713</v>
      </c>
      <c r="AH1025" s="39" t="s">
        <v>2741</v>
      </c>
      <c r="AI1025" s="39" t="s">
        <v>720</v>
      </c>
      <c r="AJ1025" s="40" t="s">
        <v>2742</v>
      </c>
      <c r="AK1025" s="41"/>
      <c r="AL1025" s="42" t="s">
        <v>833</v>
      </c>
      <c r="AM1025" s="39">
        <v>1072</v>
      </c>
      <c r="AN1025" s="30"/>
      <c r="AO1025" s="30"/>
      <c r="AP1025" s="38"/>
      <c r="AQ1025" s="43" t="s">
        <v>911</v>
      </c>
      <c r="AR1025" s="44"/>
      <c r="AS1025" s="45"/>
      <c r="AT1025" s="46" t="s">
        <v>2743</v>
      </c>
      <c r="AU1025" s="47"/>
      <c r="AV1025" s="48" t="s">
        <v>2744</v>
      </c>
      <c r="AW1025" s="49"/>
      <c r="AX1025" s="49"/>
      <c r="AY1025" s="49"/>
      <c r="AZ1025" s="49"/>
      <c r="BA1025" s="49"/>
      <c r="BB1025" s="49"/>
      <c r="BC1025" s="49"/>
      <c r="BD1025" s="50"/>
      <c r="BE1025" s="49"/>
      <c r="BF1025" s="49"/>
      <c r="BG1025" s="49"/>
      <c r="BH1025" s="49"/>
      <c r="BI1025" s="49">
        <v>1</v>
      </c>
      <c r="BJ1025" s="49"/>
      <c r="BK1025" s="49"/>
      <c r="BL1025" s="49"/>
      <c r="BM1025" s="49"/>
    </row>
    <row r="1026" spans="2:65" x14ac:dyDescent="0.25">
      <c r="B1026" s="162">
        <v>2020</v>
      </c>
      <c r="C1026" s="26"/>
      <c r="D1026" s="27" t="s">
        <v>2745</v>
      </c>
      <c r="E1026" s="27" t="s">
        <v>2746</v>
      </c>
      <c r="F1026" s="29"/>
      <c r="G1026" s="30"/>
      <c r="H1026" s="30"/>
      <c r="I1026" s="30"/>
      <c r="J1026" s="31"/>
      <c r="K1026" s="32"/>
      <c r="L1026" s="33"/>
      <c r="M1026" s="33"/>
      <c r="N1026" s="26"/>
      <c r="O1026" s="26"/>
      <c r="P1026" s="34"/>
      <c r="Q1026" s="33"/>
      <c r="R1026" s="35"/>
      <c r="S1026" s="26"/>
      <c r="T1026" s="26"/>
      <c r="U1026" s="26"/>
      <c r="V1026" s="26"/>
      <c r="W1026" s="26"/>
      <c r="X1026" s="26"/>
      <c r="Y1026" s="36"/>
      <c r="Z1026" s="37"/>
      <c r="AA1026" s="37"/>
      <c r="AB1026" s="38"/>
      <c r="AC1026" s="33"/>
      <c r="AD1026" s="28"/>
      <c r="AE1026" s="37"/>
      <c r="AF1026" s="38"/>
      <c r="AG1026" s="38"/>
      <c r="AH1026" s="39"/>
      <c r="AI1026" s="39"/>
      <c r="AJ1026" s="40"/>
      <c r="AK1026" s="41"/>
      <c r="AL1026" s="42"/>
      <c r="AM1026" s="39" t="s">
        <v>1467</v>
      </c>
      <c r="AN1026" s="30" t="s">
        <v>1467</v>
      </c>
      <c r="AO1026" s="30"/>
      <c r="AP1026" s="38"/>
      <c r="AQ1026" s="43" t="s">
        <v>155</v>
      </c>
      <c r="AR1026" s="44"/>
      <c r="AS1026" s="45"/>
      <c r="AT1026" s="46"/>
      <c r="AU1026" s="47"/>
      <c r="AV1026" s="48">
        <v>44333</v>
      </c>
      <c r="AW1026" s="49"/>
      <c r="AX1026" s="49"/>
      <c r="AY1026" s="49"/>
      <c r="AZ1026" s="49"/>
      <c r="BA1026" s="49"/>
      <c r="BB1026" s="49"/>
      <c r="BC1026" s="49" t="e">
        <v>#VALUE!</v>
      </c>
      <c r="BD1026" s="50"/>
      <c r="BE1026" s="49"/>
      <c r="BF1026" s="49"/>
      <c r="BG1026" s="49"/>
      <c r="BH1026" s="49"/>
      <c r="BI1026" s="49"/>
      <c r="BJ1026" s="49"/>
      <c r="BK1026" s="49"/>
      <c r="BL1026" s="49"/>
      <c r="BM1026" s="49"/>
    </row>
    <row r="1027" spans="2:65" x14ac:dyDescent="0.25">
      <c r="B1027" s="163">
        <v>2021</v>
      </c>
      <c r="C1027" s="26"/>
      <c r="D1027" s="27" t="s">
        <v>2747</v>
      </c>
      <c r="E1027" s="27" t="s">
        <v>2748</v>
      </c>
      <c r="F1027" s="29"/>
      <c r="G1027" s="30"/>
      <c r="H1027" s="30"/>
      <c r="I1027" s="30"/>
      <c r="J1027" s="31"/>
      <c r="K1027" s="32"/>
      <c r="L1027" s="33"/>
      <c r="M1027" s="33"/>
      <c r="N1027" s="26"/>
      <c r="O1027" s="26"/>
      <c r="P1027" s="34" t="s">
        <v>1678</v>
      </c>
      <c r="Q1027" s="33"/>
      <c r="R1027" s="35"/>
      <c r="S1027" s="26"/>
      <c r="T1027" s="26"/>
      <c r="U1027" s="26"/>
      <c r="V1027" s="26"/>
      <c r="W1027" s="26"/>
      <c r="X1027" s="26"/>
      <c r="Y1027" s="36"/>
      <c r="Z1027" s="37"/>
      <c r="AA1027" s="37"/>
      <c r="AB1027" s="38" t="s">
        <v>29</v>
      </c>
      <c r="AC1027" s="33"/>
      <c r="AD1027" s="28" t="s">
        <v>154</v>
      </c>
      <c r="AE1027" s="37"/>
      <c r="AF1027" s="38" t="s">
        <v>501</v>
      </c>
      <c r="AG1027" s="38" t="s">
        <v>501</v>
      </c>
      <c r="AH1027" s="39"/>
      <c r="AI1027" s="39" t="s">
        <v>31</v>
      </c>
      <c r="AJ1027" s="40" t="s">
        <v>424</v>
      </c>
      <c r="AK1027" s="41"/>
      <c r="AL1027" s="42" t="s">
        <v>1871</v>
      </c>
      <c r="AM1027" s="39" t="s">
        <v>2749</v>
      </c>
      <c r="AN1027" s="30" t="s">
        <v>2750</v>
      </c>
      <c r="AO1027" s="30"/>
      <c r="AP1027" s="38"/>
      <c r="AQ1027" s="43"/>
      <c r="AR1027" s="44" t="s">
        <v>501</v>
      </c>
      <c r="AS1027" s="45">
        <v>45372</v>
      </c>
      <c r="AT1027" s="46"/>
      <c r="AU1027" s="47" t="s">
        <v>35</v>
      </c>
      <c r="AV1027" s="48">
        <v>45657</v>
      </c>
      <c r="AW1027" s="49"/>
      <c r="AX1027" s="49">
        <v>1164</v>
      </c>
      <c r="AY1027" s="49">
        <v>96</v>
      </c>
      <c r="AZ1027" s="49">
        <v>120</v>
      </c>
      <c r="BA1027" s="49">
        <v>127</v>
      </c>
      <c r="BB1027" s="49">
        <v>105</v>
      </c>
      <c r="BC1027" s="49" t="e">
        <v>#VALUE!</v>
      </c>
      <c r="BD1027" s="50">
        <v>505</v>
      </c>
      <c r="BE1027" s="49">
        <v>135</v>
      </c>
      <c r="BF1027" s="49"/>
      <c r="BG1027" s="49"/>
      <c r="BH1027" s="49"/>
      <c r="BI1027" s="49"/>
      <c r="BJ1027" s="49"/>
      <c r="BK1027" s="49"/>
      <c r="BL1027" s="49"/>
      <c r="BM1027" s="49"/>
    </row>
    <row r="1028" spans="2:65" x14ac:dyDescent="0.25">
      <c r="B1028" s="162">
        <v>2022</v>
      </c>
      <c r="C1028" s="26"/>
      <c r="D1028" s="27" t="s">
        <v>1454</v>
      </c>
      <c r="E1028" s="27" t="s">
        <v>2751</v>
      </c>
      <c r="F1028" s="29"/>
      <c r="G1028" s="30"/>
      <c r="H1028" s="30"/>
      <c r="I1028" s="30"/>
      <c r="J1028" s="31"/>
      <c r="K1028" s="32"/>
      <c r="L1028" s="33"/>
      <c r="M1028" s="33"/>
      <c r="N1028" s="26"/>
      <c r="O1028" s="26"/>
      <c r="P1028" s="34"/>
      <c r="Q1028" s="33"/>
      <c r="R1028" s="35"/>
      <c r="S1028" s="26"/>
      <c r="T1028" s="26"/>
      <c r="U1028" s="26"/>
      <c r="V1028" s="26"/>
      <c r="W1028" s="26"/>
      <c r="X1028" s="26" t="s">
        <v>777</v>
      </c>
      <c r="Y1028" s="36"/>
      <c r="Z1028" s="37"/>
      <c r="AA1028" s="37"/>
      <c r="AB1028" s="38"/>
      <c r="AC1028" s="33"/>
      <c r="AD1028" s="28"/>
      <c r="AE1028" s="37"/>
      <c r="AF1028" s="38"/>
      <c r="AG1028" s="38"/>
      <c r="AH1028" s="39"/>
      <c r="AI1028" s="39"/>
      <c r="AJ1028" s="40"/>
      <c r="AK1028" s="41"/>
      <c r="AL1028" s="42"/>
      <c r="AM1028" s="39" t="s">
        <v>2752</v>
      </c>
      <c r="AN1028" s="30" t="s">
        <v>2753</v>
      </c>
      <c r="AO1028" s="30"/>
      <c r="AP1028" s="38"/>
      <c r="AQ1028" s="43" t="s">
        <v>155</v>
      </c>
      <c r="AR1028" s="44"/>
      <c r="AS1028" s="45"/>
      <c r="AT1028" s="46"/>
      <c r="AU1028" s="47"/>
      <c r="AV1028" s="48">
        <v>44926</v>
      </c>
      <c r="AW1028" s="49"/>
      <c r="AX1028" s="49">
        <v>49</v>
      </c>
      <c r="AY1028" s="49"/>
      <c r="AZ1028" s="49"/>
      <c r="BA1028" s="49"/>
      <c r="BB1028" s="49"/>
      <c r="BC1028" s="49" t="e">
        <v>#VALUE!</v>
      </c>
      <c r="BD1028" s="50"/>
      <c r="BE1028" s="49"/>
      <c r="BF1028" s="49"/>
      <c r="BG1028" s="49"/>
      <c r="BH1028" s="49"/>
      <c r="BI1028" s="49"/>
      <c r="BJ1028" s="49"/>
      <c r="BK1028" s="49"/>
      <c r="BL1028" s="49"/>
      <c r="BM1028" s="49"/>
    </row>
    <row r="1029" spans="2:65" x14ac:dyDescent="0.25">
      <c r="B1029" s="163">
        <v>2023</v>
      </c>
      <c r="C1029" s="26"/>
      <c r="D1029" s="27" t="s">
        <v>2754</v>
      </c>
      <c r="E1029" s="27" t="s">
        <v>2755</v>
      </c>
      <c r="F1029" s="29"/>
      <c r="G1029" s="30" t="s">
        <v>750</v>
      </c>
      <c r="H1029" s="30"/>
      <c r="I1029" s="30"/>
      <c r="J1029" s="31"/>
      <c r="K1029" s="32"/>
      <c r="L1029" s="33"/>
      <c r="M1029" s="33"/>
      <c r="N1029" s="26"/>
      <c r="O1029" s="26"/>
      <c r="P1029" s="34"/>
      <c r="Q1029" s="33"/>
      <c r="R1029" s="35"/>
      <c r="S1029" s="26"/>
      <c r="T1029" s="26"/>
      <c r="U1029" s="26"/>
      <c r="V1029" s="26"/>
      <c r="W1029" s="26"/>
      <c r="X1029" s="26"/>
      <c r="Y1029" s="36"/>
      <c r="Z1029" s="37"/>
      <c r="AA1029" s="37"/>
      <c r="AB1029" s="38" t="s">
        <v>29</v>
      </c>
      <c r="AC1029" s="33"/>
      <c r="AD1029" s="28" t="s">
        <v>154</v>
      </c>
      <c r="AE1029" s="37"/>
      <c r="AF1029" s="38" t="s">
        <v>1711</v>
      </c>
      <c r="AG1029" s="38" t="s">
        <v>501</v>
      </c>
      <c r="AH1029" s="39"/>
      <c r="AI1029" s="39" t="s">
        <v>31</v>
      </c>
      <c r="AJ1029" s="40" t="s">
        <v>424</v>
      </c>
      <c r="AK1029" s="41"/>
      <c r="AL1029" s="42"/>
      <c r="AM1029" s="39"/>
      <c r="AN1029" s="30" t="s">
        <v>2756</v>
      </c>
      <c r="AO1029" s="30"/>
      <c r="AP1029" s="38"/>
      <c r="AQ1029" s="43"/>
      <c r="AR1029" s="44" t="s">
        <v>501</v>
      </c>
      <c r="AS1029" s="45">
        <v>45684</v>
      </c>
      <c r="AT1029" s="46" t="s">
        <v>2757</v>
      </c>
      <c r="AU1029" s="47"/>
      <c r="AV1029" s="48"/>
      <c r="AW1029" s="49"/>
      <c r="AX1029" s="49"/>
      <c r="AY1029" s="49"/>
      <c r="AZ1029" s="49"/>
      <c r="BA1029" s="49"/>
      <c r="BB1029" s="49"/>
      <c r="BC1029" s="49" t="e">
        <v>#VALUE!</v>
      </c>
      <c r="BD1029" s="50"/>
      <c r="BE1029" s="49"/>
      <c r="BF1029" s="49"/>
      <c r="BG1029" s="49"/>
      <c r="BH1029" s="49"/>
      <c r="BI1029" s="49"/>
      <c r="BJ1029" s="49"/>
      <c r="BK1029" s="49"/>
      <c r="BL1029" s="49"/>
      <c r="BM1029" s="49"/>
    </row>
    <row r="1030" spans="2:65" x14ac:dyDescent="0.25">
      <c r="B1030" s="162">
        <v>2025</v>
      </c>
      <c r="C1030" s="38" t="s">
        <v>47</v>
      </c>
      <c r="D1030" s="27" t="s">
        <v>2758</v>
      </c>
      <c r="E1030" s="27" t="s">
        <v>2759</v>
      </c>
      <c r="F1030" s="29"/>
      <c r="G1030" s="30"/>
      <c r="H1030" s="30"/>
      <c r="I1030" s="30"/>
      <c r="J1030" s="31"/>
      <c r="K1030" s="32"/>
      <c r="L1030" s="33"/>
      <c r="M1030" s="33"/>
      <c r="N1030" s="26"/>
      <c r="O1030" s="26"/>
      <c r="P1030" s="34"/>
      <c r="Q1030" s="33"/>
      <c r="R1030" s="35"/>
      <c r="S1030" s="26"/>
      <c r="T1030" s="26"/>
      <c r="U1030" s="26"/>
      <c r="V1030" s="26"/>
      <c r="W1030" s="26"/>
      <c r="X1030" s="26"/>
      <c r="Y1030" s="36"/>
      <c r="Z1030" s="37"/>
      <c r="AA1030" s="37"/>
      <c r="AB1030" s="38" t="s">
        <v>47</v>
      </c>
      <c r="AC1030" s="33"/>
      <c r="AD1030" s="28"/>
      <c r="AE1030" s="37"/>
      <c r="AF1030" s="38"/>
      <c r="AG1030" s="38"/>
      <c r="AH1030" s="39"/>
      <c r="AI1030" s="39"/>
      <c r="AJ1030" s="40"/>
      <c r="AK1030" s="41"/>
      <c r="AL1030" s="42"/>
      <c r="AM1030" s="39"/>
      <c r="AN1030" s="30"/>
      <c r="AO1030" s="30"/>
      <c r="AP1030" s="38"/>
      <c r="AQ1030" s="43"/>
      <c r="AR1030" s="44"/>
      <c r="AS1030" s="45"/>
      <c r="AT1030" s="46"/>
      <c r="AU1030" s="47" t="s">
        <v>2760</v>
      </c>
      <c r="AV1030" s="48"/>
      <c r="AW1030" s="49"/>
      <c r="AX1030" s="49"/>
      <c r="AY1030" s="49"/>
      <c r="AZ1030" s="49"/>
      <c r="BA1030" s="49"/>
      <c r="BB1030" s="49"/>
      <c r="BC1030" s="49"/>
      <c r="BD1030" s="50"/>
      <c r="BE1030" s="49"/>
      <c r="BF1030" s="49"/>
      <c r="BG1030" s="49"/>
      <c r="BH1030" s="49"/>
      <c r="BI1030" s="49"/>
      <c r="BJ1030" s="49"/>
      <c r="BK1030" s="49"/>
      <c r="BL1030" s="49"/>
      <c r="BM1030" s="49"/>
    </row>
    <row r="1031" spans="2:65" x14ac:dyDescent="0.25">
      <c r="B1031" s="163">
        <v>2025</v>
      </c>
      <c r="C1031" s="26" t="s">
        <v>2761</v>
      </c>
      <c r="D1031" s="27" t="s">
        <v>2762</v>
      </c>
      <c r="E1031" s="27" t="s">
        <v>2763</v>
      </c>
      <c r="F1031" s="29"/>
      <c r="G1031" s="30"/>
      <c r="H1031" s="30"/>
      <c r="I1031" s="30"/>
      <c r="J1031" s="31"/>
      <c r="K1031" s="32"/>
      <c r="L1031" s="33"/>
      <c r="M1031" s="33"/>
      <c r="N1031" s="26"/>
      <c r="O1031" s="26"/>
      <c r="P1031" s="34"/>
      <c r="Q1031" s="33"/>
      <c r="R1031" s="35"/>
      <c r="S1031" s="26"/>
      <c r="T1031" s="26"/>
      <c r="U1031" s="26"/>
      <c r="V1031" s="26"/>
      <c r="W1031" s="26"/>
      <c r="X1031" s="26"/>
      <c r="Y1031" s="36"/>
      <c r="Z1031" s="37"/>
      <c r="AA1031" s="37"/>
      <c r="AB1031" s="38"/>
      <c r="AC1031" s="33"/>
      <c r="AD1031" s="28"/>
      <c r="AE1031" s="37">
        <v>2025</v>
      </c>
      <c r="AF1031" s="38">
        <v>45733</v>
      </c>
      <c r="AG1031" s="38">
        <v>45736</v>
      </c>
      <c r="AH1031" s="39"/>
      <c r="AI1031" s="39"/>
      <c r="AJ1031" s="40"/>
      <c r="AK1031" s="41"/>
      <c r="AL1031" s="42"/>
      <c r="AM1031" s="39"/>
      <c r="AN1031" s="30"/>
      <c r="AO1031" s="30"/>
      <c r="AP1031" s="38"/>
      <c r="AQ1031" s="43"/>
      <c r="AR1031" s="38">
        <v>45736</v>
      </c>
      <c r="AS1031" s="45"/>
      <c r="AT1031" s="46"/>
      <c r="AU1031" s="47" t="s">
        <v>44</v>
      </c>
      <c r="AV1031" s="48"/>
      <c r="AW1031" s="49"/>
      <c r="AX1031" s="49"/>
      <c r="AY1031" s="49"/>
      <c r="AZ1031" s="49"/>
      <c r="BA1031" s="49"/>
      <c r="BB1031" s="49"/>
      <c r="BC1031" s="49" t="e">
        <v>#VALUE!</v>
      </c>
      <c r="BD1031" s="50"/>
      <c r="BE1031" s="49"/>
      <c r="BF1031" s="49"/>
      <c r="BG1031" s="49"/>
      <c r="BH1031" s="49"/>
      <c r="BI1031" s="49"/>
      <c r="BJ1031" s="49"/>
      <c r="BK1031" s="49"/>
      <c r="BL1031" s="49"/>
      <c r="BM1031" s="49"/>
    </row>
    <row r="1032" spans="2:65" x14ac:dyDescent="0.25">
      <c r="B1032" s="162">
        <v>2025</v>
      </c>
      <c r="C1032" s="26" t="s">
        <v>2735</v>
      </c>
      <c r="D1032" s="27" t="s">
        <v>2764</v>
      </c>
      <c r="E1032" s="27" t="s">
        <v>2765</v>
      </c>
      <c r="F1032" s="29"/>
      <c r="G1032" s="30"/>
      <c r="H1032" s="30"/>
      <c r="I1032" s="30"/>
      <c r="J1032" s="31"/>
      <c r="K1032" s="32"/>
      <c r="L1032" s="33"/>
      <c r="M1032" s="33"/>
      <c r="N1032" s="26"/>
      <c r="O1032" s="26"/>
      <c r="P1032" s="34"/>
      <c r="Q1032" s="33"/>
      <c r="R1032" s="35"/>
      <c r="S1032" s="26"/>
      <c r="T1032" s="26"/>
      <c r="U1032" s="26"/>
      <c r="V1032" s="26"/>
      <c r="W1032" s="26"/>
      <c r="X1032" s="26"/>
      <c r="Y1032" s="36"/>
      <c r="Z1032" s="37"/>
      <c r="AA1032" s="37"/>
      <c r="AB1032" s="38"/>
      <c r="AC1032" s="33"/>
      <c r="AD1032" s="28"/>
      <c r="AE1032" s="37">
        <v>2025</v>
      </c>
      <c r="AF1032" s="38">
        <v>45714</v>
      </c>
      <c r="AG1032" s="38">
        <v>45715</v>
      </c>
      <c r="AH1032" s="39"/>
      <c r="AI1032" s="39"/>
      <c r="AJ1032" s="40"/>
      <c r="AK1032" s="41"/>
      <c r="AL1032" s="42"/>
      <c r="AM1032" s="39"/>
      <c r="AN1032" s="30"/>
      <c r="AO1032" s="30"/>
      <c r="AP1032" s="38"/>
      <c r="AQ1032" s="43"/>
      <c r="AR1032" s="44"/>
      <c r="AS1032" s="45"/>
      <c r="AT1032" s="46"/>
      <c r="AU1032" s="47"/>
      <c r="AV1032" s="48"/>
      <c r="AW1032" s="49"/>
      <c r="AX1032" s="49"/>
      <c r="AY1032" s="49"/>
      <c r="AZ1032" s="49"/>
      <c r="BA1032" s="49"/>
      <c r="BB1032" s="49"/>
      <c r="BC1032" s="49"/>
      <c r="BD1032" s="50"/>
      <c r="BE1032" s="49"/>
      <c r="BF1032" s="49"/>
      <c r="BG1032" s="49"/>
      <c r="BH1032" s="49"/>
      <c r="BI1032" s="49"/>
      <c r="BJ1032" s="49"/>
      <c r="BK1032" s="49"/>
      <c r="BL1032" s="49"/>
      <c r="BM1032" s="49"/>
    </row>
    <row r="1033" spans="2:65" x14ac:dyDescent="0.25">
      <c r="B1033" s="163"/>
      <c r="C1033" s="26"/>
      <c r="D1033" s="27" t="s">
        <v>2766</v>
      </c>
      <c r="E1033" s="27" t="s">
        <v>2767</v>
      </c>
      <c r="F1033" s="29"/>
      <c r="G1033" s="30"/>
      <c r="H1033" s="30"/>
      <c r="I1033" s="30"/>
      <c r="J1033" s="31"/>
      <c r="K1033" s="32"/>
      <c r="L1033" s="33"/>
      <c r="M1033" s="33"/>
      <c r="N1033" s="26"/>
      <c r="O1033" s="26"/>
      <c r="P1033" s="34"/>
      <c r="Q1033" s="33"/>
      <c r="R1033" s="35"/>
      <c r="S1033" s="26"/>
      <c r="T1033" s="26"/>
      <c r="U1033" s="26"/>
      <c r="V1033" s="26"/>
      <c r="W1033" s="26"/>
      <c r="X1033" s="26"/>
      <c r="Y1033" s="36"/>
      <c r="Z1033" s="37"/>
      <c r="AA1033" s="37"/>
      <c r="AB1033" s="38"/>
      <c r="AC1033" s="33"/>
      <c r="AD1033" s="28"/>
      <c r="AE1033" s="37"/>
      <c r="AF1033" s="38"/>
      <c r="AG1033" s="38"/>
      <c r="AH1033" s="39"/>
      <c r="AI1033" s="39"/>
      <c r="AJ1033" s="40"/>
      <c r="AK1033" s="41"/>
      <c r="AL1033" s="42"/>
      <c r="AM1033" s="39"/>
      <c r="AN1033" s="30"/>
      <c r="AO1033" s="30"/>
      <c r="AP1033" s="38"/>
      <c r="AQ1033" s="43"/>
      <c r="AR1033" s="44"/>
      <c r="AS1033" s="45"/>
      <c r="AT1033" s="46"/>
      <c r="AU1033" s="47"/>
      <c r="AV1033" s="48"/>
      <c r="AW1033" s="49"/>
      <c r="AX1033" s="49"/>
      <c r="AY1033" s="49"/>
      <c r="AZ1033" s="49"/>
      <c r="BA1033" s="49"/>
      <c r="BB1033" s="49"/>
      <c r="BC1033" s="49"/>
      <c r="BD1033" s="50"/>
      <c r="BE1033" s="49"/>
      <c r="BF1033" s="49"/>
      <c r="BG1033" s="49"/>
      <c r="BH1033" s="49"/>
      <c r="BI1033" s="49"/>
      <c r="BJ1033" s="49"/>
      <c r="BK1033" s="49"/>
      <c r="BL1033" s="49"/>
      <c r="BM1033" s="49"/>
    </row>
    <row r="1034" spans="2:65" x14ac:dyDescent="0.25">
      <c r="B1034" s="162">
        <v>2020</v>
      </c>
      <c r="C1034" s="26"/>
      <c r="D1034" s="27" t="s">
        <v>2768</v>
      </c>
      <c r="E1034" s="27" t="s">
        <v>623</v>
      </c>
      <c r="F1034" s="29"/>
      <c r="G1034" s="30"/>
      <c r="H1034" s="30"/>
      <c r="I1034" s="30"/>
      <c r="J1034" s="31"/>
      <c r="K1034" s="32"/>
      <c r="L1034" s="33"/>
      <c r="M1034" s="33"/>
      <c r="N1034" s="26"/>
      <c r="O1034" s="26"/>
      <c r="P1034" s="34"/>
      <c r="Q1034" s="33"/>
      <c r="R1034" s="35"/>
      <c r="S1034" s="26"/>
      <c r="T1034" s="26"/>
      <c r="U1034" s="26"/>
      <c r="V1034" s="26"/>
      <c r="W1034" s="26"/>
      <c r="X1034" s="26" t="s">
        <v>423</v>
      </c>
      <c r="Y1034" s="36"/>
      <c r="Z1034" s="37"/>
      <c r="AA1034" s="37"/>
      <c r="AB1034" s="38"/>
      <c r="AC1034" s="33"/>
      <c r="AD1034" s="28"/>
      <c r="AE1034" s="37"/>
      <c r="AF1034" s="38"/>
      <c r="AG1034" s="38"/>
      <c r="AH1034" s="39"/>
      <c r="AI1034" s="39"/>
      <c r="AJ1034" s="40"/>
      <c r="AK1034" s="41"/>
      <c r="AL1034" s="42"/>
      <c r="AM1034" s="39"/>
      <c r="AN1034" s="30"/>
      <c r="AO1034" s="30"/>
      <c r="AP1034" s="38"/>
      <c r="AQ1034" s="43" t="s">
        <v>155</v>
      </c>
      <c r="AR1034" s="44"/>
      <c r="AS1034" s="45"/>
      <c r="AT1034" s="46"/>
      <c r="AU1034" s="47"/>
      <c r="AV1034" s="48"/>
      <c r="AW1034" s="49"/>
      <c r="AX1034" s="49"/>
      <c r="AY1034" s="49"/>
      <c r="AZ1034" s="49"/>
      <c r="BA1034" s="49"/>
      <c r="BB1034" s="49"/>
      <c r="BC1034" s="49"/>
      <c r="BD1034" s="50"/>
      <c r="BE1034" s="49"/>
      <c r="BF1034" s="49"/>
      <c r="BG1034" s="49"/>
      <c r="BH1034" s="49"/>
      <c r="BI1034" s="49"/>
      <c r="BJ1034" s="49"/>
      <c r="BK1034" s="49"/>
      <c r="BL1034" s="49"/>
      <c r="BM1034" s="49"/>
    </row>
    <row r="1035" spans="2:65" x14ac:dyDescent="0.25">
      <c r="B1035" s="163">
        <v>2025</v>
      </c>
      <c r="C1035" s="26" t="s">
        <v>2735</v>
      </c>
      <c r="D1035" s="27" t="s">
        <v>2769</v>
      </c>
      <c r="E1035" s="27" t="s">
        <v>2770</v>
      </c>
      <c r="F1035" s="29"/>
      <c r="G1035" s="30"/>
      <c r="H1035" s="30"/>
      <c r="I1035" s="30"/>
      <c r="J1035" s="31"/>
      <c r="K1035" s="32"/>
      <c r="L1035" s="33"/>
      <c r="M1035" s="33"/>
      <c r="N1035" s="26"/>
      <c r="O1035" s="26"/>
      <c r="P1035" s="34"/>
      <c r="Q1035" s="33"/>
      <c r="R1035" s="35"/>
      <c r="S1035" s="26"/>
      <c r="T1035" s="26"/>
      <c r="U1035" s="26"/>
      <c r="V1035" s="26"/>
      <c r="W1035" s="26"/>
      <c r="X1035" s="26" t="s">
        <v>2771</v>
      </c>
      <c r="Y1035" s="36"/>
      <c r="Z1035" s="37"/>
      <c r="AA1035" s="37"/>
      <c r="AB1035" s="38"/>
      <c r="AC1035" s="33"/>
      <c r="AD1035" s="28"/>
      <c r="AE1035" s="37"/>
      <c r="AF1035" s="38">
        <v>45727</v>
      </c>
      <c r="AG1035" s="38"/>
      <c r="AH1035" s="39" t="s">
        <v>664</v>
      </c>
      <c r="AI1035" s="39"/>
      <c r="AJ1035" s="40"/>
      <c r="AK1035" s="41"/>
      <c r="AL1035" s="42"/>
      <c r="AM1035" s="39"/>
      <c r="AN1035" s="30"/>
      <c r="AO1035" s="30"/>
      <c r="AP1035" s="38"/>
      <c r="AQ1035" s="43"/>
      <c r="AR1035" s="44">
        <v>45727</v>
      </c>
      <c r="AS1035" s="45"/>
      <c r="AT1035" s="46"/>
      <c r="AU1035" s="47"/>
      <c r="AV1035" s="48"/>
      <c r="AW1035" s="49"/>
      <c r="AX1035" s="49"/>
      <c r="AY1035" s="49"/>
      <c r="AZ1035" s="49"/>
      <c r="BA1035" s="49"/>
      <c r="BB1035" s="49"/>
      <c r="BC1035" s="49"/>
      <c r="BD1035" s="50"/>
      <c r="BE1035" s="49"/>
      <c r="BF1035" s="49"/>
      <c r="BG1035" s="49"/>
      <c r="BH1035" s="49"/>
      <c r="BI1035" s="49"/>
      <c r="BJ1035" s="49"/>
      <c r="BK1035" s="49"/>
      <c r="BL1035" s="49"/>
      <c r="BM1035" s="49"/>
    </row>
    <row r="1036" spans="2:65" x14ac:dyDescent="0.25">
      <c r="B1036" s="162">
        <v>2025</v>
      </c>
      <c r="C1036" s="26" t="s">
        <v>2735</v>
      </c>
      <c r="D1036" s="27" t="s">
        <v>2772</v>
      </c>
      <c r="E1036" s="27" t="s">
        <v>2773</v>
      </c>
      <c r="F1036" s="29"/>
      <c r="G1036" s="30"/>
      <c r="H1036" s="30"/>
      <c r="I1036" s="30"/>
      <c r="J1036" s="31"/>
      <c r="K1036" s="32"/>
      <c r="L1036" s="33"/>
      <c r="M1036" s="33"/>
      <c r="N1036" s="26"/>
      <c r="O1036" s="26"/>
      <c r="P1036" s="34"/>
      <c r="Q1036" s="33"/>
      <c r="R1036" s="35"/>
      <c r="S1036" s="26"/>
      <c r="T1036" s="26"/>
      <c r="U1036" s="26"/>
      <c r="V1036" s="26"/>
      <c r="W1036" s="26"/>
      <c r="X1036" s="26" t="s">
        <v>2771</v>
      </c>
      <c r="Y1036" s="36"/>
      <c r="Z1036" s="37"/>
      <c r="AA1036" s="37"/>
      <c r="AB1036" s="38"/>
      <c r="AC1036" s="33" t="s">
        <v>2774</v>
      </c>
      <c r="AD1036" s="28" t="s">
        <v>154</v>
      </c>
      <c r="AE1036" s="37">
        <v>2025</v>
      </c>
      <c r="AF1036" s="38">
        <v>45730</v>
      </c>
      <c r="AG1036" s="38">
        <v>45730</v>
      </c>
      <c r="AH1036" s="39" t="s">
        <v>664</v>
      </c>
      <c r="AI1036" s="39" t="s">
        <v>1656</v>
      </c>
      <c r="AJ1036" s="40" t="s">
        <v>2250</v>
      </c>
      <c r="AK1036" s="41"/>
      <c r="AL1036" s="42" t="s">
        <v>874</v>
      </c>
      <c r="AM1036" s="39"/>
      <c r="AN1036" s="30"/>
      <c r="AO1036" s="30"/>
      <c r="AP1036" s="38"/>
      <c r="AQ1036" s="43"/>
      <c r="AR1036" s="38">
        <v>45730</v>
      </c>
      <c r="AS1036" s="45"/>
      <c r="AT1036" s="46"/>
      <c r="AU1036" s="47"/>
      <c r="AV1036" s="48"/>
      <c r="AW1036" s="49"/>
      <c r="AX1036" s="49"/>
      <c r="AY1036" s="49"/>
      <c r="AZ1036" s="49"/>
      <c r="BA1036" s="49"/>
      <c r="BB1036" s="49"/>
      <c r="BC1036" s="49"/>
      <c r="BD1036" s="50"/>
      <c r="BE1036" s="49"/>
      <c r="BF1036" s="49"/>
      <c r="BG1036" s="49"/>
      <c r="BH1036" s="49"/>
      <c r="BI1036" s="49"/>
      <c r="BJ1036" s="49"/>
      <c r="BK1036" s="49"/>
      <c r="BL1036" s="49"/>
      <c r="BM1036" s="49"/>
    </row>
    <row r="1037" spans="2:65" x14ac:dyDescent="0.25">
      <c r="B1037" s="163">
        <v>2023</v>
      </c>
      <c r="C1037" s="26"/>
      <c r="D1037" s="27" t="s">
        <v>2775</v>
      </c>
      <c r="E1037" s="27" t="s">
        <v>2776</v>
      </c>
      <c r="F1037" s="29"/>
      <c r="G1037" s="30"/>
      <c r="H1037" s="30"/>
      <c r="I1037" s="30"/>
      <c r="J1037" s="31"/>
      <c r="K1037" s="32"/>
      <c r="L1037" s="33"/>
      <c r="M1037" s="33"/>
      <c r="N1037" s="26"/>
      <c r="O1037" s="26"/>
      <c r="P1037" s="34"/>
      <c r="Q1037" s="33"/>
      <c r="R1037" s="35"/>
      <c r="S1037" s="26"/>
      <c r="T1037" s="26"/>
      <c r="U1037" s="26"/>
      <c r="V1037" s="26"/>
      <c r="W1037" s="26"/>
      <c r="X1037" s="26" t="s">
        <v>86</v>
      </c>
      <c r="Y1037" s="36"/>
      <c r="Z1037" s="37"/>
      <c r="AA1037" s="37"/>
      <c r="AB1037" s="38" t="s">
        <v>47</v>
      </c>
      <c r="AC1037" s="33"/>
      <c r="AD1037" s="28"/>
      <c r="AE1037" s="37"/>
      <c r="AF1037" s="38"/>
      <c r="AG1037" s="38"/>
      <c r="AH1037" s="39"/>
      <c r="AI1037" s="39"/>
      <c r="AJ1037" s="40"/>
      <c r="AK1037" s="41"/>
      <c r="AL1037" s="42"/>
      <c r="AM1037" s="39"/>
      <c r="AN1037" s="30"/>
      <c r="AO1037" s="30"/>
      <c r="AP1037" s="38"/>
      <c r="AQ1037" s="43" t="s">
        <v>155</v>
      </c>
      <c r="AR1037" s="44"/>
      <c r="AS1037" s="45"/>
      <c r="AT1037" s="46" t="s">
        <v>2777</v>
      </c>
      <c r="AU1037" s="47" t="s">
        <v>44</v>
      </c>
      <c r="AV1037" s="48"/>
      <c r="AW1037" s="49"/>
      <c r="AX1037" s="49"/>
      <c r="AY1037" s="49"/>
      <c r="AZ1037" s="49"/>
      <c r="BA1037" s="49"/>
      <c r="BB1037" s="49"/>
      <c r="BC1037" s="49" t="e">
        <v>#VALUE!</v>
      </c>
      <c r="BD1037" s="50"/>
      <c r="BE1037" s="49"/>
      <c r="BF1037" s="49"/>
      <c r="BG1037" s="49"/>
      <c r="BH1037" s="49"/>
      <c r="BI1037" s="49"/>
      <c r="BJ1037" s="49"/>
      <c r="BK1037" s="49"/>
      <c r="BL1037" s="49"/>
      <c r="BM1037" s="49"/>
    </row>
    <row r="1038" spans="2:65" x14ac:dyDescent="0.25">
      <c r="B1038" s="162">
        <v>2025</v>
      </c>
      <c r="C1038" s="26" t="s">
        <v>2735</v>
      </c>
      <c r="D1038" s="27" t="s">
        <v>2778</v>
      </c>
      <c r="E1038" s="27" t="s">
        <v>2779</v>
      </c>
      <c r="F1038" s="29"/>
      <c r="G1038" s="30"/>
      <c r="H1038" s="30"/>
      <c r="I1038" s="30"/>
      <c r="J1038" s="31"/>
      <c r="K1038" s="32"/>
      <c r="L1038" s="33"/>
      <c r="M1038" s="33"/>
      <c r="N1038" s="26"/>
      <c r="O1038" s="26"/>
      <c r="P1038" s="34"/>
      <c r="Q1038" s="33"/>
      <c r="R1038" s="35"/>
      <c r="S1038" s="26"/>
      <c r="T1038" s="26"/>
      <c r="U1038" s="26"/>
      <c r="V1038" s="26" t="s">
        <v>97</v>
      </c>
      <c r="W1038" s="26"/>
      <c r="X1038" s="26" t="s">
        <v>2771</v>
      </c>
      <c r="Y1038" s="36"/>
      <c r="Z1038" s="37"/>
      <c r="AA1038" s="37"/>
      <c r="AB1038" s="38"/>
      <c r="AC1038" s="33"/>
      <c r="AD1038" s="28"/>
      <c r="AE1038" s="37">
        <v>2025</v>
      </c>
      <c r="AF1038" s="38">
        <v>45812</v>
      </c>
      <c r="AG1038" s="38">
        <v>45814</v>
      </c>
      <c r="AH1038" s="39" t="s">
        <v>664</v>
      </c>
      <c r="AI1038" s="39"/>
      <c r="AJ1038" s="40"/>
      <c r="AK1038" s="41"/>
      <c r="AL1038" s="42"/>
      <c r="AM1038" s="39"/>
      <c r="AN1038" s="30"/>
      <c r="AO1038" s="30"/>
      <c r="AP1038" s="38"/>
      <c r="AQ1038" s="43"/>
      <c r="AR1038" s="44">
        <v>45814</v>
      </c>
      <c r="AS1038" s="45"/>
      <c r="AT1038" s="46"/>
      <c r="AU1038" s="47"/>
      <c r="AV1038" s="48"/>
      <c r="AW1038" s="49"/>
      <c r="AX1038" s="49"/>
      <c r="AY1038" s="49"/>
      <c r="AZ1038" s="49"/>
      <c r="BA1038" s="49"/>
      <c r="BB1038" s="49"/>
      <c r="BC1038" s="49"/>
      <c r="BD1038" s="50"/>
      <c r="BE1038" s="49"/>
      <c r="BF1038" s="49"/>
      <c r="BG1038" s="49"/>
      <c r="BH1038" s="49"/>
      <c r="BI1038" s="49"/>
      <c r="BJ1038" s="49"/>
      <c r="BK1038" s="49"/>
      <c r="BL1038" s="49"/>
      <c r="BM1038" s="49"/>
    </row>
    <row r="1039" spans="2:65" x14ac:dyDescent="0.25">
      <c r="B1039" s="163">
        <v>2025</v>
      </c>
      <c r="C1039" s="26"/>
      <c r="D1039" s="27" t="s">
        <v>2780</v>
      </c>
      <c r="E1039" s="27" t="s">
        <v>2781</v>
      </c>
      <c r="F1039" s="29"/>
      <c r="G1039" s="30"/>
      <c r="H1039" s="30"/>
      <c r="I1039" s="30"/>
      <c r="J1039" s="31"/>
      <c r="K1039" s="32"/>
      <c r="L1039" s="33"/>
      <c r="M1039" s="33"/>
      <c r="N1039" s="26"/>
      <c r="O1039" s="26"/>
      <c r="P1039" s="34"/>
      <c r="Q1039" s="33"/>
      <c r="R1039" s="35"/>
      <c r="S1039" s="26"/>
      <c r="T1039" s="26"/>
      <c r="U1039" s="26"/>
      <c r="V1039" s="26" t="s">
        <v>91</v>
      </c>
      <c r="W1039" s="26" t="s">
        <v>2423</v>
      </c>
      <c r="X1039" s="26"/>
      <c r="Y1039" s="36"/>
      <c r="Z1039" s="37">
        <v>20</v>
      </c>
      <c r="AA1039" s="37"/>
      <c r="AB1039" s="38"/>
      <c r="AC1039" s="33" t="s">
        <v>2782</v>
      </c>
      <c r="AD1039" s="28"/>
      <c r="AE1039" s="37">
        <v>2025</v>
      </c>
      <c r="AF1039" s="38">
        <v>45736</v>
      </c>
      <c r="AG1039" s="38">
        <v>45775</v>
      </c>
      <c r="AH1039" s="39" t="s">
        <v>664</v>
      </c>
      <c r="AI1039" s="39" t="s">
        <v>2211</v>
      </c>
      <c r="AJ1039" s="40" t="s">
        <v>1540</v>
      </c>
      <c r="AK1039" s="41">
        <v>1.6666666666666667</v>
      </c>
      <c r="AL1039" s="42" t="s">
        <v>1894</v>
      </c>
      <c r="AM1039" s="39"/>
      <c r="AN1039" s="30"/>
      <c r="AO1039" s="30"/>
      <c r="AP1039" s="38"/>
      <c r="AQ1039" s="43"/>
      <c r="AR1039" s="44">
        <v>45775</v>
      </c>
      <c r="AS1039" s="45"/>
      <c r="AT1039" s="46"/>
      <c r="AU1039" s="47"/>
      <c r="AV1039" s="48"/>
      <c r="AW1039" s="49"/>
      <c r="AX1039" s="49"/>
      <c r="AY1039" s="49"/>
      <c r="AZ1039" s="49"/>
      <c r="BA1039" s="49"/>
      <c r="BB1039" s="49"/>
      <c r="BC1039" s="49"/>
      <c r="BD1039" s="50"/>
      <c r="BE1039" s="49"/>
      <c r="BF1039" s="49"/>
      <c r="BG1039" s="49"/>
      <c r="BH1039" s="49"/>
      <c r="BI1039" s="49"/>
      <c r="BJ1039" s="49"/>
      <c r="BK1039" s="49"/>
      <c r="BL1039" s="49"/>
      <c r="BM1039" s="49"/>
    </row>
    <row r="1040" spans="2:65" x14ac:dyDescent="0.25">
      <c r="B1040" s="162">
        <v>2023</v>
      </c>
      <c r="C1040" s="26"/>
      <c r="D1040" s="27" t="s">
        <v>1777</v>
      </c>
      <c r="E1040" s="27" t="s">
        <v>2783</v>
      </c>
      <c r="F1040" s="29"/>
      <c r="G1040" s="30" t="s">
        <v>750</v>
      </c>
      <c r="H1040" s="30"/>
      <c r="I1040" s="30"/>
      <c r="J1040" s="31"/>
      <c r="K1040" s="32"/>
      <c r="L1040" s="33"/>
      <c r="M1040" s="33"/>
      <c r="N1040" s="26"/>
      <c r="O1040" s="26"/>
      <c r="P1040" s="34"/>
      <c r="Q1040" s="33"/>
      <c r="R1040" s="35"/>
      <c r="S1040" s="26"/>
      <c r="T1040" s="26"/>
      <c r="U1040" s="26"/>
      <c r="V1040" s="26"/>
      <c r="W1040" s="26"/>
      <c r="X1040" s="26" t="s">
        <v>423</v>
      </c>
      <c r="Y1040" s="36"/>
      <c r="Z1040" s="37"/>
      <c r="AA1040" s="37"/>
      <c r="AB1040" s="38"/>
      <c r="AC1040" s="33"/>
      <c r="AD1040" s="28"/>
      <c r="AE1040" s="37"/>
      <c r="AF1040" s="38"/>
      <c r="AG1040" s="38"/>
      <c r="AH1040" s="39"/>
      <c r="AI1040" s="39"/>
      <c r="AJ1040" s="40"/>
      <c r="AK1040" s="41"/>
      <c r="AL1040" s="42"/>
      <c r="AM1040" s="39"/>
      <c r="AN1040" s="30" t="s">
        <v>2756</v>
      </c>
      <c r="AO1040" s="30"/>
      <c r="AP1040" s="38"/>
      <c r="AQ1040" s="43" t="s">
        <v>1185</v>
      </c>
      <c r="AR1040" s="44"/>
      <c r="AS1040" s="45"/>
      <c r="AT1040" s="46" t="s">
        <v>2784</v>
      </c>
      <c r="AU1040" s="47"/>
      <c r="AV1040" s="48"/>
      <c r="AW1040" s="49"/>
      <c r="AX1040" s="49"/>
      <c r="AY1040" s="49"/>
      <c r="AZ1040" s="49"/>
      <c r="BA1040" s="49"/>
      <c r="BB1040" s="49"/>
      <c r="BC1040" s="49" t="e">
        <v>#VALUE!</v>
      </c>
      <c r="BD1040" s="50"/>
      <c r="BE1040" s="49"/>
      <c r="BF1040" s="49"/>
      <c r="BG1040" s="49"/>
      <c r="BH1040" s="49"/>
      <c r="BI1040" s="49"/>
      <c r="BJ1040" s="49"/>
      <c r="BK1040" s="49"/>
      <c r="BL1040" s="49"/>
      <c r="BM1040" s="49"/>
    </row>
    <row r="1041" spans="2:65" x14ac:dyDescent="0.25">
      <c r="B1041" s="163">
        <v>2024</v>
      </c>
      <c r="C1041" s="26"/>
      <c r="D1041" s="27" t="s">
        <v>2785</v>
      </c>
      <c r="E1041" s="27" t="s">
        <v>2786</v>
      </c>
      <c r="F1041" s="29"/>
      <c r="G1041" s="30" t="s">
        <v>2061</v>
      </c>
      <c r="H1041" s="30"/>
      <c r="I1041" s="30"/>
      <c r="J1041" s="31"/>
      <c r="K1041" s="32"/>
      <c r="L1041" s="33"/>
      <c r="M1041" s="33"/>
      <c r="N1041" s="26"/>
      <c r="O1041" s="26"/>
      <c r="P1041" s="34"/>
      <c r="Q1041" s="33"/>
      <c r="R1041" s="35"/>
      <c r="S1041" s="26"/>
      <c r="T1041" s="26"/>
      <c r="U1041" s="26">
        <v>2025</v>
      </c>
      <c r="V1041" s="26" t="s">
        <v>78</v>
      </c>
      <c r="W1041" s="26"/>
      <c r="X1041" s="26"/>
      <c r="Y1041" s="36"/>
      <c r="Z1041" s="37">
        <v>50</v>
      </c>
      <c r="AA1041" s="37"/>
      <c r="AB1041" s="38"/>
      <c r="AC1041" s="33" t="s">
        <v>2787</v>
      </c>
      <c r="AD1041" s="28"/>
      <c r="AE1041" s="37"/>
      <c r="AF1041" s="38"/>
      <c r="AG1041" s="38"/>
      <c r="AH1041" s="39"/>
      <c r="AI1041" s="39"/>
      <c r="AJ1041" s="40"/>
      <c r="AK1041" s="41">
        <v>2.3333333333333335</v>
      </c>
      <c r="AL1041" s="42" t="s">
        <v>2788</v>
      </c>
      <c r="AM1041" s="39"/>
      <c r="AN1041" s="30"/>
      <c r="AO1041" s="30"/>
      <c r="AP1041" s="38"/>
      <c r="AQ1041" s="43" t="s">
        <v>1185</v>
      </c>
      <c r="AR1041" s="44"/>
      <c r="AS1041" s="45">
        <v>45572</v>
      </c>
      <c r="AT1041" s="46" t="s">
        <v>2061</v>
      </c>
      <c r="AU1041" s="47"/>
      <c r="AV1041" s="48"/>
      <c r="AW1041" s="49"/>
      <c r="AX1041" s="49"/>
      <c r="AY1041" s="49"/>
      <c r="AZ1041" s="49"/>
      <c r="BA1041" s="49"/>
      <c r="BB1041" s="49"/>
      <c r="BC1041" s="49" t="e">
        <v>#VALUE!</v>
      </c>
      <c r="BD1041" s="50"/>
      <c r="BE1041" s="49"/>
      <c r="BF1041" s="49"/>
      <c r="BG1041" s="49"/>
      <c r="BH1041" s="49"/>
      <c r="BI1041" s="49"/>
      <c r="BJ1041" s="49"/>
      <c r="BK1041" s="49"/>
      <c r="BL1041" s="49"/>
      <c r="BM1041" s="49"/>
    </row>
    <row r="1042" spans="2:65" x14ac:dyDescent="0.25">
      <c r="B1042" s="162">
        <v>2023</v>
      </c>
      <c r="C1042" s="26"/>
      <c r="D1042" s="27" t="s">
        <v>2789</v>
      </c>
      <c r="E1042" s="27" t="s">
        <v>2790</v>
      </c>
      <c r="F1042" s="29"/>
      <c r="G1042" s="30" t="s">
        <v>750</v>
      </c>
      <c r="H1042" s="30"/>
      <c r="I1042" s="30"/>
      <c r="J1042" s="31"/>
      <c r="K1042" s="32"/>
      <c r="L1042" s="33"/>
      <c r="M1042" s="33"/>
      <c r="N1042" s="26"/>
      <c r="O1042" s="26"/>
      <c r="P1042" s="34"/>
      <c r="Q1042" s="33"/>
      <c r="R1042" s="35"/>
      <c r="S1042" s="26"/>
      <c r="T1042" s="26"/>
      <c r="U1042" s="26"/>
      <c r="V1042" s="26" t="s">
        <v>84</v>
      </c>
      <c r="W1042" s="26"/>
      <c r="X1042" s="26" t="s">
        <v>86</v>
      </c>
      <c r="Y1042" s="36"/>
      <c r="Z1042" s="37">
        <v>10</v>
      </c>
      <c r="AA1042" s="37"/>
      <c r="AB1042" s="38" t="s">
        <v>47</v>
      </c>
      <c r="AC1042" s="33" t="s">
        <v>2791</v>
      </c>
      <c r="AD1042" s="28"/>
      <c r="AE1042" s="37"/>
      <c r="AF1042" s="38"/>
      <c r="AG1042" s="38"/>
      <c r="AH1042" s="39"/>
      <c r="AI1042" s="39" t="s">
        <v>1081</v>
      </c>
      <c r="AJ1042" s="40" t="s">
        <v>2792</v>
      </c>
      <c r="AK1042" s="41">
        <v>0.5</v>
      </c>
      <c r="AL1042" s="42" t="s">
        <v>2793</v>
      </c>
      <c r="AM1042" s="39"/>
      <c r="AN1042" s="30"/>
      <c r="AO1042" s="30"/>
      <c r="AP1042" s="38"/>
      <c r="AQ1042" s="43" t="s">
        <v>1185</v>
      </c>
      <c r="AR1042" s="44"/>
      <c r="AS1042" s="45">
        <v>45441</v>
      </c>
      <c r="AT1042" s="46" t="s">
        <v>2794</v>
      </c>
      <c r="AU1042" s="47" t="s">
        <v>44</v>
      </c>
      <c r="AV1042" s="48"/>
      <c r="AW1042" s="49"/>
      <c r="AX1042" s="49"/>
      <c r="AY1042" s="49"/>
      <c r="AZ1042" s="49"/>
      <c r="BA1042" s="49"/>
      <c r="BB1042" s="49"/>
      <c r="BC1042" s="49" t="e">
        <v>#VALUE!</v>
      </c>
      <c r="BD1042" s="50"/>
      <c r="BE1042" s="49"/>
      <c r="BF1042" s="49"/>
      <c r="BG1042" s="49"/>
      <c r="BH1042" s="49"/>
      <c r="BI1042" s="49"/>
      <c r="BJ1042" s="49"/>
      <c r="BK1042" s="49"/>
      <c r="BL1042" s="49"/>
      <c r="BM1042" s="49"/>
    </row>
    <row r="1043" spans="2:65" x14ac:dyDescent="0.25">
      <c r="B1043" s="163">
        <v>2025</v>
      </c>
      <c r="C1043" s="26" t="s">
        <v>2735</v>
      </c>
      <c r="D1043" s="27" t="s">
        <v>2795</v>
      </c>
      <c r="E1043" s="27" t="s">
        <v>2796</v>
      </c>
      <c r="F1043" s="29"/>
      <c r="G1043" s="30"/>
      <c r="H1043" s="30"/>
      <c r="I1043" s="30"/>
      <c r="J1043" s="31"/>
      <c r="K1043" s="32"/>
      <c r="L1043" s="33"/>
      <c r="M1043" s="33"/>
      <c r="N1043" s="26"/>
      <c r="O1043" s="26"/>
      <c r="P1043" s="34"/>
      <c r="Q1043" s="33"/>
      <c r="R1043" s="35"/>
      <c r="S1043" s="26"/>
      <c r="T1043" s="26"/>
      <c r="U1043" s="26"/>
      <c r="V1043" s="26"/>
      <c r="W1043" s="26"/>
      <c r="X1043" s="26"/>
      <c r="Y1043" s="36"/>
      <c r="Z1043" s="37"/>
      <c r="AA1043" s="37"/>
      <c r="AB1043" s="38"/>
      <c r="AC1043" s="33" t="s">
        <v>2797</v>
      </c>
      <c r="AD1043" s="28"/>
      <c r="AE1043" s="37">
        <v>2025</v>
      </c>
      <c r="AF1043" s="38">
        <v>45728</v>
      </c>
      <c r="AG1043" s="38">
        <v>45728</v>
      </c>
      <c r="AH1043" s="39"/>
      <c r="AI1043" s="39"/>
      <c r="AJ1043" s="40"/>
      <c r="AK1043" s="41"/>
      <c r="AL1043" s="42"/>
      <c r="AM1043" s="39"/>
      <c r="AN1043" s="30"/>
      <c r="AO1043" s="30"/>
      <c r="AP1043" s="38"/>
      <c r="AQ1043" s="43"/>
      <c r="AR1043" s="44"/>
      <c r="AS1043" s="45"/>
      <c r="AT1043" s="46"/>
      <c r="AU1043" s="47"/>
      <c r="AV1043" s="48"/>
      <c r="AW1043" s="49"/>
      <c r="AX1043" s="49"/>
      <c r="AY1043" s="49"/>
      <c r="AZ1043" s="49"/>
      <c r="BA1043" s="49"/>
      <c r="BB1043" s="49"/>
      <c r="BC1043" s="49"/>
      <c r="BD1043" s="50"/>
      <c r="BE1043" s="49"/>
      <c r="BF1043" s="49">
        <v>36</v>
      </c>
      <c r="BG1043" s="49"/>
      <c r="BH1043" s="49"/>
      <c r="BI1043" s="49"/>
      <c r="BJ1043" s="49"/>
      <c r="BK1043" s="49"/>
      <c r="BL1043" s="49"/>
      <c r="BM1043" s="49"/>
    </row>
    <row r="1044" spans="2:65" x14ac:dyDescent="0.25">
      <c r="B1044" s="162">
        <v>2020</v>
      </c>
      <c r="C1044" s="26"/>
      <c r="D1044" s="27" t="s">
        <v>2798</v>
      </c>
      <c r="E1044" s="27" t="s">
        <v>623</v>
      </c>
      <c r="F1044" s="29"/>
      <c r="G1044" s="30"/>
      <c r="H1044" s="30"/>
      <c r="I1044" s="30"/>
      <c r="J1044" s="31"/>
      <c r="K1044" s="32"/>
      <c r="L1044" s="33"/>
      <c r="M1044" s="33"/>
      <c r="N1044" s="26"/>
      <c r="O1044" s="26"/>
      <c r="P1044" s="34"/>
      <c r="Q1044" s="33"/>
      <c r="R1044" s="35"/>
      <c r="S1044" s="26"/>
      <c r="T1044" s="26"/>
      <c r="U1044" s="26"/>
      <c r="V1044" s="26"/>
      <c r="W1044" s="26"/>
      <c r="X1044" s="26" t="s">
        <v>423</v>
      </c>
      <c r="Y1044" s="36"/>
      <c r="Z1044" s="37"/>
      <c r="AA1044" s="37"/>
      <c r="AB1044" s="38"/>
      <c r="AC1044" s="33"/>
      <c r="AD1044" s="28"/>
      <c r="AE1044" s="37"/>
      <c r="AF1044" s="38"/>
      <c r="AG1044" s="38"/>
      <c r="AH1044" s="39"/>
      <c r="AI1044" s="39"/>
      <c r="AJ1044" s="40"/>
      <c r="AK1044" s="41"/>
      <c r="AL1044" s="42"/>
      <c r="AM1044" s="39"/>
      <c r="AN1044" s="30"/>
      <c r="AO1044" s="30"/>
      <c r="AP1044" s="38"/>
      <c r="AQ1044" s="43" t="s">
        <v>155</v>
      </c>
      <c r="AR1044" s="44"/>
      <c r="AS1044" s="45"/>
      <c r="AT1044" s="46"/>
      <c r="AU1044" s="47"/>
      <c r="AV1044" s="48"/>
      <c r="AW1044" s="49"/>
      <c r="AX1044" s="49"/>
      <c r="AY1044" s="49"/>
      <c r="AZ1044" s="49"/>
      <c r="BA1044" s="49"/>
      <c r="BB1044" s="49"/>
      <c r="BC1044" s="49"/>
      <c r="BD1044" s="50"/>
      <c r="BE1044" s="49"/>
      <c r="BF1044" s="49"/>
      <c r="BG1044" s="49"/>
      <c r="BH1044" s="49"/>
      <c r="BI1044" s="49"/>
      <c r="BJ1044" s="49"/>
      <c r="BK1044" s="49"/>
      <c r="BL1044" s="49"/>
      <c r="BM1044" s="49"/>
    </row>
    <row r="1045" spans="2:65" x14ac:dyDescent="0.25">
      <c r="B1045" s="163">
        <v>2024</v>
      </c>
      <c r="C1045" s="26"/>
      <c r="D1045" s="27" t="s">
        <v>2799</v>
      </c>
      <c r="E1045" s="27" t="s">
        <v>2800</v>
      </c>
      <c r="F1045" s="29"/>
      <c r="G1045" s="30" t="s">
        <v>572</v>
      </c>
      <c r="H1045" s="30"/>
      <c r="I1045" s="30"/>
      <c r="J1045" s="31"/>
      <c r="K1045" s="32"/>
      <c r="L1045" s="33"/>
      <c r="M1045" s="33"/>
      <c r="N1045" s="26"/>
      <c r="O1045" s="26"/>
      <c r="P1045" s="34"/>
      <c r="Q1045" s="33"/>
      <c r="R1045" s="35"/>
      <c r="S1045" s="26" t="s">
        <v>572</v>
      </c>
      <c r="T1045" s="26"/>
      <c r="U1045" s="26"/>
      <c r="V1045" s="26"/>
      <c r="W1045" s="26"/>
      <c r="X1045" s="26" t="s">
        <v>362</v>
      </c>
      <c r="Y1045" s="36"/>
      <c r="Z1045" s="37"/>
      <c r="AA1045" s="37"/>
      <c r="AB1045" s="38"/>
      <c r="AC1045" s="33"/>
      <c r="AD1045" s="28" t="s">
        <v>154</v>
      </c>
      <c r="AE1045" s="37">
        <v>2024</v>
      </c>
      <c r="AF1045" s="38">
        <v>45348</v>
      </c>
      <c r="AG1045" s="38">
        <v>45349</v>
      </c>
      <c r="AH1045" s="39"/>
      <c r="AI1045" s="39"/>
      <c r="AJ1045" s="40"/>
      <c r="AK1045" s="41"/>
      <c r="AL1045" s="42"/>
      <c r="AM1045" s="39"/>
      <c r="AN1045" s="30"/>
      <c r="AO1045" s="30"/>
      <c r="AP1045" s="38"/>
      <c r="AQ1045" s="43" t="s">
        <v>155</v>
      </c>
      <c r="AR1045" s="44"/>
      <c r="AS1045" s="45">
        <v>45397</v>
      </c>
      <c r="AT1045" s="46" t="s">
        <v>2801</v>
      </c>
      <c r="AU1045" s="47" t="s">
        <v>61</v>
      </c>
      <c r="AV1045" s="48"/>
      <c r="AW1045" s="49"/>
      <c r="AX1045" s="49"/>
      <c r="AY1045" s="49"/>
      <c r="AZ1045" s="49"/>
      <c r="BA1045" s="49"/>
      <c r="BB1045" s="49"/>
      <c r="BC1045" s="49" t="e">
        <v>#VALUE!</v>
      </c>
      <c r="BD1045" s="50"/>
      <c r="BE1045" s="49"/>
      <c r="BF1045" s="49"/>
      <c r="BG1045" s="49"/>
      <c r="BH1045" s="49"/>
      <c r="BI1045" s="49"/>
      <c r="BJ1045" s="49"/>
      <c r="BK1045" s="49"/>
      <c r="BL1045" s="49"/>
      <c r="BM1045" s="49"/>
    </row>
    <row r="1046" spans="2:65" x14ac:dyDescent="0.25">
      <c r="B1046" s="162">
        <v>2024</v>
      </c>
      <c r="C1046" s="26"/>
      <c r="D1046" s="27" t="s">
        <v>2802</v>
      </c>
      <c r="E1046" s="27" t="s">
        <v>2803</v>
      </c>
      <c r="F1046" s="29"/>
      <c r="G1046" s="30" t="s">
        <v>750</v>
      </c>
      <c r="H1046" s="30"/>
      <c r="I1046" s="30"/>
      <c r="J1046" s="31"/>
      <c r="K1046" s="32"/>
      <c r="L1046" s="33"/>
      <c r="M1046" s="33"/>
      <c r="N1046" s="26"/>
      <c r="O1046" s="26"/>
      <c r="P1046" s="34"/>
      <c r="Q1046" s="33"/>
      <c r="R1046" s="35"/>
      <c r="S1046" s="26"/>
      <c r="T1046" s="26"/>
      <c r="U1046" s="26"/>
      <c r="V1046" s="26" t="s">
        <v>91</v>
      </c>
      <c r="W1046" s="26" t="s">
        <v>1792</v>
      </c>
      <c r="X1046" s="26" t="s">
        <v>86</v>
      </c>
      <c r="Y1046" s="36"/>
      <c r="Z1046" s="37"/>
      <c r="AA1046" s="37"/>
      <c r="AB1046" s="38"/>
      <c r="AC1046" s="33"/>
      <c r="AD1046" s="28"/>
      <c r="AE1046" s="37"/>
      <c r="AF1046" s="38"/>
      <c r="AG1046" s="38"/>
      <c r="AH1046" s="39"/>
      <c r="AI1046" s="39"/>
      <c r="AJ1046" s="40" t="s">
        <v>972</v>
      </c>
      <c r="AK1046" s="41"/>
      <c r="AL1046" s="42"/>
      <c r="AM1046" s="39"/>
      <c r="AN1046" s="30"/>
      <c r="AO1046" s="30"/>
      <c r="AP1046" s="38"/>
      <c r="AQ1046" s="43" t="s">
        <v>1185</v>
      </c>
      <c r="AR1046" s="44"/>
      <c r="AS1046" s="45"/>
      <c r="AT1046" s="46" t="s">
        <v>2804</v>
      </c>
      <c r="AU1046" s="47"/>
      <c r="AV1046" s="48"/>
      <c r="AW1046" s="49"/>
      <c r="AX1046" s="49"/>
      <c r="AY1046" s="49"/>
      <c r="AZ1046" s="49"/>
      <c r="BA1046" s="49"/>
      <c r="BB1046" s="49"/>
      <c r="BC1046" s="49" t="e">
        <v>#VALUE!</v>
      </c>
      <c r="BD1046" s="50"/>
      <c r="BE1046" s="49"/>
      <c r="BF1046" s="49"/>
      <c r="BG1046" s="49"/>
      <c r="BH1046" s="49"/>
      <c r="BI1046" s="49"/>
      <c r="BJ1046" s="49"/>
      <c r="BK1046" s="49"/>
      <c r="BL1046" s="49"/>
      <c r="BM1046" s="49"/>
    </row>
    <row r="1047" spans="2:65" x14ac:dyDescent="0.25">
      <c r="B1047" s="163">
        <v>2022</v>
      </c>
      <c r="C1047" s="26"/>
      <c r="D1047" s="27" t="s">
        <v>2805</v>
      </c>
      <c r="E1047" s="27" t="s">
        <v>2806</v>
      </c>
      <c r="F1047" s="29"/>
      <c r="G1047" s="30" t="s">
        <v>750</v>
      </c>
      <c r="H1047" s="30"/>
      <c r="I1047" s="30"/>
      <c r="J1047" s="31"/>
      <c r="K1047" s="32"/>
      <c r="L1047" s="33"/>
      <c r="M1047" s="33"/>
      <c r="N1047" s="26"/>
      <c r="O1047" s="26"/>
      <c r="P1047" s="34"/>
      <c r="Q1047" s="33"/>
      <c r="R1047" s="35"/>
      <c r="S1047" s="26"/>
      <c r="T1047" s="26"/>
      <c r="U1047" s="26"/>
      <c r="V1047" s="26" t="s">
        <v>91</v>
      </c>
      <c r="W1047" s="26" t="s">
        <v>2807</v>
      </c>
      <c r="X1047" s="26" t="s">
        <v>423</v>
      </c>
      <c r="Y1047" s="36"/>
      <c r="Z1047" s="37"/>
      <c r="AA1047" s="37"/>
      <c r="AB1047" s="38"/>
      <c r="AC1047" s="33"/>
      <c r="AD1047" s="28"/>
      <c r="AE1047" s="37"/>
      <c r="AF1047" s="38"/>
      <c r="AG1047" s="38"/>
      <c r="AH1047" s="39"/>
      <c r="AI1047" s="39"/>
      <c r="AJ1047" s="40" t="s">
        <v>972</v>
      </c>
      <c r="AK1047" s="41"/>
      <c r="AL1047" s="42"/>
      <c r="AM1047" s="39"/>
      <c r="AN1047" s="30"/>
      <c r="AO1047" s="30"/>
      <c r="AP1047" s="38"/>
      <c r="AQ1047" s="43" t="s">
        <v>1185</v>
      </c>
      <c r="AR1047" s="44"/>
      <c r="AS1047" s="45"/>
      <c r="AT1047" s="46"/>
      <c r="AU1047" s="47"/>
      <c r="AV1047" s="48"/>
      <c r="AW1047" s="49"/>
      <c r="AX1047" s="49"/>
      <c r="AY1047" s="49"/>
      <c r="AZ1047" s="49"/>
      <c r="BA1047" s="49"/>
      <c r="BB1047" s="49"/>
      <c r="BC1047" s="49" t="e">
        <v>#VALUE!</v>
      </c>
      <c r="BD1047" s="50"/>
      <c r="BE1047" s="49"/>
      <c r="BF1047" s="49"/>
      <c r="BG1047" s="49"/>
      <c r="BH1047" s="49"/>
      <c r="BI1047" s="49"/>
      <c r="BJ1047" s="49"/>
      <c r="BK1047" s="49"/>
      <c r="BL1047" s="49"/>
      <c r="BM1047" s="49"/>
    </row>
    <row r="1048" spans="2:65" x14ac:dyDescent="0.25">
      <c r="B1048" s="162">
        <v>2022</v>
      </c>
      <c r="C1048" s="26"/>
      <c r="D1048" s="27" t="s">
        <v>2808</v>
      </c>
      <c r="E1048" s="27" t="s">
        <v>2809</v>
      </c>
      <c r="F1048" s="29"/>
      <c r="G1048" s="30"/>
      <c r="H1048" s="30"/>
      <c r="I1048" s="30"/>
      <c r="J1048" s="31"/>
      <c r="K1048" s="32"/>
      <c r="L1048" s="33"/>
      <c r="M1048" s="33"/>
      <c r="N1048" s="26"/>
      <c r="O1048" s="26"/>
      <c r="P1048" s="34"/>
      <c r="Q1048" s="33"/>
      <c r="R1048" s="35"/>
      <c r="S1048" s="26"/>
      <c r="T1048" s="26"/>
      <c r="U1048" s="26"/>
      <c r="V1048" s="26"/>
      <c r="W1048" s="26"/>
      <c r="X1048" s="26" t="s">
        <v>28</v>
      </c>
      <c r="Y1048" s="36"/>
      <c r="Z1048" s="37"/>
      <c r="AA1048" s="37"/>
      <c r="AB1048" s="38" t="s">
        <v>47</v>
      </c>
      <c r="AC1048" s="33"/>
      <c r="AD1048" s="28"/>
      <c r="AE1048" s="37"/>
      <c r="AF1048" s="38"/>
      <c r="AG1048" s="38"/>
      <c r="AH1048" s="39"/>
      <c r="AI1048" s="39"/>
      <c r="AJ1048" s="40"/>
      <c r="AK1048" s="41"/>
      <c r="AL1048" s="42"/>
      <c r="AM1048" s="39"/>
      <c r="AN1048" s="30"/>
      <c r="AO1048" s="30"/>
      <c r="AP1048" s="38"/>
      <c r="AQ1048" s="43" t="s">
        <v>155</v>
      </c>
      <c r="AR1048" s="44"/>
      <c r="AS1048" s="45"/>
      <c r="AT1048" s="46"/>
      <c r="AU1048" s="47" t="s">
        <v>44</v>
      </c>
      <c r="AV1048" s="48">
        <v>44693</v>
      </c>
      <c r="AW1048" s="49"/>
      <c r="AX1048" s="49">
        <v>6</v>
      </c>
      <c r="AY1048" s="49"/>
      <c r="AZ1048" s="49"/>
      <c r="BA1048" s="49"/>
      <c r="BB1048" s="49"/>
      <c r="BC1048" s="49" t="e">
        <v>#VALUE!</v>
      </c>
      <c r="BD1048" s="50"/>
      <c r="BE1048" s="49"/>
      <c r="BF1048" s="49"/>
      <c r="BG1048" s="49"/>
      <c r="BH1048" s="49"/>
      <c r="BI1048" s="49"/>
      <c r="BJ1048" s="49"/>
      <c r="BK1048" s="49"/>
      <c r="BL1048" s="49"/>
      <c r="BM1048" s="49"/>
    </row>
    <row r="1049" spans="2:65" x14ac:dyDescent="0.25">
      <c r="B1049" s="163">
        <v>2024</v>
      </c>
      <c r="C1049" s="26"/>
      <c r="D1049" s="27" t="s">
        <v>2810</v>
      </c>
      <c r="E1049" s="27" t="s">
        <v>2811</v>
      </c>
      <c r="F1049" s="29"/>
      <c r="G1049" s="30"/>
      <c r="H1049" s="30"/>
      <c r="I1049" s="30"/>
      <c r="J1049" s="31"/>
      <c r="K1049" s="32"/>
      <c r="L1049" s="33"/>
      <c r="M1049" s="33"/>
      <c r="N1049" s="26"/>
      <c r="O1049" s="26"/>
      <c r="P1049" s="34"/>
      <c r="Q1049" s="33"/>
      <c r="R1049" s="35"/>
      <c r="S1049" s="26"/>
      <c r="T1049" s="26"/>
      <c r="U1049" s="26"/>
      <c r="V1049" s="26" t="s">
        <v>97</v>
      </c>
      <c r="W1049" s="26"/>
      <c r="X1049" s="26"/>
      <c r="Y1049" s="36"/>
      <c r="Z1049" s="37"/>
      <c r="AA1049" s="37"/>
      <c r="AB1049" s="38" t="s">
        <v>29</v>
      </c>
      <c r="AC1049" s="33" t="s">
        <v>2812</v>
      </c>
      <c r="AD1049" s="28" t="s">
        <v>154</v>
      </c>
      <c r="AE1049" s="37"/>
      <c r="AF1049" s="38" t="s">
        <v>501</v>
      </c>
      <c r="AG1049" s="38" t="s">
        <v>501</v>
      </c>
      <c r="AH1049" s="39"/>
      <c r="AI1049" s="39" t="s">
        <v>31</v>
      </c>
      <c r="AJ1049" s="40" t="s">
        <v>424</v>
      </c>
      <c r="AK1049" s="41">
        <v>0.83333333333333337</v>
      </c>
      <c r="AL1049" s="42" t="s">
        <v>807</v>
      </c>
      <c r="AM1049" s="39"/>
      <c r="AN1049" s="30" t="s">
        <v>2756</v>
      </c>
      <c r="AO1049" s="30"/>
      <c r="AP1049" s="38"/>
      <c r="AQ1049" s="43" t="s">
        <v>1185</v>
      </c>
      <c r="AR1049" s="44" t="s">
        <v>501</v>
      </c>
      <c r="AS1049" s="45"/>
      <c r="AT1049" s="46" t="s">
        <v>2813</v>
      </c>
      <c r="AU1049" s="47"/>
      <c r="AV1049" s="48"/>
      <c r="AW1049" s="49"/>
      <c r="AX1049" s="49"/>
      <c r="AY1049" s="49"/>
      <c r="AZ1049" s="49"/>
      <c r="BA1049" s="49"/>
      <c r="BB1049" s="49"/>
      <c r="BC1049" s="49"/>
      <c r="BD1049" s="50"/>
      <c r="BE1049" s="49"/>
      <c r="BF1049" s="49"/>
      <c r="BG1049" s="49"/>
      <c r="BH1049" s="49"/>
      <c r="BI1049" s="49"/>
      <c r="BJ1049" s="49"/>
      <c r="BK1049" s="49"/>
      <c r="BL1049" s="49"/>
      <c r="BM1049" s="49"/>
    </row>
    <row r="1050" spans="2:65" x14ac:dyDescent="0.25">
      <c r="B1050" s="162">
        <v>2024</v>
      </c>
      <c r="C1050" s="26"/>
      <c r="D1050" s="27" t="s">
        <v>2814</v>
      </c>
      <c r="E1050" s="27" t="s">
        <v>2815</v>
      </c>
      <c r="F1050" s="29"/>
      <c r="G1050" s="30" t="s">
        <v>750</v>
      </c>
      <c r="H1050" s="30"/>
      <c r="I1050" s="30"/>
      <c r="J1050" s="31"/>
      <c r="K1050" s="32"/>
      <c r="L1050" s="33"/>
      <c r="M1050" s="33"/>
      <c r="N1050" s="26"/>
      <c r="O1050" s="26"/>
      <c r="P1050" s="34"/>
      <c r="Q1050" s="33"/>
      <c r="R1050" s="35"/>
      <c r="S1050" s="26"/>
      <c r="T1050" s="26" t="s">
        <v>2815</v>
      </c>
      <c r="U1050" s="26"/>
      <c r="V1050" s="26"/>
      <c r="W1050" s="26"/>
      <c r="X1050" s="26"/>
      <c r="Y1050" s="36"/>
      <c r="Z1050" s="37"/>
      <c r="AA1050" s="37"/>
      <c r="AB1050" s="38" t="s">
        <v>47</v>
      </c>
      <c r="AC1050" s="33"/>
      <c r="AD1050" s="28"/>
      <c r="AE1050" s="37">
        <v>2024</v>
      </c>
      <c r="AF1050" s="38">
        <v>45399</v>
      </c>
      <c r="AG1050" s="38">
        <v>45401</v>
      </c>
      <c r="AH1050" s="39"/>
      <c r="AI1050" s="39"/>
      <c r="AJ1050" s="40"/>
      <c r="AK1050" s="41"/>
      <c r="AL1050" s="42"/>
      <c r="AM1050" s="39"/>
      <c r="AN1050" s="30"/>
      <c r="AO1050" s="30"/>
      <c r="AP1050" s="38"/>
      <c r="AQ1050" s="43" t="s">
        <v>155</v>
      </c>
      <c r="AR1050" s="44"/>
      <c r="AS1050" s="45"/>
      <c r="AT1050" s="46" t="s">
        <v>2816</v>
      </c>
      <c r="AU1050" s="47"/>
      <c r="AV1050" s="48"/>
      <c r="AW1050" s="49"/>
      <c r="AX1050" s="49"/>
      <c r="AY1050" s="49"/>
      <c r="AZ1050" s="49"/>
      <c r="BA1050" s="49"/>
      <c r="BB1050" s="49"/>
      <c r="BC1050" s="49" t="e">
        <v>#VALUE!</v>
      </c>
      <c r="BD1050" s="50"/>
      <c r="BE1050" s="49"/>
      <c r="BF1050" s="49"/>
      <c r="BG1050" s="49"/>
      <c r="BH1050" s="49"/>
      <c r="BI1050" s="49"/>
      <c r="BJ1050" s="49"/>
      <c r="BK1050" s="49"/>
      <c r="BL1050" s="49"/>
      <c r="BM1050" s="49"/>
    </row>
    <row r="1051" spans="2:65" x14ac:dyDescent="0.25">
      <c r="B1051" s="163"/>
      <c r="C1051" s="26"/>
      <c r="D1051" s="27" t="s">
        <v>2817</v>
      </c>
      <c r="E1051" s="27" t="s">
        <v>2818</v>
      </c>
      <c r="F1051" s="29"/>
      <c r="G1051" s="30"/>
      <c r="H1051" s="30"/>
      <c r="I1051" s="30"/>
      <c r="J1051" s="31"/>
      <c r="K1051" s="32"/>
      <c r="L1051" s="33"/>
      <c r="M1051" s="33"/>
      <c r="N1051" s="26"/>
      <c r="O1051" s="26"/>
      <c r="P1051" s="34"/>
      <c r="Q1051" s="33"/>
      <c r="R1051" s="35"/>
      <c r="S1051" s="26"/>
      <c r="T1051" s="26"/>
      <c r="U1051" s="26"/>
      <c r="V1051" s="26"/>
      <c r="W1051" s="26"/>
      <c r="X1051" s="26" t="s">
        <v>86</v>
      </c>
      <c r="Y1051" s="36"/>
      <c r="Z1051" s="37"/>
      <c r="AA1051" s="37"/>
      <c r="AB1051" s="38" t="s">
        <v>47</v>
      </c>
      <c r="AC1051" s="33"/>
      <c r="AD1051" s="28"/>
      <c r="AE1051" s="37"/>
      <c r="AF1051" s="38"/>
      <c r="AG1051" s="38"/>
      <c r="AH1051" s="39"/>
      <c r="AI1051" s="39"/>
      <c r="AJ1051" s="40"/>
      <c r="AK1051" s="41"/>
      <c r="AL1051" s="42"/>
      <c r="AM1051" s="39"/>
      <c r="AN1051" s="30"/>
      <c r="AO1051" s="30"/>
      <c r="AP1051" s="38"/>
      <c r="AQ1051" s="43" t="s">
        <v>155</v>
      </c>
      <c r="AR1051" s="44"/>
      <c r="AS1051" s="45"/>
      <c r="AT1051" s="46"/>
      <c r="AU1051" s="47" t="s">
        <v>44</v>
      </c>
      <c r="AV1051" s="48">
        <v>44442</v>
      </c>
      <c r="AW1051" s="49"/>
      <c r="AX1051" s="49"/>
      <c r="AY1051" s="49"/>
      <c r="AZ1051" s="49"/>
      <c r="BA1051" s="49"/>
      <c r="BB1051" s="49"/>
      <c r="BC1051" s="49"/>
      <c r="BD1051" s="50"/>
      <c r="BE1051" s="49"/>
      <c r="BF1051" s="49"/>
      <c r="BG1051" s="49"/>
      <c r="BH1051" s="49"/>
      <c r="BI1051" s="49"/>
      <c r="BJ1051" s="49"/>
      <c r="BK1051" s="49"/>
      <c r="BL1051" s="49"/>
      <c r="BM1051" s="49"/>
    </row>
    <row r="1052" spans="2:65" x14ac:dyDescent="0.25">
      <c r="B1052" s="162"/>
      <c r="C1052" s="26"/>
      <c r="D1052" s="27" t="s">
        <v>2819</v>
      </c>
      <c r="E1052" s="27" t="s">
        <v>2820</v>
      </c>
      <c r="F1052" s="29"/>
      <c r="G1052" s="30"/>
      <c r="H1052" s="30"/>
      <c r="I1052" s="30"/>
      <c r="J1052" s="31"/>
      <c r="K1052" s="32"/>
      <c r="L1052" s="33"/>
      <c r="M1052" s="33"/>
      <c r="N1052" s="26"/>
      <c r="O1052" s="26"/>
      <c r="P1052" s="34"/>
      <c r="Q1052" s="33"/>
      <c r="R1052" s="35"/>
      <c r="S1052" s="26"/>
      <c r="T1052" s="26"/>
      <c r="U1052" s="26"/>
      <c r="V1052" s="26"/>
      <c r="W1052" s="26"/>
      <c r="X1052" s="26" t="s">
        <v>86</v>
      </c>
      <c r="Y1052" s="36"/>
      <c r="Z1052" s="37"/>
      <c r="AA1052" s="37"/>
      <c r="AB1052" s="38" t="s">
        <v>47</v>
      </c>
      <c r="AC1052" s="33"/>
      <c r="AD1052" s="28"/>
      <c r="AE1052" s="37"/>
      <c r="AF1052" s="38"/>
      <c r="AG1052" s="38"/>
      <c r="AH1052" s="39"/>
      <c r="AI1052" s="39"/>
      <c r="AJ1052" s="40"/>
      <c r="AK1052" s="41"/>
      <c r="AL1052" s="42"/>
      <c r="AM1052" s="39"/>
      <c r="AN1052" s="30"/>
      <c r="AO1052" s="30"/>
      <c r="AP1052" s="38"/>
      <c r="AQ1052" s="43" t="s">
        <v>155</v>
      </c>
      <c r="AR1052" s="44"/>
      <c r="AS1052" s="45"/>
      <c r="AT1052" s="46"/>
      <c r="AU1052" s="47" t="s">
        <v>44</v>
      </c>
      <c r="AV1052" s="48">
        <v>44725</v>
      </c>
      <c r="AW1052" s="49"/>
      <c r="AX1052" s="49">
        <v>6</v>
      </c>
      <c r="AY1052" s="49"/>
      <c r="AZ1052" s="49"/>
      <c r="BA1052" s="49"/>
      <c r="BB1052" s="49"/>
      <c r="BC1052" s="49"/>
      <c r="BD1052" s="50"/>
      <c r="BE1052" s="49"/>
      <c r="BF1052" s="49"/>
      <c r="BG1052" s="49"/>
      <c r="BH1052" s="49"/>
      <c r="BI1052" s="49"/>
      <c r="BJ1052" s="49"/>
      <c r="BK1052" s="49"/>
      <c r="BL1052" s="49"/>
      <c r="BM1052" s="49"/>
    </row>
    <row r="1053" spans="2:65" x14ac:dyDescent="0.25">
      <c r="B1053" s="163"/>
      <c r="C1053" s="26"/>
      <c r="D1053" s="27" t="s">
        <v>2821</v>
      </c>
      <c r="E1053" s="27" t="s">
        <v>2822</v>
      </c>
      <c r="F1053" s="29"/>
      <c r="G1053" s="30" t="s">
        <v>750</v>
      </c>
      <c r="H1053" s="30"/>
      <c r="I1053" s="30"/>
      <c r="J1053" s="31"/>
      <c r="K1053" s="32"/>
      <c r="L1053" s="33"/>
      <c r="M1053" s="33"/>
      <c r="N1053" s="26"/>
      <c r="O1053" s="26"/>
      <c r="P1053" s="34"/>
      <c r="Q1053" s="33"/>
      <c r="R1053" s="35"/>
      <c r="S1053" s="26"/>
      <c r="T1053" s="26"/>
      <c r="U1053" s="26"/>
      <c r="V1053" s="26"/>
      <c r="W1053" s="26"/>
      <c r="X1053" s="26" t="s">
        <v>27</v>
      </c>
      <c r="Y1053" s="36"/>
      <c r="Z1053" s="37"/>
      <c r="AA1053" s="37"/>
      <c r="AB1053" s="38"/>
      <c r="AC1053" s="33"/>
      <c r="AD1053" s="28"/>
      <c r="AE1053" s="37"/>
      <c r="AF1053" s="38"/>
      <c r="AG1053" s="38"/>
      <c r="AH1053" s="39"/>
      <c r="AI1053" s="39"/>
      <c r="AJ1053" s="40"/>
      <c r="AK1053" s="41"/>
      <c r="AL1053" s="42"/>
      <c r="AM1053" s="39"/>
      <c r="AN1053" s="30"/>
      <c r="AO1053" s="30"/>
      <c r="AP1053" s="38"/>
      <c r="AQ1053" s="43" t="s">
        <v>1185</v>
      </c>
      <c r="AR1053" s="44"/>
      <c r="AS1053" s="45"/>
      <c r="AT1053" s="46" t="s">
        <v>2823</v>
      </c>
      <c r="AU1053" s="47"/>
      <c r="AV1053" s="48"/>
      <c r="AW1053" s="49"/>
      <c r="AX1053" s="49"/>
      <c r="AY1053" s="49"/>
      <c r="AZ1053" s="49"/>
      <c r="BA1053" s="49"/>
      <c r="BB1053" s="49"/>
      <c r="BC1053" s="49" t="e">
        <v>#VALUE!</v>
      </c>
      <c r="BD1053" s="50"/>
      <c r="BE1053" s="49"/>
      <c r="BF1053" s="49"/>
      <c r="BG1053" s="49"/>
      <c r="BH1053" s="49"/>
      <c r="BI1053" s="49"/>
      <c r="BJ1053" s="49"/>
      <c r="BK1053" s="49"/>
      <c r="BL1053" s="49"/>
      <c r="BM1053" s="49"/>
    </row>
    <row r="1054" spans="2:65" x14ac:dyDescent="0.25">
      <c r="B1054" s="162">
        <v>2024</v>
      </c>
      <c r="C1054" s="26"/>
      <c r="D1054" s="27" t="s">
        <v>2824</v>
      </c>
      <c r="E1054" s="27" t="s">
        <v>2825</v>
      </c>
      <c r="F1054" s="29"/>
      <c r="G1054" s="30" t="s">
        <v>2760</v>
      </c>
      <c r="H1054" s="30"/>
      <c r="I1054" s="30" t="s">
        <v>2826</v>
      </c>
      <c r="J1054" s="31" t="s">
        <v>2827</v>
      </c>
      <c r="K1054" s="32"/>
      <c r="L1054" s="33"/>
      <c r="M1054" s="33"/>
      <c r="N1054" s="26"/>
      <c r="O1054" s="26"/>
      <c r="P1054" s="34"/>
      <c r="Q1054" s="33"/>
      <c r="R1054" s="35"/>
      <c r="S1054" s="26" t="s">
        <v>2828</v>
      </c>
      <c r="T1054" s="26"/>
      <c r="U1054" s="26">
        <v>2024</v>
      </c>
      <c r="V1054" s="26"/>
      <c r="W1054" s="26"/>
      <c r="X1054" s="26" t="s">
        <v>86</v>
      </c>
      <c r="Y1054" s="36">
        <v>1</v>
      </c>
      <c r="Z1054" s="37">
        <v>32</v>
      </c>
      <c r="AA1054" s="37"/>
      <c r="AB1054" s="38" t="s">
        <v>47</v>
      </c>
      <c r="AC1054" s="33" t="s">
        <v>2829</v>
      </c>
      <c r="AD1054" s="28"/>
      <c r="AE1054" s="37">
        <v>2024</v>
      </c>
      <c r="AF1054" s="38">
        <v>45496</v>
      </c>
      <c r="AG1054" s="38">
        <v>45499</v>
      </c>
      <c r="AH1054" s="39" t="s">
        <v>2830</v>
      </c>
      <c r="AI1054" s="39" t="s">
        <v>720</v>
      </c>
      <c r="AJ1054" s="40" t="s">
        <v>2831</v>
      </c>
      <c r="AK1054" s="41">
        <v>0.83333333333333337</v>
      </c>
      <c r="AL1054" s="42" t="s">
        <v>2832</v>
      </c>
      <c r="AM1054" s="39"/>
      <c r="AN1054" s="30"/>
      <c r="AO1054" s="30"/>
      <c r="AP1054" s="38"/>
      <c r="AQ1054" s="43" t="s">
        <v>155</v>
      </c>
      <c r="AR1054" s="44"/>
      <c r="AS1054" s="45"/>
      <c r="AT1054" s="46"/>
      <c r="AU1054" s="47" t="s">
        <v>44</v>
      </c>
      <c r="AV1054" s="48">
        <v>45545</v>
      </c>
      <c r="AW1054" s="49"/>
      <c r="AX1054" s="49"/>
      <c r="AY1054" s="49"/>
      <c r="AZ1054" s="49"/>
      <c r="BA1054" s="49"/>
      <c r="BB1054" s="49"/>
      <c r="BC1054" s="49"/>
      <c r="BD1054" s="50"/>
      <c r="BE1054" s="49"/>
      <c r="BF1054" s="49">
        <v>40</v>
      </c>
      <c r="BG1054" s="49"/>
      <c r="BH1054" s="49"/>
      <c r="BI1054" s="49"/>
      <c r="BJ1054" s="49"/>
      <c r="BK1054" s="49"/>
      <c r="BL1054" s="49"/>
      <c r="BM1054" s="49"/>
    </row>
    <row r="1055" spans="2:65" x14ac:dyDescent="0.25">
      <c r="B1055" s="163"/>
      <c r="C1055" s="26"/>
      <c r="D1055" s="27" t="s">
        <v>2833</v>
      </c>
      <c r="E1055" s="27" t="s">
        <v>2834</v>
      </c>
      <c r="F1055" s="29"/>
      <c r="G1055" s="30" t="s">
        <v>750</v>
      </c>
      <c r="H1055" s="30"/>
      <c r="I1055" s="30"/>
      <c r="J1055" s="31"/>
      <c r="K1055" s="32"/>
      <c r="L1055" s="33"/>
      <c r="M1055" s="33"/>
      <c r="N1055" s="26"/>
      <c r="O1055" s="26"/>
      <c r="P1055" s="34"/>
      <c r="Q1055" s="33"/>
      <c r="R1055" s="35"/>
      <c r="S1055" s="26"/>
      <c r="T1055" s="26"/>
      <c r="U1055" s="26"/>
      <c r="V1055" s="26"/>
      <c r="W1055" s="26"/>
      <c r="X1055" s="26" t="s">
        <v>86</v>
      </c>
      <c r="Y1055" s="36"/>
      <c r="Z1055" s="37"/>
      <c r="AA1055" s="37"/>
      <c r="AB1055" s="38" t="s">
        <v>47</v>
      </c>
      <c r="AC1055" s="33"/>
      <c r="AD1055" s="28"/>
      <c r="AE1055" s="37"/>
      <c r="AF1055" s="38"/>
      <c r="AG1055" s="38"/>
      <c r="AH1055" s="39"/>
      <c r="AI1055" s="39"/>
      <c r="AJ1055" s="40"/>
      <c r="AK1055" s="41"/>
      <c r="AL1055" s="42"/>
      <c r="AM1055" s="39"/>
      <c r="AN1055" s="30"/>
      <c r="AO1055" s="30"/>
      <c r="AP1055" s="38"/>
      <c r="AQ1055" s="43" t="s">
        <v>1185</v>
      </c>
      <c r="AR1055" s="44"/>
      <c r="AS1055" s="45"/>
      <c r="AT1055" s="46" t="s">
        <v>2835</v>
      </c>
      <c r="AU1055" s="47" t="s">
        <v>44</v>
      </c>
      <c r="AV1055" s="48"/>
      <c r="AW1055" s="49"/>
      <c r="AX1055" s="49"/>
      <c r="AY1055" s="49"/>
      <c r="AZ1055" s="49"/>
      <c r="BA1055" s="49"/>
      <c r="BB1055" s="49"/>
      <c r="BC1055" s="49" t="e">
        <v>#VALUE!</v>
      </c>
      <c r="BD1055" s="50"/>
      <c r="BE1055" s="49"/>
      <c r="BF1055" s="49"/>
      <c r="BG1055" s="49"/>
      <c r="BH1055" s="49"/>
      <c r="BI1055" s="49"/>
      <c r="BJ1055" s="49"/>
      <c r="BK1055" s="49"/>
      <c r="BL1055" s="49"/>
      <c r="BM1055" s="49"/>
    </row>
    <row r="1056" spans="2:65" x14ac:dyDescent="0.25">
      <c r="B1056" s="162"/>
      <c r="C1056" s="26"/>
      <c r="D1056" s="27" t="s">
        <v>1552</v>
      </c>
      <c r="E1056" s="27" t="s">
        <v>1553</v>
      </c>
      <c r="F1056" s="29"/>
      <c r="G1056" s="30"/>
      <c r="H1056" s="30"/>
      <c r="I1056" s="30"/>
      <c r="J1056" s="31"/>
      <c r="K1056" s="32"/>
      <c r="L1056" s="33"/>
      <c r="M1056" s="33"/>
      <c r="N1056" s="26"/>
      <c r="O1056" s="26"/>
      <c r="P1056" s="34"/>
      <c r="Q1056" s="33"/>
      <c r="R1056" s="35"/>
      <c r="S1056" s="26"/>
      <c r="T1056" s="26"/>
      <c r="U1056" s="26"/>
      <c r="V1056" s="26"/>
      <c r="W1056" s="26"/>
      <c r="X1056" s="26" t="s">
        <v>85</v>
      </c>
      <c r="Y1056" s="36"/>
      <c r="Z1056" s="37"/>
      <c r="AA1056" s="37"/>
      <c r="AB1056" s="38" t="s">
        <v>47</v>
      </c>
      <c r="AC1056" s="33"/>
      <c r="AD1056" s="28"/>
      <c r="AE1056" s="37"/>
      <c r="AF1056" s="38"/>
      <c r="AG1056" s="38"/>
      <c r="AH1056" s="39"/>
      <c r="AI1056" s="39"/>
      <c r="AJ1056" s="40"/>
      <c r="AK1056" s="41"/>
      <c r="AL1056" s="42"/>
      <c r="AM1056" s="39"/>
      <c r="AN1056" s="30"/>
      <c r="AO1056" s="30"/>
      <c r="AP1056" s="38"/>
      <c r="AQ1056" s="43" t="s">
        <v>155</v>
      </c>
      <c r="AR1056" s="44"/>
      <c r="AS1056" s="45"/>
      <c r="AT1056" s="46"/>
      <c r="AU1056" s="47" t="s">
        <v>44</v>
      </c>
      <c r="AV1056" s="48">
        <v>44966</v>
      </c>
      <c r="AW1056" s="49"/>
      <c r="AX1056" s="49">
        <v>60</v>
      </c>
      <c r="AY1056" s="49"/>
      <c r="AZ1056" s="49"/>
      <c r="BA1056" s="49"/>
      <c r="BB1056" s="49"/>
      <c r="BC1056" s="49"/>
      <c r="BD1056" s="50"/>
      <c r="BE1056" s="49"/>
      <c r="BF1056" s="49"/>
      <c r="BG1056" s="49"/>
      <c r="BH1056" s="49"/>
      <c r="BI1056" s="49"/>
      <c r="BJ1056" s="49"/>
      <c r="BK1056" s="49"/>
      <c r="BL1056" s="49"/>
      <c r="BM1056" s="49"/>
    </row>
    <row r="1057" spans="2:65" x14ac:dyDescent="0.25">
      <c r="B1057" s="163"/>
      <c r="C1057" s="26"/>
      <c r="D1057" s="27" t="s">
        <v>2836</v>
      </c>
      <c r="E1057" s="27" t="s">
        <v>2837</v>
      </c>
      <c r="F1057" s="29"/>
      <c r="G1057" s="30"/>
      <c r="H1057" s="30"/>
      <c r="I1057" s="30"/>
      <c r="J1057" s="31"/>
      <c r="K1057" s="32"/>
      <c r="L1057" s="33"/>
      <c r="M1057" s="33"/>
      <c r="N1057" s="26"/>
      <c r="O1057" s="26"/>
      <c r="P1057" s="34"/>
      <c r="Q1057" s="33"/>
      <c r="R1057" s="35"/>
      <c r="S1057" s="26"/>
      <c r="T1057" s="26"/>
      <c r="U1057" s="26">
        <v>2025</v>
      </c>
      <c r="V1057" s="26"/>
      <c r="W1057" s="26"/>
      <c r="X1057" s="26"/>
      <c r="Y1057" s="36"/>
      <c r="Z1057" s="37"/>
      <c r="AA1057" s="37"/>
      <c r="AB1057" s="38"/>
      <c r="AC1057" s="33" t="s">
        <v>2838</v>
      </c>
      <c r="AD1057" s="28"/>
      <c r="AE1057" s="37"/>
      <c r="AF1057" s="38" t="s">
        <v>501</v>
      </c>
      <c r="AG1057" s="38" t="s">
        <v>501</v>
      </c>
      <c r="AH1057" s="39" t="s">
        <v>2618</v>
      </c>
      <c r="AI1057" s="39" t="s">
        <v>1081</v>
      </c>
      <c r="AJ1057" s="40" t="s">
        <v>2839</v>
      </c>
      <c r="AK1057" s="41"/>
      <c r="AL1057" s="42" t="s">
        <v>807</v>
      </c>
      <c r="AM1057" s="39"/>
      <c r="AN1057" s="30"/>
      <c r="AO1057" s="30"/>
      <c r="AP1057" s="38"/>
      <c r="AQ1057" s="43" t="s">
        <v>1185</v>
      </c>
      <c r="AR1057" s="44"/>
      <c r="AS1057" s="45"/>
      <c r="AT1057" s="46" t="s">
        <v>2838</v>
      </c>
      <c r="AU1057" s="47"/>
      <c r="AV1057" s="48"/>
      <c r="AW1057" s="49"/>
      <c r="AX1057" s="49"/>
      <c r="AY1057" s="49"/>
      <c r="AZ1057" s="49"/>
      <c r="BA1057" s="49"/>
      <c r="BB1057" s="49"/>
      <c r="BC1057" s="49"/>
      <c r="BD1057" s="50"/>
      <c r="BE1057" s="49"/>
      <c r="BF1057" s="49"/>
      <c r="BG1057" s="49"/>
      <c r="BH1057" s="49"/>
      <c r="BI1057" s="49"/>
      <c r="BJ1057" s="49"/>
      <c r="BK1057" s="49"/>
      <c r="BL1057" s="49"/>
      <c r="BM1057" s="49"/>
    </row>
    <row r="1058" spans="2:65" x14ac:dyDescent="0.25">
      <c r="B1058" s="162">
        <v>2024</v>
      </c>
      <c r="C1058" s="26"/>
      <c r="D1058" s="27" t="s">
        <v>2840</v>
      </c>
      <c r="E1058" s="27" t="s">
        <v>2841</v>
      </c>
      <c r="F1058" s="29"/>
      <c r="G1058" s="30"/>
      <c r="H1058" s="30"/>
      <c r="I1058" s="30"/>
      <c r="J1058" s="31"/>
      <c r="K1058" s="32"/>
      <c r="L1058" s="33"/>
      <c r="M1058" s="33"/>
      <c r="N1058" s="26"/>
      <c r="O1058" s="26"/>
      <c r="P1058" s="34"/>
      <c r="Q1058" s="33"/>
      <c r="R1058" s="35"/>
      <c r="S1058" s="26"/>
      <c r="T1058" s="26"/>
      <c r="U1058" s="26"/>
      <c r="V1058" s="26"/>
      <c r="W1058" s="26"/>
      <c r="X1058" s="26"/>
      <c r="Y1058" s="36"/>
      <c r="Z1058" s="37"/>
      <c r="AA1058" s="37"/>
      <c r="AB1058" s="38"/>
      <c r="AC1058" s="33"/>
      <c r="AD1058" s="28" t="s">
        <v>239</v>
      </c>
      <c r="AE1058" s="37">
        <v>2024</v>
      </c>
      <c r="AF1058" s="38">
        <v>45470</v>
      </c>
      <c r="AG1058" s="38">
        <v>45470</v>
      </c>
      <c r="AH1058" s="39" t="s">
        <v>1887</v>
      </c>
      <c r="AI1058" s="39"/>
      <c r="AJ1058" s="40" t="s">
        <v>720</v>
      </c>
      <c r="AK1058" s="41"/>
      <c r="AL1058" s="42" t="s">
        <v>1968</v>
      </c>
      <c r="AM1058" s="39"/>
      <c r="AN1058" s="30"/>
      <c r="AO1058" s="30"/>
      <c r="AP1058" s="38"/>
      <c r="AQ1058" s="43" t="s">
        <v>1185</v>
      </c>
      <c r="AR1058" s="44"/>
      <c r="AS1058" s="45"/>
      <c r="AT1058" s="46" t="s">
        <v>1887</v>
      </c>
      <c r="AU1058" s="47"/>
      <c r="AV1058" s="48"/>
      <c r="AW1058" s="49"/>
      <c r="AX1058" s="49"/>
      <c r="AY1058" s="49"/>
      <c r="AZ1058" s="49"/>
      <c r="BA1058" s="49"/>
      <c r="BB1058" s="49"/>
      <c r="BC1058" s="49"/>
      <c r="BD1058" s="50"/>
      <c r="BE1058" s="49"/>
      <c r="BF1058" s="49"/>
      <c r="BG1058" s="49"/>
      <c r="BH1058" s="49"/>
      <c r="BI1058" s="49"/>
      <c r="BJ1058" s="49"/>
      <c r="BK1058" s="49"/>
      <c r="BL1058" s="49"/>
      <c r="BM1058" s="49"/>
    </row>
    <row r="1059" spans="2:65" x14ac:dyDescent="0.25">
      <c r="B1059" s="163">
        <v>2024</v>
      </c>
      <c r="C1059" s="26"/>
      <c r="D1059" s="27" t="s">
        <v>2840</v>
      </c>
      <c r="E1059" s="27" t="s">
        <v>2841</v>
      </c>
      <c r="F1059" s="29"/>
      <c r="G1059" s="30"/>
      <c r="H1059" s="30"/>
      <c r="I1059" s="30"/>
      <c r="J1059" s="31"/>
      <c r="K1059" s="32"/>
      <c r="L1059" s="33"/>
      <c r="M1059" s="33"/>
      <c r="N1059" s="26"/>
      <c r="O1059" s="26"/>
      <c r="P1059" s="34"/>
      <c r="Q1059" s="33"/>
      <c r="R1059" s="35"/>
      <c r="S1059" s="26"/>
      <c r="T1059" s="26"/>
      <c r="U1059" s="26"/>
      <c r="V1059" s="26"/>
      <c r="W1059" s="26"/>
      <c r="X1059" s="26"/>
      <c r="Y1059" s="36"/>
      <c r="Z1059" s="37"/>
      <c r="AA1059" s="37"/>
      <c r="AB1059" s="38"/>
      <c r="AC1059" s="33"/>
      <c r="AD1059" s="28" t="s">
        <v>1747</v>
      </c>
      <c r="AE1059" s="37">
        <v>2024</v>
      </c>
      <c r="AF1059" s="38">
        <v>45471</v>
      </c>
      <c r="AG1059" s="38">
        <v>45471</v>
      </c>
      <c r="AH1059" s="39" t="s">
        <v>1887</v>
      </c>
      <c r="AI1059" s="39"/>
      <c r="AJ1059" s="40" t="s">
        <v>720</v>
      </c>
      <c r="AK1059" s="41"/>
      <c r="AL1059" s="42" t="s">
        <v>1968</v>
      </c>
      <c r="AM1059" s="39"/>
      <c r="AN1059" s="30"/>
      <c r="AO1059" s="30"/>
      <c r="AP1059" s="38"/>
      <c r="AQ1059" s="43" t="s">
        <v>1185</v>
      </c>
      <c r="AR1059" s="44"/>
      <c r="AS1059" s="45"/>
      <c r="AT1059" s="46" t="s">
        <v>1887</v>
      </c>
      <c r="AU1059" s="47"/>
      <c r="AV1059" s="48"/>
      <c r="AW1059" s="49"/>
      <c r="AX1059" s="49"/>
      <c r="AY1059" s="49"/>
      <c r="AZ1059" s="49"/>
      <c r="BA1059" s="49"/>
      <c r="BB1059" s="49"/>
      <c r="BC1059" s="49"/>
      <c r="BD1059" s="50"/>
      <c r="BE1059" s="49"/>
      <c r="BF1059" s="49"/>
      <c r="BG1059" s="49"/>
      <c r="BH1059" s="49"/>
      <c r="BI1059" s="49"/>
      <c r="BJ1059" s="49"/>
      <c r="BK1059" s="49"/>
      <c r="BL1059" s="49"/>
      <c r="BM1059" s="49"/>
    </row>
    <row r="1060" spans="2:65" x14ac:dyDescent="0.25">
      <c r="B1060" s="162">
        <v>2024</v>
      </c>
      <c r="C1060" s="26"/>
      <c r="D1060" s="27" t="s">
        <v>2840</v>
      </c>
      <c r="E1060" s="27" t="s">
        <v>2841</v>
      </c>
      <c r="F1060" s="29"/>
      <c r="G1060" s="30"/>
      <c r="H1060" s="30"/>
      <c r="I1060" s="30"/>
      <c r="J1060" s="31"/>
      <c r="K1060" s="32"/>
      <c r="L1060" s="33"/>
      <c r="M1060" s="33"/>
      <c r="N1060" s="26"/>
      <c r="O1060" s="26"/>
      <c r="P1060" s="34"/>
      <c r="Q1060" s="33"/>
      <c r="R1060" s="35"/>
      <c r="S1060" s="26"/>
      <c r="T1060" s="26"/>
      <c r="U1060" s="26"/>
      <c r="V1060" s="26"/>
      <c r="W1060" s="26"/>
      <c r="X1060" s="26"/>
      <c r="Y1060" s="36"/>
      <c r="Z1060" s="37"/>
      <c r="AA1060" s="37"/>
      <c r="AB1060" s="38"/>
      <c r="AC1060" s="33" t="s">
        <v>2842</v>
      </c>
      <c r="AD1060" s="28" t="s">
        <v>2105</v>
      </c>
      <c r="AE1060" s="37">
        <v>2024</v>
      </c>
      <c r="AF1060" s="38">
        <v>45504</v>
      </c>
      <c r="AG1060" s="38">
        <v>45504</v>
      </c>
      <c r="AH1060" s="39" t="s">
        <v>1887</v>
      </c>
      <c r="AI1060" s="39"/>
      <c r="AJ1060" s="40" t="s">
        <v>720</v>
      </c>
      <c r="AK1060" s="41"/>
      <c r="AL1060" s="42" t="s">
        <v>1968</v>
      </c>
      <c r="AM1060" s="39"/>
      <c r="AN1060" s="30"/>
      <c r="AO1060" s="30"/>
      <c r="AP1060" s="38"/>
      <c r="AQ1060" s="43" t="s">
        <v>1185</v>
      </c>
      <c r="AR1060" s="44"/>
      <c r="AS1060" s="45"/>
      <c r="AT1060" s="46" t="s">
        <v>1887</v>
      </c>
      <c r="AU1060" s="47"/>
      <c r="AV1060" s="48"/>
      <c r="AW1060" s="49"/>
      <c r="AX1060" s="49"/>
      <c r="AY1060" s="49"/>
      <c r="AZ1060" s="49"/>
      <c r="BA1060" s="49"/>
      <c r="BB1060" s="49"/>
      <c r="BC1060" s="49"/>
      <c r="BD1060" s="50"/>
      <c r="BE1060" s="49"/>
      <c r="BF1060" s="49"/>
      <c r="BG1060" s="49"/>
      <c r="BH1060" s="49"/>
      <c r="BI1060" s="49"/>
      <c r="BJ1060" s="49"/>
      <c r="BK1060" s="49"/>
      <c r="BL1060" s="49"/>
      <c r="BM1060" s="49"/>
    </row>
    <row r="1061" spans="2:65" x14ac:dyDescent="0.25">
      <c r="B1061" s="163"/>
      <c r="C1061" s="26"/>
      <c r="D1061" s="27" t="s">
        <v>2840</v>
      </c>
      <c r="E1061" s="27" t="s">
        <v>2841</v>
      </c>
      <c r="F1061" s="29"/>
      <c r="G1061" s="30"/>
      <c r="H1061" s="30"/>
      <c r="I1061" s="30"/>
      <c r="J1061" s="31"/>
      <c r="K1061" s="32"/>
      <c r="L1061" s="33"/>
      <c r="M1061" s="33"/>
      <c r="N1061" s="26"/>
      <c r="O1061" s="26"/>
      <c r="P1061" s="34"/>
      <c r="Q1061" s="33"/>
      <c r="R1061" s="35"/>
      <c r="S1061" s="26"/>
      <c r="T1061" s="26"/>
      <c r="U1061" s="26"/>
      <c r="V1061" s="26"/>
      <c r="W1061" s="26"/>
      <c r="X1061" s="26"/>
      <c r="Y1061" s="36"/>
      <c r="Z1061" s="37"/>
      <c r="AA1061" s="37"/>
      <c r="AB1061" s="38"/>
      <c r="AC1061" s="33"/>
      <c r="AD1061" s="28" t="s">
        <v>2108</v>
      </c>
      <c r="AE1061" s="37"/>
      <c r="AF1061" s="38"/>
      <c r="AG1061" s="38"/>
      <c r="AH1061" s="39"/>
      <c r="AI1061" s="39"/>
      <c r="AJ1061" s="40"/>
      <c r="AK1061" s="41"/>
      <c r="AL1061" s="42" t="s">
        <v>1968</v>
      </c>
      <c r="AM1061" s="39"/>
      <c r="AN1061" s="30"/>
      <c r="AO1061" s="30"/>
      <c r="AP1061" s="38"/>
      <c r="AQ1061" s="43" t="s">
        <v>1185</v>
      </c>
      <c r="AR1061" s="44"/>
      <c r="AS1061" s="45"/>
      <c r="AT1061" s="46" t="s">
        <v>2843</v>
      </c>
      <c r="AU1061" s="47"/>
      <c r="AV1061" s="48"/>
      <c r="AW1061" s="49"/>
      <c r="AX1061" s="49"/>
      <c r="AY1061" s="49"/>
      <c r="AZ1061" s="49"/>
      <c r="BA1061" s="49"/>
      <c r="BB1061" s="49"/>
      <c r="BC1061" s="49"/>
      <c r="BD1061" s="50"/>
      <c r="BE1061" s="49"/>
      <c r="BF1061" s="49"/>
      <c r="BG1061" s="49"/>
      <c r="BH1061" s="49"/>
      <c r="BI1061" s="49"/>
      <c r="BJ1061" s="49"/>
      <c r="BK1061" s="49"/>
      <c r="BL1061" s="49"/>
      <c r="BM1061" s="49"/>
    </row>
    <row r="1062" spans="2:65" x14ac:dyDescent="0.25">
      <c r="B1062" s="162"/>
      <c r="C1062" s="26"/>
      <c r="D1062" s="27" t="s">
        <v>2844</v>
      </c>
      <c r="E1062" s="27" t="s">
        <v>2845</v>
      </c>
      <c r="F1062" s="29"/>
      <c r="G1062" s="30"/>
      <c r="H1062" s="30"/>
      <c r="I1062" s="30"/>
      <c r="J1062" s="31"/>
      <c r="K1062" s="32"/>
      <c r="L1062" s="33"/>
      <c r="M1062" s="33"/>
      <c r="N1062" s="26"/>
      <c r="O1062" s="26"/>
      <c r="P1062" s="34"/>
      <c r="Q1062" s="33"/>
      <c r="R1062" s="35"/>
      <c r="S1062" s="26"/>
      <c r="T1062" s="26"/>
      <c r="U1062" s="26"/>
      <c r="V1062" s="26" t="s">
        <v>610</v>
      </c>
      <c r="W1062" s="26"/>
      <c r="X1062" s="26" t="s">
        <v>86</v>
      </c>
      <c r="Y1062" s="36"/>
      <c r="Z1062" s="37"/>
      <c r="AA1062" s="37"/>
      <c r="AB1062" s="38" t="s">
        <v>47</v>
      </c>
      <c r="AC1062" s="33"/>
      <c r="AD1062" s="28"/>
      <c r="AE1062" s="37"/>
      <c r="AF1062" s="38"/>
      <c r="AG1062" s="38"/>
      <c r="AH1062" s="39"/>
      <c r="AI1062" s="39"/>
      <c r="AJ1062" s="40"/>
      <c r="AK1062" s="41"/>
      <c r="AL1062" s="42"/>
      <c r="AM1062" s="39"/>
      <c r="AN1062" s="30"/>
      <c r="AO1062" s="30"/>
      <c r="AP1062" s="38"/>
      <c r="AQ1062" s="43" t="s">
        <v>155</v>
      </c>
      <c r="AR1062" s="44"/>
      <c r="AS1062" s="45"/>
      <c r="AT1062" s="46"/>
      <c r="AU1062" s="47" t="s">
        <v>44</v>
      </c>
      <c r="AV1062" s="48">
        <v>44712</v>
      </c>
      <c r="AW1062" s="49"/>
      <c r="AX1062" s="49">
        <v>23</v>
      </c>
      <c r="AY1062" s="49"/>
      <c r="AZ1062" s="49"/>
      <c r="BA1062" s="49"/>
      <c r="BB1062" s="49"/>
      <c r="BC1062" s="49"/>
      <c r="BD1062" s="50"/>
      <c r="BE1062" s="49"/>
      <c r="BF1062" s="49"/>
      <c r="BG1062" s="49"/>
      <c r="BH1062" s="49"/>
      <c r="BI1062" s="49"/>
      <c r="BJ1062" s="49"/>
      <c r="BK1062" s="49"/>
      <c r="BL1062" s="49"/>
      <c r="BM1062" s="49"/>
    </row>
    <row r="1063" spans="2:65" x14ac:dyDescent="0.25">
      <c r="B1063" s="163"/>
      <c r="C1063" s="26"/>
      <c r="D1063" s="27" t="s">
        <v>2844</v>
      </c>
      <c r="E1063" s="27" t="s">
        <v>2845</v>
      </c>
      <c r="F1063" s="29"/>
      <c r="G1063" s="30" t="s">
        <v>750</v>
      </c>
      <c r="H1063" s="30"/>
      <c r="I1063" s="30"/>
      <c r="J1063" s="31"/>
      <c r="K1063" s="32"/>
      <c r="L1063" s="33"/>
      <c r="M1063" s="33"/>
      <c r="N1063" s="26"/>
      <c r="O1063" s="26"/>
      <c r="P1063" s="34"/>
      <c r="Q1063" s="33"/>
      <c r="R1063" s="35"/>
      <c r="S1063" s="26" t="s">
        <v>2846</v>
      </c>
      <c r="T1063" s="26"/>
      <c r="U1063" s="26"/>
      <c r="V1063" s="26" t="s">
        <v>610</v>
      </c>
      <c r="W1063" s="26"/>
      <c r="X1063" s="26" t="s">
        <v>423</v>
      </c>
      <c r="Y1063" s="36"/>
      <c r="Z1063" s="37"/>
      <c r="AA1063" s="37"/>
      <c r="AB1063" s="38"/>
      <c r="AC1063" s="33"/>
      <c r="AD1063" s="28"/>
      <c r="AE1063" s="37"/>
      <c r="AF1063" s="38"/>
      <c r="AG1063" s="38"/>
      <c r="AH1063" s="39"/>
      <c r="AI1063" s="39"/>
      <c r="AJ1063" s="40"/>
      <c r="AK1063" s="41"/>
      <c r="AL1063" s="42"/>
      <c r="AM1063" s="39"/>
      <c r="AN1063" s="30" t="s">
        <v>2756</v>
      </c>
      <c r="AO1063" s="30"/>
      <c r="AP1063" s="38"/>
      <c r="AQ1063" s="43" t="s">
        <v>1185</v>
      </c>
      <c r="AR1063" s="44"/>
      <c r="AS1063" s="45"/>
      <c r="AT1063" s="46" t="s">
        <v>2847</v>
      </c>
      <c r="AU1063" s="47"/>
      <c r="AV1063" s="48"/>
      <c r="AW1063" s="49"/>
      <c r="AX1063" s="49"/>
      <c r="AY1063" s="49"/>
      <c r="AZ1063" s="49"/>
      <c r="BA1063" s="49"/>
      <c r="BB1063" s="49"/>
      <c r="BC1063" s="49" t="e">
        <v>#VALUE!</v>
      </c>
      <c r="BD1063" s="50"/>
      <c r="BE1063" s="49"/>
      <c r="BF1063" s="49"/>
      <c r="BG1063" s="49"/>
      <c r="BH1063" s="49"/>
      <c r="BI1063" s="49"/>
      <c r="BJ1063" s="49"/>
      <c r="BK1063" s="49"/>
      <c r="BL1063" s="49"/>
      <c r="BM1063" s="49"/>
    </row>
    <row r="1064" spans="2:65" x14ac:dyDescent="0.25">
      <c r="B1064" s="162"/>
      <c r="C1064" s="26"/>
      <c r="D1064" s="27" t="s">
        <v>2848</v>
      </c>
      <c r="E1064" s="27" t="s">
        <v>1014</v>
      </c>
      <c r="F1064" s="29"/>
      <c r="G1064" s="30"/>
      <c r="H1064" s="30"/>
      <c r="I1064" s="30"/>
      <c r="J1064" s="31"/>
      <c r="K1064" s="32"/>
      <c r="L1064" s="33"/>
      <c r="M1064" s="33"/>
      <c r="N1064" s="26"/>
      <c r="O1064" s="26"/>
      <c r="P1064" s="34"/>
      <c r="Q1064" s="33"/>
      <c r="R1064" s="35"/>
      <c r="S1064" s="26"/>
      <c r="T1064" s="26"/>
      <c r="U1064" s="26"/>
      <c r="V1064" s="26"/>
      <c r="W1064" s="26"/>
      <c r="X1064" s="26" t="s">
        <v>86</v>
      </c>
      <c r="Y1064" s="36"/>
      <c r="Z1064" s="37"/>
      <c r="AA1064" s="37"/>
      <c r="AB1064" s="38" t="s">
        <v>47</v>
      </c>
      <c r="AC1064" s="33"/>
      <c r="AD1064" s="28"/>
      <c r="AE1064" s="37"/>
      <c r="AF1064" s="38"/>
      <c r="AG1064" s="38"/>
      <c r="AH1064" s="39"/>
      <c r="AI1064" s="39"/>
      <c r="AJ1064" s="40"/>
      <c r="AK1064" s="41"/>
      <c r="AL1064" s="42"/>
      <c r="AM1064" s="39"/>
      <c r="AN1064" s="30"/>
      <c r="AO1064" s="30"/>
      <c r="AP1064" s="38"/>
      <c r="AQ1064" s="43" t="s">
        <v>155</v>
      </c>
      <c r="AR1064" s="44"/>
      <c r="AS1064" s="45"/>
      <c r="AT1064" s="46"/>
      <c r="AU1064" s="47" t="s">
        <v>44</v>
      </c>
      <c r="AV1064" s="48">
        <v>44679</v>
      </c>
      <c r="AW1064" s="49"/>
      <c r="AX1064" s="49"/>
      <c r="AY1064" s="49"/>
      <c r="AZ1064" s="49"/>
      <c r="BA1064" s="49"/>
      <c r="BB1064" s="49"/>
      <c r="BC1064" s="49"/>
      <c r="BD1064" s="50"/>
      <c r="BE1064" s="49"/>
      <c r="BF1064" s="49"/>
      <c r="BG1064" s="49"/>
      <c r="BH1064" s="49"/>
      <c r="BI1064" s="49"/>
      <c r="BJ1064" s="49"/>
      <c r="BK1064" s="49"/>
      <c r="BL1064" s="49"/>
      <c r="BM1064" s="49"/>
    </row>
    <row r="1065" spans="2:65" x14ac:dyDescent="0.25">
      <c r="B1065" s="163"/>
      <c r="C1065" s="26"/>
      <c r="D1065" s="27" t="s">
        <v>2849</v>
      </c>
      <c r="E1065" s="27" t="s">
        <v>2850</v>
      </c>
      <c r="F1065" s="29"/>
      <c r="G1065" s="30"/>
      <c r="H1065" s="30"/>
      <c r="I1065" s="30"/>
      <c r="J1065" s="31"/>
      <c r="K1065" s="32"/>
      <c r="L1065" s="33"/>
      <c r="M1065" s="33"/>
      <c r="N1065" s="26"/>
      <c r="O1065" s="26"/>
      <c r="P1065" s="34"/>
      <c r="Q1065" s="33"/>
      <c r="R1065" s="35"/>
      <c r="S1065" s="26"/>
      <c r="T1065" s="26"/>
      <c r="U1065" s="26"/>
      <c r="V1065" s="26"/>
      <c r="W1065" s="26"/>
      <c r="X1065" s="26"/>
      <c r="Y1065" s="36"/>
      <c r="Z1065" s="37"/>
      <c r="AA1065" s="37"/>
      <c r="AB1065" s="38"/>
      <c r="AC1065" s="33"/>
      <c r="AD1065" s="28" t="s">
        <v>2108</v>
      </c>
      <c r="AE1065" s="37"/>
      <c r="AF1065" s="38"/>
      <c r="AG1065" s="38"/>
      <c r="AH1065" s="39"/>
      <c r="AI1065" s="39"/>
      <c r="AJ1065" s="40"/>
      <c r="AK1065" s="41"/>
      <c r="AL1065" s="42"/>
      <c r="AM1065" s="39"/>
      <c r="AN1065" s="30"/>
      <c r="AO1065" s="30"/>
      <c r="AP1065" s="38"/>
      <c r="AQ1065" s="43" t="s">
        <v>1185</v>
      </c>
      <c r="AR1065" s="44"/>
      <c r="AS1065" s="45"/>
      <c r="AT1065" s="46"/>
      <c r="AU1065" s="47"/>
      <c r="AV1065" s="48"/>
      <c r="AW1065" s="49"/>
      <c r="AX1065" s="49"/>
      <c r="AY1065" s="49"/>
      <c r="AZ1065" s="49"/>
      <c r="BA1065" s="49"/>
      <c r="BB1065" s="49"/>
      <c r="BC1065" s="49"/>
      <c r="BD1065" s="50"/>
      <c r="BE1065" s="49"/>
      <c r="BF1065" s="49"/>
      <c r="BG1065" s="49"/>
      <c r="BH1065" s="49"/>
      <c r="BI1065" s="49"/>
      <c r="BJ1065" s="49"/>
      <c r="BK1065" s="49"/>
      <c r="BL1065" s="49"/>
      <c r="BM1065" s="49"/>
    </row>
    <row r="1066" spans="2:65" x14ac:dyDescent="0.25">
      <c r="B1066" s="162"/>
      <c r="C1066" s="38" t="s">
        <v>47</v>
      </c>
      <c r="D1066" s="27" t="s">
        <v>2851</v>
      </c>
      <c r="E1066" s="27" t="s">
        <v>2852</v>
      </c>
      <c r="F1066" s="29"/>
      <c r="G1066" s="30" t="s">
        <v>750</v>
      </c>
      <c r="H1066" s="30"/>
      <c r="I1066" s="30"/>
      <c r="J1066" s="31"/>
      <c r="K1066" s="32"/>
      <c r="L1066" s="33"/>
      <c r="M1066" s="33"/>
      <c r="N1066" s="26"/>
      <c r="O1066" s="26"/>
      <c r="P1066" s="34"/>
      <c r="Q1066" s="33"/>
      <c r="R1066" s="35"/>
      <c r="S1066" s="26"/>
      <c r="T1066" s="26"/>
      <c r="U1066" s="26"/>
      <c r="V1066" s="26"/>
      <c r="W1066" s="26"/>
      <c r="X1066" s="26" t="s">
        <v>86</v>
      </c>
      <c r="Y1066" s="36"/>
      <c r="Z1066" s="37"/>
      <c r="AA1066" s="37"/>
      <c r="AB1066" s="38" t="s">
        <v>47</v>
      </c>
      <c r="AC1066" s="33"/>
      <c r="AD1066" s="28"/>
      <c r="AE1066" s="37"/>
      <c r="AF1066" s="38"/>
      <c r="AG1066" s="38"/>
      <c r="AH1066" s="39"/>
      <c r="AI1066" s="39" t="s">
        <v>720</v>
      </c>
      <c r="AJ1066" s="40"/>
      <c r="AK1066" s="41"/>
      <c r="AL1066" s="42"/>
      <c r="AM1066" s="39"/>
      <c r="AN1066" s="30"/>
      <c r="AO1066" s="30"/>
      <c r="AP1066" s="38"/>
      <c r="AQ1066" s="43"/>
      <c r="AR1066" s="44"/>
      <c r="AS1066" s="45">
        <v>45684</v>
      </c>
      <c r="AT1066" s="46" t="s">
        <v>2853</v>
      </c>
      <c r="AU1066" s="47" t="s">
        <v>44</v>
      </c>
      <c r="AV1066" s="48"/>
      <c r="AW1066" s="49"/>
      <c r="AX1066" s="49"/>
      <c r="AY1066" s="49"/>
      <c r="AZ1066" s="49"/>
      <c r="BA1066" s="49"/>
      <c r="BB1066" s="49"/>
      <c r="BC1066" s="49" t="e">
        <v>#VALUE!</v>
      </c>
      <c r="BD1066" s="50"/>
      <c r="BE1066" s="49"/>
      <c r="BF1066" s="49"/>
      <c r="BG1066" s="49"/>
      <c r="BH1066" s="49"/>
      <c r="BI1066" s="49"/>
      <c r="BJ1066" s="49"/>
      <c r="BK1066" s="49"/>
      <c r="BL1066" s="49"/>
      <c r="BM1066" s="49"/>
    </row>
    <row r="1067" spans="2:65" x14ac:dyDescent="0.25">
      <c r="B1067" s="163"/>
      <c r="C1067" s="26"/>
      <c r="D1067" s="27" t="s">
        <v>2854</v>
      </c>
      <c r="E1067" s="27" t="s">
        <v>2855</v>
      </c>
      <c r="F1067" s="29"/>
      <c r="G1067" s="30"/>
      <c r="H1067" s="30"/>
      <c r="I1067" s="30"/>
      <c r="J1067" s="31"/>
      <c r="K1067" s="32"/>
      <c r="L1067" s="33"/>
      <c r="M1067" s="33"/>
      <c r="N1067" s="26"/>
      <c r="O1067" s="26"/>
      <c r="P1067" s="34"/>
      <c r="Q1067" s="33"/>
      <c r="R1067" s="35"/>
      <c r="S1067" s="26"/>
      <c r="T1067" s="26"/>
      <c r="U1067" s="26"/>
      <c r="V1067" s="26"/>
      <c r="W1067" s="26"/>
      <c r="X1067" s="26"/>
      <c r="Y1067" s="36"/>
      <c r="Z1067" s="37"/>
      <c r="AA1067" s="37"/>
      <c r="AB1067" s="38"/>
      <c r="AC1067" s="33"/>
      <c r="AD1067" s="28"/>
      <c r="AE1067" s="37"/>
      <c r="AF1067" s="38"/>
      <c r="AG1067" s="38"/>
      <c r="AH1067" s="39"/>
      <c r="AI1067" s="39"/>
      <c r="AJ1067" s="40"/>
      <c r="AK1067" s="41"/>
      <c r="AL1067" s="42"/>
      <c r="AM1067" s="39"/>
      <c r="AN1067" s="30"/>
      <c r="AO1067" s="30"/>
      <c r="AP1067" s="38"/>
      <c r="AQ1067" s="43" t="s">
        <v>1185</v>
      </c>
      <c r="AR1067" s="44"/>
      <c r="AS1067" s="45">
        <v>45376</v>
      </c>
      <c r="AT1067" s="46" t="s">
        <v>2602</v>
      </c>
      <c r="AU1067" s="47"/>
      <c r="AV1067" s="48"/>
      <c r="AW1067" s="49"/>
      <c r="AX1067" s="49"/>
      <c r="AY1067" s="49"/>
      <c r="AZ1067" s="49"/>
      <c r="BA1067" s="49"/>
      <c r="BB1067" s="49"/>
      <c r="BC1067" s="49"/>
      <c r="BD1067" s="50"/>
      <c r="BE1067" s="49"/>
      <c r="BF1067" s="49"/>
      <c r="BG1067" s="49"/>
      <c r="BH1067" s="49"/>
      <c r="BI1067" s="49"/>
      <c r="BJ1067" s="49"/>
      <c r="BK1067" s="49"/>
      <c r="BL1067" s="49"/>
      <c r="BM1067" s="49"/>
    </row>
    <row r="1068" spans="2:65" x14ac:dyDescent="0.25">
      <c r="B1068" s="162"/>
      <c r="C1068" s="26"/>
      <c r="D1068" s="27" t="s">
        <v>2854</v>
      </c>
      <c r="E1068" s="27" t="s">
        <v>2856</v>
      </c>
      <c r="F1068" s="29"/>
      <c r="G1068" s="30" t="s">
        <v>750</v>
      </c>
      <c r="H1068" s="30"/>
      <c r="I1068" s="30"/>
      <c r="J1068" s="31"/>
      <c r="K1068" s="32"/>
      <c r="L1068" s="33"/>
      <c r="M1068" s="33"/>
      <c r="N1068" s="26"/>
      <c r="O1068" s="26"/>
      <c r="P1068" s="34"/>
      <c r="Q1068" s="33"/>
      <c r="R1068" s="35"/>
      <c r="S1068" s="26" t="s">
        <v>2857</v>
      </c>
      <c r="T1068" s="26"/>
      <c r="U1068" s="26"/>
      <c r="V1068" s="26"/>
      <c r="W1068" s="26"/>
      <c r="X1068" s="26" t="s">
        <v>423</v>
      </c>
      <c r="Y1068" s="36"/>
      <c r="Z1068" s="37"/>
      <c r="AA1068" s="37"/>
      <c r="AB1068" s="38" t="s">
        <v>47</v>
      </c>
      <c r="AC1068" s="33"/>
      <c r="AD1068" s="28"/>
      <c r="AE1068" s="37"/>
      <c r="AF1068" s="38"/>
      <c r="AG1068" s="38"/>
      <c r="AH1068" s="39"/>
      <c r="AI1068" s="39"/>
      <c r="AJ1068" s="40"/>
      <c r="AK1068" s="41"/>
      <c r="AL1068" s="42"/>
      <c r="AM1068" s="39"/>
      <c r="AN1068" s="30"/>
      <c r="AO1068" s="30"/>
      <c r="AP1068" s="38"/>
      <c r="AQ1068" s="43" t="s">
        <v>1185</v>
      </c>
      <c r="AR1068" s="44"/>
      <c r="AS1068" s="45"/>
      <c r="AT1068" s="46" t="s">
        <v>2858</v>
      </c>
      <c r="AU1068" s="47" t="s">
        <v>44</v>
      </c>
      <c r="AV1068" s="48"/>
      <c r="AW1068" s="49"/>
      <c r="AX1068" s="49"/>
      <c r="AY1068" s="49"/>
      <c r="AZ1068" s="49"/>
      <c r="BA1068" s="49"/>
      <c r="BB1068" s="49"/>
      <c r="BC1068" s="49" t="e">
        <v>#VALUE!</v>
      </c>
      <c r="BD1068" s="50"/>
      <c r="BE1068" s="49"/>
      <c r="BF1068" s="49"/>
      <c r="BG1068" s="49"/>
      <c r="BH1068" s="49"/>
      <c r="BI1068" s="49"/>
      <c r="BJ1068" s="49"/>
      <c r="BK1068" s="49"/>
      <c r="BL1068" s="49"/>
      <c r="BM1068" s="49"/>
    </row>
    <row r="1069" spans="2:65" x14ac:dyDescent="0.25">
      <c r="B1069" s="163">
        <v>2024</v>
      </c>
      <c r="C1069" s="26"/>
      <c r="D1069" s="27" t="s">
        <v>2859</v>
      </c>
      <c r="E1069" s="27" t="s">
        <v>2223</v>
      </c>
      <c r="F1069" s="29"/>
      <c r="G1069" s="30" t="s">
        <v>2061</v>
      </c>
      <c r="H1069" s="30"/>
      <c r="I1069" s="30"/>
      <c r="J1069" s="31"/>
      <c r="K1069" s="32"/>
      <c r="L1069" s="33"/>
      <c r="M1069" s="33"/>
      <c r="N1069" s="26"/>
      <c r="O1069" s="26"/>
      <c r="P1069" s="34"/>
      <c r="Q1069" s="33"/>
      <c r="R1069" s="35"/>
      <c r="S1069" s="26"/>
      <c r="T1069" s="26"/>
      <c r="U1069" s="26"/>
      <c r="V1069" s="26" t="s">
        <v>78</v>
      </c>
      <c r="W1069" s="26"/>
      <c r="X1069" s="26"/>
      <c r="Y1069" s="36" t="s">
        <v>2860</v>
      </c>
      <c r="Z1069" s="37"/>
      <c r="AA1069" s="37"/>
      <c r="AB1069" s="38"/>
      <c r="AC1069" s="33"/>
      <c r="AD1069" s="28"/>
      <c r="AE1069" s="37">
        <v>2024</v>
      </c>
      <c r="AF1069" s="38">
        <v>45419</v>
      </c>
      <c r="AG1069" s="38">
        <v>45467</v>
      </c>
      <c r="AH1069" s="39"/>
      <c r="AI1069" s="39" t="s">
        <v>31</v>
      </c>
      <c r="AJ1069" s="40"/>
      <c r="AK1069" s="41"/>
      <c r="AL1069" s="42"/>
      <c r="AM1069" s="39"/>
      <c r="AN1069" s="30"/>
      <c r="AO1069" s="30"/>
      <c r="AP1069" s="38"/>
      <c r="AQ1069" s="43" t="s">
        <v>155</v>
      </c>
      <c r="AR1069" s="44"/>
      <c r="AS1069" s="45"/>
      <c r="AT1069" s="46" t="s">
        <v>2861</v>
      </c>
      <c r="AU1069" s="47" t="s">
        <v>2061</v>
      </c>
      <c r="AV1069" s="48"/>
      <c r="AW1069" s="49"/>
      <c r="AX1069" s="49"/>
      <c r="AY1069" s="49"/>
      <c r="AZ1069" s="49"/>
      <c r="BA1069" s="49"/>
      <c r="BB1069" s="49"/>
      <c r="BC1069" s="49"/>
      <c r="BD1069" s="50"/>
      <c r="BE1069" s="49"/>
      <c r="BF1069" s="49"/>
      <c r="BG1069" s="49"/>
      <c r="BH1069" s="49"/>
      <c r="BI1069" s="49"/>
      <c r="BJ1069" s="49"/>
      <c r="BK1069" s="49"/>
      <c r="BL1069" s="49"/>
      <c r="BM1069" s="49"/>
    </row>
    <row r="1070" spans="2:65" x14ac:dyDescent="0.25">
      <c r="B1070" s="162">
        <v>2024</v>
      </c>
      <c r="C1070" s="26"/>
      <c r="D1070" s="27" t="s">
        <v>2862</v>
      </c>
      <c r="E1070" s="27" t="s">
        <v>2863</v>
      </c>
      <c r="F1070" s="29"/>
      <c r="G1070" s="30"/>
      <c r="H1070" s="30"/>
      <c r="I1070" s="30"/>
      <c r="J1070" s="31"/>
      <c r="K1070" s="32"/>
      <c r="L1070" s="33"/>
      <c r="M1070" s="33"/>
      <c r="N1070" s="26"/>
      <c r="O1070" s="26"/>
      <c r="P1070" s="34"/>
      <c r="Q1070" s="33"/>
      <c r="R1070" s="35"/>
      <c r="S1070" s="26" t="s">
        <v>2864</v>
      </c>
      <c r="T1070" s="26"/>
      <c r="U1070" s="26"/>
      <c r="V1070" s="26" t="s">
        <v>610</v>
      </c>
      <c r="W1070" s="26"/>
      <c r="X1070" s="26" t="s">
        <v>86</v>
      </c>
      <c r="Y1070" s="36"/>
      <c r="Z1070" s="37"/>
      <c r="AA1070" s="37"/>
      <c r="AB1070" s="38"/>
      <c r="AC1070" s="33"/>
      <c r="AD1070" s="28" t="s">
        <v>541</v>
      </c>
      <c r="AE1070" s="37">
        <v>2024</v>
      </c>
      <c r="AF1070" s="38">
        <v>45342</v>
      </c>
      <c r="AG1070" s="38">
        <v>45342</v>
      </c>
      <c r="AH1070" s="39"/>
      <c r="AI1070" s="39" t="s">
        <v>720</v>
      </c>
      <c r="AJ1070" s="40"/>
      <c r="AK1070" s="41"/>
      <c r="AL1070" s="42">
        <v>6</v>
      </c>
      <c r="AM1070" s="39"/>
      <c r="AN1070" s="30"/>
      <c r="AO1070" s="30"/>
      <c r="AP1070" s="38"/>
      <c r="AQ1070" s="43" t="s">
        <v>155</v>
      </c>
      <c r="AR1070" s="44"/>
      <c r="AS1070" s="45"/>
      <c r="AT1070" s="46" t="s">
        <v>2865</v>
      </c>
      <c r="AU1070" s="47"/>
      <c r="AV1070" s="48"/>
      <c r="AW1070" s="49"/>
      <c r="AX1070" s="49"/>
      <c r="AY1070" s="49"/>
      <c r="AZ1070" s="49"/>
      <c r="BA1070" s="49"/>
      <c r="BB1070" s="49"/>
      <c r="BC1070" s="49"/>
      <c r="BD1070" s="50"/>
      <c r="BE1070" s="49"/>
      <c r="BF1070" s="49"/>
      <c r="BG1070" s="49"/>
      <c r="BH1070" s="49"/>
      <c r="BI1070" s="49"/>
      <c r="BJ1070" s="49"/>
      <c r="BK1070" s="49"/>
      <c r="BL1070" s="49"/>
      <c r="BM1070" s="49"/>
    </row>
    <row r="1071" spans="2:65" x14ac:dyDescent="0.25">
      <c r="B1071" s="163">
        <v>2024</v>
      </c>
      <c r="C1071" s="26"/>
      <c r="D1071" s="27" t="s">
        <v>2866</v>
      </c>
      <c r="E1071" s="27" t="s">
        <v>2867</v>
      </c>
      <c r="F1071" s="29"/>
      <c r="G1071" s="30"/>
      <c r="H1071" s="30"/>
      <c r="I1071" s="30"/>
      <c r="J1071" s="31"/>
      <c r="K1071" s="32"/>
      <c r="L1071" s="33"/>
      <c r="M1071" s="33"/>
      <c r="N1071" s="26"/>
      <c r="O1071" s="26"/>
      <c r="P1071" s="34" t="s">
        <v>2868</v>
      </c>
      <c r="Q1071" s="33"/>
      <c r="R1071" s="35"/>
      <c r="S1071" s="26"/>
      <c r="T1071" s="26" t="s">
        <v>1833</v>
      </c>
      <c r="U1071" s="26"/>
      <c r="V1071" s="26"/>
      <c r="W1071" s="26"/>
      <c r="X1071" s="26" t="s">
        <v>87</v>
      </c>
      <c r="Y1071" s="36"/>
      <c r="Z1071" s="37"/>
      <c r="AA1071" s="37"/>
      <c r="AB1071" s="38"/>
      <c r="AC1071" s="33"/>
      <c r="AD1071" s="28"/>
      <c r="AE1071" s="37">
        <v>2024</v>
      </c>
      <c r="AF1071" s="38">
        <v>45373</v>
      </c>
      <c r="AG1071" s="38">
        <v>45373</v>
      </c>
      <c r="AH1071" s="39"/>
      <c r="AI1071" s="39"/>
      <c r="AJ1071" s="40"/>
      <c r="AK1071" s="41">
        <v>4.1666666666666664E-2</v>
      </c>
      <c r="AL1071" s="42" t="s">
        <v>2014</v>
      </c>
      <c r="AM1071" s="39"/>
      <c r="AN1071" s="30" t="s">
        <v>2869</v>
      </c>
      <c r="AO1071" s="30"/>
      <c r="AP1071" s="38"/>
      <c r="AQ1071" s="43" t="s">
        <v>155</v>
      </c>
      <c r="AR1071" s="44"/>
      <c r="AS1071" s="45"/>
      <c r="AT1071" s="46" t="s">
        <v>2870</v>
      </c>
      <c r="AU1071" s="47"/>
      <c r="AV1071" s="48">
        <v>45475</v>
      </c>
      <c r="AW1071" s="49"/>
      <c r="AX1071" s="49"/>
      <c r="AY1071" s="49"/>
      <c r="AZ1071" s="49"/>
      <c r="BA1071" s="49"/>
      <c r="BB1071" s="49"/>
      <c r="BC1071" s="49"/>
      <c r="BD1071" s="50"/>
      <c r="BE1071" s="49"/>
      <c r="BF1071" s="49"/>
      <c r="BG1071" s="49"/>
      <c r="BH1071" s="49"/>
      <c r="BI1071" s="49"/>
      <c r="BJ1071" s="49"/>
      <c r="BK1071" s="49"/>
      <c r="BL1071" s="49"/>
      <c r="BM1071" s="49"/>
    </row>
    <row r="1072" spans="2:65" x14ac:dyDescent="0.25">
      <c r="B1072" s="162"/>
      <c r="C1072" s="26"/>
      <c r="D1072" s="27" t="s">
        <v>2871</v>
      </c>
      <c r="E1072" s="27" t="s">
        <v>2872</v>
      </c>
      <c r="F1072" s="29"/>
      <c r="G1072" s="30"/>
      <c r="H1072" s="30"/>
      <c r="I1072" s="30"/>
      <c r="J1072" s="31"/>
      <c r="K1072" s="32"/>
      <c r="L1072" s="33"/>
      <c r="M1072" s="33"/>
      <c r="N1072" s="26"/>
      <c r="O1072" s="26"/>
      <c r="P1072" s="34"/>
      <c r="Q1072" s="33"/>
      <c r="R1072" s="35"/>
      <c r="S1072" s="26"/>
      <c r="T1072" s="26"/>
      <c r="U1072" s="26"/>
      <c r="V1072" s="26" t="s">
        <v>2229</v>
      </c>
      <c r="W1072" s="26"/>
      <c r="X1072" s="26"/>
      <c r="Y1072" s="36"/>
      <c r="Z1072" s="37"/>
      <c r="AA1072" s="37"/>
      <c r="AB1072" s="38"/>
      <c r="AC1072" s="33"/>
      <c r="AD1072" s="28"/>
      <c r="AE1072" s="37"/>
      <c r="AF1072" s="38"/>
      <c r="AG1072" s="38"/>
      <c r="AH1072" s="39"/>
      <c r="AI1072" s="39"/>
      <c r="AJ1072" s="40"/>
      <c r="AK1072" s="41"/>
      <c r="AL1072" s="42"/>
      <c r="AM1072" s="39"/>
      <c r="AN1072" s="30"/>
      <c r="AO1072" s="30"/>
      <c r="AP1072" s="38"/>
      <c r="AQ1072" s="43" t="s">
        <v>1185</v>
      </c>
      <c r="AR1072" s="44"/>
      <c r="AS1072" s="45">
        <v>45558</v>
      </c>
      <c r="AT1072" s="46" t="s">
        <v>2873</v>
      </c>
      <c r="AU1072" s="47"/>
      <c r="AV1072" s="48"/>
      <c r="AW1072" s="49"/>
      <c r="AX1072" s="49"/>
      <c r="AY1072" s="49"/>
      <c r="AZ1072" s="49"/>
      <c r="BA1072" s="49"/>
      <c r="BB1072" s="49"/>
      <c r="BC1072" s="49"/>
      <c r="BD1072" s="50"/>
      <c r="BE1072" s="49"/>
      <c r="BF1072" s="49"/>
      <c r="BG1072" s="49"/>
      <c r="BH1072" s="49"/>
      <c r="BI1072" s="49"/>
      <c r="BJ1072" s="49"/>
      <c r="BK1072" s="49"/>
      <c r="BL1072" s="49"/>
      <c r="BM1072" s="49"/>
    </row>
    <row r="1073" spans="2:65" x14ac:dyDescent="0.25">
      <c r="B1073" s="163"/>
      <c r="C1073" s="26"/>
      <c r="D1073" s="27" t="s">
        <v>2874</v>
      </c>
      <c r="E1073" s="27" t="s">
        <v>2875</v>
      </c>
      <c r="F1073" s="29"/>
      <c r="G1073" s="30"/>
      <c r="H1073" s="30"/>
      <c r="I1073" s="30"/>
      <c r="J1073" s="31"/>
      <c r="K1073" s="32"/>
      <c r="L1073" s="33"/>
      <c r="M1073" s="33"/>
      <c r="N1073" s="26"/>
      <c r="O1073" s="26"/>
      <c r="P1073" s="34"/>
      <c r="Q1073" s="33"/>
      <c r="R1073" s="35"/>
      <c r="S1073" s="26"/>
      <c r="T1073" s="26"/>
      <c r="U1073" s="26"/>
      <c r="V1073" s="26" t="s">
        <v>84</v>
      </c>
      <c r="W1073" s="26"/>
      <c r="X1073" s="26"/>
      <c r="Y1073" s="36"/>
      <c r="Z1073" s="37"/>
      <c r="AA1073" s="37"/>
      <c r="AB1073" s="38"/>
      <c r="AC1073" s="33"/>
      <c r="AD1073" s="28"/>
      <c r="AE1073" s="37"/>
      <c r="AF1073" s="38"/>
      <c r="AG1073" s="38"/>
      <c r="AH1073" s="39"/>
      <c r="AI1073" s="39"/>
      <c r="AJ1073" s="40"/>
      <c r="AK1073" s="41"/>
      <c r="AL1073" s="42"/>
      <c r="AM1073" s="39"/>
      <c r="AN1073" s="30"/>
      <c r="AO1073" s="30"/>
      <c r="AP1073" s="38"/>
      <c r="AQ1073" s="43"/>
      <c r="AR1073" s="44"/>
      <c r="AS1073" s="45">
        <v>45684</v>
      </c>
      <c r="AT1073" s="46" t="s">
        <v>2876</v>
      </c>
      <c r="AU1073" s="47"/>
      <c r="AV1073" s="48"/>
      <c r="AW1073" s="49"/>
      <c r="AX1073" s="49"/>
      <c r="AY1073" s="49"/>
      <c r="AZ1073" s="49"/>
      <c r="BA1073" s="49"/>
      <c r="BB1073" s="49"/>
      <c r="BC1073" s="49"/>
      <c r="BD1073" s="50"/>
      <c r="BE1073" s="49"/>
      <c r="BF1073" s="49"/>
      <c r="BG1073" s="49"/>
      <c r="BH1073" s="49"/>
      <c r="BI1073" s="49"/>
      <c r="BJ1073" s="49"/>
      <c r="BK1073" s="49"/>
      <c r="BL1073" s="49"/>
      <c r="BM1073" s="49"/>
    </row>
    <row r="1074" spans="2:65" x14ac:dyDescent="0.25">
      <c r="B1074" s="162"/>
      <c r="C1074" s="26"/>
      <c r="D1074" s="27" t="s">
        <v>2877</v>
      </c>
      <c r="E1074" s="27" t="s">
        <v>2878</v>
      </c>
      <c r="F1074" s="29"/>
      <c r="G1074" s="30"/>
      <c r="H1074" s="30"/>
      <c r="I1074" s="30"/>
      <c r="J1074" s="31"/>
      <c r="K1074" s="32"/>
      <c r="L1074" s="33"/>
      <c r="M1074" s="33"/>
      <c r="N1074" s="26"/>
      <c r="O1074" s="26"/>
      <c r="P1074" s="34"/>
      <c r="Q1074" s="33"/>
      <c r="R1074" s="35"/>
      <c r="S1074" s="26"/>
      <c r="T1074" s="26"/>
      <c r="U1074" s="26" t="s">
        <v>2224</v>
      </c>
      <c r="V1074" s="26"/>
      <c r="W1074" s="26"/>
      <c r="X1074" s="26"/>
      <c r="Y1074" s="36" t="s">
        <v>159</v>
      </c>
      <c r="Z1074" s="37"/>
      <c r="AA1074" s="37"/>
      <c r="AB1074" s="38"/>
      <c r="AC1074" s="33"/>
      <c r="AD1074" s="28"/>
      <c r="AE1074" s="37"/>
      <c r="AF1074" s="38"/>
      <c r="AG1074" s="38"/>
      <c r="AH1074" s="39"/>
      <c r="AI1074" s="39"/>
      <c r="AJ1074" s="40"/>
      <c r="AK1074" s="41"/>
      <c r="AL1074" s="42"/>
      <c r="AM1074" s="39"/>
      <c r="AN1074" s="30"/>
      <c r="AO1074" s="30"/>
      <c r="AP1074" s="38"/>
      <c r="AQ1074" s="43" t="s">
        <v>1185</v>
      </c>
      <c r="AR1074" s="44"/>
      <c r="AS1074" s="45"/>
      <c r="AT1074" s="46" t="s">
        <v>2879</v>
      </c>
      <c r="AU1074" s="47"/>
      <c r="AV1074" s="48"/>
      <c r="AW1074" s="49"/>
      <c r="AX1074" s="49"/>
      <c r="AY1074" s="49"/>
      <c r="AZ1074" s="49"/>
      <c r="BA1074" s="49"/>
      <c r="BB1074" s="49"/>
      <c r="BC1074" s="49"/>
      <c r="BD1074" s="50"/>
      <c r="BE1074" s="49"/>
      <c r="BF1074" s="49"/>
      <c r="BG1074" s="49"/>
      <c r="BH1074" s="49"/>
      <c r="BI1074" s="49"/>
      <c r="BJ1074" s="49"/>
      <c r="BK1074" s="49"/>
      <c r="BL1074" s="49"/>
      <c r="BM1074" s="49"/>
    </row>
    <row r="1075" spans="2:65" x14ac:dyDescent="0.25">
      <c r="B1075" s="163"/>
      <c r="C1075" s="26"/>
      <c r="D1075" s="27" t="s">
        <v>2880</v>
      </c>
      <c r="E1075" s="27" t="s">
        <v>2881</v>
      </c>
      <c r="F1075" s="29"/>
      <c r="G1075" s="30" t="s">
        <v>750</v>
      </c>
      <c r="H1075" s="30"/>
      <c r="I1075" s="30"/>
      <c r="J1075" s="31"/>
      <c r="K1075" s="32"/>
      <c r="L1075" s="33"/>
      <c r="M1075" s="33"/>
      <c r="N1075" s="26"/>
      <c r="O1075" s="26"/>
      <c r="P1075" s="34"/>
      <c r="Q1075" s="33"/>
      <c r="R1075" s="35"/>
      <c r="S1075" s="26" t="s">
        <v>2009</v>
      </c>
      <c r="T1075" s="26"/>
      <c r="U1075" s="26"/>
      <c r="V1075" s="26"/>
      <c r="W1075" s="26"/>
      <c r="X1075" s="26" t="s">
        <v>423</v>
      </c>
      <c r="Y1075" s="36"/>
      <c r="Z1075" s="37"/>
      <c r="AA1075" s="37"/>
      <c r="AB1075" s="38" t="s">
        <v>47</v>
      </c>
      <c r="AC1075" s="33"/>
      <c r="AD1075" s="28"/>
      <c r="AE1075" s="37"/>
      <c r="AF1075" s="38"/>
      <c r="AG1075" s="38"/>
      <c r="AH1075" s="39"/>
      <c r="AI1075" s="39"/>
      <c r="AJ1075" s="40"/>
      <c r="AK1075" s="41"/>
      <c r="AL1075" s="42"/>
      <c r="AM1075" s="39"/>
      <c r="AN1075" s="30"/>
      <c r="AO1075" s="30"/>
      <c r="AP1075" s="38"/>
      <c r="AQ1075" s="43" t="s">
        <v>1185</v>
      </c>
      <c r="AR1075" s="44"/>
      <c r="AS1075" s="45"/>
      <c r="AT1075" s="46"/>
      <c r="AU1075" s="47" t="s">
        <v>44</v>
      </c>
      <c r="AV1075" s="48"/>
      <c r="AW1075" s="49"/>
      <c r="AX1075" s="49"/>
      <c r="AY1075" s="49"/>
      <c r="AZ1075" s="49"/>
      <c r="BA1075" s="49"/>
      <c r="BB1075" s="49"/>
      <c r="BC1075" s="49" t="e">
        <v>#VALUE!</v>
      </c>
      <c r="BD1075" s="50"/>
      <c r="BE1075" s="49"/>
      <c r="BF1075" s="49"/>
      <c r="BG1075" s="49"/>
      <c r="BH1075" s="49"/>
      <c r="BI1075" s="49"/>
      <c r="BJ1075" s="49"/>
      <c r="BK1075" s="49"/>
      <c r="BL1075" s="49"/>
      <c r="BM1075" s="49"/>
    </row>
    <row r="1076" spans="2:65" x14ac:dyDescent="0.25">
      <c r="B1076" s="162">
        <v>2024</v>
      </c>
      <c r="C1076" s="26"/>
      <c r="D1076" s="27" t="s">
        <v>2882</v>
      </c>
      <c r="E1076" s="27" t="s">
        <v>2883</v>
      </c>
      <c r="F1076" s="29"/>
      <c r="G1076" s="30"/>
      <c r="H1076" s="30"/>
      <c r="I1076" s="30"/>
      <c r="J1076" s="31"/>
      <c r="K1076" s="32"/>
      <c r="L1076" s="33"/>
      <c r="M1076" s="33"/>
      <c r="N1076" s="26"/>
      <c r="O1076" s="26"/>
      <c r="P1076" s="34"/>
      <c r="Q1076" s="33"/>
      <c r="R1076" s="35"/>
      <c r="S1076" s="26" t="s">
        <v>2884</v>
      </c>
      <c r="T1076" s="26"/>
      <c r="U1076" s="26"/>
      <c r="V1076" s="26"/>
      <c r="W1076" s="26"/>
      <c r="X1076" s="26" t="s">
        <v>1229</v>
      </c>
      <c r="Y1076" s="36"/>
      <c r="Z1076" s="37"/>
      <c r="AA1076" s="37"/>
      <c r="AB1076" s="38" t="s">
        <v>47</v>
      </c>
      <c r="AC1076" s="33"/>
      <c r="AD1076" s="28" t="s">
        <v>1081</v>
      </c>
      <c r="AE1076" s="37">
        <v>2024</v>
      </c>
      <c r="AF1076" s="38">
        <v>45369</v>
      </c>
      <c r="AG1076" s="38">
        <v>45372</v>
      </c>
      <c r="AH1076" s="39"/>
      <c r="AI1076" s="39" t="s">
        <v>1081</v>
      </c>
      <c r="AJ1076" s="40"/>
      <c r="AK1076" s="41"/>
      <c r="AL1076" s="42"/>
      <c r="AM1076" s="39"/>
      <c r="AN1076" s="30"/>
      <c r="AO1076" s="30"/>
      <c r="AP1076" s="38"/>
      <c r="AQ1076" s="43" t="s">
        <v>155</v>
      </c>
      <c r="AR1076" s="44"/>
      <c r="AS1076" s="45"/>
      <c r="AT1076" s="46"/>
      <c r="AU1076" s="47" t="s">
        <v>2760</v>
      </c>
      <c r="AV1076" s="48">
        <v>45399</v>
      </c>
      <c r="AW1076" s="49"/>
      <c r="AX1076" s="49"/>
      <c r="AY1076" s="49"/>
      <c r="AZ1076" s="49"/>
      <c r="BA1076" s="49"/>
      <c r="BB1076" s="49"/>
      <c r="BC1076" s="49"/>
      <c r="BD1076" s="50"/>
      <c r="BE1076" s="49"/>
      <c r="BF1076" s="49">
        <v>26</v>
      </c>
      <c r="BG1076" s="49"/>
      <c r="BH1076" s="49"/>
      <c r="BI1076" s="49"/>
      <c r="BJ1076" s="49"/>
      <c r="BK1076" s="49"/>
      <c r="BL1076" s="49"/>
      <c r="BM1076" s="49"/>
    </row>
    <row r="1077" spans="2:65" x14ac:dyDescent="0.25">
      <c r="B1077" s="163"/>
      <c r="C1077" s="26"/>
      <c r="D1077" s="27" t="s">
        <v>958</v>
      </c>
      <c r="E1077" s="27" t="s">
        <v>2885</v>
      </c>
      <c r="F1077" s="29"/>
      <c r="G1077" s="30"/>
      <c r="H1077" s="30"/>
      <c r="I1077" s="30"/>
      <c r="J1077" s="31"/>
      <c r="K1077" s="32"/>
      <c r="L1077" s="33"/>
      <c r="M1077" s="33"/>
      <c r="N1077" s="26"/>
      <c r="O1077" s="26"/>
      <c r="P1077" s="34"/>
      <c r="Q1077" s="33"/>
      <c r="R1077" s="35"/>
      <c r="S1077" s="26"/>
      <c r="T1077" s="26"/>
      <c r="U1077" s="26"/>
      <c r="V1077" s="26"/>
      <c r="W1077" s="26"/>
      <c r="X1077" s="26" t="s">
        <v>751</v>
      </c>
      <c r="Y1077" s="36"/>
      <c r="Z1077" s="37"/>
      <c r="AA1077" s="37"/>
      <c r="AB1077" s="38"/>
      <c r="AC1077" s="33"/>
      <c r="AD1077" s="28"/>
      <c r="AE1077" s="37"/>
      <c r="AF1077" s="38"/>
      <c r="AG1077" s="38"/>
      <c r="AH1077" s="39"/>
      <c r="AI1077" s="39"/>
      <c r="AJ1077" s="40"/>
      <c r="AK1077" s="41"/>
      <c r="AL1077" s="42"/>
      <c r="AM1077" s="39"/>
      <c r="AN1077" s="30"/>
      <c r="AO1077" s="30"/>
      <c r="AP1077" s="38"/>
      <c r="AQ1077" s="43" t="s">
        <v>155</v>
      </c>
      <c r="AR1077" s="44"/>
      <c r="AS1077" s="45"/>
      <c r="AT1077" s="46"/>
      <c r="AU1077" s="47"/>
      <c r="AV1077" s="48"/>
      <c r="AW1077" s="49"/>
      <c r="AX1077" s="49"/>
      <c r="AY1077" s="49"/>
      <c r="AZ1077" s="49"/>
      <c r="BA1077" s="49"/>
      <c r="BB1077" s="49"/>
      <c r="BC1077" s="49"/>
      <c r="BD1077" s="50"/>
      <c r="BE1077" s="49"/>
      <c r="BF1077" s="49"/>
      <c r="BG1077" s="49"/>
      <c r="BH1077" s="49"/>
      <c r="BI1077" s="49"/>
      <c r="BJ1077" s="49"/>
      <c r="BK1077" s="49"/>
      <c r="BL1077" s="49"/>
      <c r="BM1077" s="49"/>
    </row>
    <row r="1078" spans="2:65" x14ac:dyDescent="0.25">
      <c r="B1078" s="162"/>
      <c r="C1078" s="26"/>
      <c r="D1078" s="27" t="s">
        <v>958</v>
      </c>
      <c r="E1078" s="27" t="s">
        <v>2886</v>
      </c>
      <c r="F1078" s="29"/>
      <c r="G1078" s="30"/>
      <c r="H1078" s="30"/>
      <c r="I1078" s="30"/>
      <c r="J1078" s="31"/>
      <c r="K1078" s="32"/>
      <c r="L1078" s="33"/>
      <c r="M1078" s="33"/>
      <c r="N1078" s="26"/>
      <c r="O1078" s="26"/>
      <c r="P1078" s="34"/>
      <c r="Q1078" s="33"/>
      <c r="R1078" s="35"/>
      <c r="S1078" s="26"/>
      <c r="T1078" s="26"/>
      <c r="U1078" s="26"/>
      <c r="V1078" s="26"/>
      <c r="W1078" s="26"/>
      <c r="X1078" s="26" t="s">
        <v>751</v>
      </c>
      <c r="Y1078" s="36"/>
      <c r="Z1078" s="37"/>
      <c r="AA1078" s="37"/>
      <c r="AB1078" s="38"/>
      <c r="AC1078" s="33"/>
      <c r="AD1078" s="28"/>
      <c r="AE1078" s="37"/>
      <c r="AF1078" s="38"/>
      <c r="AG1078" s="38"/>
      <c r="AH1078" s="39"/>
      <c r="AI1078" s="39"/>
      <c r="AJ1078" s="40"/>
      <c r="AK1078" s="41"/>
      <c r="AL1078" s="42"/>
      <c r="AM1078" s="39"/>
      <c r="AN1078" s="30"/>
      <c r="AO1078" s="30"/>
      <c r="AP1078" s="38"/>
      <c r="AQ1078" s="43" t="s">
        <v>155</v>
      </c>
      <c r="AR1078" s="44"/>
      <c r="AS1078" s="45"/>
      <c r="AT1078" s="46"/>
      <c r="AU1078" s="47"/>
      <c r="AV1078" s="48"/>
      <c r="AW1078" s="49"/>
      <c r="AX1078" s="49"/>
      <c r="AY1078" s="49"/>
      <c r="AZ1078" s="49"/>
      <c r="BA1078" s="49"/>
      <c r="BB1078" s="49"/>
      <c r="BC1078" s="49"/>
      <c r="BD1078" s="50"/>
      <c r="BE1078" s="49"/>
      <c r="BF1078" s="49"/>
      <c r="BG1078" s="49"/>
      <c r="BH1078" s="49"/>
      <c r="BI1078" s="49"/>
      <c r="BJ1078" s="49"/>
      <c r="BK1078" s="49"/>
      <c r="BL1078" s="49"/>
      <c r="BM1078" s="49"/>
    </row>
    <row r="1079" spans="2:65" x14ac:dyDescent="0.25">
      <c r="B1079" s="163"/>
      <c r="C1079" s="26"/>
      <c r="D1079" s="27" t="s">
        <v>2887</v>
      </c>
      <c r="E1079" s="27" t="s">
        <v>2888</v>
      </c>
      <c r="F1079" s="29"/>
      <c r="G1079" s="30"/>
      <c r="H1079" s="30"/>
      <c r="I1079" s="30"/>
      <c r="J1079" s="31"/>
      <c r="K1079" s="32"/>
      <c r="L1079" s="33"/>
      <c r="M1079" s="33"/>
      <c r="N1079" s="26"/>
      <c r="O1079" s="26"/>
      <c r="P1079" s="34"/>
      <c r="Q1079" s="33"/>
      <c r="R1079" s="35"/>
      <c r="S1079" s="26"/>
      <c r="T1079" s="26"/>
      <c r="U1079" s="26"/>
      <c r="V1079" s="26"/>
      <c r="W1079" s="26"/>
      <c r="X1079" s="26" t="s">
        <v>86</v>
      </c>
      <c r="Y1079" s="36"/>
      <c r="Z1079" s="37"/>
      <c r="AA1079" s="37"/>
      <c r="AB1079" s="38" t="s">
        <v>47</v>
      </c>
      <c r="AC1079" s="33"/>
      <c r="AD1079" s="28"/>
      <c r="AE1079" s="37"/>
      <c r="AF1079" s="38"/>
      <c r="AG1079" s="38"/>
      <c r="AH1079" s="39"/>
      <c r="AI1079" s="39"/>
      <c r="AJ1079" s="40"/>
      <c r="AK1079" s="41"/>
      <c r="AL1079" s="42"/>
      <c r="AM1079" s="39"/>
      <c r="AN1079" s="30"/>
      <c r="AO1079" s="30"/>
      <c r="AP1079" s="38"/>
      <c r="AQ1079" s="43" t="s">
        <v>155</v>
      </c>
      <c r="AR1079" s="44"/>
      <c r="AS1079" s="45"/>
      <c r="AT1079" s="46"/>
      <c r="AU1079" s="47" t="s">
        <v>44</v>
      </c>
      <c r="AV1079" s="48">
        <v>45124</v>
      </c>
      <c r="AW1079" s="49"/>
      <c r="AX1079" s="49"/>
      <c r="AY1079" s="49"/>
      <c r="AZ1079" s="49">
        <v>10</v>
      </c>
      <c r="BA1079" s="49"/>
      <c r="BB1079" s="49"/>
      <c r="BC1079" s="49" t="e">
        <v>#VALUE!</v>
      </c>
      <c r="BD1079" s="50"/>
      <c r="BE1079" s="49"/>
      <c r="BF1079" s="49"/>
      <c r="BG1079" s="49"/>
      <c r="BH1079" s="49"/>
      <c r="BI1079" s="49"/>
      <c r="BJ1079" s="49"/>
      <c r="BK1079" s="49"/>
      <c r="BL1079" s="49"/>
      <c r="BM1079" s="49"/>
    </row>
    <row r="1080" spans="2:65" x14ac:dyDescent="0.25">
      <c r="B1080" s="162"/>
      <c r="C1080" s="26"/>
      <c r="D1080" s="27" t="s">
        <v>2889</v>
      </c>
      <c r="E1080" s="27" t="s">
        <v>2890</v>
      </c>
      <c r="F1080" s="29"/>
      <c r="G1080" s="30"/>
      <c r="H1080" s="30"/>
      <c r="I1080" s="30"/>
      <c r="J1080" s="31"/>
      <c r="K1080" s="32"/>
      <c r="L1080" s="33"/>
      <c r="M1080" s="33"/>
      <c r="N1080" s="26"/>
      <c r="O1080" s="26"/>
      <c r="P1080" s="34"/>
      <c r="Q1080" s="33"/>
      <c r="R1080" s="35"/>
      <c r="S1080" s="26"/>
      <c r="T1080" s="26"/>
      <c r="U1080" s="26"/>
      <c r="V1080" s="26"/>
      <c r="W1080" s="26"/>
      <c r="X1080" s="26"/>
      <c r="Y1080" s="36"/>
      <c r="Z1080" s="37"/>
      <c r="AA1080" s="37"/>
      <c r="AB1080" s="38"/>
      <c r="AC1080" s="33"/>
      <c r="AD1080" s="28"/>
      <c r="AE1080" s="37"/>
      <c r="AF1080" s="38"/>
      <c r="AG1080" s="38">
        <v>45229</v>
      </c>
      <c r="AH1080" s="39" t="s">
        <v>1887</v>
      </c>
      <c r="AI1080" s="39"/>
      <c r="AJ1080" s="40"/>
      <c r="AK1080" s="41"/>
      <c r="AL1080" s="42"/>
      <c r="AM1080" s="39"/>
      <c r="AN1080" s="30"/>
      <c r="AO1080" s="30"/>
      <c r="AP1080" s="38"/>
      <c r="AQ1080" s="43" t="s">
        <v>1185</v>
      </c>
      <c r="AR1080" s="44"/>
      <c r="AS1080" s="45"/>
      <c r="AT1080" s="46" t="s">
        <v>2891</v>
      </c>
      <c r="AU1080" s="47"/>
      <c r="AV1080" s="48"/>
      <c r="AW1080" s="49"/>
      <c r="AX1080" s="49"/>
      <c r="AY1080" s="49"/>
      <c r="AZ1080" s="49"/>
      <c r="BA1080" s="49"/>
      <c r="BB1080" s="49"/>
      <c r="BC1080" s="49" t="e">
        <v>#VALUE!</v>
      </c>
      <c r="BD1080" s="50"/>
      <c r="BE1080" s="49"/>
      <c r="BF1080" s="49"/>
      <c r="BG1080" s="49"/>
      <c r="BH1080" s="49"/>
      <c r="BI1080" s="49"/>
      <c r="BJ1080" s="49"/>
      <c r="BK1080" s="49"/>
      <c r="BL1080" s="49"/>
      <c r="BM1080" s="49"/>
    </row>
    <row r="1081" spans="2:65" x14ac:dyDescent="0.25">
      <c r="B1081" s="163">
        <v>2024</v>
      </c>
      <c r="C1081" s="26"/>
      <c r="D1081" s="27" t="s">
        <v>2892</v>
      </c>
      <c r="E1081" s="27" t="s">
        <v>2893</v>
      </c>
      <c r="F1081" s="29"/>
      <c r="G1081" s="30"/>
      <c r="H1081" s="30"/>
      <c r="I1081" s="30"/>
      <c r="J1081" s="31"/>
      <c r="K1081" s="32"/>
      <c r="L1081" s="33"/>
      <c r="M1081" s="33"/>
      <c r="N1081" s="26"/>
      <c r="O1081" s="26"/>
      <c r="P1081" s="34"/>
      <c r="Q1081" s="33"/>
      <c r="R1081" s="35"/>
      <c r="S1081" s="26"/>
      <c r="T1081" s="26"/>
      <c r="U1081" s="26"/>
      <c r="V1081" s="26"/>
      <c r="W1081" s="26"/>
      <c r="X1081" s="26"/>
      <c r="Y1081" s="36"/>
      <c r="Z1081" s="37"/>
      <c r="AA1081" s="37" t="s">
        <v>2131</v>
      </c>
      <c r="AB1081" s="38"/>
      <c r="AC1081" s="33" t="s">
        <v>2894</v>
      </c>
      <c r="AD1081" s="28"/>
      <c r="AE1081" s="37">
        <v>2024</v>
      </c>
      <c r="AF1081" s="38">
        <v>45432</v>
      </c>
      <c r="AG1081" s="38">
        <v>45436</v>
      </c>
      <c r="AH1081" s="39" t="s">
        <v>664</v>
      </c>
      <c r="AI1081" s="39" t="s">
        <v>1656</v>
      </c>
      <c r="AJ1081" s="40" t="s">
        <v>2895</v>
      </c>
      <c r="AK1081" s="41">
        <v>0.16666666666666666</v>
      </c>
      <c r="AL1081" s="42" t="s">
        <v>1871</v>
      </c>
      <c r="AM1081" s="39"/>
      <c r="AN1081" s="30" t="s">
        <v>2756</v>
      </c>
      <c r="AO1081" s="30"/>
      <c r="AP1081" s="38"/>
      <c r="AQ1081" s="43" t="s">
        <v>1185</v>
      </c>
      <c r="AR1081" s="44"/>
      <c r="AS1081" s="45">
        <v>45597</v>
      </c>
      <c r="AT1081" s="46" t="s">
        <v>2756</v>
      </c>
      <c r="AU1081" s="47"/>
      <c r="AV1081" s="48"/>
      <c r="AW1081" s="49"/>
      <c r="AX1081" s="49"/>
      <c r="AY1081" s="49"/>
      <c r="AZ1081" s="49"/>
      <c r="BA1081" s="49"/>
      <c r="BB1081" s="49"/>
      <c r="BC1081" s="49"/>
      <c r="BD1081" s="50"/>
      <c r="BE1081" s="49"/>
      <c r="BF1081" s="49"/>
      <c r="BG1081" s="49"/>
      <c r="BH1081" s="49"/>
      <c r="BI1081" s="49"/>
      <c r="BJ1081" s="49"/>
      <c r="BK1081" s="49"/>
      <c r="BL1081" s="49"/>
      <c r="BM1081" s="49"/>
    </row>
    <row r="1082" spans="2:65" x14ac:dyDescent="0.25">
      <c r="B1082" s="162"/>
      <c r="C1082" s="26"/>
      <c r="D1082" s="27" t="s">
        <v>2896</v>
      </c>
      <c r="E1082" s="27" t="s">
        <v>2897</v>
      </c>
      <c r="F1082" s="29"/>
      <c r="G1082" s="30" t="s">
        <v>750</v>
      </c>
      <c r="H1082" s="30"/>
      <c r="I1082" s="30"/>
      <c r="J1082" s="31"/>
      <c r="K1082" s="32"/>
      <c r="L1082" s="33"/>
      <c r="M1082" s="33"/>
      <c r="N1082" s="26"/>
      <c r="O1082" s="26"/>
      <c r="P1082" s="34"/>
      <c r="Q1082" s="33"/>
      <c r="R1082" s="35"/>
      <c r="S1082" s="26"/>
      <c r="T1082" s="26"/>
      <c r="U1082" s="26"/>
      <c r="V1082" s="26" t="s">
        <v>84</v>
      </c>
      <c r="W1082" s="26"/>
      <c r="X1082" s="26" t="s">
        <v>1733</v>
      </c>
      <c r="Y1082" s="36"/>
      <c r="Z1082" s="37"/>
      <c r="AA1082" s="37"/>
      <c r="AB1082" s="38"/>
      <c r="AC1082" s="33"/>
      <c r="AD1082" s="28"/>
      <c r="AE1082" s="37"/>
      <c r="AF1082" s="38"/>
      <c r="AG1082" s="38"/>
      <c r="AH1082" s="39"/>
      <c r="AI1082" s="39"/>
      <c r="AJ1082" s="40"/>
      <c r="AK1082" s="41"/>
      <c r="AL1082" s="42"/>
      <c r="AM1082" s="39"/>
      <c r="AN1082" s="30"/>
      <c r="AO1082" s="30"/>
      <c r="AP1082" s="38"/>
      <c r="AQ1082" s="43" t="s">
        <v>1185</v>
      </c>
      <c r="AR1082" s="44"/>
      <c r="AS1082" s="45"/>
      <c r="AT1082" s="46"/>
      <c r="AU1082" s="47"/>
      <c r="AV1082" s="48"/>
      <c r="AW1082" s="49"/>
      <c r="AX1082" s="49"/>
      <c r="AY1082" s="49"/>
      <c r="AZ1082" s="49"/>
      <c r="BA1082" s="49"/>
      <c r="BB1082" s="49"/>
      <c r="BC1082" s="49" t="e">
        <v>#VALUE!</v>
      </c>
      <c r="BD1082" s="50"/>
      <c r="BE1082" s="49"/>
      <c r="BF1082" s="49"/>
      <c r="BG1082" s="49"/>
      <c r="BH1082" s="49"/>
      <c r="BI1082" s="49"/>
      <c r="BJ1082" s="49"/>
      <c r="BK1082" s="49"/>
      <c r="BL1082" s="49"/>
      <c r="BM1082" s="49"/>
    </row>
    <row r="1083" spans="2:65" x14ac:dyDescent="0.25">
      <c r="B1083" s="163"/>
      <c r="C1083" s="26"/>
      <c r="D1083" s="27" t="s">
        <v>2896</v>
      </c>
      <c r="E1083" s="27" t="s">
        <v>2898</v>
      </c>
      <c r="F1083" s="29"/>
      <c r="G1083" s="30" t="s">
        <v>750</v>
      </c>
      <c r="H1083" s="30"/>
      <c r="I1083" s="30"/>
      <c r="J1083" s="31"/>
      <c r="K1083" s="32"/>
      <c r="L1083" s="33"/>
      <c r="M1083" s="33"/>
      <c r="N1083" s="26"/>
      <c r="O1083" s="26"/>
      <c r="P1083" s="34"/>
      <c r="Q1083" s="33"/>
      <c r="R1083" s="35"/>
      <c r="S1083" s="26"/>
      <c r="T1083" s="26"/>
      <c r="U1083" s="26"/>
      <c r="V1083" s="26" t="s">
        <v>84</v>
      </c>
      <c r="W1083" s="26"/>
      <c r="X1083" s="26" t="s">
        <v>1733</v>
      </c>
      <c r="Y1083" s="36"/>
      <c r="Z1083" s="37"/>
      <c r="AA1083" s="37"/>
      <c r="AB1083" s="38"/>
      <c r="AC1083" s="33"/>
      <c r="AD1083" s="28"/>
      <c r="AE1083" s="37"/>
      <c r="AF1083" s="38"/>
      <c r="AG1083" s="38"/>
      <c r="AH1083" s="39"/>
      <c r="AI1083" s="39"/>
      <c r="AJ1083" s="40"/>
      <c r="AK1083" s="41"/>
      <c r="AL1083" s="42"/>
      <c r="AM1083" s="39"/>
      <c r="AN1083" s="30"/>
      <c r="AO1083" s="30"/>
      <c r="AP1083" s="38"/>
      <c r="AQ1083" s="43" t="s">
        <v>1185</v>
      </c>
      <c r="AR1083" s="44"/>
      <c r="AS1083" s="45"/>
      <c r="AT1083" s="46"/>
      <c r="AU1083" s="47"/>
      <c r="AV1083" s="48"/>
      <c r="AW1083" s="49"/>
      <c r="AX1083" s="49"/>
      <c r="AY1083" s="49"/>
      <c r="AZ1083" s="49"/>
      <c r="BA1083" s="49"/>
      <c r="BB1083" s="49"/>
      <c r="BC1083" s="49" t="e">
        <v>#VALUE!</v>
      </c>
      <c r="BD1083" s="50"/>
      <c r="BE1083" s="49"/>
      <c r="BF1083" s="49"/>
      <c r="BG1083" s="49"/>
      <c r="BH1083" s="49"/>
      <c r="BI1083" s="49"/>
      <c r="BJ1083" s="49"/>
      <c r="BK1083" s="49"/>
      <c r="BL1083" s="49"/>
      <c r="BM1083" s="49"/>
    </row>
    <row r="1084" spans="2:65" x14ac:dyDescent="0.25">
      <c r="B1084" s="162"/>
      <c r="C1084" s="26"/>
      <c r="D1084" s="27" t="s">
        <v>2896</v>
      </c>
      <c r="E1084" s="27" t="s">
        <v>2899</v>
      </c>
      <c r="F1084" s="29"/>
      <c r="G1084" s="30" t="s">
        <v>750</v>
      </c>
      <c r="H1084" s="30"/>
      <c r="I1084" s="30"/>
      <c r="J1084" s="31"/>
      <c r="K1084" s="32"/>
      <c r="L1084" s="33"/>
      <c r="M1084" s="33"/>
      <c r="N1084" s="26"/>
      <c r="O1084" s="26"/>
      <c r="P1084" s="34"/>
      <c r="Q1084" s="33"/>
      <c r="R1084" s="35"/>
      <c r="S1084" s="26"/>
      <c r="T1084" s="26"/>
      <c r="U1084" s="26"/>
      <c r="V1084" s="26" t="s">
        <v>84</v>
      </c>
      <c r="W1084" s="26"/>
      <c r="X1084" s="26" t="s">
        <v>1733</v>
      </c>
      <c r="Y1084" s="36"/>
      <c r="Z1084" s="37"/>
      <c r="AA1084" s="37"/>
      <c r="AB1084" s="38"/>
      <c r="AC1084" s="33"/>
      <c r="AD1084" s="28"/>
      <c r="AE1084" s="37"/>
      <c r="AF1084" s="38"/>
      <c r="AG1084" s="38"/>
      <c r="AH1084" s="39"/>
      <c r="AI1084" s="39"/>
      <c r="AJ1084" s="40"/>
      <c r="AK1084" s="41"/>
      <c r="AL1084" s="42"/>
      <c r="AM1084" s="39"/>
      <c r="AN1084" s="30"/>
      <c r="AO1084" s="30"/>
      <c r="AP1084" s="38"/>
      <c r="AQ1084" s="43" t="s">
        <v>1185</v>
      </c>
      <c r="AR1084" s="44"/>
      <c r="AS1084" s="45"/>
      <c r="AT1084" s="46"/>
      <c r="AU1084" s="47"/>
      <c r="AV1084" s="48"/>
      <c r="AW1084" s="49"/>
      <c r="AX1084" s="49"/>
      <c r="AY1084" s="49"/>
      <c r="AZ1084" s="49"/>
      <c r="BA1084" s="49"/>
      <c r="BB1084" s="49"/>
      <c r="BC1084" s="49" t="e">
        <v>#VALUE!</v>
      </c>
      <c r="BD1084" s="50"/>
      <c r="BE1084" s="49"/>
      <c r="BF1084" s="49"/>
      <c r="BG1084" s="49"/>
      <c r="BH1084" s="49"/>
      <c r="BI1084" s="49"/>
      <c r="BJ1084" s="49"/>
      <c r="BK1084" s="49"/>
      <c r="BL1084" s="49"/>
      <c r="BM1084" s="49"/>
    </row>
    <row r="1085" spans="2:65" x14ac:dyDescent="0.25">
      <c r="B1085" s="163"/>
      <c r="C1085" s="26"/>
      <c r="D1085" s="27" t="s">
        <v>2896</v>
      </c>
      <c r="E1085" s="27" t="s">
        <v>2900</v>
      </c>
      <c r="F1085" s="29"/>
      <c r="G1085" s="30" t="s">
        <v>750</v>
      </c>
      <c r="H1085" s="30"/>
      <c r="I1085" s="30"/>
      <c r="J1085" s="31"/>
      <c r="K1085" s="32"/>
      <c r="L1085" s="33"/>
      <c r="M1085" s="33"/>
      <c r="N1085" s="26"/>
      <c r="O1085" s="26"/>
      <c r="P1085" s="34"/>
      <c r="Q1085" s="33"/>
      <c r="R1085" s="35"/>
      <c r="S1085" s="26"/>
      <c r="T1085" s="26"/>
      <c r="U1085" s="26"/>
      <c r="V1085" s="26" t="s">
        <v>84</v>
      </c>
      <c r="W1085" s="26"/>
      <c r="X1085" s="26" t="s">
        <v>1733</v>
      </c>
      <c r="Y1085" s="36"/>
      <c r="Z1085" s="37"/>
      <c r="AA1085" s="37"/>
      <c r="AB1085" s="38"/>
      <c r="AC1085" s="33"/>
      <c r="AD1085" s="28"/>
      <c r="AE1085" s="37"/>
      <c r="AF1085" s="38"/>
      <c r="AG1085" s="38"/>
      <c r="AH1085" s="39"/>
      <c r="AI1085" s="39"/>
      <c r="AJ1085" s="40"/>
      <c r="AK1085" s="41"/>
      <c r="AL1085" s="42"/>
      <c r="AM1085" s="39"/>
      <c r="AN1085" s="30"/>
      <c r="AO1085" s="30"/>
      <c r="AP1085" s="38"/>
      <c r="AQ1085" s="43" t="s">
        <v>1185</v>
      </c>
      <c r="AR1085" s="44"/>
      <c r="AS1085" s="45"/>
      <c r="AT1085" s="46"/>
      <c r="AU1085" s="47"/>
      <c r="AV1085" s="48"/>
      <c r="AW1085" s="49"/>
      <c r="AX1085" s="49"/>
      <c r="AY1085" s="49"/>
      <c r="AZ1085" s="49"/>
      <c r="BA1085" s="49"/>
      <c r="BB1085" s="49"/>
      <c r="BC1085" s="49" t="e">
        <v>#VALUE!</v>
      </c>
      <c r="BD1085" s="50"/>
      <c r="BE1085" s="49"/>
      <c r="BF1085" s="49"/>
      <c r="BG1085" s="49"/>
      <c r="BH1085" s="49"/>
      <c r="BI1085" s="49"/>
      <c r="BJ1085" s="49"/>
      <c r="BK1085" s="49"/>
      <c r="BL1085" s="49"/>
      <c r="BM1085" s="49"/>
    </row>
    <row r="1086" spans="2:65" x14ac:dyDescent="0.25">
      <c r="B1086" s="162"/>
      <c r="C1086" s="26"/>
      <c r="D1086" s="27" t="s">
        <v>2901</v>
      </c>
      <c r="E1086" s="27" t="s">
        <v>2902</v>
      </c>
      <c r="F1086" s="29"/>
      <c r="G1086" s="30" t="s">
        <v>750</v>
      </c>
      <c r="H1086" s="30"/>
      <c r="I1086" s="30"/>
      <c r="J1086" s="31"/>
      <c r="K1086" s="32"/>
      <c r="L1086" s="33"/>
      <c r="M1086" s="33"/>
      <c r="N1086" s="26"/>
      <c r="O1086" s="26"/>
      <c r="P1086" s="34"/>
      <c r="Q1086" s="33"/>
      <c r="R1086" s="35"/>
      <c r="S1086" s="26"/>
      <c r="T1086" s="26"/>
      <c r="U1086" s="26"/>
      <c r="V1086" s="26" t="s">
        <v>91</v>
      </c>
      <c r="W1086" s="26" t="s">
        <v>1473</v>
      </c>
      <c r="X1086" s="26"/>
      <c r="Y1086" s="36"/>
      <c r="Z1086" s="37"/>
      <c r="AA1086" s="37"/>
      <c r="AB1086" s="38"/>
      <c r="AC1086" s="33"/>
      <c r="AD1086" s="28"/>
      <c r="AE1086" s="37"/>
      <c r="AF1086" s="38"/>
      <c r="AG1086" s="38"/>
      <c r="AH1086" s="39"/>
      <c r="AI1086" s="39"/>
      <c r="AJ1086" s="40"/>
      <c r="AK1086" s="41"/>
      <c r="AL1086" s="42"/>
      <c r="AM1086" s="39"/>
      <c r="AN1086" s="30"/>
      <c r="AO1086" s="30"/>
      <c r="AP1086" s="38"/>
      <c r="AQ1086" s="43" t="s">
        <v>1185</v>
      </c>
      <c r="AR1086" s="44"/>
      <c r="AS1086" s="45"/>
      <c r="AT1086" s="46" t="s">
        <v>2903</v>
      </c>
      <c r="AU1086" s="47"/>
      <c r="AV1086" s="48"/>
      <c r="AW1086" s="49"/>
      <c r="AX1086" s="49"/>
      <c r="AY1086" s="49"/>
      <c r="AZ1086" s="49"/>
      <c r="BA1086" s="49"/>
      <c r="BB1086" s="49"/>
      <c r="BC1086" s="49" t="e">
        <v>#VALUE!</v>
      </c>
      <c r="BD1086" s="50"/>
      <c r="BE1086" s="49"/>
      <c r="BF1086" s="49"/>
      <c r="BG1086" s="49"/>
      <c r="BH1086" s="49"/>
      <c r="BI1086" s="49"/>
      <c r="BJ1086" s="49"/>
      <c r="BK1086" s="49"/>
      <c r="BL1086" s="49"/>
      <c r="BM1086" s="49"/>
    </row>
    <row r="1087" spans="2:65" x14ac:dyDescent="0.25">
      <c r="B1087" s="163"/>
      <c r="C1087" s="26"/>
      <c r="D1087" s="27" t="s">
        <v>2904</v>
      </c>
      <c r="E1087" s="27" t="s">
        <v>2905</v>
      </c>
      <c r="F1087" s="29"/>
      <c r="G1087" s="30"/>
      <c r="H1087" s="30"/>
      <c r="I1087" s="30"/>
      <c r="J1087" s="31"/>
      <c r="K1087" s="32"/>
      <c r="L1087" s="33"/>
      <c r="M1087" s="33"/>
      <c r="N1087" s="26"/>
      <c r="O1087" s="26"/>
      <c r="P1087" s="34"/>
      <c r="Q1087" s="33"/>
      <c r="R1087" s="35"/>
      <c r="S1087" s="26"/>
      <c r="T1087" s="26"/>
      <c r="U1087" s="26"/>
      <c r="V1087" s="26"/>
      <c r="W1087" s="26"/>
      <c r="X1087" s="26" t="s">
        <v>86</v>
      </c>
      <c r="Y1087" s="36"/>
      <c r="Z1087" s="37"/>
      <c r="AA1087" s="37"/>
      <c r="AB1087" s="38" t="s">
        <v>47</v>
      </c>
      <c r="AC1087" s="33"/>
      <c r="AD1087" s="28"/>
      <c r="AE1087" s="37"/>
      <c r="AF1087" s="38"/>
      <c r="AG1087" s="38"/>
      <c r="AH1087" s="39"/>
      <c r="AI1087" s="39"/>
      <c r="AJ1087" s="40"/>
      <c r="AK1087" s="41"/>
      <c r="AL1087" s="42"/>
      <c r="AM1087" s="39"/>
      <c r="AN1087" s="30"/>
      <c r="AO1087" s="30"/>
      <c r="AP1087" s="38"/>
      <c r="AQ1087" s="43" t="s">
        <v>155</v>
      </c>
      <c r="AR1087" s="44"/>
      <c r="AS1087" s="45"/>
      <c r="AT1087" s="46"/>
      <c r="AU1087" s="47" t="s">
        <v>44</v>
      </c>
      <c r="AV1087" s="48">
        <v>44712</v>
      </c>
      <c r="AW1087" s="49"/>
      <c r="AX1087" s="49">
        <v>5</v>
      </c>
      <c r="AY1087" s="49"/>
      <c r="AZ1087" s="49"/>
      <c r="BA1087" s="49"/>
      <c r="BB1087" s="49"/>
      <c r="BC1087" s="49"/>
      <c r="BD1087" s="50"/>
      <c r="BE1087" s="49"/>
      <c r="BF1087" s="49"/>
      <c r="BG1087" s="49"/>
      <c r="BH1087" s="49"/>
      <c r="BI1087" s="49"/>
      <c r="BJ1087" s="49"/>
      <c r="BK1087" s="49"/>
      <c r="BL1087" s="49"/>
      <c r="BM1087" s="49"/>
    </row>
    <row r="1088" spans="2:65" x14ac:dyDescent="0.25">
      <c r="B1088" s="162">
        <v>2025</v>
      </c>
      <c r="C1088" s="26"/>
      <c r="D1088" s="27" t="s">
        <v>2580</v>
      </c>
      <c r="E1088" s="27" t="s">
        <v>2906</v>
      </c>
      <c r="F1088" s="29"/>
      <c r="G1088" s="30"/>
      <c r="H1088" s="30"/>
      <c r="I1088" s="30"/>
      <c r="J1088" s="31"/>
      <c r="K1088" s="32"/>
      <c r="L1088" s="33"/>
      <c r="M1088" s="33"/>
      <c r="N1088" s="26"/>
      <c r="O1088" s="26"/>
      <c r="P1088" s="34"/>
      <c r="Q1088" s="33"/>
      <c r="R1088" s="35"/>
      <c r="S1088" s="26"/>
      <c r="T1088" s="26"/>
      <c r="U1088" s="26"/>
      <c r="V1088" s="26" t="s">
        <v>2633</v>
      </c>
      <c r="W1088" s="26" t="s">
        <v>2907</v>
      </c>
      <c r="X1088" s="26"/>
      <c r="Y1088" s="36"/>
      <c r="Z1088" s="37">
        <v>40</v>
      </c>
      <c r="AA1088" s="37"/>
      <c r="AB1088" s="38"/>
      <c r="AC1088" s="33" t="s">
        <v>2908</v>
      </c>
      <c r="AD1088" s="28"/>
      <c r="AE1088" s="37">
        <v>2025</v>
      </c>
      <c r="AF1088" s="38">
        <v>45742</v>
      </c>
      <c r="AG1088" s="38">
        <v>45751</v>
      </c>
      <c r="AH1088" s="39" t="s">
        <v>664</v>
      </c>
      <c r="AI1088" s="39" t="s">
        <v>2425</v>
      </c>
      <c r="AJ1088" s="40"/>
      <c r="AK1088" s="41"/>
      <c r="AL1088" s="42" t="s">
        <v>1841</v>
      </c>
      <c r="AM1088" s="39"/>
      <c r="AN1088" s="30"/>
      <c r="AO1088" s="30"/>
      <c r="AP1088" s="38"/>
      <c r="AQ1088" s="43"/>
      <c r="AR1088" s="44">
        <v>45751</v>
      </c>
      <c r="AS1088" s="45">
        <v>45684</v>
      </c>
      <c r="AT1088" s="46"/>
      <c r="AU1088" s="47"/>
      <c r="AV1088" s="48"/>
      <c r="AW1088" s="49"/>
      <c r="AX1088" s="49"/>
      <c r="AY1088" s="49"/>
      <c r="AZ1088" s="49"/>
      <c r="BA1088" s="49"/>
      <c r="BB1088" s="49"/>
      <c r="BC1088" s="49"/>
      <c r="BD1088" s="50"/>
      <c r="BE1088" s="49"/>
      <c r="BF1088" s="49"/>
      <c r="BG1088" s="49"/>
      <c r="BH1088" s="49"/>
      <c r="BI1088" s="49"/>
      <c r="BJ1088" s="49"/>
      <c r="BK1088" s="49"/>
      <c r="BL1088" s="49"/>
      <c r="BM1088" s="49"/>
    </row>
    <row r="1089" spans="2:65" x14ac:dyDescent="0.25">
      <c r="B1089" s="163">
        <v>2024</v>
      </c>
      <c r="C1089" s="26"/>
      <c r="D1089" s="27" t="s">
        <v>2909</v>
      </c>
      <c r="E1089" s="27" t="s">
        <v>2910</v>
      </c>
      <c r="F1089" s="29"/>
      <c r="G1089" s="30"/>
      <c r="H1089" s="30"/>
      <c r="I1089" s="30"/>
      <c r="J1089" s="31"/>
      <c r="K1089" s="32"/>
      <c r="L1089" s="33"/>
      <c r="M1089" s="33"/>
      <c r="N1089" s="26"/>
      <c r="O1089" s="26"/>
      <c r="P1089" s="34"/>
      <c r="Q1089" s="33"/>
      <c r="R1089" s="35"/>
      <c r="S1089" s="26"/>
      <c r="T1089" s="26"/>
      <c r="U1089" s="26"/>
      <c r="V1089" s="26"/>
      <c r="W1089" s="26"/>
      <c r="X1089" s="26"/>
      <c r="Y1089" s="36"/>
      <c r="Z1089" s="37"/>
      <c r="AA1089" s="37"/>
      <c r="AB1089" s="38"/>
      <c r="AC1089" s="33"/>
      <c r="AD1089" s="28"/>
      <c r="AE1089" s="37">
        <v>2024</v>
      </c>
      <c r="AF1089" s="38">
        <v>45392</v>
      </c>
      <c r="AG1089" s="38">
        <v>45418</v>
      </c>
      <c r="AH1089" s="39" t="s">
        <v>664</v>
      </c>
      <c r="AI1089" s="39"/>
      <c r="AJ1089" s="40"/>
      <c r="AK1089" s="41"/>
      <c r="AL1089" s="42" t="s">
        <v>2166</v>
      </c>
      <c r="AM1089" s="39"/>
      <c r="AN1089" s="30"/>
      <c r="AO1089" s="30"/>
      <c r="AP1089" s="38"/>
      <c r="AQ1089" s="43" t="s">
        <v>155</v>
      </c>
      <c r="AR1089" s="44"/>
      <c r="AS1089" s="45"/>
      <c r="AT1089" s="46"/>
      <c r="AU1089" s="47" t="s">
        <v>2760</v>
      </c>
      <c r="AV1089" s="48">
        <v>45692</v>
      </c>
      <c r="AW1089" s="49"/>
      <c r="AX1089" s="49"/>
      <c r="AY1089" s="49"/>
      <c r="AZ1089" s="49"/>
      <c r="BA1089" s="49"/>
      <c r="BB1089" s="49"/>
      <c r="BC1089" s="49"/>
      <c r="BD1089" s="50">
        <v>3</v>
      </c>
      <c r="BE1089" s="49"/>
      <c r="BF1089" s="49"/>
      <c r="BG1089" s="49"/>
      <c r="BH1089" s="49"/>
      <c r="BI1089" s="49"/>
      <c r="BJ1089" s="49"/>
      <c r="BK1089" s="49"/>
      <c r="BL1089" s="49"/>
      <c r="BM1089" s="49"/>
    </row>
    <row r="1090" spans="2:65" x14ac:dyDescent="0.25">
      <c r="B1090" s="162"/>
      <c r="C1090" s="26"/>
      <c r="D1090" s="27" t="s">
        <v>1350</v>
      </c>
      <c r="E1090" s="27" t="s">
        <v>1364</v>
      </c>
      <c r="F1090" s="29"/>
      <c r="G1090" s="30"/>
      <c r="H1090" s="30"/>
      <c r="I1090" s="30"/>
      <c r="J1090" s="31"/>
      <c r="K1090" s="32"/>
      <c r="L1090" s="33"/>
      <c r="M1090" s="33"/>
      <c r="N1090" s="26"/>
      <c r="O1090" s="26"/>
      <c r="P1090" s="34"/>
      <c r="Q1090" s="33"/>
      <c r="R1090" s="35"/>
      <c r="S1090" s="26" t="s">
        <v>423</v>
      </c>
      <c r="T1090" s="26"/>
      <c r="U1090" s="26"/>
      <c r="V1090" s="26" t="s">
        <v>36</v>
      </c>
      <c r="W1090" s="26"/>
      <c r="X1090" s="26" t="s">
        <v>777</v>
      </c>
      <c r="Y1090" s="36"/>
      <c r="Z1090" s="37"/>
      <c r="AA1090" s="37"/>
      <c r="AB1090" s="38"/>
      <c r="AC1090" s="33"/>
      <c r="AD1090" s="28"/>
      <c r="AE1090" s="37"/>
      <c r="AF1090" s="38"/>
      <c r="AG1090" s="38"/>
      <c r="AH1090" s="39"/>
      <c r="AI1090" s="39"/>
      <c r="AJ1090" s="40"/>
      <c r="AK1090" s="41"/>
      <c r="AL1090" s="42"/>
      <c r="AM1090" s="39"/>
      <c r="AN1090" s="30"/>
      <c r="AO1090" s="30"/>
      <c r="AP1090" s="38"/>
      <c r="AQ1090" s="43" t="s">
        <v>155</v>
      </c>
      <c r="AR1090" s="44"/>
      <c r="AS1090" s="45"/>
      <c r="AT1090" s="46"/>
      <c r="AU1090" s="47"/>
      <c r="AV1090" s="48"/>
      <c r="AW1090" s="49"/>
      <c r="AX1090" s="49" t="s">
        <v>633</v>
      </c>
      <c r="AY1090" s="49"/>
      <c r="AZ1090" s="49"/>
      <c r="BA1090" s="49"/>
      <c r="BB1090" s="49"/>
      <c r="BC1090" s="49"/>
      <c r="BD1090" s="50"/>
      <c r="BE1090" s="49"/>
      <c r="BF1090" s="49"/>
      <c r="BG1090" s="49"/>
      <c r="BH1090" s="49"/>
      <c r="BI1090" s="49"/>
      <c r="BJ1090" s="49"/>
      <c r="BK1090" s="49"/>
      <c r="BL1090" s="49"/>
      <c r="BM1090" s="49"/>
    </row>
    <row r="1091" spans="2:65" x14ac:dyDescent="0.25">
      <c r="B1091" s="163"/>
      <c r="C1091" s="26"/>
      <c r="D1091" s="27" t="s">
        <v>1350</v>
      </c>
      <c r="E1091" s="27" t="s">
        <v>2911</v>
      </c>
      <c r="F1091" s="29"/>
      <c r="G1091" s="30"/>
      <c r="H1091" s="30"/>
      <c r="I1091" s="30"/>
      <c r="J1091" s="31"/>
      <c r="K1091" s="32"/>
      <c r="L1091" s="33"/>
      <c r="M1091" s="33"/>
      <c r="N1091" s="26"/>
      <c r="O1091" s="26"/>
      <c r="P1091" s="34"/>
      <c r="Q1091" s="33"/>
      <c r="R1091" s="35"/>
      <c r="S1091" s="26" t="s">
        <v>423</v>
      </c>
      <c r="T1091" s="26"/>
      <c r="U1091" s="26"/>
      <c r="V1091" s="26" t="s">
        <v>36</v>
      </c>
      <c r="W1091" s="26"/>
      <c r="X1091" s="26" t="s">
        <v>777</v>
      </c>
      <c r="Y1091" s="36"/>
      <c r="Z1091" s="37"/>
      <c r="AA1091" s="37"/>
      <c r="AB1091" s="38"/>
      <c r="AC1091" s="33"/>
      <c r="AD1091" s="28"/>
      <c r="AE1091" s="37"/>
      <c r="AF1091" s="38"/>
      <c r="AG1091" s="38"/>
      <c r="AH1091" s="39"/>
      <c r="AI1091" s="39"/>
      <c r="AJ1091" s="40"/>
      <c r="AK1091" s="41"/>
      <c r="AL1091" s="42"/>
      <c r="AM1091" s="39"/>
      <c r="AN1091" s="30"/>
      <c r="AO1091" s="30"/>
      <c r="AP1091" s="38"/>
      <c r="AQ1091" s="43" t="s">
        <v>155</v>
      </c>
      <c r="AR1091" s="44"/>
      <c r="AS1091" s="45"/>
      <c r="AT1091" s="46"/>
      <c r="AU1091" s="47"/>
      <c r="AV1091" s="48"/>
      <c r="AW1091" s="49"/>
      <c r="AX1091" s="49" t="s">
        <v>633</v>
      </c>
      <c r="AY1091" s="49"/>
      <c r="AZ1091" s="49"/>
      <c r="BA1091" s="49"/>
      <c r="BB1091" s="49"/>
      <c r="BC1091" s="49"/>
      <c r="BD1091" s="50"/>
      <c r="BE1091" s="49"/>
      <c r="BF1091" s="49"/>
      <c r="BG1091" s="49"/>
      <c r="BH1091" s="49"/>
      <c r="BI1091" s="49"/>
      <c r="BJ1091" s="49"/>
      <c r="BK1091" s="49"/>
      <c r="BL1091" s="49"/>
      <c r="BM1091" s="49"/>
    </row>
    <row r="1092" spans="2:65" x14ac:dyDescent="0.25">
      <c r="B1092" s="162"/>
      <c r="C1092" s="26"/>
      <c r="D1092" s="27" t="s">
        <v>1350</v>
      </c>
      <c r="E1092" s="27" t="s">
        <v>2912</v>
      </c>
      <c r="F1092" s="29"/>
      <c r="G1092" s="30"/>
      <c r="H1092" s="30"/>
      <c r="I1092" s="30"/>
      <c r="J1092" s="31"/>
      <c r="K1092" s="32"/>
      <c r="L1092" s="33"/>
      <c r="M1092" s="33"/>
      <c r="N1092" s="26"/>
      <c r="O1092" s="26"/>
      <c r="P1092" s="34"/>
      <c r="Q1092" s="33"/>
      <c r="R1092" s="35"/>
      <c r="S1092" s="26" t="s">
        <v>423</v>
      </c>
      <c r="T1092" s="26"/>
      <c r="U1092" s="26"/>
      <c r="V1092" s="26" t="s">
        <v>36</v>
      </c>
      <c r="W1092" s="26"/>
      <c r="X1092" s="26" t="s">
        <v>777</v>
      </c>
      <c r="Y1092" s="36"/>
      <c r="Z1092" s="37"/>
      <c r="AA1092" s="37"/>
      <c r="AB1092" s="38"/>
      <c r="AC1092" s="33"/>
      <c r="AD1092" s="28"/>
      <c r="AE1092" s="37"/>
      <c r="AF1092" s="38"/>
      <c r="AG1092" s="38"/>
      <c r="AH1092" s="39"/>
      <c r="AI1092" s="39"/>
      <c r="AJ1092" s="40"/>
      <c r="AK1092" s="41"/>
      <c r="AL1092" s="42"/>
      <c r="AM1092" s="39"/>
      <c r="AN1092" s="30"/>
      <c r="AO1092" s="30"/>
      <c r="AP1092" s="38"/>
      <c r="AQ1092" s="43" t="s">
        <v>155</v>
      </c>
      <c r="AR1092" s="44"/>
      <c r="AS1092" s="45"/>
      <c r="AT1092" s="46"/>
      <c r="AU1092" s="47"/>
      <c r="AV1092" s="48"/>
      <c r="AW1092" s="49"/>
      <c r="AX1092" s="49"/>
      <c r="AY1092" s="49"/>
      <c r="AZ1092" s="49"/>
      <c r="BA1092" s="49"/>
      <c r="BB1092" s="49"/>
      <c r="BC1092" s="49"/>
      <c r="BD1092" s="50"/>
      <c r="BE1092" s="49"/>
      <c r="BF1092" s="49"/>
      <c r="BG1092" s="49"/>
      <c r="BH1092" s="49"/>
      <c r="BI1092" s="49"/>
      <c r="BJ1092" s="49"/>
      <c r="BK1092" s="49"/>
      <c r="BL1092" s="49"/>
      <c r="BM1092" s="49"/>
    </row>
    <row r="1093" spans="2:65" x14ac:dyDescent="0.25">
      <c r="B1093" s="163"/>
      <c r="C1093" s="26"/>
      <c r="D1093" s="27" t="s">
        <v>2913</v>
      </c>
      <c r="E1093" s="27" t="s">
        <v>1441</v>
      </c>
      <c r="F1093" s="29"/>
      <c r="G1093" s="30"/>
      <c r="H1093" s="30"/>
      <c r="I1093" s="30"/>
      <c r="J1093" s="31"/>
      <c r="K1093" s="32"/>
      <c r="L1093" s="33"/>
      <c r="M1093" s="33"/>
      <c r="N1093" s="26"/>
      <c r="O1093" s="26"/>
      <c r="P1093" s="34"/>
      <c r="Q1093" s="33"/>
      <c r="R1093" s="35"/>
      <c r="S1093" s="26"/>
      <c r="T1093" s="26"/>
      <c r="U1093" s="26"/>
      <c r="V1093" s="26"/>
      <c r="W1093" s="26" t="s">
        <v>1442</v>
      </c>
      <c r="X1093" s="26" t="s">
        <v>423</v>
      </c>
      <c r="Y1093" s="36"/>
      <c r="Z1093" s="37"/>
      <c r="AA1093" s="37"/>
      <c r="AB1093" s="38"/>
      <c r="AC1093" s="33"/>
      <c r="AD1093" s="28"/>
      <c r="AE1093" s="37"/>
      <c r="AF1093" s="38"/>
      <c r="AG1093" s="38"/>
      <c r="AH1093" s="39"/>
      <c r="AI1093" s="39"/>
      <c r="AJ1093" s="40" t="s">
        <v>972</v>
      </c>
      <c r="AK1093" s="41"/>
      <c r="AL1093" s="42"/>
      <c r="AM1093" s="39"/>
      <c r="AN1093" s="30"/>
      <c r="AO1093" s="30"/>
      <c r="AP1093" s="38"/>
      <c r="AQ1093" s="43" t="s">
        <v>155</v>
      </c>
      <c r="AR1093" s="44"/>
      <c r="AS1093" s="45"/>
      <c r="AT1093" s="46"/>
      <c r="AU1093" s="47"/>
      <c r="AV1093" s="48">
        <v>44874</v>
      </c>
      <c r="AW1093" s="49"/>
      <c r="AX1093" s="49">
        <v>70</v>
      </c>
      <c r="AY1093" s="49"/>
      <c r="AZ1093" s="49"/>
      <c r="BA1093" s="49"/>
      <c r="BB1093" s="49"/>
      <c r="BC1093" s="49"/>
      <c r="BD1093" s="50"/>
      <c r="BE1093" s="49"/>
      <c r="BF1093" s="49"/>
      <c r="BG1093" s="49"/>
      <c r="BH1093" s="49"/>
      <c r="BI1093" s="49"/>
      <c r="BJ1093" s="49"/>
      <c r="BK1093" s="49"/>
      <c r="BL1093" s="49"/>
      <c r="BM1093" s="49"/>
    </row>
    <row r="1094" spans="2:65" x14ac:dyDescent="0.25">
      <c r="B1094" s="162">
        <v>2024</v>
      </c>
      <c r="C1094" s="26"/>
      <c r="D1094" s="27" t="s">
        <v>2914</v>
      </c>
      <c r="E1094" s="27" t="s">
        <v>2915</v>
      </c>
      <c r="F1094" s="29"/>
      <c r="G1094" s="30"/>
      <c r="H1094" s="30"/>
      <c r="I1094" s="30"/>
      <c r="J1094" s="31"/>
      <c r="K1094" s="32"/>
      <c r="L1094" s="33"/>
      <c r="M1094" s="33"/>
      <c r="N1094" s="26"/>
      <c r="O1094" s="26"/>
      <c r="P1094" s="34"/>
      <c r="Q1094" s="33"/>
      <c r="R1094" s="35"/>
      <c r="S1094" s="26"/>
      <c r="T1094" s="26"/>
      <c r="U1094" s="26"/>
      <c r="V1094" s="26" t="s">
        <v>84</v>
      </c>
      <c r="W1094" s="26"/>
      <c r="X1094" s="26"/>
      <c r="Y1094" s="36"/>
      <c r="Z1094" s="37"/>
      <c r="AA1094" s="37"/>
      <c r="AB1094" s="38"/>
      <c r="AC1094" s="33"/>
      <c r="AD1094" s="28"/>
      <c r="AE1094" s="37">
        <v>2024</v>
      </c>
      <c r="AF1094" s="38">
        <v>45433</v>
      </c>
      <c r="AG1094" s="38"/>
      <c r="AH1094" s="39"/>
      <c r="AI1094" s="39"/>
      <c r="AJ1094" s="40"/>
      <c r="AK1094" s="41"/>
      <c r="AL1094" s="42" t="s">
        <v>833</v>
      </c>
      <c r="AM1094" s="39"/>
      <c r="AN1094" s="30" t="s">
        <v>2756</v>
      </c>
      <c r="AO1094" s="30"/>
      <c r="AP1094" s="38"/>
      <c r="AQ1094" s="43" t="s">
        <v>1185</v>
      </c>
      <c r="AR1094" s="44"/>
      <c r="AS1094" s="45">
        <v>45614</v>
      </c>
      <c r="AT1094" s="46" t="s">
        <v>2916</v>
      </c>
      <c r="AU1094" s="47"/>
      <c r="AV1094" s="48"/>
      <c r="AW1094" s="49"/>
      <c r="AX1094" s="49"/>
      <c r="AY1094" s="49"/>
      <c r="AZ1094" s="49"/>
      <c r="BA1094" s="49"/>
      <c r="BB1094" s="49"/>
      <c r="BC1094" s="49"/>
      <c r="BD1094" s="50"/>
      <c r="BE1094" s="49"/>
      <c r="BF1094" s="49"/>
      <c r="BG1094" s="49"/>
      <c r="BH1094" s="49"/>
      <c r="BI1094" s="49"/>
      <c r="BJ1094" s="49"/>
      <c r="BK1094" s="49"/>
      <c r="BL1094" s="49"/>
      <c r="BM1094" s="49"/>
    </row>
    <row r="1095" spans="2:65" x14ac:dyDescent="0.25">
      <c r="B1095" s="163">
        <v>2024</v>
      </c>
      <c r="C1095" s="26"/>
      <c r="D1095" s="27" t="s">
        <v>2917</v>
      </c>
      <c r="E1095" s="27" t="s">
        <v>2918</v>
      </c>
      <c r="F1095" s="29"/>
      <c r="G1095" s="30"/>
      <c r="H1095" s="30"/>
      <c r="I1095" s="30" t="s">
        <v>2919</v>
      </c>
      <c r="J1095" s="31" t="s">
        <v>2920</v>
      </c>
      <c r="K1095" s="32"/>
      <c r="L1095" s="33"/>
      <c r="M1095" s="33"/>
      <c r="N1095" s="26">
        <v>10297684</v>
      </c>
      <c r="O1095" s="26"/>
      <c r="P1095" s="34"/>
      <c r="Q1095" s="33"/>
      <c r="R1095" s="35"/>
      <c r="S1095" s="26" t="s">
        <v>2921</v>
      </c>
      <c r="T1095" s="26"/>
      <c r="U1095" s="26"/>
      <c r="V1095" s="26"/>
      <c r="W1095" s="26"/>
      <c r="X1095" s="26" t="s">
        <v>46</v>
      </c>
      <c r="Y1095" s="36"/>
      <c r="Z1095" s="37">
        <v>4</v>
      </c>
      <c r="AA1095" s="37"/>
      <c r="AB1095" s="38" t="s">
        <v>47</v>
      </c>
      <c r="AC1095" s="33">
        <v>10248958</v>
      </c>
      <c r="AD1095" s="28" t="s">
        <v>2922</v>
      </c>
      <c r="AE1095" s="37">
        <v>2024</v>
      </c>
      <c r="AF1095" s="38">
        <v>45384</v>
      </c>
      <c r="AG1095" s="38">
        <v>45386</v>
      </c>
      <c r="AH1095" s="39"/>
      <c r="AI1095" s="39" t="s">
        <v>720</v>
      </c>
      <c r="AJ1095" s="40" t="s">
        <v>2923</v>
      </c>
      <c r="AK1095" s="41">
        <v>0.66666666666666663</v>
      </c>
      <c r="AL1095" s="42" t="s">
        <v>1151</v>
      </c>
      <c r="AM1095" s="39"/>
      <c r="AN1095" s="30"/>
      <c r="AO1095" s="30"/>
      <c r="AP1095" s="38"/>
      <c r="AQ1095" s="43" t="s">
        <v>155</v>
      </c>
      <c r="AR1095" s="44"/>
      <c r="AS1095" s="45"/>
      <c r="AT1095" s="46"/>
      <c r="AU1095" s="47" t="s">
        <v>2760</v>
      </c>
      <c r="AV1095" s="48"/>
      <c r="AW1095" s="49"/>
      <c r="AX1095" s="49"/>
      <c r="AY1095" s="49"/>
      <c r="AZ1095" s="49"/>
      <c r="BA1095" s="49"/>
      <c r="BB1095" s="49"/>
      <c r="BC1095" s="49"/>
      <c r="BD1095" s="50"/>
      <c r="BE1095" s="49"/>
      <c r="BF1095" s="49">
        <v>4</v>
      </c>
      <c r="BG1095" s="49"/>
      <c r="BH1095" s="49"/>
      <c r="BI1095" s="49"/>
      <c r="BJ1095" s="49"/>
      <c r="BK1095" s="49"/>
      <c r="BL1095" s="49"/>
      <c r="BM1095" s="49"/>
    </row>
    <row r="1096" spans="2:65" x14ac:dyDescent="0.25">
      <c r="B1096" s="162"/>
      <c r="C1096" s="26"/>
      <c r="D1096" s="27" t="s">
        <v>2924</v>
      </c>
      <c r="E1096" s="27" t="s">
        <v>2925</v>
      </c>
      <c r="F1096" s="29"/>
      <c r="G1096" s="30"/>
      <c r="H1096" s="30"/>
      <c r="I1096" s="30"/>
      <c r="J1096" s="31"/>
      <c r="K1096" s="32"/>
      <c r="L1096" s="33"/>
      <c r="M1096" s="33"/>
      <c r="N1096" s="26"/>
      <c r="O1096" s="26"/>
      <c r="P1096" s="34"/>
      <c r="Q1096" s="33"/>
      <c r="R1096" s="35"/>
      <c r="S1096" s="26"/>
      <c r="T1096" s="26"/>
      <c r="U1096" s="26"/>
      <c r="V1096" s="26"/>
      <c r="W1096" s="26"/>
      <c r="X1096" s="26" t="s">
        <v>86</v>
      </c>
      <c r="Y1096" s="36"/>
      <c r="Z1096" s="37"/>
      <c r="AA1096" s="37"/>
      <c r="AB1096" s="38" t="s">
        <v>47</v>
      </c>
      <c r="AC1096" s="33"/>
      <c r="AD1096" s="28"/>
      <c r="AE1096" s="37"/>
      <c r="AF1096" s="38"/>
      <c r="AG1096" s="38"/>
      <c r="AH1096" s="39"/>
      <c r="AI1096" s="39"/>
      <c r="AJ1096" s="40"/>
      <c r="AK1096" s="41"/>
      <c r="AL1096" s="42"/>
      <c r="AM1096" s="39"/>
      <c r="AN1096" s="30"/>
      <c r="AO1096" s="30"/>
      <c r="AP1096" s="38"/>
      <c r="AQ1096" s="43" t="s">
        <v>155</v>
      </c>
      <c r="AR1096" s="44"/>
      <c r="AS1096" s="45"/>
      <c r="AT1096" s="46"/>
      <c r="AU1096" s="47" t="s">
        <v>44</v>
      </c>
      <c r="AV1096" s="48">
        <v>45135</v>
      </c>
      <c r="AW1096" s="49"/>
      <c r="AX1096" s="49"/>
      <c r="AY1096" s="49"/>
      <c r="AZ1096" s="49">
        <v>32</v>
      </c>
      <c r="BA1096" s="49"/>
      <c r="BB1096" s="49"/>
      <c r="BC1096" s="49" t="e">
        <v>#VALUE!</v>
      </c>
      <c r="BD1096" s="50"/>
      <c r="BE1096" s="49"/>
      <c r="BF1096" s="49"/>
      <c r="BG1096" s="49"/>
      <c r="BH1096" s="49"/>
      <c r="BI1096" s="49"/>
      <c r="BJ1096" s="49"/>
      <c r="BK1096" s="49"/>
      <c r="BL1096" s="49"/>
      <c r="BM1096" s="49"/>
    </row>
    <row r="1097" spans="2:65" x14ac:dyDescent="0.25">
      <c r="B1097" s="163"/>
      <c r="C1097" s="26"/>
      <c r="D1097" s="27" t="s">
        <v>2926</v>
      </c>
      <c r="E1097" s="27" t="s">
        <v>2927</v>
      </c>
      <c r="F1097" s="29"/>
      <c r="G1097" s="30" t="s">
        <v>750</v>
      </c>
      <c r="H1097" s="30"/>
      <c r="I1097" s="30"/>
      <c r="J1097" s="31"/>
      <c r="K1097" s="32"/>
      <c r="L1097" s="33"/>
      <c r="M1097" s="33"/>
      <c r="N1097" s="26"/>
      <c r="O1097" s="26"/>
      <c r="P1097" s="34"/>
      <c r="Q1097" s="33"/>
      <c r="R1097" s="35"/>
      <c r="S1097" s="26"/>
      <c r="T1097" s="26"/>
      <c r="U1097" s="26"/>
      <c r="V1097" s="26"/>
      <c r="W1097" s="26"/>
      <c r="X1097" s="26" t="s">
        <v>751</v>
      </c>
      <c r="Y1097" s="36"/>
      <c r="Z1097" s="37"/>
      <c r="AA1097" s="37"/>
      <c r="AB1097" s="38"/>
      <c r="AC1097" s="33"/>
      <c r="AD1097" s="28"/>
      <c r="AE1097" s="37"/>
      <c r="AF1097" s="38"/>
      <c r="AG1097" s="38"/>
      <c r="AH1097" s="39"/>
      <c r="AI1097" s="39"/>
      <c r="AJ1097" s="40"/>
      <c r="AK1097" s="41"/>
      <c r="AL1097" s="42"/>
      <c r="AM1097" s="39"/>
      <c r="AN1097" s="30"/>
      <c r="AO1097" s="30"/>
      <c r="AP1097" s="38"/>
      <c r="AQ1097" s="43" t="s">
        <v>1185</v>
      </c>
      <c r="AR1097" s="44"/>
      <c r="AS1097" s="45"/>
      <c r="AT1097" s="46" t="s">
        <v>2928</v>
      </c>
      <c r="AU1097" s="47"/>
      <c r="AV1097" s="48"/>
      <c r="AW1097" s="49"/>
      <c r="AX1097" s="49"/>
      <c r="AY1097" s="49"/>
      <c r="AZ1097" s="49"/>
      <c r="BA1097" s="49"/>
      <c r="BB1097" s="49"/>
      <c r="BC1097" s="49" t="e">
        <v>#VALUE!</v>
      </c>
      <c r="BD1097" s="50"/>
      <c r="BE1097" s="49"/>
      <c r="BF1097" s="49"/>
      <c r="BG1097" s="49"/>
      <c r="BH1097" s="49"/>
      <c r="BI1097" s="49"/>
      <c r="BJ1097" s="49"/>
      <c r="BK1097" s="49"/>
      <c r="BL1097" s="49"/>
      <c r="BM1097" s="49"/>
    </row>
    <row r="1098" spans="2:65" x14ac:dyDescent="0.25">
      <c r="B1098" s="162"/>
      <c r="C1098" s="26"/>
      <c r="D1098" s="27" t="s">
        <v>2929</v>
      </c>
      <c r="E1098" s="27" t="s">
        <v>2930</v>
      </c>
      <c r="F1098" s="29"/>
      <c r="G1098" s="30" t="s">
        <v>750</v>
      </c>
      <c r="H1098" s="30"/>
      <c r="I1098" s="30"/>
      <c r="J1098" s="31"/>
      <c r="K1098" s="32"/>
      <c r="L1098" s="33"/>
      <c r="M1098" s="33"/>
      <c r="N1098" s="26"/>
      <c r="O1098" s="26"/>
      <c r="P1098" s="34"/>
      <c r="Q1098" s="33"/>
      <c r="R1098" s="35"/>
      <c r="S1098" s="26"/>
      <c r="T1098" s="26"/>
      <c r="U1098" s="26"/>
      <c r="V1098" s="26"/>
      <c r="W1098" s="26"/>
      <c r="X1098" s="26"/>
      <c r="Y1098" s="36"/>
      <c r="Z1098" s="37"/>
      <c r="AA1098" s="37"/>
      <c r="AB1098" s="38"/>
      <c r="AC1098" s="33"/>
      <c r="AD1098" s="28"/>
      <c r="AE1098" s="37"/>
      <c r="AF1098" s="38"/>
      <c r="AG1098" s="38"/>
      <c r="AH1098" s="39"/>
      <c r="AI1098" s="39"/>
      <c r="AJ1098" s="40"/>
      <c r="AK1098" s="41"/>
      <c r="AL1098" s="42"/>
      <c r="AM1098" s="39"/>
      <c r="AN1098" s="30"/>
      <c r="AO1098" s="30"/>
      <c r="AP1098" s="38"/>
      <c r="AQ1098" s="43" t="s">
        <v>1185</v>
      </c>
      <c r="AR1098" s="44"/>
      <c r="AS1098" s="45"/>
      <c r="AT1098" s="46" t="s">
        <v>2931</v>
      </c>
      <c r="AU1098" s="47"/>
      <c r="AV1098" s="48"/>
      <c r="AW1098" s="49"/>
      <c r="AX1098" s="49"/>
      <c r="AY1098" s="49"/>
      <c r="AZ1098" s="49"/>
      <c r="BA1098" s="49"/>
      <c r="BB1098" s="49"/>
      <c r="BC1098" s="49" t="e">
        <v>#VALUE!</v>
      </c>
      <c r="BD1098" s="50"/>
      <c r="BE1098" s="49"/>
      <c r="BF1098" s="49"/>
      <c r="BG1098" s="49"/>
      <c r="BH1098" s="49"/>
      <c r="BI1098" s="49"/>
      <c r="BJ1098" s="49"/>
      <c r="BK1098" s="49"/>
      <c r="BL1098" s="49"/>
      <c r="BM1098" s="49"/>
    </row>
    <row r="1099" spans="2:65" x14ac:dyDescent="0.25">
      <c r="B1099" s="163"/>
      <c r="C1099" s="38" t="s">
        <v>47</v>
      </c>
      <c r="D1099" s="27" t="s">
        <v>2932</v>
      </c>
      <c r="E1099" s="27" t="s">
        <v>2933</v>
      </c>
      <c r="F1099" s="29"/>
      <c r="G1099" s="30"/>
      <c r="H1099" s="30"/>
      <c r="I1099" s="30"/>
      <c r="J1099" s="31"/>
      <c r="K1099" s="32"/>
      <c r="L1099" s="33"/>
      <c r="M1099" s="33"/>
      <c r="N1099" s="26"/>
      <c r="O1099" s="26"/>
      <c r="P1099" s="34"/>
      <c r="Q1099" s="33"/>
      <c r="R1099" s="35"/>
      <c r="S1099" s="26"/>
      <c r="T1099" s="26"/>
      <c r="U1099" s="26"/>
      <c r="V1099" s="26"/>
      <c r="W1099" s="26"/>
      <c r="X1099" s="26"/>
      <c r="Y1099" s="36"/>
      <c r="Z1099" s="37"/>
      <c r="AA1099" s="37"/>
      <c r="AB1099" s="38" t="s">
        <v>47</v>
      </c>
      <c r="AC1099" s="33"/>
      <c r="AD1099" s="28"/>
      <c r="AE1099" s="37"/>
      <c r="AF1099" s="38"/>
      <c r="AG1099" s="38"/>
      <c r="AH1099" s="39"/>
      <c r="AI1099" s="39"/>
      <c r="AJ1099" s="40"/>
      <c r="AK1099" s="41"/>
      <c r="AL1099" s="42"/>
      <c r="AM1099" s="39"/>
      <c r="AN1099" s="30"/>
      <c r="AO1099" s="30"/>
      <c r="AP1099" s="38"/>
      <c r="AQ1099" s="43"/>
      <c r="AR1099" s="44"/>
      <c r="AS1099" s="45">
        <v>45684</v>
      </c>
      <c r="AT1099" s="46" t="s">
        <v>2934</v>
      </c>
      <c r="AU1099" s="47"/>
      <c r="AV1099" s="48"/>
      <c r="AW1099" s="49"/>
      <c r="AX1099" s="49"/>
      <c r="AY1099" s="49"/>
      <c r="AZ1099" s="49"/>
      <c r="BA1099" s="49"/>
      <c r="BB1099" s="49"/>
      <c r="BC1099" s="49"/>
      <c r="BD1099" s="50"/>
      <c r="BE1099" s="49"/>
      <c r="BF1099" s="49"/>
      <c r="BG1099" s="49"/>
      <c r="BH1099" s="49"/>
      <c r="BI1099" s="49"/>
      <c r="BJ1099" s="49"/>
      <c r="BK1099" s="49"/>
      <c r="BL1099" s="49"/>
      <c r="BM1099" s="49"/>
    </row>
    <row r="1100" spans="2:65" x14ac:dyDescent="0.25">
      <c r="B1100" s="162"/>
      <c r="C1100" s="26"/>
      <c r="D1100" s="27" t="s">
        <v>2935</v>
      </c>
      <c r="E1100" s="27" t="s">
        <v>2936</v>
      </c>
      <c r="F1100" s="29"/>
      <c r="G1100" s="30"/>
      <c r="H1100" s="30"/>
      <c r="I1100" s="30"/>
      <c r="J1100" s="31"/>
      <c r="K1100" s="32"/>
      <c r="L1100" s="33"/>
      <c r="M1100" s="33"/>
      <c r="N1100" s="26"/>
      <c r="O1100" s="26"/>
      <c r="P1100" s="34"/>
      <c r="Q1100" s="33"/>
      <c r="R1100" s="35"/>
      <c r="S1100" s="26" t="s">
        <v>1093</v>
      </c>
      <c r="T1100" s="26"/>
      <c r="U1100" s="26"/>
      <c r="V1100" s="26" t="s">
        <v>90</v>
      </c>
      <c r="W1100" s="26"/>
      <c r="X1100" s="26" t="s">
        <v>423</v>
      </c>
      <c r="Y1100" s="36"/>
      <c r="Z1100" s="37"/>
      <c r="AA1100" s="37"/>
      <c r="AB1100" s="38"/>
      <c r="AC1100" s="33"/>
      <c r="AD1100" s="28"/>
      <c r="AE1100" s="37"/>
      <c r="AF1100" s="38"/>
      <c r="AG1100" s="38"/>
      <c r="AH1100" s="39"/>
      <c r="AI1100" s="39"/>
      <c r="AJ1100" s="40"/>
      <c r="AK1100" s="41"/>
      <c r="AL1100" s="42"/>
      <c r="AM1100" s="39"/>
      <c r="AN1100" s="30"/>
      <c r="AO1100" s="30"/>
      <c r="AP1100" s="38"/>
      <c r="AQ1100" s="43" t="s">
        <v>155</v>
      </c>
      <c r="AR1100" s="44"/>
      <c r="AS1100" s="45"/>
      <c r="AT1100" s="46"/>
      <c r="AU1100" s="47"/>
      <c r="AV1100" s="48"/>
      <c r="AW1100" s="49"/>
      <c r="AX1100" s="49"/>
      <c r="AY1100" s="49"/>
      <c r="AZ1100" s="49"/>
      <c r="BA1100" s="49"/>
      <c r="BB1100" s="49"/>
      <c r="BC1100" s="49"/>
      <c r="BD1100" s="50"/>
      <c r="BE1100" s="49"/>
      <c r="BF1100" s="49"/>
      <c r="BG1100" s="49"/>
      <c r="BH1100" s="49"/>
      <c r="BI1100" s="49"/>
      <c r="BJ1100" s="49"/>
      <c r="BK1100" s="49"/>
      <c r="BL1100" s="49"/>
      <c r="BM1100" s="49"/>
    </row>
    <row r="1101" spans="2:65" x14ac:dyDescent="0.25">
      <c r="B1101" s="163"/>
      <c r="C1101" s="26"/>
      <c r="D1101" s="27" t="s">
        <v>2937</v>
      </c>
      <c r="E1101" s="27" t="s">
        <v>2938</v>
      </c>
      <c r="F1101" s="29"/>
      <c r="G1101" s="30" t="s">
        <v>750</v>
      </c>
      <c r="H1101" s="30"/>
      <c r="I1101" s="30"/>
      <c r="J1101" s="31"/>
      <c r="K1101" s="32"/>
      <c r="L1101" s="33"/>
      <c r="M1101" s="33"/>
      <c r="N1101" s="26"/>
      <c r="O1101" s="26"/>
      <c r="P1101" s="34"/>
      <c r="Q1101" s="33"/>
      <c r="R1101" s="35"/>
      <c r="S1101" s="26" t="s">
        <v>1967</v>
      </c>
      <c r="T1101" s="26"/>
      <c r="U1101" s="26"/>
      <c r="V1101" s="26"/>
      <c r="W1101" s="26"/>
      <c r="X1101" s="26"/>
      <c r="Y1101" s="36"/>
      <c r="Z1101" s="37"/>
      <c r="AA1101" s="37"/>
      <c r="AB1101" s="38"/>
      <c r="AC1101" s="33"/>
      <c r="AD1101" s="28"/>
      <c r="AE1101" s="37"/>
      <c r="AF1101" s="38"/>
      <c r="AG1101" s="38"/>
      <c r="AH1101" s="39"/>
      <c r="AI1101" s="39"/>
      <c r="AJ1101" s="40"/>
      <c r="AK1101" s="41"/>
      <c r="AL1101" s="42"/>
      <c r="AM1101" s="39"/>
      <c r="AN1101" s="30"/>
      <c r="AO1101" s="30"/>
      <c r="AP1101" s="38"/>
      <c r="AQ1101" s="43" t="s">
        <v>1185</v>
      </c>
      <c r="AR1101" s="44"/>
      <c r="AS1101" s="45"/>
      <c r="AT1101" s="46"/>
      <c r="AU1101" s="47"/>
      <c r="AV1101" s="48"/>
      <c r="AW1101" s="49"/>
      <c r="AX1101" s="49"/>
      <c r="AY1101" s="49"/>
      <c r="AZ1101" s="49"/>
      <c r="BA1101" s="49"/>
      <c r="BB1101" s="49"/>
      <c r="BC1101" s="49" t="e">
        <v>#VALUE!</v>
      </c>
      <c r="BD1101" s="50"/>
      <c r="BE1101" s="49"/>
      <c r="BF1101" s="49"/>
      <c r="BG1101" s="49"/>
      <c r="BH1101" s="49"/>
      <c r="BI1101" s="49"/>
      <c r="BJ1101" s="49"/>
      <c r="BK1101" s="49"/>
      <c r="BL1101" s="49"/>
      <c r="BM1101" s="49"/>
    </row>
    <row r="1102" spans="2:65" x14ac:dyDescent="0.25">
      <c r="B1102" s="162"/>
      <c r="C1102" s="26"/>
      <c r="D1102" s="27" t="s">
        <v>2939</v>
      </c>
      <c r="E1102" s="27" t="s">
        <v>2940</v>
      </c>
      <c r="F1102" s="29"/>
      <c r="G1102" s="30"/>
      <c r="H1102" s="30"/>
      <c r="I1102" s="30" t="s">
        <v>2941</v>
      </c>
      <c r="J1102" s="31" t="s">
        <v>2942</v>
      </c>
      <c r="K1102" s="32"/>
      <c r="L1102" s="33"/>
      <c r="M1102" s="33"/>
      <c r="N1102" s="26"/>
      <c r="O1102" s="26"/>
      <c r="P1102" s="34"/>
      <c r="Q1102" s="33"/>
      <c r="R1102" s="35"/>
      <c r="S1102" s="26" t="s">
        <v>1932</v>
      </c>
      <c r="T1102" s="26"/>
      <c r="U1102" s="26">
        <v>2024</v>
      </c>
      <c r="V1102" s="26" t="s">
        <v>84</v>
      </c>
      <c r="W1102" s="26"/>
      <c r="X1102" s="26" t="s">
        <v>86</v>
      </c>
      <c r="Y1102" s="36">
        <v>1</v>
      </c>
      <c r="Z1102" s="37">
        <v>11</v>
      </c>
      <c r="AA1102" s="37"/>
      <c r="AB1102" s="38" t="s">
        <v>47</v>
      </c>
      <c r="AC1102" s="33" t="s">
        <v>2943</v>
      </c>
      <c r="AD1102" s="28"/>
      <c r="AE1102" s="37"/>
      <c r="AF1102" s="38"/>
      <c r="AG1102" s="38"/>
      <c r="AH1102" s="39"/>
      <c r="AI1102" s="39" t="s">
        <v>1840</v>
      </c>
      <c r="AJ1102" s="40" t="s">
        <v>2944</v>
      </c>
      <c r="AK1102" s="41">
        <v>1</v>
      </c>
      <c r="AL1102" s="42" t="s">
        <v>573</v>
      </c>
      <c r="AM1102" s="39"/>
      <c r="AN1102" s="30"/>
      <c r="AO1102" s="30"/>
      <c r="AP1102" s="38"/>
      <c r="AQ1102" s="43" t="s">
        <v>1185</v>
      </c>
      <c r="AR1102" s="44"/>
      <c r="AS1102" s="45">
        <v>45461</v>
      </c>
      <c r="AT1102" s="46" t="s">
        <v>2945</v>
      </c>
      <c r="AU1102" s="47" t="s">
        <v>44</v>
      </c>
      <c r="AV1102" s="48"/>
      <c r="AW1102" s="49"/>
      <c r="AX1102" s="49"/>
      <c r="AY1102" s="49"/>
      <c r="AZ1102" s="49"/>
      <c r="BA1102" s="49"/>
      <c r="BB1102" s="49"/>
      <c r="BC1102" s="49" t="e">
        <v>#VALUE!</v>
      </c>
      <c r="BD1102" s="50"/>
      <c r="BE1102" s="49"/>
      <c r="BF1102" s="49"/>
      <c r="BG1102" s="49"/>
      <c r="BH1102" s="49"/>
      <c r="BI1102" s="49"/>
      <c r="BJ1102" s="49"/>
      <c r="BK1102" s="49"/>
      <c r="BL1102" s="49"/>
      <c r="BM1102" s="49"/>
    </row>
    <row r="1103" spans="2:65" x14ac:dyDescent="0.25">
      <c r="B1103" s="163"/>
      <c r="C1103" s="26"/>
      <c r="D1103" s="27" t="s">
        <v>2946</v>
      </c>
      <c r="E1103" s="27" t="s">
        <v>2947</v>
      </c>
      <c r="F1103" s="29"/>
      <c r="G1103" s="30"/>
      <c r="H1103" s="30"/>
      <c r="I1103" s="30"/>
      <c r="J1103" s="31"/>
      <c r="K1103" s="32"/>
      <c r="L1103" s="33"/>
      <c r="M1103" s="33"/>
      <c r="N1103" s="26"/>
      <c r="O1103" s="26"/>
      <c r="P1103" s="34"/>
      <c r="Q1103" s="33"/>
      <c r="R1103" s="35"/>
      <c r="S1103" s="26" t="s">
        <v>47</v>
      </c>
      <c r="T1103" s="26"/>
      <c r="U1103" s="26"/>
      <c r="V1103" s="26"/>
      <c r="W1103" s="26"/>
      <c r="X1103" s="26" t="s">
        <v>86</v>
      </c>
      <c r="Y1103" s="36"/>
      <c r="Z1103" s="37"/>
      <c r="AA1103" s="37"/>
      <c r="AB1103" s="38" t="s">
        <v>47</v>
      </c>
      <c r="AC1103" s="33"/>
      <c r="AD1103" s="28"/>
      <c r="AE1103" s="37"/>
      <c r="AF1103" s="38"/>
      <c r="AG1103" s="38"/>
      <c r="AH1103" s="39"/>
      <c r="AI1103" s="39"/>
      <c r="AJ1103" s="40"/>
      <c r="AK1103" s="41"/>
      <c r="AL1103" s="42"/>
      <c r="AM1103" s="39"/>
      <c r="AN1103" s="30"/>
      <c r="AO1103" s="30"/>
      <c r="AP1103" s="38"/>
      <c r="AQ1103" s="43" t="s">
        <v>155</v>
      </c>
      <c r="AR1103" s="44"/>
      <c r="AS1103" s="45"/>
      <c r="AT1103" s="46"/>
      <c r="AU1103" s="47" t="s">
        <v>44</v>
      </c>
      <c r="AV1103" s="48">
        <v>44966</v>
      </c>
      <c r="AW1103" s="49"/>
      <c r="AX1103" s="49">
        <v>1</v>
      </c>
      <c r="AY1103" s="49"/>
      <c r="AZ1103" s="49"/>
      <c r="BA1103" s="49"/>
      <c r="BB1103" s="49"/>
      <c r="BC1103" s="49" t="e">
        <v>#VALUE!</v>
      </c>
      <c r="BD1103" s="50"/>
      <c r="BE1103" s="49"/>
      <c r="BF1103" s="49"/>
      <c r="BG1103" s="49"/>
      <c r="BH1103" s="49"/>
      <c r="BI1103" s="49"/>
      <c r="BJ1103" s="49"/>
      <c r="BK1103" s="49"/>
      <c r="BL1103" s="49"/>
      <c r="BM1103" s="49"/>
    </row>
    <row r="1104" spans="2:65" x14ac:dyDescent="0.25">
      <c r="B1104" s="162"/>
      <c r="C1104" s="26"/>
      <c r="D1104" s="27" t="s">
        <v>2948</v>
      </c>
      <c r="E1104" s="27" t="s">
        <v>2949</v>
      </c>
      <c r="F1104" s="29"/>
      <c r="G1104" s="30"/>
      <c r="H1104" s="30"/>
      <c r="I1104" s="30"/>
      <c r="J1104" s="31"/>
      <c r="K1104" s="32"/>
      <c r="L1104" s="33"/>
      <c r="M1104" s="33"/>
      <c r="N1104" s="26"/>
      <c r="O1104" s="26"/>
      <c r="P1104" s="34"/>
      <c r="Q1104" s="33"/>
      <c r="R1104" s="35"/>
      <c r="S1104" s="26" t="s">
        <v>47</v>
      </c>
      <c r="T1104" s="26"/>
      <c r="U1104" s="26"/>
      <c r="V1104" s="26"/>
      <c r="W1104" s="26"/>
      <c r="X1104" s="26" t="s">
        <v>86</v>
      </c>
      <c r="Y1104" s="36"/>
      <c r="Z1104" s="37"/>
      <c r="AA1104" s="37"/>
      <c r="AB1104" s="38" t="s">
        <v>47</v>
      </c>
      <c r="AC1104" s="33"/>
      <c r="AD1104" s="28"/>
      <c r="AE1104" s="37"/>
      <c r="AF1104" s="38"/>
      <c r="AG1104" s="38"/>
      <c r="AH1104" s="39"/>
      <c r="AI1104" s="39"/>
      <c r="AJ1104" s="40"/>
      <c r="AK1104" s="41"/>
      <c r="AL1104" s="42"/>
      <c r="AM1104" s="39"/>
      <c r="AN1104" s="30"/>
      <c r="AO1104" s="30"/>
      <c r="AP1104" s="38"/>
      <c r="AQ1104" s="43" t="s">
        <v>155</v>
      </c>
      <c r="AR1104" s="44"/>
      <c r="AS1104" s="45"/>
      <c r="AT1104" s="46"/>
      <c r="AU1104" s="47" t="s">
        <v>44</v>
      </c>
      <c r="AV1104" s="48">
        <v>44715</v>
      </c>
      <c r="AW1104" s="49"/>
      <c r="AX1104" s="49">
        <v>3</v>
      </c>
      <c r="AY1104" s="49"/>
      <c r="AZ1104" s="49"/>
      <c r="BA1104" s="49"/>
      <c r="BB1104" s="49"/>
      <c r="BC1104" s="49" t="e">
        <v>#VALUE!</v>
      </c>
      <c r="BD1104" s="50"/>
      <c r="BE1104" s="49"/>
      <c r="BF1104" s="49"/>
      <c r="BG1104" s="49"/>
      <c r="BH1104" s="49"/>
      <c r="BI1104" s="49"/>
      <c r="BJ1104" s="49"/>
      <c r="BK1104" s="49"/>
      <c r="BL1104" s="49"/>
      <c r="BM1104" s="49"/>
    </row>
    <row r="1105" spans="2:65" x14ac:dyDescent="0.25">
      <c r="B1105" s="163"/>
      <c r="C1105" s="26"/>
      <c r="D1105" s="27" t="s">
        <v>2950</v>
      </c>
      <c r="E1105" s="27" t="s">
        <v>2951</v>
      </c>
      <c r="F1105" s="29"/>
      <c r="G1105" s="30"/>
      <c r="H1105" s="30"/>
      <c r="I1105" s="30"/>
      <c r="J1105" s="31"/>
      <c r="K1105" s="32"/>
      <c r="L1105" s="33"/>
      <c r="M1105" s="33"/>
      <c r="N1105" s="26"/>
      <c r="O1105" s="26"/>
      <c r="P1105" s="34"/>
      <c r="Q1105" s="33"/>
      <c r="R1105" s="35"/>
      <c r="S1105" s="26"/>
      <c r="T1105" s="26"/>
      <c r="U1105" s="26"/>
      <c r="V1105" s="26"/>
      <c r="W1105" s="26"/>
      <c r="X1105" s="26"/>
      <c r="Y1105" s="36"/>
      <c r="Z1105" s="37"/>
      <c r="AA1105" s="37"/>
      <c r="AB1105" s="38"/>
      <c r="AC1105" s="33"/>
      <c r="AD1105" s="28"/>
      <c r="AE1105" s="37"/>
      <c r="AF1105" s="38"/>
      <c r="AG1105" s="38"/>
      <c r="AH1105" s="39"/>
      <c r="AI1105" s="39"/>
      <c r="AJ1105" s="40"/>
      <c r="AK1105" s="41"/>
      <c r="AL1105" s="42"/>
      <c r="AM1105" s="39"/>
      <c r="AN1105" s="30"/>
      <c r="AO1105" s="30"/>
      <c r="AP1105" s="38"/>
      <c r="AQ1105" s="43" t="s">
        <v>155</v>
      </c>
      <c r="AR1105" s="44"/>
      <c r="AS1105" s="45"/>
      <c r="AT1105" s="46"/>
      <c r="AU1105" s="47" t="s">
        <v>2061</v>
      </c>
      <c r="AV1105" s="48">
        <v>45050</v>
      </c>
      <c r="AW1105" s="49"/>
      <c r="AX1105" s="49"/>
      <c r="AY1105" s="49">
        <v>18</v>
      </c>
      <c r="AZ1105" s="49"/>
      <c r="BA1105" s="49"/>
      <c r="BB1105" s="49"/>
      <c r="BC1105" s="49" t="e">
        <v>#VALUE!</v>
      </c>
      <c r="BD1105" s="50">
        <v>18</v>
      </c>
      <c r="BE1105" s="49"/>
      <c r="BF1105" s="49"/>
      <c r="BG1105" s="49"/>
      <c r="BH1105" s="49"/>
      <c r="BI1105" s="49"/>
      <c r="BJ1105" s="49"/>
      <c r="BK1105" s="49"/>
      <c r="BL1105" s="49"/>
      <c r="BM1105" s="49"/>
    </row>
    <row r="1106" spans="2:65" x14ac:dyDescent="0.25">
      <c r="B1106" s="162"/>
      <c r="C1106" s="26"/>
      <c r="D1106" s="27" t="s">
        <v>2952</v>
      </c>
      <c r="E1106" s="27" t="s">
        <v>2953</v>
      </c>
      <c r="F1106" s="29"/>
      <c r="G1106" s="30"/>
      <c r="H1106" s="30"/>
      <c r="I1106" s="30"/>
      <c r="J1106" s="31"/>
      <c r="K1106" s="32"/>
      <c r="L1106" s="33"/>
      <c r="M1106" s="33"/>
      <c r="N1106" s="26"/>
      <c r="O1106" s="26"/>
      <c r="P1106" s="34"/>
      <c r="Q1106" s="33"/>
      <c r="R1106" s="35"/>
      <c r="S1106" s="26"/>
      <c r="T1106" s="26"/>
      <c r="U1106" s="26"/>
      <c r="V1106" s="26"/>
      <c r="W1106" s="26"/>
      <c r="X1106" s="26"/>
      <c r="Y1106" s="36"/>
      <c r="Z1106" s="37"/>
      <c r="AA1106" s="37"/>
      <c r="AB1106" s="38"/>
      <c r="AC1106" s="33"/>
      <c r="AD1106" s="28"/>
      <c r="AE1106" s="37"/>
      <c r="AF1106" s="38">
        <v>45191</v>
      </c>
      <c r="AG1106" s="38">
        <v>45210</v>
      </c>
      <c r="AH1106" s="39" t="s">
        <v>1887</v>
      </c>
      <c r="AI1106" s="39"/>
      <c r="AJ1106" s="40"/>
      <c r="AK1106" s="41"/>
      <c r="AL1106" s="42"/>
      <c r="AM1106" s="39"/>
      <c r="AN1106" s="30"/>
      <c r="AO1106" s="30"/>
      <c r="AP1106" s="38"/>
      <c r="AQ1106" s="43" t="s">
        <v>155</v>
      </c>
      <c r="AR1106" s="44"/>
      <c r="AS1106" s="45"/>
      <c r="AT1106" s="46" t="s">
        <v>2360</v>
      </c>
      <c r="AU1106" s="47"/>
      <c r="AV1106" s="48"/>
      <c r="AW1106" s="49"/>
      <c r="AX1106" s="49"/>
      <c r="AY1106" s="49"/>
      <c r="AZ1106" s="49"/>
      <c r="BA1106" s="49"/>
      <c r="BB1106" s="49"/>
      <c r="BC1106" s="49" t="e">
        <v>#VALUE!</v>
      </c>
      <c r="BD1106" s="50"/>
      <c r="BE1106" s="49"/>
      <c r="BF1106" s="49"/>
      <c r="BG1106" s="49"/>
      <c r="BH1106" s="49"/>
      <c r="BI1106" s="49"/>
      <c r="BJ1106" s="49"/>
      <c r="BK1106" s="49"/>
      <c r="BL1106" s="49"/>
      <c r="BM1106" s="49"/>
    </row>
    <row r="1107" spans="2:65" x14ac:dyDescent="0.25">
      <c r="B1107" s="163"/>
      <c r="C1107" s="26"/>
      <c r="D1107" s="27" t="s">
        <v>2954</v>
      </c>
      <c r="E1107" s="27" t="s">
        <v>2955</v>
      </c>
      <c r="F1107" s="29"/>
      <c r="G1107" s="30"/>
      <c r="H1107" s="30"/>
      <c r="I1107" s="30"/>
      <c r="J1107" s="31"/>
      <c r="K1107" s="32"/>
      <c r="L1107" s="33"/>
      <c r="M1107" s="33"/>
      <c r="N1107" s="26"/>
      <c r="O1107" s="26"/>
      <c r="P1107" s="34"/>
      <c r="Q1107" s="33"/>
      <c r="R1107" s="35"/>
      <c r="S1107" s="26"/>
      <c r="T1107" s="26"/>
      <c r="U1107" s="26"/>
      <c r="V1107" s="26"/>
      <c r="W1107" s="26"/>
      <c r="X1107" s="26"/>
      <c r="Y1107" s="36"/>
      <c r="Z1107" s="37"/>
      <c r="AA1107" s="37"/>
      <c r="AB1107" s="38"/>
      <c r="AC1107" s="33"/>
      <c r="AD1107" s="28"/>
      <c r="AE1107" s="37"/>
      <c r="AF1107" s="38"/>
      <c r="AG1107" s="38"/>
      <c r="AH1107" s="39"/>
      <c r="AI1107" s="39"/>
      <c r="AJ1107" s="40"/>
      <c r="AK1107" s="41"/>
      <c r="AL1107" s="42"/>
      <c r="AM1107" s="39"/>
      <c r="AN1107" s="30"/>
      <c r="AO1107" s="30"/>
      <c r="AP1107" s="38"/>
      <c r="AQ1107" s="43"/>
      <c r="AR1107" s="44"/>
      <c r="AS1107" s="45">
        <v>45684</v>
      </c>
      <c r="AT1107" s="46" t="s">
        <v>2956</v>
      </c>
      <c r="AU1107" s="47"/>
      <c r="AV1107" s="48"/>
      <c r="AW1107" s="49"/>
      <c r="AX1107" s="49"/>
      <c r="AY1107" s="49"/>
      <c r="AZ1107" s="49"/>
      <c r="BA1107" s="49"/>
      <c r="BB1107" s="49"/>
      <c r="BC1107" s="49"/>
      <c r="BD1107" s="50"/>
      <c r="BE1107" s="49"/>
      <c r="BF1107" s="49"/>
      <c r="BG1107" s="49"/>
      <c r="BH1107" s="49"/>
      <c r="BI1107" s="49"/>
      <c r="BJ1107" s="49"/>
      <c r="BK1107" s="49"/>
      <c r="BL1107" s="49"/>
      <c r="BM1107" s="49"/>
    </row>
    <row r="1108" spans="2:65" x14ac:dyDescent="0.25">
      <c r="B1108" s="162">
        <v>2024</v>
      </c>
      <c r="C1108" s="26"/>
      <c r="D1108" s="27" t="s">
        <v>2957</v>
      </c>
      <c r="E1108" s="27" t="s">
        <v>2958</v>
      </c>
      <c r="F1108" s="29"/>
      <c r="G1108" s="30"/>
      <c r="H1108" s="30"/>
      <c r="I1108" s="30" t="s">
        <v>2959</v>
      </c>
      <c r="J1108" s="31" t="s">
        <v>2827</v>
      </c>
      <c r="K1108" s="32"/>
      <c r="L1108" s="33"/>
      <c r="M1108" s="33"/>
      <c r="N1108" s="26"/>
      <c r="O1108" s="26"/>
      <c r="P1108" s="34"/>
      <c r="Q1108" s="33"/>
      <c r="R1108" s="35"/>
      <c r="S1108" s="26"/>
      <c r="T1108" s="26"/>
      <c r="U1108" s="26"/>
      <c r="V1108" s="26"/>
      <c r="W1108" s="26"/>
      <c r="X1108" s="26"/>
      <c r="Y1108" s="36"/>
      <c r="Z1108" s="37"/>
      <c r="AA1108" s="37"/>
      <c r="AB1108" s="38"/>
      <c r="AC1108" s="33"/>
      <c r="AD1108" s="28"/>
      <c r="AE1108" s="37">
        <v>2024</v>
      </c>
      <c r="AF1108" s="38">
        <v>45550</v>
      </c>
      <c r="AG1108" s="38">
        <v>45553</v>
      </c>
      <c r="AH1108" s="39"/>
      <c r="AI1108" s="39" t="s">
        <v>720</v>
      </c>
      <c r="AJ1108" s="40"/>
      <c r="AK1108" s="41"/>
      <c r="AL1108" s="42" t="s">
        <v>2960</v>
      </c>
      <c r="AM1108" s="39"/>
      <c r="AN1108" s="30"/>
      <c r="AO1108" s="30"/>
      <c r="AP1108" s="38"/>
      <c r="AQ1108" s="43" t="s">
        <v>155</v>
      </c>
      <c r="AR1108" s="44"/>
      <c r="AS1108" s="45"/>
      <c r="AT1108" s="46"/>
      <c r="AU1108" s="47" t="s">
        <v>2760</v>
      </c>
      <c r="AV1108" s="48">
        <v>45580</v>
      </c>
      <c r="AW1108" s="49"/>
      <c r="AX1108" s="49"/>
      <c r="AY1108" s="49"/>
      <c r="AZ1108" s="49"/>
      <c r="BA1108" s="49"/>
      <c r="BB1108" s="49"/>
      <c r="BC1108" s="49"/>
      <c r="BD1108" s="50"/>
      <c r="BE1108" s="49"/>
      <c r="BF1108" s="49"/>
      <c r="BG1108" s="49">
        <v>3</v>
      </c>
      <c r="BH1108" s="49"/>
      <c r="BI1108" s="49"/>
      <c r="BJ1108" s="49"/>
      <c r="BK1108" s="49"/>
      <c r="BL1108" s="49"/>
      <c r="BM1108" s="49"/>
    </row>
    <row r="1109" spans="2:65" x14ac:dyDescent="0.25">
      <c r="B1109" s="163"/>
      <c r="C1109" s="26"/>
      <c r="D1109" s="27" t="s">
        <v>620</v>
      </c>
      <c r="E1109" s="27" t="s">
        <v>623</v>
      </c>
      <c r="F1109" s="29"/>
      <c r="G1109" s="30"/>
      <c r="H1109" s="30"/>
      <c r="I1109" s="30"/>
      <c r="J1109" s="31"/>
      <c r="K1109" s="32"/>
      <c r="L1109" s="33"/>
      <c r="M1109" s="33"/>
      <c r="N1109" s="26"/>
      <c r="O1109" s="26"/>
      <c r="P1109" s="34"/>
      <c r="Q1109" s="33"/>
      <c r="R1109" s="35"/>
      <c r="S1109" s="26"/>
      <c r="T1109" s="26"/>
      <c r="U1109" s="26"/>
      <c r="V1109" s="26"/>
      <c r="W1109" s="26"/>
      <c r="X1109" s="26" t="s">
        <v>423</v>
      </c>
      <c r="Y1109" s="36"/>
      <c r="Z1109" s="37"/>
      <c r="AA1109" s="37"/>
      <c r="AB1109" s="38"/>
      <c r="AC1109" s="33"/>
      <c r="AD1109" s="28"/>
      <c r="AE1109" s="37"/>
      <c r="AF1109" s="38"/>
      <c r="AG1109" s="38"/>
      <c r="AH1109" s="39"/>
      <c r="AI1109" s="39"/>
      <c r="AJ1109" s="40"/>
      <c r="AK1109" s="41"/>
      <c r="AL1109" s="42"/>
      <c r="AM1109" s="39"/>
      <c r="AN1109" s="30"/>
      <c r="AO1109" s="30"/>
      <c r="AP1109" s="38"/>
      <c r="AQ1109" s="43" t="s">
        <v>155</v>
      </c>
      <c r="AR1109" s="44"/>
      <c r="AS1109" s="45"/>
      <c r="AT1109" s="46"/>
      <c r="AU1109" s="47"/>
      <c r="AV1109" s="48">
        <v>43930</v>
      </c>
      <c r="AW1109" s="49"/>
      <c r="AX1109" s="49"/>
      <c r="AY1109" s="49"/>
      <c r="AZ1109" s="49"/>
      <c r="BA1109" s="49"/>
      <c r="BB1109" s="49"/>
      <c r="BC1109" s="49"/>
      <c r="BD1109" s="50"/>
      <c r="BE1109" s="49"/>
      <c r="BF1109" s="49"/>
      <c r="BG1109" s="49"/>
      <c r="BH1109" s="49"/>
      <c r="BI1109" s="49"/>
      <c r="BJ1109" s="49"/>
      <c r="BK1109" s="49"/>
      <c r="BL1109" s="49"/>
      <c r="BM1109" s="49"/>
    </row>
    <row r="1110" spans="2:65" x14ac:dyDescent="0.25">
      <c r="B1110" s="162"/>
      <c r="C1110" s="26"/>
      <c r="D1110" s="27" t="s">
        <v>2961</v>
      </c>
      <c r="E1110" s="27" t="s">
        <v>2962</v>
      </c>
      <c r="F1110" s="29"/>
      <c r="G1110" s="30"/>
      <c r="H1110" s="30"/>
      <c r="I1110" s="30"/>
      <c r="J1110" s="31"/>
      <c r="K1110" s="32"/>
      <c r="L1110" s="33"/>
      <c r="M1110" s="33"/>
      <c r="N1110" s="26"/>
      <c r="O1110" s="26"/>
      <c r="P1110" s="34"/>
      <c r="Q1110" s="33"/>
      <c r="R1110" s="35"/>
      <c r="S1110" s="26" t="s">
        <v>47</v>
      </c>
      <c r="T1110" s="26"/>
      <c r="U1110" s="26"/>
      <c r="V1110" s="26"/>
      <c r="W1110" s="26"/>
      <c r="X1110" s="26" t="s">
        <v>86</v>
      </c>
      <c r="Y1110" s="36"/>
      <c r="Z1110" s="37"/>
      <c r="AA1110" s="37"/>
      <c r="AB1110" s="38" t="s">
        <v>47</v>
      </c>
      <c r="AC1110" s="33"/>
      <c r="AD1110" s="28"/>
      <c r="AE1110" s="37"/>
      <c r="AF1110" s="38"/>
      <c r="AG1110" s="38"/>
      <c r="AH1110" s="39"/>
      <c r="AI1110" s="39"/>
      <c r="AJ1110" s="40"/>
      <c r="AK1110" s="41"/>
      <c r="AL1110" s="42"/>
      <c r="AM1110" s="39"/>
      <c r="AN1110" s="30"/>
      <c r="AO1110" s="30"/>
      <c r="AP1110" s="38"/>
      <c r="AQ1110" s="43" t="s">
        <v>155</v>
      </c>
      <c r="AR1110" s="44"/>
      <c r="AS1110" s="45"/>
      <c r="AT1110" s="46"/>
      <c r="AU1110" s="47" t="s">
        <v>44</v>
      </c>
      <c r="AV1110" s="48">
        <v>44693</v>
      </c>
      <c r="AW1110" s="49"/>
      <c r="AX1110" s="49">
        <v>1</v>
      </c>
      <c r="AY1110" s="49"/>
      <c r="AZ1110" s="49"/>
      <c r="BA1110" s="49"/>
      <c r="BB1110" s="49"/>
      <c r="BC1110" s="49" t="e">
        <v>#VALUE!</v>
      </c>
      <c r="BD1110" s="50"/>
      <c r="BE1110" s="49"/>
      <c r="BF1110" s="49"/>
      <c r="BG1110" s="49"/>
      <c r="BH1110" s="49"/>
      <c r="BI1110" s="49"/>
      <c r="BJ1110" s="49"/>
      <c r="BK1110" s="49"/>
      <c r="BL1110" s="49"/>
      <c r="BM1110" s="49"/>
    </row>
    <row r="1111" spans="2:65" x14ac:dyDescent="0.25">
      <c r="B1111" s="163"/>
      <c r="C1111" s="26"/>
      <c r="D1111" s="27" t="s">
        <v>2963</v>
      </c>
      <c r="E1111" s="27" t="s">
        <v>2964</v>
      </c>
      <c r="F1111" s="29"/>
      <c r="G1111" s="30"/>
      <c r="H1111" s="30"/>
      <c r="I1111" s="30"/>
      <c r="J1111" s="31"/>
      <c r="K1111" s="32"/>
      <c r="L1111" s="33"/>
      <c r="M1111" s="33"/>
      <c r="N1111" s="26"/>
      <c r="O1111" s="26"/>
      <c r="P1111" s="34"/>
      <c r="Q1111" s="33"/>
      <c r="R1111" s="35"/>
      <c r="S1111" s="26"/>
      <c r="T1111" s="26"/>
      <c r="U1111" s="26"/>
      <c r="V1111" s="26"/>
      <c r="W1111" s="26"/>
      <c r="X1111" s="26"/>
      <c r="Y1111" s="36" t="s">
        <v>2965</v>
      </c>
      <c r="Z1111" s="37"/>
      <c r="AA1111" s="37"/>
      <c r="AB1111" s="38"/>
      <c r="AC1111" s="33"/>
      <c r="AD1111" s="28"/>
      <c r="AE1111" s="37"/>
      <c r="AF1111" s="38">
        <v>45538</v>
      </c>
      <c r="AG1111" s="38">
        <v>45538</v>
      </c>
      <c r="AH1111" s="39"/>
      <c r="AI1111" s="39"/>
      <c r="AJ1111" s="40"/>
      <c r="AK1111" s="41"/>
      <c r="AL1111" s="42"/>
      <c r="AM1111" s="39"/>
      <c r="AN1111" s="30"/>
      <c r="AO1111" s="30"/>
      <c r="AP1111" s="38"/>
      <c r="AQ1111" s="43" t="s">
        <v>155</v>
      </c>
      <c r="AR1111" s="44"/>
      <c r="AS1111" s="45"/>
      <c r="AT1111" s="46" t="s">
        <v>2966</v>
      </c>
      <c r="AU1111" s="47"/>
      <c r="AV1111" s="48"/>
      <c r="AW1111" s="49"/>
      <c r="AX1111" s="49"/>
      <c r="AY1111" s="49"/>
      <c r="AZ1111" s="49"/>
      <c r="BA1111" s="49"/>
      <c r="BB1111" s="49"/>
      <c r="BC1111" s="49"/>
      <c r="BD1111" s="50"/>
      <c r="BE1111" s="49"/>
      <c r="BF1111" s="49"/>
      <c r="BG1111" s="49"/>
      <c r="BH1111" s="49"/>
      <c r="BI1111" s="49"/>
      <c r="BJ1111" s="49"/>
      <c r="BK1111" s="49"/>
      <c r="BL1111" s="49"/>
      <c r="BM1111" s="49"/>
    </row>
    <row r="1112" spans="2:65" x14ac:dyDescent="0.25">
      <c r="B1112" s="162"/>
      <c r="C1112" s="26"/>
      <c r="D1112" s="27" t="s">
        <v>2967</v>
      </c>
      <c r="E1112" s="27" t="s">
        <v>2968</v>
      </c>
      <c r="F1112" s="29"/>
      <c r="G1112" s="30"/>
      <c r="H1112" s="30"/>
      <c r="I1112" s="30"/>
      <c r="J1112" s="31"/>
      <c r="K1112" s="32"/>
      <c r="L1112" s="33"/>
      <c r="M1112" s="33"/>
      <c r="N1112" s="26"/>
      <c r="O1112" s="26"/>
      <c r="P1112" s="34"/>
      <c r="Q1112" s="33"/>
      <c r="R1112" s="35"/>
      <c r="S1112" s="26"/>
      <c r="T1112" s="26"/>
      <c r="U1112" s="26"/>
      <c r="V1112" s="26"/>
      <c r="W1112" s="26"/>
      <c r="X1112" s="26"/>
      <c r="Y1112" s="36"/>
      <c r="Z1112" s="37"/>
      <c r="AA1112" s="37"/>
      <c r="AB1112" s="38"/>
      <c r="AC1112" s="33"/>
      <c r="AD1112" s="28"/>
      <c r="AE1112" s="37"/>
      <c r="AF1112" s="38"/>
      <c r="AG1112" s="38"/>
      <c r="AH1112" s="39"/>
      <c r="AI1112" s="39"/>
      <c r="AJ1112" s="40"/>
      <c r="AK1112" s="41"/>
      <c r="AL1112" s="42"/>
      <c r="AM1112" s="39"/>
      <c r="AN1112" s="30" t="s">
        <v>2969</v>
      </c>
      <c r="AO1112" s="30"/>
      <c r="AP1112" s="38"/>
      <c r="AQ1112" s="43" t="s">
        <v>155</v>
      </c>
      <c r="AR1112" s="44"/>
      <c r="AS1112" s="45"/>
      <c r="AT1112" s="46" t="s">
        <v>2056</v>
      </c>
      <c r="AU1112" s="47" t="s">
        <v>2061</v>
      </c>
      <c r="AV1112" s="48">
        <v>45070</v>
      </c>
      <c r="AW1112" s="49"/>
      <c r="AX1112" s="49"/>
      <c r="AY1112" s="49"/>
      <c r="AZ1112" s="49"/>
      <c r="BA1112" s="49"/>
      <c r="BB1112" s="49"/>
      <c r="BC1112" s="49" t="e">
        <v>#VALUE!</v>
      </c>
      <c r="BD1112" s="50">
        <v>43</v>
      </c>
      <c r="BE1112" s="49"/>
      <c r="BF1112" s="49"/>
      <c r="BG1112" s="49"/>
      <c r="BH1112" s="49"/>
      <c r="BI1112" s="49"/>
      <c r="BJ1112" s="49"/>
      <c r="BK1112" s="49"/>
      <c r="BL1112" s="49"/>
      <c r="BM1112" s="49"/>
    </row>
    <row r="1113" spans="2:65" x14ac:dyDescent="0.25">
      <c r="B1113" s="163"/>
      <c r="C1113" s="26"/>
      <c r="D1113" s="27" t="s">
        <v>2970</v>
      </c>
      <c r="E1113" s="27" t="s">
        <v>2971</v>
      </c>
      <c r="F1113" s="29"/>
      <c r="G1113" s="30"/>
      <c r="H1113" s="30"/>
      <c r="I1113" s="30"/>
      <c r="J1113" s="31"/>
      <c r="K1113" s="32"/>
      <c r="L1113" s="33"/>
      <c r="M1113" s="33"/>
      <c r="N1113" s="26"/>
      <c r="O1113" s="26"/>
      <c r="P1113" s="34"/>
      <c r="Q1113" s="33"/>
      <c r="R1113" s="35"/>
      <c r="S1113" s="26"/>
      <c r="T1113" s="26"/>
      <c r="U1113" s="26"/>
      <c r="V1113" s="26"/>
      <c r="W1113" s="26"/>
      <c r="X1113" s="26" t="s">
        <v>423</v>
      </c>
      <c r="Y1113" s="36"/>
      <c r="Z1113" s="37"/>
      <c r="AA1113" s="37"/>
      <c r="AB1113" s="38"/>
      <c r="AC1113" s="33"/>
      <c r="AD1113" s="28" t="s">
        <v>154</v>
      </c>
      <c r="AE1113" s="37"/>
      <c r="AF1113" s="38"/>
      <c r="AG1113" s="38"/>
      <c r="AH1113" s="39"/>
      <c r="AI1113" s="39" t="s">
        <v>31</v>
      </c>
      <c r="AJ1113" s="40"/>
      <c r="AK1113" s="41"/>
      <c r="AL1113" s="42"/>
      <c r="AM1113" s="39"/>
      <c r="AN1113" s="30"/>
      <c r="AO1113" s="30"/>
      <c r="AP1113" s="38"/>
      <c r="AQ1113" s="43" t="s">
        <v>155</v>
      </c>
      <c r="AR1113" s="44"/>
      <c r="AS1113" s="45"/>
      <c r="AT1113" s="46"/>
      <c r="AU1113" s="47"/>
      <c r="AV1113" s="48"/>
      <c r="AW1113" s="49"/>
      <c r="AX1113" s="49">
        <v>54</v>
      </c>
      <c r="AY1113" s="49"/>
      <c r="AZ1113" s="49"/>
      <c r="BA1113" s="49"/>
      <c r="BB1113" s="49"/>
      <c r="BC1113" s="49"/>
      <c r="BD1113" s="50"/>
      <c r="BE1113" s="49"/>
      <c r="BF1113" s="49"/>
      <c r="BG1113" s="49"/>
      <c r="BH1113" s="49"/>
      <c r="BI1113" s="49"/>
      <c r="BJ1113" s="49"/>
      <c r="BK1113" s="49"/>
      <c r="BL1113" s="49"/>
      <c r="BM1113" s="49"/>
    </row>
    <row r="1114" spans="2:65" x14ac:dyDescent="0.25">
      <c r="B1114" s="162"/>
      <c r="C1114" s="26"/>
      <c r="D1114" s="27" t="s">
        <v>2972</v>
      </c>
      <c r="E1114" s="27" t="s">
        <v>2973</v>
      </c>
      <c r="F1114" s="29"/>
      <c r="G1114" s="30" t="s">
        <v>572</v>
      </c>
      <c r="H1114" s="30"/>
      <c r="I1114" s="30"/>
      <c r="J1114" s="31"/>
      <c r="K1114" s="32"/>
      <c r="L1114" s="33"/>
      <c r="M1114" s="33"/>
      <c r="N1114" s="26"/>
      <c r="O1114" s="26"/>
      <c r="P1114" s="34"/>
      <c r="Q1114" s="33"/>
      <c r="R1114" s="35"/>
      <c r="S1114" s="26"/>
      <c r="T1114" s="26"/>
      <c r="U1114" s="26"/>
      <c r="V1114" s="26"/>
      <c r="W1114" s="26"/>
      <c r="X1114" s="26"/>
      <c r="Y1114" s="36"/>
      <c r="Z1114" s="37"/>
      <c r="AA1114" s="37"/>
      <c r="AB1114" s="38"/>
      <c r="AC1114" s="33"/>
      <c r="AD1114" s="28"/>
      <c r="AE1114" s="37"/>
      <c r="AF1114" s="38"/>
      <c r="AG1114" s="38"/>
      <c r="AH1114" s="39"/>
      <c r="AI1114" s="39"/>
      <c r="AJ1114" s="40"/>
      <c r="AK1114" s="41"/>
      <c r="AL1114" s="42"/>
      <c r="AM1114" s="39"/>
      <c r="AN1114" s="30"/>
      <c r="AO1114" s="30"/>
      <c r="AP1114" s="38"/>
      <c r="AQ1114" s="43" t="s">
        <v>155</v>
      </c>
      <c r="AR1114" s="44"/>
      <c r="AS1114" s="45"/>
      <c r="AT1114" s="46" t="s">
        <v>2974</v>
      </c>
      <c r="AU1114" s="47"/>
      <c r="AV1114" s="48"/>
      <c r="AW1114" s="49"/>
      <c r="AX1114" s="49"/>
      <c r="AY1114" s="49"/>
      <c r="AZ1114" s="49"/>
      <c r="BA1114" s="49"/>
      <c r="BB1114" s="49"/>
      <c r="BC1114" s="49"/>
      <c r="BD1114" s="50"/>
      <c r="BE1114" s="49"/>
      <c r="BF1114" s="49"/>
      <c r="BG1114" s="49"/>
      <c r="BH1114" s="49"/>
      <c r="BI1114" s="49"/>
      <c r="BJ1114" s="49"/>
      <c r="BK1114" s="49"/>
      <c r="BL1114" s="49"/>
      <c r="BM1114" s="49"/>
    </row>
    <row r="1115" spans="2:65" x14ac:dyDescent="0.25">
      <c r="B1115" s="163"/>
      <c r="C1115" s="26"/>
      <c r="D1115" s="27" t="s">
        <v>2975</v>
      </c>
      <c r="E1115" s="27" t="s">
        <v>2976</v>
      </c>
      <c r="F1115" s="29"/>
      <c r="G1115" s="30" t="s">
        <v>750</v>
      </c>
      <c r="H1115" s="30"/>
      <c r="I1115" s="30"/>
      <c r="J1115" s="31"/>
      <c r="K1115" s="32"/>
      <c r="L1115" s="33"/>
      <c r="M1115" s="33"/>
      <c r="N1115" s="26" t="s">
        <v>2977</v>
      </c>
      <c r="O1115" s="26"/>
      <c r="P1115" s="34"/>
      <c r="Q1115" s="33"/>
      <c r="R1115" s="35"/>
      <c r="S1115" s="26"/>
      <c r="T1115" s="26"/>
      <c r="U1115" s="26"/>
      <c r="V1115" s="26" t="s">
        <v>610</v>
      </c>
      <c r="W1115" s="26"/>
      <c r="X1115" s="26" t="s">
        <v>423</v>
      </c>
      <c r="Y1115" s="36"/>
      <c r="Z1115" s="37"/>
      <c r="AA1115" s="37"/>
      <c r="AB1115" s="38" t="s">
        <v>29</v>
      </c>
      <c r="AC1115" s="33"/>
      <c r="AD1115" s="28" t="s">
        <v>154</v>
      </c>
      <c r="AE1115" s="37"/>
      <c r="AF1115" s="38" t="s">
        <v>501</v>
      </c>
      <c r="AG1115" s="38" t="s">
        <v>501</v>
      </c>
      <c r="AH1115" s="39"/>
      <c r="AI1115" s="39" t="s">
        <v>31</v>
      </c>
      <c r="AJ1115" s="40" t="s">
        <v>424</v>
      </c>
      <c r="AK1115" s="41">
        <v>1.6666666666666667</v>
      </c>
      <c r="AL1115" s="42" t="s">
        <v>1894</v>
      </c>
      <c r="AM1115" s="39"/>
      <c r="AN1115" s="30" t="s">
        <v>2756</v>
      </c>
      <c r="AO1115" s="30"/>
      <c r="AP1115" s="38"/>
      <c r="AQ1115" s="43" t="s">
        <v>1185</v>
      </c>
      <c r="AR1115" s="44" t="s">
        <v>501</v>
      </c>
      <c r="AS1115" s="45">
        <v>45572</v>
      </c>
      <c r="AT1115" s="46" t="s">
        <v>2978</v>
      </c>
      <c r="AU1115" s="47"/>
      <c r="AV1115" s="48"/>
      <c r="AW1115" s="49"/>
      <c r="AX1115" s="49"/>
      <c r="AY1115" s="49"/>
      <c r="AZ1115" s="49"/>
      <c r="BA1115" s="49"/>
      <c r="BB1115" s="49"/>
      <c r="BC1115" s="49" t="e">
        <v>#VALUE!</v>
      </c>
      <c r="BD1115" s="50"/>
      <c r="BE1115" s="49"/>
      <c r="BF1115" s="49"/>
      <c r="BG1115" s="49"/>
      <c r="BH1115" s="49"/>
      <c r="BI1115" s="49"/>
      <c r="BJ1115" s="49"/>
      <c r="BK1115" s="49"/>
      <c r="BL1115" s="49"/>
      <c r="BM1115" s="49"/>
    </row>
    <row r="1116" spans="2:65" x14ac:dyDescent="0.25">
      <c r="B1116" s="162"/>
      <c r="C1116" s="26"/>
      <c r="D1116" s="27" t="s">
        <v>2979</v>
      </c>
      <c r="E1116" s="27" t="s">
        <v>2980</v>
      </c>
      <c r="F1116" s="29"/>
      <c r="G1116" s="30"/>
      <c r="H1116" s="30"/>
      <c r="I1116" s="30"/>
      <c r="J1116" s="31"/>
      <c r="K1116" s="32"/>
      <c r="L1116" s="33"/>
      <c r="M1116" s="33"/>
      <c r="N1116" s="26"/>
      <c r="O1116" s="26"/>
      <c r="P1116" s="34"/>
      <c r="Q1116" s="33"/>
      <c r="R1116" s="35"/>
      <c r="S1116" s="26" t="s">
        <v>1093</v>
      </c>
      <c r="T1116" s="26"/>
      <c r="U1116" s="26"/>
      <c r="V1116" s="26" t="s">
        <v>78</v>
      </c>
      <c r="W1116" s="26"/>
      <c r="X1116" s="26" t="s">
        <v>423</v>
      </c>
      <c r="Y1116" s="36"/>
      <c r="Z1116" s="37"/>
      <c r="AA1116" s="37"/>
      <c r="AB1116" s="38"/>
      <c r="AC1116" s="33"/>
      <c r="AD1116" s="28"/>
      <c r="AE1116" s="37"/>
      <c r="AF1116" s="38"/>
      <c r="AG1116" s="38"/>
      <c r="AH1116" s="39"/>
      <c r="AI1116" s="39"/>
      <c r="AJ1116" s="40"/>
      <c r="AK1116" s="41"/>
      <c r="AL1116" s="42"/>
      <c r="AM1116" s="39"/>
      <c r="AN1116" s="30"/>
      <c r="AO1116" s="30"/>
      <c r="AP1116" s="38"/>
      <c r="AQ1116" s="43" t="s">
        <v>155</v>
      </c>
      <c r="AR1116" s="44"/>
      <c r="AS1116" s="45"/>
      <c r="AT1116" s="46"/>
      <c r="AU1116" s="47"/>
      <c r="AV1116" s="48">
        <v>43893</v>
      </c>
      <c r="AW1116" s="49"/>
      <c r="AX1116" s="49"/>
      <c r="AY1116" s="49"/>
      <c r="AZ1116" s="49"/>
      <c r="BA1116" s="49"/>
      <c r="BB1116" s="49"/>
      <c r="BC1116" s="49"/>
      <c r="BD1116" s="50"/>
      <c r="BE1116" s="49"/>
      <c r="BF1116" s="49"/>
      <c r="BG1116" s="49"/>
      <c r="BH1116" s="49"/>
      <c r="BI1116" s="49"/>
      <c r="BJ1116" s="49"/>
      <c r="BK1116" s="49"/>
      <c r="BL1116" s="49"/>
      <c r="BM1116" s="49"/>
    </row>
    <row r="1117" spans="2:65" x14ac:dyDescent="0.25">
      <c r="B1117" s="163"/>
      <c r="C1117" s="26"/>
      <c r="D1117" s="27" t="s">
        <v>2981</v>
      </c>
      <c r="E1117" s="27" t="s">
        <v>2982</v>
      </c>
      <c r="F1117" s="29"/>
      <c r="G1117" s="30"/>
      <c r="H1117" s="30"/>
      <c r="I1117" s="30"/>
      <c r="J1117" s="31"/>
      <c r="K1117" s="32"/>
      <c r="L1117" s="33"/>
      <c r="M1117" s="33"/>
      <c r="N1117" s="26"/>
      <c r="O1117" s="26"/>
      <c r="P1117" s="34"/>
      <c r="Q1117" s="33"/>
      <c r="R1117" s="35"/>
      <c r="S1117" s="26" t="s">
        <v>2983</v>
      </c>
      <c r="T1117" s="26"/>
      <c r="U1117" s="26"/>
      <c r="V1117" s="26"/>
      <c r="W1117" s="26" t="s">
        <v>2984</v>
      </c>
      <c r="X1117" s="26"/>
      <c r="Y1117" s="36"/>
      <c r="Z1117" s="37"/>
      <c r="AA1117" s="37"/>
      <c r="AB1117" s="38"/>
      <c r="AC1117" s="33"/>
      <c r="AD1117" s="28"/>
      <c r="AE1117" s="37"/>
      <c r="AF1117" s="38"/>
      <c r="AG1117" s="38"/>
      <c r="AH1117" s="39"/>
      <c r="AI1117" s="39" t="s">
        <v>1656</v>
      </c>
      <c r="AJ1117" s="40" t="s">
        <v>972</v>
      </c>
      <c r="AK1117" s="41"/>
      <c r="AL1117" s="42"/>
      <c r="AM1117" s="39"/>
      <c r="AN1117" s="30"/>
      <c r="AO1117" s="30"/>
      <c r="AP1117" s="38"/>
      <c r="AQ1117" s="43" t="s">
        <v>155</v>
      </c>
      <c r="AR1117" s="44"/>
      <c r="AS1117" s="45"/>
      <c r="AT1117" s="46" t="s">
        <v>2985</v>
      </c>
      <c r="AU1117" s="47"/>
      <c r="AV1117" s="48"/>
      <c r="AW1117" s="49"/>
      <c r="AX1117" s="49"/>
      <c r="AY1117" s="49"/>
      <c r="AZ1117" s="49"/>
      <c r="BA1117" s="49"/>
      <c r="BB1117" s="49"/>
      <c r="BC1117" s="49" t="e">
        <v>#VALUE!</v>
      </c>
      <c r="BD1117" s="50"/>
      <c r="BE1117" s="49"/>
      <c r="BF1117" s="49"/>
      <c r="BG1117" s="49"/>
      <c r="BH1117" s="49"/>
      <c r="BI1117" s="49"/>
      <c r="BJ1117" s="49"/>
      <c r="BK1117" s="49"/>
      <c r="BL1117" s="49"/>
      <c r="BM1117" s="49"/>
    </row>
    <row r="1118" spans="2:65" x14ac:dyDescent="0.25">
      <c r="B1118" s="162"/>
      <c r="C1118" s="26"/>
      <c r="D1118" s="27" t="s">
        <v>2986</v>
      </c>
      <c r="E1118" s="27" t="s">
        <v>2987</v>
      </c>
      <c r="F1118" s="29"/>
      <c r="G1118" s="30"/>
      <c r="H1118" s="30"/>
      <c r="I1118" s="30"/>
      <c r="J1118" s="31"/>
      <c r="K1118" s="32"/>
      <c r="L1118" s="33"/>
      <c r="M1118" s="33"/>
      <c r="N1118" s="26"/>
      <c r="O1118" s="26"/>
      <c r="P1118" s="34"/>
      <c r="Q1118" s="33"/>
      <c r="R1118" s="35"/>
      <c r="S1118" s="26"/>
      <c r="T1118" s="26"/>
      <c r="U1118" s="26"/>
      <c r="V1118" s="26"/>
      <c r="W1118" s="26"/>
      <c r="X1118" s="26"/>
      <c r="Y1118" s="36"/>
      <c r="Z1118" s="37"/>
      <c r="AA1118" s="37"/>
      <c r="AB1118" s="38"/>
      <c r="AC1118" s="33"/>
      <c r="AD1118" s="28"/>
      <c r="AE1118" s="37"/>
      <c r="AF1118" s="38"/>
      <c r="AG1118" s="38"/>
      <c r="AH1118" s="39"/>
      <c r="AI1118" s="39"/>
      <c r="AJ1118" s="40"/>
      <c r="AK1118" s="41"/>
      <c r="AL1118" s="42"/>
      <c r="AM1118" s="39"/>
      <c r="AN1118" s="30"/>
      <c r="AO1118" s="30"/>
      <c r="AP1118" s="38"/>
      <c r="AQ1118" s="43" t="s">
        <v>911</v>
      </c>
      <c r="AR1118" s="44"/>
      <c r="AS1118" s="45"/>
      <c r="AT1118" s="46"/>
      <c r="AU1118" s="47" t="s">
        <v>44</v>
      </c>
      <c r="AV1118" s="48">
        <v>45642</v>
      </c>
      <c r="AW1118" s="49"/>
      <c r="AX1118" s="49"/>
      <c r="AY1118" s="49"/>
      <c r="AZ1118" s="49"/>
      <c r="BA1118" s="49"/>
      <c r="BB1118" s="49"/>
      <c r="BC1118" s="49"/>
      <c r="BD1118" s="50">
        <v>4</v>
      </c>
      <c r="BE1118" s="49"/>
      <c r="BF1118" s="49"/>
      <c r="BG1118" s="49"/>
      <c r="BH1118" s="49"/>
      <c r="BI1118" s="49"/>
      <c r="BJ1118" s="49"/>
      <c r="BK1118" s="49"/>
      <c r="BL1118" s="49"/>
      <c r="BM1118" s="49"/>
    </row>
    <row r="1119" spans="2:65" x14ac:dyDescent="0.25">
      <c r="B1119" s="163"/>
      <c r="C1119" s="26"/>
      <c r="D1119" s="27" t="s">
        <v>2988</v>
      </c>
      <c r="E1119" s="27" t="s">
        <v>2989</v>
      </c>
      <c r="F1119" s="29"/>
      <c r="G1119" s="30"/>
      <c r="H1119" s="30"/>
      <c r="I1119" s="30"/>
      <c r="J1119" s="31"/>
      <c r="K1119" s="32"/>
      <c r="L1119" s="33"/>
      <c r="M1119" s="33"/>
      <c r="N1119" s="26"/>
      <c r="O1119" s="26"/>
      <c r="P1119" s="34"/>
      <c r="Q1119" s="33"/>
      <c r="R1119" s="35"/>
      <c r="S1119" s="26" t="s">
        <v>47</v>
      </c>
      <c r="T1119" s="26"/>
      <c r="U1119" s="26"/>
      <c r="V1119" s="26"/>
      <c r="W1119" s="26"/>
      <c r="X1119" s="26" t="s">
        <v>28</v>
      </c>
      <c r="Y1119" s="36"/>
      <c r="Z1119" s="37"/>
      <c r="AA1119" s="37"/>
      <c r="AB1119" s="38" t="s">
        <v>47</v>
      </c>
      <c r="AC1119" s="33"/>
      <c r="AD1119" s="28"/>
      <c r="AE1119" s="37"/>
      <c r="AF1119" s="38"/>
      <c r="AG1119" s="38"/>
      <c r="AH1119" s="39"/>
      <c r="AI1119" s="39"/>
      <c r="AJ1119" s="40"/>
      <c r="AK1119" s="41"/>
      <c r="AL1119" s="42"/>
      <c r="AM1119" s="39"/>
      <c r="AN1119" s="30"/>
      <c r="AO1119" s="30"/>
      <c r="AP1119" s="38"/>
      <c r="AQ1119" s="43" t="s">
        <v>155</v>
      </c>
      <c r="AR1119" s="44"/>
      <c r="AS1119" s="45"/>
      <c r="AT1119" s="46"/>
      <c r="AU1119" s="47" t="s">
        <v>44</v>
      </c>
      <c r="AV1119" s="48">
        <v>44719</v>
      </c>
      <c r="AW1119" s="49"/>
      <c r="AX1119" s="49">
        <v>15</v>
      </c>
      <c r="AY1119" s="49"/>
      <c r="AZ1119" s="49"/>
      <c r="BA1119" s="49"/>
      <c r="BB1119" s="49"/>
      <c r="BC1119" s="49" t="e">
        <v>#VALUE!</v>
      </c>
      <c r="BD1119" s="50"/>
      <c r="BE1119" s="49"/>
      <c r="BF1119" s="49"/>
      <c r="BG1119" s="49"/>
      <c r="BH1119" s="49"/>
      <c r="BI1119" s="49"/>
      <c r="BJ1119" s="49"/>
      <c r="BK1119" s="49"/>
      <c r="BL1119" s="49"/>
      <c r="BM1119" s="49"/>
    </row>
    <row r="1120" spans="2:65" x14ac:dyDescent="0.25">
      <c r="B1120" s="162"/>
      <c r="C1120" s="38" t="s">
        <v>47</v>
      </c>
      <c r="D1120" s="27" t="s">
        <v>2990</v>
      </c>
      <c r="E1120" s="27" t="s">
        <v>2991</v>
      </c>
      <c r="F1120" s="29"/>
      <c r="G1120" s="30" t="s">
        <v>750</v>
      </c>
      <c r="H1120" s="30"/>
      <c r="I1120" s="30"/>
      <c r="J1120" s="31"/>
      <c r="K1120" s="32"/>
      <c r="L1120" s="33"/>
      <c r="M1120" s="33"/>
      <c r="N1120" s="26"/>
      <c r="O1120" s="26"/>
      <c r="P1120" s="34"/>
      <c r="Q1120" s="33"/>
      <c r="R1120" s="35"/>
      <c r="S1120" s="26" t="s">
        <v>2992</v>
      </c>
      <c r="T1120" s="26"/>
      <c r="U1120" s="26"/>
      <c r="V1120" s="26"/>
      <c r="W1120" s="26"/>
      <c r="X1120" s="26" t="s">
        <v>86</v>
      </c>
      <c r="Y1120" s="36"/>
      <c r="Z1120" s="37">
        <v>30</v>
      </c>
      <c r="AA1120" s="37"/>
      <c r="AB1120" s="38" t="s">
        <v>47</v>
      </c>
      <c r="AC1120" s="33">
        <v>9667555</v>
      </c>
      <c r="AD1120" s="28"/>
      <c r="AE1120" s="37"/>
      <c r="AF1120" s="38"/>
      <c r="AG1120" s="38"/>
      <c r="AH1120" s="39"/>
      <c r="AI1120" s="39"/>
      <c r="AJ1120" s="40"/>
      <c r="AK1120" s="41"/>
      <c r="AL1120" s="42"/>
      <c r="AM1120" s="39"/>
      <c r="AN1120" s="30"/>
      <c r="AO1120" s="30"/>
      <c r="AP1120" s="38"/>
      <c r="AQ1120" s="43"/>
      <c r="AR1120" s="44"/>
      <c r="AS1120" s="45">
        <v>45684</v>
      </c>
      <c r="AT1120" s="46" t="s">
        <v>2993</v>
      </c>
      <c r="AU1120" s="47" t="s">
        <v>44</v>
      </c>
      <c r="AV1120" s="48"/>
      <c r="AW1120" s="49"/>
      <c r="AX1120" s="49"/>
      <c r="AY1120" s="49"/>
      <c r="AZ1120" s="49"/>
      <c r="BA1120" s="49"/>
      <c r="BB1120" s="49"/>
      <c r="BC1120" s="49" t="e">
        <v>#VALUE!</v>
      </c>
      <c r="BD1120" s="50"/>
      <c r="BE1120" s="49"/>
      <c r="BF1120" s="49"/>
      <c r="BG1120" s="49"/>
      <c r="BH1120" s="49"/>
      <c r="BI1120" s="49"/>
      <c r="BJ1120" s="49"/>
      <c r="BK1120" s="49"/>
      <c r="BL1120" s="49"/>
      <c r="BM1120" s="49"/>
    </row>
    <row r="1121" spans="2:65" x14ac:dyDescent="0.25">
      <c r="B1121" s="163">
        <v>2024</v>
      </c>
      <c r="C1121" s="26"/>
      <c r="D1121" s="27" t="s">
        <v>2994</v>
      </c>
      <c r="E1121" s="27" t="s">
        <v>2995</v>
      </c>
      <c r="F1121" s="29"/>
      <c r="G1121" s="30"/>
      <c r="H1121" s="30"/>
      <c r="I1121" s="30"/>
      <c r="J1121" s="31"/>
      <c r="K1121" s="32"/>
      <c r="L1121" s="33"/>
      <c r="M1121" s="33"/>
      <c r="N1121" s="26" t="s">
        <v>2996</v>
      </c>
      <c r="O1121" s="26"/>
      <c r="P1121" s="34"/>
      <c r="Q1121" s="33"/>
      <c r="R1121" s="35"/>
      <c r="S1121" s="26"/>
      <c r="T1121" s="26"/>
      <c r="U1121" s="26"/>
      <c r="V1121" s="26"/>
      <c r="W1121" s="26"/>
      <c r="X1121" s="26" t="s">
        <v>28</v>
      </c>
      <c r="Y1121" s="36"/>
      <c r="Z1121" s="37"/>
      <c r="AA1121" s="37"/>
      <c r="AB1121" s="38" t="s">
        <v>38</v>
      </c>
      <c r="AC1121" s="33"/>
      <c r="AD1121" s="28" t="s">
        <v>2997</v>
      </c>
      <c r="AE1121" s="37">
        <v>2024</v>
      </c>
      <c r="AF1121" s="38">
        <v>45428</v>
      </c>
      <c r="AG1121" s="38">
        <v>45430</v>
      </c>
      <c r="AH1121" s="39"/>
      <c r="AI1121" s="39" t="s">
        <v>720</v>
      </c>
      <c r="AJ1121" s="40"/>
      <c r="AK1121" s="41"/>
      <c r="AL1121" s="42" t="s">
        <v>1794</v>
      </c>
      <c r="AM1121" s="39"/>
      <c r="AN1121" s="30"/>
      <c r="AO1121" s="30"/>
      <c r="AP1121" s="38"/>
      <c r="AQ1121" s="43" t="s">
        <v>155</v>
      </c>
      <c r="AR1121" s="44"/>
      <c r="AS1121" s="45"/>
      <c r="AT1121" s="46"/>
      <c r="AU1121" s="47" t="s">
        <v>44</v>
      </c>
      <c r="AV1121" s="48">
        <v>45470</v>
      </c>
      <c r="AW1121" s="49"/>
      <c r="AX1121" s="49"/>
      <c r="AY1121" s="49"/>
      <c r="AZ1121" s="49"/>
      <c r="BA1121" s="49"/>
      <c r="BB1121" s="49"/>
      <c r="BC1121" s="49"/>
      <c r="BD1121" s="50"/>
      <c r="BE1121" s="49"/>
      <c r="BF1121" s="49">
        <v>2</v>
      </c>
      <c r="BG1121" s="49"/>
      <c r="BH1121" s="49"/>
      <c r="BI1121" s="49"/>
      <c r="BJ1121" s="49"/>
      <c r="BK1121" s="49"/>
      <c r="BL1121" s="49"/>
      <c r="BM1121" s="49"/>
    </row>
    <row r="1122" spans="2:65" x14ac:dyDescent="0.25">
      <c r="B1122" s="162"/>
      <c r="C1122" s="26"/>
      <c r="D1122" s="27" t="s">
        <v>2998</v>
      </c>
      <c r="E1122" s="27" t="s">
        <v>2999</v>
      </c>
      <c r="F1122" s="29"/>
      <c r="G1122" s="30"/>
      <c r="H1122" s="30"/>
      <c r="I1122" s="30"/>
      <c r="J1122" s="31"/>
      <c r="K1122" s="32"/>
      <c r="L1122" s="33"/>
      <c r="M1122" s="33"/>
      <c r="N1122" s="26"/>
      <c r="O1122" s="26"/>
      <c r="P1122" s="34"/>
      <c r="Q1122" s="33"/>
      <c r="R1122" s="35"/>
      <c r="S1122" s="26"/>
      <c r="T1122" s="26" t="s">
        <v>1975</v>
      </c>
      <c r="U1122" s="26"/>
      <c r="V1122" s="26" t="s">
        <v>84</v>
      </c>
      <c r="W1122" s="26"/>
      <c r="X1122" s="26"/>
      <c r="Y1122" s="36"/>
      <c r="Z1122" s="37"/>
      <c r="AA1122" s="37"/>
      <c r="AB1122" s="38" t="s">
        <v>29</v>
      </c>
      <c r="AC1122" s="33">
        <v>10299524</v>
      </c>
      <c r="AD1122" s="28" t="s">
        <v>154</v>
      </c>
      <c r="AE1122" s="37"/>
      <c r="AF1122" s="38" t="s">
        <v>501</v>
      </c>
      <c r="AG1122" s="38" t="s">
        <v>501</v>
      </c>
      <c r="AH1122" s="39"/>
      <c r="AI1122" s="39" t="s">
        <v>31</v>
      </c>
      <c r="AJ1122" s="40" t="s">
        <v>424</v>
      </c>
      <c r="AK1122" s="41">
        <v>1.6666666666666667</v>
      </c>
      <c r="AL1122" s="42" t="s">
        <v>1894</v>
      </c>
      <c r="AM1122" s="39"/>
      <c r="AN1122" s="30" t="s">
        <v>2756</v>
      </c>
      <c r="AO1122" s="30"/>
      <c r="AP1122" s="38"/>
      <c r="AQ1122" s="43" t="s">
        <v>1185</v>
      </c>
      <c r="AR1122" s="44" t="s">
        <v>501</v>
      </c>
      <c r="AS1122" s="45">
        <v>45397</v>
      </c>
      <c r="AT1122" s="46" t="s">
        <v>3000</v>
      </c>
      <c r="AU1122" s="47"/>
      <c r="AV1122" s="48"/>
      <c r="AW1122" s="49"/>
      <c r="AX1122" s="49"/>
      <c r="AY1122" s="49"/>
      <c r="AZ1122" s="49"/>
      <c r="BA1122" s="49"/>
      <c r="BB1122" s="49"/>
      <c r="BC1122" s="49"/>
      <c r="BD1122" s="50"/>
      <c r="BE1122" s="49"/>
      <c r="BF1122" s="49"/>
      <c r="BG1122" s="49"/>
      <c r="BH1122" s="49"/>
      <c r="BI1122" s="49"/>
      <c r="BJ1122" s="49"/>
      <c r="BK1122" s="49"/>
      <c r="BL1122" s="49"/>
      <c r="BM1122" s="49"/>
    </row>
    <row r="1123" spans="2:65" x14ac:dyDescent="0.25">
      <c r="B1123" s="163"/>
      <c r="C1123" s="26"/>
      <c r="D1123" s="27" t="s">
        <v>3001</v>
      </c>
      <c r="E1123" s="27" t="s">
        <v>3002</v>
      </c>
      <c r="F1123" s="29"/>
      <c r="G1123" s="30"/>
      <c r="H1123" s="30"/>
      <c r="I1123" s="30"/>
      <c r="J1123" s="31"/>
      <c r="K1123" s="32"/>
      <c r="L1123" s="33"/>
      <c r="M1123" s="33"/>
      <c r="N1123" s="26"/>
      <c r="O1123" s="26"/>
      <c r="P1123" s="34"/>
      <c r="Q1123" s="33"/>
      <c r="R1123" s="35"/>
      <c r="S1123" s="26"/>
      <c r="T1123" s="26"/>
      <c r="U1123" s="26"/>
      <c r="V1123" s="26"/>
      <c r="W1123" s="26"/>
      <c r="X1123" s="26"/>
      <c r="Y1123" s="36"/>
      <c r="Z1123" s="37"/>
      <c r="AA1123" s="37"/>
      <c r="AB1123" s="38"/>
      <c r="AC1123" s="33"/>
      <c r="AD1123" s="28"/>
      <c r="AE1123" s="37"/>
      <c r="AF1123" s="38"/>
      <c r="AG1123" s="38"/>
      <c r="AH1123" s="39"/>
      <c r="AI1123" s="39"/>
      <c r="AJ1123" s="40"/>
      <c r="AK1123" s="41"/>
      <c r="AL1123" s="42"/>
      <c r="AM1123" s="39"/>
      <c r="AN1123" s="30"/>
      <c r="AO1123" s="30"/>
      <c r="AP1123" s="38"/>
      <c r="AQ1123" s="43" t="s">
        <v>1185</v>
      </c>
      <c r="AR1123" s="44"/>
      <c r="AS1123" s="45">
        <v>45642</v>
      </c>
      <c r="AT1123" s="46" t="s">
        <v>3003</v>
      </c>
      <c r="AU1123" s="47"/>
      <c r="AV1123" s="48"/>
      <c r="AW1123" s="49"/>
      <c r="AX1123" s="49"/>
      <c r="AY1123" s="49"/>
      <c r="AZ1123" s="49"/>
      <c r="BA1123" s="49"/>
      <c r="BB1123" s="49"/>
      <c r="BC1123" s="49"/>
      <c r="BD1123" s="50"/>
      <c r="BE1123" s="49"/>
      <c r="BF1123" s="49"/>
      <c r="BG1123" s="49"/>
      <c r="BH1123" s="49"/>
      <c r="BI1123" s="49"/>
      <c r="BJ1123" s="49"/>
      <c r="BK1123" s="49"/>
      <c r="BL1123" s="49"/>
      <c r="BM1123" s="49"/>
    </row>
    <row r="1124" spans="2:65" x14ac:dyDescent="0.25">
      <c r="B1124" s="162"/>
      <c r="C1124" s="26"/>
      <c r="D1124" s="27" t="s">
        <v>3004</v>
      </c>
      <c r="E1124" s="27" t="s">
        <v>3005</v>
      </c>
      <c r="F1124" s="29"/>
      <c r="G1124" s="30"/>
      <c r="H1124" s="30"/>
      <c r="I1124" s="30"/>
      <c r="J1124" s="31"/>
      <c r="K1124" s="32"/>
      <c r="L1124" s="33"/>
      <c r="M1124" s="33"/>
      <c r="N1124" s="26"/>
      <c r="O1124" s="26"/>
      <c r="P1124" s="34"/>
      <c r="Q1124" s="33"/>
      <c r="R1124" s="35"/>
      <c r="S1124" s="26" t="s">
        <v>1093</v>
      </c>
      <c r="T1124" s="26"/>
      <c r="U1124" s="26"/>
      <c r="V1124" s="26" t="s">
        <v>90</v>
      </c>
      <c r="W1124" s="26"/>
      <c r="X1124" s="26" t="s">
        <v>423</v>
      </c>
      <c r="Y1124" s="36"/>
      <c r="Z1124" s="37"/>
      <c r="AA1124" s="37"/>
      <c r="AB1124" s="38"/>
      <c r="AC1124" s="33"/>
      <c r="AD1124" s="28" t="s">
        <v>154</v>
      </c>
      <c r="AE1124" s="37"/>
      <c r="AF1124" s="38"/>
      <c r="AG1124" s="38"/>
      <c r="AH1124" s="39"/>
      <c r="AI1124" s="39" t="s">
        <v>31</v>
      </c>
      <c r="AJ1124" s="40"/>
      <c r="AK1124" s="41"/>
      <c r="AL1124" s="42"/>
      <c r="AM1124" s="39"/>
      <c r="AN1124" s="30"/>
      <c r="AO1124" s="30"/>
      <c r="AP1124" s="38"/>
      <c r="AQ1124" s="43" t="s">
        <v>155</v>
      </c>
      <c r="AR1124" s="44"/>
      <c r="AS1124" s="45"/>
      <c r="AT1124" s="46"/>
      <c r="AU1124" s="47"/>
      <c r="AV1124" s="48">
        <v>43875</v>
      </c>
      <c r="AW1124" s="49"/>
      <c r="AX1124" s="49"/>
      <c r="AY1124" s="49"/>
      <c r="AZ1124" s="49"/>
      <c r="BA1124" s="49"/>
      <c r="BB1124" s="49"/>
      <c r="BC1124" s="49"/>
      <c r="BD1124" s="50"/>
      <c r="BE1124" s="49"/>
      <c r="BF1124" s="49"/>
      <c r="BG1124" s="49"/>
      <c r="BH1124" s="49"/>
      <c r="BI1124" s="49"/>
      <c r="BJ1124" s="49"/>
      <c r="BK1124" s="49"/>
      <c r="BL1124" s="49"/>
      <c r="BM1124" s="49"/>
    </row>
    <row r="1125" spans="2:65" x14ac:dyDescent="0.25">
      <c r="B1125" s="163"/>
      <c r="C1125" s="26"/>
      <c r="D1125" s="27" t="s">
        <v>3006</v>
      </c>
      <c r="E1125" s="27" t="s">
        <v>3007</v>
      </c>
      <c r="F1125" s="29"/>
      <c r="G1125" s="30"/>
      <c r="H1125" s="30"/>
      <c r="I1125" s="30"/>
      <c r="J1125" s="31"/>
      <c r="K1125" s="32"/>
      <c r="L1125" s="33"/>
      <c r="M1125" s="33"/>
      <c r="N1125" s="26"/>
      <c r="O1125" s="26"/>
      <c r="P1125" s="34"/>
      <c r="Q1125" s="33"/>
      <c r="R1125" s="35"/>
      <c r="S1125" s="26"/>
      <c r="T1125" s="26"/>
      <c r="U1125" s="26"/>
      <c r="V1125" s="26"/>
      <c r="W1125" s="26"/>
      <c r="X1125" s="26" t="s">
        <v>1818</v>
      </c>
      <c r="Y1125" s="36"/>
      <c r="Z1125" s="37"/>
      <c r="AA1125" s="37"/>
      <c r="AB1125" s="38"/>
      <c r="AC1125" s="33"/>
      <c r="AD1125" s="28"/>
      <c r="AE1125" s="37"/>
      <c r="AF1125" s="38"/>
      <c r="AG1125" s="38">
        <v>45043</v>
      </c>
      <c r="AH1125" s="39" t="s">
        <v>1887</v>
      </c>
      <c r="AI1125" s="39" t="s">
        <v>720</v>
      </c>
      <c r="AJ1125" s="40"/>
      <c r="AK1125" s="41"/>
      <c r="AL1125" s="42"/>
      <c r="AM1125" s="39"/>
      <c r="AN1125" s="30"/>
      <c r="AO1125" s="30"/>
      <c r="AP1125" s="38"/>
      <c r="AQ1125" s="43" t="s">
        <v>155</v>
      </c>
      <c r="AR1125" s="44"/>
      <c r="AS1125" s="45"/>
      <c r="AT1125" s="46" t="s">
        <v>3008</v>
      </c>
      <c r="AU1125" s="47"/>
      <c r="AV1125" s="48"/>
      <c r="AW1125" s="49"/>
      <c r="AX1125" s="49"/>
      <c r="AY1125" s="49"/>
      <c r="AZ1125" s="49"/>
      <c r="BA1125" s="49"/>
      <c r="BB1125" s="49"/>
      <c r="BC1125" s="49" t="e">
        <v>#VALUE!</v>
      </c>
      <c r="BD1125" s="50"/>
      <c r="BE1125" s="49"/>
      <c r="BF1125" s="49"/>
      <c r="BG1125" s="49"/>
      <c r="BH1125" s="49"/>
      <c r="BI1125" s="49"/>
      <c r="BJ1125" s="49"/>
      <c r="BK1125" s="49"/>
      <c r="BL1125" s="49"/>
      <c r="BM1125" s="49"/>
    </row>
    <row r="1126" spans="2:65" x14ac:dyDescent="0.25">
      <c r="B1126" s="162">
        <v>2024</v>
      </c>
      <c r="C1126" s="26"/>
      <c r="D1126" s="27" t="s">
        <v>3009</v>
      </c>
      <c r="E1126" s="27" t="s">
        <v>3010</v>
      </c>
      <c r="F1126" s="29"/>
      <c r="G1126" s="30"/>
      <c r="H1126" s="30"/>
      <c r="I1126" s="30"/>
      <c r="J1126" s="31"/>
      <c r="K1126" s="32"/>
      <c r="L1126" s="33"/>
      <c r="M1126" s="33"/>
      <c r="N1126" s="26"/>
      <c r="O1126" s="26"/>
      <c r="P1126" s="34"/>
      <c r="Q1126" s="33"/>
      <c r="R1126" s="35"/>
      <c r="S1126" s="26" t="s">
        <v>572</v>
      </c>
      <c r="T1126" s="26"/>
      <c r="U1126" s="26"/>
      <c r="V1126" s="26"/>
      <c r="W1126" s="26"/>
      <c r="X1126" s="26"/>
      <c r="Y1126" s="36"/>
      <c r="Z1126" s="37"/>
      <c r="AA1126" s="37"/>
      <c r="AB1126" s="38"/>
      <c r="AC1126" s="33"/>
      <c r="AD1126" s="28"/>
      <c r="AE1126" s="37">
        <v>2024</v>
      </c>
      <c r="AF1126" s="38">
        <v>45446</v>
      </c>
      <c r="AG1126" s="38">
        <v>45450</v>
      </c>
      <c r="AH1126" s="39"/>
      <c r="AI1126" s="39"/>
      <c r="AJ1126" s="40"/>
      <c r="AK1126" s="41"/>
      <c r="AL1126" s="42"/>
      <c r="AM1126" s="39"/>
      <c r="AN1126" s="30"/>
      <c r="AO1126" s="30"/>
      <c r="AP1126" s="38"/>
      <c r="AQ1126" s="43" t="s">
        <v>1185</v>
      </c>
      <c r="AR1126" s="44"/>
      <c r="AS1126" s="45"/>
      <c r="AT1126" s="46" t="s">
        <v>3011</v>
      </c>
      <c r="AU1126" s="47"/>
      <c r="AV1126" s="48"/>
      <c r="AW1126" s="49"/>
      <c r="AX1126" s="49"/>
      <c r="AY1126" s="49"/>
      <c r="AZ1126" s="49"/>
      <c r="BA1126" s="49"/>
      <c r="BB1126" s="49"/>
      <c r="BC1126" s="49"/>
      <c r="BD1126" s="50"/>
      <c r="BE1126" s="49"/>
      <c r="BF1126" s="49"/>
      <c r="BG1126" s="49"/>
      <c r="BH1126" s="49"/>
      <c r="BI1126" s="49"/>
      <c r="BJ1126" s="49"/>
      <c r="BK1126" s="49"/>
      <c r="BL1126" s="49"/>
      <c r="BM1126" s="49"/>
    </row>
    <row r="1127" spans="2:65" x14ac:dyDescent="0.25">
      <c r="B1127" s="163">
        <v>2024</v>
      </c>
      <c r="C1127" s="26"/>
      <c r="D1127" s="27" t="s">
        <v>3012</v>
      </c>
      <c r="E1127" s="27" t="s">
        <v>3013</v>
      </c>
      <c r="F1127" s="29"/>
      <c r="G1127" s="30"/>
      <c r="H1127" s="30"/>
      <c r="I1127" s="30" t="s">
        <v>3014</v>
      </c>
      <c r="J1127" s="31" t="s">
        <v>3015</v>
      </c>
      <c r="K1127" s="32"/>
      <c r="L1127" s="33"/>
      <c r="M1127" s="33"/>
      <c r="N1127" s="26"/>
      <c r="O1127" s="26"/>
      <c r="P1127" s="34"/>
      <c r="Q1127" s="33"/>
      <c r="R1127" s="35"/>
      <c r="S1127" s="26"/>
      <c r="T1127" s="26"/>
      <c r="U1127" s="26"/>
      <c r="V1127" s="26"/>
      <c r="W1127" s="26"/>
      <c r="X1127" s="26"/>
      <c r="Y1127" s="36"/>
      <c r="Z1127" s="37">
        <v>2</v>
      </c>
      <c r="AA1127" s="37"/>
      <c r="AB1127" s="38" t="s">
        <v>47</v>
      </c>
      <c r="AC1127" s="33" t="s">
        <v>3016</v>
      </c>
      <c r="AD1127" s="28"/>
      <c r="AE1127" s="37">
        <v>2024</v>
      </c>
      <c r="AF1127" s="38">
        <v>45555</v>
      </c>
      <c r="AG1127" s="38">
        <v>45596</v>
      </c>
      <c r="AH1127" s="39"/>
      <c r="AI1127" s="39" t="s">
        <v>1081</v>
      </c>
      <c r="AJ1127" s="40" t="s">
        <v>3017</v>
      </c>
      <c r="AK1127" s="41"/>
      <c r="AL1127" s="42" t="s">
        <v>573</v>
      </c>
      <c r="AM1127" s="39"/>
      <c r="AN1127" s="30"/>
      <c r="AO1127" s="30"/>
      <c r="AP1127" s="38"/>
      <c r="AQ1127" s="43" t="s">
        <v>155</v>
      </c>
      <c r="AR1127" s="44"/>
      <c r="AS1127" s="45"/>
      <c r="AT1127" s="46" t="s">
        <v>3018</v>
      </c>
      <c r="AU1127" s="47" t="s">
        <v>44</v>
      </c>
      <c r="AV1127" s="48">
        <v>45686</v>
      </c>
      <c r="AW1127" s="49"/>
      <c r="AX1127" s="49"/>
      <c r="AY1127" s="49"/>
      <c r="AZ1127" s="49"/>
      <c r="BA1127" s="49"/>
      <c r="BB1127" s="49"/>
      <c r="BC1127" s="49"/>
      <c r="BD1127" s="50">
        <v>2</v>
      </c>
      <c r="BE1127" s="49"/>
      <c r="BF1127" s="49"/>
      <c r="BG1127" s="49"/>
      <c r="BH1127" s="49"/>
      <c r="BI1127" s="49"/>
      <c r="BJ1127" s="49"/>
      <c r="BK1127" s="49"/>
      <c r="BL1127" s="49"/>
      <c r="BM1127" s="49"/>
    </row>
    <row r="1128" spans="2:65" x14ac:dyDescent="0.25">
      <c r="B1128" s="162">
        <v>2024</v>
      </c>
      <c r="C1128" s="26"/>
      <c r="D1128" s="27" t="s">
        <v>3019</v>
      </c>
      <c r="E1128" s="27" t="s">
        <v>3020</v>
      </c>
      <c r="F1128" s="29"/>
      <c r="G1128" s="30" t="s">
        <v>2760</v>
      </c>
      <c r="H1128" s="30"/>
      <c r="I1128" s="30"/>
      <c r="J1128" s="31"/>
      <c r="K1128" s="32"/>
      <c r="L1128" s="33"/>
      <c r="M1128" s="33"/>
      <c r="N1128" s="26"/>
      <c r="O1128" s="26"/>
      <c r="P1128" s="34"/>
      <c r="Q1128" s="33"/>
      <c r="R1128" s="35"/>
      <c r="S1128" s="26"/>
      <c r="T1128" s="26"/>
      <c r="U1128" s="26"/>
      <c r="V1128" s="26"/>
      <c r="W1128" s="26"/>
      <c r="X1128" s="26"/>
      <c r="Y1128" s="36"/>
      <c r="Z1128" s="37"/>
      <c r="AA1128" s="37"/>
      <c r="AB1128" s="38"/>
      <c r="AC1128" s="33"/>
      <c r="AD1128" s="28"/>
      <c r="AE1128" s="37">
        <v>2024</v>
      </c>
      <c r="AF1128" s="38">
        <v>45460</v>
      </c>
      <c r="AG1128" s="38">
        <v>45464</v>
      </c>
      <c r="AH1128" s="39"/>
      <c r="AI1128" s="39"/>
      <c r="AJ1128" s="40" t="s">
        <v>3021</v>
      </c>
      <c r="AK1128" s="41"/>
      <c r="AL1128" s="42" t="s">
        <v>573</v>
      </c>
      <c r="AM1128" s="39"/>
      <c r="AN1128" s="30"/>
      <c r="AO1128" s="30"/>
      <c r="AP1128" s="38"/>
      <c r="AQ1128" s="43" t="s">
        <v>155</v>
      </c>
      <c r="AR1128" s="44"/>
      <c r="AS1128" s="45"/>
      <c r="AT1128" s="46" t="s">
        <v>3022</v>
      </c>
      <c r="AU1128" s="47" t="s">
        <v>44</v>
      </c>
      <c r="AV1128" s="48">
        <v>45545</v>
      </c>
      <c r="AW1128" s="49"/>
      <c r="AX1128" s="49"/>
      <c r="AY1128" s="49"/>
      <c r="AZ1128" s="49"/>
      <c r="BA1128" s="49"/>
      <c r="BB1128" s="49"/>
      <c r="BC1128" s="49"/>
      <c r="BD1128" s="50"/>
      <c r="BE1128" s="49"/>
      <c r="BF1128" s="49">
        <v>2</v>
      </c>
      <c r="BG1128" s="49"/>
      <c r="BH1128" s="49"/>
      <c r="BI1128" s="49"/>
      <c r="BJ1128" s="49"/>
      <c r="BK1128" s="49"/>
      <c r="BL1128" s="49"/>
      <c r="BM1128" s="49"/>
    </row>
    <row r="1129" spans="2:65" x14ac:dyDescent="0.25">
      <c r="B1129" s="163">
        <v>2024</v>
      </c>
      <c r="C1129" s="26"/>
      <c r="D1129" s="27" t="s">
        <v>3023</v>
      </c>
      <c r="E1129" s="27" t="s">
        <v>3024</v>
      </c>
      <c r="F1129" s="29"/>
      <c r="G1129" s="30"/>
      <c r="H1129" s="30"/>
      <c r="I1129" s="30"/>
      <c r="J1129" s="31"/>
      <c r="K1129" s="32"/>
      <c r="L1129" s="33"/>
      <c r="M1129" s="33"/>
      <c r="N1129" s="26"/>
      <c r="O1129" s="26"/>
      <c r="P1129" s="34"/>
      <c r="Q1129" s="33"/>
      <c r="R1129" s="35"/>
      <c r="S1129" s="26"/>
      <c r="T1129" s="26"/>
      <c r="U1129" s="26"/>
      <c r="V1129" s="26"/>
      <c r="W1129" s="26"/>
      <c r="X1129" s="26"/>
      <c r="Y1129" s="36"/>
      <c r="Z1129" s="37"/>
      <c r="AA1129" s="37"/>
      <c r="AB1129" s="38" t="s">
        <v>29</v>
      </c>
      <c r="AC1129" s="33"/>
      <c r="AD1129" s="28" t="s">
        <v>154</v>
      </c>
      <c r="AE1129" s="37">
        <v>2024</v>
      </c>
      <c r="AF1129" s="38" t="s">
        <v>501</v>
      </c>
      <c r="AG1129" s="38" t="s">
        <v>501</v>
      </c>
      <c r="AH1129" s="39" t="s">
        <v>1978</v>
      </c>
      <c r="AI1129" s="39" t="s">
        <v>31</v>
      </c>
      <c r="AJ1129" s="40" t="s">
        <v>424</v>
      </c>
      <c r="AK1129" s="41">
        <v>1.6666666666666667</v>
      </c>
      <c r="AL1129" s="42" t="s">
        <v>1894</v>
      </c>
      <c r="AM1129" s="39"/>
      <c r="AN1129" s="30"/>
      <c r="AO1129" s="30"/>
      <c r="AP1129" s="38"/>
      <c r="AQ1129" s="43"/>
      <c r="AR1129" s="44" t="s">
        <v>501</v>
      </c>
      <c r="AS1129" s="45">
        <v>45597</v>
      </c>
      <c r="AT1129" s="46"/>
      <c r="AU1129" s="47"/>
      <c r="AV1129" s="48"/>
      <c r="AW1129" s="49"/>
      <c r="AX1129" s="49"/>
      <c r="AY1129" s="49"/>
      <c r="AZ1129" s="49"/>
      <c r="BA1129" s="49"/>
      <c r="BB1129" s="49"/>
      <c r="BC1129" s="49"/>
      <c r="BD1129" s="50"/>
      <c r="BE1129" s="49"/>
      <c r="BF1129" s="49"/>
      <c r="BG1129" s="49"/>
      <c r="BH1129" s="49"/>
      <c r="BI1129" s="49"/>
      <c r="BJ1129" s="49"/>
      <c r="BK1129" s="49"/>
      <c r="BL1129" s="49"/>
      <c r="BM1129" s="49"/>
    </row>
    <row r="1130" spans="2:65" x14ac:dyDescent="0.25">
      <c r="B1130" s="162"/>
      <c r="C1130" s="26"/>
      <c r="D1130" s="27" t="s">
        <v>3025</v>
      </c>
      <c r="E1130" s="27" t="s">
        <v>3026</v>
      </c>
      <c r="F1130" s="29"/>
      <c r="G1130" s="30"/>
      <c r="H1130" s="30"/>
      <c r="I1130" s="30"/>
      <c r="J1130" s="31"/>
      <c r="K1130" s="32"/>
      <c r="L1130" s="33"/>
      <c r="M1130" s="33"/>
      <c r="N1130" s="26"/>
      <c r="O1130" s="26"/>
      <c r="P1130" s="34"/>
      <c r="Q1130" s="33"/>
      <c r="R1130" s="35"/>
      <c r="S1130" s="26"/>
      <c r="T1130" s="26"/>
      <c r="U1130" s="26"/>
      <c r="V1130" s="26"/>
      <c r="W1130" s="26"/>
      <c r="X1130" s="26" t="s">
        <v>1818</v>
      </c>
      <c r="Y1130" s="36"/>
      <c r="Z1130" s="37"/>
      <c r="AA1130" s="37"/>
      <c r="AB1130" s="38"/>
      <c r="AC1130" s="33"/>
      <c r="AD1130" s="28"/>
      <c r="AE1130" s="37"/>
      <c r="AF1130" s="38"/>
      <c r="AG1130" s="38"/>
      <c r="AH1130" s="39" t="s">
        <v>1887</v>
      </c>
      <c r="AI1130" s="39" t="s">
        <v>1840</v>
      </c>
      <c r="AJ1130" s="40"/>
      <c r="AK1130" s="41"/>
      <c r="AL1130" s="42"/>
      <c r="AM1130" s="39"/>
      <c r="AN1130" s="30"/>
      <c r="AO1130" s="30"/>
      <c r="AP1130" s="38"/>
      <c r="AQ1130" s="43" t="s">
        <v>155</v>
      </c>
      <c r="AR1130" s="44"/>
      <c r="AS1130" s="45"/>
      <c r="AT1130" s="46" t="s">
        <v>3027</v>
      </c>
      <c r="AU1130" s="47"/>
      <c r="AV1130" s="48"/>
      <c r="AW1130" s="49"/>
      <c r="AX1130" s="49"/>
      <c r="AY1130" s="49"/>
      <c r="AZ1130" s="49"/>
      <c r="BA1130" s="49"/>
      <c r="BB1130" s="49"/>
      <c r="BC1130" s="49" t="e">
        <v>#VALUE!</v>
      </c>
      <c r="BD1130" s="50"/>
      <c r="BE1130" s="49"/>
      <c r="BF1130" s="49"/>
      <c r="BG1130" s="49"/>
      <c r="BH1130" s="49"/>
      <c r="BI1130" s="49"/>
      <c r="BJ1130" s="49"/>
      <c r="BK1130" s="49"/>
      <c r="BL1130" s="49"/>
      <c r="BM1130" s="49"/>
    </row>
    <row r="1131" spans="2:65" x14ac:dyDescent="0.25">
      <c r="B1131" s="163"/>
      <c r="C1131" s="26"/>
      <c r="D1131" s="27" t="s">
        <v>3028</v>
      </c>
      <c r="E1131" s="27" t="s">
        <v>3029</v>
      </c>
      <c r="F1131" s="29"/>
      <c r="G1131" s="30"/>
      <c r="H1131" s="30"/>
      <c r="I1131" s="30"/>
      <c r="J1131" s="31"/>
      <c r="K1131" s="32"/>
      <c r="L1131" s="33"/>
      <c r="M1131" s="33"/>
      <c r="N1131" s="26"/>
      <c r="O1131" s="26"/>
      <c r="P1131" s="34"/>
      <c r="Q1131" s="33"/>
      <c r="R1131" s="35"/>
      <c r="S1131" s="26"/>
      <c r="T1131" s="26"/>
      <c r="U1131" s="26"/>
      <c r="V1131" s="26" t="s">
        <v>84</v>
      </c>
      <c r="W1131" s="26"/>
      <c r="X1131" s="26"/>
      <c r="Y1131" s="36" t="s">
        <v>2523</v>
      </c>
      <c r="Z1131" s="37"/>
      <c r="AA1131" s="37"/>
      <c r="AB1131" s="38"/>
      <c r="AC1131" s="33"/>
      <c r="AD1131" s="28"/>
      <c r="AE1131" s="37"/>
      <c r="AF1131" s="38"/>
      <c r="AG1131" s="38"/>
      <c r="AH1131" s="39"/>
      <c r="AI1131" s="39"/>
      <c r="AJ1131" s="40"/>
      <c r="AK1131" s="41"/>
      <c r="AL1131" s="42"/>
      <c r="AM1131" s="39"/>
      <c r="AN1131" s="30"/>
      <c r="AO1131" s="30"/>
      <c r="AP1131" s="38"/>
      <c r="AQ1131" s="43" t="s">
        <v>1185</v>
      </c>
      <c r="AR1131" s="44"/>
      <c r="AS1131" s="45">
        <v>45558</v>
      </c>
      <c r="AT1131" s="46"/>
      <c r="AU1131" s="47"/>
      <c r="AV1131" s="48"/>
      <c r="AW1131" s="49"/>
      <c r="AX1131" s="49"/>
      <c r="AY1131" s="49"/>
      <c r="AZ1131" s="49"/>
      <c r="BA1131" s="49"/>
      <c r="BB1131" s="49"/>
      <c r="BC1131" s="49"/>
      <c r="BD1131" s="50"/>
      <c r="BE1131" s="49"/>
      <c r="BF1131" s="49"/>
      <c r="BG1131" s="49"/>
      <c r="BH1131" s="49"/>
      <c r="BI1131" s="49"/>
      <c r="BJ1131" s="49"/>
      <c r="BK1131" s="49"/>
      <c r="BL1131" s="49"/>
      <c r="BM1131" s="49"/>
    </row>
    <row r="1132" spans="2:65" x14ac:dyDescent="0.25">
      <c r="B1132" s="162">
        <v>2024</v>
      </c>
      <c r="C1132" s="26"/>
      <c r="D1132" s="27" t="s">
        <v>3030</v>
      </c>
      <c r="E1132" s="27" t="s">
        <v>3031</v>
      </c>
      <c r="F1132" s="29"/>
      <c r="G1132" s="30" t="s">
        <v>2061</v>
      </c>
      <c r="H1132" s="30"/>
      <c r="I1132" s="30"/>
      <c r="J1132" s="31"/>
      <c r="K1132" s="32"/>
      <c r="L1132" s="33"/>
      <c r="M1132" s="33"/>
      <c r="N1132" s="26"/>
      <c r="O1132" s="26"/>
      <c r="P1132" s="34"/>
      <c r="Q1132" s="33"/>
      <c r="R1132" s="35"/>
      <c r="S1132" s="26"/>
      <c r="T1132" s="26"/>
      <c r="U1132" s="26"/>
      <c r="V1132" s="26" t="s">
        <v>78</v>
      </c>
      <c r="W1132" s="26"/>
      <c r="X1132" s="26"/>
      <c r="Y1132" s="36"/>
      <c r="Z1132" s="37">
        <v>10</v>
      </c>
      <c r="AA1132" s="37"/>
      <c r="AB1132" s="38"/>
      <c r="AC1132" s="33" t="s">
        <v>3032</v>
      </c>
      <c r="AD1132" s="28" t="s">
        <v>184</v>
      </c>
      <c r="AE1132" s="37">
        <v>2024</v>
      </c>
      <c r="AF1132" s="38">
        <v>45460</v>
      </c>
      <c r="AG1132" s="38">
        <v>45471</v>
      </c>
      <c r="AH1132" s="39"/>
      <c r="AI1132" s="39" t="s">
        <v>720</v>
      </c>
      <c r="AJ1132" s="40"/>
      <c r="AK1132" s="41">
        <v>1.6666666666666667</v>
      </c>
      <c r="AL1132" s="42" t="s">
        <v>1894</v>
      </c>
      <c r="AM1132" s="39"/>
      <c r="AN1132" s="30"/>
      <c r="AO1132" s="30"/>
      <c r="AP1132" s="38"/>
      <c r="AQ1132" s="43" t="s">
        <v>155</v>
      </c>
      <c r="AR1132" s="44"/>
      <c r="AS1132" s="45"/>
      <c r="AT1132" s="46"/>
      <c r="AU1132" s="47" t="s">
        <v>2061</v>
      </c>
      <c r="AV1132" s="48">
        <v>45485</v>
      </c>
      <c r="AW1132" s="49"/>
      <c r="AX1132" s="49"/>
      <c r="AY1132" s="49"/>
      <c r="AZ1132" s="49"/>
      <c r="BA1132" s="49"/>
      <c r="BB1132" s="49"/>
      <c r="BC1132" s="49"/>
      <c r="BD1132" s="50">
        <v>11</v>
      </c>
      <c r="BE1132" s="49"/>
      <c r="BF1132" s="49"/>
      <c r="BG1132" s="49">
        <v>10</v>
      </c>
      <c r="BH1132" s="49"/>
      <c r="BI1132" s="49"/>
      <c r="BJ1132" s="49"/>
      <c r="BK1132" s="49"/>
      <c r="BL1132" s="49"/>
      <c r="BM1132" s="49"/>
    </row>
    <row r="1133" spans="2:65" x14ac:dyDescent="0.25">
      <c r="B1133" s="163"/>
      <c r="C1133" s="26"/>
      <c r="D1133" s="27" t="s">
        <v>3033</v>
      </c>
      <c r="E1133" s="27" t="s">
        <v>3034</v>
      </c>
      <c r="F1133" s="29"/>
      <c r="G1133" s="30"/>
      <c r="H1133" s="30"/>
      <c r="I1133" s="30"/>
      <c r="J1133" s="31"/>
      <c r="K1133" s="32"/>
      <c r="L1133" s="33"/>
      <c r="M1133" s="33"/>
      <c r="N1133" s="26"/>
      <c r="O1133" s="26"/>
      <c r="P1133" s="34"/>
      <c r="Q1133" s="33"/>
      <c r="R1133" s="35"/>
      <c r="S1133" s="26"/>
      <c r="T1133" s="26"/>
      <c r="U1133" s="26"/>
      <c r="V1133" s="26"/>
      <c r="W1133" s="26"/>
      <c r="X1133" s="26" t="s">
        <v>1818</v>
      </c>
      <c r="Y1133" s="36"/>
      <c r="Z1133" s="37"/>
      <c r="AA1133" s="37"/>
      <c r="AB1133" s="38"/>
      <c r="AC1133" s="33"/>
      <c r="AD1133" s="28"/>
      <c r="AE1133" s="37"/>
      <c r="AF1133" s="38"/>
      <c r="AG1133" s="38"/>
      <c r="AH1133" s="39" t="s">
        <v>1887</v>
      </c>
      <c r="AI1133" s="39"/>
      <c r="AJ1133" s="40"/>
      <c r="AK1133" s="41"/>
      <c r="AL1133" s="42"/>
      <c r="AM1133" s="39"/>
      <c r="AN1133" s="30"/>
      <c r="AO1133" s="30"/>
      <c r="AP1133" s="38"/>
      <c r="AQ1133" s="43" t="s">
        <v>155</v>
      </c>
      <c r="AR1133" s="44"/>
      <c r="AS1133" s="45"/>
      <c r="AT1133" s="46" t="s">
        <v>3035</v>
      </c>
      <c r="AU1133" s="47"/>
      <c r="AV1133" s="48"/>
      <c r="AW1133" s="49"/>
      <c r="AX1133" s="49"/>
      <c r="AY1133" s="49"/>
      <c r="AZ1133" s="49"/>
      <c r="BA1133" s="49"/>
      <c r="BB1133" s="49"/>
      <c r="BC1133" s="49" t="e">
        <v>#VALUE!</v>
      </c>
      <c r="BD1133" s="50"/>
      <c r="BE1133" s="49"/>
      <c r="BF1133" s="49"/>
      <c r="BG1133" s="49"/>
      <c r="BH1133" s="49"/>
      <c r="BI1133" s="49"/>
      <c r="BJ1133" s="49"/>
      <c r="BK1133" s="49"/>
      <c r="BL1133" s="49"/>
      <c r="BM1133" s="49"/>
    </row>
    <row r="1134" spans="2:65" x14ac:dyDescent="0.25">
      <c r="B1134" s="162">
        <v>2024</v>
      </c>
      <c r="C1134" s="26"/>
      <c r="D1134" s="27" t="s">
        <v>3036</v>
      </c>
      <c r="E1134" s="27" t="s">
        <v>3037</v>
      </c>
      <c r="F1134" s="29"/>
      <c r="G1134" s="30"/>
      <c r="H1134" s="30"/>
      <c r="I1134" s="30"/>
      <c r="J1134" s="31"/>
      <c r="K1134" s="32"/>
      <c r="L1134" s="33"/>
      <c r="M1134" s="33"/>
      <c r="N1134" s="26"/>
      <c r="O1134" s="26"/>
      <c r="P1134" s="34"/>
      <c r="Q1134" s="33"/>
      <c r="R1134" s="35"/>
      <c r="S1134" s="26"/>
      <c r="T1134" s="26"/>
      <c r="U1134" s="26"/>
      <c r="V1134" s="26"/>
      <c r="W1134" s="26"/>
      <c r="X1134" s="26"/>
      <c r="Y1134" s="36"/>
      <c r="Z1134" s="37"/>
      <c r="AA1134" s="37"/>
      <c r="AB1134" s="38"/>
      <c r="AC1134" s="33"/>
      <c r="AD1134" s="28"/>
      <c r="AE1134" s="37">
        <v>2024</v>
      </c>
      <c r="AF1134" s="38"/>
      <c r="AG1134" s="38">
        <v>45587</v>
      </c>
      <c r="AH1134" s="39"/>
      <c r="AI1134" s="39"/>
      <c r="AJ1134" s="40"/>
      <c r="AK1134" s="41"/>
      <c r="AL1134" s="42"/>
      <c r="AM1134" s="39"/>
      <c r="AN1134" s="30"/>
      <c r="AO1134" s="30"/>
      <c r="AP1134" s="38"/>
      <c r="AQ1134" s="43" t="s">
        <v>1185</v>
      </c>
      <c r="AR1134" s="44"/>
      <c r="AS1134" s="45">
        <v>45614</v>
      </c>
      <c r="AT1134" s="46"/>
      <c r="AU1134" s="47"/>
      <c r="AV1134" s="48"/>
      <c r="AW1134" s="49"/>
      <c r="AX1134" s="49"/>
      <c r="AY1134" s="49"/>
      <c r="AZ1134" s="49"/>
      <c r="BA1134" s="49"/>
      <c r="BB1134" s="49"/>
      <c r="BC1134" s="49"/>
      <c r="BD1134" s="50"/>
      <c r="BE1134" s="49"/>
      <c r="BF1134" s="49"/>
      <c r="BG1134" s="49"/>
      <c r="BH1134" s="49"/>
      <c r="BI1134" s="49"/>
      <c r="BJ1134" s="49"/>
      <c r="BK1134" s="49"/>
      <c r="BL1134" s="49"/>
      <c r="BM1134" s="49"/>
    </row>
    <row r="1135" spans="2:65" x14ac:dyDescent="0.25">
      <c r="B1135" s="163"/>
      <c r="C1135" s="26"/>
      <c r="D1135" s="27" t="s">
        <v>3038</v>
      </c>
      <c r="E1135" s="27" t="s">
        <v>3039</v>
      </c>
      <c r="F1135" s="29"/>
      <c r="G1135" s="30"/>
      <c r="H1135" s="30"/>
      <c r="I1135" s="30"/>
      <c r="J1135" s="31"/>
      <c r="K1135" s="32"/>
      <c r="L1135" s="33"/>
      <c r="M1135" s="33"/>
      <c r="N1135" s="26"/>
      <c r="O1135" s="26"/>
      <c r="P1135" s="34"/>
      <c r="Q1135" s="33"/>
      <c r="R1135" s="35"/>
      <c r="S1135" s="26"/>
      <c r="T1135" s="26"/>
      <c r="U1135" s="26"/>
      <c r="V1135" s="26"/>
      <c r="W1135" s="26"/>
      <c r="X1135" s="26"/>
      <c r="Y1135" s="36"/>
      <c r="Z1135" s="37"/>
      <c r="AA1135" s="37"/>
      <c r="AB1135" s="38"/>
      <c r="AC1135" s="33"/>
      <c r="AD1135" s="28"/>
      <c r="AE1135" s="37"/>
      <c r="AF1135" s="38"/>
      <c r="AG1135" s="38"/>
      <c r="AH1135" s="39"/>
      <c r="AI1135" s="39"/>
      <c r="AJ1135" s="40"/>
      <c r="AK1135" s="41"/>
      <c r="AL1135" s="42"/>
      <c r="AM1135" s="39"/>
      <c r="AN1135" s="30"/>
      <c r="AO1135" s="30"/>
      <c r="AP1135" s="38"/>
      <c r="AQ1135" s="43" t="s">
        <v>155</v>
      </c>
      <c r="AR1135" s="44"/>
      <c r="AS1135" s="45"/>
      <c r="AT1135" s="46"/>
      <c r="AU1135" s="47"/>
      <c r="AV1135" s="48">
        <v>44537</v>
      </c>
      <c r="AW1135" s="49"/>
      <c r="AX1135" s="49"/>
      <c r="AY1135" s="49"/>
      <c r="AZ1135" s="49"/>
      <c r="BA1135" s="49"/>
      <c r="BB1135" s="49"/>
      <c r="BC1135" s="49"/>
      <c r="BD1135" s="50"/>
      <c r="BE1135" s="49"/>
      <c r="BF1135" s="49"/>
      <c r="BG1135" s="49"/>
      <c r="BH1135" s="49"/>
      <c r="BI1135" s="49"/>
      <c r="BJ1135" s="49"/>
      <c r="BK1135" s="49"/>
      <c r="BL1135" s="49"/>
      <c r="BM1135" s="49"/>
    </row>
    <row r="1136" spans="2:65" x14ac:dyDescent="0.25">
      <c r="B1136" s="162">
        <v>2023</v>
      </c>
      <c r="C1136" s="26"/>
      <c r="D1136" s="27" t="s">
        <v>3040</v>
      </c>
      <c r="E1136" s="27" t="s">
        <v>3041</v>
      </c>
      <c r="F1136" s="29"/>
      <c r="G1136" s="30"/>
      <c r="H1136" s="30"/>
      <c r="I1136" s="30"/>
      <c r="J1136" s="31"/>
      <c r="K1136" s="32"/>
      <c r="L1136" s="33"/>
      <c r="M1136" s="33"/>
      <c r="N1136" s="26"/>
      <c r="O1136" s="26"/>
      <c r="P1136" s="34"/>
      <c r="Q1136" s="33"/>
      <c r="R1136" s="35"/>
      <c r="S1136" s="26"/>
      <c r="T1136" s="26"/>
      <c r="U1136" s="26"/>
      <c r="V1136" s="26"/>
      <c r="W1136" s="26"/>
      <c r="X1136" s="26"/>
      <c r="Y1136" s="36"/>
      <c r="Z1136" s="37"/>
      <c r="AA1136" s="37"/>
      <c r="AB1136" s="38"/>
      <c r="AC1136" s="33"/>
      <c r="AD1136" s="28" t="s">
        <v>1747</v>
      </c>
      <c r="AE1136" s="37">
        <v>2023</v>
      </c>
      <c r="AF1136" s="38">
        <v>45062</v>
      </c>
      <c r="AG1136" s="38">
        <v>45083</v>
      </c>
      <c r="AH1136" s="39" t="s">
        <v>39</v>
      </c>
      <c r="AI1136" s="39" t="s">
        <v>720</v>
      </c>
      <c r="AJ1136" s="40"/>
      <c r="AK1136" s="41"/>
      <c r="AL1136" s="42" t="s">
        <v>1894</v>
      </c>
      <c r="AM1136" s="39"/>
      <c r="AN1136" s="30"/>
      <c r="AO1136" s="30"/>
      <c r="AP1136" s="38"/>
      <c r="AQ1136" s="43" t="s">
        <v>911</v>
      </c>
      <c r="AR1136" s="44"/>
      <c r="AS1136" s="45"/>
      <c r="AT1136" s="46"/>
      <c r="AU1136" s="47"/>
      <c r="AV1136" s="48">
        <v>45672</v>
      </c>
      <c r="AW1136" s="49"/>
      <c r="AX1136" s="49"/>
      <c r="AY1136" s="49"/>
      <c r="AZ1136" s="49"/>
      <c r="BA1136" s="49"/>
      <c r="BB1136" s="49"/>
      <c r="BC1136" s="49"/>
      <c r="BD1136" s="50">
        <v>11</v>
      </c>
      <c r="BE1136" s="49"/>
      <c r="BF1136" s="49"/>
      <c r="BG1136" s="49"/>
      <c r="BH1136" s="49"/>
      <c r="BI1136" s="49"/>
      <c r="BJ1136" s="49"/>
      <c r="BK1136" s="49"/>
      <c r="BL1136" s="49"/>
      <c r="BM1136" s="49"/>
    </row>
    <row r="1137" spans="2:65" x14ac:dyDescent="0.25">
      <c r="B1137" s="163"/>
      <c r="C1137" s="26"/>
      <c r="D1137" s="27" t="s">
        <v>3042</v>
      </c>
      <c r="E1137" s="27" t="s">
        <v>3043</v>
      </c>
      <c r="F1137" s="29"/>
      <c r="G1137" s="30"/>
      <c r="H1137" s="30"/>
      <c r="I1137" s="30"/>
      <c r="J1137" s="31"/>
      <c r="K1137" s="32"/>
      <c r="L1137" s="33"/>
      <c r="M1137" s="33"/>
      <c r="N1137" s="26"/>
      <c r="O1137" s="26"/>
      <c r="P1137" s="34"/>
      <c r="Q1137" s="33"/>
      <c r="R1137" s="35"/>
      <c r="S1137" s="26"/>
      <c r="T1137" s="26"/>
      <c r="U1137" s="26"/>
      <c r="V1137" s="26"/>
      <c r="W1137" s="26"/>
      <c r="X1137" s="26" t="s">
        <v>46</v>
      </c>
      <c r="Y1137" s="36"/>
      <c r="Z1137" s="37"/>
      <c r="AA1137" s="37"/>
      <c r="AB1137" s="38" t="s">
        <v>47</v>
      </c>
      <c r="AC1137" s="33"/>
      <c r="AD1137" s="28"/>
      <c r="AE1137" s="37"/>
      <c r="AF1137" s="38"/>
      <c r="AG1137" s="38"/>
      <c r="AH1137" s="39"/>
      <c r="AI1137" s="39"/>
      <c r="AJ1137" s="40"/>
      <c r="AK1137" s="41"/>
      <c r="AL1137" s="42"/>
      <c r="AM1137" s="39"/>
      <c r="AN1137" s="30"/>
      <c r="AO1137" s="30"/>
      <c r="AP1137" s="38"/>
      <c r="AQ1137" s="43" t="s">
        <v>155</v>
      </c>
      <c r="AR1137" s="44"/>
      <c r="AS1137" s="45"/>
      <c r="AT1137" s="46" t="s">
        <v>3044</v>
      </c>
      <c r="AU1137" s="47" t="s">
        <v>44</v>
      </c>
      <c r="AV1137" s="48"/>
      <c r="AW1137" s="49"/>
      <c r="AX1137" s="49"/>
      <c r="AY1137" s="49"/>
      <c r="AZ1137" s="49"/>
      <c r="BA1137" s="49"/>
      <c r="BB1137" s="49"/>
      <c r="BC1137" s="49" t="e">
        <v>#VALUE!</v>
      </c>
      <c r="BD1137" s="50"/>
      <c r="BE1137" s="49"/>
      <c r="BF1137" s="49"/>
      <c r="BG1137" s="49"/>
      <c r="BH1137" s="49"/>
      <c r="BI1137" s="49"/>
      <c r="BJ1137" s="49"/>
      <c r="BK1137" s="49"/>
      <c r="BL1137" s="49"/>
      <c r="BM1137" s="49"/>
    </row>
    <row r="1138" spans="2:65" x14ac:dyDescent="0.25">
      <c r="B1138" s="162"/>
      <c r="C1138" s="26"/>
      <c r="D1138" s="27" t="s">
        <v>3045</v>
      </c>
      <c r="E1138" s="27" t="s">
        <v>3046</v>
      </c>
      <c r="F1138" s="29"/>
      <c r="G1138" s="30"/>
      <c r="H1138" s="30"/>
      <c r="I1138" s="30"/>
      <c r="J1138" s="31"/>
      <c r="K1138" s="32"/>
      <c r="L1138" s="33"/>
      <c r="M1138" s="33"/>
      <c r="N1138" s="26"/>
      <c r="O1138" s="26"/>
      <c r="P1138" s="34"/>
      <c r="Q1138" s="33"/>
      <c r="R1138" s="35"/>
      <c r="S1138" s="26"/>
      <c r="T1138" s="26"/>
      <c r="U1138" s="26"/>
      <c r="V1138" s="26"/>
      <c r="W1138" s="26"/>
      <c r="X1138" s="26"/>
      <c r="Y1138" s="36"/>
      <c r="Z1138" s="37"/>
      <c r="AA1138" s="37"/>
      <c r="AB1138" s="38" t="s">
        <v>38</v>
      </c>
      <c r="AC1138" s="33"/>
      <c r="AD1138" s="28"/>
      <c r="AE1138" s="37"/>
      <c r="AF1138" s="38"/>
      <c r="AG1138" s="38"/>
      <c r="AH1138" s="39"/>
      <c r="AI1138" s="39"/>
      <c r="AJ1138" s="40"/>
      <c r="AK1138" s="41"/>
      <c r="AL1138" s="42"/>
      <c r="AM1138" s="39"/>
      <c r="AN1138" s="30"/>
      <c r="AO1138" s="30"/>
      <c r="AP1138" s="38"/>
      <c r="AQ1138" s="43" t="s">
        <v>155</v>
      </c>
      <c r="AR1138" s="44"/>
      <c r="AS1138" s="45"/>
      <c r="AT1138" s="46"/>
      <c r="AU1138" s="47" t="s">
        <v>35</v>
      </c>
      <c r="AV1138" s="48">
        <v>45135</v>
      </c>
      <c r="AW1138" s="49"/>
      <c r="AX1138" s="49"/>
      <c r="AY1138" s="49"/>
      <c r="AZ1138" s="49">
        <v>5</v>
      </c>
      <c r="BA1138" s="49"/>
      <c r="BB1138" s="49"/>
      <c r="BC1138" s="49" t="e">
        <v>#VALUE!</v>
      </c>
      <c r="BD1138" s="50"/>
      <c r="BE1138" s="49"/>
      <c r="BF1138" s="49"/>
      <c r="BG1138" s="49"/>
      <c r="BH1138" s="49"/>
      <c r="BI1138" s="49"/>
      <c r="BJ1138" s="49"/>
      <c r="BK1138" s="49"/>
      <c r="BL1138" s="49"/>
      <c r="BM1138" s="49"/>
    </row>
    <row r="1139" spans="2:65" x14ac:dyDescent="0.25">
      <c r="B1139" s="163">
        <v>2024</v>
      </c>
      <c r="C1139" s="26"/>
      <c r="D1139" s="27" t="s">
        <v>3047</v>
      </c>
      <c r="E1139" s="27" t="s">
        <v>3048</v>
      </c>
      <c r="F1139" s="29"/>
      <c r="G1139" s="30"/>
      <c r="H1139" s="30"/>
      <c r="I1139" s="30"/>
      <c r="J1139" s="31"/>
      <c r="K1139" s="32"/>
      <c r="L1139" s="33"/>
      <c r="M1139" s="33"/>
      <c r="N1139" s="26"/>
      <c r="O1139" s="26"/>
      <c r="P1139" s="34"/>
      <c r="Q1139" s="33"/>
      <c r="R1139" s="35"/>
      <c r="S1139" s="26"/>
      <c r="T1139" s="26"/>
      <c r="U1139" s="26"/>
      <c r="V1139" s="26"/>
      <c r="W1139" s="26"/>
      <c r="X1139" s="26" t="s">
        <v>28</v>
      </c>
      <c r="Y1139" s="36"/>
      <c r="Z1139" s="37">
        <v>400</v>
      </c>
      <c r="AA1139" s="37"/>
      <c r="AB1139" s="38"/>
      <c r="AC1139" s="33" t="s">
        <v>3049</v>
      </c>
      <c r="AD1139" s="28" t="s">
        <v>2351</v>
      </c>
      <c r="AE1139" s="37">
        <v>2024</v>
      </c>
      <c r="AF1139" s="38">
        <v>45544</v>
      </c>
      <c r="AG1139" s="38">
        <v>45546</v>
      </c>
      <c r="AH1139" s="39"/>
      <c r="AI1139" s="39"/>
      <c r="AJ1139" s="40"/>
      <c r="AK1139" s="41"/>
      <c r="AL1139" s="42"/>
      <c r="AM1139" s="39"/>
      <c r="AN1139" s="30"/>
      <c r="AO1139" s="30"/>
      <c r="AP1139" s="38"/>
      <c r="AQ1139" s="43"/>
      <c r="AR1139" s="44">
        <v>45546</v>
      </c>
      <c r="AS1139" s="45">
        <v>45692</v>
      </c>
      <c r="AT1139" s="46" t="s">
        <v>3050</v>
      </c>
      <c r="AU1139" s="47"/>
      <c r="AV1139" s="48"/>
      <c r="AW1139" s="49"/>
      <c r="AX1139" s="49"/>
      <c r="AY1139" s="49"/>
      <c r="AZ1139" s="49"/>
      <c r="BA1139" s="49"/>
      <c r="BB1139" s="49"/>
      <c r="BC1139" s="49"/>
      <c r="BD1139" s="50"/>
      <c r="BE1139" s="49"/>
      <c r="BF1139" s="49"/>
      <c r="BG1139" s="49"/>
      <c r="BH1139" s="49"/>
      <c r="BI1139" s="49"/>
      <c r="BJ1139" s="49"/>
      <c r="BK1139" s="49"/>
      <c r="BL1139" s="49"/>
      <c r="BM1139" s="49"/>
    </row>
    <row r="1140" spans="2:65" x14ac:dyDescent="0.25">
      <c r="B1140" s="162"/>
      <c r="C1140" s="26"/>
      <c r="D1140" s="27" t="s">
        <v>3051</v>
      </c>
      <c r="E1140" s="27" t="s">
        <v>2000</v>
      </c>
      <c r="F1140" s="29"/>
      <c r="G1140" s="30" t="s">
        <v>750</v>
      </c>
      <c r="H1140" s="30"/>
      <c r="I1140" s="30"/>
      <c r="J1140" s="31"/>
      <c r="K1140" s="32"/>
      <c r="L1140" s="33"/>
      <c r="M1140" s="33"/>
      <c r="N1140" s="26"/>
      <c r="O1140" s="26"/>
      <c r="P1140" s="34"/>
      <c r="Q1140" s="33"/>
      <c r="R1140" s="35"/>
      <c r="S1140" s="26"/>
      <c r="T1140" s="26"/>
      <c r="U1140" s="26"/>
      <c r="V1140" s="26"/>
      <c r="W1140" s="26"/>
      <c r="X1140" s="26" t="s">
        <v>1818</v>
      </c>
      <c r="Y1140" s="36"/>
      <c r="Z1140" s="37"/>
      <c r="AA1140" s="37"/>
      <c r="AB1140" s="38"/>
      <c r="AC1140" s="33"/>
      <c r="AD1140" s="28"/>
      <c r="AE1140" s="37"/>
      <c r="AF1140" s="38"/>
      <c r="AG1140" s="38"/>
      <c r="AH1140" s="39"/>
      <c r="AI1140" s="39"/>
      <c r="AJ1140" s="40"/>
      <c r="AK1140" s="41"/>
      <c r="AL1140" s="42"/>
      <c r="AM1140" s="39"/>
      <c r="AN1140" s="30"/>
      <c r="AO1140" s="30"/>
      <c r="AP1140" s="38"/>
      <c r="AQ1140" s="43" t="s">
        <v>1185</v>
      </c>
      <c r="AR1140" s="44"/>
      <c r="AS1140" s="45"/>
      <c r="AT1140" s="46" t="s">
        <v>3052</v>
      </c>
      <c r="AU1140" s="47"/>
      <c r="AV1140" s="48"/>
      <c r="AW1140" s="49"/>
      <c r="AX1140" s="49"/>
      <c r="AY1140" s="49"/>
      <c r="AZ1140" s="49"/>
      <c r="BA1140" s="49"/>
      <c r="BB1140" s="49"/>
      <c r="BC1140" s="49" t="e">
        <v>#VALUE!</v>
      </c>
      <c r="BD1140" s="50"/>
      <c r="BE1140" s="49"/>
      <c r="BF1140" s="49"/>
      <c r="BG1140" s="49"/>
      <c r="BH1140" s="49"/>
      <c r="BI1140" s="49"/>
      <c r="BJ1140" s="49"/>
      <c r="BK1140" s="49"/>
      <c r="BL1140" s="49"/>
      <c r="BM1140" s="49"/>
    </row>
    <row r="1141" spans="2:65" x14ac:dyDescent="0.25">
      <c r="B1141" s="163"/>
      <c r="C1141" s="26"/>
      <c r="D1141" s="27" t="s">
        <v>3053</v>
      </c>
      <c r="E1141" s="27" t="s">
        <v>3054</v>
      </c>
      <c r="F1141" s="29"/>
      <c r="G1141" s="30" t="s">
        <v>3055</v>
      </c>
      <c r="H1141" s="30"/>
      <c r="I1141" s="30"/>
      <c r="J1141" s="31"/>
      <c r="K1141" s="32"/>
      <c r="L1141" s="33"/>
      <c r="M1141" s="33"/>
      <c r="N1141" s="26"/>
      <c r="O1141" s="26"/>
      <c r="P1141" s="34"/>
      <c r="Q1141" s="33"/>
      <c r="R1141" s="35"/>
      <c r="S1141" s="26"/>
      <c r="T1141" s="26"/>
      <c r="U1141" s="26"/>
      <c r="V1141" s="26"/>
      <c r="W1141" s="26"/>
      <c r="X1141" s="26"/>
      <c r="Y1141" s="36"/>
      <c r="Z1141" s="37"/>
      <c r="AA1141" s="37"/>
      <c r="AB1141" s="38"/>
      <c r="AC1141" s="33"/>
      <c r="AD1141" s="28"/>
      <c r="AE1141" s="37"/>
      <c r="AF1141" s="38"/>
      <c r="AG1141" s="38"/>
      <c r="AH1141" s="39"/>
      <c r="AI1141" s="39"/>
      <c r="AJ1141" s="40"/>
      <c r="AK1141" s="41"/>
      <c r="AL1141" s="42"/>
      <c r="AM1141" s="39"/>
      <c r="AN1141" s="30"/>
      <c r="AO1141" s="30"/>
      <c r="AP1141" s="38"/>
      <c r="AQ1141" s="43" t="s">
        <v>1185</v>
      </c>
      <c r="AR1141" s="44"/>
      <c r="AS1141" s="45"/>
      <c r="AT1141" s="46" t="s">
        <v>3056</v>
      </c>
      <c r="AU1141" s="47"/>
      <c r="AV1141" s="48"/>
      <c r="AW1141" s="49"/>
      <c r="AX1141" s="49"/>
      <c r="AY1141" s="49"/>
      <c r="AZ1141" s="49"/>
      <c r="BA1141" s="49"/>
      <c r="BB1141" s="49"/>
      <c r="BC1141" s="49" t="e">
        <v>#VALUE!</v>
      </c>
      <c r="BD1141" s="50"/>
      <c r="BE1141" s="49"/>
      <c r="BF1141" s="49"/>
      <c r="BG1141" s="49"/>
      <c r="BH1141" s="49"/>
      <c r="BI1141" s="49"/>
      <c r="BJ1141" s="49"/>
      <c r="BK1141" s="49"/>
      <c r="BL1141" s="49"/>
      <c r="BM1141" s="49"/>
    </row>
    <row r="1142" spans="2:65" x14ac:dyDescent="0.25">
      <c r="B1142" s="162"/>
      <c r="C1142" s="26"/>
      <c r="D1142" s="27" t="s">
        <v>3057</v>
      </c>
      <c r="E1142" s="27" t="s">
        <v>3058</v>
      </c>
      <c r="F1142" s="29"/>
      <c r="G1142" s="30" t="s">
        <v>750</v>
      </c>
      <c r="H1142" s="30"/>
      <c r="I1142" s="30"/>
      <c r="J1142" s="31"/>
      <c r="K1142" s="32"/>
      <c r="L1142" s="33"/>
      <c r="M1142" s="33"/>
      <c r="N1142" s="26"/>
      <c r="O1142" s="26"/>
      <c r="P1142" s="34"/>
      <c r="Q1142" s="33"/>
      <c r="R1142" s="35"/>
      <c r="S1142" s="26"/>
      <c r="T1142" s="26"/>
      <c r="U1142" s="26"/>
      <c r="V1142" s="26"/>
      <c r="W1142" s="26"/>
      <c r="X1142" s="26"/>
      <c r="Y1142" s="36"/>
      <c r="Z1142" s="37"/>
      <c r="AA1142" s="37"/>
      <c r="AB1142" s="38"/>
      <c r="AC1142" s="33"/>
      <c r="AD1142" s="28"/>
      <c r="AE1142" s="37"/>
      <c r="AF1142" s="38"/>
      <c r="AG1142" s="38">
        <v>45200</v>
      </c>
      <c r="AH1142" s="39"/>
      <c r="AI1142" s="39"/>
      <c r="AJ1142" s="40"/>
      <c r="AK1142" s="41"/>
      <c r="AL1142" s="42"/>
      <c r="AM1142" s="39"/>
      <c r="AN1142" s="30"/>
      <c r="AO1142" s="30"/>
      <c r="AP1142" s="38"/>
      <c r="AQ1142" s="43" t="s">
        <v>1185</v>
      </c>
      <c r="AR1142" s="44"/>
      <c r="AS1142" s="45"/>
      <c r="AT1142" s="46" t="s">
        <v>3059</v>
      </c>
      <c r="AU1142" s="47"/>
      <c r="AV1142" s="48"/>
      <c r="AW1142" s="49"/>
      <c r="AX1142" s="49"/>
      <c r="AY1142" s="49"/>
      <c r="AZ1142" s="49"/>
      <c r="BA1142" s="49"/>
      <c r="BB1142" s="49"/>
      <c r="BC1142" s="49" t="e">
        <v>#VALUE!</v>
      </c>
      <c r="BD1142" s="50"/>
      <c r="BE1142" s="49"/>
      <c r="BF1142" s="49"/>
      <c r="BG1142" s="49"/>
      <c r="BH1142" s="49"/>
      <c r="BI1142" s="49"/>
      <c r="BJ1142" s="49"/>
      <c r="BK1142" s="49"/>
      <c r="BL1142" s="49"/>
      <c r="BM1142" s="49"/>
    </row>
    <row r="1143" spans="2:65" x14ac:dyDescent="0.25">
      <c r="B1143" s="163"/>
      <c r="C1143" s="26"/>
      <c r="D1143" s="27" t="s">
        <v>3060</v>
      </c>
      <c r="E1143" s="27" t="s">
        <v>3061</v>
      </c>
      <c r="F1143" s="29"/>
      <c r="G1143" s="30"/>
      <c r="H1143" s="30"/>
      <c r="I1143" s="30"/>
      <c r="J1143" s="31"/>
      <c r="K1143" s="32"/>
      <c r="L1143" s="33"/>
      <c r="M1143" s="33"/>
      <c r="N1143" s="26"/>
      <c r="O1143" s="26"/>
      <c r="P1143" s="34"/>
      <c r="Q1143" s="33"/>
      <c r="R1143" s="35"/>
      <c r="S1143" s="26"/>
      <c r="T1143" s="26"/>
      <c r="U1143" s="26"/>
      <c r="V1143" s="26"/>
      <c r="W1143" s="26"/>
      <c r="X1143" s="26"/>
      <c r="Y1143" s="36"/>
      <c r="Z1143" s="37"/>
      <c r="AA1143" s="37"/>
      <c r="AB1143" s="38"/>
      <c r="AC1143" s="33"/>
      <c r="AD1143" s="28"/>
      <c r="AE1143" s="37"/>
      <c r="AF1143" s="38"/>
      <c r="AG1143" s="38"/>
      <c r="AH1143" s="39"/>
      <c r="AI1143" s="39"/>
      <c r="AJ1143" s="40"/>
      <c r="AK1143" s="41"/>
      <c r="AL1143" s="42"/>
      <c r="AM1143" s="39"/>
      <c r="AN1143" s="30"/>
      <c r="AO1143" s="30"/>
      <c r="AP1143" s="38"/>
      <c r="AQ1143" s="43"/>
      <c r="AR1143" s="44"/>
      <c r="AS1143" s="45">
        <v>45684</v>
      </c>
      <c r="AT1143" s="46"/>
      <c r="AU1143" s="47"/>
      <c r="AV1143" s="48"/>
      <c r="AW1143" s="49"/>
      <c r="AX1143" s="49"/>
      <c r="AY1143" s="49"/>
      <c r="AZ1143" s="49"/>
      <c r="BA1143" s="49"/>
      <c r="BB1143" s="49"/>
      <c r="BC1143" s="49"/>
      <c r="BD1143" s="50"/>
      <c r="BE1143" s="49"/>
      <c r="BF1143" s="49"/>
      <c r="BG1143" s="49"/>
      <c r="BH1143" s="49"/>
      <c r="BI1143" s="49"/>
      <c r="BJ1143" s="49"/>
      <c r="BK1143" s="49"/>
      <c r="BL1143" s="49"/>
      <c r="BM1143" s="49"/>
    </row>
    <row r="1144" spans="2:65" x14ac:dyDescent="0.25">
      <c r="B1144" s="162">
        <v>2024</v>
      </c>
      <c r="C1144" s="26"/>
      <c r="D1144" s="27" t="s">
        <v>3062</v>
      </c>
      <c r="E1144" s="27" t="s">
        <v>3063</v>
      </c>
      <c r="F1144" s="29" t="s">
        <v>59</v>
      </c>
      <c r="G1144" s="30"/>
      <c r="H1144" s="30"/>
      <c r="I1144" s="30"/>
      <c r="J1144" s="31"/>
      <c r="K1144" s="32"/>
      <c r="L1144" s="33"/>
      <c r="M1144" s="33"/>
      <c r="N1144" s="26"/>
      <c r="O1144" s="26"/>
      <c r="P1144" s="34"/>
      <c r="Q1144" s="33"/>
      <c r="R1144" s="35"/>
      <c r="S1144" s="26"/>
      <c r="T1144" s="26"/>
      <c r="U1144" s="26"/>
      <c r="V1144" s="26"/>
      <c r="W1144" s="26"/>
      <c r="X1144" s="26"/>
      <c r="Y1144" s="36"/>
      <c r="Z1144" s="37"/>
      <c r="AA1144" s="37"/>
      <c r="AB1144" s="38"/>
      <c r="AC1144" s="33"/>
      <c r="AD1144" s="28"/>
      <c r="AE1144" s="37">
        <v>2024</v>
      </c>
      <c r="AF1144" s="38">
        <v>45446</v>
      </c>
      <c r="AG1144" s="38">
        <v>45450</v>
      </c>
      <c r="AH1144" s="39"/>
      <c r="AI1144" s="39"/>
      <c r="AJ1144" s="40"/>
      <c r="AK1144" s="41"/>
      <c r="AL1144" s="42"/>
      <c r="AM1144" s="39"/>
      <c r="AN1144" s="30"/>
      <c r="AO1144" s="30"/>
      <c r="AP1144" s="38"/>
      <c r="AQ1144" s="43" t="s">
        <v>1185</v>
      </c>
      <c r="AR1144" s="44"/>
      <c r="AS1144" s="45"/>
      <c r="AT1144" s="46" t="s">
        <v>2823</v>
      </c>
      <c r="AU1144" s="47"/>
      <c r="AV1144" s="48"/>
      <c r="AW1144" s="49"/>
      <c r="AX1144" s="49"/>
      <c r="AY1144" s="49"/>
      <c r="AZ1144" s="49"/>
      <c r="BA1144" s="49"/>
      <c r="BB1144" s="49"/>
      <c r="BC1144" s="49"/>
      <c r="BD1144" s="50"/>
      <c r="BE1144" s="49"/>
      <c r="BF1144" s="49"/>
      <c r="BG1144" s="49"/>
      <c r="BH1144" s="49"/>
      <c r="BI1144" s="49"/>
      <c r="BJ1144" s="49"/>
      <c r="BK1144" s="49"/>
      <c r="BL1144" s="49"/>
      <c r="BM1144" s="49"/>
    </row>
    <row r="1145" spans="2:65" x14ac:dyDescent="0.25">
      <c r="B1145" s="163"/>
      <c r="C1145" s="26"/>
      <c r="D1145" s="27" t="s">
        <v>3064</v>
      </c>
      <c r="E1145" s="27" t="s">
        <v>3065</v>
      </c>
      <c r="F1145" s="29"/>
      <c r="G1145" s="30"/>
      <c r="H1145" s="30"/>
      <c r="I1145" s="30"/>
      <c r="J1145" s="31"/>
      <c r="K1145" s="32"/>
      <c r="L1145" s="33"/>
      <c r="M1145" s="33"/>
      <c r="N1145" s="26"/>
      <c r="O1145" s="26"/>
      <c r="P1145" s="34"/>
      <c r="Q1145" s="33"/>
      <c r="R1145" s="35"/>
      <c r="S1145" s="26" t="s">
        <v>1093</v>
      </c>
      <c r="T1145" s="26"/>
      <c r="U1145" s="26"/>
      <c r="V1145" s="26" t="s">
        <v>78</v>
      </c>
      <c r="W1145" s="26"/>
      <c r="X1145" s="26" t="s">
        <v>423</v>
      </c>
      <c r="Y1145" s="36"/>
      <c r="Z1145" s="37"/>
      <c r="AA1145" s="37"/>
      <c r="AB1145" s="38"/>
      <c r="AC1145" s="33"/>
      <c r="AD1145" s="28"/>
      <c r="AE1145" s="37"/>
      <c r="AF1145" s="38"/>
      <c r="AG1145" s="38"/>
      <c r="AH1145" s="39"/>
      <c r="AI1145" s="39"/>
      <c r="AJ1145" s="40"/>
      <c r="AK1145" s="41"/>
      <c r="AL1145" s="42"/>
      <c r="AM1145" s="39"/>
      <c r="AN1145" s="30"/>
      <c r="AO1145" s="30"/>
      <c r="AP1145" s="38"/>
      <c r="AQ1145" s="43" t="s">
        <v>155</v>
      </c>
      <c r="AR1145" s="44"/>
      <c r="AS1145" s="45"/>
      <c r="AT1145" s="46"/>
      <c r="AU1145" s="47"/>
      <c r="AV1145" s="48">
        <v>43438</v>
      </c>
      <c r="AW1145" s="49"/>
      <c r="AX1145" s="49"/>
      <c r="AY1145" s="49"/>
      <c r="AZ1145" s="49"/>
      <c r="BA1145" s="49"/>
      <c r="BB1145" s="49"/>
      <c r="BC1145" s="49"/>
      <c r="BD1145" s="50"/>
      <c r="BE1145" s="49"/>
      <c r="BF1145" s="49"/>
      <c r="BG1145" s="49"/>
      <c r="BH1145" s="49"/>
      <c r="BI1145" s="49"/>
      <c r="BJ1145" s="49"/>
      <c r="BK1145" s="49"/>
      <c r="BL1145" s="49"/>
      <c r="BM1145" s="49"/>
    </row>
    <row r="1146" spans="2:65" x14ac:dyDescent="0.25">
      <c r="B1146" s="162"/>
      <c r="C1146" s="26"/>
      <c r="D1146" s="27" t="s">
        <v>3066</v>
      </c>
      <c r="E1146" s="27" t="s">
        <v>3067</v>
      </c>
      <c r="F1146" s="29"/>
      <c r="G1146" s="30"/>
      <c r="H1146" s="30"/>
      <c r="I1146" s="30"/>
      <c r="J1146" s="31"/>
      <c r="K1146" s="32"/>
      <c r="L1146" s="33"/>
      <c r="M1146" s="33"/>
      <c r="N1146" s="26"/>
      <c r="O1146" s="26"/>
      <c r="P1146" s="34"/>
      <c r="Q1146" s="33"/>
      <c r="R1146" s="35"/>
      <c r="S1146" s="26"/>
      <c r="T1146" s="26"/>
      <c r="U1146" s="26"/>
      <c r="V1146" s="26"/>
      <c r="W1146" s="26"/>
      <c r="X1146" s="26"/>
      <c r="Y1146" s="36"/>
      <c r="Z1146" s="37"/>
      <c r="AA1146" s="37"/>
      <c r="AB1146" s="38"/>
      <c r="AC1146" s="33"/>
      <c r="AD1146" s="28"/>
      <c r="AE1146" s="37"/>
      <c r="AF1146" s="38"/>
      <c r="AG1146" s="38"/>
      <c r="AH1146" s="39"/>
      <c r="AI1146" s="39"/>
      <c r="AJ1146" s="40"/>
      <c r="AK1146" s="41"/>
      <c r="AL1146" s="42"/>
      <c r="AM1146" s="39"/>
      <c r="AN1146" s="30"/>
      <c r="AO1146" s="30"/>
      <c r="AP1146" s="38"/>
      <c r="AQ1146" s="43" t="s">
        <v>1185</v>
      </c>
      <c r="AR1146" s="44"/>
      <c r="AS1146" s="45">
        <v>45572</v>
      </c>
      <c r="AT1146" s="46" t="s">
        <v>3068</v>
      </c>
      <c r="AU1146" s="47"/>
      <c r="AV1146" s="48"/>
      <c r="AW1146" s="49"/>
      <c r="AX1146" s="49"/>
      <c r="AY1146" s="49"/>
      <c r="AZ1146" s="49"/>
      <c r="BA1146" s="49"/>
      <c r="BB1146" s="49"/>
      <c r="BC1146" s="49"/>
      <c r="BD1146" s="50"/>
      <c r="BE1146" s="49"/>
      <c r="BF1146" s="49"/>
      <c r="BG1146" s="49"/>
      <c r="BH1146" s="49"/>
      <c r="BI1146" s="49"/>
      <c r="BJ1146" s="49"/>
      <c r="BK1146" s="49"/>
      <c r="BL1146" s="49"/>
      <c r="BM1146" s="49"/>
    </row>
    <row r="1147" spans="2:65" x14ac:dyDescent="0.25">
      <c r="B1147" s="163"/>
      <c r="C1147" s="26"/>
      <c r="D1147" s="27" t="s">
        <v>3069</v>
      </c>
      <c r="E1147" s="27" t="s">
        <v>3070</v>
      </c>
      <c r="F1147" s="29"/>
      <c r="G1147" s="30"/>
      <c r="H1147" s="30"/>
      <c r="I1147" s="30"/>
      <c r="J1147" s="31"/>
      <c r="K1147" s="32"/>
      <c r="L1147" s="33"/>
      <c r="M1147" s="33"/>
      <c r="N1147" s="26"/>
      <c r="O1147" s="26"/>
      <c r="P1147" s="34"/>
      <c r="Q1147" s="33"/>
      <c r="R1147" s="35"/>
      <c r="S1147" s="26"/>
      <c r="T1147" s="26"/>
      <c r="U1147" s="26"/>
      <c r="V1147" s="26"/>
      <c r="W1147" s="26"/>
      <c r="X1147" s="26" t="s">
        <v>86</v>
      </c>
      <c r="Y1147" s="36"/>
      <c r="Z1147" s="37"/>
      <c r="AA1147" s="37"/>
      <c r="AB1147" s="38" t="s">
        <v>47</v>
      </c>
      <c r="AC1147" s="33"/>
      <c r="AD1147" s="28"/>
      <c r="AE1147" s="37"/>
      <c r="AF1147" s="38"/>
      <c r="AG1147" s="38"/>
      <c r="AH1147" s="39"/>
      <c r="AI1147" s="39"/>
      <c r="AJ1147" s="40"/>
      <c r="AK1147" s="41"/>
      <c r="AL1147" s="42"/>
      <c r="AM1147" s="39"/>
      <c r="AN1147" s="30"/>
      <c r="AO1147" s="30"/>
      <c r="AP1147" s="38"/>
      <c r="AQ1147" s="43" t="s">
        <v>155</v>
      </c>
      <c r="AR1147" s="44"/>
      <c r="AS1147" s="45"/>
      <c r="AT1147" s="46"/>
      <c r="AU1147" s="47" t="s">
        <v>44</v>
      </c>
      <c r="AV1147" s="48">
        <v>44714</v>
      </c>
      <c r="AW1147" s="49"/>
      <c r="AX1147" s="49">
        <v>7</v>
      </c>
      <c r="AY1147" s="49"/>
      <c r="AZ1147" s="49"/>
      <c r="BA1147" s="49"/>
      <c r="BB1147" s="49"/>
      <c r="BC1147" s="49"/>
      <c r="BD1147" s="50"/>
      <c r="BE1147" s="49"/>
      <c r="BF1147" s="49"/>
      <c r="BG1147" s="49"/>
      <c r="BH1147" s="49"/>
      <c r="BI1147" s="49"/>
      <c r="BJ1147" s="49"/>
      <c r="BK1147" s="49"/>
      <c r="BL1147" s="49"/>
      <c r="BM1147" s="49"/>
    </row>
    <row r="1148" spans="2:65" x14ac:dyDescent="0.25">
      <c r="B1148" s="162"/>
      <c r="C1148" s="26"/>
      <c r="D1148" s="27" t="s">
        <v>3071</v>
      </c>
      <c r="E1148" s="27" t="s">
        <v>3072</v>
      </c>
      <c r="F1148" s="29"/>
      <c r="G1148" s="30"/>
      <c r="H1148" s="30"/>
      <c r="I1148" s="30"/>
      <c r="J1148" s="31"/>
      <c r="K1148" s="32"/>
      <c r="L1148" s="33"/>
      <c r="M1148" s="33"/>
      <c r="N1148" s="26"/>
      <c r="O1148" s="26"/>
      <c r="P1148" s="34"/>
      <c r="Q1148" s="33"/>
      <c r="R1148" s="35"/>
      <c r="S1148" s="26"/>
      <c r="T1148" s="26"/>
      <c r="U1148" s="26"/>
      <c r="V1148" s="26"/>
      <c r="W1148" s="26"/>
      <c r="X1148" s="26"/>
      <c r="Y1148" s="36"/>
      <c r="Z1148" s="37"/>
      <c r="AA1148" s="37"/>
      <c r="AB1148" s="38"/>
      <c r="AC1148" s="33"/>
      <c r="AD1148" s="28"/>
      <c r="AE1148" s="37"/>
      <c r="AF1148" s="38"/>
      <c r="AG1148" s="38"/>
      <c r="AH1148" s="39" t="s">
        <v>1887</v>
      </c>
      <c r="AI1148" s="39"/>
      <c r="AJ1148" s="40"/>
      <c r="AK1148" s="41"/>
      <c r="AL1148" s="42"/>
      <c r="AM1148" s="39"/>
      <c r="AN1148" s="30"/>
      <c r="AO1148" s="30"/>
      <c r="AP1148" s="38"/>
      <c r="AQ1148" s="43" t="s">
        <v>155</v>
      </c>
      <c r="AR1148" s="44"/>
      <c r="AS1148" s="45"/>
      <c r="AT1148" s="46" t="s">
        <v>3073</v>
      </c>
      <c r="AU1148" s="47"/>
      <c r="AV1148" s="48"/>
      <c r="AW1148" s="49"/>
      <c r="AX1148" s="49"/>
      <c r="AY1148" s="49"/>
      <c r="AZ1148" s="49"/>
      <c r="BA1148" s="49"/>
      <c r="BB1148" s="49"/>
      <c r="BC1148" s="49" t="e">
        <v>#VALUE!</v>
      </c>
      <c r="BD1148" s="50"/>
      <c r="BE1148" s="49"/>
      <c r="BF1148" s="49"/>
      <c r="BG1148" s="49"/>
      <c r="BH1148" s="49"/>
      <c r="BI1148" s="49"/>
      <c r="BJ1148" s="49"/>
      <c r="BK1148" s="49"/>
      <c r="BL1148" s="49"/>
      <c r="BM1148" s="49"/>
    </row>
    <row r="1149" spans="2:65" x14ac:dyDescent="0.25">
      <c r="B1149" s="163"/>
      <c r="C1149" s="26"/>
      <c r="D1149" s="27" t="s">
        <v>3074</v>
      </c>
      <c r="E1149" s="27" t="s">
        <v>3075</v>
      </c>
      <c r="F1149" s="29"/>
      <c r="G1149" s="30"/>
      <c r="H1149" s="30"/>
      <c r="I1149" s="30"/>
      <c r="J1149" s="31"/>
      <c r="K1149" s="32"/>
      <c r="L1149" s="33"/>
      <c r="M1149" s="33"/>
      <c r="N1149" s="26"/>
      <c r="O1149" s="26"/>
      <c r="P1149" s="34"/>
      <c r="Q1149" s="33"/>
      <c r="R1149" s="35"/>
      <c r="S1149" s="26"/>
      <c r="T1149" s="26"/>
      <c r="U1149" s="26"/>
      <c r="V1149" s="26"/>
      <c r="W1149" s="26"/>
      <c r="X1149" s="26"/>
      <c r="Y1149" s="36"/>
      <c r="Z1149" s="37"/>
      <c r="AA1149" s="37"/>
      <c r="AB1149" s="38"/>
      <c r="AC1149" s="33"/>
      <c r="AD1149" s="28"/>
      <c r="AE1149" s="37"/>
      <c r="AF1149" s="38"/>
      <c r="AG1149" s="38"/>
      <c r="AH1149" s="39"/>
      <c r="AI1149" s="39"/>
      <c r="AJ1149" s="40"/>
      <c r="AK1149" s="41"/>
      <c r="AL1149" s="42"/>
      <c r="AM1149" s="39"/>
      <c r="AN1149" s="30"/>
      <c r="AO1149" s="30"/>
      <c r="AP1149" s="38"/>
      <c r="AQ1149" s="43" t="s">
        <v>1185</v>
      </c>
      <c r="AR1149" s="44"/>
      <c r="AS1149" s="45">
        <v>45558</v>
      </c>
      <c r="AT1149" s="46" t="s">
        <v>3076</v>
      </c>
      <c r="AU1149" s="47"/>
      <c r="AV1149" s="48"/>
      <c r="AW1149" s="49"/>
      <c r="AX1149" s="49"/>
      <c r="AY1149" s="49"/>
      <c r="AZ1149" s="49"/>
      <c r="BA1149" s="49"/>
      <c r="BB1149" s="49"/>
      <c r="BC1149" s="49"/>
      <c r="BD1149" s="50"/>
      <c r="BE1149" s="49"/>
      <c r="BF1149" s="49"/>
      <c r="BG1149" s="49"/>
      <c r="BH1149" s="49"/>
      <c r="BI1149" s="49"/>
      <c r="BJ1149" s="49"/>
      <c r="BK1149" s="49"/>
      <c r="BL1149" s="49"/>
      <c r="BM1149" s="49"/>
    </row>
    <row r="1150" spans="2:65" x14ac:dyDescent="0.25">
      <c r="B1150" s="162">
        <v>2023</v>
      </c>
      <c r="C1150" s="26"/>
      <c r="D1150" s="27" t="s">
        <v>3077</v>
      </c>
      <c r="E1150" s="27" t="s">
        <v>3078</v>
      </c>
      <c r="F1150" s="29"/>
      <c r="G1150" s="30" t="s">
        <v>3079</v>
      </c>
      <c r="H1150" s="30"/>
      <c r="I1150" s="30"/>
      <c r="J1150" s="31"/>
      <c r="K1150" s="32"/>
      <c r="L1150" s="33"/>
      <c r="M1150" s="33"/>
      <c r="N1150" s="26"/>
      <c r="O1150" s="26"/>
      <c r="P1150" s="34"/>
      <c r="Q1150" s="33"/>
      <c r="R1150" s="35"/>
      <c r="S1150" s="26" t="s">
        <v>3080</v>
      </c>
      <c r="T1150" s="26"/>
      <c r="U1150" s="26"/>
      <c r="V1150" s="26" t="s">
        <v>84</v>
      </c>
      <c r="W1150" s="26"/>
      <c r="X1150" s="26"/>
      <c r="Y1150" s="36" t="s">
        <v>3081</v>
      </c>
      <c r="Z1150" s="37">
        <v>232</v>
      </c>
      <c r="AA1150" s="37"/>
      <c r="AB1150" s="38"/>
      <c r="AC1150" s="33">
        <v>9462031</v>
      </c>
      <c r="AD1150" s="28" t="s">
        <v>154</v>
      </c>
      <c r="AE1150" s="37">
        <v>2023</v>
      </c>
      <c r="AF1150" s="38">
        <v>45236</v>
      </c>
      <c r="AG1150" s="38">
        <v>45386</v>
      </c>
      <c r="AH1150" s="39"/>
      <c r="AI1150" s="39"/>
      <c r="AJ1150" s="40"/>
      <c r="AK1150" s="41">
        <v>0.66666666666666663</v>
      </c>
      <c r="AL1150" s="42" t="s">
        <v>1151</v>
      </c>
      <c r="AM1150" s="39"/>
      <c r="AN1150" s="30"/>
      <c r="AO1150" s="30"/>
      <c r="AP1150" s="38"/>
      <c r="AQ1150" s="43" t="s">
        <v>155</v>
      </c>
      <c r="AR1150" s="44"/>
      <c r="AS1150" s="45"/>
      <c r="AT1150" s="46"/>
      <c r="AU1150" s="47" t="s">
        <v>44</v>
      </c>
      <c r="AV1150" s="48">
        <v>45441</v>
      </c>
      <c r="AW1150" s="49"/>
      <c r="AX1150" s="49"/>
      <c r="AY1150" s="49"/>
      <c r="AZ1150" s="49"/>
      <c r="BA1150" s="49"/>
      <c r="BB1150" s="49"/>
      <c r="BC1150" s="49" t="e">
        <v>#VALUE!</v>
      </c>
      <c r="BD1150" s="50"/>
      <c r="BE1150" s="49">
        <v>224</v>
      </c>
      <c r="BF1150" s="49"/>
      <c r="BG1150" s="49"/>
      <c r="BH1150" s="49"/>
      <c r="BI1150" s="49"/>
      <c r="BJ1150" s="49"/>
      <c r="BK1150" s="49"/>
      <c r="BL1150" s="49"/>
      <c r="BM1150" s="49"/>
    </row>
    <row r="1151" spans="2:65" x14ac:dyDescent="0.25">
      <c r="B1151" s="163"/>
      <c r="C1151" s="26"/>
      <c r="D1151" s="27" t="s">
        <v>3082</v>
      </c>
      <c r="E1151" s="27" t="s">
        <v>3083</v>
      </c>
      <c r="F1151" s="29"/>
      <c r="G1151" s="30"/>
      <c r="H1151" s="30"/>
      <c r="I1151" s="30"/>
      <c r="J1151" s="31"/>
      <c r="K1151" s="32"/>
      <c r="L1151" s="33"/>
      <c r="M1151" s="33"/>
      <c r="N1151" s="26"/>
      <c r="O1151" s="26"/>
      <c r="P1151" s="34"/>
      <c r="Q1151" s="33"/>
      <c r="R1151" s="35"/>
      <c r="S1151" s="26" t="s">
        <v>1710</v>
      </c>
      <c r="T1151" s="26"/>
      <c r="U1151" s="26"/>
      <c r="V1151" s="26"/>
      <c r="W1151" s="26"/>
      <c r="X1151" s="26"/>
      <c r="Y1151" s="36"/>
      <c r="Z1151" s="37"/>
      <c r="AA1151" s="37"/>
      <c r="AB1151" s="38"/>
      <c r="AC1151" s="33"/>
      <c r="AD1151" s="28"/>
      <c r="AE1151" s="37"/>
      <c r="AF1151" s="38"/>
      <c r="AG1151" s="38">
        <v>45091</v>
      </c>
      <c r="AH1151" s="39" t="s">
        <v>1887</v>
      </c>
      <c r="AI1151" s="39" t="s">
        <v>720</v>
      </c>
      <c r="AJ1151" s="40"/>
      <c r="AK1151" s="41"/>
      <c r="AL1151" s="42"/>
      <c r="AM1151" s="39"/>
      <c r="AN1151" s="30"/>
      <c r="AO1151" s="30"/>
      <c r="AP1151" s="38"/>
      <c r="AQ1151" s="43" t="s">
        <v>155</v>
      </c>
      <c r="AR1151" s="44"/>
      <c r="AS1151" s="45"/>
      <c r="AT1151" s="46" t="s">
        <v>3084</v>
      </c>
      <c r="AU1151" s="47"/>
      <c r="AV1151" s="48"/>
      <c r="AW1151" s="49"/>
      <c r="AX1151" s="49"/>
      <c r="AY1151" s="49"/>
      <c r="AZ1151" s="49"/>
      <c r="BA1151" s="49"/>
      <c r="BB1151" s="49"/>
      <c r="BC1151" s="49"/>
      <c r="BD1151" s="50"/>
      <c r="BE1151" s="49"/>
      <c r="BF1151" s="49"/>
      <c r="BG1151" s="49"/>
      <c r="BH1151" s="49"/>
      <c r="BI1151" s="49"/>
      <c r="BJ1151" s="49"/>
      <c r="BK1151" s="49"/>
      <c r="BL1151" s="49"/>
      <c r="BM1151" s="49"/>
    </row>
    <row r="1152" spans="2:65" x14ac:dyDescent="0.25">
      <c r="B1152" s="162">
        <v>2024</v>
      </c>
      <c r="C1152" s="26"/>
      <c r="D1152" s="27" t="s">
        <v>3085</v>
      </c>
      <c r="E1152" s="27" t="s">
        <v>3086</v>
      </c>
      <c r="F1152" s="29"/>
      <c r="G1152" s="30"/>
      <c r="H1152" s="30"/>
      <c r="I1152" s="30"/>
      <c r="J1152" s="31"/>
      <c r="K1152" s="32"/>
      <c r="L1152" s="33"/>
      <c r="M1152" s="33"/>
      <c r="N1152" s="26"/>
      <c r="O1152" s="26"/>
      <c r="P1152" s="34"/>
      <c r="Q1152" s="33"/>
      <c r="R1152" s="35"/>
      <c r="S1152" s="26" t="s">
        <v>3087</v>
      </c>
      <c r="T1152" s="26"/>
      <c r="U1152" s="26"/>
      <c r="V1152" s="26"/>
      <c r="W1152" s="26"/>
      <c r="X1152" s="26"/>
      <c r="Y1152" s="36"/>
      <c r="Z1152" s="37">
        <v>400</v>
      </c>
      <c r="AA1152" s="37"/>
      <c r="AB1152" s="38"/>
      <c r="AC1152" s="33" t="s">
        <v>3088</v>
      </c>
      <c r="AD1152" s="28" t="s">
        <v>2108</v>
      </c>
      <c r="AE1152" s="37">
        <v>2024</v>
      </c>
      <c r="AF1152" s="38">
        <v>45526</v>
      </c>
      <c r="AG1152" s="38">
        <v>45528</v>
      </c>
      <c r="AH1152" s="39"/>
      <c r="AI1152" s="39" t="s">
        <v>720</v>
      </c>
      <c r="AJ1152" s="40" t="s">
        <v>3089</v>
      </c>
      <c r="AK1152" s="41"/>
      <c r="AL1152" s="42" t="s">
        <v>3090</v>
      </c>
      <c r="AM1152" s="39"/>
      <c r="AN1152" s="30"/>
      <c r="AO1152" s="30"/>
      <c r="AP1152" s="38"/>
      <c r="AQ1152" s="43" t="s">
        <v>911</v>
      </c>
      <c r="AR1152" s="44"/>
      <c r="AS1152" s="45">
        <v>45545</v>
      </c>
      <c r="AT1152" s="46" t="s">
        <v>3091</v>
      </c>
      <c r="AU1152" s="47"/>
      <c r="AV1152" s="48"/>
      <c r="AW1152" s="49"/>
      <c r="AX1152" s="49"/>
      <c r="AY1152" s="49"/>
      <c r="AZ1152" s="49"/>
      <c r="BA1152" s="49"/>
      <c r="BB1152" s="49"/>
      <c r="BC1152" s="49"/>
      <c r="BD1152" s="50"/>
      <c r="BE1152" s="49"/>
      <c r="BF1152" s="49"/>
      <c r="BG1152" s="49"/>
      <c r="BH1152" s="49"/>
      <c r="BI1152" s="49"/>
      <c r="BJ1152" s="49"/>
      <c r="BK1152" s="49"/>
      <c r="BL1152" s="49"/>
      <c r="BM1152" s="49"/>
    </row>
    <row r="1153" spans="2:65" x14ac:dyDescent="0.25">
      <c r="B1153" s="163"/>
      <c r="C1153" s="26"/>
      <c r="D1153" s="27" t="s">
        <v>3092</v>
      </c>
      <c r="E1153" s="27" t="s">
        <v>3093</v>
      </c>
      <c r="F1153" s="29"/>
      <c r="G1153" s="30"/>
      <c r="H1153" s="30"/>
      <c r="I1153" s="30"/>
      <c r="J1153" s="31"/>
      <c r="K1153" s="32"/>
      <c r="L1153" s="33"/>
      <c r="M1153" s="33"/>
      <c r="N1153" s="26"/>
      <c r="O1153" s="26"/>
      <c r="P1153" s="34"/>
      <c r="Q1153" s="33"/>
      <c r="R1153" s="35"/>
      <c r="S1153" s="26"/>
      <c r="T1153" s="26"/>
      <c r="U1153" s="26"/>
      <c r="V1153" s="26"/>
      <c r="W1153" s="26"/>
      <c r="X1153" s="26" t="s">
        <v>423</v>
      </c>
      <c r="Y1153" s="36"/>
      <c r="Z1153" s="37"/>
      <c r="AA1153" s="37"/>
      <c r="AB1153" s="38"/>
      <c r="AC1153" s="33"/>
      <c r="AD1153" s="28"/>
      <c r="AE1153" s="37"/>
      <c r="AF1153" s="38"/>
      <c r="AG1153" s="38"/>
      <c r="AH1153" s="39"/>
      <c r="AI1153" s="39"/>
      <c r="AJ1153" s="40"/>
      <c r="AK1153" s="41"/>
      <c r="AL1153" s="42"/>
      <c r="AM1153" s="39"/>
      <c r="AN1153" s="30"/>
      <c r="AO1153" s="30"/>
      <c r="AP1153" s="38"/>
      <c r="AQ1153" s="43" t="s">
        <v>155</v>
      </c>
      <c r="AR1153" s="44"/>
      <c r="AS1153" s="45"/>
      <c r="AT1153" s="46"/>
      <c r="AU1153" s="47"/>
      <c r="AV1153" s="48">
        <v>44041</v>
      </c>
      <c r="AW1153" s="49"/>
      <c r="AX1153" s="49"/>
      <c r="AY1153" s="49"/>
      <c r="AZ1153" s="49"/>
      <c r="BA1153" s="49"/>
      <c r="BB1153" s="49"/>
      <c r="BC1153" s="49"/>
      <c r="BD1153" s="50"/>
      <c r="BE1153" s="49"/>
      <c r="BF1153" s="49"/>
      <c r="BG1153" s="49"/>
      <c r="BH1153" s="49"/>
      <c r="BI1153" s="49"/>
      <c r="BJ1153" s="49"/>
      <c r="BK1153" s="49"/>
      <c r="BL1153" s="49"/>
      <c r="BM1153" s="49"/>
    </row>
    <row r="1154" spans="2:65" x14ac:dyDescent="0.25">
      <c r="B1154" s="162"/>
      <c r="C1154" s="26"/>
      <c r="D1154" s="27" t="s">
        <v>3094</v>
      </c>
      <c r="E1154" s="27" t="s">
        <v>3095</v>
      </c>
      <c r="F1154" s="29"/>
      <c r="G1154" s="30"/>
      <c r="H1154" s="30"/>
      <c r="I1154" s="30"/>
      <c r="J1154" s="31"/>
      <c r="K1154" s="32"/>
      <c r="L1154" s="33"/>
      <c r="M1154" s="33"/>
      <c r="N1154" s="26"/>
      <c r="O1154" s="26"/>
      <c r="P1154" s="34"/>
      <c r="Q1154" s="33"/>
      <c r="R1154" s="35"/>
      <c r="S1154" s="26"/>
      <c r="T1154" s="26"/>
      <c r="U1154" s="26"/>
      <c r="V1154" s="26"/>
      <c r="W1154" s="26"/>
      <c r="X1154" s="26"/>
      <c r="Y1154" s="36"/>
      <c r="Z1154" s="37"/>
      <c r="AA1154" s="37"/>
      <c r="AB1154" s="38"/>
      <c r="AC1154" s="33"/>
      <c r="AD1154" s="28"/>
      <c r="AE1154" s="37"/>
      <c r="AF1154" s="38"/>
      <c r="AG1154" s="38">
        <v>45149</v>
      </c>
      <c r="AH1154" s="39" t="s">
        <v>1887</v>
      </c>
      <c r="AI1154" s="39"/>
      <c r="AJ1154" s="40"/>
      <c r="AK1154" s="41"/>
      <c r="AL1154" s="42"/>
      <c r="AM1154" s="39"/>
      <c r="AN1154" s="30"/>
      <c r="AO1154" s="30"/>
      <c r="AP1154" s="38"/>
      <c r="AQ1154" s="43" t="s">
        <v>155</v>
      </c>
      <c r="AR1154" s="44"/>
      <c r="AS1154" s="45"/>
      <c r="AT1154" s="46" t="s">
        <v>3084</v>
      </c>
      <c r="AU1154" s="47"/>
      <c r="AV1154" s="48"/>
      <c r="AW1154" s="49"/>
      <c r="AX1154" s="49"/>
      <c r="AY1154" s="49"/>
      <c r="AZ1154" s="49"/>
      <c r="BA1154" s="49"/>
      <c r="BB1154" s="49"/>
      <c r="BC1154" s="49" t="e">
        <v>#VALUE!</v>
      </c>
      <c r="BD1154" s="50"/>
      <c r="BE1154" s="49"/>
      <c r="BF1154" s="49"/>
      <c r="BG1154" s="49"/>
      <c r="BH1154" s="49"/>
      <c r="BI1154" s="49"/>
      <c r="BJ1154" s="49"/>
      <c r="BK1154" s="49"/>
      <c r="BL1154" s="49"/>
      <c r="BM1154" s="49"/>
    </row>
    <row r="1155" spans="2:65" x14ac:dyDescent="0.25">
      <c r="B1155" s="163"/>
      <c r="C1155" s="26"/>
      <c r="D1155" s="27" t="s">
        <v>3096</v>
      </c>
      <c r="E1155" s="27" t="s">
        <v>3097</v>
      </c>
      <c r="F1155" s="29" t="s">
        <v>67</v>
      </c>
      <c r="G1155" s="30" t="s">
        <v>750</v>
      </c>
      <c r="H1155" s="30"/>
      <c r="I1155" s="30"/>
      <c r="J1155" s="31"/>
      <c r="K1155" s="32"/>
      <c r="L1155" s="33"/>
      <c r="M1155" s="33"/>
      <c r="N1155" s="26"/>
      <c r="O1155" s="26"/>
      <c r="P1155" s="34"/>
      <c r="Q1155" s="33"/>
      <c r="R1155" s="35"/>
      <c r="S1155" s="26"/>
      <c r="T1155" s="26"/>
      <c r="U1155" s="26"/>
      <c r="V1155" s="26" t="s">
        <v>27</v>
      </c>
      <c r="W1155" s="26"/>
      <c r="X1155" s="26"/>
      <c r="Y1155" s="36"/>
      <c r="Z1155" s="37"/>
      <c r="AA1155" s="37"/>
      <c r="AB1155" s="38"/>
      <c r="AC1155" s="33"/>
      <c r="AD1155" s="28"/>
      <c r="AE1155" s="37"/>
      <c r="AF1155" s="38"/>
      <c r="AG1155" s="38"/>
      <c r="AH1155" s="39"/>
      <c r="AI1155" s="39"/>
      <c r="AJ1155" s="40"/>
      <c r="AK1155" s="41"/>
      <c r="AL1155" s="42"/>
      <c r="AM1155" s="39"/>
      <c r="AN1155" s="30"/>
      <c r="AO1155" s="30"/>
      <c r="AP1155" s="38"/>
      <c r="AQ1155" s="43" t="s">
        <v>1185</v>
      </c>
      <c r="AR1155" s="44"/>
      <c r="AS1155" s="45"/>
      <c r="AT1155" s="46"/>
      <c r="AU1155" s="47"/>
      <c r="AV1155" s="48"/>
      <c r="AW1155" s="49"/>
      <c r="AX1155" s="49"/>
      <c r="AY1155" s="49"/>
      <c r="AZ1155" s="49"/>
      <c r="BA1155" s="49"/>
      <c r="BB1155" s="49"/>
      <c r="BC1155" s="49" t="e">
        <v>#VALUE!</v>
      </c>
      <c r="BD1155" s="50"/>
      <c r="BE1155" s="49"/>
      <c r="BF1155" s="49"/>
      <c r="BG1155" s="49"/>
      <c r="BH1155" s="49"/>
      <c r="BI1155" s="49"/>
      <c r="BJ1155" s="49"/>
      <c r="BK1155" s="49"/>
      <c r="BL1155" s="49"/>
      <c r="BM1155" s="49"/>
    </row>
    <row r="1156" spans="2:65" x14ac:dyDescent="0.25">
      <c r="B1156" s="162"/>
      <c r="C1156" s="26"/>
      <c r="D1156" s="27" t="s">
        <v>3098</v>
      </c>
      <c r="E1156" s="27" t="s">
        <v>3099</v>
      </c>
      <c r="F1156" s="29"/>
      <c r="G1156" s="30"/>
      <c r="H1156" s="30"/>
      <c r="I1156" s="30"/>
      <c r="J1156" s="31"/>
      <c r="K1156" s="32"/>
      <c r="L1156" s="33"/>
      <c r="M1156" s="33"/>
      <c r="N1156" s="26"/>
      <c r="O1156" s="26"/>
      <c r="P1156" s="34"/>
      <c r="Q1156" s="33"/>
      <c r="R1156" s="35"/>
      <c r="S1156" s="26"/>
      <c r="T1156" s="26"/>
      <c r="U1156" s="26"/>
      <c r="V1156" s="26"/>
      <c r="W1156" s="26"/>
      <c r="X1156" s="26"/>
      <c r="Y1156" s="36"/>
      <c r="Z1156" s="37"/>
      <c r="AA1156" s="37"/>
      <c r="AB1156" s="38"/>
      <c r="AC1156" s="33"/>
      <c r="AD1156" s="28"/>
      <c r="AE1156" s="37"/>
      <c r="AF1156" s="38"/>
      <c r="AG1156" s="38"/>
      <c r="AH1156" s="39"/>
      <c r="AI1156" s="39"/>
      <c r="AJ1156" s="40"/>
      <c r="AK1156" s="41"/>
      <c r="AL1156" s="42"/>
      <c r="AM1156" s="39"/>
      <c r="AN1156" s="30"/>
      <c r="AO1156" s="30"/>
      <c r="AP1156" s="38"/>
      <c r="AQ1156" s="43"/>
      <c r="AR1156" s="44"/>
      <c r="AS1156" s="45"/>
      <c r="AT1156" s="46"/>
      <c r="AU1156" s="47"/>
      <c r="AV1156" s="48"/>
      <c r="AW1156" s="49"/>
      <c r="AX1156" s="49"/>
      <c r="AY1156" s="49"/>
      <c r="AZ1156" s="49"/>
      <c r="BA1156" s="49"/>
      <c r="BB1156" s="49"/>
      <c r="BC1156" s="49"/>
      <c r="BD1156" s="50"/>
      <c r="BE1156" s="49"/>
      <c r="BF1156" s="49"/>
      <c r="BG1156" s="49"/>
      <c r="BH1156" s="49"/>
      <c r="BI1156" s="49"/>
      <c r="BJ1156" s="49"/>
      <c r="BK1156" s="49"/>
      <c r="BL1156" s="49"/>
      <c r="BM1156" s="49"/>
    </row>
    <row r="1157" spans="2:65" x14ac:dyDescent="0.25">
      <c r="B1157" s="163"/>
      <c r="C1157" s="26"/>
      <c r="D1157" s="27" t="s">
        <v>3100</v>
      </c>
      <c r="E1157" s="27" t="s">
        <v>3101</v>
      </c>
      <c r="F1157" s="29"/>
      <c r="G1157" s="30" t="s">
        <v>750</v>
      </c>
      <c r="H1157" s="30"/>
      <c r="I1157" s="30"/>
      <c r="J1157" s="31"/>
      <c r="K1157" s="32"/>
      <c r="L1157" s="33"/>
      <c r="M1157" s="33"/>
      <c r="N1157" s="26"/>
      <c r="O1157" s="26"/>
      <c r="P1157" s="34"/>
      <c r="Q1157" s="33"/>
      <c r="R1157" s="35"/>
      <c r="S1157" s="26"/>
      <c r="T1157" s="26"/>
      <c r="U1157" s="26"/>
      <c r="V1157" s="26"/>
      <c r="W1157" s="26"/>
      <c r="X1157" s="26" t="s">
        <v>1733</v>
      </c>
      <c r="Y1157" s="36"/>
      <c r="Z1157" s="37"/>
      <c r="AA1157" s="37"/>
      <c r="AB1157" s="38"/>
      <c r="AC1157" s="33"/>
      <c r="AD1157" s="28"/>
      <c r="AE1157" s="37"/>
      <c r="AF1157" s="38"/>
      <c r="AG1157" s="38"/>
      <c r="AH1157" s="39" t="s">
        <v>1887</v>
      </c>
      <c r="AI1157" s="39"/>
      <c r="AJ1157" s="40"/>
      <c r="AK1157" s="41"/>
      <c r="AL1157" s="42"/>
      <c r="AM1157" s="39"/>
      <c r="AN1157" s="30"/>
      <c r="AO1157" s="30"/>
      <c r="AP1157" s="38"/>
      <c r="AQ1157" s="43" t="s">
        <v>155</v>
      </c>
      <c r="AR1157" s="44"/>
      <c r="AS1157" s="45"/>
      <c r="AT1157" s="46" t="s">
        <v>3102</v>
      </c>
      <c r="AU1157" s="47"/>
      <c r="AV1157" s="48"/>
      <c r="AW1157" s="49"/>
      <c r="AX1157" s="49"/>
      <c r="AY1157" s="49"/>
      <c r="AZ1157" s="49"/>
      <c r="BA1157" s="49"/>
      <c r="BB1157" s="49"/>
      <c r="BC1157" s="49" t="e">
        <v>#VALUE!</v>
      </c>
      <c r="BD1157" s="50"/>
      <c r="BE1157" s="49"/>
      <c r="BF1157" s="49"/>
      <c r="BG1157" s="49"/>
      <c r="BH1157" s="49"/>
      <c r="BI1157" s="49"/>
      <c r="BJ1157" s="49"/>
      <c r="BK1157" s="49"/>
      <c r="BL1157" s="49"/>
      <c r="BM1157" s="49"/>
    </row>
    <row r="1158" spans="2:65" x14ac:dyDescent="0.25">
      <c r="B1158" s="162"/>
      <c r="C1158" s="26"/>
      <c r="D1158" s="27" t="s">
        <v>3103</v>
      </c>
      <c r="E1158" s="27" t="s">
        <v>3104</v>
      </c>
      <c r="F1158" s="29"/>
      <c r="G1158" s="30"/>
      <c r="H1158" s="30"/>
      <c r="I1158" s="30"/>
      <c r="J1158" s="31"/>
      <c r="K1158" s="32"/>
      <c r="L1158" s="33"/>
      <c r="M1158" s="33"/>
      <c r="N1158" s="26"/>
      <c r="O1158" s="26"/>
      <c r="P1158" s="34"/>
      <c r="Q1158" s="33"/>
      <c r="R1158" s="35"/>
      <c r="S1158" s="26"/>
      <c r="T1158" s="26"/>
      <c r="U1158" s="26"/>
      <c r="V1158" s="26" t="s">
        <v>3105</v>
      </c>
      <c r="W1158" s="26"/>
      <c r="X1158" s="26"/>
      <c r="Y1158" s="36"/>
      <c r="Z1158" s="37"/>
      <c r="AA1158" s="37"/>
      <c r="AB1158" s="38"/>
      <c r="AC1158" s="33"/>
      <c r="AD1158" s="28"/>
      <c r="AE1158" s="37"/>
      <c r="AF1158" s="38"/>
      <c r="AG1158" s="38"/>
      <c r="AH1158" s="39"/>
      <c r="AI1158" s="39"/>
      <c r="AJ1158" s="40"/>
      <c r="AK1158" s="41"/>
      <c r="AL1158" s="42"/>
      <c r="AM1158" s="39"/>
      <c r="AN1158" s="30"/>
      <c r="AO1158" s="30"/>
      <c r="AP1158" s="38"/>
      <c r="AQ1158" s="43" t="s">
        <v>1185</v>
      </c>
      <c r="AR1158" s="44"/>
      <c r="AS1158" s="45">
        <v>45642</v>
      </c>
      <c r="AT1158" s="46" t="s">
        <v>3106</v>
      </c>
      <c r="AU1158" s="47"/>
      <c r="AV1158" s="48"/>
      <c r="AW1158" s="49"/>
      <c r="AX1158" s="49"/>
      <c r="AY1158" s="49"/>
      <c r="AZ1158" s="49"/>
      <c r="BA1158" s="49"/>
      <c r="BB1158" s="49"/>
      <c r="BC1158" s="49"/>
      <c r="BD1158" s="50"/>
      <c r="BE1158" s="49"/>
      <c r="BF1158" s="49"/>
      <c r="BG1158" s="49"/>
      <c r="BH1158" s="49"/>
      <c r="BI1158" s="49"/>
      <c r="BJ1158" s="49"/>
      <c r="BK1158" s="49"/>
      <c r="BL1158" s="49"/>
      <c r="BM1158" s="49"/>
    </row>
    <row r="1159" spans="2:65" x14ac:dyDescent="0.25">
      <c r="B1159" s="163"/>
      <c r="C1159" s="26"/>
      <c r="D1159" s="27" t="s">
        <v>3107</v>
      </c>
      <c r="E1159" s="27" t="s">
        <v>3108</v>
      </c>
      <c r="F1159" s="29"/>
      <c r="G1159" s="30" t="s">
        <v>750</v>
      </c>
      <c r="H1159" s="30"/>
      <c r="I1159" s="30"/>
      <c r="J1159" s="31"/>
      <c r="K1159" s="32"/>
      <c r="L1159" s="33"/>
      <c r="M1159" s="33"/>
      <c r="N1159" s="26"/>
      <c r="O1159" s="26"/>
      <c r="P1159" s="34"/>
      <c r="Q1159" s="33"/>
      <c r="R1159" s="35"/>
      <c r="S1159" s="26"/>
      <c r="T1159" s="26"/>
      <c r="U1159" s="26"/>
      <c r="V1159" s="26"/>
      <c r="W1159" s="26"/>
      <c r="X1159" s="26" t="s">
        <v>777</v>
      </c>
      <c r="Y1159" s="36"/>
      <c r="Z1159" s="37"/>
      <c r="AA1159" s="37"/>
      <c r="AB1159" s="38"/>
      <c r="AC1159" s="33"/>
      <c r="AD1159" s="28"/>
      <c r="AE1159" s="37"/>
      <c r="AF1159" s="38"/>
      <c r="AG1159" s="38"/>
      <c r="AH1159" s="39" t="s">
        <v>1887</v>
      </c>
      <c r="AI1159" s="39" t="s">
        <v>1333</v>
      </c>
      <c r="AJ1159" s="40"/>
      <c r="AK1159" s="41"/>
      <c r="AL1159" s="42"/>
      <c r="AM1159" s="39"/>
      <c r="AN1159" s="30"/>
      <c r="AO1159" s="30"/>
      <c r="AP1159" s="38"/>
      <c r="AQ1159" s="43" t="s">
        <v>155</v>
      </c>
      <c r="AR1159" s="44"/>
      <c r="AS1159" s="45"/>
      <c r="AT1159" s="46" t="s">
        <v>3109</v>
      </c>
      <c r="AU1159" s="47"/>
      <c r="AV1159" s="48"/>
      <c r="AW1159" s="49"/>
      <c r="AX1159" s="49"/>
      <c r="AY1159" s="49"/>
      <c r="AZ1159" s="49"/>
      <c r="BA1159" s="49"/>
      <c r="BB1159" s="49"/>
      <c r="BC1159" s="49" t="e">
        <v>#VALUE!</v>
      </c>
      <c r="BD1159" s="50"/>
      <c r="BE1159" s="49"/>
      <c r="BF1159" s="49"/>
      <c r="BG1159" s="49"/>
      <c r="BH1159" s="49"/>
      <c r="BI1159" s="49"/>
      <c r="BJ1159" s="49"/>
      <c r="BK1159" s="49"/>
      <c r="BL1159" s="49"/>
      <c r="BM1159" s="49"/>
    </row>
    <row r="1160" spans="2:65" x14ac:dyDescent="0.25">
      <c r="B1160" s="162"/>
      <c r="C1160" s="26"/>
      <c r="D1160" s="27" t="s">
        <v>3110</v>
      </c>
      <c r="E1160" s="27" t="s">
        <v>3111</v>
      </c>
      <c r="F1160" s="29"/>
      <c r="G1160" s="30"/>
      <c r="H1160" s="30"/>
      <c r="I1160" s="30"/>
      <c r="J1160" s="31"/>
      <c r="K1160" s="32"/>
      <c r="L1160" s="33"/>
      <c r="M1160" s="33"/>
      <c r="N1160" s="26"/>
      <c r="O1160" s="26"/>
      <c r="P1160" s="34"/>
      <c r="Q1160" s="33"/>
      <c r="R1160" s="35"/>
      <c r="S1160" s="26"/>
      <c r="T1160" s="26"/>
      <c r="U1160" s="26"/>
      <c r="V1160" s="26"/>
      <c r="W1160" s="26"/>
      <c r="X1160" s="26" t="s">
        <v>423</v>
      </c>
      <c r="Y1160" s="36"/>
      <c r="Z1160" s="37"/>
      <c r="AA1160" s="37"/>
      <c r="AB1160" s="38" t="s">
        <v>38</v>
      </c>
      <c r="AC1160" s="33"/>
      <c r="AD1160" s="28"/>
      <c r="AE1160" s="37"/>
      <c r="AF1160" s="38"/>
      <c r="AG1160" s="38"/>
      <c r="AH1160" s="39"/>
      <c r="AI1160" s="39"/>
      <c r="AJ1160" s="40"/>
      <c r="AK1160" s="41"/>
      <c r="AL1160" s="42"/>
      <c r="AM1160" s="39"/>
      <c r="AN1160" s="30"/>
      <c r="AO1160" s="30"/>
      <c r="AP1160" s="38"/>
      <c r="AQ1160" s="43" t="s">
        <v>155</v>
      </c>
      <c r="AR1160" s="44"/>
      <c r="AS1160" s="45"/>
      <c r="AT1160" s="46"/>
      <c r="AU1160" s="47"/>
      <c r="AV1160" s="48">
        <v>44609</v>
      </c>
      <c r="AW1160" s="49"/>
      <c r="AX1160" s="49"/>
      <c r="AY1160" s="49"/>
      <c r="AZ1160" s="49"/>
      <c r="BA1160" s="49"/>
      <c r="BB1160" s="49"/>
      <c r="BC1160" s="49"/>
      <c r="BD1160" s="50"/>
      <c r="BE1160" s="49"/>
      <c r="BF1160" s="49"/>
      <c r="BG1160" s="49"/>
      <c r="BH1160" s="49"/>
      <c r="BI1160" s="49"/>
      <c r="BJ1160" s="49"/>
      <c r="BK1160" s="49"/>
      <c r="BL1160" s="49"/>
      <c r="BM1160" s="49"/>
    </row>
    <row r="1161" spans="2:65" x14ac:dyDescent="0.25">
      <c r="B1161" s="163"/>
      <c r="C1161" s="26"/>
      <c r="D1161" s="27" t="s">
        <v>3112</v>
      </c>
      <c r="E1161" s="27" t="s">
        <v>3113</v>
      </c>
      <c r="F1161" s="29"/>
      <c r="G1161" s="30"/>
      <c r="H1161" s="30"/>
      <c r="I1161" s="30"/>
      <c r="J1161" s="31"/>
      <c r="K1161" s="32"/>
      <c r="L1161" s="33"/>
      <c r="M1161" s="33"/>
      <c r="N1161" s="26"/>
      <c r="O1161" s="26"/>
      <c r="P1161" s="34"/>
      <c r="Q1161" s="33"/>
      <c r="R1161" s="35"/>
      <c r="S1161" s="26"/>
      <c r="T1161" s="26"/>
      <c r="U1161" s="26"/>
      <c r="V1161" s="26"/>
      <c r="W1161" s="26"/>
      <c r="X1161" s="26"/>
      <c r="Y1161" s="36"/>
      <c r="Z1161" s="37"/>
      <c r="AA1161" s="37"/>
      <c r="AB1161" s="38"/>
      <c r="AC1161" s="33"/>
      <c r="AD1161" s="28"/>
      <c r="AE1161" s="37"/>
      <c r="AF1161" s="38"/>
      <c r="AG1161" s="38">
        <v>45448</v>
      </c>
      <c r="AH1161" s="39"/>
      <c r="AI1161" s="39"/>
      <c r="AJ1161" s="40"/>
      <c r="AK1161" s="41"/>
      <c r="AL1161" s="42"/>
      <c r="AM1161" s="39"/>
      <c r="AN1161" s="30"/>
      <c r="AO1161" s="30"/>
      <c r="AP1161" s="38"/>
      <c r="AQ1161" s="43" t="s">
        <v>1185</v>
      </c>
      <c r="AR1161" s="44"/>
      <c r="AS1161" s="45"/>
      <c r="AT1161" s="46"/>
      <c r="AU1161" s="47"/>
      <c r="AV1161" s="48"/>
      <c r="AW1161" s="49"/>
      <c r="AX1161" s="49"/>
      <c r="AY1161" s="49"/>
      <c r="AZ1161" s="49"/>
      <c r="BA1161" s="49"/>
      <c r="BB1161" s="49"/>
      <c r="BC1161" s="49"/>
      <c r="BD1161" s="50"/>
      <c r="BE1161" s="49"/>
      <c r="BF1161" s="49"/>
      <c r="BG1161" s="49"/>
      <c r="BH1161" s="49"/>
      <c r="BI1161" s="49"/>
      <c r="BJ1161" s="49"/>
      <c r="BK1161" s="49"/>
      <c r="BL1161" s="49"/>
      <c r="BM1161" s="49"/>
    </row>
    <row r="1162" spans="2:65" x14ac:dyDescent="0.25">
      <c r="B1162" s="162"/>
      <c r="C1162" s="26"/>
      <c r="D1162" s="27" t="s">
        <v>3114</v>
      </c>
      <c r="E1162" s="27" t="s">
        <v>3115</v>
      </c>
      <c r="F1162" s="29"/>
      <c r="G1162" s="30"/>
      <c r="H1162" s="30"/>
      <c r="I1162" s="30"/>
      <c r="J1162" s="31"/>
      <c r="K1162" s="32"/>
      <c r="L1162" s="33"/>
      <c r="M1162" s="33"/>
      <c r="N1162" s="26"/>
      <c r="O1162" s="26"/>
      <c r="P1162" s="34"/>
      <c r="Q1162" s="33"/>
      <c r="R1162" s="35"/>
      <c r="S1162" s="26"/>
      <c r="T1162" s="26"/>
      <c r="U1162" s="26"/>
      <c r="V1162" s="26"/>
      <c r="W1162" s="26"/>
      <c r="X1162" s="26" t="s">
        <v>423</v>
      </c>
      <c r="Y1162" s="36"/>
      <c r="Z1162" s="37"/>
      <c r="AA1162" s="37"/>
      <c r="AB1162" s="38"/>
      <c r="AC1162" s="33"/>
      <c r="AD1162" s="28"/>
      <c r="AE1162" s="37"/>
      <c r="AF1162" s="38"/>
      <c r="AG1162" s="38"/>
      <c r="AH1162" s="39"/>
      <c r="AI1162" s="39"/>
      <c r="AJ1162" s="40"/>
      <c r="AK1162" s="41"/>
      <c r="AL1162" s="42"/>
      <c r="AM1162" s="39"/>
      <c r="AN1162" s="30"/>
      <c r="AO1162" s="30"/>
      <c r="AP1162" s="38"/>
      <c r="AQ1162" s="43" t="s">
        <v>155</v>
      </c>
      <c r="AR1162" s="44"/>
      <c r="AS1162" s="45"/>
      <c r="AT1162" s="46"/>
      <c r="AU1162" s="47"/>
      <c r="AV1162" s="48">
        <v>44804</v>
      </c>
      <c r="AW1162" s="49"/>
      <c r="AX1162" s="49"/>
      <c r="AY1162" s="49"/>
      <c r="AZ1162" s="49"/>
      <c r="BA1162" s="49"/>
      <c r="BB1162" s="49"/>
      <c r="BC1162" s="49"/>
      <c r="BD1162" s="50"/>
      <c r="BE1162" s="49"/>
      <c r="BF1162" s="49"/>
      <c r="BG1162" s="49"/>
      <c r="BH1162" s="49"/>
      <c r="BI1162" s="49"/>
      <c r="BJ1162" s="49"/>
      <c r="BK1162" s="49"/>
      <c r="BL1162" s="49"/>
      <c r="BM1162" s="49"/>
    </row>
    <row r="1163" spans="2:65" x14ac:dyDescent="0.25">
      <c r="B1163" s="163">
        <v>2022</v>
      </c>
      <c r="C1163" s="26"/>
      <c r="D1163" s="27" t="s">
        <v>3116</v>
      </c>
      <c r="E1163" s="27" t="s">
        <v>3117</v>
      </c>
      <c r="F1163" s="29"/>
      <c r="G1163" s="30"/>
      <c r="H1163" s="30"/>
      <c r="I1163" s="30"/>
      <c r="J1163" s="31"/>
      <c r="K1163" s="32"/>
      <c r="L1163" s="33"/>
      <c r="M1163" s="33"/>
      <c r="N1163" s="26"/>
      <c r="O1163" s="26"/>
      <c r="P1163" s="34"/>
      <c r="Q1163" s="33"/>
      <c r="R1163" s="35"/>
      <c r="S1163" s="26"/>
      <c r="T1163" s="26"/>
      <c r="U1163" s="26"/>
      <c r="V1163" s="26"/>
      <c r="W1163" s="26"/>
      <c r="X1163" s="26"/>
      <c r="Y1163" s="36"/>
      <c r="Z1163" s="37"/>
      <c r="AA1163" s="37"/>
      <c r="AB1163" s="38"/>
      <c r="AC1163" s="33" t="s">
        <v>3118</v>
      </c>
      <c r="AD1163" s="28"/>
      <c r="AE1163" s="37">
        <v>2022</v>
      </c>
      <c r="AF1163" s="38">
        <v>44743</v>
      </c>
      <c r="AG1163" s="38">
        <v>44750</v>
      </c>
      <c r="AH1163" s="39"/>
      <c r="AI1163" s="39"/>
      <c r="AJ1163" s="40"/>
      <c r="AK1163" s="41"/>
      <c r="AL1163" s="42"/>
      <c r="AM1163" s="39"/>
      <c r="AN1163" s="30" t="s">
        <v>3119</v>
      </c>
      <c r="AO1163" s="30"/>
      <c r="AP1163" s="38"/>
      <c r="AQ1163" s="43" t="s">
        <v>155</v>
      </c>
      <c r="AR1163" s="44"/>
      <c r="AS1163" s="45"/>
      <c r="AT1163" s="46" t="s">
        <v>3120</v>
      </c>
      <c r="AU1163" s="47"/>
      <c r="AV1163" s="48">
        <v>45600</v>
      </c>
      <c r="AW1163" s="49"/>
      <c r="AX1163" s="49"/>
      <c r="AY1163" s="49"/>
      <c r="AZ1163" s="49"/>
      <c r="BA1163" s="49"/>
      <c r="BB1163" s="49"/>
      <c r="BC1163" s="49"/>
      <c r="BD1163" s="50"/>
      <c r="BE1163" s="49"/>
      <c r="BF1163" s="49">
        <v>29</v>
      </c>
      <c r="BG1163" s="49"/>
      <c r="BH1163" s="49"/>
      <c r="BI1163" s="49"/>
      <c r="BJ1163" s="49"/>
      <c r="BK1163" s="49"/>
      <c r="BL1163" s="49"/>
      <c r="BM1163" s="49"/>
    </row>
    <row r="1164" spans="2:65" x14ac:dyDescent="0.25">
      <c r="B1164" s="162"/>
      <c r="C1164" s="26"/>
      <c r="D1164" s="27" t="s">
        <v>3121</v>
      </c>
      <c r="E1164" s="27" t="s">
        <v>3122</v>
      </c>
      <c r="F1164" s="29"/>
      <c r="G1164" s="30"/>
      <c r="H1164" s="30"/>
      <c r="I1164" s="30"/>
      <c r="J1164" s="31"/>
      <c r="K1164" s="32"/>
      <c r="L1164" s="33"/>
      <c r="M1164" s="33"/>
      <c r="N1164" s="26"/>
      <c r="O1164" s="26"/>
      <c r="P1164" s="34"/>
      <c r="Q1164" s="33"/>
      <c r="R1164" s="35"/>
      <c r="S1164" s="26" t="s">
        <v>1093</v>
      </c>
      <c r="T1164" s="26"/>
      <c r="U1164" s="26"/>
      <c r="V1164" s="26"/>
      <c r="W1164" s="26"/>
      <c r="X1164" s="26" t="s">
        <v>719</v>
      </c>
      <c r="Y1164" s="36"/>
      <c r="Z1164" s="37"/>
      <c r="AA1164" s="37"/>
      <c r="AB1164" s="38"/>
      <c r="AC1164" s="33"/>
      <c r="AD1164" s="28"/>
      <c r="AE1164" s="37"/>
      <c r="AF1164" s="38"/>
      <c r="AG1164" s="38"/>
      <c r="AH1164" s="39"/>
      <c r="AI1164" s="39"/>
      <c r="AJ1164" s="40"/>
      <c r="AK1164" s="41"/>
      <c r="AL1164" s="42"/>
      <c r="AM1164" s="39"/>
      <c r="AN1164" s="30"/>
      <c r="AO1164" s="30"/>
      <c r="AP1164" s="38"/>
      <c r="AQ1164" s="43" t="s">
        <v>155</v>
      </c>
      <c r="AR1164" s="44"/>
      <c r="AS1164" s="45"/>
      <c r="AT1164" s="46"/>
      <c r="AU1164" s="47"/>
      <c r="AV1164" s="48">
        <v>43866</v>
      </c>
      <c r="AW1164" s="49"/>
      <c r="AX1164" s="49"/>
      <c r="AY1164" s="49"/>
      <c r="AZ1164" s="49"/>
      <c r="BA1164" s="49"/>
      <c r="BB1164" s="49"/>
      <c r="BC1164" s="49"/>
      <c r="BD1164" s="50"/>
      <c r="BE1164" s="49"/>
      <c r="BF1164" s="49"/>
      <c r="BG1164" s="49"/>
      <c r="BH1164" s="49"/>
      <c r="BI1164" s="49"/>
      <c r="BJ1164" s="49"/>
      <c r="BK1164" s="49"/>
      <c r="BL1164" s="49"/>
      <c r="BM1164" s="49"/>
    </row>
    <row r="1165" spans="2:65" x14ac:dyDescent="0.25">
      <c r="B1165" s="163"/>
      <c r="C1165" s="26"/>
      <c r="D1165" s="27" t="s">
        <v>3123</v>
      </c>
      <c r="E1165" s="27" t="s">
        <v>3005</v>
      </c>
      <c r="F1165" s="29"/>
      <c r="G1165" s="30"/>
      <c r="H1165" s="30"/>
      <c r="I1165" s="30"/>
      <c r="J1165" s="31"/>
      <c r="K1165" s="32"/>
      <c r="L1165" s="33"/>
      <c r="M1165" s="33"/>
      <c r="N1165" s="26"/>
      <c r="O1165" s="26"/>
      <c r="P1165" s="34"/>
      <c r="Q1165" s="33"/>
      <c r="R1165" s="35"/>
      <c r="S1165" s="26" t="s">
        <v>1093</v>
      </c>
      <c r="T1165" s="26"/>
      <c r="U1165" s="26"/>
      <c r="V1165" s="26" t="s">
        <v>90</v>
      </c>
      <c r="W1165" s="26"/>
      <c r="X1165" s="26" t="s">
        <v>423</v>
      </c>
      <c r="Y1165" s="36"/>
      <c r="Z1165" s="37"/>
      <c r="AA1165" s="37"/>
      <c r="AB1165" s="38"/>
      <c r="AC1165" s="33"/>
      <c r="AD1165" s="28"/>
      <c r="AE1165" s="37"/>
      <c r="AF1165" s="38"/>
      <c r="AG1165" s="38"/>
      <c r="AH1165" s="39"/>
      <c r="AI1165" s="39"/>
      <c r="AJ1165" s="40"/>
      <c r="AK1165" s="41"/>
      <c r="AL1165" s="42"/>
      <c r="AM1165" s="39"/>
      <c r="AN1165" s="30"/>
      <c r="AO1165" s="30"/>
      <c r="AP1165" s="38"/>
      <c r="AQ1165" s="43" t="s">
        <v>155</v>
      </c>
      <c r="AR1165" s="44"/>
      <c r="AS1165" s="45"/>
      <c r="AT1165" s="46"/>
      <c r="AU1165" s="47"/>
      <c r="AV1165" s="48"/>
      <c r="AW1165" s="49"/>
      <c r="AX1165" s="49"/>
      <c r="AY1165" s="49"/>
      <c r="AZ1165" s="49"/>
      <c r="BA1165" s="49"/>
      <c r="BB1165" s="49"/>
      <c r="BC1165" s="49"/>
      <c r="BD1165" s="50"/>
      <c r="BE1165" s="49"/>
      <c r="BF1165" s="49"/>
      <c r="BG1165" s="49"/>
      <c r="BH1165" s="49"/>
      <c r="BI1165" s="49"/>
      <c r="BJ1165" s="49"/>
      <c r="BK1165" s="49"/>
      <c r="BL1165" s="49"/>
      <c r="BM1165" s="49"/>
    </row>
    <row r="1166" spans="2:65" x14ac:dyDescent="0.25">
      <c r="B1166" s="162"/>
      <c r="C1166" s="26"/>
      <c r="D1166" s="27" t="s">
        <v>3124</v>
      </c>
      <c r="E1166" s="27" t="s">
        <v>3125</v>
      </c>
      <c r="F1166" s="29"/>
      <c r="G1166" s="30" t="s">
        <v>750</v>
      </c>
      <c r="H1166" s="30"/>
      <c r="I1166" s="30"/>
      <c r="J1166" s="31"/>
      <c r="K1166" s="32"/>
      <c r="L1166" s="33"/>
      <c r="M1166" s="33"/>
      <c r="N1166" s="26"/>
      <c r="O1166" s="26"/>
      <c r="P1166" s="34"/>
      <c r="Q1166" s="33"/>
      <c r="R1166" s="35"/>
      <c r="S1166" s="26"/>
      <c r="T1166" s="26"/>
      <c r="U1166" s="26"/>
      <c r="V1166" s="26"/>
      <c r="W1166" s="26"/>
      <c r="X1166" s="26"/>
      <c r="Y1166" s="36"/>
      <c r="Z1166" s="37"/>
      <c r="AA1166" s="37"/>
      <c r="AB1166" s="38"/>
      <c r="AC1166" s="33">
        <v>9246305</v>
      </c>
      <c r="AD1166" s="28"/>
      <c r="AE1166" s="37"/>
      <c r="AF1166" s="38"/>
      <c r="AG1166" s="38"/>
      <c r="AH1166" s="39"/>
      <c r="AI1166" s="39"/>
      <c r="AJ1166" s="40"/>
      <c r="AK1166" s="41"/>
      <c r="AL1166" s="42"/>
      <c r="AM1166" s="39"/>
      <c r="AN1166" s="30"/>
      <c r="AO1166" s="30"/>
      <c r="AP1166" s="38"/>
      <c r="AQ1166" s="43"/>
      <c r="AR1166" s="44"/>
      <c r="AS1166" s="45">
        <v>45684</v>
      </c>
      <c r="AT1166" s="46" t="s">
        <v>2876</v>
      </c>
      <c r="AU1166" s="47"/>
      <c r="AV1166" s="48"/>
      <c r="AW1166" s="49"/>
      <c r="AX1166" s="49"/>
      <c r="AY1166" s="49"/>
      <c r="AZ1166" s="49"/>
      <c r="BA1166" s="49"/>
      <c r="BB1166" s="49"/>
      <c r="BC1166" s="49" t="e">
        <v>#VALUE!</v>
      </c>
      <c r="BD1166" s="50"/>
      <c r="BE1166" s="49"/>
      <c r="BF1166" s="49"/>
      <c r="BG1166" s="49"/>
      <c r="BH1166" s="49"/>
      <c r="BI1166" s="49"/>
      <c r="BJ1166" s="49"/>
      <c r="BK1166" s="49"/>
      <c r="BL1166" s="49"/>
      <c r="BM1166" s="49"/>
    </row>
    <row r="1167" spans="2:65" x14ac:dyDescent="0.25">
      <c r="B1167" s="163">
        <v>2023</v>
      </c>
      <c r="C1167" s="26"/>
      <c r="D1167" s="27" t="s">
        <v>3126</v>
      </c>
      <c r="E1167" s="27" t="s">
        <v>3127</v>
      </c>
      <c r="F1167" s="29"/>
      <c r="G1167" s="30" t="s">
        <v>750</v>
      </c>
      <c r="H1167" s="30"/>
      <c r="I1167" s="30"/>
      <c r="J1167" s="31"/>
      <c r="K1167" s="32"/>
      <c r="L1167" s="33"/>
      <c r="M1167" s="33"/>
      <c r="N1167" s="26"/>
      <c r="O1167" s="26"/>
      <c r="P1167" s="34"/>
      <c r="Q1167" s="33"/>
      <c r="R1167" s="35"/>
      <c r="S1167" s="26"/>
      <c r="T1167" s="26"/>
      <c r="U1167" s="26"/>
      <c r="V1167" s="26"/>
      <c r="W1167" s="26"/>
      <c r="X1167" s="26"/>
      <c r="Y1167" s="36"/>
      <c r="Z1167" s="37"/>
      <c r="AA1167" s="37"/>
      <c r="AB1167" s="38"/>
      <c r="AC1167" s="33"/>
      <c r="AD1167" s="28"/>
      <c r="AE1167" s="37">
        <v>2023</v>
      </c>
      <c r="AF1167" s="38"/>
      <c r="AG1167" s="38">
        <v>45188</v>
      </c>
      <c r="AH1167" s="39"/>
      <c r="AI1167" s="39"/>
      <c r="AJ1167" s="40"/>
      <c r="AK1167" s="41"/>
      <c r="AL1167" s="42"/>
      <c r="AM1167" s="39"/>
      <c r="AN1167" s="30"/>
      <c r="AO1167" s="30"/>
      <c r="AP1167" s="38"/>
      <c r="AQ1167" s="43"/>
      <c r="AR1167" s="44">
        <v>45188</v>
      </c>
      <c r="AS1167" s="45">
        <v>45692</v>
      </c>
      <c r="AT1167" s="46" t="s">
        <v>3128</v>
      </c>
      <c r="AU1167" s="47"/>
      <c r="AV1167" s="48"/>
      <c r="AW1167" s="49"/>
      <c r="AX1167" s="49"/>
      <c r="AY1167" s="49"/>
      <c r="AZ1167" s="49"/>
      <c r="BA1167" s="49"/>
      <c r="BB1167" s="49"/>
      <c r="BC1167" s="49" t="e">
        <v>#VALUE!</v>
      </c>
      <c r="BD1167" s="50"/>
      <c r="BE1167" s="49"/>
      <c r="BF1167" s="49"/>
      <c r="BG1167" s="49"/>
      <c r="BH1167" s="49"/>
      <c r="BI1167" s="49"/>
      <c r="BJ1167" s="49"/>
      <c r="BK1167" s="49"/>
      <c r="BL1167" s="49"/>
      <c r="BM1167" s="49"/>
    </row>
    <row r="1168" spans="2:65" x14ac:dyDescent="0.25">
      <c r="B1168" s="162"/>
      <c r="C1168" s="26"/>
      <c r="D1168" s="27" t="s">
        <v>3129</v>
      </c>
      <c r="E1168" s="27" t="s">
        <v>3130</v>
      </c>
      <c r="F1168" s="29"/>
      <c r="G1168" s="30" t="s">
        <v>750</v>
      </c>
      <c r="H1168" s="30"/>
      <c r="I1168" s="30"/>
      <c r="J1168" s="31"/>
      <c r="K1168" s="32"/>
      <c r="L1168" s="33"/>
      <c r="M1168" s="33"/>
      <c r="N1168" s="26"/>
      <c r="O1168" s="26"/>
      <c r="P1168" s="34"/>
      <c r="Q1168" s="33"/>
      <c r="R1168" s="35"/>
      <c r="S1168" s="26"/>
      <c r="T1168" s="26"/>
      <c r="U1168" s="26"/>
      <c r="V1168" s="26"/>
      <c r="W1168" s="26"/>
      <c r="X1168" s="26" t="s">
        <v>423</v>
      </c>
      <c r="Y1168" s="36"/>
      <c r="Z1168" s="37"/>
      <c r="AA1168" s="37"/>
      <c r="AB1168" s="38"/>
      <c r="AC1168" s="33"/>
      <c r="AD1168" s="28"/>
      <c r="AE1168" s="37"/>
      <c r="AF1168" s="38"/>
      <c r="AG1168" s="38"/>
      <c r="AH1168" s="39"/>
      <c r="AI1168" s="39"/>
      <c r="AJ1168" s="40" t="s">
        <v>58</v>
      </c>
      <c r="AK1168" s="41"/>
      <c r="AL1168" s="42"/>
      <c r="AM1168" s="39"/>
      <c r="AN1168" s="30"/>
      <c r="AO1168" s="30"/>
      <c r="AP1168" s="38"/>
      <c r="AQ1168" s="43"/>
      <c r="AR1168" s="44"/>
      <c r="AS1168" s="45">
        <v>45699</v>
      </c>
      <c r="AT1168" s="46" t="s">
        <v>3131</v>
      </c>
      <c r="AU1168" s="47"/>
      <c r="AV1168" s="48"/>
      <c r="AW1168" s="49"/>
      <c r="AX1168" s="49"/>
      <c r="AY1168" s="49"/>
      <c r="AZ1168" s="49"/>
      <c r="BA1168" s="49"/>
      <c r="BB1168" s="49"/>
      <c r="BC1168" s="49" t="e">
        <v>#VALUE!</v>
      </c>
      <c r="BD1168" s="50"/>
      <c r="BE1168" s="49"/>
      <c r="BF1168" s="49"/>
      <c r="BG1168" s="49"/>
      <c r="BH1168" s="49"/>
      <c r="BI1168" s="49"/>
      <c r="BJ1168" s="49"/>
      <c r="BK1168" s="49"/>
      <c r="BL1168" s="49"/>
      <c r="BM1168" s="49"/>
    </row>
    <row r="1169" spans="2:65" x14ac:dyDescent="0.25">
      <c r="B1169" s="163"/>
      <c r="C1169" s="26" t="s">
        <v>2735</v>
      </c>
      <c r="D1169" s="27" t="s">
        <v>3132</v>
      </c>
      <c r="E1169" s="27" t="s">
        <v>3133</v>
      </c>
      <c r="F1169" s="29"/>
      <c r="G1169" s="30"/>
      <c r="H1169" s="30"/>
      <c r="I1169" s="30"/>
      <c r="J1169" s="31"/>
      <c r="K1169" s="32"/>
      <c r="L1169" s="33"/>
      <c r="M1169" s="33"/>
      <c r="N1169" s="26"/>
      <c r="O1169" s="26"/>
      <c r="P1169" s="34"/>
      <c r="Q1169" s="33"/>
      <c r="R1169" s="35"/>
      <c r="S1169" s="26"/>
      <c r="T1169" s="26"/>
      <c r="U1169" s="26"/>
      <c r="V1169" s="26"/>
      <c r="W1169" s="26"/>
      <c r="X1169" s="26"/>
      <c r="Y1169" s="36"/>
      <c r="Z1169" s="37"/>
      <c r="AA1169" s="37"/>
      <c r="AB1169" s="38"/>
      <c r="AC1169" s="33"/>
      <c r="AD1169" s="28" t="s">
        <v>2108</v>
      </c>
      <c r="AE1169" s="37"/>
      <c r="AF1169" s="38"/>
      <c r="AG1169" s="38"/>
      <c r="AH1169" s="39"/>
      <c r="AI1169" s="39"/>
      <c r="AJ1169" s="40"/>
      <c r="AK1169" s="41"/>
      <c r="AL1169" s="42"/>
      <c r="AM1169" s="39"/>
      <c r="AN1169" s="30"/>
      <c r="AO1169" s="30"/>
      <c r="AP1169" s="38"/>
      <c r="AQ1169" s="43" t="s">
        <v>3134</v>
      </c>
      <c r="AR1169" s="44"/>
      <c r="AS1169" s="45">
        <v>45684</v>
      </c>
      <c r="AT1169" s="46" t="s">
        <v>3135</v>
      </c>
      <c r="AU1169" s="47"/>
      <c r="AV1169" s="48"/>
      <c r="AW1169" s="49"/>
      <c r="AX1169" s="49"/>
      <c r="AY1169" s="49"/>
      <c r="AZ1169" s="49"/>
      <c r="BA1169" s="49"/>
      <c r="BB1169" s="49"/>
      <c r="BC1169" s="49"/>
      <c r="BD1169" s="50"/>
      <c r="BE1169" s="49"/>
      <c r="BF1169" s="49"/>
      <c r="BG1169" s="49"/>
      <c r="BH1169" s="49"/>
      <c r="BI1169" s="49"/>
      <c r="BJ1169" s="49"/>
      <c r="BK1169" s="49"/>
      <c r="BL1169" s="49"/>
      <c r="BM1169" s="49"/>
    </row>
    <row r="1170" spans="2:65" x14ac:dyDescent="0.25">
      <c r="B1170" s="162"/>
      <c r="C1170" s="26"/>
      <c r="D1170" s="27" t="s">
        <v>3136</v>
      </c>
      <c r="E1170" s="27" t="s">
        <v>3137</v>
      </c>
      <c r="F1170" s="29"/>
      <c r="G1170" s="30" t="s">
        <v>750</v>
      </c>
      <c r="H1170" s="30"/>
      <c r="I1170" s="30"/>
      <c r="J1170" s="31"/>
      <c r="K1170" s="32"/>
      <c r="L1170" s="33"/>
      <c r="M1170" s="33"/>
      <c r="N1170" s="26"/>
      <c r="O1170" s="26"/>
      <c r="P1170" s="34"/>
      <c r="Q1170" s="33"/>
      <c r="R1170" s="35"/>
      <c r="S1170" s="26"/>
      <c r="T1170" s="26"/>
      <c r="U1170" s="26"/>
      <c r="V1170" s="26" t="s">
        <v>27</v>
      </c>
      <c r="W1170" s="26"/>
      <c r="X1170" s="26"/>
      <c r="Y1170" s="36"/>
      <c r="Z1170" s="37"/>
      <c r="AA1170" s="37"/>
      <c r="AB1170" s="38"/>
      <c r="AC1170" s="33"/>
      <c r="AD1170" s="28"/>
      <c r="AE1170" s="37"/>
      <c r="AF1170" s="38"/>
      <c r="AG1170" s="38"/>
      <c r="AH1170" s="39"/>
      <c r="AI1170" s="39"/>
      <c r="AJ1170" s="40"/>
      <c r="AK1170" s="41"/>
      <c r="AL1170" s="42"/>
      <c r="AM1170" s="39"/>
      <c r="AN1170" s="30"/>
      <c r="AO1170" s="30"/>
      <c r="AP1170" s="38"/>
      <c r="AQ1170" s="43" t="s">
        <v>1185</v>
      </c>
      <c r="AR1170" s="44"/>
      <c r="AS1170" s="45">
        <v>45327</v>
      </c>
      <c r="AT1170" s="46"/>
      <c r="AU1170" s="47"/>
      <c r="AV1170" s="48"/>
      <c r="AW1170" s="49"/>
      <c r="AX1170" s="49"/>
      <c r="AY1170" s="49"/>
      <c r="AZ1170" s="49"/>
      <c r="BA1170" s="49"/>
      <c r="BB1170" s="49"/>
      <c r="BC1170" s="49" t="e">
        <v>#VALUE!</v>
      </c>
      <c r="BD1170" s="50"/>
      <c r="BE1170" s="49"/>
      <c r="BF1170" s="49"/>
      <c r="BG1170" s="49"/>
      <c r="BH1170" s="49"/>
      <c r="BI1170" s="49"/>
      <c r="BJ1170" s="49"/>
      <c r="BK1170" s="49"/>
      <c r="BL1170" s="49"/>
      <c r="BM1170" s="49"/>
    </row>
    <row r="1171" spans="2:65" x14ac:dyDescent="0.25">
      <c r="B1171" s="163"/>
      <c r="C1171" s="26"/>
      <c r="D1171" s="27" t="s">
        <v>3138</v>
      </c>
      <c r="E1171" s="27" t="s">
        <v>3139</v>
      </c>
      <c r="F1171" s="29"/>
      <c r="G1171" s="30" t="s">
        <v>750</v>
      </c>
      <c r="H1171" s="30"/>
      <c r="I1171" s="30"/>
      <c r="J1171" s="31"/>
      <c r="K1171" s="32"/>
      <c r="L1171" s="33"/>
      <c r="M1171" s="33"/>
      <c r="N1171" s="26"/>
      <c r="O1171" s="26"/>
      <c r="P1171" s="34"/>
      <c r="Q1171" s="33"/>
      <c r="R1171" s="35"/>
      <c r="S1171" s="26"/>
      <c r="T1171" s="26"/>
      <c r="U1171" s="26"/>
      <c r="V1171" s="26"/>
      <c r="W1171" s="26"/>
      <c r="X1171" s="26"/>
      <c r="Y1171" s="36"/>
      <c r="Z1171" s="37"/>
      <c r="AA1171" s="37"/>
      <c r="AB1171" s="38"/>
      <c r="AC1171" s="33"/>
      <c r="AD1171" s="28"/>
      <c r="AE1171" s="37"/>
      <c r="AF1171" s="38"/>
      <c r="AG1171" s="38">
        <v>45219</v>
      </c>
      <c r="AH1171" s="39"/>
      <c r="AI1171" s="39"/>
      <c r="AJ1171" s="40"/>
      <c r="AK1171" s="41"/>
      <c r="AL1171" s="42"/>
      <c r="AM1171" s="39"/>
      <c r="AN1171" s="30"/>
      <c r="AO1171" s="30"/>
      <c r="AP1171" s="38"/>
      <c r="AQ1171" s="43" t="s">
        <v>155</v>
      </c>
      <c r="AR1171" s="44"/>
      <c r="AS1171" s="45"/>
      <c r="AT1171" s="46" t="s">
        <v>3140</v>
      </c>
      <c r="AU1171" s="47"/>
      <c r="AV1171" s="48"/>
      <c r="AW1171" s="49"/>
      <c r="AX1171" s="49"/>
      <c r="AY1171" s="49"/>
      <c r="AZ1171" s="49"/>
      <c r="BA1171" s="49"/>
      <c r="BB1171" s="49"/>
      <c r="BC1171" s="49" t="e">
        <v>#VALUE!</v>
      </c>
      <c r="BD1171" s="50"/>
      <c r="BE1171" s="49"/>
      <c r="BF1171" s="49"/>
      <c r="BG1171" s="49"/>
      <c r="BH1171" s="49"/>
      <c r="BI1171" s="49"/>
      <c r="BJ1171" s="49"/>
      <c r="BK1171" s="49"/>
      <c r="BL1171" s="49"/>
      <c r="BM1171" s="49"/>
    </row>
    <row r="1172" spans="2:65" x14ac:dyDescent="0.25">
      <c r="B1172" s="162"/>
      <c r="C1172" s="26"/>
      <c r="D1172" s="27" t="s">
        <v>3141</v>
      </c>
      <c r="E1172" s="27" t="s">
        <v>3142</v>
      </c>
      <c r="F1172" s="29"/>
      <c r="G1172" s="30"/>
      <c r="H1172" s="30"/>
      <c r="I1172" s="30"/>
      <c r="J1172" s="31"/>
      <c r="K1172" s="32"/>
      <c r="L1172" s="33"/>
      <c r="M1172" s="33"/>
      <c r="N1172" s="26"/>
      <c r="O1172" s="26"/>
      <c r="P1172" s="34"/>
      <c r="Q1172" s="33"/>
      <c r="R1172" s="35"/>
      <c r="S1172" s="26"/>
      <c r="T1172" s="26"/>
      <c r="U1172" s="26"/>
      <c r="V1172" s="26"/>
      <c r="W1172" s="26"/>
      <c r="X1172" s="26"/>
      <c r="Y1172" s="36"/>
      <c r="Z1172" s="37"/>
      <c r="AA1172" s="37"/>
      <c r="AB1172" s="38"/>
      <c r="AC1172" s="33"/>
      <c r="AD1172" s="28"/>
      <c r="AE1172" s="37"/>
      <c r="AF1172" s="38"/>
      <c r="AG1172" s="38"/>
      <c r="AH1172" s="39"/>
      <c r="AI1172" s="39"/>
      <c r="AJ1172" s="40"/>
      <c r="AK1172" s="41"/>
      <c r="AL1172" s="42"/>
      <c r="AM1172" s="39"/>
      <c r="AN1172" s="30"/>
      <c r="AO1172" s="30"/>
      <c r="AP1172" s="38"/>
      <c r="AQ1172" s="43"/>
      <c r="AR1172" s="44"/>
      <c r="AS1172" s="45">
        <v>45684</v>
      </c>
      <c r="AT1172" s="46"/>
      <c r="AU1172" s="47"/>
      <c r="AV1172" s="48"/>
      <c r="AW1172" s="49"/>
      <c r="AX1172" s="49"/>
      <c r="AY1172" s="49"/>
      <c r="AZ1172" s="49"/>
      <c r="BA1172" s="49"/>
      <c r="BB1172" s="49"/>
      <c r="BC1172" s="49"/>
      <c r="BD1172" s="50"/>
      <c r="BE1172" s="49"/>
      <c r="BF1172" s="49"/>
      <c r="BG1172" s="49"/>
      <c r="BH1172" s="49"/>
      <c r="BI1172" s="49"/>
      <c r="BJ1172" s="49"/>
      <c r="BK1172" s="49"/>
      <c r="BL1172" s="49"/>
      <c r="BM1172" s="49"/>
    </row>
    <row r="1173" spans="2:65" x14ac:dyDescent="0.25">
      <c r="B1173" s="163"/>
      <c r="C1173" s="26"/>
      <c r="D1173" s="27" t="s">
        <v>3143</v>
      </c>
      <c r="E1173" s="27" t="s">
        <v>3144</v>
      </c>
      <c r="F1173" s="29"/>
      <c r="G1173" s="30" t="s">
        <v>750</v>
      </c>
      <c r="H1173" s="30"/>
      <c r="I1173" s="30"/>
      <c r="J1173" s="31"/>
      <c r="K1173" s="32"/>
      <c r="L1173" s="33"/>
      <c r="M1173" s="33"/>
      <c r="N1173" s="26"/>
      <c r="O1173" s="26"/>
      <c r="P1173" s="34"/>
      <c r="Q1173" s="33"/>
      <c r="R1173" s="35"/>
      <c r="S1173" s="26"/>
      <c r="T1173" s="26"/>
      <c r="U1173" s="26"/>
      <c r="V1173" s="26"/>
      <c r="W1173" s="26"/>
      <c r="X1173" s="26"/>
      <c r="Y1173" s="36"/>
      <c r="Z1173" s="37"/>
      <c r="AA1173" s="37"/>
      <c r="AB1173" s="38"/>
      <c r="AC1173" s="33"/>
      <c r="AD1173" s="28"/>
      <c r="AE1173" s="37"/>
      <c r="AF1173" s="38"/>
      <c r="AG1173" s="38">
        <v>45127</v>
      </c>
      <c r="AH1173" s="39" t="s">
        <v>1887</v>
      </c>
      <c r="AI1173" s="39"/>
      <c r="AJ1173" s="40"/>
      <c r="AK1173" s="41"/>
      <c r="AL1173" s="42"/>
      <c r="AM1173" s="39"/>
      <c r="AN1173" s="30"/>
      <c r="AO1173" s="30"/>
      <c r="AP1173" s="38"/>
      <c r="AQ1173" s="43" t="s">
        <v>155</v>
      </c>
      <c r="AR1173" s="44"/>
      <c r="AS1173" s="45"/>
      <c r="AT1173" s="46" t="s">
        <v>3084</v>
      </c>
      <c r="AU1173" s="47"/>
      <c r="AV1173" s="48"/>
      <c r="AW1173" s="49"/>
      <c r="AX1173" s="49"/>
      <c r="AY1173" s="49"/>
      <c r="AZ1173" s="49"/>
      <c r="BA1173" s="49"/>
      <c r="BB1173" s="49"/>
      <c r="BC1173" s="49" t="e">
        <v>#VALUE!</v>
      </c>
      <c r="BD1173" s="50"/>
      <c r="BE1173" s="49"/>
      <c r="BF1173" s="49"/>
      <c r="BG1173" s="49"/>
      <c r="BH1173" s="49"/>
      <c r="BI1173" s="49"/>
      <c r="BJ1173" s="49"/>
      <c r="BK1173" s="49"/>
      <c r="BL1173" s="49"/>
      <c r="BM1173" s="49"/>
    </row>
    <row r="1174" spans="2:65" x14ac:dyDescent="0.25">
      <c r="B1174" s="162">
        <v>2023</v>
      </c>
      <c r="C1174" s="26"/>
      <c r="D1174" s="27" t="s">
        <v>3145</v>
      </c>
      <c r="E1174" s="27" t="s">
        <v>3146</v>
      </c>
      <c r="F1174" s="29"/>
      <c r="G1174" s="30" t="s">
        <v>750</v>
      </c>
      <c r="H1174" s="30"/>
      <c r="I1174" s="30"/>
      <c r="J1174" s="31"/>
      <c r="K1174" s="32"/>
      <c r="L1174" s="33" t="s">
        <v>3147</v>
      </c>
      <c r="M1174" s="33"/>
      <c r="N1174" s="26"/>
      <c r="O1174" s="26"/>
      <c r="P1174" s="34"/>
      <c r="Q1174" s="33"/>
      <c r="R1174" s="35"/>
      <c r="S1174" s="26" t="s">
        <v>3148</v>
      </c>
      <c r="T1174" s="26" t="s">
        <v>1833</v>
      </c>
      <c r="U1174" s="26"/>
      <c r="V1174" s="26"/>
      <c r="W1174" s="26" t="s">
        <v>1834</v>
      </c>
      <c r="X1174" s="26" t="s">
        <v>777</v>
      </c>
      <c r="Y1174" s="36"/>
      <c r="Z1174" s="37"/>
      <c r="AA1174" s="37"/>
      <c r="AB1174" s="38"/>
      <c r="AC1174" s="33"/>
      <c r="AD1174" s="28"/>
      <c r="AE1174" s="37">
        <v>2023</v>
      </c>
      <c r="AF1174" s="38">
        <v>45149</v>
      </c>
      <c r="AG1174" s="38">
        <v>45149</v>
      </c>
      <c r="AH1174" s="39" t="s">
        <v>1887</v>
      </c>
      <c r="AI1174" s="39" t="s">
        <v>1333</v>
      </c>
      <c r="AJ1174" s="40" t="s">
        <v>424</v>
      </c>
      <c r="AK1174" s="41">
        <v>4.1666666666666664E-2</v>
      </c>
      <c r="AL1174" s="42" t="s">
        <v>1899</v>
      </c>
      <c r="AM1174" s="39"/>
      <c r="AN1174" s="30" t="s">
        <v>1834</v>
      </c>
      <c r="AO1174" s="30"/>
      <c r="AP1174" s="38"/>
      <c r="AQ1174" s="43" t="s">
        <v>155</v>
      </c>
      <c r="AR1174" s="44"/>
      <c r="AS1174" s="45"/>
      <c r="AT1174" s="46" t="s">
        <v>3149</v>
      </c>
      <c r="AU1174" s="47"/>
      <c r="AV1174" s="48"/>
      <c r="AW1174" s="49"/>
      <c r="AX1174" s="49"/>
      <c r="AY1174" s="49"/>
      <c r="AZ1174" s="49"/>
      <c r="BA1174" s="49"/>
      <c r="BB1174" s="49"/>
      <c r="BC1174" s="49" t="e">
        <v>#VALUE!</v>
      </c>
      <c r="BD1174" s="50"/>
      <c r="BE1174" s="49"/>
      <c r="BF1174" s="49"/>
      <c r="BG1174" s="49"/>
      <c r="BH1174" s="49"/>
      <c r="BI1174" s="49"/>
      <c r="BJ1174" s="49"/>
      <c r="BK1174" s="49"/>
      <c r="BL1174" s="49"/>
      <c r="BM1174" s="49"/>
    </row>
    <row r="1175" spans="2:65" x14ac:dyDescent="0.25">
      <c r="B1175" s="163"/>
      <c r="C1175" s="26"/>
      <c r="D1175" s="27" t="s">
        <v>3150</v>
      </c>
      <c r="E1175" s="27" t="s">
        <v>3151</v>
      </c>
      <c r="F1175" s="29"/>
      <c r="G1175" s="30" t="s">
        <v>750</v>
      </c>
      <c r="H1175" s="30"/>
      <c r="I1175" s="30"/>
      <c r="J1175" s="31"/>
      <c r="K1175" s="32"/>
      <c r="L1175" s="33"/>
      <c r="M1175" s="33"/>
      <c r="N1175" s="26"/>
      <c r="O1175" s="26"/>
      <c r="P1175" s="34"/>
      <c r="Q1175" s="33"/>
      <c r="R1175" s="35"/>
      <c r="S1175" s="26"/>
      <c r="T1175" s="26"/>
      <c r="U1175" s="26"/>
      <c r="V1175" s="26"/>
      <c r="W1175" s="26"/>
      <c r="X1175" s="26"/>
      <c r="Y1175" s="36"/>
      <c r="Z1175" s="37"/>
      <c r="AA1175" s="37"/>
      <c r="AB1175" s="38"/>
      <c r="AC1175" s="33"/>
      <c r="AD1175" s="28"/>
      <c r="AE1175" s="37"/>
      <c r="AF1175" s="38"/>
      <c r="AG1175" s="38">
        <v>45149</v>
      </c>
      <c r="AH1175" s="39" t="s">
        <v>1887</v>
      </c>
      <c r="AI1175" s="39"/>
      <c r="AJ1175" s="40"/>
      <c r="AK1175" s="41"/>
      <c r="AL1175" s="42"/>
      <c r="AM1175" s="39"/>
      <c r="AN1175" s="30"/>
      <c r="AO1175" s="30"/>
      <c r="AP1175" s="38"/>
      <c r="AQ1175" s="43" t="s">
        <v>155</v>
      </c>
      <c r="AR1175" s="44"/>
      <c r="AS1175" s="45"/>
      <c r="AT1175" s="46" t="s">
        <v>3152</v>
      </c>
      <c r="AU1175" s="47"/>
      <c r="AV1175" s="48"/>
      <c r="AW1175" s="49"/>
      <c r="AX1175" s="49"/>
      <c r="AY1175" s="49"/>
      <c r="AZ1175" s="49"/>
      <c r="BA1175" s="49"/>
      <c r="BB1175" s="49"/>
      <c r="BC1175" s="49" t="e">
        <v>#VALUE!</v>
      </c>
      <c r="BD1175" s="50"/>
      <c r="BE1175" s="49"/>
      <c r="BF1175" s="49"/>
      <c r="BG1175" s="49"/>
      <c r="BH1175" s="49"/>
      <c r="BI1175" s="49"/>
      <c r="BJ1175" s="49"/>
      <c r="BK1175" s="49"/>
      <c r="BL1175" s="49"/>
      <c r="BM1175" s="49"/>
    </row>
    <row r="1176" spans="2:65" x14ac:dyDescent="0.25">
      <c r="B1176" s="162"/>
      <c r="C1176" s="26"/>
      <c r="D1176" s="27" t="s">
        <v>3153</v>
      </c>
      <c r="E1176" s="27" t="s">
        <v>3154</v>
      </c>
      <c r="F1176" s="29"/>
      <c r="G1176" s="30" t="s">
        <v>750</v>
      </c>
      <c r="H1176" s="30"/>
      <c r="I1176" s="30"/>
      <c r="J1176" s="31"/>
      <c r="K1176" s="32"/>
      <c r="L1176" s="33"/>
      <c r="M1176" s="33"/>
      <c r="N1176" s="26"/>
      <c r="O1176" s="26"/>
      <c r="P1176" s="34"/>
      <c r="Q1176" s="33"/>
      <c r="R1176" s="35"/>
      <c r="S1176" s="26"/>
      <c r="T1176" s="26"/>
      <c r="U1176" s="26"/>
      <c r="V1176" s="26"/>
      <c r="W1176" s="26"/>
      <c r="X1176" s="26"/>
      <c r="Y1176" s="36"/>
      <c r="Z1176" s="37"/>
      <c r="AA1176" s="37"/>
      <c r="AB1176" s="38"/>
      <c r="AC1176" s="33"/>
      <c r="AD1176" s="28"/>
      <c r="AE1176" s="37"/>
      <c r="AF1176" s="38"/>
      <c r="AG1176" s="38"/>
      <c r="AH1176" s="39" t="s">
        <v>1887</v>
      </c>
      <c r="AI1176" s="39" t="s">
        <v>720</v>
      </c>
      <c r="AJ1176" s="40"/>
      <c r="AK1176" s="41"/>
      <c r="AL1176" s="42"/>
      <c r="AM1176" s="39"/>
      <c r="AN1176" s="30"/>
      <c r="AO1176" s="30"/>
      <c r="AP1176" s="38"/>
      <c r="AQ1176" s="43" t="s">
        <v>155</v>
      </c>
      <c r="AR1176" s="44"/>
      <c r="AS1176" s="45"/>
      <c r="AT1176" s="46" t="s">
        <v>3155</v>
      </c>
      <c r="AU1176" s="47"/>
      <c r="AV1176" s="48"/>
      <c r="AW1176" s="49"/>
      <c r="AX1176" s="49"/>
      <c r="AY1176" s="49"/>
      <c r="AZ1176" s="49"/>
      <c r="BA1176" s="49"/>
      <c r="BB1176" s="49"/>
      <c r="BC1176" s="49" t="e">
        <v>#VALUE!</v>
      </c>
      <c r="BD1176" s="50"/>
      <c r="BE1176" s="49"/>
      <c r="BF1176" s="49"/>
      <c r="BG1176" s="49"/>
      <c r="BH1176" s="49"/>
      <c r="BI1176" s="49"/>
      <c r="BJ1176" s="49"/>
      <c r="BK1176" s="49"/>
      <c r="BL1176" s="49"/>
      <c r="BM1176" s="49"/>
    </row>
    <row r="1177" spans="2:65" x14ac:dyDescent="0.25">
      <c r="B1177" s="163">
        <v>2024</v>
      </c>
      <c r="C1177" s="26"/>
      <c r="D1177" s="27" t="s">
        <v>3156</v>
      </c>
      <c r="E1177" s="27" t="s">
        <v>3157</v>
      </c>
      <c r="F1177" s="29"/>
      <c r="G1177" s="30" t="s">
        <v>3158</v>
      </c>
      <c r="H1177" s="30"/>
      <c r="I1177" s="30"/>
      <c r="J1177" s="31"/>
      <c r="K1177" s="32"/>
      <c r="L1177" s="33"/>
      <c r="M1177" s="33"/>
      <c r="N1177" s="26"/>
      <c r="O1177" s="26"/>
      <c r="P1177" s="34"/>
      <c r="Q1177" s="33"/>
      <c r="R1177" s="35"/>
      <c r="S1177" s="26"/>
      <c r="T1177" s="26"/>
      <c r="U1177" s="26"/>
      <c r="V1177" s="26"/>
      <c r="W1177" s="26"/>
      <c r="X1177" s="26"/>
      <c r="Y1177" s="36"/>
      <c r="Z1177" s="37">
        <v>20</v>
      </c>
      <c r="AA1177" s="37"/>
      <c r="AB1177" s="38"/>
      <c r="AC1177" s="33" t="s">
        <v>3159</v>
      </c>
      <c r="AD1177" s="28"/>
      <c r="AE1177" s="37">
        <v>2024</v>
      </c>
      <c r="AF1177" s="38">
        <v>45474</v>
      </c>
      <c r="AG1177" s="38">
        <v>45476</v>
      </c>
      <c r="AH1177" s="39" t="s">
        <v>3160</v>
      </c>
      <c r="AI1177" s="39" t="s">
        <v>720</v>
      </c>
      <c r="AJ1177" s="40" t="s">
        <v>3161</v>
      </c>
      <c r="AK1177" s="41">
        <v>0.66666666666666663</v>
      </c>
      <c r="AL1177" s="42" t="s">
        <v>1151</v>
      </c>
      <c r="AM1177" s="39"/>
      <c r="AN1177" s="30"/>
      <c r="AO1177" s="30"/>
      <c r="AP1177" s="38"/>
      <c r="AQ1177" s="43" t="s">
        <v>1185</v>
      </c>
      <c r="AR1177" s="44"/>
      <c r="AS1177" s="45"/>
      <c r="AT1177" s="46" t="s">
        <v>3162</v>
      </c>
      <c r="AU1177" s="47"/>
      <c r="AV1177" s="48"/>
      <c r="AW1177" s="49"/>
      <c r="AX1177" s="49"/>
      <c r="AY1177" s="49"/>
      <c r="AZ1177" s="49"/>
      <c r="BA1177" s="49"/>
      <c r="BB1177" s="49"/>
      <c r="BC1177" s="49"/>
      <c r="BD1177" s="50"/>
      <c r="BE1177" s="49"/>
      <c r="BF1177" s="49"/>
      <c r="BG1177" s="49"/>
      <c r="BH1177" s="49"/>
      <c r="BI1177" s="49"/>
      <c r="BJ1177" s="49"/>
      <c r="BK1177" s="49"/>
      <c r="BL1177" s="49"/>
      <c r="BM1177" s="49"/>
    </row>
    <row r="1178" spans="2:65" x14ac:dyDescent="0.25">
      <c r="B1178" s="162"/>
      <c r="C1178" s="26"/>
      <c r="D1178" s="27" t="s">
        <v>3163</v>
      </c>
      <c r="E1178" s="27" t="s">
        <v>3164</v>
      </c>
      <c r="F1178" s="29"/>
      <c r="G1178" s="30" t="s">
        <v>750</v>
      </c>
      <c r="H1178" s="30"/>
      <c r="I1178" s="30"/>
      <c r="J1178" s="31"/>
      <c r="K1178" s="32"/>
      <c r="L1178" s="33"/>
      <c r="M1178" s="33"/>
      <c r="N1178" s="26"/>
      <c r="O1178" s="26"/>
      <c r="P1178" s="34"/>
      <c r="Q1178" s="33"/>
      <c r="R1178" s="35"/>
      <c r="S1178" s="26"/>
      <c r="T1178" s="26"/>
      <c r="U1178" s="26"/>
      <c r="V1178" s="26"/>
      <c r="W1178" s="26"/>
      <c r="X1178" s="26"/>
      <c r="Y1178" s="36"/>
      <c r="Z1178" s="37"/>
      <c r="AA1178" s="37"/>
      <c r="AB1178" s="38"/>
      <c r="AC1178" s="33"/>
      <c r="AD1178" s="28"/>
      <c r="AE1178" s="37"/>
      <c r="AF1178" s="38"/>
      <c r="AG1178" s="38">
        <v>45218</v>
      </c>
      <c r="AH1178" s="39" t="s">
        <v>1887</v>
      </c>
      <c r="AI1178" s="39"/>
      <c r="AJ1178" s="40"/>
      <c r="AK1178" s="41"/>
      <c r="AL1178" s="42"/>
      <c r="AM1178" s="39"/>
      <c r="AN1178" s="30"/>
      <c r="AO1178" s="30"/>
      <c r="AP1178" s="38"/>
      <c r="AQ1178" s="43" t="s">
        <v>1185</v>
      </c>
      <c r="AR1178" s="44"/>
      <c r="AS1178" s="45"/>
      <c r="AT1178" s="46" t="s">
        <v>3165</v>
      </c>
      <c r="AU1178" s="47"/>
      <c r="AV1178" s="48"/>
      <c r="AW1178" s="49"/>
      <c r="AX1178" s="49"/>
      <c r="AY1178" s="49"/>
      <c r="AZ1178" s="49"/>
      <c r="BA1178" s="49"/>
      <c r="BB1178" s="49"/>
      <c r="BC1178" s="49" t="e">
        <v>#VALUE!</v>
      </c>
      <c r="BD1178" s="50"/>
      <c r="BE1178" s="49"/>
      <c r="BF1178" s="49"/>
      <c r="BG1178" s="49"/>
      <c r="BH1178" s="49"/>
      <c r="BI1178" s="49"/>
      <c r="BJ1178" s="49"/>
      <c r="BK1178" s="49"/>
      <c r="BL1178" s="49"/>
      <c r="BM1178" s="49"/>
    </row>
    <row r="1179" spans="2:65" x14ac:dyDescent="0.25">
      <c r="B1179" s="163"/>
      <c r="C1179" s="26"/>
      <c r="D1179" s="27" t="s">
        <v>3166</v>
      </c>
      <c r="E1179" s="27" t="s">
        <v>3167</v>
      </c>
      <c r="F1179" s="29"/>
      <c r="G1179" s="30" t="s">
        <v>750</v>
      </c>
      <c r="H1179" s="30"/>
      <c r="I1179" s="30"/>
      <c r="J1179" s="31"/>
      <c r="K1179" s="32"/>
      <c r="L1179" s="33"/>
      <c r="M1179" s="33"/>
      <c r="N1179" s="26"/>
      <c r="O1179" s="26"/>
      <c r="P1179" s="34"/>
      <c r="Q1179" s="33"/>
      <c r="R1179" s="35"/>
      <c r="S1179" s="26"/>
      <c r="T1179" s="26"/>
      <c r="U1179" s="26"/>
      <c r="V1179" s="26"/>
      <c r="W1179" s="26"/>
      <c r="X1179" s="26"/>
      <c r="Y1179" s="36"/>
      <c r="Z1179" s="37"/>
      <c r="AA1179" s="37"/>
      <c r="AB1179" s="38"/>
      <c r="AC1179" s="33"/>
      <c r="AD1179" s="28" t="s">
        <v>2108</v>
      </c>
      <c r="AE1179" s="37"/>
      <c r="AF1179" s="38"/>
      <c r="AG1179" s="38"/>
      <c r="AH1179" s="39" t="s">
        <v>1887</v>
      </c>
      <c r="AI1179" s="39" t="s">
        <v>720</v>
      </c>
      <c r="AJ1179" s="40"/>
      <c r="AK1179" s="41"/>
      <c r="AL1179" s="42"/>
      <c r="AM1179" s="39"/>
      <c r="AN1179" s="30"/>
      <c r="AO1179" s="30"/>
      <c r="AP1179" s="38"/>
      <c r="AQ1179" s="43" t="s">
        <v>155</v>
      </c>
      <c r="AR1179" s="44"/>
      <c r="AS1179" s="45"/>
      <c r="AT1179" s="46" t="s">
        <v>3168</v>
      </c>
      <c r="AU1179" s="47"/>
      <c r="AV1179" s="48"/>
      <c r="AW1179" s="49"/>
      <c r="AX1179" s="49"/>
      <c r="AY1179" s="49"/>
      <c r="AZ1179" s="49"/>
      <c r="BA1179" s="49"/>
      <c r="BB1179" s="49"/>
      <c r="BC1179" s="49" t="e">
        <v>#VALUE!</v>
      </c>
      <c r="BD1179" s="50"/>
      <c r="BE1179" s="49"/>
      <c r="BF1179" s="49"/>
      <c r="BG1179" s="49"/>
      <c r="BH1179" s="49"/>
      <c r="BI1179" s="49"/>
      <c r="BJ1179" s="49"/>
      <c r="BK1179" s="49"/>
      <c r="BL1179" s="49"/>
      <c r="BM1179" s="49"/>
    </row>
    <row r="1180" spans="2:65" x14ac:dyDescent="0.25">
      <c r="B1180" s="162"/>
      <c r="C1180" s="26"/>
      <c r="D1180" s="27" t="s">
        <v>3169</v>
      </c>
      <c r="E1180" s="27" t="s">
        <v>3170</v>
      </c>
      <c r="F1180" s="29"/>
      <c r="G1180" s="30" t="s">
        <v>750</v>
      </c>
      <c r="H1180" s="30"/>
      <c r="I1180" s="30"/>
      <c r="J1180" s="31"/>
      <c r="K1180" s="32"/>
      <c r="L1180" s="33"/>
      <c r="M1180" s="33"/>
      <c r="N1180" s="26"/>
      <c r="O1180" s="26"/>
      <c r="P1180" s="34"/>
      <c r="Q1180" s="33"/>
      <c r="R1180" s="35"/>
      <c r="S1180" s="26"/>
      <c r="T1180" s="26"/>
      <c r="U1180" s="26"/>
      <c r="V1180" s="26"/>
      <c r="W1180" s="26"/>
      <c r="X1180" s="26"/>
      <c r="Y1180" s="36"/>
      <c r="Z1180" s="37"/>
      <c r="AA1180" s="37"/>
      <c r="AB1180" s="38"/>
      <c r="AC1180" s="33"/>
      <c r="AD1180" s="28"/>
      <c r="AE1180" s="37"/>
      <c r="AF1180" s="38"/>
      <c r="AG1180" s="38"/>
      <c r="AH1180" s="39"/>
      <c r="AI1180" s="39"/>
      <c r="AJ1180" s="40"/>
      <c r="AK1180" s="41"/>
      <c r="AL1180" s="42"/>
      <c r="AM1180" s="39"/>
      <c r="AN1180" s="30"/>
      <c r="AO1180" s="30"/>
      <c r="AP1180" s="38"/>
      <c r="AQ1180" s="43" t="s">
        <v>1185</v>
      </c>
      <c r="AR1180" s="44"/>
      <c r="AS1180" s="45">
        <v>45558</v>
      </c>
      <c r="AT1180" s="46" t="s">
        <v>3171</v>
      </c>
      <c r="AU1180" s="47"/>
      <c r="AV1180" s="48"/>
      <c r="AW1180" s="49"/>
      <c r="AX1180" s="49"/>
      <c r="AY1180" s="49"/>
      <c r="AZ1180" s="49"/>
      <c r="BA1180" s="49"/>
      <c r="BB1180" s="49"/>
      <c r="BC1180" s="49" t="e">
        <v>#VALUE!</v>
      </c>
      <c r="BD1180" s="50"/>
      <c r="BE1180" s="49"/>
      <c r="BF1180" s="49"/>
      <c r="BG1180" s="49"/>
      <c r="BH1180" s="49"/>
      <c r="BI1180" s="49"/>
      <c r="BJ1180" s="49"/>
      <c r="BK1180" s="49"/>
      <c r="BL1180" s="49"/>
      <c r="BM1180" s="49"/>
    </row>
    <row r="1181" spans="2:65" x14ac:dyDescent="0.25">
      <c r="B1181" s="163"/>
      <c r="C1181" s="26"/>
      <c r="D1181" s="27" t="s">
        <v>3172</v>
      </c>
      <c r="E1181" s="27" t="s">
        <v>3173</v>
      </c>
      <c r="F1181" s="29"/>
      <c r="G1181" s="30"/>
      <c r="H1181" s="30"/>
      <c r="I1181" s="30"/>
      <c r="J1181" s="31"/>
      <c r="K1181" s="32"/>
      <c r="L1181" s="33"/>
      <c r="M1181" s="33"/>
      <c r="N1181" s="26"/>
      <c r="O1181" s="26"/>
      <c r="P1181" s="34"/>
      <c r="Q1181" s="33"/>
      <c r="R1181" s="35"/>
      <c r="S1181" s="26" t="s">
        <v>1093</v>
      </c>
      <c r="T1181" s="26"/>
      <c r="U1181" s="26"/>
      <c r="V1181" s="26" t="s">
        <v>78</v>
      </c>
      <c r="W1181" s="26"/>
      <c r="X1181" s="26" t="s">
        <v>423</v>
      </c>
      <c r="Y1181" s="36"/>
      <c r="Z1181" s="37"/>
      <c r="AA1181" s="37"/>
      <c r="AB1181" s="38"/>
      <c r="AC1181" s="33"/>
      <c r="AD1181" s="28"/>
      <c r="AE1181" s="37"/>
      <c r="AF1181" s="38"/>
      <c r="AG1181" s="38"/>
      <c r="AH1181" s="39"/>
      <c r="AI1181" s="39"/>
      <c r="AJ1181" s="40"/>
      <c r="AK1181" s="41"/>
      <c r="AL1181" s="42"/>
      <c r="AM1181" s="39"/>
      <c r="AN1181" s="30"/>
      <c r="AO1181" s="30"/>
      <c r="AP1181" s="38"/>
      <c r="AQ1181" s="43" t="s">
        <v>155</v>
      </c>
      <c r="AR1181" s="44"/>
      <c r="AS1181" s="45"/>
      <c r="AT1181" s="46"/>
      <c r="AU1181" s="47"/>
      <c r="AV1181" s="48">
        <v>44204</v>
      </c>
      <c r="AW1181" s="49"/>
      <c r="AX1181" s="49"/>
      <c r="AY1181" s="49"/>
      <c r="AZ1181" s="49"/>
      <c r="BA1181" s="49"/>
      <c r="BB1181" s="49"/>
      <c r="BC1181" s="49"/>
      <c r="BD1181" s="50"/>
      <c r="BE1181" s="49"/>
      <c r="BF1181" s="49"/>
      <c r="BG1181" s="49"/>
      <c r="BH1181" s="49"/>
      <c r="BI1181" s="49"/>
      <c r="BJ1181" s="49"/>
      <c r="BK1181" s="49"/>
      <c r="BL1181" s="49"/>
      <c r="BM1181" s="49"/>
    </row>
    <row r="1182" spans="2:65" x14ac:dyDescent="0.25">
      <c r="B1182" s="162"/>
      <c r="C1182" s="26"/>
      <c r="D1182" s="27" t="s">
        <v>3174</v>
      </c>
      <c r="E1182" s="27" t="s">
        <v>3175</v>
      </c>
      <c r="F1182" s="29"/>
      <c r="G1182" s="30" t="s">
        <v>750</v>
      </c>
      <c r="H1182" s="30"/>
      <c r="I1182" s="30"/>
      <c r="J1182" s="31"/>
      <c r="K1182" s="32"/>
      <c r="L1182" s="33"/>
      <c r="M1182" s="33"/>
      <c r="N1182" s="26"/>
      <c r="O1182" s="26"/>
      <c r="P1182" s="34"/>
      <c r="Q1182" s="33"/>
      <c r="R1182" s="35"/>
      <c r="S1182" s="26"/>
      <c r="T1182" s="26"/>
      <c r="U1182" s="26"/>
      <c r="V1182" s="26"/>
      <c r="W1182" s="26"/>
      <c r="X1182" s="26"/>
      <c r="Y1182" s="36"/>
      <c r="Z1182" s="37"/>
      <c r="AA1182" s="37"/>
      <c r="AB1182" s="38"/>
      <c r="AC1182" s="33"/>
      <c r="AD1182" s="28"/>
      <c r="AE1182" s="37"/>
      <c r="AF1182" s="38"/>
      <c r="AG1182" s="38">
        <v>45204</v>
      </c>
      <c r="AH1182" s="39" t="s">
        <v>1887</v>
      </c>
      <c r="AI1182" s="39"/>
      <c r="AJ1182" s="40"/>
      <c r="AK1182" s="41"/>
      <c r="AL1182" s="42"/>
      <c r="AM1182" s="39"/>
      <c r="AN1182" s="30"/>
      <c r="AO1182" s="30"/>
      <c r="AP1182" s="38"/>
      <c r="AQ1182" s="43" t="s">
        <v>1185</v>
      </c>
      <c r="AR1182" s="44"/>
      <c r="AS1182" s="45"/>
      <c r="AT1182" s="46" t="s">
        <v>3165</v>
      </c>
      <c r="AU1182" s="47"/>
      <c r="AV1182" s="48"/>
      <c r="AW1182" s="49"/>
      <c r="AX1182" s="49"/>
      <c r="AY1182" s="49"/>
      <c r="AZ1182" s="49"/>
      <c r="BA1182" s="49"/>
      <c r="BB1182" s="49"/>
      <c r="BC1182" s="49" t="e">
        <v>#VALUE!</v>
      </c>
      <c r="BD1182" s="50"/>
      <c r="BE1182" s="49"/>
      <c r="BF1182" s="49"/>
      <c r="BG1182" s="49"/>
      <c r="BH1182" s="49"/>
      <c r="BI1182" s="49"/>
      <c r="BJ1182" s="49"/>
      <c r="BK1182" s="49"/>
      <c r="BL1182" s="49"/>
      <c r="BM1182" s="49"/>
    </row>
    <row r="1183" spans="2:65" x14ac:dyDescent="0.25">
      <c r="B1183" s="163"/>
      <c r="C1183" s="26"/>
      <c r="D1183" s="27" t="s">
        <v>3176</v>
      </c>
      <c r="E1183" s="27" t="s">
        <v>3177</v>
      </c>
      <c r="F1183" s="29"/>
      <c r="G1183" s="30" t="s">
        <v>750</v>
      </c>
      <c r="H1183" s="30"/>
      <c r="I1183" s="30"/>
      <c r="J1183" s="31"/>
      <c r="K1183" s="32"/>
      <c r="L1183" s="33"/>
      <c r="M1183" s="33"/>
      <c r="N1183" s="26"/>
      <c r="O1183" s="26"/>
      <c r="P1183" s="34"/>
      <c r="Q1183" s="33"/>
      <c r="R1183" s="35"/>
      <c r="S1183" s="26"/>
      <c r="T1183" s="26"/>
      <c r="U1183" s="26"/>
      <c r="V1183" s="26"/>
      <c r="W1183" s="26"/>
      <c r="X1183" s="26"/>
      <c r="Y1183" s="36"/>
      <c r="Z1183" s="37"/>
      <c r="AA1183" s="37"/>
      <c r="AB1183" s="38"/>
      <c r="AC1183" s="33"/>
      <c r="AD1183" s="28"/>
      <c r="AE1183" s="37"/>
      <c r="AF1183" s="38"/>
      <c r="AG1183" s="38">
        <v>45184</v>
      </c>
      <c r="AH1183" s="39" t="s">
        <v>1887</v>
      </c>
      <c r="AI1183" s="39"/>
      <c r="AJ1183" s="40"/>
      <c r="AK1183" s="41"/>
      <c r="AL1183" s="42"/>
      <c r="AM1183" s="39"/>
      <c r="AN1183" s="30"/>
      <c r="AO1183" s="30"/>
      <c r="AP1183" s="38"/>
      <c r="AQ1183" s="43" t="s">
        <v>155</v>
      </c>
      <c r="AR1183" s="44"/>
      <c r="AS1183" s="45"/>
      <c r="AT1183" s="46" t="s">
        <v>3178</v>
      </c>
      <c r="AU1183" s="47"/>
      <c r="AV1183" s="48"/>
      <c r="AW1183" s="49"/>
      <c r="AX1183" s="49"/>
      <c r="AY1183" s="49"/>
      <c r="AZ1183" s="49"/>
      <c r="BA1183" s="49"/>
      <c r="BB1183" s="49"/>
      <c r="BC1183" s="49" t="e">
        <v>#VALUE!</v>
      </c>
      <c r="BD1183" s="50"/>
      <c r="BE1183" s="49"/>
      <c r="BF1183" s="49"/>
      <c r="BG1183" s="49"/>
      <c r="BH1183" s="49"/>
      <c r="BI1183" s="49"/>
      <c r="BJ1183" s="49"/>
      <c r="BK1183" s="49"/>
      <c r="BL1183" s="49"/>
      <c r="BM1183" s="49"/>
    </row>
    <row r="1184" spans="2:65" x14ac:dyDescent="0.25">
      <c r="B1184" s="162"/>
      <c r="C1184" s="26"/>
      <c r="D1184" s="27" t="s">
        <v>3179</v>
      </c>
      <c r="E1184" s="27" t="s">
        <v>3005</v>
      </c>
      <c r="F1184" s="29"/>
      <c r="G1184" s="30"/>
      <c r="H1184" s="30"/>
      <c r="I1184" s="30"/>
      <c r="J1184" s="31"/>
      <c r="K1184" s="32"/>
      <c r="L1184" s="33"/>
      <c r="M1184" s="33"/>
      <c r="N1184" s="26"/>
      <c r="O1184" s="26"/>
      <c r="P1184" s="34"/>
      <c r="Q1184" s="33"/>
      <c r="R1184" s="35"/>
      <c r="S1184" s="26" t="s">
        <v>1093</v>
      </c>
      <c r="T1184" s="26"/>
      <c r="U1184" s="26"/>
      <c r="V1184" s="26" t="s">
        <v>90</v>
      </c>
      <c r="W1184" s="26"/>
      <c r="X1184" s="26" t="s">
        <v>423</v>
      </c>
      <c r="Y1184" s="36"/>
      <c r="Z1184" s="37"/>
      <c r="AA1184" s="37"/>
      <c r="AB1184" s="38"/>
      <c r="AC1184" s="33"/>
      <c r="AD1184" s="28"/>
      <c r="AE1184" s="37"/>
      <c r="AF1184" s="38"/>
      <c r="AG1184" s="38"/>
      <c r="AH1184" s="39"/>
      <c r="AI1184" s="39"/>
      <c r="AJ1184" s="40"/>
      <c r="AK1184" s="41"/>
      <c r="AL1184" s="42"/>
      <c r="AM1184" s="39"/>
      <c r="AN1184" s="30"/>
      <c r="AO1184" s="30"/>
      <c r="AP1184" s="38"/>
      <c r="AQ1184" s="43" t="s">
        <v>155</v>
      </c>
      <c r="AR1184" s="44"/>
      <c r="AS1184" s="45"/>
      <c r="AT1184" s="46"/>
      <c r="AU1184" s="47"/>
      <c r="AV1184" s="48"/>
      <c r="AW1184" s="49"/>
      <c r="AX1184" s="49"/>
      <c r="AY1184" s="49"/>
      <c r="AZ1184" s="49"/>
      <c r="BA1184" s="49"/>
      <c r="BB1184" s="49"/>
      <c r="BC1184" s="49"/>
      <c r="BD1184" s="50"/>
      <c r="BE1184" s="49"/>
      <c r="BF1184" s="49"/>
      <c r="BG1184" s="49"/>
      <c r="BH1184" s="49"/>
      <c r="BI1184" s="49"/>
      <c r="BJ1184" s="49"/>
      <c r="BK1184" s="49"/>
      <c r="BL1184" s="49"/>
      <c r="BM1184" s="49"/>
    </row>
    <row r="1185" spans="2:65" x14ac:dyDescent="0.25">
      <c r="B1185" s="163"/>
      <c r="C1185" s="26"/>
      <c r="D1185" s="27" t="s">
        <v>3180</v>
      </c>
      <c r="E1185" s="27" t="s">
        <v>3181</v>
      </c>
      <c r="F1185" s="29"/>
      <c r="G1185" s="30"/>
      <c r="H1185" s="30"/>
      <c r="I1185" s="30"/>
      <c r="J1185" s="31"/>
      <c r="K1185" s="32"/>
      <c r="L1185" s="33"/>
      <c r="M1185" s="33"/>
      <c r="N1185" s="26"/>
      <c r="O1185" s="26"/>
      <c r="P1185" s="34"/>
      <c r="Q1185" s="33"/>
      <c r="R1185" s="35"/>
      <c r="S1185" s="26"/>
      <c r="T1185" s="26"/>
      <c r="U1185" s="26"/>
      <c r="V1185" s="26"/>
      <c r="W1185" s="26"/>
      <c r="X1185" s="26" t="s">
        <v>46</v>
      </c>
      <c r="Y1185" s="36"/>
      <c r="Z1185" s="37"/>
      <c r="AA1185" s="37"/>
      <c r="AB1185" s="38" t="s">
        <v>47</v>
      </c>
      <c r="AC1185" s="33"/>
      <c r="AD1185" s="28"/>
      <c r="AE1185" s="37"/>
      <c r="AF1185" s="38"/>
      <c r="AG1185" s="38"/>
      <c r="AH1185" s="39"/>
      <c r="AI1185" s="39"/>
      <c r="AJ1185" s="40"/>
      <c r="AK1185" s="41"/>
      <c r="AL1185" s="42"/>
      <c r="AM1185" s="39"/>
      <c r="AN1185" s="30"/>
      <c r="AO1185" s="30"/>
      <c r="AP1185" s="38"/>
      <c r="AQ1185" s="43" t="s">
        <v>155</v>
      </c>
      <c r="AR1185" s="44"/>
      <c r="AS1185" s="45"/>
      <c r="AT1185" s="46"/>
      <c r="AU1185" s="47" t="s">
        <v>44</v>
      </c>
      <c r="AV1185" s="48">
        <v>44839</v>
      </c>
      <c r="AW1185" s="49"/>
      <c r="AX1185" s="49">
        <v>9</v>
      </c>
      <c r="AY1185" s="49"/>
      <c r="AZ1185" s="49"/>
      <c r="BA1185" s="49"/>
      <c r="BB1185" s="49"/>
      <c r="BC1185" s="49"/>
      <c r="BD1185" s="50"/>
      <c r="BE1185" s="49"/>
      <c r="BF1185" s="49"/>
      <c r="BG1185" s="49"/>
      <c r="BH1185" s="49"/>
      <c r="BI1185" s="49"/>
      <c r="BJ1185" s="49"/>
      <c r="BK1185" s="49"/>
      <c r="BL1185" s="49"/>
      <c r="BM1185" s="49"/>
    </row>
    <row r="1186" spans="2:65" x14ac:dyDescent="0.25">
      <c r="B1186" s="162"/>
      <c r="C1186" s="26"/>
      <c r="D1186" s="27" t="s">
        <v>1356</v>
      </c>
      <c r="E1186" s="27" t="s">
        <v>3182</v>
      </c>
      <c r="F1186" s="29"/>
      <c r="G1186" s="30"/>
      <c r="H1186" s="30"/>
      <c r="I1186" s="30"/>
      <c r="J1186" s="31"/>
      <c r="K1186" s="32"/>
      <c r="L1186" s="33"/>
      <c r="M1186" s="33"/>
      <c r="N1186" s="26"/>
      <c r="O1186" s="26"/>
      <c r="P1186" s="34"/>
      <c r="Q1186" s="33"/>
      <c r="R1186" s="35"/>
      <c r="S1186" s="26"/>
      <c r="T1186" s="26"/>
      <c r="U1186" s="26"/>
      <c r="V1186" s="26"/>
      <c r="W1186" s="26"/>
      <c r="X1186" s="26" t="s">
        <v>46</v>
      </c>
      <c r="Y1186" s="36"/>
      <c r="Z1186" s="37"/>
      <c r="AA1186" s="37"/>
      <c r="AB1186" s="38" t="s">
        <v>47</v>
      </c>
      <c r="AC1186" s="33"/>
      <c r="AD1186" s="28"/>
      <c r="AE1186" s="37"/>
      <c r="AF1186" s="38"/>
      <c r="AG1186" s="38"/>
      <c r="AH1186" s="39"/>
      <c r="AI1186" s="39"/>
      <c r="AJ1186" s="40"/>
      <c r="AK1186" s="41"/>
      <c r="AL1186" s="42"/>
      <c r="AM1186" s="39"/>
      <c r="AN1186" s="30"/>
      <c r="AO1186" s="30"/>
      <c r="AP1186" s="38"/>
      <c r="AQ1186" s="43" t="s">
        <v>155</v>
      </c>
      <c r="AR1186" s="44"/>
      <c r="AS1186" s="45"/>
      <c r="AT1186" s="46"/>
      <c r="AU1186" s="47" t="s">
        <v>44</v>
      </c>
      <c r="AV1186" s="48">
        <v>44796</v>
      </c>
      <c r="AW1186" s="49"/>
      <c r="AX1186" s="49">
        <v>8</v>
      </c>
      <c r="AY1186" s="49"/>
      <c r="AZ1186" s="49"/>
      <c r="BA1186" s="49"/>
      <c r="BB1186" s="49"/>
      <c r="BC1186" s="49"/>
      <c r="BD1186" s="50"/>
      <c r="BE1186" s="49"/>
      <c r="BF1186" s="49"/>
      <c r="BG1186" s="49"/>
      <c r="BH1186" s="49"/>
      <c r="BI1186" s="49"/>
      <c r="BJ1186" s="49"/>
      <c r="BK1186" s="49"/>
      <c r="BL1186" s="49"/>
      <c r="BM1186" s="49"/>
    </row>
    <row r="1187" spans="2:65" x14ac:dyDescent="0.25">
      <c r="B1187" s="163"/>
      <c r="C1187" s="26"/>
      <c r="D1187" s="27" t="s">
        <v>3183</v>
      </c>
      <c r="E1187" s="27" t="s">
        <v>3184</v>
      </c>
      <c r="F1187" s="29"/>
      <c r="G1187" s="30"/>
      <c r="H1187" s="30"/>
      <c r="I1187" s="30"/>
      <c r="J1187" s="31"/>
      <c r="K1187" s="32"/>
      <c r="L1187" s="33"/>
      <c r="M1187" s="33"/>
      <c r="N1187" s="26"/>
      <c r="O1187" s="26"/>
      <c r="P1187" s="34"/>
      <c r="Q1187" s="33"/>
      <c r="R1187" s="35"/>
      <c r="S1187" s="26"/>
      <c r="T1187" s="26"/>
      <c r="U1187" s="26"/>
      <c r="V1187" s="26"/>
      <c r="W1187" s="26"/>
      <c r="X1187" s="26"/>
      <c r="Y1187" s="36"/>
      <c r="Z1187" s="37"/>
      <c r="AA1187" s="37"/>
      <c r="AB1187" s="38"/>
      <c r="AC1187" s="33"/>
      <c r="AD1187" s="28"/>
      <c r="AE1187" s="37"/>
      <c r="AF1187" s="38"/>
      <c r="AG1187" s="38"/>
      <c r="AH1187" s="39"/>
      <c r="AI1187" s="39"/>
      <c r="AJ1187" s="40"/>
      <c r="AK1187" s="41"/>
      <c r="AL1187" s="42"/>
      <c r="AM1187" s="39"/>
      <c r="AN1187" s="30"/>
      <c r="AO1187" s="30"/>
      <c r="AP1187" s="38"/>
      <c r="AQ1187" s="43"/>
      <c r="AR1187" s="44"/>
      <c r="AS1187" s="45">
        <v>45684</v>
      </c>
      <c r="AT1187" s="46" t="s">
        <v>2956</v>
      </c>
      <c r="AU1187" s="47"/>
      <c r="AV1187" s="48"/>
      <c r="AW1187" s="49"/>
      <c r="AX1187" s="49"/>
      <c r="AY1187" s="49"/>
      <c r="AZ1187" s="49"/>
      <c r="BA1187" s="49"/>
      <c r="BB1187" s="49"/>
      <c r="BC1187" s="49"/>
      <c r="BD1187" s="50"/>
      <c r="BE1187" s="49"/>
      <c r="BF1187" s="49"/>
      <c r="BG1187" s="49"/>
      <c r="BH1187" s="49"/>
      <c r="BI1187" s="49"/>
      <c r="BJ1187" s="49"/>
      <c r="BK1187" s="49"/>
      <c r="BL1187" s="49"/>
      <c r="BM1187" s="49"/>
    </row>
    <row r="1188" spans="2:65" x14ac:dyDescent="0.25">
      <c r="B1188" s="162"/>
      <c r="C1188" s="26"/>
      <c r="D1188" s="27" t="s">
        <v>3185</v>
      </c>
      <c r="E1188" s="27" t="s">
        <v>3005</v>
      </c>
      <c r="F1188" s="29"/>
      <c r="G1188" s="30"/>
      <c r="H1188" s="30"/>
      <c r="I1188" s="30"/>
      <c r="J1188" s="31"/>
      <c r="K1188" s="32"/>
      <c r="L1188" s="33"/>
      <c r="M1188" s="33"/>
      <c r="N1188" s="26"/>
      <c r="O1188" s="26"/>
      <c r="P1188" s="34"/>
      <c r="Q1188" s="33"/>
      <c r="R1188" s="35"/>
      <c r="S1188" s="26" t="s">
        <v>1093</v>
      </c>
      <c r="T1188" s="26"/>
      <c r="U1188" s="26"/>
      <c r="V1188" s="26" t="s">
        <v>90</v>
      </c>
      <c r="W1188" s="26"/>
      <c r="X1188" s="26" t="s">
        <v>423</v>
      </c>
      <c r="Y1188" s="36"/>
      <c r="Z1188" s="37"/>
      <c r="AA1188" s="37"/>
      <c r="AB1188" s="38"/>
      <c r="AC1188" s="33"/>
      <c r="AD1188" s="28"/>
      <c r="AE1188" s="37"/>
      <c r="AF1188" s="38"/>
      <c r="AG1188" s="38"/>
      <c r="AH1188" s="39"/>
      <c r="AI1188" s="39"/>
      <c r="AJ1188" s="40"/>
      <c r="AK1188" s="41"/>
      <c r="AL1188" s="42"/>
      <c r="AM1188" s="39"/>
      <c r="AN1188" s="30"/>
      <c r="AO1188" s="30"/>
      <c r="AP1188" s="38"/>
      <c r="AQ1188" s="43" t="s">
        <v>155</v>
      </c>
      <c r="AR1188" s="44"/>
      <c r="AS1188" s="45"/>
      <c r="AT1188" s="46"/>
      <c r="AU1188" s="47"/>
      <c r="AV1188" s="48"/>
      <c r="AW1188" s="49"/>
      <c r="AX1188" s="49"/>
      <c r="AY1188" s="49"/>
      <c r="AZ1188" s="49"/>
      <c r="BA1188" s="49"/>
      <c r="BB1188" s="49"/>
      <c r="BC1188" s="49"/>
      <c r="BD1188" s="50"/>
      <c r="BE1188" s="49"/>
      <c r="BF1188" s="49"/>
      <c r="BG1188" s="49"/>
      <c r="BH1188" s="49"/>
      <c r="BI1188" s="49"/>
      <c r="BJ1188" s="49"/>
      <c r="BK1188" s="49"/>
      <c r="BL1188" s="49"/>
      <c r="BM1188" s="49"/>
    </row>
    <row r="1189" spans="2:65" x14ac:dyDescent="0.25">
      <c r="B1189" s="163"/>
      <c r="C1189" s="26"/>
      <c r="D1189" s="27" t="s">
        <v>3186</v>
      </c>
      <c r="E1189" s="27" t="s">
        <v>3187</v>
      </c>
      <c r="F1189" s="29"/>
      <c r="G1189" s="30" t="s">
        <v>750</v>
      </c>
      <c r="H1189" s="30"/>
      <c r="I1189" s="30"/>
      <c r="J1189" s="31"/>
      <c r="K1189" s="32"/>
      <c r="L1189" s="33"/>
      <c r="M1189" s="33"/>
      <c r="N1189" s="26"/>
      <c r="O1189" s="26"/>
      <c r="P1189" s="34"/>
      <c r="Q1189" s="33"/>
      <c r="R1189" s="35"/>
      <c r="S1189" s="26"/>
      <c r="T1189" s="26"/>
      <c r="U1189" s="26"/>
      <c r="V1189" s="26"/>
      <c r="W1189" s="26"/>
      <c r="X1189" s="26"/>
      <c r="Y1189" s="36"/>
      <c r="Z1189" s="37"/>
      <c r="AA1189" s="37"/>
      <c r="AB1189" s="38"/>
      <c r="AC1189" s="33"/>
      <c r="AD1189" s="28" t="s">
        <v>3188</v>
      </c>
      <c r="AE1189" s="37"/>
      <c r="AF1189" s="38"/>
      <c r="AG1189" s="38">
        <v>45240</v>
      </c>
      <c r="AH1189" s="39"/>
      <c r="AI1189" s="39"/>
      <c r="AJ1189" s="40"/>
      <c r="AK1189" s="41"/>
      <c r="AL1189" s="42"/>
      <c r="AM1189" s="39"/>
      <c r="AN1189" s="30"/>
      <c r="AO1189" s="30"/>
      <c r="AP1189" s="38"/>
      <c r="AQ1189" s="43" t="s">
        <v>1185</v>
      </c>
      <c r="AR1189" s="44"/>
      <c r="AS1189" s="45"/>
      <c r="AT1189" s="46" t="s">
        <v>3189</v>
      </c>
      <c r="AU1189" s="47"/>
      <c r="AV1189" s="48"/>
      <c r="AW1189" s="49"/>
      <c r="AX1189" s="49"/>
      <c r="AY1189" s="49"/>
      <c r="AZ1189" s="49"/>
      <c r="BA1189" s="49"/>
      <c r="BB1189" s="49"/>
      <c r="BC1189" s="49" t="e">
        <v>#VALUE!</v>
      </c>
      <c r="BD1189" s="50"/>
      <c r="BE1189" s="49"/>
      <c r="BF1189" s="49"/>
      <c r="BG1189" s="49"/>
      <c r="BH1189" s="49"/>
      <c r="BI1189" s="49"/>
      <c r="BJ1189" s="49"/>
      <c r="BK1189" s="49"/>
      <c r="BL1189" s="49"/>
      <c r="BM1189" s="49"/>
    </row>
    <row r="1190" spans="2:65" x14ac:dyDescent="0.25">
      <c r="B1190" s="162"/>
      <c r="C1190" s="26"/>
      <c r="D1190" s="27" t="s">
        <v>3190</v>
      </c>
      <c r="E1190" s="27" t="s">
        <v>3191</v>
      </c>
      <c r="F1190" s="29"/>
      <c r="G1190" s="30" t="s">
        <v>750</v>
      </c>
      <c r="H1190" s="30"/>
      <c r="I1190" s="30"/>
      <c r="J1190" s="31"/>
      <c r="K1190" s="32"/>
      <c r="L1190" s="33"/>
      <c r="M1190" s="33"/>
      <c r="N1190" s="26"/>
      <c r="O1190" s="26"/>
      <c r="P1190" s="34"/>
      <c r="Q1190" s="33"/>
      <c r="R1190" s="35"/>
      <c r="S1190" s="26"/>
      <c r="T1190" s="26"/>
      <c r="U1190" s="26"/>
      <c r="V1190" s="26"/>
      <c r="W1190" s="26"/>
      <c r="X1190" s="26" t="s">
        <v>28</v>
      </c>
      <c r="Y1190" s="36" t="s">
        <v>3192</v>
      </c>
      <c r="Z1190" s="37"/>
      <c r="AA1190" s="37"/>
      <c r="AB1190" s="38" t="s">
        <v>47</v>
      </c>
      <c r="AC1190" s="33"/>
      <c r="AD1190" s="28"/>
      <c r="AE1190" s="37"/>
      <c r="AF1190" s="38"/>
      <c r="AG1190" s="38"/>
      <c r="AH1190" s="39"/>
      <c r="AI1190" s="39"/>
      <c r="AJ1190" s="40"/>
      <c r="AK1190" s="41"/>
      <c r="AL1190" s="42"/>
      <c r="AM1190" s="39"/>
      <c r="AN1190" s="30"/>
      <c r="AO1190" s="30"/>
      <c r="AP1190" s="38"/>
      <c r="AQ1190" s="43" t="s">
        <v>155</v>
      </c>
      <c r="AR1190" s="44"/>
      <c r="AS1190" s="45"/>
      <c r="AT1190" s="46"/>
      <c r="AU1190" s="47"/>
      <c r="AV1190" s="48">
        <v>45264</v>
      </c>
      <c r="AW1190" s="49"/>
      <c r="AX1190" s="49"/>
      <c r="AY1190" s="49"/>
      <c r="AZ1190" s="49"/>
      <c r="BA1190" s="49"/>
      <c r="BB1190" s="49">
        <v>3</v>
      </c>
      <c r="BC1190" s="49" t="e">
        <v>#VALUE!</v>
      </c>
      <c r="BD1190" s="50"/>
      <c r="BE1190" s="49"/>
      <c r="BF1190" s="49"/>
      <c r="BG1190" s="49"/>
      <c r="BH1190" s="49"/>
      <c r="BI1190" s="49"/>
      <c r="BJ1190" s="49"/>
      <c r="BK1190" s="49"/>
      <c r="BL1190" s="49"/>
      <c r="BM1190" s="49"/>
    </row>
    <row r="1191" spans="2:65" x14ac:dyDescent="0.25">
      <c r="B1191" s="163"/>
      <c r="C1191" s="26"/>
      <c r="D1191" s="27" t="s">
        <v>3193</v>
      </c>
      <c r="E1191" s="27" t="s">
        <v>3194</v>
      </c>
      <c r="F1191" s="29"/>
      <c r="G1191" s="30"/>
      <c r="H1191" s="30"/>
      <c r="I1191" s="30"/>
      <c r="J1191" s="31"/>
      <c r="K1191" s="32"/>
      <c r="L1191" s="33"/>
      <c r="M1191" s="33"/>
      <c r="N1191" s="26"/>
      <c r="O1191" s="26"/>
      <c r="P1191" s="34"/>
      <c r="Q1191" s="33"/>
      <c r="R1191" s="35"/>
      <c r="S1191" s="26"/>
      <c r="T1191" s="26"/>
      <c r="U1191" s="26"/>
      <c r="V1191" s="26"/>
      <c r="W1191" s="26"/>
      <c r="X1191" s="26" t="s">
        <v>86</v>
      </c>
      <c r="Y1191" s="36"/>
      <c r="Z1191" s="37"/>
      <c r="AA1191" s="37"/>
      <c r="AB1191" s="38" t="s">
        <v>47</v>
      </c>
      <c r="AC1191" s="33"/>
      <c r="AD1191" s="28"/>
      <c r="AE1191" s="37"/>
      <c r="AF1191" s="38"/>
      <c r="AG1191" s="38"/>
      <c r="AH1191" s="39"/>
      <c r="AI1191" s="39"/>
      <c r="AJ1191" s="40"/>
      <c r="AK1191" s="41"/>
      <c r="AL1191" s="42"/>
      <c r="AM1191" s="39"/>
      <c r="AN1191" s="30"/>
      <c r="AO1191" s="30"/>
      <c r="AP1191" s="38"/>
      <c r="AQ1191" s="43" t="s">
        <v>155</v>
      </c>
      <c r="AR1191" s="44"/>
      <c r="AS1191" s="45"/>
      <c r="AT1191" s="46"/>
      <c r="AU1191" s="47" t="s">
        <v>44</v>
      </c>
      <c r="AV1191" s="48">
        <v>44790</v>
      </c>
      <c r="AW1191" s="49"/>
      <c r="AX1191" s="49">
        <v>6</v>
      </c>
      <c r="AY1191" s="49"/>
      <c r="AZ1191" s="49"/>
      <c r="BA1191" s="49"/>
      <c r="BB1191" s="49"/>
      <c r="BC1191" s="49" t="e">
        <v>#VALUE!</v>
      </c>
      <c r="BD1191" s="50"/>
      <c r="BE1191" s="49"/>
      <c r="BF1191" s="49"/>
      <c r="BG1191" s="49"/>
      <c r="BH1191" s="49"/>
      <c r="BI1191" s="49"/>
      <c r="BJ1191" s="49"/>
      <c r="BK1191" s="49"/>
      <c r="BL1191" s="49"/>
      <c r="BM1191" s="49"/>
    </row>
    <row r="1192" spans="2:65" x14ac:dyDescent="0.25">
      <c r="B1192" s="162"/>
      <c r="C1192" s="26"/>
      <c r="D1192" s="27" t="s">
        <v>3195</v>
      </c>
      <c r="E1192" s="27" t="s">
        <v>3196</v>
      </c>
      <c r="F1192" s="29"/>
      <c r="G1192" s="30" t="s">
        <v>750</v>
      </c>
      <c r="H1192" s="30"/>
      <c r="I1192" s="30"/>
      <c r="J1192" s="31"/>
      <c r="K1192" s="32"/>
      <c r="L1192" s="33"/>
      <c r="M1192" s="33"/>
      <c r="N1192" s="26"/>
      <c r="O1192" s="26"/>
      <c r="P1192" s="34"/>
      <c r="Q1192" s="33"/>
      <c r="R1192" s="35"/>
      <c r="S1192" s="26"/>
      <c r="T1192" s="26"/>
      <c r="U1192" s="26"/>
      <c r="V1192" s="26" t="s">
        <v>84</v>
      </c>
      <c r="W1192" s="26"/>
      <c r="X1192" s="26" t="s">
        <v>86</v>
      </c>
      <c r="Y1192" s="36"/>
      <c r="Z1192" s="37"/>
      <c r="AA1192" s="37"/>
      <c r="AB1192" s="38" t="s">
        <v>29</v>
      </c>
      <c r="AC1192" s="33">
        <v>9247405</v>
      </c>
      <c r="AD1192" s="28" t="s">
        <v>154</v>
      </c>
      <c r="AE1192" s="37"/>
      <c r="AF1192" s="38" t="s">
        <v>1711</v>
      </c>
      <c r="AG1192" s="38" t="s">
        <v>501</v>
      </c>
      <c r="AH1192" s="39"/>
      <c r="AI1192" s="39" t="s">
        <v>31</v>
      </c>
      <c r="AJ1192" s="40" t="s">
        <v>424</v>
      </c>
      <c r="AK1192" s="41"/>
      <c r="AL1192" s="42"/>
      <c r="AM1192" s="39"/>
      <c r="AN1192" s="30" t="s">
        <v>2756</v>
      </c>
      <c r="AO1192" s="30"/>
      <c r="AP1192" s="38"/>
      <c r="AQ1192" s="43"/>
      <c r="AR1192" s="44" t="s">
        <v>501</v>
      </c>
      <c r="AS1192" s="45">
        <v>45699</v>
      </c>
      <c r="AT1192" s="46" t="s">
        <v>3197</v>
      </c>
      <c r="AU1192" s="47"/>
      <c r="AV1192" s="48"/>
      <c r="AW1192" s="49"/>
      <c r="AX1192" s="49"/>
      <c r="AY1192" s="49"/>
      <c r="AZ1192" s="49"/>
      <c r="BA1192" s="49"/>
      <c r="BB1192" s="49"/>
      <c r="BC1192" s="49" t="e">
        <v>#VALUE!</v>
      </c>
      <c r="BD1192" s="50"/>
      <c r="BE1192" s="49"/>
      <c r="BF1192" s="49"/>
      <c r="BG1192" s="49"/>
      <c r="BH1192" s="49"/>
      <c r="BI1192" s="49"/>
      <c r="BJ1192" s="49"/>
      <c r="BK1192" s="49"/>
      <c r="BL1192" s="49"/>
      <c r="BM1192" s="49"/>
    </row>
    <row r="1193" spans="2:65" x14ac:dyDescent="0.25">
      <c r="B1193" s="163"/>
      <c r="C1193" s="26"/>
      <c r="D1193" s="27" t="s">
        <v>3198</v>
      </c>
      <c r="E1193" s="27" t="s">
        <v>3199</v>
      </c>
      <c r="F1193" s="29"/>
      <c r="G1193" s="30" t="s">
        <v>750</v>
      </c>
      <c r="H1193" s="30"/>
      <c r="I1193" s="30"/>
      <c r="J1193" s="31"/>
      <c r="K1193" s="32"/>
      <c r="L1193" s="33"/>
      <c r="M1193" s="33"/>
      <c r="N1193" s="26"/>
      <c r="O1193" s="26"/>
      <c r="P1193" s="34"/>
      <c r="Q1193" s="33"/>
      <c r="R1193" s="35"/>
      <c r="S1193" s="26"/>
      <c r="T1193" s="26"/>
      <c r="U1193" s="26"/>
      <c r="V1193" s="26"/>
      <c r="W1193" s="26"/>
      <c r="X1193" s="26" t="s">
        <v>86</v>
      </c>
      <c r="Y1193" s="36"/>
      <c r="Z1193" s="37"/>
      <c r="AA1193" s="37"/>
      <c r="AB1193" s="38" t="s">
        <v>47</v>
      </c>
      <c r="AC1193" s="33"/>
      <c r="AD1193" s="28"/>
      <c r="AE1193" s="37"/>
      <c r="AF1193" s="38"/>
      <c r="AG1193" s="38"/>
      <c r="AH1193" s="39"/>
      <c r="AI1193" s="39"/>
      <c r="AJ1193" s="40"/>
      <c r="AK1193" s="41"/>
      <c r="AL1193" s="42"/>
      <c r="AM1193" s="39"/>
      <c r="AN1193" s="30"/>
      <c r="AO1193" s="30"/>
      <c r="AP1193" s="38"/>
      <c r="AQ1193" s="43" t="s">
        <v>1185</v>
      </c>
      <c r="AR1193" s="44"/>
      <c r="AS1193" s="45"/>
      <c r="AT1193" s="46"/>
      <c r="AU1193" s="47" t="s">
        <v>44</v>
      </c>
      <c r="AV1193" s="48"/>
      <c r="AW1193" s="49"/>
      <c r="AX1193" s="49"/>
      <c r="AY1193" s="49"/>
      <c r="AZ1193" s="49"/>
      <c r="BA1193" s="49"/>
      <c r="BB1193" s="49"/>
      <c r="BC1193" s="49" t="e">
        <v>#VALUE!</v>
      </c>
      <c r="BD1193" s="50"/>
      <c r="BE1193" s="49"/>
      <c r="BF1193" s="49"/>
      <c r="BG1193" s="49"/>
      <c r="BH1193" s="49"/>
      <c r="BI1193" s="49"/>
      <c r="BJ1193" s="49"/>
      <c r="BK1193" s="49"/>
      <c r="BL1193" s="49"/>
      <c r="BM1193" s="49"/>
    </row>
    <row r="1194" spans="2:65" x14ac:dyDescent="0.25">
      <c r="B1194" s="162"/>
      <c r="C1194" s="26"/>
      <c r="D1194" s="27" t="s">
        <v>3200</v>
      </c>
      <c r="E1194" s="27" t="s">
        <v>3201</v>
      </c>
      <c r="F1194" s="29"/>
      <c r="G1194" s="30"/>
      <c r="H1194" s="30"/>
      <c r="I1194" s="30"/>
      <c r="J1194" s="31"/>
      <c r="K1194" s="32"/>
      <c r="L1194" s="33"/>
      <c r="M1194" s="33"/>
      <c r="N1194" s="26"/>
      <c r="O1194" s="26"/>
      <c r="P1194" s="34"/>
      <c r="Q1194" s="33"/>
      <c r="R1194" s="35"/>
      <c r="S1194" s="26"/>
      <c r="T1194" s="26"/>
      <c r="U1194" s="26"/>
      <c r="V1194" s="26" t="s">
        <v>610</v>
      </c>
      <c r="W1194" s="26"/>
      <c r="X1194" s="26" t="s">
        <v>86</v>
      </c>
      <c r="Y1194" s="36"/>
      <c r="Z1194" s="37"/>
      <c r="AA1194" s="37"/>
      <c r="AB1194" s="38" t="s">
        <v>47</v>
      </c>
      <c r="AC1194" s="33"/>
      <c r="AD1194" s="28"/>
      <c r="AE1194" s="37"/>
      <c r="AF1194" s="38"/>
      <c r="AG1194" s="38"/>
      <c r="AH1194" s="39"/>
      <c r="AI1194" s="39"/>
      <c r="AJ1194" s="40"/>
      <c r="AK1194" s="41"/>
      <c r="AL1194" s="42"/>
      <c r="AM1194" s="39"/>
      <c r="AN1194" s="30"/>
      <c r="AO1194" s="30"/>
      <c r="AP1194" s="38"/>
      <c r="AQ1194" s="43" t="s">
        <v>155</v>
      </c>
      <c r="AR1194" s="44"/>
      <c r="AS1194" s="45"/>
      <c r="AT1194" s="46"/>
      <c r="AU1194" s="47" t="s">
        <v>44</v>
      </c>
      <c r="AV1194" s="48">
        <v>44713</v>
      </c>
      <c r="AW1194" s="49"/>
      <c r="AX1194" s="49">
        <v>20</v>
      </c>
      <c r="AY1194" s="49"/>
      <c r="AZ1194" s="49"/>
      <c r="BA1194" s="49"/>
      <c r="BB1194" s="49"/>
      <c r="BC1194" s="49" t="e">
        <v>#VALUE!</v>
      </c>
      <c r="BD1194" s="50"/>
      <c r="BE1194" s="49"/>
      <c r="BF1194" s="49"/>
      <c r="BG1194" s="49"/>
      <c r="BH1194" s="49"/>
      <c r="BI1194" s="49"/>
      <c r="BJ1194" s="49"/>
      <c r="BK1194" s="49"/>
      <c r="BL1194" s="49"/>
      <c r="BM1194" s="49"/>
    </row>
    <row r="1195" spans="2:65" x14ac:dyDescent="0.25">
      <c r="B1195" s="163"/>
      <c r="C1195" s="26"/>
      <c r="D1195" s="27" t="s">
        <v>3200</v>
      </c>
      <c r="E1195" s="27" t="s">
        <v>3201</v>
      </c>
      <c r="F1195" s="29"/>
      <c r="G1195" s="30" t="s">
        <v>750</v>
      </c>
      <c r="H1195" s="30"/>
      <c r="I1195" s="30"/>
      <c r="J1195" s="31"/>
      <c r="K1195" s="32"/>
      <c r="L1195" s="33"/>
      <c r="M1195" s="33"/>
      <c r="N1195" s="26"/>
      <c r="O1195" s="26"/>
      <c r="P1195" s="34"/>
      <c r="Q1195" s="33"/>
      <c r="R1195" s="35"/>
      <c r="S1195" s="26" t="s">
        <v>3202</v>
      </c>
      <c r="T1195" s="26"/>
      <c r="U1195" s="26"/>
      <c r="V1195" s="26"/>
      <c r="W1195" s="26"/>
      <c r="X1195" s="26" t="s">
        <v>423</v>
      </c>
      <c r="Y1195" s="36"/>
      <c r="Z1195" s="37"/>
      <c r="AA1195" s="37"/>
      <c r="AB1195" s="38" t="s">
        <v>29</v>
      </c>
      <c r="AC1195" s="33"/>
      <c r="AD1195" s="28"/>
      <c r="AE1195" s="37"/>
      <c r="AF1195" s="38"/>
      <c r="AG1195" s="38"/>
      <c r="AH1195" s="39"/>
      <c r="AI1195" s="39"/>
      <c r="AJ1195" s="40"/>
      <c r="AK1195" s="41"/>
      <c r="AL1195" s="42"/>
      <c r="AM1195" s="39"/>
      <c r="AN1195" s="30" t="s">
        <v>2756</v>
      </c>
      <c r="AO1195" s="30"/>
      <c r="AP1195" s="38"/>
      <c r="AQ1195" s="43" t="s">
        <v>1185</v>
      </c>
      <c r="AR1195" s="44"/>
      <c r="AS1195" s="45"/>
      <c r="AT1195" s="46" t="s">
        <v>3203</v>
      </c>
      <c r="AU1195" s="47"/>
      <c r="AV1195" s="48"/>
      <c r="AW1195" s="49"/>
      <c r="AX1195" s="49"/>
      <c r="AY1195" s="49"/>
      <c r="AZ1195" s="49"/>
      <c r="BA1195" s="49"/>
      <c r="BB1195" s="49"/>
      <c r="BC1195" s="49" t="e">
        <v>#VALUE!</v>
      </c>
      <c r="BD1195" s="50"/>
      <c r="BE1195" s="49"/>
      <c r="BF1195" s="49"/>
      <c r="BG1195" s="49"/>
      <c r="BH1195" s="49"/>
      <c r="BI1195" s="49"/>
      <c r="BJ1195" s="49"/>
      <c r="BK1195" s="49"/>
      <c r="BL1195" s="49"/>
      <c r="BM1195" s="49"/>
    </row>
    <row r="1196" spans="2:65" x14ac:dyDescent="0.25">
      <c r="B1196" s="162"/>
      <c r="C1196" s="26"/>
      <c r="D1196" s="27" t="s">
        <v>3204</v>
      </c>
      <c r="E1196" s="27" t="s">
        <v>3205</v>
      </c>
      <c r="F1196" s="29"/>
      <c r="G1196" s="30"/>
      <c r="H1196" s="30"/>
      <c r="I1196" s="30"/>
      <c r="J1196" s="31"/>
      <c r="K1196" s="32"/>
      <c r="L1196" s="33"/>
      <c r="M1196" s="33"/>
      <c r="N1196" s="26"/>
      <c r="O1196" s="26"/>
      <c r="P1196" s="34"/>
      <c r="Q1196" s="33"/>
      <c r="R1196" s="35"/>
      <c r="S1196" s="26"/>
      <c r="T1196" s="26"/>
      <c r="U1196" s="26"/>
      <c r="V1196" s="26"/>
      <c r="W1196" s="26"/>
      <c r="X1196" s="26"/>
      <c r="Y1196" s="36"/>
      <c r="Z1196" s="37"/>
      <c r="AA1196" s="37"/>
      <c r="AB1196" s="38"/>
      <c r="AC1196" s="33"/>
      <c r="AD1196" s="28"/>
      <c r="AE1196" s="37"/>
      <c r="AF1196" s="38"/>
      <c r="AG1196" s="38"/>
      <c r="AH1196" s="39"/>
      <c r="AI1196" s="39"/>
      <c r="AJ1196" s="40"/>
      <c r="AK1196" s="41"/>
      <c r="AL1196" s="42"/>
      <c r="AM1196" s="39"/>
      <c r="AN1196" s="30"/>
      <c r="AO1196" s="30"/>
      <c r="AP1196" s="38"/>
      <c r="AQ1196" s="43"/>
      <c r="AR1196" s="44"/>
      <c r="AS1196" s="45">
        <v>45684</v>
      </c>
      <c r="AT1196" s="46" t="s">
        <v>2956</v>
      </c>
      <c r="AU1196" s="47"/>
      <c r="AV1196" s="48"/>
      <c r="AW1196" s="49"/>
      <c r="AX1196" s="49"/>
      <c r="AY1196" s="49"/>
      <c r="AZ1196" s="49"/>
      <c r="BA1196" s="49"/>
      <c r="BB1196" s="49"/>
      <c r="BC1196" s="49"/>
      <c r="BD1196" s="50"/>
      <c r="BE1196" s="49"/>
      <c r="BF1196" s="49"/>
      <c r="BG1196" s="49"/>
      <c r="BH1196" s="49"/>
      <c r="BI1196" s="49"/>
      <c r="BJ1196" s="49"/>
      <c r="BK1196" s="49"/>
      <c r="BL1196" s="49"/>
      <c r="BM1196" s="49"/>
    </row>
    <row r="1197" spans="2:65" x14ac:dyDescent="0.25">
      <c r="B1197" s="163"/>
      <c r="C1197" s="26"/>
      <c r="D1197" s="27" t="s">
        <v>3206</v>
      </c>
      <c r="E1197" s="27" t="s">
        <v>3207</v>
      </c>
      <c r="F1197" s="29"/>
      <c r="G1197" s="30" t="s">
        <v>750</v>
      </c>
      <c r="H1197" s="30"/>
      <c r="I1197" s="30"/>
      <c r="J1197" s="31"/>
      <c r="K1197" s="32"/>
      <c r="L1197" s="33"/>
      <c r="M1197" s="33"/>
      <c r="N1197" s="26"/>
      <c r="O1197" s="26"/>
      <c r="P1197" s="34"/>
      <c r="Q1197" s="33"/>
      <c r="R1197" s="35"/>
      <c r="S1197" s="26" t="s">
        <v>3148</v>
      </c>
      <c r="T1197" s="26"/>
      <c r="U1197" s="26"/>
      <c r="V1197" s="26"/>
      <c r="W1197" s="26"/>
      <c r="X1197" s="26"/>
      <c r="Y1197" s="36"/>
      <c r="Z1197" s="37"/>
      <c r="AA1197" s="37"/>
      <c r="AB1197" s="38"/>
      <c r="AC1197" s="33"/>
      <c r="AD1197" s="28"/>
      <c r="AE1197" s="37"/>
      <c r="AF1197" s="38">
        <v>45252</v>
      </c>
      <c r="AG1197" s="38">
        <v>45252</v>
      </c>
      <c r="AH1197" s="39" t="s">
        <v>1887</v>
      </c>
      <c r="AI1197" s="39"/>
      <c r="AJ1197" s="40"/>
      <c r="AK1197" s="41"/>
      <c r="AL1197" s="42"/>
      <c r="AM1197" s="39"/>
      <c r="AN1197" s="30"/>
      <c r="AO1197" s="30"/>
      <c r="AP1197" s="38"/>
      <c r="AQ1197" s="43" t="s">
        <v>155</v>
      </c>
      <c r="AR1197" s="44"/>
      <c r="AS1197" s="45"/>
      <c r="AT1197" s="46" t="s">
        <v>3208</v>
      </c>
      <c r="AU1197" s="47"/>
      <c r="AV1197" s="48"/>
      <c r="AW1197" s="49"/>
      <c r="AX1197" s="49"/>
      <c r="AY1197" s="49"/>
      <c r="AZ1197" s="49"/>
      <c r="BA1197" s="49"/>
      <c r="BB1197" s="49"/>
      <c r="BC1197" s="49" t="e">
        <v>#VALUE!</v>
      </c>
      <c r="BD1197" s="50"/>
      <c r="BE1197" s="49"/>
      <c r="BF1197" s="49"/>
      <c r="BG1197" s="49"/>
      <c r="BH1197" s="49"/>
      <c r="BI1197" s="49"/>
      <c r="BJ1197" s="49"/>
      <c r="BK1197" s="49"/>
      <c r="BL1197" s="49"/>
      <c r="BM1197" s="49"/>
    </row>
    <row r="1198" spans="2:65" x14ac:dyDescent="0.25">
      <c r="B1198" s="162"/>
      <c r="C1198" s="26"/>
      <c r="D1198" s="27" t="s">
        <v>3209</v>
      </c>
      <c r="E1198" s="27" t="s">
        <v>3210</v>
      </c>
      <c r="F1198" s="29"/>
      <c r="G1198" s="30" t="s">
        <v>750</v>
      </c>
      <c r="H1198" s="30"/>
      <c r="I1198" s="30"/>
      <c r="J1198" s="31"/>
      <c r="K1198" s="32"/>
      <c r="L1198" s="33"/>
      <c r="M1198" s="33"/>
      <c r="N1198" s="26"/>
      <c r="O1198" s="26"/>
      <c r="P1198" s="34"/>
      <c r="Q1198" s="33"/>
      <c r="R1198" s="35"/>
      <c r="S1198" s="26"/>
      <c r="T1198" s="26"/>
      <c r="U1198" s="26"/>
      <c r="V1198" s="26"/>
      <c r="W1198" s="26"/>
      <c r="X1198" s="26"/>
      <c r="Y1198" s="36"/>
      <c r="Z1198" s="37"/>
      <c r="AA1198" s="37"/>
      <c r="AB1198" s="38"/>
      <c r="AC1198" s="33"/>
      <c r="AD1198" s="28"/>
      <c r="AE1198" s="37"/>
      <c r="AF1198" s="38"/>
      <c r="AG1198" s="38">
        <v>45191</v>
      </c>
      <c r="AH1198" s="39"/>
      <c r="AI1198" s="39"/>
      <c r="AJ1198" s="40"/>
      <c r="AK1198" s="41"/>
      <c r="AL1198" s="42"/>
      <c r="AM1198" s="39"/>
      <c r="AN1198" s="30" t="s">
        <v>3211</v>
      </c>
      <c r="AO1198" s="30"/>
      <c r="AP1198" s="38"/>
      <c r="AQ1198" s="43" t="s">
        <v>155</v>
      </c>
      <c r="AR1198" s="44"/>
      <c r="AS1198" s="45"/>
      <c r="AT1198" s="46" t="s">
        <v>3212</v>
      </c>
      <c r="AU1198" s="47"/>
      <c r="AV1198" s="48"/>
      <c r="AW1198" s="49"/>
      <c r="AX1198" s="49"/>
      <c r="AY1198" s="49"/>
      <c r="AZ1198" s="49"/>
      <c r="BA1198" s="49"/>
      <c r="BB1198" s="49"/>
      <c r="BC1198" s="49" t="e">
        <v>#VALUE!</v>
      </c>
      <c r="BD1198" s="50"/>
      <c r="BE1198" s="49"/>
      <c r="BF1198" s="49"/>
      <c r="BG1198" s="49"/>
      <c r="BH1198" s="49"/>
      <c r="BI1198" s="49"/>
      <c r="BJ1198" s="49"/>
      <c r="BK1198" s="49"/>
      <c r="BL1198" s="49"/>
      <c r="BM1198" s="49"/>
    </row>
    <row r="1199" spans="2:65" x14ac:dyDescent="0.25">
      <c r="B1199" s="163"/>
      <c r="C1199" s="26"/>
      <c r="D1199" s="27" t="s">
        <v>3213</v>
      </c>
      <c r="E1199" s="27" t="s">
        <v>3214</v>
      </c>
      <c r="F1199" s="29"/>
      <c r="G1199" s="30" t="s">
        <v>750</v>
      </c>
      <c r="H1199" s="30"/>
      <c r="I1199" s="30"/>
      <c r="J1199" s="31"/>
      <c r="K1199" s="32"/>
      <c r="L1199" s="33"/>
      <c r="M1199" s="33"/>
      <c r="N1199" s="26"/>
      <c r="O1199" s="26"/>
      <c r="P1199" s="34"/>
      <c r="Q1199" s="33"/>
      <c r="R1199" s="35"/>
      <c r="S1199" s="26"/>
      <c r="T1199" s="26"/>
      <c r="U1199" s="26"/>
      <c r="V1199" s="26"/>
      <c r="W1199" s="26"/>
      <c r="X1199" s="26" t="s">
        <v>87</v>
      </c>
      <c r="Y1199" s="36"/>
      <c r="Z1199" s="37"/>
      <c r="AA1199" s="37"/>
      <c r="AB1199" s="38"/>
      <c r="AC1199" s="33"/>
      <c r="AD1199" s="28"/>
      <c r="AE1199" s="37"/>
      <c r="AF1199" s="38"/>
      <c r="AG1199" s="38"/>
      <c r="AH1199" s="39"/>
      <c r="AI1199" s="39"/>
      <c r="AJ1199" s="40"/>
      <c r="AK1199" s="41"/>
      <c r="AL1199" s="42"/>
      <c r="AM1199" s="39"/>
      <c r="AN1199" s="30"/>
      <c r="AO1199" s="30"/>
      <c r="AP1199" s="38"/>
      <c r="AQ1199" s="43" t="s">
        <v>155</v>
      </c>
      <c r="AR1199" s="44"/>
      <c r="AS1199" s="45"/>
      <c r="AT1199" s="46" t="s">
        <v>3171</v>
      </c>
      <c r="AU1199" s="47"/>
      <c r="AV1199" s="48"/>
      <c r="AW1199" s="49"/>
      <c r="AX1199" s="49"/>
      <c r="AY1199" s="49"/>
      <c r="AZ1199" s="49"/>
      <c r="BA1199" s="49"/>
      <c r="BB1199" s="49"/>
      <c r="BC1199" s="49" t="e">
        <v>#VALUE!</v>
      </c>
      <c r="BD1199" s="50"/>
      <c r="BE1199" s="49"/>
      <c r="BF1199" s="49"/>
      <c r="BG1199" s="49"/>
      <c r="BH1199" s="49"/>
      <c r="BI1199" s="49"/>
      <c r="BJ1199" s="49"/>
      <c r="BK1199" s="49"/>
      <c r="BL1199" s="49"/>
      <c r="BM1199" s="49"/>
    </row>
    <row r="1200" spans="2:65" x14ac:dyDescent="0.25">
      <c r="B1200" s="162"/>
      <c r="C1200" s="26"/>
      <c r="D1200" s="27" t="s">
        <v>3215</v>
      </c>
      <c r="E1200" s="27" t="s">
        <v>3216</v>
      </c>
      <c r="F1200" s="29"/>
      <c r="G1200" s="30" t="s">
        <v>750</v>
      </c>
      <c r="H1200" s="30"/>
      <c r="I1200" s="30"/>
      <c r="J1200" s="31"/>
      <c r="K1200" s="32"/>
      <c r="L1200" s="33"/>
      <c r="M1200" s="33"/>
      <c r="N1200" s="26"/>
      <c r="O1200" s="26"/>
      <c r="P1200" s="34"/>
      <c r="Q1200" s="33"/>
      <c r="R1200" s="35"/>
      <c r="S1200" s="26"/>
      <c r="T1200" s="26"/>
      <c r="U1200" s="26"/>
      <c r="V1200" s="26"/>
      <c r="W1200" s="26"/>
      <c r="X1200" s="26"/>
      <c r="Y1200" s="36"/>
      <c r="Z1200" s="37"/>
      <c r="AA1200" s="37"/>
      <c r="AB1200" s="38"/>
      <c r="AC1200" s="33"/>
      <c r="AD1200" s="28"/>
      <c r="AE1200" s="37"/>
      <c r="AF1200" s="38"/>
      <c r="AG1200" s="38">
        <v>45223</v>
      </c>
      <c r="AH1200" s="39" t="s">
        <v>1887</v>
      </c>
      <c r="AI1200" s="39"/>
      <c r="AJ1200" s="40"/>
      <c r="AK1200" s="41"/>
      <c r="AL1200" s="42"/>
      <c r="AM1200" s="39"/>
      <c r="AN1200" s="30"/>
      <c r="AO1200" s="30"/>
      <c r="AP1200" s="38"/>
      <c r="AQ1200" s="43" t="s">
        <v>1185</v>
      </c>
      <c r="AR1200" s="44"/>
      <c r="AS1200" s="45"/>
      <c r="AT1200" s="46" t="s">
        <v>3165</v>
      </c>
      <c r="AU1200" s="47"/>
      <c r="AV1200" s="48"/>
      <c r="AW1200" s="49"/>
      <c r="AX1200" s="49"/>
      <c r="AY1200" s="49"/>
      <c r="AZ1200" s="49"/>
      <c r="BA1200" s="49"/>
      <c r="BB1200" s="49"/>
      <c r="BC1200" s="49" t="e">
        <v>#VALUE!</v>
      </c>
      <c r="BD1200" s="50"/>
      <c r="BE1200" s="49"/>
      <c r="BF1200" s="49"/>
      <c r="BG1200" s="49"/>
      <c r="BH1200" s="49"/>
      <c r="BI1200" s="49"/>
      <c r="BJ1200" s="49"/>
      <c r="BK1200" s="49"/>
      <c r="BL1200" s="49"/>
      <c r="BM1200" s="49"/>
    </row>
    <row r="1201" spans="2:65" x14ac:dyDescent="0.25">
      <c r="B1201" s="163">
        <v>2024</v>
      </c>
      <c r="C1201" s="26"/>
      <c r="D1201" s="27" t="s">
        <v>3217</v>
      </c>
      <c r="E1201" s="27" t="s">
        <v>3218</v>
      </c>
      <c r="F1201" s="29"/>
      <c r="G1201" s="30"/>
      <c r="H1201" s="30"/>
      <c r="I1201" s="30"/>
      <c r="J1201" s="31"/>
      <c r="K1201" s="32"/>
      <c r="L1201" s="33"/>
      <c r="M1201" s="33"/>
      <c r="N1201" s="26"/>
      <c r="O1201" s="26"/>
      <c r="P1201" s="34"/>
      <c r="Q1201" s="33"/>
      <c r="R1201" s="35"/>
      <c r="S1201" s="26"/>
      <c r="T1201" s="26"/>
      <c r="U1201" s="26"/>
      <c r="V1201" s="26"/>
      <c r="W1201" s="26" t="s">
        <v>3219</v>
      </c>
      <c r="X1201" s="26" t="s">
        <v>423</v>
      </c>
      <c r="Y1201" s="36"/>
      <c r="Z1201" s="37">
        <v>40</v>
      </c>
      <c r="AA1201" s="37"/>
      <c r="AB1201" s="38" t="s">
        <v>1656</v>
      </c>
      <c r="AC1201" s="33" t="s">
        <v>3220</v>
      </c>
      <c r="AD1201" s="28"/>
      <c r="AE1201" s="37">
        <v>2024</v>
      </c>
      <c r="AF1201" s="38">
        <v>45575</v>
      </c>
      <c r="AG1201" s="38">
        <v>45607</v>
      </c>
      <c r="AH1201" s="39" t="s">
        <v>664</v>
      </c>
      <c r="AI1201" s="39"/>
      <c r="AJ1201" s="40" t="s">
        <v>2492</v>
      </c>
      <c r="AK1201" s="41">
        <v>1.0416666666666667</v>
      </c>
      <c r="AL1201" s="42" t="s">
        <v>2091</v>
      </c>
      <c r="AM1201" s="39"/>
      <c r="AN1201" s="30"/>
      <c r="AO1201" s="30"/>
      <c r="AP1201" s="38"/>
      <c r="AQ1201" s="43" t="s">
        <v>3221</v>
      </c>
      <c r="AR1201" s="44"/>
      <c r="AS1201" s="45">
        <v>45684</v>
      </c>
      <c r="AT1201" s="46"/>
      <c r="AU1201" s="47"/>
      <c r="AV1201" s="48"/>
      <c r="AW1201" s="49"/>
      <c r="AX1201" s="49"/>
      <c r="AY1201" s="49"/>
      <c r="AZ1201" s="49"/>
      <c r="BA1201" s="49"/>
      <c r="BB1201" s="49"/>
      <c r="BC1201" s="49"/>
      <c r="BD1201" s="50"/>
      <c r="BE1201" s="49"/>
      <c r="BF1201" s="49"/>
      <c r="BG1201" s="49"/>
      <c r="BH1201" s="49"/>
      <c r="BI1201" s="49"/>
      <c r="BJ1201" s="49"/>
      <c r="BK1201" s="49"/>
      <c r="BL1201" s="49"/>
      <c r="BM1201" s="49"/>
    </row>
    <row r="1202" spans="2:65" x14ac:dyDescent="0.25">
      <c r="B1202" s="162"/>
      <c r="C1202" s="26"/>
      <c r="D1202" s="27" t="s">
        <v>3222</v>
      </c>
      <c r="E1202" s="27" t="s">
        <v>3223</v>
      </c>
      <c r="F1202" s="29"/>
      <c r="G1202" s="30" t="s">
        <v>750</v>
      </c>
      <c r="H1202" s="30"/>
      <c r="I1202" s="30"/>
      <c r="J1202" s="31"/>
      <c r="K1202" s="32"/>
      <c r="L1202" s="33"/>
      <c r="M1202" s="33"/>
      <c r="N1202" s="26"/>
      <c r="O1202" s="26"/>
      <c r="P1202" s="34"/>
      <c r="Q1202" s="33"/>
      <c r="R1202" s="35"/>
      <c r="S1202" s="26"/>
      <c r="T1202" s="26"/>
      <c r="U1202" s="26"/>
      <c r="V1202" s="26"/>
      <c r="W1202" s="26"/>
      <c r="X1202" s="26"/>
      <c r="Y1202" s="36"/>
      <c r="Z1202" s="37"/>
      <c r="AA1202" s="37"/>
      <c r="AB1202" s="38"/>
      <c r="AC1202" s="33"/>
      <c r="AD1202" s="28"/>
      <c r="AE1202" s="37"/>
      <c r="AF1202" s="38"/>
      <c r="AG1202" s="38"/>
      <c r="AH1202" s="39" t="s">
        <v>1887</v>
      </c>
      <c r="AI1202" s="39"/>
      <c r="AJ1202" s="40"/>
      <c r="AK1202" s="41"/>
      <c r="AL1202" s="42"/>
      <c r="AM1202" s="39"/>
      <c r="AN1202" s="30"/>
      <c r="AO1202" s="30"/>
      <c r="AP1202" s="38"/>
      <c r="AQ1202" s="43" t="s">
        <v>1185</v>
      </c>
      <c r="AR1202" s="44"/>
      <c r="AS1202" s="45"/>
      <c r="AT1202" s="46" t="s">
        <v>3165</v>
      </c>
      <c r="AU1202" s="47"/>
      <c r="AV1202" s="48"/>
      <c r="AW1202" s="49"/>
      <c r="AX1202" s="49"/>
      <c r="AY1202" s="49"/>
      <c r="AZ1202" s="49"/>
      <c r="BA1202" s="49"/>
      <c r="BB1202" s="49"/>
      <c r="BC1202" s="49" t="e">
        <v>#VALUE!</v>
      </c>
      <c r="BD1202" s="50"/>
      <c r="BE1202" s="49"/>
      <c r="BF1202" s="49"/>
      <c r="BG1202" s="49"/>
      <c r="BH1202" s="49"/>
      <c r="BI1202" s="49"/>
      <c r="BJ1202" s="49"/>
      <c r="BK1202" s="49"/>
      <c r="BL1202" s="49"/>
      <c r="BM1202" s="49"/>
    </row>
    <row r="1203" spans="2:65" x14ac:dyDescent="0.25">
      <c r="B1203" s="163"/>
      <c r="C1203" s="26"/>
      <c r="D1203" s="27" t="s">
        <v>3224</v>
      </c>
      <c r="E1203" s="27" t="s">
        <v>3225</v>
      </c>
      <c r="F1203" s="29"/>
      <c r="G1203" s="30"/>
      <c r="H1203" s="30"/>
      <c r="I1203" s="30"/>
      <c r="J1203" s="31"/>
      <c r="K1203" s="32"/>
      <c r="L1203" s="33"/>
      <c r="M1203" s="33"/>
      <c r="N1203" s="26"/>
      <c r="O1203" s="26"/>
      <c r="P1203" s="34"/>
      <c r="Q1203" s="33"/>
      <c r="R1203" s="35"/>
      <c r="S1203" s="26"/>
      <c r="T1203" s="26"/>
      <c r="U1203" s="26"/>
      <c r="V1203" s="26" t="s">
        <v>91</v>
      </c>
      <c r="W1203" s="26"/>
      <c r="X1203" s="26"/>
      <c r="Y1203" s="36"/>
      <c r="Z1203" s="37"/>
      <c r="AA1203" s="37"/>
      <c r="AB1203" s="38"/>
      <c r="AC1203" s="33"/>
      <c r="AD1203" s="28"/>
      <c r="AE1203" s="37"/>
      <c r="AF1203" s="38"/>
      <c r="AG1203" s="38"/>
      <c r="AH1203" s="39"/>
      <c r="AI1203" s="39"/>
      <c r="AJ1203" s="40"/>
      <c r="AK1203" s="41"/>
      <c r="AL1203" s="42"/>
      <c r="AM1203" s="39"/>
      <c r="AN1203" s="30"/>
      <c r="AO1203" s="30"/>
      <c r="AP1203" s="38"/>
      <c r="AQ1203" s="43" t="s">
        <v>1185</v>
      </c>
      <c r="AR1203" s="44"/>
      <c r="AS1203" s="45">
        <v>45558</v>
      </c>
      <c r="AT1203" s="46" t="s">
        <v>3226</v>
      </c>
      <c r="AU1203" s="47"/>
      <c r="AV1203" s="48"/>
      <c r="AW1203" s="49"/>
      <c r="AX1203" s="49"/>
      <c r="AY1203" s="49"/>
      <c r="AZ1203" s="49"/>
      <c r="BA1203" s="49"/>
      <c r="BB1203" s="49"/>
      <c r="BC1203" s="49"/>
      <c r="BD1203" s="50"/>
      <c r="BE1203" s="49"/>
      <c r="BF1203" s="49"/>
      <c r="BG1203" s="49"/>
      <c r="BH1203" s="49"/>
      <c r="BI1203" s="49"/>
      <c r="BJ1203" s="49"/>
      <c r="BK1203" s="49"/>
      <c r="BL1203" s="49"/>
      <c r="BM1203" s="49"/>
    </row>
    <row r="1204" spans="2:65" x14ac:dyDescent="0.25">
      <c r="B1204" s="162"/>
      <c r="C1204" s="26"/>
      <c r="D1204" s="27" t="s">
        <v>3227</v>
      </c>
      <c r="E1204" s="27" t="s">
        <v>3228</v>
      </c>
      <c r="F1204" s="29"/>
      <c r="G1204" s="30"/>
      <c r="H1204" s="30"/>
      <c r="I1204" s="30"/>
      <c r="J1204" s="31"/>
      <c r="K1204" s="32"/>
      <c r="L1204" s="33"/>
      <c r="M1204" s="33"/>
      <c r="N1204" s="26"/>
      <c r="O1204" s="26"/>
      <c r="P1204" s="34"/>
      <c r="Q1204" s="33"/>
      <c r="R1204" s="35"/>
      <c r="S1204" s="26" t="s">
        <v>1093</v>
      </c>
      <c r="T1204" s="26"/>
      <c r="U1204" s="26"/>
      <c r="V1204" s="26" t="s">
        <v>78</v>
      </c>
      <c r="W1204" s="26"/>
      <c r="X1204" s="26" t="s">
        <v>423</v>
      </c>
      <c r="Y1204" s="36"/>
      <c r="Z1204" s="37"/>
      <c r="AA1204" s="37"/>
      <c r="AB1204" s="38"/>
      <c r="AC1204" s="33"/>
      <c r="AD1204" s="28"/>
      <c r="AE1204" s="37"/>
      <c r="AF1204" s="38"/>
      <c r="AG1204" s="38"/>
      <c r="AH1204" s="39"/>
      <c r="AI1204" s="39"/>
      <c r="AJ1204" s="40"/>
      <c r="AK1204" s="41"/>
      <c r="AL1204" s="42"/>
      <c r="AM1204" s="39"/>
      <c r="AN1204" s="30"/>
      <c r="AO1204" s="30"/>
      <c r="AP1204" s="38"/>
      <c r="AQ1204" s="43" t="s">
        <v>155</v>
      </c>
      <c r="AR1204" s="44"/>
      <c r="AS1204" s="45"/>
      <c r="AT1204" s="46"/>
      <c r="AU1204" s="47"/>
      <c r="AV1204" s="48">
        <v>43851</v>
      </c>
      <c r="AW1204" s="49"/>
      <c r="AX1204" s="49"/>
      <c r="AY1204" s="49"/>
      <c r="AZ1204" s="49"/>
      <c r="BA1204" s="49"/>
      <c r="BB1204" s="49"/>
      <c r="BC1204" s="49"/>
      <c r="BD1204" s="50"/>
      <c r="BE1204" s="49"/>
      <c r="BF1204" s="49"/>
      <c r="BG1204" s="49"/>
      <c r="BH1204" s="49"/>
      <c r="BI1204" s="49"/>
      <c r="BJ1204" s="49"/>
      <c r="BK1204" s="49"/>
      <c r="BL1204" s="49"/>
      <c r="BM1204" s="49"/>
    </row>
    <row r="1205" spans="2:65" x14ac:dyDescent="0.25">
      <c r="B1205" s="163"/>
      <c r="C1205" s="26"/>
      <c r="D1205" s="27" t="s">
        <v>3229</v>
      </c>
      <c r="E1205" s="27" t="s">
        <v>3230</v>
      </c>
      <c r="F1205" s="29"/>
      <c r="G1205" s="30"/>
      <c r="H1205" s="30"/>
      <c r="I1205" s="30"/>
      <c r="J1205" s="31"/>
      <c r="K1205" s="32"/>
      <c r="L1205" s="33"/>
      <c r="M1205" s="33"/>
      <c r="N1205" s="26"/>
      <c r="O1205" s="26"/>
      <c r="P1205" s="34"/>
      <c r="Q1205" s="33"/>
      <c r="R1205" s="35"/>
      <c r="S1205" s="26"/>
      <c r="T1205" s="26"/>
      <c r="U1205" s="26"/>
      <c r="V1205" s="26"/>
      <c r="W1205" s="26"/>
      <c r="X1205" s="26"/>
      <c r="Y1205" s="36"/>
      <c r="Z1205" s="37"/>
      <c r="AA1205" s="37"/>
      <c r="AB1205" s="38"/>
      <c r="AC1205" s="33"/>
      <c r="AD1205" s="28"/>
      <c r="AE1205" s="37"/>
      <c r="AF1205" s="38"/>
      <c r="AG1205" s="38"/>
      <c r="AH1205" s="39"/>
      <c r="AI1205" s="39"/>
      <c r="AJ1205" s="40"/>
      <c r="AK1205" s="41"/>
      <c r="AL1205" s="42"/>
      <c r="AM1205" s="39"/>
      <c r="AN1205" s="30"/>
      <c r="AO1205" s="30"/>
      <c r="AP1205" s="38"/>
      <c r="AQ1205" s="43"/>
      <c r="AR1205" s="44"/>
      <c r="AS1205" s="45">
        <v>45684</v>
      </c>
      <c r="AT1205" s="46"/>
      <c r="AU1205" s="47"/>
      <c r="AV1205" s="48"/>
      <c r="AW1205" s="49"/>
      <c r="AX1205" s="49"/>
      <c r="AY1205" s="49"/>
      <c r="AZ1205" s="49"/>
      <c r="BA1205" s="49"/>
      <c r="BB1205" s="49"/>
      <c r="BC1205" s="49"/>
      <c r="BD1205" s="50"/>
      <c r="BE1205" s="49"/>
      <c r="BF1205" s="49"/>
      <c r="BG1205" s="49"/>
      <c r="BH1205" s="49"/>
      <c r="BI1205" s="49"/>
      <c r="BJ1205" s="49"/>
      <c r="BK1205" s="49"/>
      <c r="BL1205" s="49"/>
      <c r="BM1205" s="49"/>
    </row>
    <row r="1206" spans="2:65" x14ac:dyDescent="0.25">
      <c r="B1206" s="162"/>
      <c r="C1206" s="26"/>
      <c r="D1206" s="27" t="s">
        <v>3231</v>
      </c>
      <c r="E1206" s="27" t="s">
        <v>3232</v>
      </c>
      <c r="F1206" s="29"/>
      <c r="G1206" s="30"/>
      <c r="H1206" s="30"/>
      <c r="I1206" s="30"/>
      <c r="J1206" s="31"/>
      <c r="K1206" s="32"/>
      <c r="L1206" s="33"/>
      <c r="M1206" s="33"/>
      <c r="N1206" s="26"/>
      <c r="O1206" s="26"/>
      <c r="P1206" s="34"/>
      <c r="Q1206" s="33"/>
      <c r="R1206" s="35"/>
      <c r="S1206" s="26"/>
      <c r="T1206" s="26"/>
      <c r="U1206" s="26"/>
      <c r="V1206" s="26"/>
      <c r="W1206" s="26"/>
      <c r="X1206" s="26"/>
      <c r="Y1206" s="36" t="s">
        <v>2225</v>
      </c>
      <c r="Z1206" s="37"/>
      <c r="AA1206" s="37"/>
      <c r="AB1206" s="38" t="s">
        <v>47</v>
      </c>
      <c r="AC1206" s="33"/>
      <c r="AD1206" s="28"/>
      <c r="AE1206" s="37"/>
      <c r="AF1206" s="38"/>
      <c r="AG1206" s="38"/>
      <c r="AH1206" s="39"/>
      <c r="AI1206" s="39"/>
      <c r="AJ1206" s="40"/>
      <c r="AK1206" s="41"/>
      <c r="AL1206" s="42"/>
      <c r="AM1206" s="39"/>
      <c r="AN1206" s="30"/>
      <c r="AO1206" s="30"/>
      <c r="AP1206" s="38"/>
      <c r="AQ1206" s="43" t="s">
        <v>911</v>
      </c>
      <c r="AR1206" s="44"/>
      <c r="AS1206" s="45"/>
      <c r="AT1206" s="46"/>
      <c r="AU1206" s="47" t="s">
        <v>44</v>
      </c>
      <c r="AV1206" s="48">
        <v>45597</v>
      </c>
      <c r="AW1206" s="49"/>
      <c r="AX1206" s="49"/>
      <c r="AY1206" s="49"/>
      <c r="AZ1206" s="49"/>
      <c r="BA1206" s="49"/>
      <c r="BB1206" s="49"/>
      <c r="BC1206" s="49"/>
      <c r="BD1206" s="50"/>
      <c r="BE1206" s="49"/>
      <c r="BF1206" s="49"/>
      <c r="BG1206" s="49"/>
      <c r="BH1206" s="49"/>
      <c r="BI1206" s="49"/>
      <c r="BJ1206" s="49"/>
      <c r="BK1206" s="49"/>
      <c r="BL1206" s="49"/>
      <c r="BM1206" s="49"/>
    </row>
    <row r="1207" spans="2:65" x14ac:dyDescent="0.25">
      <c r="B1207" s="163"/>
      <c r="C1207" s="26"/>
      <c r="D1207" s="27" t="s">
        <v>3233</v>
      </c>
      <c r="E1207" s="27" t="s">
        <v>3234</v>
      </c>
      <c r="F1207" s="29"/>
      <c r="G1207" s="30"/>
      <c r="H1207" s="30"/>
      <c r="I1207" s="30"/>
      <c r="J1207" s="31"/>
      <c r="K1207" s="32"/>
      <c r="L1207" s="33"/>
      <c r="M1207" s="33"/>
      <c r="N1207" s="26"/>
      <c r="O1207" s="26"/>
      <c r="P1207" s="34"/>
      <c r="Q1207" s="33"/>
      <c r="R1207" s="35"/>
      <c r="S1207" s="26"/>
      <c r="T1207" s="26"/>
      <c r="U1207" s="26"/>
      <c r="V1207" s="26"/>
      <c r="W1207" s="26"/>
      <c r="X1207" s="26"/>
      <c r="Y1207" s="36"/>
      <c r="Z1207" s="37"/>
      <c r="AA1207" s="37"/>
      <c r="AB1207" s="38"/>
      <c r="AC1207" s="33"/>
      <c r="AD1207" s="28"/>
      <c r="AE1207" s="37"/>
      <c r="AF1207" s="38"/>
      <c r="AG1207" s="38"/>
      <c r="AH1207" s="39"/>
      <c r="AI1207" s="39"/>
      <c r="AJ1207" s="40"/>
      <c r="AK1207" s="41"/>
      <c r="AL1207" s="42"/>
      <c r="AM1207" s="39"/>
      <c r="AN1207" s="30"/>
      <c r="AO1207" s="30"/>
      <c r="AP1207" s="38"/>
      <c r="AQ1207" s="43" t="s">
        <v>1185</v>
      </c>
      <c r="AR1207" s="44"/>
      <c r="AS1207" s="45">
        <v>45461</v>
      </c>
      <c r="AT1207" s="46"/>
      <c r="AU1207" s="47"/>
      <c r="AV1207" s="48"/>
      <c r="AW1207" s="49"/>
      <c r="AX1207" s="49"/>
      <c r="AY1207" s="49"/>
      <c r="AZ1207" s="49"/>
      <c r="BA1207" s="49"/>
      <c r="BB1207" s="49"/>
      <c r="BC1207" s="49"/>
      <c r="BD1207" s="50"/>
      <c r="BE1207" s="49"/>
      <c r="BF1207" s="49"/>
      <c r="BG1207" s="49"/>
      <c r="BH1207" s="49"/>
      <c r="BI1207" s="49"/>
      <c r="BJ1207" s="49"/>
      <c r="BK1207" s="49"/>
      <c r="BL1207" s="49"/>
      <c r="BM1207" s="49"/>
    </row>
    <row r="1208" spans="2:65" x14ac:dyDescent="0.25">
      <c r="B1208" s="162"/>
      <c r="C1208" s="26"/>
      <c r="D1208" s="27" t="s">
        <v>3235</v>
      </c>
      <c r="E1208" s="27" t="s">
        <v>3236</v>
      </c>
      <c r="F1208" s="29"/>
      <c r="G1208" s="30"/>
      <c r="H1208" s="30"/>
      <c r="I1208" s="30"/>
      <c r="J1208" s="31"/>
      <c r="K1208" s="32"/>
      <c r="L1208" s="33"/>
      <c r="M1208" s="33"/>
      <c r="N1208" s="26"/>
      <c r="O1208" s="26"/>
      <c r="P1208" s="34"/>
      <c r="Q1208" s="33"/>
      <c r="R1208" s="35"/>
      <c r="S1208" s="26"/>
      <c r="T1208" s="26"/>
      <c r="U1208" s="26"/>
      <c r="V1208" s="26" t="s">
        <v>3237</v>
      </c>
      <c r="W1208" s="26"/>
      <c r="X1208" s="26"/>
      <c r="Y1208" s="36"/>
      <c r="Z1208" s="37"/>
      <c r="AA1208" s="37"/>
      <c r="AB1208" s="38"/>
      <c r="AC1208" s="33"/>
      <c r="AD1208" s="28"/>
      <c r="AE1208" s="37"/>
      <c r="AF1208" s="38"/>
      <c r="AG1208" s="38"/>
      <c r="AH1208" s="39"/>
      <c r="AI1208" s="39"/>
      <c r="AJ1208" s="40"/>
      <c r="AK1208" s="41"/>
      <c r="AL1208" s="42"/>
      <c r="AM1208" s="39"/>
      <c r="AN1208" s="30"/>
      <c r="AO1208" s="30"/>
      <c r="AP1208" s="38"/>
      <c r="AQ1208" s="43"/>
      <c r="AR1208" s="44"/>
      <c r="AS1208" s="45">
        <v>45684</v>
      </c>
      <c r="AT1208" s="46" t="s">
        <v>2876</v>
      </c>
      <c r="AU1208" s="47"/>
      <c r="AV1208" s="48"/>
      <c r="AW1208" s="49"/>
      <c r="AX1208" s="49"/>
      <c r="AY1208" s="49"/>
      <c r="AZ1208" s="49"/>
      <c r="BA1208" s="49"/>
      <c r="BB1208" s="49"/>
      <c r="BC1208" s="49"/>
      <c r="BD1208" s="50"/>
      <c r="BE1208" s="49"/>
      <c r="BF1208" s="49"/>
      <c r="BG1208" s="49"/>
      <c r="BH1208" s="49"/>
      <c r="BI1208" s="49"/>
      <c r="BJ1208" s="49"/>
      <c r="BK1208" s="49"/>
      <c r="BL1208" s="49"/>
      <c r="BM1208" s="49"/>
    </row>
    <row r="1209" spans="2:65" x14ac:dyDescent="0.25">
      <c r="B1209" s="163"/>
      <c r="C1209" s="26"/>
      <c r="D1209" s="27" t="s">
        <v>631</v>
      </c>
      <c r="E1209" s="27" t="s">
        <v>623</v>
      </c>
      <c r="F1209" s="29"/>
      <c r="G1209" s="30"/>
      <c r="H1209" s="30"/>
      <c r="I1209" s="30"/>
      <c r="J1209" s="31"/>
      <c r="K1209" s="32"/>
      <c r="L1209" s="33"/>
      <c r="M1209" s="33"/>
      <c r="N1209" s="26"/>
      <c r="O1209" s="26"/>
      <c r="P1209" s="34"/>
      <c r="Q1209" s="33"/>
      <c r="R1209" s="35"/>
      <c r="S1209" s="26"/>
      <c r="T1209" s="26"/>
      <c r="U1209" s="26"/>
      <c r="V1209" s="26"/>
      <c r="W1209" s="26"/>
      <c r="X1209" s="26" t="s">
        <v>423</v>
      </c>
      <c r="Y1209" s="36"/>
      <c r="Z1209" s="37"/>
      <c r="AA1209" s="37"/>
      <c r="AB1209" s="38"/>
      <c r="AC1209" s="33"/>
      <c r="AD1209" s="28"/>
      <c r="AE1209" s="37"/>
      <c r="AF1209" s="38"/>
      <c r="AG1209" s="38"/>
      <c r="AH1209" s="39"/>
      <c r="AI1209" s="39"/>
      <c r="AJ1209" s="40"/>
      <c r="AK1209" s="41"/>
      <c r="AL1209" s="42"/>
      <c r="AM1209" s="39"/>
      <c r="AN1209" s="30"/>
      <c r="AO1209" s="30"/>
      <c r="AP1209" s="38"/>
      <c r="AQ1209" s="43" t="s">
        <v>155</v>
      </c>
      <c r="AR1209" s="44"/>
      <c r="AS1209" s="45"/>
      <c r="AT1209" s="46"/>
      <c r="AU1209" s="47"/>
      <c r="AV1209" s="48">
        <v>43941</v>
      </c>
      <c r="AW1209" s="49"/>
      <c r="AX1209" s="49"/>
      <c r="AY1209" s="49"/>
      <c r="AZ1209" s="49"/>
      <c r="BA1209" s="49"/>
      <c r="BB1209" s="49"/>
      <c r="BC1209" s="49"/>
      <c r="BD1209" s="50"/>
      <c r="BE1209" s="49"/>
      <c r="BF1209" s="49"/>
      <c r="BG1209" s="49"/>
      <c r="BH1209" s="49"/>
      <c r="BI1209" s="49"/>
      <c r="BJ1209" s="49"/>
      <c r="BK1209" s="49"/>
      <c r="BL1209" s="49"/>
      <c r="BM1209" s="49"/>
    </row>
    <row r="1210" spans="2:65" x14ac:dyDescent="0.25">
      <c r="B1210" s="162"/>
      <c r="C1210" s="26"/>
      <c r="D1210" s="27" t="s">
        <v>3238</v>
      </c>
      <c r="E1210" s="27" t="s">
        <v>3239</v>
      </c>
      <c r="F1210" s="29"/>
      <c r="G1210" s="30"/>
      <c r="H1210" s="30"/>
      <c r="I1210" s="30"/>
      <c r="J1210" s="31"/>
      <c r="K1210" s="32"/>
      <c r="L1210" s="33"/>
      <c r="M1210" s="33"/>
      <c r="N1210" s="26"/>
      <c r="O1210" s="26"/>
      <c r="P1210" s="34"/>
      <c r="Q1210" s="33"/>
      <c r="R1210" s="35"/>
      <c r="S1210" s="26" t="s">
        <v>47</v>
      </c>
      <c r="T1210" s="26"/>
      <c r="U1210" s="26"/>
      <c r="V1210" s="26"/>
      <c r="W1210" s="26"/>
      <c r="X1210" s="26" t="s">
        <v>86</v>
      </c>
      <c r="Y1210" s="36"/>
      <c r="Z1210" s="37"/>
      <c r="AA1210" s="37"/>
      <c r="AB1210" s="38" t="s">
        <v>47</v>
      </c>
      <c r="AC1210" s="33"/>
      <c r="AD1210" s="28"/>
      <c r="AE1210" s="37"/>
      <c r="AF1210" s="38"/>
      <c r="AG1210" s="38"/>
      <c r="AH1210" s="39"/>
      <c r="AI1210" s="39"/>
      <c r="AJ1210" s="40"/>
      <c r="AK1210" s="41"/>
      <c r="AL1210" s="42"/>
      <c r="AM1210" s="39"/>
      <c r="AN1210" s="30"/>
      <c r="AO1210" s="30"/>
      <c r="AP1210" s="38"/>
      <c r="AQ1210" s="43" t="s">
        <v>155</v>
      </c>
      <c r="AR1210" s="44"/>
      <c r="AS1210" s="45"/>
      <c r="AT1210" s="46"/>
      <c r="AU1210" s="47" t="s">
        <v>44</v>
      </c>
      <c r="AV1210" s="48">
        <v>44872</v>
      </c>
      <c r="AW1210" s="49"/>
      <c r="AX1210" s="49">
        <v>25</v>
      </c>
      <c r="AY1210" s="49"/>
      <c r="AZ1210" s="49"/>
      <c r="BA1210" s="49"/>
      <c r="BB1210" s="49"/>
      <c r="BC1210" s="49" t="e">
        <v>#VALUE!</v>
      </c>
      <c r="BD1210" s="50"/>
      <c r="BE1210" s="49"/>
      <c r="BF1210" s="49"/>
      <c r="BG1210" s="49"/>
      <c r="BH1210" s="49"/>
      <c r="BI1210" s="49"/>
      <c r="BJ1210" s="49"/>
      <c r="BK1210" s="49"/>
      <c r="BL1210" s="49"/>
      <c r="BM1210" s="49"/>
    </row>
    <row r="1211" spans="2:65" x14ac:dyDescent="0.25">
      <c r="B1211" s="163"/>
      <c r="C1211" s="26"/>
      <c r="D1211" s="27" t="s">
        <v>3240</v>
      </c>
      <c r="E1211" s="27" t="s">
        <v>3241</v>
      </c>
      <c r="F1211" s="29"/>
      <c r="G1211" s="30"/>
      <c r="H1211" s="30"/>
      <c r="I1211" s="30"/>
      <c r="J1211" s="31"/>
      <c r="K1211" s="32"/>
      <c r="L1211" s="33"/>
      <c r="M1211" s="33"/>
      <c r="N1211" s="26"/>
      <c r="O1211" s="26"/>
      <c r="P1211" s="34"/>
      <c r="Q1211" s="33"/>
      <c r="R1211" s="35"/>
      <c r="S1211" s="26"/>
      <c r="T1211" s="26"/>
      <c r="U1211" s="26"/>
      <c r="V1211" s="26"/>
      <c r="W1211" s="26"/>
      <c r="X1211" s="26"/>
      <c r="Y1211" s="36"/>
      <c r="Z1211" s="37"/>
      <c r="AA1211" s="37"/>
      <c r="AB1211" s="38"/>
      <c r="AC1211" s="33" t="s">
        <v>3242</v>
      </c>
      <c r="AD1211" s="28"/>
      <c r="AE1211" s="37"/>
      <c r="AF1211" s="38" t="s">
        <v>501</v>
      </c>
      <c r="AG1211" s="38" t="s">
        <v>501</v>
      </c>
      <c r="AH1211" s="39" t="s">
        <v>664</v>
      </c>
      <c r="AI1211" s="39" t="s">
        <v>31</v>
      </c>
      <c r="AJ1211" s="40" t="s">
        <v>2250</v>
      </c>
      <c r="AK1211" s="41">
        <v>2.5</v>
      </c>
      <c r="AL1211" s="42" t="s">
        <v>1138</v>
      </c>
      <c r="AM1211" s="39"/>
      <c r="AN1211" s="30"/>
      <c r="AO1211" s="30"/>
      <c r="AP1211" s="38"/>
      <c r="AQ1211" s="43"/>
      <c r="AR1211" s="44" t="s">
        <v>501</v>
      </c>
      <c r="AS1211" s="45">
        <v>45699</v>
      </c>
      <c r="AT1211" s="46" t="s">
        <v>3243</v>
      </c>
      <c r="AU1211" s="47"/>
      <c r="AV1211" s="48"/>
      <c r="AW1211" s="49"/>
      <c r="AX1211" s="49"/>
      <c r="AY1211" s="49"/>
      <c r="AZ1211" s="49"/>
      <c r="BA1211" s="49"/>
      <c r="BB1211" s="49"/>
      <c r="BC1211" s="49"/>
      <c r="BD1211" s="50"/>
      <c r="BE1211" s="49"/>
      <c r="BF1211" s="49"/>
      <c r="BG1211" s="49"/>
      <c r="BH1211" s="49"/>
      <c r="BI1211" s="49"/>
      <c r="BJ1211" s="49"/>
      <c r="BK1211" s="49"/>
      <c r="BL1211" s="49"/>
      <c r="BM1211" s="49"/>
    </row>
    <row r="1212" spans="2:65" x14ac:dyDescent="0.25">
      <c r="B1212" s="162"/>
      <c r="C1212" s="26"/>
      <c r="D1212" s="27" t="s">
        <v>3244</v>
      </c>
      <c r="E1212" s="27" t="s">
        <v>3245</v>
      </c>
      <c r="F1212" s="29"/>
      <c r="G1212" s="30"/>
      <c r="H1212" s="30"/>
      <c r="I1212" s="30"/>
      <c r="J1212" s="31"/>
      <c r="K1212" s="32"/>
      <c r="L1212" s="33"/>
      <c r="M1212" s="33"/>
      <c r="N1212" s="26"/>
      <c r="O1212" s="26"/>
      <c r="P1212" s="34"/>
      <c r="Q1212" s="33"/>
      <c r="R1212" s="35"/>
      <c r="S1212" s="26" t="s">
        <v>572</v>
      </c>
      <c r="T1212" s="26"/>
      <c r="U1212" s="26"/>
      <c r="V1212" s="26"/>
      <c r="W1212" s="26"/>
      <c r="X1212" s="26"/>
      <c r="Y1212" s="36"/>
      <c r="Z1212" s="37"/>
      <c r="AA1212" s="37"/>
      <c r="AB1212" s="38"/>
      <c r="AC1212" s="33"/>
      <c r="AD1212" s="28"/>
      <c r="AE1212" s="37"/>
      <c r="AF1212" s="38"/>
      <c r="AG1212" s="38"/>
      <c r="AH1212" s="39"/>
      <c r="AI1212" s="39"/>
      <c r="AJ1212" s="40"/>
      <c r="AK1212" s="41"/>
      <c r="AL1212" s="42"/>
      <c r="AM1212" s="39"/>
      <c r="AN1212" s="30"/>
      <c r="AO1212" s="30"/>
      <c r="AP1212" s="38"/>
      <c r="AQ1212" s="43" t="s">
        <v>1185</v>
      </c>
      <c r="AR1212" s="44"/>
      <c r="AS1212" s="45"/>
      <c r="AT1212" s="46" t="s">
        <v>3246</v>
      </c>
      <c r="AU1212" s="47"/>
      <c r="AV1212" s="48"/>
      <c r="AW1212" s="49"/>
      <c r="AX1212" s="49"/>
      <c r="AY1212" s="49"/>
      <c r="AZ1212" s="49"/>
      <c r="BA1212" s="49"/>
      <c r="BB1212" s="49"/>
      <c r="BC1212" s="49" t="e">
        <v>#VALUE!</v>
      </c>
      <c r="BD1212" s="50"/>
      <c r="BE1212" s="49"/>
      <c r="BF1212" s="49"/>
      <c r="BG1212" s="49"/>
      <c r="BH1212" s="49"/>
      <c r="BI1212" s="49"/>
      <c r="BJ1212" s="49"/>
      <c r="BK1212" s="49"/>
      <c r="BL1212" s="49"/>
      <c r="BM1212" s="49"/>
    </row>
    <row r="1213" spans="2:65" x14ac:dyDescent="0.25">
      <c r="B1213" s="163">
        <v>2024</v>
      </c>
      <c r="C1213" s="26"/>
      <c r="D1213" s="27" t="s">
        <v>3247</v>
      </c>
      <c r="E1213" s="27" t="s">
        <v>3248</v>
      </c>
      <c r="F1213" s="29"/>
      <c r="G1213" s="30" t="s">
        <v>3249</v>
      </c>
      <c r="H1213" s="30"/>
      <c r="I1213" s="30"/>
      <c r="J1213" s="31"/>
      <c r="K1213" s="32"/>
      <c r="L1213" s="33"/>
      <c r="M1213" s="33"/>
      <c r="N1213" s="26"/>
      <c r="O1213" s="26"/>
      <c r="P1213" s="34"/>
      <c r="Q1213" s="33"/>
      <c r="R1213" s="35"/>
      <c r="S1213" s="26"/>
      <c r="T1213" s="26"/>
      <c r="U1213" s="26"/>
      <c r="V1213" s="26"/>
      <c r="W1213" s="26"/>
      <c r="X1213" s="26"/>
      <c r="Y1213" s="36"/>
      <c r="Z1213" s="37"/>
      <c r="AA1213" s="37"/>
      <c r="AB1213" s="38"/>
      <c r="AC1213" s="33"/>
      <c r="AD1213" s="28"/>
      <c r="AE1213" s="37">
        <v>2024</v>
      </c>
      <c r="AF1213" s="38">
        <v>45506</v>
      </c>
      <c r="AG1213" s="38">
        <v>45537</v>
      </c>
      <c r="AH1213" s="39"/>
      <c r="AI1213" s="39"/>
      <c r="AJ1213" s="40"/>
      <c r="AK1213" s="41"/>
      <c r="AL1213" s="42"/>
      <c r="AM1213" s="39"/>
      <c r="AN1213" s="30"/>
      <c r="AO1213" s="30"/>
      <c r="AP1213" s="38"/>
      <c r="AQ1213" s="43" t="s">
        <v>1185</v>
      </c>
      <c r="AR1213" s="44"/>
      <c r="AS1213" s="45">
        <v>45597</v>
      </c>
      <c r="AT1213" s="46" t="s">
        <v>3250</v>
      </c>
      <c r="AU1213" s="47"/>
      <c r="AV1213" s="48"/>
      <c r="AW1213" s="49"/>
      <c r="AX1213" s="49"/>
      <c r="AY1213" s="49"/>
      <c r="AZ1213" s="49"/>
      <c r="BA1213" s="49"/>
      <c r="BB1213" s="49"/>
      <c r="BC1213" s="49"/>
      <c r="BD1213" s="50"/>
      <c r="BE1213" s="49"/>
      <c r="BF1213" s="49"/>
      <c r="BG1213" s="49"/>
      <c r="BH1213" s="49"/>
      <c r="BI1213" s="49"/>
      <c r="BJ1213" s="49"/>
      <c r="BK1213" s="49"/>
      <c r="BL1213" s="49"/>
      <c r="BM1213" s="49"/>
    </row>
    <row r="1214" spans="2:65" x14ac:dyDescent="0.25">
      <c r="B1214" s="162"/>
      <c r="C1214" s="38" t="s">
        <v>47</v>
      </c>
      <c r="D1214" s="27" t="s">
        <v>3251</v>
      </c>
      <c r="E1214" s="27" t="s">
        <v>3252</v>
      </c>
      <c r="F1214" s="29"/>
      <c r="G1214" s="30"/>
      <c r="H1214" s="30"/>
      <c r="I1214" s="30"/>
      <c r="J1214" s="31"/>
      <c r="K1214" s="32"/>
      <c r="L1214" s="33"/>
      <c r="M1214" s="33"/>
      <c r="N1214" s="26"/>
      <c r="O1214" s="26"/>
      <c r="P1214" s="34"/>
      <c r="Q1214" s="33"/>
      <c r="R1214" s="35"/>
      <c r="S1214" s="26"/>
      <c r="T1214" s="26"/>
      <c r="U1214" s="26"/>
      <c r="V1214" s="26"/>
      <c r="W1214" s="26"/>
      <c r="X1214" s="26"/>
      <c r="Y1214" s="36"/>
      <c r="Z1214" s="37"/>
      <c r="AA1214" s="37"/>
      <c r="AB1214" s="38" t="s">
        <v>47</v>
      </c>
      <c r="AC1214" s="33"/>
      <c r="AD1214" s="28"/>
      <c r="AE1214" s="37"/>
      <c r="AF1214" s="38"/>
      <c r="AG1214" s="38"/>
      <c r="AH1214" s="39"/>
      <c r="AI1214" s="39"/>
      <c r="AJ1214" s="40"/>
      <c r="AK1214" s="41"/>
      <c r="AL1214" s="42" t="s">
        <v>2128</v>
      </c>
      <c r="AM1214" s="39"/>
      <c r="AN1214" s="30"/>
      <c r="AO1214" s="30"/>
      <c r="AP1214" s="38"/>
      <c r="AQ1214" s="43"/>
      <c r="AR1214" s="44"/>
      <c r="AS1214" s="45">
        <v>45684</v>
      </c>
      <c r="AT1214" s="46" t="s">
        <v>3253</v>
      </c>
      <c r="AU1214" s="47" t="s">
        <v>44</v>
      </c>
      <c r="AV1214" s="48"/>
      <c r="AW1214" s="49"/>
      <c r="AX1214" s="49"/>
      <c r="AY1214" s="49"/>
      <c r="AZ1214" s="49"/>
      <c r="BA1214" s="49"/>
      <c r="BB1214" s="49"/>
      <c r="BC1214" s="49"/>
      <c r="BD1214" s="50"/>
      <c r="BE1214" s="49"/>
      <c r="BF1214" s="49"/>
      <c r="BG1214" s="49"/>
      <c r="BH1214" s="49"/>
      <c r="BI1214" s="49"/>
      <c r="BJ1214" s="49"/>
      <c r="BK1214" s="49"/>
      <c r="BL1214" s="49"/>
      <c r="BM1214" s="49"/>
    </row>
    <row r="1215" spans="2:65" x14ac:dyDescent="0.25">
      <c r="B1215" s="163"/>
      <c r="C1215" s="26"/>
      <c r="D1215" s="27" t="s">
        <v>3254</v>
      </c>
      <c r="E1215" s="27" t="s">
        <v>3255</v>
      </c>
      <c r="F1215" s="29"/>
      <c r="G1215" s="30" t="s">
        <v>750</v>
      </c>
      <c r="H1215" s="30"/>
      <c r="I1215" s="30"/>
      <c r="J1215" s="31"/>
      <c r="K1215" s="32"/>
      <c r="L1215" s="33"/>
      <c r="M1215" s="33"/>
      <c r="N1215" s="26"/>
      <c r="O1215" s="26"/>
      <c r="P1215" s="34"/>
      <c r="Q1215" s="33"/>
      <c r="R1215" s="35"/>
      <c r="S1215" s="26"/>
      <c r="T1215" s="26"/>
      <c r="U1215" s="26"/>
      <c r="V1215" s="26"/>
      <c r="W1215" s="26"/>
      <c r="X1215" s="26"/>
      <c r="Y1215" s="36"/>
      <c r="Z1215" s="37"/>
      <c r="AA1215" s="37"/>
      <c r="AB1215" s="38"/>
      <c r="AC1215" s="33"/>
      <c r="AD1215" s="28"/>
      <c r="AE1215" s="37"/>
      <c r="AF1215" s="38"/>
      <c r="AG1215" s="38"/>
      <c r="AH1215" s="39"/>
      <c r="AI1215" s="39"/>
      <c r="AJ1215" s="40"/>
      <c r="AK1215" s="41"/>
      <c r="AL1215" s="42"/>
      <c r="AM1215" s="39"/>
      <c r="AN1215" s="30"/>
      <c r="AO1215" s="30"/>
      <c r="AP1215" s="38"/>
      <c r="AQ1215" s="43" t="s">
        <v>1185</v>
      </c>
      <c r="AR1215" s="44"/>
      <c r="AS1215" s="45"/>
      <c r="AT1215" s="46"/>
      <c r="AU1215" s="47"/>
      <c r="AV1215" s="48"/>
      <c r="AW1215" s="49"/>
      <c r="AX1215" s="49"/>
      <c r="AY1215" s="49"/>
      <c r="AZ1215" s="49"/>
      <c r="BA1215" s="49"/>
      <c r="BB1215" s="49"/>
      <c r="BC1215" s="49" t="e">
        <v>#VALUE!</v>
      </c>
      <c r="BD1215" s="50"/>
      <c r="BE1215" s="49"/>
      <c r="BF1215" s="49"/>
      <c r="BG1215" s="49"/>
      <c r="BH1215" s="49"/>
      <c r="BI1215" s="49"/>
      <c r="BJ1215" s="49"/>
      <c r="BK1215" s="49"/>
      <c r="BL1215" s="49"/>
      <c r="BM1215" s="49"/>
    </row>
    <row r="1216" spans="2:65" x14ac:dyDescent="0.25">
      <c r="B1216" s="162"/>
      <c r="C1216" s="26"/>
      <c r="D1216" s="27" t="s">
        <v>3256</v>
      </c>
      <c r="E1216" s="27" t="s">
        <v>3257</v>
      </c>
      <c r="F1216" s="29"/>
      <c r="G1216" s="30" t="s">
        <v>750</v>
      </c>
      <c r="H1216" s="30"/>
      <c r="I1216" s="30"/>
      <c r="J1216" s="31"/>
      <c r="K1216" s="32"/>
      <c r="L1216" s="33"/>
      <c r="M1216" s="33"/>
      <c r="N1216" s="26"/>
      <c r="O1216" s="26"/>
      <c r="P1216" s="34"/>
      <c r="Q1216" s="33"/>
      <c r="R1216" s="35"/>
      <c r="S1216" s="26"/>
      <c r="T1216" s="26"/>
      <c r="U1216" s="26"/>
      <c r="V1216" s="26" t="s">
        <v>610</v>
      </c>
      <c r="W1216" s="26"/>
      <c r="X1216" s="26"/>
      <c r="Y1216" s="36"/>
      <c r="Z1216" s="37"/>
      <c r="AA1216" s="37"/>
      <c r="AB1216" s="38"/>
      <c r="AC1216" s="33"/>
      <c r="AD1216" s="28"/>
      <c r="AE1216" s="37"/>
      <c r="AF1216" s="38"/>
      <c r="AG1216" s="38"/>
      <c r="AH1216" s="39"/>
      <c r="AI1216" s="39"/>
      <c r="AJ1216" s="40"/>
      <c r="AK1216" s="41"/>
      <c r="AL1216" s="42"/>
      <c r="AM1216" s="39"/>
      <c r="AN1216" s="30"/>
      <c r="AO1216" s="30"/>
      <c r="AP1216" s="38"/>
      <c r="AQ1216" s="43" t="s">
        <v>1185</v>
      </c>
      <c r="AR1216" s="44"/>
      <c r="AS1216" s="45"/>
      <c r="AT1216" s="46"/>
      <c r="AU1216" s="47"/>
      <c r="AV1216" s="48"/>
      <c r="AW1216" s="49"/>
      <c r="AX1216" s="49"/>
      <c r="AY1216" s="49"/>
      <c r="AZ1216" s="49"/>
      <c r="BA1216" s="49"/>
      <c r="BB1216" s="49"/>
      <c r="BC1216" s="49" t="e">
        <v>#VALUE!</v>
      </c>
      <c r="BD1216" s="50"/>
      <c r="BE1216" s="49"/>
      <c r="BF1216" s="49"/>
      <c r="BG1216" s="49"/>
      <c r="BH1216" s="49"/>
      <c r="BI1216" s="49"/>
      <c r="BJ1216" s="49"/>
      <c r="BK1216" s="49"/>
      <c r="BL1216" s="49"/>
      <c r="BM1216" s="49"/>
    </row>
    <row r="1217" spans="2:65" x14ac:dyDescent="0.25">
      <c r="B1217" s="163"/>
      <c r="C1217" s="26"/>
      <c r="D1217" s="27" t="s">
        <v>1181</v>
      </c>
      <c r="E1217" s="27" t="s">
        <v>1182</v>
      </c>
      <c r="F1217" s="29"/>
      <c r="G1217" s="30"/>
      <c r="H1217" s="30"/>
      <c r="I1217" s="30"/>
      <c r="J1217" s="31"/>
      <c r="K1217" s="32"/>
      <c r="L1217" s="33"/>
      <c r="M1217" s="33"/>
      <c r="N1217" s="26"/>
      <c r="O1217" s="26"/>
      <c r="P1217" s="34"/>
      <c r="Q1217" s="33"/>
      <c r="R1217" s="35"/>
      <c r="S1217" s="26" t="s">
        <v>47</v>
      </c>
      <c r="T1217" s="26"/>
      <c r="U1217" s="26"/>
      <c r="V1217" s="26"/>
      <c r="W1217" s="26"/>
      <c r="X1217" s="26" t="s">
        <v>86</v>
      </c>
      <c r="Y1217" s="36"/>
      <c r="Z1217" s="37"/>
      <c r="AA1217" s="37"/>
      <c r="AB1217" s="38" t="s">
        <v>47</v>
      </c>
      <c r="AC1217" s="33"/>
      <c r="AD1217" s="28"/>
      <c r="AE1217" s="37"/>
      <c r="AF1217" s="38"/>
      <c r="AG1217" s="38"/>
      <c r="AH1217" s="39"/>
      <c r="AI1217" s="39"/>
      <c r="AJ1217" s="40"/>
      <c r="AK1217" s="41"/>
      <c r="AL1217" s="42"/>
      <c r="AM1217" s="39"/>
      <c r="AN1217" s="30"/>
      <c r="AO1217" s="30"/>
      <c r="AP1217" s="38"/>
      <c r="AQ1217" s="43" t="s">
        <v>155</v>
      </c>
      <c r="AR1217" s="44"/>
      <c r="AS1217" s="45"/>
      <c r="AT1217" s="46"/>
      <c r="AU1217" s="47" t="s">
        <v>44</v>
      </c>
      <c r="AV1217" s="48">
        <v>44713</v>
      </c>
      <c r="AW1217" s="49"/>
      <c r="AX1217" s="49">
        <v>20</v>
      </c>
      <c r="AY1217" s="49"/>
      <c r="AZ1217" s="49"/>
      <c r="BA1217" s="49"/>
      <c r="BB1217" s="49"/>
      <c r="BC1217" s="49" t="e">
        <v>#VALUE!</v>
      </c>
      <c r="BD1217" s="50"/>
      <c r="BE1217" s="49"/>
      <c r="BF1217" s="49"/>
      <c r="BG1217" s="49"/>
      <c r="BH1217" s="49"/>
      <c r="BI1217" s="49"/>
      <c r="BJ1217" s="49"/>
      <c r="BK1217" s="49"/>
      <c r="BL1217" s="49"/>
      <c r="BM1217" s="49"/>
    </row>
    <row r="1218" spans="2:65" x14ac:dyDescent="0.25">
      <c r="B1218" s="162">
        <v>2023</v>
      </c>
      <c r="C1218" s="26"/>
      <c r="D1218" s="27" t="s">
        <v>3258</v>
      </c>
      <c r="E1218" s="27" t="s">
        <v>3259</v>
      </c>
      <c r="F1218" s="29"/>
      <c r="G1218" s="30" t="s">
        <v>750</v>
      </c>
      <c r="H1218" s="30"/>
      <c r="I1218" s="30"/>
      <c r="J1218" s="31"/>
      <c r="K1218" s="32"/>
      <c r="L1218" s="33"/>
      <c r="M1218" s="33"/>
      <c r="N1218" s="26"/>
      <c r="O1218" s="26"/>
      <c r="P1218" s="34"/>
      <c r="Q1218" s="33"/>
      <c r="R1218" s="35"/>
      <c r="S1218" s="26" t="s">
        <v>3260</v>
      </c>
      <c r="T1218" s="26"/>
      <c r="U1218" s="26"/>
      <c r="V1218" s="26"/>
      <c r="W1218" s="26"/>
      <c r="X1218" s="26" t="s">
        <v>2033</v>
      </c>
      <c r="Y1218" s="36">
        <v>1</v>
      </c>
      <c r="Z1218" s="37">
        <v>40</v>
      </c>
      <c r="AA1218" s="37"/>
      <c r="AB1218" s="38"/>
      <c r="AC1218" s="33"/>
      <c r="AD1218" s="28"/>
      <c r="AE1218" s="37">
        <v>2023</v>
      </c>
      <c r="AF1218" s="38">
        <v>45145</v>
      </c>
      <c r="AG1218" s="38">
        <v>45148</v>
      </c>
      <c r="AH1218" s="39" t="s">
        <v>1978</v>
      </c>
      <c r="AI1218" s="39"/>
      <c r="AJ1218" s="40" t="s">
        <v>3261</v>
      </c>
      <c r="AK1218" s="41">
        <v>0.66666666666666663</v>
      </c>
      <c r="AL1218" s="42" t="s">
        <v>1151</v>
      </c>
      <c r="AM1218" s="39"/>
      <c r="AN1218" s="30"/>
      <c r="AO1218" s="30"/>
      <c r="AP1218" s="38"/>
      <c r="AQ1218" s="43" t="s">
        <v>155</v>
      </c>
      <c r="AR1218" s="44"/>
      <c r="AS1218" s="45"/>
      <c r="AT1218" s="46"/>
      <c r="AU1218" s="47" t="s">
        <v>44</v>
      </c>
      <c r="AV1218" s="48">
        <v>45166</v>
      </c>
      <c r="AW1218" s="49"/>
      <c r="AX1218" s="49"/>
      <c r="AY1218" s="49"/>
      <c r="AZ1218" s="49"/>
      <c r="BA1218" s="49">
        <v>41</v>
      </c>
      <c r="BB1218" s="49"/>
      <c r="BC1218" s="49" t="e">
        <v>#VALUE!</v>
      </c>
      <c r="BD1218" s="50"/>
      <c r="BE1218" s="49"/>
      <c r="BF1218" s="49"/>
      <c r="BG1218" s="49"/>
      <c r="BH1218" s="49"/>
      <c r="BI1218" s="49"/>
      <c r="BJ1218" s="49"/>
      <c r="BK1218" s="49"/>
      <c r="BL1218" s="49"/>
      <c r="BM1218" s="49"/>
    </row>
    <row r="1219" spans="2:65" x14ac:dyDescent="0.25">
      <c r="B1219" s="163"/>
      <c r="C1219" s="26"/>
      <c r="D1219" s="27" t="s">
        <v>1604</v>
      </c>
      <c r="E1219" s="27" t="s">
        <v>1605</v>
      </c>
      <c r="F1219" s="29"/>
      <c r="G1219" s="30"/>
      <c r="H1219" s="30"/>
      <c r="I1219" s="30"/>
      <c r="J1219" s="31"/>
      <c r="K1219" s="32"/>
      <c r="L1219" s="33"/>
      <c r="M1219" s="33"/>
      <c r="N1219" s="26"/>
      <c r="O1219" s="26"/>
      <c r="P1219" s="34"/>
      <c r="Q1219" s="33"/>
      <c r="R1219" s="35"/>
      <c r="S1219" s="26" t="s">
        <v>47</v>
      </c>
      <c r="T1219" s="26"/>
      <c r="U1219" s="26"/>
      <c r="V1219" s="26"/>
      <c r="W1219" s="26"/>
      <c r="X1219" s="26" t="s">
        <v>86</v>
      </c>
      <c r="Y1219" s="36"/>
      <c r="Z1219" s="37"/>
      <c r="AA1219" s="37"/>
      <c r="AB1219" s="38" t="s">
        <v>47</v>
      </c>
      <c r="AC1219" s="33"/>
      <c r="AD1219" s="28"/>
      <c r="AE1219" s="37"/>
      <c r="AF1219" s="38"/>
      <c r="AG1219" s="38"/>
      <c r="AH1219" s="39"/>
      <c r="AI1219" s="39"/>
      <c r="AJ1219" s="40"/>
      <c r="AK1219" s="41"/>
      <c r="AL1219" s="42"/>
      <c r="AM1219" s="39"/>
      <c r="AN1219" s="30"/>
      <c r="AO1219" s="30"/>
      <c r="AP1219" s="38"/>
      <c r="AQ1219" s="43" t="s">
        <v>155</v>
      </c>
      <c r="AR1219" s="44"/>
      <c r="AS1219" s="45"/>
      <c r="AT1219" s="46"/>
      <c r="AU1219" s="47" t="s">
        <v>44</v>
      </c>
      <c r="AV1219" s="48">
        <v>44715</v>
      </c>
      <c r="AW1219" s="49"/>
      <c r="AX1219" s="49">
        <v>20</v>
      </c>
      <c r="AY1219" s="49"/>
      <c r="AZ1219" s="49"/>
      <c r="BA1219" s="49"/>
      <c r="BB1219" s="49"/>
      <c r="BC1219" s="49" t="e">
        <v>#VALUE!</v>
      </c>
      <c r="BD1219" s="50"/>
      <c r="BE1219" s="49"/>
      <c r="BF1219" s="49"/>
      <c r="BG1219" s="49"/>
      <c r="BH1219" s="49"/>
      <c r="BI1219" s="49"/>
      <c r="BJ1219" s="49"/>
      <c r="BK1219" s="49"/>
      <c r="BL1219" s="49"/>
      <c r="BM1219" s="49"/>
    </row>
    <row r="1220" spans="2:65" x14ac:dyDescent="0.25">
      <c r="B1220" s="162"/>
      <c r="C1220" s="26"/>
      <c r="D1220" s="27" t="s">
        <v>3262</v>
      </c>
      <c r="E1220" s="27" t="s">
        <v>3263</v>
      </c>
      <c r="F1220" s="29"/>
      <c r="G1220" s="30"/>
      <c r="H1220" s="30"/>
      <c r="I1220" s="30"/>
      <c r="J1220" s="31"/>
      <c r="K1220" s="32"/>
      <c r="L1220" s="33"/>
      <c r="M1220" s="33"/>
      <c r="N1220" s="26"/>
      <c r="O1220" s="26"/>
      <c r="P1220" s="34"/>
      <c r="Q1220" s="33"/>
      <c r="R1220" s="35"/>
      <c r="S1220" s="26" t="s">
        <v>47</v>
      </c>
      <c r="T1220" s="26"/>
      <c r="U1220" s="26"/>
      <c r="V1220" s="26" t="s">
        <v>610</v>
      </c>
      <c r="W1220" s="26"/>
      <c r="X1220" s="26" t="s">
        <v>86</v>
      </c>
      <c r="Y1220" s="36"/>
      <c r="Z1220" s="37"/>
      <c r="AA1220" s="37"/>
      <c r="AB1220" s="38" t="s">
        <v>47</v>
      </c>
      <c r="AC1220" s="33"/>
      <c r="AD1220" s="28"/>
      <c r="AE1220" s="37"/>
      <c r="AF1220" s="38"/>
      <c r="AG1220" s="38"/>
      <c r="AH1220" s="39"/>
      <c r="AI1220" s="39"/>
      <c r="AJ1220" s="40"/>
      <c r="AK1220" s="41"/>
      <c r="AL1220" s="42"/>
      <c r="AM1220" s="39"/>
      <c r="AN1220" s="30"/>
      <c r="AO1220" s="30"/>
      <c r="AP1220" s="38"/>
      <c r="AQ1220" s="43" t="s">
        <v>155</v>
      </c>
      <c r="AR1220" s="44"/>
      <c r="AS1220" s="45"/>
      <c r="AT1220" s="46"/>
      <c r="AU1220" s="47" t="s">
        <v>44</v>
      </c>
      <c r="AV1220" s="48">
        <v>44713</v>
      </c>
      <c r="AW1220" s="49"/>
      <c r="AX1220" s="49">
        <v>20</v>
      </c>
      <c r="AY1220" s="49"/>
      <c r="AZ1220" s="49"/>
      <c r="BA1220" s="49"/>
      <c r="BB1220" s="49"/>
      <c r="BC1220" s="49" t="e">
        <v>#VALUE!</v>
      </c>
      <c r="BD1220" s="50"/>
      <c r="BE1220" s="49"/>
      <c r="BF1220" s="49"/>
      <c r="BG1220" s="49"/>
      <c r="BH1220" s="49"/>
      <c r="BI1220" s="49"/>
      <c r="BJ1220" s="49"/>
      <c r="BK1220" s="49"/>
      <c r="BL1220" s="49"/>
      <c r="BM1220" s="49"/>
    </row>
    <row r="1221" spans="2:65" x14ac:dyDescent="0.25">
      <c r="B1221" s="163"/>
      <c r="C1221" s="26"/>
      <c r="D1221" s="27" t="s">
        <v>3262</v>
      </c>
      <c r="E1221" s="27" t="s">
        <v>3263</v>
      </c>
      <c r="F1221" s="29"/>
      <c r="G1221" s="30" t="s">
        <v>750</v>
      </c>
      <c r="H1221" s="30"/>
      <c r="I1221" s="30"/>
      <c r="J1221" s="31"/>
      <c r="K1221" s="32"/>
      <c r="L1221" s="33"/>
      <c r="M1221" s="33"/>
      <c r="N1221" s="26"/>
      <c r="O1221" s="26"/>
      <c r="P1221" s="34"/>
      <c r="Q1221" s="33"/>
      <c r="R1221" s="35"/>
      <c r="S1221" s="26" t="s">
        <v>3264</v>
      </c>
      <c r="T1221" s="26"/>
      <c r="U1221" s="26"/>
      <c r="V1221" s="26" t="s">
        <v>610</v>
      </c>
      <c r="W1221" s="26"/>
      <c r="X1221" s="26" t="s">
        <v>423</v>
      </c>
      <c r="Y1221" s="36"/>
      <c r="Z1221" s="37"/>
      <c r="AA1221" s="37"/>
      <c r="AB1221" s="38"/>
      <c r="AC1221" s="33"/>
      <c r="AD1221" s="28"/>
      <c r="AE1221" s="37"/>
      <c r="AF1221" s="38"/>
      <c r="AG1221" s="38"/>
      <c r="AH1221" s="39"/>
      <c r="AI1221" s="39"/>
      <c r="AJ1221" s="40"/>
      <c r="AK1221" s="41"/>
      <c r="AL1221" s="42"/>
      <c r="AM1221" s="39"/>
      <c r="AN1221" s="30" t="s">
        <v>2756</v>
      </c>
      <c r="AO1221" s="30"/>
      <c r="AP1221" s="38"/>
      <c r="AQ1221" s="43" t="s">
        <v>1185</v>
      </c>
      <c r="AR1221" s="44"/>
      <c r="AS1221" s="45"/>
      <c r="AT1221" s="46" t="s">
        <v>3265</v>
      </c>
      <c r="AU1221" s="47"/>
      <c r="AV1221" s="48"/>
      <c r="AW1221" s="49"/>
      <c r="AX1221" s="49"/>
      <c r="AY1221" s="49"/>
      <c r="AZ1221" s="49"/>
      <c r="BA1221" s="49"/>
      <c r="BB1221" s="49"/>
      <c r="BC1221" s="49" t="e">
        <v>#VALUE!</v>
      </c>
      <c r="BD1221" s="50"/>
      <c r="BE1221" s="49"/>
      <c r="BF1221" s="49"/>
      <c r="BG1221" s="49"/>
      <c r="BH1221" s="49"/>
      <c r="BI1221" s="49"/>
      <c r="BJ1221" s="49"/>
      <c r="BK1221" s="49"/>
      <c r="BL1221" s="49"/>
      <c r="BM1221" s="49"/>
    </row>
    <row r="1222" spans="2:65" x14ac:dyDescent="0.25">
      <c r="B1222" s="162"/>
      <c r="C1222" s="26"/>
      <c r="D1222" s="27" t="s">
        <v>3266</v>
      </c>
      <c r="E1222" s="27" t="s">
        <v>1549</v>
      </c>
      <c r="F1222" s="29"/>
      <c r="G1222" s="30"/>
      <c r="H1222" s="30"/>
      <c r="I1222" s="30"/>
      <c r="J1222" s="31"/>
      <c r="K1222" s="32"/>
      <c r="L1222" s="33"/>
      <c r="M1222" s="33"/>
      <c r="N1222" s="26"/>
      <c r="O1222" s="26"/>
      <c r="P1222" s="34"/>
      <c r="Q1222" s="33"/>
      <c r="R1222" s="35"/>
      <c r="S1222" s="26"/>
      <c r="T1222" s="26"/>
      <c r="U1222" s="26"/>
      <c r="V1222" s="26" t="s">
        <v>610</v>
      </c>
      <c r="W1222" s="26"/>
      <c r="X1222" s="26" t="s">
        <v>86</v>
      </c>
      <c r="Y1222" s="36"/>
      <c r="Z1222" s="37"/>
      <c r="AA1222" s="37"/>
      <c r="AB1222" s="38" t="s">
        <v>47</v>
      </c>
      <c r="AC1222" s="33"/>
      <c r="AD1222" s="28"/>
      <c r="AE1222" s="37"/>
      <c r="AF1222" s="38"/>
      <c r="AG1222" s="38"/>
      <c r="AH1222" s="39"/>
      <c r="AI1222" s="39"/>
      <c r="AJ1222" s="40"/>
      <c r="AK1222" s="41"/>
      <c r="AL1222" s="42"/>
      <c r="AM1222" s="39"/>
      <c r="AN1222" s="30"/>
      <c r="AO1222" s="30"/>
      <c r="AP1222" s="38"/>
      <c r="AQ1222" s="43" t="s">
        <v>155</v>
      </c>
      <c r="AR1222" s="44"/>
      <c r="AS1222" s="45"/>
      <c r="AT1222" s="46"/>
      <c r="AU1222" s="47" t="s">
        <v>44</v>
      </c>
      <c r="AV1222" s="48">
        <v>44538</v>
      </c>
      <c r="AW1222" s="49"/>
      <c r="AX1222" s="49">
        <v>20</v>
      </c>
      <c r="AY1222" s="49"/>
      <c r="AZ1222" s="49"/>
      <c r="BA1222" s="49"/>
      <c r="BB1222" s="49"/>
      <c r="BC1222" s="49" t="e">
        <v>#VALUE!</v>
      </c>
      <c r="BD1222" s="50"/>
      <c r="BE1222" s="49"/>
      <c r="BF1222" s="49"/>
      <c r="BG1222" s="49"/>
      <c r="BH1222" s="49"/>
      <c r="BI1222" s="49"/>
      <c r="BJ1222" s="49"/>
      <c r="BK1222" s="49"/>
      <c r="BL1222" s="49"/>
      <c r="BM1222" s="49"/>
    </row>
    <row r="1223" spans="2:65" x14ac:dyDescent="0.25">
      <c r="B1223" s="163"/>
      <c r="C1223" s="26"/>
      <c r="D1223" s="27" t="s">
        <v>3267</v>
      </c>
      <c r="E1223" s="27" t="s">
        <v>3268</v>
      </c>
      <c r="F1223" s="29"/>
      <c r="G1223" s="30" t="s">
        <v>750</v>
      </c>
      <c r="H1223" s="30"/>
      <c r="I1223" s="30"/>
      <c r="J1223" s="31"/>
      <c r="K1223" s="32"/>
      <c r="L1223" s="33"/>
      <c r="M1223" s="33"/>
      <c r="N1223" s="26"/>
      <c r="O1223" s="26"/>
      <c r="P1223" s="34" t="s">
        <v>2131</v>
      </c>
      <c r="Q1223" s="33"/>
      <c r="R1223" s="35"/>
      <c r="S1223" s="26" t="s">
        <v>1093</v>
      </c>
      <c r="T1223" s="26"/>
      <c r="U1223" s="26"/>
      <c r="V1223" s="26" t="s">
        <v>78</v>
      </c>
      <c r="W1223" s="26"/>
      <c r="X1223" s="26" t="s">
        <v>423</v>
      </c>
      <c r="Y1223" s="36"/>
      <c r="Z1223" s="37"/>
      <c r="AA1223" s="37"/>
      <c r="AB1223" s="38"/>
      <c r="AC1223" s="33"/>
      <c r="AD1223" s="28"/>
      <c r="AE1223" s="37"/>
      <c r="AF1223" s="38"/>
      <c r="AG1223" s="38"/>
      <c r="AH1223" s="39"/>
      <c r="AI1223" s="39"/>
      <c r="AJ1223" s="40"/>
      <c r="AK1223" s="41"/>
      <c r="AL1223" s="42"/>
      <c r="AM1223" s="39"/>
      <c r="AN1223" s="30"/>
      <c r="AO1223" s="30"/>
      <c r="AP1223" s="38"/>
      <c r="AQ1223" s="43" t="s">
        <v>155</v>
      </c>
      <c r="AR1223" s="44"/>
      <c r="AS1223" s="45"/>
      <c r="AT1223" s="46"/>
      <c r="AU1223" s="47" t="s">
        <v>35</v>
      </c>
      <c r="AV1223" s="48">
        <v>45035</v>
      </c>
      <c r="AW1223" s="49"/>
      <c r="AX1223" s="49"/>
      <c r="AY1223" s="49">
        <v>8</v>
      </c>
      <c r="AZ1223" s="49"/>
      <c r="BA1223" s="49"/>
      <c r="BB1223" s="49"/>
      <c r="BC1223" s="49" t="e">
        <v>#VALUE!</v>
      </c>
      <c r="BD1223" s="50"/>
      <c r="BE1223" s="49"/>
      <c r="BF1223" s="49"/>
      <c r="BG1223" s="49"/>
      <c r="BH1223" s="49"/>
      <c r="BI1223" s="49"/>
      <c r="BJ1223" s="49"/>
      <c r="BK1223" s="49"/>
      <c r="BL1223" s="49"/>
      <c r="BM1223" s="49"/>
    </row>
    <row r="1224" spans="2:65" x14ac:dyDescent="0.25">
      <c r="B1224" s="162"/>
      <c r="C1224" s="26"/>
      <c r="D1224" s="27" t="s">
        <v>3269</v>
      </c>
      <c r="E1224" s="27" t="s">
        <v>3270</v>
      </c>
      <c r="F1224" s="29"/>
      <c r="G1224" s="30"/>
      <c r="H1224" s="30"/>
      <c r="I1224" s="30"/>
      <c r="J1224" s="31"/>
      <c r="K1224" s="32"/>
      <c r="L1224" s="33"/>
      <c r="M1224" s="33"/>
      <c r="N1224" s="26"/>
      <c r="O1224" s="26"/>
      <c r="P1224" s="34"/>
      <c r="Q1224" s="33"/>
      <c r="R1224" s="35"/>
      <c r="S1224" s="26"/>
      <c r="T1224" s="26"/>
      <c r="U1224" s="26"/>
      <c r="V1224" s="26"/>
      <c r="W1224" s="26"/>
      <c r="X1224" s="26"/>
      <c r="Y1224" s="36"/>
      <c r="Z1224" s="37"/>
      <c r="AA1224" s="37"/>
      <c r="AB1224" s="38"/>
      <c r="AC1224" s="33"/>
      <c r="AD1224" s="28"/>
      <c r="AE1224" s="37"/>
      <c r="AF1224" s="38"/>
      <c r="AG1224" s="38"/>
      <c r="AH1224" s="39"/>
      <c r="AI1224" s="39"/>
      <c r="AJ1224" s="40"/>
      <c r="AK1224" s="41"/>
      <c r="AL1224" s="42"/>
      <c r="AM1224" s="39"/>
      <c r="AN1224" s="30"/>
      <c r="AO1224" s="30"/>
      <c r="AP1224" s="38"/>
      <c r="AQ1224" s="43"/>
      <c r="AR1224" s="44"/>
      <c r="AS1224" s="45">
        <v>45684</v>
      </c>
      <c r="AT1224" s="46" t="s">
        <v>3271</v>
      </c>
      <c r="AU1224" s="47"/>
      <c r="AV1224" s="48"/>
      <c r="AW1224" s="49"/>
      <c r="AX1224" s="49"/>
      <c r="AY1224" s="49"/>
      <c r="AZ1224" s="49"/>
      <c r="BA1224" s="49"/>
      <c r="BB1224" s="49"/>
      <c r="BC1224" s="49"/>
      <c r="BD1224" s="50"/>
      <c r="BE1224" s="49"/>
      <c r="BF1224" s="49"/>
      <c r="BG1224" s="49"/>
      <c r="BH1224" s="49"/>
      <c r="BI1224" s="49"/>
      <c r="BJ1224" s="49"/>
      <c r="BK1224" s="49"/>
      <c r="BL1224" s="49"/>
      <c r="BM1224" s="49"/>
    </row>
    <row r="1225" spans="2:65" x14ac:dyDescent="0.25">
      <c r="B1225" s="163">
        <v>2023</v>
      </c>
      <c r="C1225" s="26"/>
      <c r="D1225" s="27" t="s">
        <v>3272</v>
      </c>
      <c r="E1225" s="27" t="s">
        <v>3273</v>
      </c>
      <c r="F1225" s="29"/>
      <c r="G1225" s="30" t="s">
        <v>750</v>
      </c>
      <c r="H1225" s="30"/>
      <c r="I1225" s="30"/>
      <c r="J1225" s="31"/>
      <c r="K1225" s="32"/>
      <c r="L1225" s="33"/>
      <c r="M1225" s="33"/>
      <c r="N1225" s="26"/>
      <c r="O1225" s="26"/>
      <c r="P1225" s="34"/>
      <c r="Q1225" s="33"/>
      <c r="R1225" s="35"/>
      <c r="S1225" s="26" t="s">
        <v>3274</v>
      </c>
      <c r="T1225" s="26"/>
      <c r="U1225" s="26"/>
      <c r="V1225" s="26"/>
      <c r="W1225" s="26"/>
      <c r="X1225" s="26" t="s">
        <v>2033</v>
      </c>
      <c r="Y1225" s="36"/>
      <c r="Z1225" s="37"/>
      <c r="AA1225" s="37"/>
      <c r="AB1225" s="38"/>
      <c r="AC1225" s="33"/>
      <c r="AD1225" s="28"/>
      <c r="AE1225" s="37">
        <v>2023</v>
      </c>
      <c r="AF1225" s="38">
        <v>45154</v>
      </c>
      <c r="AG1225" s="38">
        <v>45156</v>
      </c>
      <c r="AH1225" s="39"/>
      <c r="AI1225" s="39"/>
      <c r="AJ1225" s="40"/>
      <c r="AK1225" s="41"/>
      <c r="AL1225" s="42"/>
      <c r="AM1225" s="39"/>
      <c r="AN1225" s="30"/>
      <c r="AO1225" s="30"/>
      <c r="AP1225" s="38"/>
      <c r="AQ1225" s="43" t="s">
        <v>1185</v>
      </c>
      <c r="AR1225" s="44"/>
      <c r="AS1225" s="45"/>
      <c r="AT1225" s="46" t="s">
        <v>3275</v>
      </c>
      <c r="AU1225" s="47" t="s">
        <v>44</v>
      </c>
      <c r="AV1225" s="48"/>
      <c r="AW1225" s="49"/>
      <c r="AX1225" s="49"/>
      <c r="AY1225" s="49"/>
      <c r="AZ1225" s="49"/>
      <c r="BA1225" s="49"/>
      <c r="BB1225" s="49"/>
      <c r="BC1225" s="49" t="e">
        <v>#VALUE!</v>
      </c>
      <c r="BD1225" s="50"/>
      <c r="BE1225" s="49"/>
      <c r="BF1225" s="49"/>
      <c r="BG1225" s="49"/>
      <c r="BH1225" s="49"/>
      <c r="BI1225" s="49"/>
      <c r="BJ1225" s="49"/>
      <c r="BK1225" s="49"/>
      <c r="BL1225" s="49"/>
      <c r="BM1225" s="49"/>
    </row>
    <row r="1226" spans="2:65" x14ac:dyDescent="0.25">
      <c r="B1226" s="162">
        <v>2023</v>
      </c>
      <c r="C1226" s="26"/>
      <c r="D1226" s="27" t="s">
        <v>3276</v>
      </c>
      <c r="E1226" s="27" t="s">
        <v>3277</v>
      </c>
      <c r="F1226" s="29"/>
      <c r="G1226" s="30" t="s">
        <v>750</v>
      </c>
      <c r="H1226" s="30"/>
      <c r="I1226" s="30"/>
      <c r="J1226" s="31"/>
      <c r="K1226" s="32"/>
      <c r="L1226" s="33" t="s">
        <v>3278</v>
      </c>
      <c r="M1226" s="33"/>
      <c r="N1226" s="26"/>
      <c r="O1226" s="26"/>
      <c r="P1226" s="34"/>
      <c r="Q1226" s="33"/>
      <c r="R1226" s="35"/>
      <c r="S1226" s="26" t="s">
        <v>1093</v>
      </c>
      <c r="T1226" s="26"/>
      <c r="U1226" s="26"/>
      <c r="V1226" s="26"/>
      <c r="W1226" s="26"/>
      <c r="X1226" s="26"/>
      <c r="Y1226" s="36"/>
      <c r="Z1226" s="37">
        <v>30</v>
      </c>
      <c r="AA1226" s="37"/>
      <c r="AB1226" s="38"/>
      <c r="AC1226" s="33"/>
      <c r="AD1226" s="28" t="s">
        <v>2105</v>
      </c>
      <c r="AE1226" s="37">
        <v>2023</v>
      </c>
      <c r="AF1226" s="38">
        <v>45187</v>
      </c>
      <c r="AG1226" s="38">
        <v>45191</v>
      </c>
      <c r="AH1226" s="39"/>
      <c r="AI1226" s="39" t="s">
        <v>49</v>
      </c>
      <c r="AJ1226" s="40"/>
      <c r="AK1226" s="41">
        <v>1.6666666666666667</v>
      </c>
      <c r="AL1226" s="42" t="s">
        <v>1894</v>
      </c>
      <c r="AM1226" s="39"/>
      <c r="AN1226" s="30" t="s">
        <v>2061</v>
      </c>
      <c r="AO1226" s="30"/>
      <c r="AP1226" s="38"/>
      <c r="AQ1226" s="43" t="s">
        <v>155</v>
      </c>
      <c r="AR1226" s="44"/>
      <c r="AS1226" s="45"/>
      <c r="AT1226" s="46" t="s">
        <v>2056</v>
      </c>
      <c r="AU1226" s="47" t="s">
        <v>2061</v>
      </c>
      <c r="AV1226" s="48">
        <v>45210</v>
      </c>
      <c r="AW1226" s="49"/>
      <c r="AX1226" s="49"/>
      <c r="AY1226" s="49"/>
      <c r="AZ1226" s="49"/>
      <c r="BA1226" s="49"/>
      <c r="BB1226" s="49"/>
      <c r="BC1226" s="49" t="e">
        <v>#VALUE!</v>
      </c>
      <c r="BD1226" s="50">
        <v>43</v>
      </c>
      <c r="BE1226" s="49"/>
      <c r="BF1226" s="49"/>
      <c r="BG1226" s="49"/>
      <c r="BH1226" s="49"/>
      <c r="BI1226" s="49"/>
      <c r="BJ1226" s="49"/>
      <c r="BK1226" s="49"/>
      <c r="BL1226" s="49"/>
      <c r="BM1226" s="49"/>
    </row>
    <row r="1227" spans="2:65" x14ac:dyDescent="0.25">
      <c r="B1227" s="163"/>
      <c r="C1227" s="26"/>
      <c r="D1227" s="27" t="s">
        <v>3279</v>
      </c>
      <c r="E1227" s="27" t="s">
        <v>3280</v>
      </c>
      <c r="F1227" s="29"/>
      <c r="G1227" s="30"/>
      <c r="H1227" s="30"/>
      <c r="I1227" s="30"/>
      <c r="J1227" s="31"/>
      <c r="K1227" s="32"/>
      <c r="L1227" s="33"/>
      <c r="M1227" s="33"/>
      <c r="N1227" s="26"/>
      <c r="O1227" s="26"/>
      <c r="P1227" s="34"/>
      <c r="Q1227" s="33"/>
      <c r="R1227" s="35"/>
      <c r="S1227" s="26" t="s">
        <v>3281</v>
      </c>
      <c r="T1227" s="26"/>
      <c r="U1227" s="26"/>
      <c r="V1227" s="26"/>
      <c r="W1227" s="26"/>
      <c r="X1227" s="26"/>
      <c r="Y1227" s="36"/>
      <c r="Z1227" s="37"/>
      <c r="AA1227" s="37"/>
      <c r="AB1227" s="38"/>
      <c r="AC1227" s="33"/>
      <c r="AD1227" s="28"/>
      <c r="AE1227" s="37"/>
      <c r="AF1227" s="38" t="s">
        <v>501</v>
      </c>
      <c r="AG1227" s="38" t="s">
        <v>501</v>
      </c>
      <c r="AH1227" s="39"/>
      <c r="AI1227" s="39"/>
      <c r="AJ1227" s="40"/>
      <c r="AK1227" s="41"/>
      <c r="AL1227" s="42"/>
      <c r="AM1227" s="39"/>
      <c r="AN1227" s="30"/>
      <c r="AO1227" s="30"/>
      <c r="AP1227" s="38"/>
      <c r="AQ1227" s="43" t="s">
        <v>1185</v>
      </c>
      <c r="AR1227" s="44" t="s">
        <v>501</v>
      </c>
      <c r="AS1227" s="45">
        <v>45572</v>
      </c>
      <c r="AT1227" s="46" t="s">
        <v>3282</v>
      </c>
      <c r="AU1227" s="47"/>
      <c r="AV1227" s="48"/>
      <c r="AW1227" s="49"/>
      <c r="AX1227" s="49"/>
      <c r="AY1227" s="49"/>
      <c r="AZ1227" s="49"/>
      <c r="BA1227" s="49"/>
      <c r="BB1227" s="49"/>
      <c r="BC1227" s="49"/>
      <c r="BD1227" s="50"/>
      <c r="BE1227" s="49"/>
      <c r="BF1227" s="49"/>
      <c r="BG1227" s="49"/>
      <c r="BH1227" s="49"/>
      <c r="BI1227" s="49"/>
      <c r="BJ1227" s="49"/>
      <c r="BK1227" s="49"/>
      <c r="BL1227" s="49"/>
      <c r="BM1227" s="49"/>
    </row>
    <row r="1228" spans="2:65" x14ac:dyDescent="0.25">
      <c r="B1228" s="162"/>
      <c r="C1228" s="26"/>
      <c r="D1228" s="27" t="s">
        <v>3283</v>
      </c>
      <c r="E1228" s="27" t="s">
        <v>3284</v>
      </c>
      <c r="F1228" s="29"/>
      <c r="G1228" s="30" t="s">
        <v>750</v>
      </c>
      <c r="H1228" s="30"/>
      <c r="I1228" s="30"/>
      <c r="J1228" s="31"/>
      <c r="K1228" s="32"/>
      <c r="L1228" s="33"/>
      <c r="M1228" s="33"/>
      <c r="N1228" s="26"/>
      <c r="O1228" s="26"/>
      <c r="P1228" s="34"/>
      <c r="Q1228" s="33"/>
      <c r="R1228" s="35"/>
      <c r="S1228" s="26"/>
      <c r="T1228" s="26"/>
      <c r="U1228" s="26"/>
      <c r="V1228" s="26"/>
      <c r="W1228" s="26"/>
      <c r="X1228" s="26"/>
      <c r="Y1228" s="36"/>
      <c r="Z1228" s="37"/>
      <c r="AA1228" s="37"/>
      <c r="AB1228" s="38"/>
      <c r="AC1228" s="33"/>
      <c r="AD1228" s="28"/>
      <c r="AE1228" s="37"/>
      <c r="AF1228" s="38"/>
      <c r="AG1228" s="38"/>
      <c r="AH1228" s="39"/>
      <c r="AI1228" s="39"/>
      <c r="AJ1228" s="40"/>
      <c r="AK1228" s="41"/>
      <c r="AL1228" s="42"/>
      <c r="AM1228" s="39"/>
      <c r="AN1228" s="30"/>
      <c r="AO1228" s="30"/>
      <c r="AP1228" s="38"/>
      <c r="AQ1228" s="43" t="s">
        <v>1185</v>
      </c>
      <c r="AR1228" s="44"/>
      <c r="AS1228" s="45"/>
      <c r="AT1228" s="46" t="s">
        <v>3285</v>
      </c>
      <c r="AU1228" s="47"/>
      <c r="AV1228" s="48"/>
      <c r="AW1228" s="49"/>
      <c r="AX1228" s="49"/>
      <c r="AY1228" s="49"/>
      <c r="AZ1228" s="49"/>
      <c r="BA1228" s="49"/>
      <c r="BB1228" s="49"/>
      <c r="BC1228" s="49" t="e">
        <v>#VALUE!</v>
      </c>
      <c r="BD1228" s="50"/>
      <c r="BE1228" s="49"/>
      <c r="BF1228" s="49"/>
      <c r="BG1228" s="49"/>
      <c r="BH1228" s="49"/>
      <c r="BI1228" s="49"/>
      <c r="BJ1228" s="49"/>
      <c r="BK1228" s="49"/>
      <c r="BL1228" s="49"/>
      <c r="BM1228" s="49"/>
    </row>
    <row r="1229" spans="2:65" x14ac:dyDescent="0.25">
      <c r="B1229" s="163"/>
      <c r="C1229" s="26"/>
      <c r="D1229" s="27" t="s">
        <v>3286</v>
      </c>
      <c r="E1229" s="27" t="s">
        <v>3287</v>
      </c>
      <c r="F1229" s="29"/>
      <c r="G1229" s="30"/>
      <c r="H1229" s="30"/>
      <c r="I1229" s="30"/>
      <c r="J1229" s="31"/>
      <c r="K1229" s="32"/>
      <c r="L1229" s="33"/>
      <c r="M1229" s="33"/>
      <c r="N1229" s="26"/>
      <c r="O1229" s="26"/>
      <c r="P1229" s="34"/>
      <c r="Q1229" s="33"/>
      <c r="R1229" s="35"/>
      <c r="S1229" s="26"/>
      <c r="T1229" s="26"/>
      <c r="U1229" s="26"/>
      <c r="V1229" s="26"/>
      <c r="W1229" s="26"/>
      <c r="X1229" s="26"/>
      <c r="Y1229" s="36"/>
      <c r="Z1229" s="37"/>
      <c r="AA1229" s="37"/>
      <c r="AB1229" s="38"/>
      <c r="AC1229" s="33"/>
      <c r="AD1229" s="28"/>
      <c r="AE1229" s="37"/>
      <c r="AF1229" s="38"/>
      <c r="AG1229" s="38"/>
      <c r="AH1229" s="39"/>
      <c r="AI1229" s="39"/>
      <c r="AJ1229" s="40"/>
      <c r="AK1229" s="41"/>
      <c r="AL1229" s="42"/>
      <c r="AM1229" s="39"/>
      <c r="AN1229" s="30"/>
      <c r="AO1229" s="30"/>
      <c r="AP1229" s="38"/>
      <c r="AQ1229" s="43" t="s">
        <v>155</v>
      </c>
      <c r="AR1229" s="44"/>
      <c r="AS1229" s="45"/>
      <c r="AT1229" s="46"/>
      <c r="AU1229" s="47"/>
      <c r="AV1229" s="48">
        <v>43895</v>
      </c>
      <c r="AW1229" s="49"/>
      <c r="AX1229" s="49"/>
      <c r="AY1229" s="49"/>
      <c r="AZ1229" s="49"/>
      <c r="BA1229" s="49"/>
      <c r="BB1229" s="49"/>
      <c r="BC1229" s="49"/>
      <c r="BD1229" s="50"/>
      <c r="BE1229" s="49"/>
      <c r="BF1229" s="49"/>
      <c r="BG1229" s="49"/>
      <c r="BH1229" s="49"/>
      <c r="BI1229" s="49"/>
      <c r="BJ1229" s="49"/>
      <c r="BK1229" s="49"/>
      <c r="BL1229" s="49"/>
      <c r="BM1229" s="49"/>
    </row>
    <row r="1230" spans="2:65" x14ac:dyDescent="0.25">
      <c r="B1230" s="162"/>
      <c r="C1230" s="26"/>
      <c r="D1230" s="27" t="s">
        <v>3288</v>
      </c>
      <c r="E1230" s="27" t="s">
        <v>3289</v>
      </c>
      <c r="F1230" s="29"/>
      <c r="G1230" s="30"/>
      <c r="H1230" s="30"/>
      <c r="I1230" s="30"/>
      <c r="J1230" s="31"/>
      <c r="K1230" s="32"/>
      <c r="L1230" s="33"/>
      <c r="M1230" s="33"/>
      <c r="N1230" s="26"/>
      <c r="O1230" s="26"/>
      <c r="P1230" s="34"/>
      <c r="Q1230" s="33"/>
      <c r="R1230" s="35"/>
      <c r="S1230" s="26" t="s">
        <v>47</v>
      </c>
      <c r="T1230" s="26"/>
      <c r="U1230" s="26"/>
      <c r="V1230" s="26"/>
      <c r="W1230" s="26"/>
      <c r="X1230" s="26"/>
      <c r="Y1230" s="36"/>
      <c r="Z1230" s="37"/>
      <c r="AA1230" s="37"/>
      <c r="AB1230" s="38" t="s">
        <v>47</v>
      </c>
      <c r="AC1230" s="33"/>
      <c r="AD1230" s="28"/>
      <c r="AE1230" s="37"/>
      <c r="AF1230" s="38"/>
      <c r="AG1230" s="38"/>
      <c r="AH1230" s="39"/>
      <c r="AI1230" s="39"/>
      <c r="AJ1230" s="40"/>
      <c r="AK1230" s="41"/>
      <c r="AL1230" s="42"/>
      <c r="AM1230" s="39"/>
      <c r="AN1230" s="30"/>
      <c r="AO1230" s="30"/>
      <c r="AP1230" s="38"/>
      <c r="AQ1230" s="43" t="s">
        <v>155</v>
      </c>
      <c r="AR1230" s="44"/>
      <c r="AS1230" s="45"/>
      <c r="AT1230" s="46"/>
      <c r="AU1230" s="47" t="s">
        <v>44</v>
      </c>
      <c r="AV1230" s="48">
        <v>44706</v>
      </c>
      <c r="AW1230" s="49"/>
      <c r="AX1230" s="49">
        <v>40</v>
      </c>
      <c r="AY1230" s="49"/>
      <c r="AZ1230" s="49"/>
      <c r="BA1230" s="49"/>
      <c r="BB1230" s="49"/>
      <c r="BC1230" s="49"/>
      <c r="BD1230" s="50"/>
      <c r="BE1230" s="49"/>
      <c r="BF1230" s="49"/>
      <c r="BG1230" s="49"/>
      <c r="BH1230" s="49"/>
      <c r="BI1230" s="49"/>
      <c r="BJ1230" s="49"/>
      <c r="BK1230" s="49"/>
      <c r="BL1230" s="49"/>
      <c r="BM1230" s="49"/>
    </row>
    <row r="1231" spans="2:65" x14ac:dyDescent="0.25">
      <c r="B1231" s="163"/>
      <c r="C1231" s="26"/>
      <c r="D1231" s="27" t="s">
        <v>3290</v>
      </c>
      <c r="E1231" s="27" t="s">
        <v>3291</v>
      </c>
      <c r="F1231" s="29"/>
      <c r="G1231" s="30"/>
      <c r="H1231" s="30"/>
      <c r="I1231" s="30"/>
      <c r="J1231" s="31"/>
      <c r="K1231" s="32"/>
      <c r="L1231" s="33"/>
      <c r="M1231" s="33"/>
      <c r="N1231" s="26"/>
      <c r="O1231" s="26"/>
      <c r="P1231" s="34"/>
      <c r="Q1231" s="33"/>
      <c r="R1231" s="35"/>
      <c r="S1231" s="26" t="s">
        <v>47</v>
      </c>
      <c r="T1231" s="26"/>
      <c r="U1231" s="26"/>
      <c r="V1231" s="26"/>
      <c r="W1231" s="26"/>
      <c r="X1231" s="26" t="s">
        <v>28</v>
      </c>
      <c r="Y1231" s="36"/>
      <c r="Z1231" s="37"/>
      <c r="AA1231" s="37"/>
      <c r="AB1231" s="38" t="s">
        <v>47</v>
      </c>
      <c r="AC1231" s="33"/>
      <c r="AD1231" s="28"/>
      <c r="AE1231" s="37"/>
      <c r="AF1231" s="38"/>
      <c r="AG1231" s="38"/>
      <c r="AH1231" s="39"/>
      <c r="AI1231" s="39"/>
      <c r="AJ1231" s="40"/>
      <c r="AK1231" s="41"/>
      <c r="AL1231" s="42"/>
      <c r="AM1231" s="39"/>
      <c r="AN1231" s="30"/>
      <c r="AO1231" s="30"/>
      <c r="AP1231" s="38"/>
      <c r="AQ1231" s="43" t="s">
        <v>155</v>
      </c>
      <c r="AR1231" s="44"/>
      <c r="AS1231" s="45"/>
      <c r="AT1231" s="46"/>
      <c r="AU1231" s="47" t="s">
        <v>44</v>
      </c>
      <c r="AV1231" s="48">
        <v>44872</v>
      </c>
      <c r="AW1231" s="49"/>
      <c r="AX1231" s="49">
        <v>24</v>
      </c>
      <c r="AY1231" s="49"/>
      <c r="AZ1231" s="49"/>
      <c r="BA1231" s="49"/>
      <c r="BB1231" s="49"/>
      <c r="BC1231" s="49"/>
      <c r="BD1231" s="50"/>
      <c r="BE1231" s="49"/>
      <c r="BF1231" s="49"/>
      <c r="BG1231" s="49"/>
      <c r="BH1231" s="49"/>
      <c r="BI1231" s="49"/>
      <c r="BJ1231" s="49"/>
      <c r="BK1231" s="49"/>
      <c r="BL1231" s="49"/>
      <c r="BM1231" s="49"/>
    </row>
    <row r="1232" spans="2:65" x14ac:dyDescent="0.25">
      <c r="B1232" s="162">
        <v>2023</v>
      </c>
      <c r="C1232" s="26"/>
      <c r="D1232" s="27" t="s">
        <v>3292</v>
      </c>
      <c r="E1232" s="27" t="s">
        <v>3293</v>
      </c>
      <c r="F1232" s="29"/>
      <c r="G1232" s="30" t="s">
        <v>750</v>
      </c>
      <c r="H1232" s="30"/>
      <c r="I1232" s="30"/>
      <c r="J1232" s="31"/>
      <c r="K1232" s="32"/>
      <c r="L1232" s="33"/>
      <c r="M1232" s="33"/>
      <c r="N1232" s="26"/>
      <c r="O1232" s="26"/>
      <c r="P1232" s="34"/>
      <c r="Q1232" s="33"/>
      <c r="R1232" s="35"/>
      <c r="S1232" s="26" t="s">
        <v>3148</v>
      </c>
      <c r="T1232" s="26"/>
      <c r="U1232" s="26"/>
      <c r="V1232" s="26"/>
      <c r="W1232" s="26"/>
      <c r="X1232" s="26"/>
      <c r="Y1232" s="36"/>
      <c r="Z1232" s="37"/>
      <c r="AA1232" s="37"/>
      <c r="AB1232" s="38"/>
      <c r="AC1232" s="33"/>
      <c r="AD1232" s="28"/>
      <c r="AE1232" s="37">
        <v>2023</v>
      </c>
      <c r="AF1232" s="38">
        <v>45169</v>
      </c>
      <c r="AG1232" s="38">
        <v>45169</v>
      </c>
      <c r="AH1232" s="39" t="s">
        <v>1887</v>
      </c>
      <c r="AI1232" s="39" t="s">
        <v>720</v>
      </c>
      <c r="AJ1232" s="40" t="s">
        <v>424</v>
      </c>
      <c r="AK1232" s="41">
        <v>4.1666666666666664E-2</v>
      </c>
      <c r="AL1232" s="42" t="s">
        <v>1899</v>
      </c>
      <c r="AM1232" s="39"/>
      <c r="AN1232" s="30"/>
      <c r="AO1232" s="30"/>
      <c r="AP1232" s="38"/>
      <c r="AQ1232" s="43" t="s">
        <v>155</v>
      </c>
      <c r="AR1232" s="44"/>
      <c r="AS1232" s="45"/>
      <c r="AT1232" s="46" t="s">
        <v>3294</v>
      </c>
      <c r="AU1232" s="47"/>
      <c r="AV1232" s="48"/>
      <c r="AW1232" s="49"/>
      <c r="AX1232" s="49"/>
      <c r="AY1232" s="49"/>
      <c r="AZ1232" s="49"/>
      <c r="BA1232" s="49"/>
      <c r="BB1232" s="49"/>
      <c r="BC1232" s="49" t="e">
        <v>#VALUE!</v>
      </c>
      <c r="BD1232" s="50"/>
      <c r="BE1232" s="49"/>
      <c r="BF1232" s="49"/>
      <c r="BG1232" s="49"/>
      <c r="BH1232" s="49"/>
      <c r="BI1232" s="49"/>
      <c r="BJ1232" s="49"/>
      <c r="BK1232" s="49"/>
      <c r="BL1232" s="49"/>
      <c r="BM1232" s="49"/>
    </row>
    <row r="1233" spans="2:65" x14ac:dyDescent="0.25">
      <c r="B1233" s="163"/>
      <c r="C1233" s="26"/>
      <c r="D1233" s="27" t="s">
        <v>3295</v>
      </c>
      <c r="E1233" s="27" t="s">
        <v>3296</v>
      </c>
      <c r="F1233" s="29"/>
      <c r="G1233" s="30"/>
      <c r="H1233" s="30"/>
      <c r="I1233" s="30"/>
      <c r="J1233" s="31"/>
      <c r="K1233" s="32"/>
      <c r="L1233" s="33"/>
      <c r="M1233" s="33"/>
      <c r="N1233" s="26"/>
      <c r="O1233" s="26"/>
      <c r="P1233" s="34"/>
      <c r="Q1233" s="33"/>
      <c r="R1233" s="35"/>
      <c r="S1233" s="26" t="s">
        <v>2191</v>
      </c>
      <c r="T1233" s="26"/>
      <c r="U1233" s="26">
        <v>2025</v>
      </c>
      <c r="V1233" s="26"/>
      <c r="W1233" s="26"/>
      <c r="X1233" s="26"/>
      <c r="Y1233" s="36"/>
      <c r="Z1233" s="37"/>
      <c r="AA1233" s="37"/>
      <c r="AB1233" s="38"/>
      <c r="AC1233" s="33" t="s">
        <v>3297</v>
      </c>
      <c r="AD1233" s="28"/>
      <c r="AE1233" s="37"/>
      <c r="AF1233" s="38"/>
      <c r="AG1233" s="38"/>
      <c r="AH1233" s="39"/>
      <c r="AI1233" s="39"/>
      <c r="AJ1233" s="40"/>
      <c r="AK1233" s="41"/>
      <c r="AL1233" s="42"/>
      <c r="AM1233" s="39"/>
      <c r="AN1233" s="30"/>
      <c r="AO1233" s="30"/>
      <c r="AP1233" s="38"/>
      <c r="AQ1233" s="43" t="s">
        <v>1185</v>
      </c>
      <c r="AR1233" s="44"/>
      <c r="AS1233" s="45">
        <v>45684</v>
      </c>
      <c r="AT1233" s="46" t="s">
        <v>2956</v>
      </c>
      <c r="AU1233" s="47"/>
      <c r="AV1233" s="48"/>
      <c r="AW1233" s="49"/>
      <c r="AX1233" s="49"/>
      <c r="AY1233" s="49"/>
      <c r="AZ1233" s="49"/>
      <c r="BA1233" s="49"/>
      <c r="BB1233" s="49"/>
      <c r="BC1233" s="49"/>
      <c r="BD1233" s="50"/>
      <c r="BE1233" s="49"/>
      <c r="BF1233" s="49"/>
      <c r="BG1233" s="49"/>
      <c r="BH1233" s="49"/>
      <c r="BI1233" s="49"/>
      <c r="BJ1233" s="49"/>
      <c r="BK1233" s="49"/>
      <c r="BL1233" s="49"/>
      <c r="BM1233" s="49"/>
    </row>
    <row r="1234" spans="2:65" x14ac:dyDescent="0.25">
      <c r="B1234" s="162"/>
      <c r="C1234" s="26"/>
      <c r="D1234" s="27" t="s">
        <v>1165</v>
      </c>
      <c r="E1234" s="27" t="s">
        <v>1876</v>
      </c>
      <c r="F1234" s="29"/>
      <c r="G1234" s="30"/>
      <c r="H1234" s="30"/>
      <c r="I1234" s="30"/>
      <c r="J1234" s="31"/>
      <c r="K1234" s="32"/>
      <c r="L1234" s="33"/>
      <c r="M1234" s="33"/>
      <c r="N1234" s="26"/>
      <c r="O1234" s="26"/>
      <c r="P1234" s="34"/>
      <c r="Q1234" s="33"/>
      <c r="R1234" s="35"/>
      <c r="S1234" s="26"/>
      <c r="T1234" s="26"/>
      <c r="U1234" s="26"/>
      <c r="V1234" s="26"/>
      <c r="W1234" s="26" t="s">
        <v>1878</v>
      </c>
      <c r="X1234" s="26" t="s">
        <v>423</v>
      </c>
      <c r="Y1234" s="36"/>
      <c r="Z1234" s="37"/>
      <c r="AA1234" s="37"/>
      <c r="AB1234" s="38"/>
      <c r="AC1234" s="33"/>
      <c r="AD1234" s="28"/>
      <c r="AE1234" s="37"/>
      <c r="AF1234" s="38"/>
      <c r="AG1234" s="38"/>
      <c r="AH1234" s="39"/>
      <c r="AI1234" s="39"/>
      <c r="AJ1234" s="40" t="s">
        <v>972</v>
      </c>
      <c r="AK1234" s="41"/>
      <c r="AL1234" s="42"/>
      <c r="AM1234" s="39"/>
      <c r="AN1234" s="30"/>
      <c r="AO1234" s="30"/>
      <c r="AP1234" s="38"/>
      <c r="AQ1234" s="43" t="s">
        <v>155</v>
      </c>
      <c r="AR1234" s="44"/>
      <c r="AS1234" s="45"/>
      <c r="AT1234" s="46"/>
      <c r="AU1234" s="47"/>
      <c r="AV1234" s="48">
        <v>44587</v>
      </c>
      <c r="AW1234" s="49"/>
      <c r="AX1234" s="49">
        <v>2022</v>
      </c>
      <c r="AY1234" s="49"/>
      <c r="AZ1234" s="49"/>
      <c r="BA1234" s="49"/>
      <c r="BB1234" s="49"/>
      <c r="BC1234" s="49" t="e">
        <v>#VALUE!</v>
      </c>
      <c r="BD1234" s="50"/>
      <c r="BE1234" s="49"/>
      <c r="BF1234" s="49"/>
      <c r="BG1234" s="49"/>
      <c r="BH1234" s="49"/>
      <c r="BI1234" s="49"/>
      <c r="BJ1234" s="49"/>
      <c r="BK1234" s="49"/>
      <c r="BL1234" s="49"/>
      <c r="BM1234" s="49"/>
    </row>
    <row r="1235" spans="2:65" x14ac:dyDescent="0.25">
      <c r="B1235" s="163">
        <v>2023</v>
      </c>
      <c r="C1235" s="26"/>
      <c r="D1235" s="27" t="s">
        <v>3298</v>
      </c>
      <c r="E1235" s="27" t="s">
        <v>3299</v>
      </c>
      <c r="F1235" s="29" t="s">
        <v>59</v>
      </c>
      <c r="G1235" s="30" t="s">
        <v>750</v>
      </c>
      <c r="H1235" s="30"/>
      <c r="I1235" s="30"/>
      <c r="J1235" s="31"/>
      <c r="K1235" s="32"/>
      <c r="L1235" s="33"/>
      <c r="M1235" s="33"/>
      <c r="N1235" s="26"/>
      <c r="O1235" s="26"/>
      <c r="P1235" s="34"/>
      <c r="Q1235" s="33"/>
      <c r="R1235" s="35"/>
      <c r="S1235" s="26"/>
      <c r="T1235" s="26"/>
      <c r="U1235" s="26"/>
      <c r="V1235" s="26" t="s">
        <v>3300</v>
      </c>
      <c r="W1235" s="26"/>
      <c r="X1235" s="26"/>
      <c r="Y1235" s="36"/>
      <c r="Z1235" s="37"/>
      <c r="AA1235" s="37"/>
      <c r="AB1235" s="38"/>
      <c r="AC1235" s="33"/>
      <c r="AD1235" s="28"/>
      <c r="AE1235" s="37">
        <v>2023</v>
      </c>
      <c r="AF1235" s="38">
        <v>45155</v>
      </c>
      <c r="AG1235" s="38">
        <v>45156</v>
      </c>
      <c r="AH1235" s="39"/>
      <c r="AI1235" s="39"/>
      <c r="AJ1235" s="40"/>
      <c r="AK1235" s="41"/>
      <c r="AL1235" s="42"/>
      <c r="AM1235" s="39"/>
      <c r="AN1235" s="30"/>
      <c r="AO1235" s="30"/>
      <c r="AP1235" s="38"/>
      <c r="AQ1235" s="43" t="s">
        <v>1185</v>
      </c>
      <c r="AR1235" s="44"/>
      <c r="AS1235" s="45"/>
      <c r="AT1235" s="46"/>
      <c r="AU1235" s="47"/>
      <c r="AV1235" s="48"/>
      <c r="AW1235" s="49"/>
      <c r="AX1235" s="49"/>
      <c r="AY1235" s="49"/>
      <c r="AZ1235" s="49"/>
      <c r="BA1235" s="49"/>
      <c r="BB1235" s="49"/>
      <c r="BC1235" s="49" t="e">
        <v>#VALUE!</v>
      </c>
      <c r="BD1235" s="50"/>
      <c r="BE1235" s="49"/>
      <c r="BF1235" s="49"/>
      <c r="BG1235" s="49"/>
      <c r="BH1235" s="49"/>
      <c r="BI1235" s="49"/>
      <c r="BJ1235" s="49"/>
      <c r="BK1235" s="49"/>
      <c r="BL1235" s="49"/>
      <c r="BM1235" s="49"/>
    </row>
    <row r="1236" spans="2:65" x14ac:dyDescent="0.25">
      <c r="B1236" s="162">
        <v>2023</v>
      </c>
      <c r="C1236" s="26"/>
      <c r="D1236" s="27" t="s">
        <v>3301</v>
      </c>
      <c r="E1236" s="27" t="s">
        <v>3302</v>
      </c>
      <c r="F1236" s="29" t="s">
        <v>51</v>
      </c>
      <c r="G1236" s="30"/>
      <c r="H1236" s="30"/>
      <c r="I1236" s="30"/>
      <c r="J1236" s="31"/>
      <c r="K1236" s="32"/>
      <c r="L1236" s="33"/>
      <c r="M1236" s="33"/>
      <c r="N1236" s="26"/>
      <c r="O1236" s="26"/>
      <c r="P1236" s="34"/>
      <c r="Q1236" s="33"/>
      <c r="R1236" s="35"/>
      <c r="S1236" s="26"/>
      <c r="T1236" s="26"/>
      <c r="U1236" s="26"/>
      <c r="V1236" s="26" t="s">
        <v>3300</v>
      </c>
      <c r="W1236" s="26"/>
      <c r="X1236" s="26"/>
      <c r="Y1236" s="36"/>
      <c r="Z1236" s="37"/>
      <c r="AA1236" s="37"/>
      <c r="AB1236" s="38"/>
      <c r="AC1236" s="33"/>
      <c r="AD1236" s="28"/>
      <c r="AE1236" s="37">
        <v>2023</v>
      </c>
      <c r="AF1236" s="38">
        <v>45197</v>
      </c>
      <c r="AG1236" s="38">
        <v>45198</v>
      </c>
      <c r="AH1236" s="39"/>
      <c r="AI1236" s="39"/>
      <c r="AJ1236" s="40"/>
      <c r="AK1236" s="41"/>
      <c r="AL1236" s="42"/>
      <c r="AM1236" s="39"/>
      <c r="AN1236" s="30"/>
      <c r="AO1236" s="30"/>
      <c r="AP1236" s="38"/>
      <c r="AQ1236" s="43" t="s">
        <v>1185</v>
      </c>
      <c r="AR1236" s="44"/>
      <c r="AS1236" s="45"/>
      <c r="AT1236" s="46"/>
      <c r="AU1236" s="47"/>
      <c r="AV1236" s="48"/>
      <c r="AW1236" s="49"/>
      <c r="AX1236" s="49"/>
      <c r="AY1236" s="49"/>
      <c r="AZ1236" s="49"/>
      <c r="BA1236" s="49"/>
      <c r="BB1236" s="49"/>
      <c r="BC1236" s="49" t="e">
        <v>#VALUE!</v>
      </c>
      <c r="BD1236" s="50"/>
      <c r="BE1236" s="49"/>
      <c r="BF1236" s="49"/>
      <c r="BG1236" s="49"/>
      <c r="BH1236" s="49"/>
      <c r="BI1236" s="49"/>
      <c r="BJ1236" s="49"/>
      <c r="BK1236" s="49"/>
      <c r="BL1236" s="49"/>
      <c r="BM1236" s="49"/>
    </row>
    <row r="1237" spans="2:65" x14ac:dyDescent="0.25">
      <c r="B1237" s="163"/>
      <c r="C1237" s="26"/>
      <c r="D1237" s="27" t="s">
        <v>3303</v>
      </c>
      <c r="E1237" s="27" t="s">
        <v>3304</v>
      </c>
      <c r="F1237" s="29"/>
      <c r="G1237" s="30"/>
      <c r="H1237" s="30"/>
      <c r="I1237" s="30"/>
      <c r="J1237" s="31"/>
      <c r="K1237" s="32"/>
      <c r="L1237" s="33"/>
      <c r="M1237" s="33"/>
      <c r="N1237" s="26"/>
      <c r="O1237" s="26"/>
      <c r="P1237" s="34"/>
      <c r="Q1237" s="33"/>
      <c r="R1237" s="35"/>
      <c r="S1237" s="26"/>
      <c r="T1237" s="26"/>
      <c r="U1237" s="26"/>
      <c r="V1237" s="26"/>
      <c r="W1237" s="26"/>
      <c r="X1237" s="26"/>
      <c r="Y1237" s="36"/>
      <c r="Z1237" s="37"/>
      <c r="AA1237" s="37"/>
      <c r="AB1237" s="38"/>
      <c r="AC1237" s="33"/>
      <c r="AD1237" s="28"/>
      <c r="AE1237" s="37"/>
      <c r="AF1237" s="38"/>
      <c r="AG1237" s="38"/>
      <c r="AH1237" s="39"/>
      <c r="AI1237" s="39"/>
      <c r="AJ1237" s="40"/>
      <c r="AK1237" s="41"/>
      <c r="AL1237" s="42"/>
      <c r="AM1237" s="39"/>
      <c r="AN1237" s="30" t="s">
        <v>3305</v>
      </c>
      <c r="AO1237" s="30"/>
      <c r="AP1237" s="38"/>
      <c r="AQ1237" s="43" t="s">
        <v>155</v>
      </c>
      <c r="AR1237" s="44"/>
      <c r="AS1237" s="45"/>
      <c r="AT1237" s="46" t="s">
        <v>3305</v>
      </c>
      <c r="AU1237" s="47"/>
      <c r="AV1237" s="48">
        <v>44510</v>
      </c>
      <c r="AW1237" s="49"/>
      <c r="AX1237" s="49"/>
      <c r="AY1237" s="49"/>
      <c r="AZ1237" s="49"/>
      <c r="BA1237" s="49"/>
      <c r="BB1237" s="49"/>
      <c r="BC1237" s="49" t="e">
        <v>#VALUE!</v>
      </c>
      <c r="BD1237" s="50"/>
      <c r="BE1237" s="49"/>
      <c r="BF1237" s="49"/>
      <c r="BG1237" s="49"/>
      <c r="BH1237" s="49"/>
      <c r="BI1237" s="49"/>
      <c r="BJ1237" s="49"/>
      <c r="BK1237" s="49"/>
      <c r="BL1237" s="49"/>
      <c r="BM1237" s="49"/>
    </row>
    <row r="1238" spans="2:65" x14ac:dyDescent="0.25">
      <c r="B1238" s="162"/>
      <c r="C1238" s="26"/>
      <c r="D1238" s="27" t="s">
        <v>3306</v>
      </c>
      <c r="E1238" s="27" t="s">
        <v>3307</v>
      </c>
      <c r="F1238" s="29"/>
      <c r="G1238" s="30" t="s">
        <v>750</v>
      </c>
      <c r="H1238" s="30"/>
      <c r="I1238" s="30"/>
      <c r="J1238" s="31"/>
      <c r="K1238" s="32"/>
      <c r="L1238" s="33"/>
      <c r="M1238" s="33"/>
      <c r="N1238" s="26"/>
      <c r="O1238" s="26"/>
      <c r="P1238" s="34"/>
      <c r="Q1238" s="33"/>
      <c r="R1238" s="35"/>
      <c r="S1238" s="26" t="s">
        <v>1093</v>
      </c>
      <c r="T1238" s="26"/>
      <c r="U1238" s="26"/>
      <c r="V1238" s="26" t="s">
        <v>78</v>
      </c>
      <c r="W1238" s="26"/>
      <c r="X1238" s="26" t="s">
        <v>423</v>
      </c>
      <c r="Y1238" s="36"/>
      <c r="Z1238" s="37"/>
      <c r="AA1238" s="37"/>
      <c r="AB1238" s="38"/>
      <c r="AC1238" s="33"/>
      <c r="AD1238" s="28"/>
      <c r="AE1238" s="37"/>
      <c r="AF1238" s="38"/>
      <c r="AG1238" s="38"/>
      <c r="AH1238" s="39"/>
      <c r="AI1238" s="39"/>
      <c r="AJ1238" s="40"/>
      <c r="AK1238" s="41"/>
      <c r="AL1238" s="42"/>
      <c r="AM1238" s="39"/>
      <c r="AN1238" s="30"/>
      <c r="AO1238" s="30"/>
      <c r="AP1238" s="38"/>
      <c r="AQ1238" s="43" t="s">
        <v>1185</v>
      </c>
      <c r="AR1238" s="44"/>
      <c r="AS1238" s="45"/>
      <c r="AT1238" s="46" t="s">
        <v>3308</v>
      </c>
      <c r="AU1238" s="47"/>
      <c r="AV1238" s="48"/>
      <c r="AW1238" s="49"/>
      <c r="AX1238" s="49"/>
      <c r="AY1238" s="49"/>
      <c r="AZ1238" s="49"/>
      <c r="BA1238" s="49"/>
      <c r="BB1238" s="49"/>
      <c r="BC1238" s="49" t="e">
        <v>#VALUE!</v>
      </c>
      <c r="BD1238" s="50"/>
      <c r="BE1238" s="49"/>
      <c r="BF1238" s="49"/>
      <c r="BG1238" s="49"/>
      <c r="BH1238" s="49"/>
      <c r="BI1238" s="49"/>
      <c r="BJ1238" s="49"/>
      <c r="BK1238" s="49"/>
      <c r="BL1238" s="49"/>
      <c r="BM1238" s="49"/>
    </row>
    <row r="1239" spans="2:65" x14ac:dyDescent="0.25">
      <c r="B1239" s="163">
        <v>2023</v>
      </c>
      <c r="C1239" s="26"/>
      <c r="D1239" s="27" t="s">
        <v>3309</v>
      </c>
      <c r="E1239" s="27" t="s">
        <v>3310</v>
      </c>
      <c r="F1239" s="29"/>
      <c r="G1239" s="30" t="s">
        <v>750</v>
      </c>
      <c r="H1239" s="30"/>
      <c r="I1239" s="30"/>
      <c r="J1239" s="31"/>
      <c r="K1239" s="32"/>
      <c r="L1239" s="33"/>
      <c r="M1239" s="33"/>
      <c r="N1239" s="26"/>
      <c r="O1239" s="26"/>
      <c r="P1239" s="34"/>
      <c r="Q1239" s="33"/>
      <c r="R1239" s="35"/>
      <c r="S1239" s="26"/>
      <c r="T1239" s="26"/>
      <c r="U1239" s="26"/>
      <c r="V1239" s="26"/>
      <c r="W1239" s="26"/>
      <c r="X1239" s="26" t="s">
        <v>423</v>
      </c>
      <c r="Y1239" s="36"/>
      <c r="Z1239" s="37">
        <v>30</v>
      </c>
      <c r="AA1239" s="37"/>
      <c r="AB1239" s="38"/>
      <c r="AC1239" s="33"/>
      <c r="AD1239" s="28"/>
      <c r="AE1239" s="37">
        <v>2023</v>
      </c>
      <c r="AF1239" s="38">
        <v>45173</v>
      </c>
      <c r="AG1239" s="38">
        <v>45175</v>
      </c>
      <c r="AH1239" s="39"/>
      <c r="AI1239" s="39" t="s">
        <v>720</v>
      </c>
      <c r="AJ1239" s="40" t="s">
        <v>972</v>
      </c>
      <c r="AK1239" s="41">
        <v>0.83333333333333337</v>
      </c>
      <c r="AL1239" s="42" t="s">
        <v>807</v>
      </c>
      <c r="AM1239" s="39"/>
      <c r="AN1239" s="30"/>
      <c r="AO1239" s="30"/>
      <c r="AP1239" s="38"/>
      <c r="AQ1239" s="43" t="s">
        <v>155</v>
      </c>
      <c r="AR1239" s="44"/>
      <c r="AS1239" s="45"/>
      <c r="AT1239" s="46" t="s">
        <v>3311</v>
      </c>
      <c r="AU1239" s="47"/>
      <c r="AV1239" s="48"/>
      <c r="AW1239" s="49"/>
      <c r="AX1239" s="49"/>
      <c r="AY1239" s="49"/>
      <c r="AZ1239" s="49"/>
      <c r="BA1239" s="49"/>
      <c r="BB1239" s="49"/>
      <c r="BC1239" s="49" t="e">
        <v>#VALUE!</v>
      </c>
      <c r="BD1239" s="50"/>
      <c r="BE1239" s="49"/>
      <c r="BF1239" s="49"/>
      <c r="BG1239" s="49"/>
      <c r="BH1239" s="49"/>
      <c r="BI1239" s="49"/>
      <c r="BJ1239" s="49"/>
      <c r="BK1239" s="49"/>
      <c r="BL1239" s="49"/>
      <c r="BM1239" s="49"/>
    </row>
    <row r="1240" spans="2:65" x14ac:dyDescent="0.25">
      <c r="B1240" s="162"/>
      <c r="C1240" s="26"/>
      <c r="D1240" s="27" t="s">
        <v>3312</v>
      </c>
      <c r="E1240" s="27" t="s">
        <v>3313</v>
      </c>
      <c r="F1240" s="29"/>
      <c r="G1240" s="30"/>
      <c r="H1240" s="30"/>
      <c r="I1240" s="30"/>
      <c r="J1240" s="31"/>
      <c r="K1240" s="32"/>
      <c r="L1240" s="33"/>
      <c r="M1240" s="33"/>
      <c r="N1240" s="26"/>
      <c r="O1240" s="26"/>
      <c r="P1240" s="34"/>
      <c r="Q1240" s="33"/>
      <c r="R1240" s="35"/>
      <c r="S1240" s="26"/>
      <c r="T1240" s="26"/>
      <c r="U1240" s="26"/>
      <c r="V1240" s="26"/>
      <c r="W1240" s="26"/>
      <c r="X1240" s="26" t="s">
        <v>423</v>
      </c>
      <c r="Y1240" s="36"/>
      <c r="Z1240" s="37"/>
      <c r="AA1240" s="37"/>
      <c r="AB1240" s="38"/>
      <c r="AC1240" s="33"/>
      <c r="AD1240" s="28"/>
      <c r="AE1240" s="37"/>
      <c r="AF1240" s="38"/>
      <c r="AG1240" s="38"/>
      <c r="AH1240" s="39"/>
      <c r="AI1240" s="39"/>
      <c r="AJ1240" s="40" t="s">
        <v>972</v>
      </c>
      <c r="AK1240" s="41"/>
      <c r="AL1240" s="42"/>
      <c r="AM1240" s="39"/>
      <c r="AN1240" s="30" t="s">
        <v>3305</v>
      </c>
      <c r="AO1240" s="30"/>
      <c r="AP1240" s="38"/>
      <c r="AQ1240" s="43" t="s">
        <v>155</v>
      </c>
      <c r="AR1240" s="44"/>
      <c r="AS1240" s="45"/>
      <c r="AT1240" s="46"/>
      <c r="AU1240" s="47"/>
      <c r="AV1240" s="48">
        <v>44496</v>
      </c>
      <c r="AW1240" s="49"/>
      <c r="AX1240" s="49"/>
      <c r="AY1240" s="49"/>
      <c r="AZ1240" s="49"/>
      <c r="BA1240" s="49"/>
      <c r="BB1240" s="49"/>
      <c r="BC1240" s="49" t="e">
        <v>#VALUE!</v>
      </c>
      <c r="BD1240" s="50"/>
      <c r="BE1240" s="49"/>
      <c r="BF1240" s="49"/>
      <c r="BG1240" s="49"/>
      <c r="BH1240" s="49"/>
      <c r="BI1240" s="49"/>
      <c r="BJ1240" s="49"/>
      <c r="BK1240" s="49"/>
      <c r="BL1240" s="49"/>
      <c r="BM1240" s="49"/>
    </row>
    <row r="1241" spans="2:65" x14ac:dyDescent="0.25">
      <c r="B1241" s="163"/>
      <c r="C1241" s="26"/>
      <c r="D1241" s="27" t="s">
        <v>3314</v>
      </c>
      <c r="E1241" s="27" t="s">
        <v>3315</v>
      </c>
      <c r="F1241" s="29"/>
      <c r="G1241" s="30"/>
      <c r="H1241" s="30"/>
      <c r="I1241" s="30"/>
      <c r="J1241" s="31"/>
      <c r="K1241" s="32"/>
      <c r="L1241" s="33"/>
      <c r="M1241" s="33"/>
      <c r="N1241" s="26"/>
      <c r="O1241" s="26"/>
      <c r="P1241" s="34"/>
      <c r="Q1241" s="33"/>
      <c r="R1241" s="35"/>
      <c r="S1241" s="26"/>
      <c r="T1241" s="26"/>
      <c r="U1241" s="26"/>
      <c r="V1241" s="26" t="s">
        <v>96</v>
      </c>
      <c r="W1241" s="26"/>
      <c r="X1241" s="26"/>
      <c r="Y1241" s="36"/>
      <c r="Z1241" s="37"/>
      <c r="AA1241" s="37"/>
      <c r="AB1241" s="38"/>
      <c r="AC1241" s="33"/>
      <c r="AD1241" s="28"/>
      <c r="AE1241" s="37"/>
      <c r="AF1241" s="38"/>
      <c r="AG1241" s="38"/>
      <c r="AH1241" s="39"/>
      <c r="AI1241" s="39"/>
      <c r="AJ1241" s="40"/>
      <c r="AK1241" s="41"/>
      <c r="AL1241" s="42"/>
      <c r="AM1241" s="39"/>
      <c r="AN1241" s="30"/>
      <c r="AO1241" s="30"/>
      <c r="AP1241" s="38"/>
      <c r="AQ1241" s="43"/>
      <c r="AR1241" s="44"/>
      <c r="AS1241" s="45">
        <v>45684</v>
      </c>
      <c r="AT1241" s="46" t="s">
        <v>2956</v>
      </c>
      <c r="AU1241" s="47"/>
      <c r="AV1241" s="48"/>
      <c r="AW1241" s="49"/>
      <c r="AX1241" s="49"/>
      <c r="AY1241" s="49"/>
      <c r="AZ1241" s="49"/>
      <c r="BA1241" s="49"/>
      <c r="BB1241" s="49"/>
      <c r="BC1241" s="49"/>
      <c r="BD1241" s="50"/>
      <c r="BE1241" s="49"/>
      <c r="BF1241" s="49"/>
      <c r="BG1241" s="49"/>
      <c r="BH1241" s="49"/>
      <c r="BI1241" s="49"/>
      <c r="BJ1241" s="49"/>
      <c r="BK1241" s="49"/>
      <c r="BL1241" s="49"/>
      <c r="BM1241" s="49"/>
    </row>
    <row r="1242" spans="2:65" x14ac:dyDescent="0.25">
      <c r="B1242" s="162"/>
      <c r="C1242" s="26"/>
      <c r="D1242" s="27" t="s">
        <v>3316</v>
      </c>
      <c r="E1242" s="27" t="s">
        <v>381</v>
      </c>
      <c r="F1242" s="29"/>
      <c r="G1242" s="30"/>
      <c r="H1242" s="30"/>
      <c r="I1242" s="30"/>
      <c r="J1242" s="31"/>
      <c r="K1242" s="32"/>
      <c r="L1242" s="33"/>
      <c r="M1242" s="33"/>
      <c r="N1242" s="26"/>
      <c r="O1242" s="26"/>
      <c r="P1242" s="34"/>
      <c r="Q1242" s="33"/>
      <c r="R1242" s="35"/>
      <c r="S1242" s="26"/>
      <c r="T1242" s="26"/>
      <c r="U1242" s="26"/>
      <c r="V1242" s="26" t="s">
        <v>91</v>
      </c>
      <c r="W1242" s="26" t="s">
        <v>3317</v>
      </c>
      <c r="X1242" s="26"/>
      <c r="Y1242" s="36"/>
      <c r="Z1242" s="37"/>
      <c r="AA1242" s="37"/>
      <c r="AB1242" s="38"/>
      <c r="AC1242" s="33"/>
      <c r="AD1242" s="28"/>
      <c r="AE1242" s="37"/>
      <c r="AF1242" s="38"/>
      <c r="AG1242" s="38"/>
      <c r="AH1242" s="39"/>
      <c r="AI1242" s="39" t="s">
        <v>31</v>
      </c>
      <c r="AJ1242" s="40" t="s">
        <v>1540</v>
      </c>
      <c r="AK1242" s="41"/>
      <c r="AL1242" s="42" t="s">
        <v>1894</v>
      </c>
      <c r="AM1242" s="39"/>
      <c r="AN1242" s="30"/>
      <c r="AO1242" s="30"/>
      <c r="AP1242" s="38"/>
      <c r="AQ1242" s="43" t="s">
        <v>1185</v>
      </c>
      <c r="AR1242" s="44"/>
      <c r="AS1242" s="45">
        <v>45558</v>
      </c>
      <c r="AT1242" s="46" t="s">
        <v>3318</v>
      </c>
      <c r="AU1242" s="47"/>
      <c r="AV1242" s="48"/>
      <c r="AW1242" s="49"/>
      <c r="AX1242" s="49"/>
      <c r="AY1242" s="49"/>
      <c r="AZ1242" s="49"/>
      <c r="BA1242" s="49"/>
      <c r="BB1242" s="49"/>
      <c r="BC1242" s="49"/>
      <c r="BD1242" s="50"/>
      <c r="BE1242" s="49"/>
      <c r="BF1242" s="49"/>
      <c r="BG1242" s="49"/>
      <c r="BH1242" s="49"/>
      <c r="BI1242" s="49"/>
      <c r="BJ1242" s="49"/>
      <c r="BK1242" s="49"/>
      <c r="BL1242" s="49"/>
      <c r="BM1242" s="49"/>
    </row>
    <row r="1243" spans="2:65" x14ac:dyDescent="0.25">
      <c r="B1243" s="163"/>
      <c r="C1243" s="26"/>
      <c r="D1243" s="27" t="s">
        <v>3319</v>
      </c>
      <c r="E1243" s="27" t="s">
        <v>3228</v>
      </c>
      <c r="F1243" s="29"/>
      <c r="G1243" s="30"/>
      <c r="H1243" s="30"/>
      <c r="I1243" s="30"/>
      <c r="J1243" s="31"/>
      <c r="K1243" s="32"/>
      <c r="L1243" s="33"/>
      <c r="M1243" s="33"/>
      <c r="N1243" s="26"/>
      <c r="O1243" s="26"/>
      <c r="P1243" s="34"/>
      <c r="Q1243" s="33"/>
      <c r="R1243" s="35"/>
      <c r="S1243" s="26" t="s">
        <v>1093</v>
      </c>
      <c r="T1243" s="26"/>
      <c r="U1243" s="26"/>
      <c r="V1243" s="26" t="s">
        <v>78</v>
      </c>
      <c r="W1243" s="26"/>
      <c r="X1243" s="26" t="s">
        <v>423</v>
      </c>
      <c r="Y1243" s="36"/>
      <c r="Z1243" s="37"/>
      <c r="AA1243" s="37"/>
      <c r="AB1243" s="38"/>
      <c r="AC1243" s="33"/>
      <c r="AD1243" s="28"/>
      <c r="AE1243" s="37"/>
      <c r="AF1243" s="38"/>
      <c r="AG1243" s="38"/>
      <c r="AH1243" s="39"/>
      <c r="AI1243" s="39"/>
      <c r="AJ1243" s="40"/>
      <c r="AK1243" s="41"/>
      <c r="AL1243" s="42"/>
      <c r="AM1243" s="39"/>
      <c r="AN1243" s="30"/>
      <c r="AO1243" s="30"/>
      <c r="AP1243" s="38"/>
      <c r="AQ1243" s="43" t="s">
        <v>155</v>
      </c>
      <c r="AR1243" s="44"/>
      <c r="AS1243" s="45"/>
      <c r="AT1243" s="46"/>
      <c r="AU1243" s="47"/>
      <c r="AV1243" s="48"/>
      <c r="AW1243" s="49"/>
      <c r="AX1243" s="49"/>
      <c r="AY1243" s="49"/>
      <c r="AZ1243" s="49"/>
      <c r="BA1243" s="49"/>
      <c r="BB1243" s="49"/>
      <c r="BC1243" s="49"/>
      <c r="BD1243" s="50"/>
      <c r="BE1243" s="49"/>
      <c r="BF1243" s="49"/>
      <c r="BG1243" s="49"/>
      <c r="BH1243" s="49"/>
      <c r="BI1243" s="49"/>
      <c r="BJ1243" s="49"/>
      <c r="BK1243" s="49"/>
      <c r="BL1243" s="49"/>
      <c r="BM1243" s="49"/>
    </row>
    <row r="1244" spans="2:65" x14ac:dyDescent="0.25">
      <c r="B1244" s="162"/>
      <c r="C1244" s="26"/>
      <c r="D1244" s="27" t="s">
        <v>3320</v>
      </c>
      <c r="E1244" s="27" t="s">
        <v>2980</v>
      </c>
      <c r="F1244" s="29"/>
      <c r="G1244" s="30"/>
      <c r="H1244" s="30"/>
      <c r="I1244" s="30"/>
      <c r="J1244" s="31"/>
      <c r="K1244" s="32"/>
      <c r="L1244" s="33"/>
      <c r="M1244" s="33"/>
      <c r="N1244" s="26"/>
      <c r="O1244" s="26"/>
      <c r="P1244" s="34"/>
      <c r="Q1244" s="33"/>
      <c r="R1244" s="35"/>
      <c r="S1244" s="26" t="s">
        <v>1093</v>
      </c>
      <c r="T1244" s="26"/>
      <c r="U1244" s="26"/>
      <c r="V1244" s="26" t="s">
        <v>78</v>
      </c>
      <c r="W1244" s="26"/>
      <c r="X1244" s="26" t="s">
        <v>423</v>
      </c>
      <c r="Y1244" s="36"/>
      <c r="Z1244" s="37"/>
      <c r="AA1244" s="37"/>
      <c r="AB1244" s="38"/>
      <c r="AC1244" s="33"/>
      <c r="AD1244" s="28"/>
      <c r="AE1244" s="37"/>
      <c r="AF1244" s="38"/>
      <c r="AG1244" s="38"/>
      <c r="AH1244" s="39"/>
      <c r="AI1244" s="39"/>
      <c r="AJ1244" s="40"/>
      <c r="AK1244" s="41"/>
      <c r="AL1244" s="42"/>
      <c r="AM1244" s="39"/>
      <c r="AN1244" s="30"/>
      <c r="AO1244" s="30"/>
      <c r="AP1244" s="38"/>
      <c r="AQ1244" s="43" t="s">
        <v>155</v>
      </c>
      <c r="AR1244" s="44"/>
      <c r="AS1244" s="45"/>
      <c r="AT1244" s="46"/>
      <c r="AU1244" s="47"/>
      <c r="AV1244" s="48"/>
      <c r="AW1244" s="49"/>
      <c r="AX1244" s="49"/>
      <c r="AY1244" s="49"/>
      <c r="AZ1244" s="49"/>
      <c r="BA1244" s="49"/>
      <c r="BB1244" s="49"/>
      <c r="BC1244" s="49"/>
      <c r="BD1244" s="50"/>
      <c r="BE1244" s="49"/>
      <c r="BF1244" s="49"/>
      <c r="BG1244" s="49"/>
      <c r="BH1244" s="49"/>
      <c r="BI1244" s="49"/>
      <c r="BJ1244" s="49"/>
      <c r="BK1244" s="49"/>
      <c r="BL1244" s="49"/>
      <c r="BM1244" s="49"/>
    </row>
    <row r="1245" spans="2:65" x14ac:dyDescent="0.25">
      <c r="B1245" s="163"/>
      <c r="C1245" s="26"/>
      <c r="D1245" s="27" t="s">
        <v>3321</v>
      </c>
      <c r="E1245" s="27" t="s">
        <v>2980</v>
      </c>
      <c r="F1245" s="29"/>
      <c r="G1245" s="30"/>
      <c r="H1245" s="30"/>
      <c r="I1245" s="30"/>
      <c r="J1245" s="31"/>
      <c r="K1245" s="32"/>
      <c r="L1245" s="33"/>
      <c r="M1245" s="33"/>
      <c r="N1245" s="26"/>
      <c r="O1245" s="26"/>
      <c r="P1245" s="34"/>
      <c r="Q1245" s="33"/>
      <c r="R1245" s="35"/>
      <c r="S1245" s="26" t="s">
        <v>1093</v>
      </c>
      <c r="T1245" s="26"/>
      <c r="U1245" s="26"/>
      <c r="V1245" s="26" t="s">
        <v>78</v>
      </c>
      <c r="W1245" s="26"/>
      <c r="X1245" s="26" t="s">
        <v>423</v>
      </c>
      <c r="Y1245" s="36"/>
      <c r="Z1245" s="37"/>
      <c r="AA1245" s="37"/>
      <c r="AB1245" s="38"/>
      <c r="AC1245" s="33"/>
      <c r="AD1245" s="28"/>
      <c r="AE1245" s="37"/>
      <c r="AF1245" s="38"/>
      <c r="AG1245" s="38"/>
      <c r="AH1245" s="39"/>
      <c r="AI1245" s="39"/>
      <c r="AJ1245" s="40"/>
      <c r="AK1245" s="41"/>
      <c r="AL1245" s="42"/>
      <c r="AM1245" s="39"/>
      <c r="AN1245" s="30"/>
      <c r="AO1245" s="30"/>
      <c r="AP1245" s="38"/>
      <c r="AQ1245" s="43" t="s">
        <v>155</v>
      </c>
      <c r="AR1245" s="44"/>
      <c r="AS1245" s="45"/>
      <c r="AT1245" s="46"/>
      <c r="AU1245" s="47"/>
      <c r="AV1245" s="48"/>
      <c r="AW1245" s="49"/>
      <c r="AX1245" s="49"/>
      <c r="AY1245" s="49"/>
      <c r="AZ1245" s="49"/>
      <c r="BA1245" s="49"/>
      <c r="BB1245" s="49"/>
      <c r="BC1245" s="49"/>
      <c r="BD1245" s="50"/>
      <c r="BE1245" s="49"/>
      <c r="BF1245" s="49"/>
      <c r="BG1245" s="49"/>
      <c r="BH1245" s="49"/>
      <c r="BI1245" s="49"/>
      <c r="BJ1245" s="49"/>
      <c r="BK1245" s="49"/>
      <c r="BL1245" s="49"/>
      <c r="BM1245" s="49"/>
    </row>
    <row r="1246" spans="2:65" x14ac:dyDescent="0.25">
      <c r="B1246" s="162"/>
      <c r="C1246" s="26"/>
      <c r="D1246" s="27" t="s">
        <v>3322</v>
      </c>
      <c r="E1246" s="27" t="s">
        <v>2980</v>
      </c>
      <c r="F1246" s="29"/>
      <c r="G1246" s="30"/>
      <c r="H1246" s="30"/>
      <c r="I1246" s="30"/>
      <c r="J1246" s="31"/>
      <c r="K1246" s="32"/>
      <c r="L1246" s="33"/>
      <c r="M1246" s="33"/>
      <c r="N1246" s="26"/>
      <c r="O1246" s="26"/>
      <c r="P1246" s="34"/>
      <c r="Q1246" s="33"/>
      <c r="R1246" s="35"/>
      <c r="S1246" s="26" t="s">
        <v>1093</v>
      </c>
      <c r="T1246" s="26"/>
      <c r="U1246" s="26"/>
      <c r="V1246" s="26" t="s">
        <v>78</v>
      </c>
      <c r="W1246" s="26"/>
      <c r="X1246" s="26" t="s">
        <v>423</v>
      </c>
      <c r="Y1246" s="36"/>
      <c r="Z1246" s="37"/>
      <c r="AA1246" s="37"/>
      <c r="AB1246" s="38"/>
      <c r="AC1246" s="33"/>
      <c r="AD1246" s="28"/>
      <c r="AE1246" s="37"/>
      <c r="AF1246" s="38"/>
      <c r="AG1246" s="38"/>
      <c r="AH1246" s="39"/>
      <c r="AI1246" s="39"/>
      <c r="AJ1246" s="40"/>
      <c r="AK1246" s="41"/>
      <c r="AL1246" s="42"/>
      <c r="AM1246" s="39"/>
      <c r="AN1246" s="30"/>
      <c r="AO1246" s="30"/>
      <c r="AP1246" s="38"/>
      <c r="AQ1246" s="43" t="s">
        <v>155</v>
      </c>
      <c r="AR1246" s="44"/>
      <c r="AS1246" s="45"/>
      <c r="AT1246" s="46"/>
      <c r="AU1246" s="47"/>
      <c r="AV1246" s="48"/>
      <c r="AW1246" s="49"/>
      <c r="AX1246" s="49"/>
      <c r="AY1246" s="49"/>
      <c r="AZ1246" s="49"/>
      <c r="BA1246" s="49"/>
      <c r="BB1246" s="49"/>
      <c r="BC1246" s="49"/>
      <c r="BD1246" s="50"/>
      <c r="BE1246" s="49"/>
      <c r="BF1246" s="49"/>
      <c r="BG1246" s="49"/>
      <c r="BH1246" s="49"/>
      <c r="BI1246" s="49"/>
      <c r="BJ1246" s="49"/>
      <c r="BK1246" s="49"/>
      <c r="BL1246" s="49"/>
      <c r="BM1246" s="49"/>
    </row>
    <row r="1247" spans="2:65" x14ac:dyDescent="0.25">
      <c r="B1247" s="163"/>
      <c r="C1247" s="26"/>
      <c r="D1247" s="27" t="s">
        <v>3323</v>
      </c>
      <c r="E1247" s="27" t="s">
        <v>3324</v>
      </c>
      <c r="F1247" s="29"/>
      <c r="G1247" s="30" t="s">
        <v>750</v>
      </c>
      <c r="H1247" s="30"/>
      <c r="I1247" s="30"/>
      <c r="J1247" s="31"/>
      <c r="K1247" s="32"/>
      <c r="L1247" s="33"/>
      <c r="M1247" s="33"/>
      <c r="N1247" s="26"/>
      <c r="O1247" s="26"/>
      <c r="P1247" s="34"/>
      <c r="Q1247" s="33"/>
      <c r="R1247" s="35"/>
      <c r="S1247" s="26" t="s">
        <v>3325</v>
      </c>
      <c r="T1247" s="26"/>
      <c r="U1247" s="26"/>
      <c r="V1247" s="26"/>
      <c r="W1247" s="26"/>
      <c r="X1247" s="26"/>
      <c r="Y1247" s="36"/>
      <c r="Z1247" s="37"/>
      <c r="AA1247" s="37"/>
      <c r="AB1247" s="38"/>
      <c r="AC1247" s="33"/>
      <c r="AD1247" s="28"/>
      <c r="AE1247" s="37"/>
      <c r="AF1247" s="38"/>
      <c r="AG1247" s="38"/>
      <c r="AH1247" s="39"/>
      <c r="AI1247" s="39"/>
      <c r="AJ1247" s="40"/>
      <c r="AK1247" s="41"/>
      <c r="AL1247" s="42"/>
      <c r="AM1247" s="39"/>
      <c r="AN1247" s="30"/>
      <c r="AO1247" s="30"/>
      <c r="AP1247" s="38"/>
      <c r="AQ1247" s="43" t="s">
        <v>1185</v>
      </c>
      <c r="AR1247" s="44"/>
      <c r="AS1247" s="45"/>
      <c r="AT1247" s="46" t="s">
        <v>3326</v>
      </c>
      <c r="AU1247" s="47" t="s">
        <v>44</v>
      </c>
      <c r="AV1247" s="48"/>
      <c r="AW1247" s="49"/>
      <c r="AX1247" s="49"/>
      <c r="AY1247" s="49"/>
      <c r="AZ1247" s="49"/>
      <c r="BA1247" s="49"/>
      <c r="BB1247" s="49"/>
      <c r="BC1247" s="49" t="e">
        <v>#VALUE!</v>
      </c>
      <c r="BD1247" s="50"/>
      <c r="BE1247" s="49"/>
      <c r="BF1247" s="49"/>
      <c r="BG1247" s="49"/>
      <c r="BH1247" s="49"/>
      <c r="BI1247" s="49"/>
      <c r="BJ1247" s="49"/>
      <c r="BK1247" s="49"/>
      <c r="BL1247" s="49"/>
      <c r="BM1247" s="49"/>
    </row>
    <row r="1248" spans="2:65" x14ac:dyDescent="0.25">
      <c r="B1248" s="162"/>
      <c r="C1248" s="26"/>
      <c r="D1248" s="27" t="s">
        <v>3327</v>
      </c>
      <c r="E1248" s="27" t="s">
        <v>3328</v>
      </c>
      <c r="F1248" s="29"/>
      <c r="G1248" s="30" t="s">
        <v>750</v>
      </c>
      <c r="H1248" s="30"/>
      <c r="I1248" s="30"/>
      <c r="J1248" s="31"/>
      <c r="K1248" s="32"/>
      <c r="L1248" s="33"/>
      <c r="M1248" s="33"/>
      <c r="N1248" s="26"/>
      <c r="O1248" s="26"/>
      <c r="P1248" s="34"/>
      <c r="Q1248" s="33"/>
      <c r="R1248" s="35"/>
      <c r="S1248" s="26"/>
      <c r="T1248" s="26"/>
      <c r="U1248" s="26"/>
      <c r="V1248" s="26" t="s">
        <v>610</v>
      </c>
      <c r="W1248" s="26"/>
      <c r="X1248" s="26" t="s">
        <v>423</v>
      </c>
      <c r="Y1248" s="36"/>
      <c r="Z1248" s="37"/>
      <c r="AA1248" s="37"/>
      <c r="AB1248" s="38"/>
      <c r="AC1248" s="33"/>
      <c r="AD1248" s="28"/>
      <c r="AE1248" s="37"/>
      <c r="AF1248" s="38"/>
      <c r="AG1248" s="38"/>
      <c r="AH1248" s="39"/>
      <c r="AI1248" s="39"/>
      <c r="AJ1248" s="40"/>
      <c r="AK1248" s="41"/>
      <c r="AL1248" s="42"/>
      <c r="AM1248" s="39"/>
      <c r="AN1248" s="30" t="s">
        <v>2756</v>
      </c>
      <c r="AO1248" s="30"/>
      <c r="AP1248" s="38"/>
      <c r="AQ1248" s="43"/>
      <c r="AR1248" s="44" t="s">
        <v>501</v>
      </c>
      <c r="AS1248" s="45">
        <v>45699</v>
      </c>
      <c r="AT1248" s="46" t="s">
        <v>2956</v>
      </c>
      <c r="AU1248" s="47"/>
      <c r="AV1248" s="48"/>
      <c r="AW1248" s="49"/>
      <c r="AX1248" s="49"/>
      <c r="AY1248" s="49"/>
      <c r="AZ1248" s="49"/>
      <c r="BA1248" s="49"/>
      <c r="BB1248" s="49"/>
      <c r="BC1248" s="49" t="e">
        <v>#VALUE!</v>
      </c>
      <c r="BD1248" s="50"/>
      <c r="BE1248" s="49"/>
      <c r="BF1248" s="49"/>
      <c r="BG1248" s="49"/>
      <c r="BH1248" s="49"/>
      <c r="BI1248" s="49"/>
      <c r="BJ1248" s="49"/>
      <c r="BK1248" s="49"/>
      <c r="BL1248" s="49"/>
      <c r="BM1248" s="49"/>
    </row>
    <row r="1249" spans="2:65" x14ac:dyDescent="0.25">
      <c r="B1249" s="163"/>
      <c r="C1249" s="26"/>
      <c r="D1249" s="27" t="s">
        <v>3327</v>
      </c>
      <c r="E1249" s="27" t="s">
        <v>3329</v>
      </c>
      <c r="F1249" s="29"/>
      <c r="G1249" s="30"/>
      <c r="H1249" s="30"/>
      <c r="I1249" s="30"/>
      <c r="J1249" s="31"/>
      <c r="K1249" s="32"/>
      <c r="L1249" s="33"/>
      <c r="M1249" s="33"/>
      <c r="N1249" s="26"/>
      <c r="O1249" s="26"/>
      <c r="P1249" s="34"/>
      <c r="Q1249" s="33"/>
      <c r="R1249" s="35"/>
      <c r="S1249" s="26"/>
      <c r="T1249" s="26"/>
      <c r="U1249" s="26"/>
      <c r="V1249" s="26"/>
      <c r="W1249" s="26"/>
      <c r="X1249" s="26"/>
      <c r="Y1249" s="36"/>
      <c r="Z1249" s="37"/>
      <c r="AA1249" s="37"/>
      <c r="AB1249" s="38"/>
      <c r="AC1249" s="33"/>
      <c r="AD1249" s="28"/>
      <c r="AE1249" s="37"/>
      <c r="AF1249" s="38"/>
      <c r="AG1249" s="38"/>
      <c r="AH1249" s="39"/>
      <c r="AI1249" s="39"/>
      <c r="AJ1249" s="40"/>
      <c r="AK1249" s="41"/>
      <c r="AL1249" s="42"/>
      <c r="AM1249" s="39"/>
      <c r="AN1249" s="30"/>
      <c r="AO1249" s="30"/>
      <c r="AP1249" s="38"/>
      <c r="AQ1249" s="43"/>
      <c r="AR1249" s="44"/>
      <c r="AS1249" s="45"/>
      <c r="AT1249" s="46"/>
      <c r="AU1249" s="47"/>
      <c r="AV1249" s="48"/>
      <c r="AW1249" s="49"/>
      <c r="AX1249" s="49"/>
      <c r="AY1249" s="49"/>
      <c r="AZ1249" s="49"/>
      <c r="BA1249" s="49"/>
      <c r="BB1249" s="49"/>
      <c r="BC1249" s="49"/>
      <c r="BD1249" s="50"/>
      <c r="BE1249" s="49"/>
      <c r="BF1249" s="49"/>
      <c r="BG1249" s="49"/>
      <c r="BH1249" s="49"/>
      <c r="BI1249" s="49"/>
      <c r="BJ1249" s="49"/>
      <c r="BK1249" s="49"/>
      <c r="BL1249" s="49"/>
      <c r="BM1249" s="49"/>
    </row>
    <row r="1250" spans="2:65" x14ac:dyDescent="0.25">
      <c r="B1250" s="162"/>
      <c r="C1250" s="26"/>
      <c r="D1250" s="27" t="s">
        <v>3330</v>
      </c>
      <c r="E1250" s="27" t="s">
        <v>3331</v>
      </c>
      <c r="F1250" s="29"/>
      <c r="G1250" s="30" t="s">
        <v>750</v>
      </c>
      <c r="H1250" s="30"/>
      <c r="I1250" s="30"/>
      <c r="J1250" s="31"/>
      <c r="K1250" s="32"/>
      <c r="L1250" s="33"/>
      <c r="M1250" s="33"/>
      <c r="N1250" s="26"/>
      <c r="O1250" s="26"/>
      <c r="P1250" s="34"/>
      <c r="Q1250" s="33"/>
      <c r="R1250" s="35"/>
      <c r="S1250" s="26" t="s">
        <v>2828</v>
      </c>
      <c r="T1250" s="26"/>
      <c r="U1250" s="26"/>
      <c r="V1250" s="26"/>
      <c r="W1250" s="26"/>
      <c r="X1250" s="26"/>
      <c r="Y1250" s="36"/>
      <c r="Z1250" s="37"/>
      <c r="AA1250" s="37"/>
      <c r="AB1250" s="38"/>
      <c r="AC1250" s="33"/>
      <c r="AD1250" s="28"/>
      <c r="AE1250" s="37"/>
      <c r="AF1250" s="38"/>
      <c r="AG1250" s="38"/>
      <c r="AH1250" s="39"/>
      <c r="AI1250" s="39"/>
      <c r="AJ1250" s="40"/>
      <c r="AK1250" s="41"/>
      <c r="AL1250" s="42"/>
      <c r="AM1250" s="39"/>
      <c r="AN1250" s="30"/>
      <c r="AO1250" s="30"/>
      <c r="AP1250" s="38"/>
      <c r="AQ1250" s="43" t="s">
        <v>1185</v>
      </c>
      <c r="AR1250" s="44"/>
      <c r="AS1250" s="45"/>
      <c r="AT1250" s="46" t="s">
        <v>3332</v>
      </c>
      <c r="AU1250" s="47"/>
      <c r="AV1250" s="48"/>
      <c r="AW1250" s="49"/>
      <c r="AX1250" s="49"/>
      <c r="AY1250" s="49"/>
      <c r="AZ1250" s="49"/>
      <c r="BA1250" s="49"/>
      <c r="BB1250" s="49"/>
      <c r="BC1250" s="49" t="e">
        <v>#VALUE!</v>
      </c>
      <c r="BD1250" s="50"/>
      <c r="BE1250" s="49"/>
      <c r="BF1250" s="49"/>
      <c r="BG1250" s="49"/>
      <c r="BH1250" s="49"/>
      <c r="BI1250" s="49"/>
      <c r="BJ1250" s="49"/>
      <c r="BK1250" s="49"/>
      <c r="BL1250" s="49"/>
      <c r="BM1250" s="49"/>
    </row>
    <row r="1251" spans="2:65" x14ac:dyDescent="0.25">
      <c r="B1251" s="163">
        <v>2023</v>
      </c>
      <c r="C1251" s="26"/>
      <c r="D1251" s="27" t="s">
        <v>3333</v>
      </c>
      <c r="E1251" s="27" t="s">
        <v>3334</v>
      </c>
      <c r="F1251" s="29"/>
      <c r="G1251" s="30" t="s">
        <v>750</v>
      </c>
      <c r="H1251" s="30"/>
      <c r="I1251" s="30"/>
      <c r="J1251" s="31"/>
      <c r="K1251" s="32"/>
      <c r="L1251" s="33"/>
      <c r="M1251" s="33"/>
      <c r="N1251" s="26"/>
      <c r="O1251" s="26"/>
      <c r="P1251" s="34"/>
      <c r="Q1251" s="33"/>
      <c r="R1251" s="35"/>
      <c r="S1251" s="26"/>
      <c r="T1251" s="26"/>
      <c r="U1251" s="26"/>
      <c r="V1251" s="26"/>
      <c r="W1251" s="26"/>
      <c r="X1251" s="26" t="s">
        <v>1229</v>
      </c>
      <c r="Y1251" s="36"/>
      <c r="Z1251" s="37">
        <v>2</v>
      </c>
      <c r="AA1251" s="37"/>
      <c r="AB1251" s="38"/>
      <c r="AC1251" s="33"/>
      <c r="AD1251" s="28" t="s">
        <v>3335</v>
      </c>
      <c r="AE1251" s="37">
        <v>2023</v>
      </c>
      <c r="AF1251" s="38">
        <v>45224</v>
      </c>
      <c r="AG1251" s="38">
        <v>45226</v>
      </c>
      <c r="AH1251" s="39" t="s">
        <v>664</v>
      </c>
      <c r="AI1251" s="39" t="s">
        <v>720</v>
      </c>
      <c r="AJ1251" s="40"/>
      <c r="AK1251" s="41">
        <v>0.875</v>
      </c>
      <c r="AL1251" s="42" t="s">
        <v>2128</v>
      </c>
      <c r="AM1251" s="39"/>
      <c r="AN1251" s="30"/>
      <c r="AO1251" s="30"/>
      <c r="AP1251" s="38"/>
      <c r="AQ1251" s="43" t="s">
        <v>155</v>
      </c>
      <c r="AR1251" s="44"/>
      <c r="AS1251" s="45"/>
      <c r="AT1251" s="46"/>
      <c r="AU1251" s="47" t="s">
        <v>61</v>
      </c>
      <c r="AV1251" s="48">
        <v>45258</v>
      </c>
      <c r="AW1251" s="49"/>
      <c r="AX1251" s="49"/>
      <c r="AY1251" s="49"/>
      <c r="AZ1251" s="49"/>
      <c r="BA1251" s="49"/>
      <c r="BB1251" s="49"/>
      <c r="BC1251" s="49" t="e">
        <v>#VALUE!</v>
      </c>
      <c r="BD1251" s="50"/>
      <c r="BE1251" s="49"/>
      <c r="BF1251" s="49"/>
      <c r="BG1251" s="49"/>
      <c r="BH1251" s="49"/>
      <c r="BI1251" s="49"/>
      <c r="BJ1251" s="49"/>
      <c r="BK1251" s="49"/>
      <c r="BL1251" s="49"/>
      <c r="BM1251" s="49"/>
    </row>
    <row r="1252" spans="2:65" x14ac:dyDescent="0.25">
      <c r="B1252" s="162"/>
      <c r="C1252" s="26"/>
      <c r="D1252" s="27" t="s">
        <v>3336</v>
      </c>
      <c r="E1252" s="27" t="s">
        <v>3337</v>
      </c>
      <c r="F1252" s="29"/>
      <c r="G1252" s="30"/>
      <c r="H1252" s="30"/>
      <c r="I1252" s="30"/>
      <c r="J1252" s="31"/>
      <c r="K1252" s="32"/>
      <c r="L1252" s="33"/>
      <c r="M1252" s="33"/>
      <c r="N1252" s="26"/>
      <c r="O1252" s="26"/>
      <c r="P1252" s="34"/>
      <c r="Q1252" s="33"/>
      <c r="R1252" s="35"/>
      <c r="S1252" s="26"/>
      <c r="T1252" s="26"/>
      <c r="U1252" s="26">
        <v>2025</v>
      </c>
      <c r="V1252" s="26" t="s">
        <v>2653</v>
      </c>
      <c r="W1252" s="26"/>
      <c r="X1252" s="26"/>
      <c r="Y1252" s="36"/>
      <c r="Z1252" s="37"/>
      <c r="AA1252" s="37"/>
      <c r="AB1252" s="38"/>
      <c r="AC1252" s="33"/>
      <c r="AD1252" s="28"/>
      <c r="AE1252" s="37"/>
      <c r="AF1252" s="38"/>
      <c r="AG1252" s="38"/>
      <c r="AH1252" s="39"/>
      <c r="AI1252" s="39"/>
      <c r="AJ1252" s="40"/>
      <c r="AK1252" s="41"/>
      <c r="AL1252" s="42"/>
      <c r="AM1252" s="39"/>
      <c r="AN1252" s="30"/>
      <c r="AO1252" s="30"/>
      <c r="AP1252" s="38"/>
      <c r="AQ1252" s="43" t="s">
        <v>1185</v>
      </c>
      <c r="AR1252" s="44"/>
      <c r="AS1252" s="45">
        <v>45558</v>
      </c>
      <c r="AT1252" s="46" t="s">
        <v>3338</v>
      </c>
      <c r="AU1252" s="47"/>
      <c r="AV1252" s="48"/>
      <c r="AW1252" s="49"/>
      <c r="AX1252" s="49"/>
      <c r="AY1252" s="49"/>
      <c r="AZ1252" s="49"/>
      <c r="BA1252" s="49"/>
      <c r="BB1252" s="49"/>
      <c r="BC1252" s="49"/>
      <c r="BD1252" s="50"/>
      <c r="BE1252" s="49"/>
      <c r="BF1252" s="49"/>
      <c r="BG1252" s="49"/>
      <c r="BH1252" s="49"/>
      <c r="BI1252" s="49"/>
      <c r="BJ1252" s="49"/>
      <c r="BK1252" s="49"/>
      <c r="BL1252" s="49"/>
      <c r="BM1252" s="49"/>
    </row>
    <row r="1253" spans="2:65" x14ac:dyDescent="0.25">
      <c r="B1253" s="163"/>
      <c r="C1253" s="26"/>
      <c r="D1253" s="27" t="s">
        <v>3339</v>
      </c>
      <c r="E1253" s="27" t="s">
        <v>3340</v>
      </c>
      <c r="F1253" s="29"/>
      <c r="G1253" s="30" t="s">
        <v>750</v>
      </c>
      <c r="H1253" s="30"/>
      <c r="I1253" s="30"/>
      <c r="J1253" s="31"/>
      <c r="K1253" s="32"/>
      <c r="L1253" s="33"/>
      <c r="M1253" s="33"/>
      <c r="N1253" s="26"/>
      <c r="O1253" s="26"/>
      <c r="P1253" s="34"/>
      <c r="Q1253" s="33"/>
      <c r="R1253" s="35"/>
      <c r="S1253" s="26"/>
      <c r="T1253" s="26"/>
      <c r="U1253" s="26"/>
      <c r="V1253" s="26"/>
      <c r="W1253" s="26"/>
      <c r="X1253" s="26"/>
      <c r="Y1253" s="36"/>
      <c r="Z1253" s="37"/>
      <c r="AA1253" s="37"/>
      <c r="AB1253" s="38"/>
      <c r="AC1253" s="33"/>
      <c r="AD1253" s="28"/>
      <c r="AE1253" s="37"/>
      <c r="AF1253" s="38"/>
      <c r="AG1253" s="38"/>
      <c r="AH1253" s="39"/>
      <c r="AI1253" s="39"/>
      <c r="AJ1253" s="40"/>
      <c r="AK1253" s="41"/>
      <c r="AL1253" s="42"/>
      <c r="AM1253" s="39"/>
      <c r="AN1253" s="30"/>
      <c r="AO1253" s="30"/>
      <c r="AP1253" s="38"/>
      <c r="AQ1253" s="43" t="s">
        <v>155</v>
      </c>
      <c r="AR1253" s="44"/>
      <c r="AS1253" s="45"/>
      <c r="AT1253" s="46"/>
      <c r="AU1253" s="47"/>
      <c r="AV1253" s="48">
        <v>45230</v>
      </c>
      <c r="AW1253" s="49"/>
      <c r="AX1253" s="49"/>
      <c r="AY1253" s="49"/>
      <c r="AZ1253" s="49"/>
      <c r="BA1253" s="49">
        <v>7</v>
      </c>
      <c r="BB1253" s="49"/>
      <c r="BC1253" s="49" t="e">
        <v>#VALUE!</v>
      </c>
      <c r="BD1253" s="50"/>
      <c r="BE1253" s="49"/>
      <c r="BF1253" s="49"/>
      <c r="BG1253" s="49"/>
      <c r="BH1253" s="49"/>
      <c r="BI1253" s="49"/>
      <c r="BJ1253" s="49"/>
      <c r="BK1253" s="49"/>
      <c r="BL1253" s="49"/>
      <c r="BM1253" s="49"/>
    </row>
    <row r="1254" spans="2:65" x14ac:dyDescent="0.25">
      <c r="B1254" s="162"/>
      <c r="C1254" s="26"/>
      <c r="D1254" s="27" t="s">
        <v>3341</v>
      </c>
      <c r="E1254" s="27" t="s">
        <v>3342</v>
      </c>
      <c r="F1254" s="29"/>
      <c r="G1254" s="30" t="s">
        <v>750</v>
      </c>
      <c r="H1254" s="30"/>
      <c r="I1254" s="30"/>
      <c r="J1254" s="31"/>
      <c r="K1254" s="32"/>
      <c r="L1254" s="33"/>
      <c r="M1254" s="33"/>
      <c r="N1254" s="26"/>
      <c r="O1254" s="26"/>
      <c r="P1254" s="34"/>
      <c r="Q1254" s="33"/>
      <c r="R1254" s="35"/>
      <c r="S1254" s="26"/>
      <c r="T1254" s="26"/>
      <c r="U1254" s="26"/>
      <c r="V1254" s="26"/>
      <c r="W1254" s="26"/>
      <c r="X1254" s="26"/>
      <c r="Y1254" s="36"/>
      <c r="Z1254" s="37"/>
      <c r="AA1254" s="37"/>
      <c r="AB1254" s="38"/>
      <c r="AC1254" s="33"/>
      <c r="AD1254" s="28"/>
      <c r="AE1254" s="37"/>
      <c r="AF1254" s="38"/>
      <c r="AG1254" s="38"/>
      <c r="AH1254" s="39" t="s">
        <v>1887</v>
      </c>
      <c r="AI1254" s="39"/>
      <c r="AJ1254" s="40"/>
      <c r="AK1254" s="41"/>
      <c r="AL1254" s="42"/>
      <c r="AM1254" s="39"/>
      <c r="AN1254" s="30"/>
      <c r="AO1254" s="30"/>
      <c r="AP1254" s="38"/>
      <c r="AQ1254" s="43" t="s">
        <v>1185</v>
      </c>
      <c r="AR1254" s="44"/>
      <c r="AS1254" s="45">
        <v>45327</v>
      </c>
      <c r="AT1254" s="46" t="s">
        <v>3343</v>
      </c>
      <c r="AU1254" s="47"/>
      <c r="AV1254" s="48"/>
      <c r="AW1254" s="49"/>
      <c r="AX1254" s="49"/>
      <c r="AY1254" s="49"/>
      <c r="AZ1254" s="49"/>
      <c r="BA1254" s="49"/>
      <c r="BB1254" s="49"/>
      <c r="BC1254" s="49" t="e">
        <v>#VALUE!</v>
      </c>
      <c r="BD1254" s="50"/>
      <c r="BE1254" s="49"/>
      <c r="BF1254" s="49"/>
      <c r="BG1254" s="49"/>
      <c r="BH1254" s="49"/>
      <c r="BI1254" s="49"/>
      <c r="BJ1254" s="49"/>
      <c r="BK1254" s="49"/>
      <c r="BL1254" s="49"/>
      <c r="BM1254" s="49"/>
    </row>
    <row r="1255" spans="2:65" x14ac:dyDescent="0.25">
      <c r="B1255" s="163">
        <v>2024</v>
      </c>
      <c r="C1255" s="26"/>
      <c r="D1255" s="27" t="s">
        <v>2602</v>
      </c>
      <c r="E1255" s="27" t="s">
        <v>2603</v>
      </c>
      <c r="F1255" s="29"/>
      <c r="G1255" s="30"/>
      <c r="H1255" s="30"/>
      <c r="I1255" s="30" t="s">
        <v>3344</v>
      </c>
      <c r="J1255" s="31" t="s">
        <v>3345</v>
      </c>
      <c r="K1255" s="32"/>
      <c r="L1255" s="33"/>
      <c r="M1255" s="33"/>
      <c r="N1255" s="26" t="s">
        <v>3346</v>
      </c>
      <c r="O1255" s="26"/>
      <c r="P1255" s="34"/>
      <c r="Q1255" s="33"/>
      <c r="R1255" s="35"/>
      <c r="S1255" s="26" t="s">
        <v>2857</v>
      </c>
      <c r="T1255" s="26"/>
      <c r="U1255" s="26"/>
      <c r="V1255" s="26"/>
      <c r="W1255" s="26"/>
      <c r="X1255" s="26" t="s">
        <v>86</v>
      </c>
      <c r="Y1255" s="36"/>
      <c r="Z1255" s="37">
        <v>56</v>
      </c>
      <c r="AA1255" s="37"/>
      <c r="AB1255" s="38" t="s">
        <v>47</v>
      </c>
      <c r="AC1255" s="33"/>
      <c r="AD1255" s="28"/>
      <c r="AE1255" s="37">
        <v>2024</v>
      </c>
      <c r="AF1255" s="38">
        <v>45390</v>
      </c>
      <c r="AG1255" s="38">
        <v>45436</v>
      </c>
      <c r="AH1255" s="39"/>
      <c r="AI1255" s="39" t="s">
        <v>2525</v>
      </c>
      <c r="AJ1255" s="40" t="s">
        <v>2604</v>
      </c>
      <c r="AK1255" s="41"/>
      <c r="AL1255" s="42" t="s">
        <v>1138</v>
      </c>
      <c r="AM1255" s="39"/>
      <c r="AN1255" s="30"/>
      <c r="AO1255" s="30"/>
      <c r="AP1255" s="38"/>
      <c r="AQ1255" s="43" t="s">
        <v>155</v>
      </c>
      <c r="AR1255" s="44"/>
      <c r="AS1255" s="45"/>
      <c r="AT1255" s="46" t="s">
        <v>3347</v>
      </c>
      <c r="AU1255" s="47" t="s">
        <v>44</v>
      </c>
      <c r="AV1255" s="48">
        <v>45470</v>
      </c>
      <c r="AW1255" s="49"/>
      <c r="AX1255" s="49"/>
      <c r="AY1255" s="49"/>
      <c r="AZ1255" s="49"/>
      <c r="BA1255" s="49"/>
      <c r="BB1255" s="49"/>
      <c r="BC1255" s="49" t="e">
        <v>#VALUE!</v>
      </c>
      <c r="BD1255" s="50"/>
      <c r="BE1255" s="49"/>
      <c r="BF1255" s="49">
        <v>58</v>
      </c>
      <c r="BG1255" s="49"/>
      <c r="BH1255" s="49"/>
      <c r="BI1255" s="49"/>
      <c r="BJ1255" s="49"/>
      <c r="BK1255" s="49"/>
      <c r="BL1255" s="49"/>
      <c r="BM1255" s="49"/>
    </row>
    <row r="1256" spans="2:65" x14ac:dyDescent="0.25">
      <c r="B1256" s="162"/>
      <c r="C1256" s="26"/>
      <c r="D1256" s="27" t="s">
        <v>3348</v>
      </c>
      <c r="E1256" s="27" t="s">
        <v>3349</v>
      </c>
      <c r="F1256" s="29"/>
      <c r="G1256" s="30" t="s">
        <v>750</v>
      </c>
      <c r="H1256" s="30"/>
      <c r="I1256" s="30"/>
      <c r="J1256" s="31"/>
      <c r="K1256" s="32"/>
      <c r="L1256" s="33"/>
      <c r="M1256" s="33"/>
      <c r="N1256" s="26"/>
      <c r="O1256" s="26"/>
      <c r="P1256" s="34"/>
      <c r="Q1256" s="33"/>
      <c r="R1256" s="35"/>
      <c r="S1256" s="26"/>
      <c r="T1256" s="26"/>
      <c r="U1256" s="26"/>
      <c r="V1256" s="26"/>
      <c r="W1256" s="26"/>
      <c r="X1256" s="26" t="s">
        <v>86</v>
      </c>
      <c r="Y1256" s="36"/>
      <c r="Z1256" s="37"/>
      <c r="AA1256" s="37"/>
      <c r="AB1256" s="38" t="s">
        <v>47</v>
      </c>
      <c r="AC1256" s="33"/>
      <c r="AD1256" s="28"/>
      <c r="AE1256" s="37"/>
      <c r="AF1256" s="38"/>
      <c r="AG1256" s="38"/>
      <c r="AH1256" s="39"/>
      <c r="AI1256" s="39"/>
      <c r="AJ1256" s="40"/>
      <c r="AK1256" s="41"/>
      <c r="AL1256" s="42"/>
      <c r="AM1256" s="39"/>
      <c r="AN1256" s="30"/>
      <c r="AO1256" s="30"/>
      <c r="AP1256" s="38"/>
      <c r="AQ1256" s="43" t="s">
        <v>1185</v>
      </c>
      <c r="AR1256" s="44"/>
      <c r="AS1256" s="45"/>
      <c r="AT1256" s="46" t="s">
        <v>2879</v>
      </c>
      <c r="AU1256" s="47" t="s">
        <v>44</v>
      </c>
      <c r="AV1256" s="48"/>
      <c r="AW1256" s="49"/>
      <c r="AX1256" s="49"/>
      <c r="AY1256" s="49"/>
      <c r="AZ1256" s="49"/>
      <c r="BA1256" s="49"/>
      <c r="BB1256" s="49"/>
      <c r="BC1256" s="49" t="e">
        <v>#VALUE!</v>
      </c>
      <c r="BD1256" s="50"/>
      <c r="BE1256" s="49"/>
      <c r="BF1256" s="49"/>
      <c r="BG1256" s="49"/>
      <c r="BH1256" s="49"/>
      <c r="BI1256" s="49"/>
      <c r="BJ1256" s="49"/>
      <c r="BK1256" s="49"/>
      <c r="BL1256" s="49"/>
      <c r="BM1256" s="49"/>
    </row>
    <row r="1257" spans="2:65" x14ac:dyDescent="0.25">
      <c r="B1257" s="163">
        <v>2023</v>
      </c>
      <c r="C1257" s="26"/>
      <c r="D1257" s="27" t="s">
        <v>3350</v>
      </c>
      <c r="E1257" s="27" t="s">
        <v>3351</v>
      </c>
      <c r="F1257" s="29"/>
      <c r="G1257" s="30" t="s">
        <v>750</v>
      </c>
      <c r="H1257" s="30"/>
      <c r="I1257" s="30"/>
      <c r="J1257" s="31"/>
      <c r="K1257" s="32"/>
      <c r="L1257" s="33"/>
      <c r="M1257" s="33"/>
      <c r="N1257" s="26"/>
      <c r="O1257" s="26"/>
      <c r="P1257" s="34"/>
      <c r="Q1257" s="33"/>
      <c r="R1257" s="35"/>
      <c r="S1257" s="26" t="s">
        <v>3352</v>
      </c>
      <c r="T1257" s="26"/>
      <c r="U1257" s="26"/>
      <c r="V1257" s="26"/>
      <c r="W1257" s="26"/>
      <c r="X1257" s="26"/>
      <c r="Y1257" s="36"/>
      <c r="Z1257" s="37"/>
      <c r="AA1257" s="37"/>
      <c r="AB1257" s="38"/>
      <c r="AC1257" s="33"/>
      <c r="AD1257" s="28"/>
      <c r="AE1257" s="37">
        <v>2023</v>
      </c>
      <c r="AF1257" s="38">
        <v>45195</v>
      </c>
      <c r="AG1257" s="38">
        <v>45196</v>
      </c>
      <c r="AH1257" s="39" t="s">
        <v>1887</v>
      </c>
      <c r="AI1257" s="39"/>
      <c r="AJ1257" s="40"/>
      <c r="AK1257" s="41"/>
      <c r="AL1257" s="42"/>
      <c r="AM1257" s="39"/>
      <c r="AN1257" s="30"/>
      <c r="AO1257" s="30"/>
      <c r="AP1257" s="38"/>
      <c r="AQ1257" s="43" t="s">
        <v>155</v>
      </c>
      <c r="AR1257" s="44"/>
      <c r="AS1257" s="45"/>
      <c r="AT1257" s="46" t="s">
        <v>3353</v>
      </c>
      <c r="AU1257" s="47"/>
      <c r="AV1257" s="48"/>
      <c r="AW1257" s="49"/>
      <c r="AX1257" s="49"/>
      <c r="AY1257" s="49"/>
      <c r="AZ1257" s="49"/>
      <c r="BA1257" s="49"/>
      <c r="BB1257" s="49"/>
      <c r="BC1257" s="49" t="e">
        <v>#VALUE!</v>
      </c>
      <c r="BD1257" s="50"/>
      <c r="BE1257" s="49"/>
      <c r="BF1257" s="49"/>
      <c r="BG1257" s="49"/>
      <c r="BH1257" s="49"/>
      <c r="BI1257" s="49"/>
      <c r="BJ1257" s="49"/>
      <c r="BK1257" s="49"/>
      <c r="BL1257" s="49"/>
      <c r="BM1257" s="49"/>
    </row>
    <row r="1258" spans="2:65" x14ac:dyDescent="0.25">
      <c r="B1258" s="162"/>
      <c r="C1258" s="26"/>
      <c r="D1258" s="27" t="s">
        <v>3354</v>
      </c>
      <c r="E1258" s="27" t="s">
        <v>3355</v>
      </c>
      <c r="F1258" s="29"/>
      <c r="G1258" s="30" t="s">
        <v>750</v>
      </c>
      <c r="H1258" s="30"/>
      <c r="I1258" s="30"/>
      <c r="J1258" s="31"/>
      <c r="K1258" s="32"/>
      <c r="L1258" s="33"/>
      <c r="M1258" s="33"/>
      <c r="N1258" s="26"/>
      <c r="O1258" s="26"/>
      <c r="P1258" s="34"/>
      <c r="Q1258" s="33"/>
      <c r="R1258" s="35"/>
      <c r="S1258" s="26"/>
      <c r="T1258" s="26"/>
      <c r="U1258" s="26"/>
      <c r="V1258" s="26" t="s">
        <v>610</v>
      </c>
      <c r="W1258" s="26"/>
      <c r="X1258" s="26" t="s">
        <v>86</v>
      </c>
      <c r="Y1258" s="36"/>
      <c r="Z1258" s="37"/>
      <c r="AA1258" s="37"/>
      <c r="AB1258" s="38" t="s">
        <v>47</v>
      </c>
      <c r="AC1258" s="33"/>
      <c r="AD1258" s="28"/>
      <c r="AE1258" s="37"/>
      <c r="AF1258" s="38"/>
      <c r="AG1258" s="38"/>
      <c r="AH1258" s="39"/>
      <c r="AI1258" s="39"/>
      <c r="AJ1258" s="40"/>
      <c r="AK1258" s="41"/>
      <c r="AL1258" s="42"/>
      <c r="AM1258" s="39"/>
      <c r="AN1258" s="30"/>
      <c r="AO1258" s="30"/>
      <c r="AP1258" s="38"/>
      <c r="AQ1258" s="43" t="s">
        <v>1185</v>
      </c>
      <c r="AR1258" s="44"/>
      <c r="AS1258" s="45"/>
      <c r="AT1258" s="46" t="s">
        <v>2879</v>
      </c>
      <c r="AU1258" s="47" t="s">
        <v>44</v>
      </c>
      <c r="AV1258" s="48"/>
      <c r="AW1258" s="49"/>
      <c r="AX1258" s="49"/>
      <c r="AY1258" s="49"/>
      <c r="AZ1258" s="49"/>
      <c r="BA1258" s="49"/>
      <c r="BB1258" s="49"/>
      <c r="BC1258" s="49" t="e">
        <v>#VALUE!</v>
      </c>
      <c r="BD1258" s="50"/>
      <c r="BE1258" s="49"/>
      <c r="BF1258" s="49"/>
      <c r="BG1258" s="49"/>
      <c r="BH1258" s="49"/>
      <c r="BI1258" s="49"/>
      <c r="BJ1258" s="49"/>
      <c r="BK1258" s="49"/>
      <c r="BL1258" s="49"/>
      <c r="BM1258" s="49"/>
    </row>
    <row r="1259" spans="2:65" x14ac:dyDescent="0.25">
      <c r="B1259" s="163">
        <v>2023</v>
      </c>
      <c r="C1259" s="26"/>
      <c r="D1259" s="27" t="s">
        <v>3356</v>
      </c>
      <c r="E1259" s="27" t="s">
        <v>3357</v>
      </c>
      <c r="F1259" s="29"/>
      <c r="G1259" s="30" t="s">
        <v>750</v>
      </c>
      <c r="H1259" s="30"/>
      <c r="I1259" s="30"/>
      <c r="J1259" s="31"/>
      <c r="K1259" s="32"/>
      <c r="L1259" s="33"/>
      <c r="M1259" s="33"/>
      <c r="N1259" s="26"/>
      <c r="O1259" s="26"/>
      <c r="P1259" s="34"/>
      <c r="Q1259" s="33"/>
      <c r="R1259" s="35"/>
      <c r="S1259" s="26" t="s">
        <v>3358</v>
      </c>
      <c r="T1259" s="26"/>
      <c r="U1259" s="26"/>
      <c r="V1259" s="26"/>
      <c r="W1259" s="26"/>
      <c r="X1259" s="26"/>
      <c r="Y1259" s="36"/>
      <c r="Z1259" s="37"/>
      <c r="AA1259" s="37"/>
      <c r="AB1259" s="38"/>
      <c r="AC1259" s="33"/>
      <c r="AD1259" s="28"/>
      <c r="AE1259" s="37">
        <v>2023</v>
      </c>
      <c r="AF1259" s="38">
        <v>45218</v>
      </c>
      <c r="AG1259" s="38">
        <v>45251</v>
      </c>
      <c r="AH1259" s="39" t="s">
        <v>664</v>
      </c>
      <c r="AI1259" s="39" t="s">
        <v>3359</v>
      </c>
      <c r="AJ1259" s="40"/>
      <c r="AK1259" s="41">
        <v>1</v>
      </c>
      <c r="AL1259" s="42" t="s">
        <v>573</v>
      </c>
      <c r="AM1259" s="39"/>
      <c r="AN1259" s="30"/>
      <c r="AO1259" s="30"/>
      <c r="AP1259" s="38"/>
      <c r="AQ1259" s="43" t="s">
        <v>155</v>
      </c>
      <c r="AR1259" s="44"/>
      <c r="AS1259" s="45"/>
      <c r="AT1259" s="46" t="s">
        <v>3360</v>
      </c>
      <c r="AU1259" s="47" t="s">
        <v>44</v>
      </c>
      <c r="AV1259" s="48">
        <v>45264</v>
      </c>
      <c r="AW1259" s="49"/>
      <c r="AX1259" s="49"/>
      <c r="AY1259" s="49"/>
      <c r="AZ1259" s="49"/>
      <c r="BA1259" s="49"/>
      <c r="BB1259" s="49">
        <v>8</v>
      </c>
      <c r="BC1259" s="49" t="e">
        <v>#VALUE!</v>
      </c>
      <c r="BD1259" s="50"/>
      <c r="BE1259" s="49"/>
      <c r="BF1259" s="49"/>
      <c r="BG1259" s="49"/>
      <c r="BH1259" s="49"/>
      <c r="BI1259" s="49"/>
      <c r="BJ1259" s="49"/>
      <c r="BK1259" s="49"/>
      <c r="BL1259" s="49"/>
      <c r="BM1259" s="49"/>
    </row>
    <row r="1260" spans="2:65" x14ac:dyDescent="0.25">
      <c r="B1260" s="162">
        <v>2023</v>
      </c>
      <c r="C1260" s="26"/>
      <c r="D1260" s="27" t="s">
        <v>3361</v>
      </c>
      <c r="E1260" s="27" t="s">
        <v>3362</v>
      </c>
      <c r="F1260" s="29"/>
      <c r="G1260" s="30" t="s">
        <v>750</v>
      </c>
      <c r="H1260" s="30"/>
      <c r="I1260" s="30"/>
      <c r="J1260" s="31"/>
      <c r="K1260" s="32"/>
      <c r="L1260" s="33"/>
      <c r="M1260" s="33"/>
      <c r="N1260" s="26"/>
      <c r="O1260" s="26"/>
      <c r="P1260" s="34" t="s">
        <v>1678</v>
      </c>
      <c r="Q1260" s="33"/>
      <c r="R1260" s="35"/>
      <c r="S1260" s="26"/>
      <c r="T1260" s="26"/>
      <c r="U1260" s="26"/>
      <c r="V1260" s="26"/>
      <c r="W1260" s="26"/>
      <c r="X1260" s="26" t="s">
        <v>28</v>
      </c>
      <c r="Y1260" s="36"/>
      <c r="Z1260" s="37">
        <v>25</v>
      </c>
      <c r="AA1260" s="37"/>
      <c r="AB1260" s="38" t="s">
        <v>47</v>
      </c>
      <c r="AC1260" s="33"/>
      <c r="AD1260" s="28" t="s">
        <v>3363</v>
      </c>
      <c r="AE1260" s="37">
        <v>2023</v>
      </c>
      <c r="AF1260" s="38">
        <v>45217</v>
      </c>
      <c r="AG1260" s="38">
        <v>45219</v>
      </c>
      <c r="AH1260" s="39" t="s">
        <v>30</v>
      </c>
      <c r="AI1260" s="39" t="s">
        <v>720</v>
      </c>
      <c r="AJ1260" s="40"/>
      <c r="AK1260" s="41">
        <v>1.25</v>
      </c>
      <c r="AL1260" s="42" t="s">
        <v>1794</v>
      </c>
      <c r="AM1260" s="39"/>
      <c r="AN1260" s="30"/>
      <c r="AO1260" s="30"/>
      <c r="AP1260" s="38"/>
      <c r="AQ1260" s="43" t="s">
        <v>155</v>
      </c>
      <c r="AR1260" s="44"/>
      <c r="AS1260" s="45"/>
      <c r="AT1260" s="46"/>
      <c r="AU1260" s="47" t="s">
        <v>35</v>
      </c>
      <c r="AV1260" s="48">
        <v>45226</v>
      </c>
      <c r="AW1260" s="49"/>
      <c r="AX1260" s="49"/>
      <c r="AY1260" s="49"/>
      <c r="AZ1260" s="49"/>
      <c r="BA1260" s="49"/>
      <c r="BB1260" s="49">
        <v>25</v>
      </c>
      <c r="BC1260" s="49" t="e">
        <v>#VALUE!</v>
      </c>
      <c r="BD1260" s="50"/>
      <c r="BE1260" s="49"/>
      <c r="BF1260" s="49"/>
      <c r="BG1260" s="49"/>
      <c r="BH1260" s="49"/>
      <c r="BI1260" s="49"/>
      <c r="BJ1260" s="49"/>
      <c r="BK1260" s="49"/>
      <c r="BL1260" s="49"/>
      <c r="BM1260" s="49"/>
    </row>
    <row r="1261" spans="2:65" x14ac:dyDescent="0.25">
      <c r="B1261" s="163"/>
      <c r="C1261" s="26"/>
      <c r="D1261" s="27" t="s">
        <v>3364</v>
      </c>
      <c r="E1261" s="27" t="s">
        <v>3365</v>
      </c>
      <c r="F1261" s="29"/>
      <c r="G1261" s="30" t="s">
        <v>750</v>
      </c>
      <c r="H1261" s="30"/>
      <c r="I1261" s="30"/>
      <c r="J1261" s="31"/>
      <c r="K1261" s="32"/>
      <c r="L1261" s="33"/>
      <c r="M1261" s="33"/>
      <c r="N1261" s="26"/>
      <c r="O1261" s="26"/>
      <c r="P1261" s="34"/>
      <c r="Q1261" s="33"/>
      <c r="R1261" s="35"/>
      <c r="S1261" s="26"/>
      <c r="T1261" s="26"/>
      <c r="U1261" s="26"/>
      <c r="V1261" s="26"/>
      <c r="W1261" s="26"/>
      <c r="X1261" s="26"/>
      <c r="Y1261" s="36"/>
      <c r="Z1261" s="37"/>
      <c r="AA1261" s="37"/>
      <c r="AB1261" s="38"/>
      <c r="AC1261" s="33"/>
      <c r="AD1261" s="28"/>
      <c r="AE1261" s="37"/>
      <c r="AF1261" s="38"/>
      <c r="AG1261" s="38"/>
      <c r="AH1261" s="39"/>
      <c r="AI1261" s="39"/>
      <c r="AJ1261" s="40"/>
      <c r="AK1261" s="41"/>
      <c r="AL1261" s="42"/>
      <c r="AM1261" s="39"/>
      <c r="AN1261" s="30"/>
      <c r="AO1261" s="30"/>
      <c r="AP1261" s="38"/>
      <c r="AQ1261" s="43" t="s">
        <v>1185</v>
      </c>
      <c r="AR1261" s="44"/>
      <c r="AS1261" s="45">
        <v>45488</v>
      </c>
      <c r="AT1261" s="46" t="s">
        <v>3366</v>
      </c>
      <c r="AU1261" s="47"/>
      <c r="AV1261" s="48"/>
      <c r="AW1261" s="49"/>
      <c r="AX1261" s="49"/>
      <c r="AY1261" s="49"/>
      <c r="AZ1261" s="49"/>
      <c r="BA1261" s="49"/>
      <c r="BB1261" s="49"/>
      <c r="BC1261" s="49" t="e">
        <v>#VALUE!</v>
      </c>
      <c r="BD1261" s="50"/>
      <c r="BE1261" s="49"/>
      <c r="BF1261" s="49"/>
      <c r="BG1261" s="49"/>
      <c r="BH1261" s="49"/>
      <c r="BI1261" s="49"/>
      <c r="BJ1261" s="49"/>
      <c r="BK1261" s="49"/>
      <c r="BL1261" s="49"/>
      <c r="BM1261" s="49"/>
    </row>
    <row r="1262" spans="2:65" x14ac:dyDescent="0.25">
      <c r="B1262" s="162"/>
      <c r="C1262" s="26"/>
      <c r="D1262" s="27" t="s">
        <v>3367</v>
      </c>
      <c r="E1262" s="27" t="s">
        <v>3368</v>
      </c>
      <c r="F1262" s="29"/>
      <c r="G1262" s="30" t="s">
        <v>750</v>
      </c>
      <c r="H1262" s="30"/>
      <c r="I1262" s="30"/>
      <c r="J1262" s="31"/>
      <c r="K1262" s="32"/>
      <c r="L1262" s="33"/>
      <c r="M1262" s="33"/>
      <c r="N1262" s="26"/>
      <c r="O1262" s="26"/>
      <c r="P1262" s="34"/>
      <c r="Q1262" s="33"/>
      <c r="R1262" s="35"/>
      <c r="S1262" s="26"/>
      <c r="T1262" s="26"/>
      <c r="U1262" s="26"/>
      <c r="V1262" s="26"/>
      <c r="W1262" s="26"/>
      <c r="X1262" s="26"/>
      <c r="Y1262" s="36"/>
      <c r="Z1262" s="37"/>
      <c r="AA1262" s="37"/>
      <c r="AB1262" s="38"/>
      <c r="AC1262" s="33"/>
      <c r="AD1262" s="28"/>
      <c r="AE1262" s="37"/>
      <c r="AF1262" s="38"/>
      <c r="AG1262" s="38"/>
      <c r="AH1262" s="39" t="s">
        <v>1887</v>
      </c>
      <c r="AI1262" s="39"/>
      <c r="AJ1262" s="40"/>
      <c r="AK1262" s="41"/>
      <c r="AL1262" s="42"/>
      <c r="AM1262" s="39"/>
      <c r="AN1262" s="30"/>
      <c r="AO1262" s="30"/>
      <c r="AP1262" s="38"/>
      <c r="AQ1262" s="43" t="s">
        <v>1185</v>
      </c>
      <c r="AR1262" s="44"/>
      <c r="AS1262" s="45"/>
      <c r="AT1262" s="46" t="s">
        <v>3165</v>
      </c>
      <c r="AU1262" s="47"/>
      <c r="AV1262" s="48"/>
      <c r="AW1262" s="49"/>
      <c r="AX1262" s="49"/>
      <c r="AY1262" s="49"/>
      <c r="AZ1262" s="49"/>
      <c r="BA1262" s="49"/>
      <c r="BB1262" s="49"/>
      <c r="BC1262" s="49" t="e">
        <v>#VALUE!</v>
      </c>
      <c r="BD1262" s="50"/>
      <c r="BE1262" s="49"/>
      <c r="BF1262" s="49"/>
      <c r="BG1262" s="49"/>
      <c r="BH1262" s="49"/>
      <c r="BI1262" s="49"/>
      <c r="BJ1262" s="49"/>
      <c r="BK1262" s="49"/>
      <c r="BL1262" s="49"/>
      <c r="BM1262" s="49"/>
    </row>
    <row r="1263" spans="2:65" x14ac:dyDescent="0.25">
      <c r="B1263" s="163"/>
      <c r="C1263" s="26"/>
      <c r="D1263" s="27" t="s">
        <v>3369</v>
      </c>
      <c r="E1263" s="27" t="s">
        <v>3370</v>
      </c>
      <c r="F1263" s="29"/>
      <c r="G1263" s="30"/>
      <c r="H1263" s="30"/>
      <c r="I1263" s="30"/>
      <c r="J1263" s="31"/>
      <c r="K1263" s="32"/>
      <c r="L1263" s="33"/>
      <c r="M1263" s="33"/>
      <c r="N1263" s="26"/>
      <c r="O1263" s="26"/>
      <c r="P1263" s="34"/>
      <c r="Q1263" s="33"/>
      <c r="R1263" s="35"/>
      <c r="S1263" s="26"/>
      <c r="T1263" s="26"/>
      <c r="U1263" s="26"/>
      <c r="V1263" s="26"/>
      <c r="W1263" s="26"/>
      <c r="X1263" s="26" t="s">
        <v>28</v>
      </c>
      <c r="Y1263" s="36"/>
      <c r="Z1263" s="37"/>
      <c r="AA1263" s="37"/>
      <c r="AB1263" s="38" t="s">
        <v>47</v>
      </c>
      <c r="AC1263" s="33"/>
      <c r="AD1263" s="28"/>
      <c r="AE1263" s="37"/>
      <c r="AF1263" s="38"/>
      <c r="AG1263" s="38"/>
      <c r="AH1263" s="39"/>
      <c r="AI1263" s="39"/>
      <c r="AJ1263" s="40"/>
      <c r="AK1263" s="41"/>
      <c r="AL1263" s="42"/>
      <c r="AM1263" s="39"/>
      <c r="AN1263" s="30"/>
      <c r="AO1263" s="30"/>
      <c r="AP1263" s="38"/>
      <c r="AQ1263" s="43" t="s">
        <v>155</v>
      </c>
      <c r="AR1263" s="44"/>
      <c r="AS1263" s="45"/>
      <c r="AT1263" s="46"/>
      <c r="AU1263" s="47" t="s">
        <v>44</v>
      </c>
      <c r="AV1263" s="48">
        <v>44698</v>
      </c>
      <c r="AW1263" s="49"/>
      <c r="AX1263" s="49">
        <v>11</v>
      </c>
      <c r="AY1263" s="49"/>
      <c r="AZ1263" s="49"/>
      <c r="BA1263" s="49"/>
      <c r="BB1263" s="49"/>
      <c r="BC1263" s="49" t="e">
        <v>#VALUE!</v>
      </c>
      <c r="BD1263" s="50"/>
      <c r="BE1263" s="49"/>
      <c r="BF1263" s="49"/>
      <c r="BG1263" s="49"/>
      <c r="BH1263" s="49"/>
      <c r="BI1263" s="49"/>
      <c r="BJ1263" s="49"/>
      <c r="BK1263" s="49"/>
      <c r="BL1263" s="49"/>
      <c r="BM1263" s="49"/>
    </row>
    <row r="1264" spans="2:65" x14ac:dyDescent="0.25">
      <c r="B1264" s="162">
        <v>2024</v>
      </c>
      <c r="C1264" s="26"/>
      <c r="D1264" s="27" t="s">
        <v>3371</v>
      </c>
      <c r="E1264" s="27" t="s">
        <v>3372</v>
      </c>
      <c r="F1264" s="29"/>
      <c r="G1264" s="30"/>
      <c r="H1264" s="30"/>
      <c r="I1264" s="30"/>
      <c r="J1264" s="31"/>
      <c r="K1264" s="32"/>
      <c r="L1264" s="33"/>
      <c r="M1264" s="33"/>
      <c r="N1264" s="26"/>
      <c r="O1264" s="26"/>
      <c r="P1264" s="34"/>
      <c r="Q1264" s="33"/>
      <c r="R1264" s="35"/>
      <c r="S1264" s="26"/>
      <c r="T1264" s="26"/>
      <c r="U1264" s="26"/>
      <c r="V1264" s="26"/>
      <c r="W1264" s="26"/>
      <c r="X1264" s="26"/>
      <c r="Y1264" s="36"/>
      <c r="Z1264" s="37"/>
      <c r="AA1264" s="37"/>
      <c r="AB1264" s="38"/>
      <c r="AC1264" s="33" t="s">
        <v>3373</v>
      </c>
      <c r="AD1264" s="28"/>
      <c r="AE1264" s="37">
        <v>2024</v>
      </c>
      <c r="AF1264" s="38">
        <v>45495</v>
      </c>
      <c r="AG1264" s="38">
        <v>45497</v>
      </c>
      <c r="AH1264" s="39"/>
      <c r="AI1264" s="39"/>
      <c r="AJ1264" s="40"/>
      <c r="AK1264" s="41"/>
      <c r="AL1264" s="42"/>
      <c r="AM1264" s="39"/>
      <c r="AN1264" s="30"/>
      <c r="AO1264" s="30"/>
      <c r="AP1264" s="38"/>
      <c r="AQ1264" s="43" t="s">
        <v>1185</v>
      </c>
      <c r="AR1264" s="44"/>
      <c r="AS1264" s="45"/>
      <c r="AT1264" s="46"/>
      <c r="AU1264" s="47"/>
      <c r="AV1264" s="48"/>
      <c r="AW1264" s="49"/>
      <c r="AX1264" s="49"/>
      <c r="AY1264" s="49"/>
      <c r="AZ1264" s="49"/>
      <c r="BA1264" s="49"/>
      <c r="BB1264" s="49"/>
      <c r="BC1264" s="49"/>
      <c r="BD1264" s="50"/>
      <c r="BE1264" s="49"/>
      <c r="BF1264" s="49"/>
      <c r="BG1264" s="49"/>
      <c r="BH1264" s="49"/>
      <c r="BI1264" s="49"/>
      <c r="BJ1264" s="49"/>
      <c r="BK1264" s="49"/>
      <c r="BL1264" s="49"/>
      <c r="BM1264" s="49"/>
    </row>
    <row r="1265" spans="2:65" x14ac:dyDescent="0.25">
      <c r="B1265" s="163"/>
      <c r="C1265" s="26"/>
      <c r="D1265" s="27" t="s">
        <v>2076</v>
      </c>
      <c r="E1265" s="27" t="s">
        <v>3374</v>
      </c>
      <c r="F1265" s="29"/>
      <c r="G1265" s="30" t="s">
        <v>750</v>
      </c>
      <c r="H1265" s="30"/>
      <c r="I1265" s="30"/>
      <c r="J1265" s="31"/>
      <c r="K1265" s="32"/>
      <c r="L1265" s="33"/>
      <c r="M1265" s="33"/>
      <c r="N1265" s="26"/>
      <c r="O1265" s="26"/>
      <c r="P1265" s="34"/>
      <c r="Q1265" s="33"/>
      <c r="R1265" s="35"/>
      <c r="S1265" s="26"/>
      <c r="T1265" s="26"/>
      <c r="U1265" s="26"/>
      <c r="V1265" s="26"/>
      <c r="W1265" s="26"/>
      <c r="X1265" s="26"/>
      <c r="Y1265" s="36"/>
      <c r="Z1265" s="37"/>
      <c r="AA1265" s="37"/>
      <c r="AB1265" s="38"/>
      <c r="AC1265" s="33"/>
      <c r="AD1265" s="28"/>
      <c r="AE1265" s="37"/>
      <c r="AF1265" s="38"/>
      <c r="AG1265" s="38">
        <v>45224</v>
      </c>
      <c r="AH1265" s="39"/>
      <c r="AI1265" s="39"/>
      <c r="AJ1265" s="40"/>
      <c r="AK1265" s="41"/>
      <c r="AL1265" s="42"/>
      <c r="AM1265" s="39"/>
      <c r="AN1265" s="30"/>
      <c r="AO1265" s="30"/>
      <c r="AP1265" s="38"/>
      <c r="AQ1265" s="43" t="s">
        <v>1185</v>
      </c>
      <c r="AR1265" s="44"/>
      <c r="AS1265" s="45"/>
      <c r="AT1265" s="46" t="s">
        <v>3375</v>
      </c>
      <c r="AU1265" s="47"/>
      <c r="AV1265" s="48"/>
      <c r="AW1265" s="49"/>
      <c r="AX1265" s="49"/>
      <c r="AY1265" s="49"/>
      <c r="AZ1265" s="49"/>
      <c r="BA1265" s="49"/>
      <c r="BB1265" s="49"/>
      <c r="BC1265" s="49" t="e">
        <v>#VALUE!</v>
      </c>
      <c r="BD1265" s="50"/>
      <c r="BE1265" s="49"/>
      <c r="BF1265" s="49"/>
      <c r="BG1265" s="49"/>
      <c r="BH1265" s="49"/>
      <c r="BI1265" s="49"/>
      <c r="BJ1265" s="49"/>
      <c r="BK1265" s="49"/>
      <c r="BL1265" s="49"/>
      <c r="BM1265" s="49"/>
    </row>
    <row r="1266" spans="2:65" x14ac:dyDescent="0.25">
      <c r="B1266" s="162"/>
      <c r="C1266" s="26"/>
      <c r="D1266" s="27" t="s">
        <v>3376</v>
      </c>
      <c r="E1266" s="27" t="s">
        <v>3377</v>
      </c>
      <c r="F1266" s="29"/>
      <c r="G1266" s="30" t="s">
        <v>750</v>
      </c>
      <c r="H1266" s="30"/>
      <c r="I1266" s="30"/>
      <c r="J1266" s="31"/>
      <c r="K1266" s="32"/>
      <c r="L1266" s="33"/>
      <c r="M1266" s="33"/>
      <c r="N1266" s="26"/>
      <c r="O1266" s="26"/>
      <c r="P1266" s="34"/>
      <c r="Q1266" s="33"/>
      <c r="R1266" s="35"/>
      <c r="S1266" s="26"/>
      <c r="T1266" s="26"/>
      <c r="U1266" s="26"/>
      <c r="V1266" s="26"/>
      <c r="W1266" s="26"/>
      <c r="X1266" s="26"/>
      <c r="Y1266" s="36"/>
      <c r="Z1266" s="37"/>
      <c r="AA1266" s="37"/>
      <c r="AB1266" s="38"/>
      <c r="AC1266" s="33"/>
      <c r="AD1266" s="28"/>
      <c r="AE1266" s="37"/>
      <c r="AF1266" s="38"/>
      <c r="AG1266" s="38">
        <v>45267</v>
      </c>
      <c r="AH1266" s="39" t="s">
        <v>1887</v>
      </c>
      <c r="AI1266" s="39"/>
      <c r="AJ1266" s="40"/>
      <c r="AK1266" s="41"/>
      <c r="AL1266" s="42"/>
      <c r="AM1266" s="39"/>
      <c r="AN1266" s="30"/>
      <c r="AO1266" s="30"/>
      <c r="AP1266" s="38"/>
      <c r="AQ1266" s="43" t="s">
        <v>1185</v>
      </c>
      <c r="AR1266" s="44"/>
      <c r="AS1266" s="45"/>
      <c r="AT1266" s="46" t="s">
        <v>2360</v>
      </c>
      <c r="AU1266" s="47"/>
      <c r="AV1266" s="48"/>
      <c r="AW1266" s="49"/>
      <c r="AX1266" s="49"/>
      <c r="AY1266" s="49"/>
      <c r="AZ1266" s="49"/>
      <c r="BA1266" s="49"/>
      <c r="BB1266" s="49"/>
      <c r="BC1266" s="49" t="e">
        <v>#VALUE!</v>
      </c>
      <c r="BD1266" s="50"/>
      <c r="BE1266" s="49"/>
      <c r="BF1266" s="49"/>
      <c r="BG1266" s="49"/>
      <c r="BH1266" s="49"/>
      <c r="BI1266" s="49"/>
      <c r="BJ1266" s="49"/>
      <c r="BK1266" s="49"/>
      <c r="BL1266" s="49"/>
      <c r="BM1266" s="49"/>
    </row>
    <row r="1267" spans="2:65" x14ac:dyDescent="0.25">
      <c r="B1267" s="163">
        <v>2024</v>
      </c>
      <c r="C1267" s="26"/>
      <c r="D1267" s="27" t="s">
        <v>3378</v>
      </c>
      <c r="E1267" s="27" t="s">
        <v>3379</v>
      </c>
      <c r="F1267" s="29"/>
      <c r="G1267" s="30"/>
      <c r="H1267" s="30"/>
      <c r="I1267" s="30"/>
      <c r="J1267" s="31"/>
      <c r="K1267" s="32"/>
      <c r="L1267" s="33"/>
      <c r="M1267" s="33"/>
      <c r="N1267" s="26"/>
      <c r="O1267" s="26"/>
      <c r="P1267" s="34"/>
      <c r="Q1267" s="33"/>
      <c r="R1267" s="35"/>
      <c r="S1267" s="26"/>
      <c r="T1267" s="26"/>
      <c r="U1267" s="26"/>
      <c r="V1267" s="26"/>
      <c r="W1267" s="26"/>
      <c r="X1267" s="26"/>
      <c r="Y1267" s="36"/>
      <c r="Z1267" s="37"/>
      <c r="AA1267" s="37"/>
      <c r="AB1267" s="38"/>
      <c r="AC1267" s="33" t="s">
        <v>3380</v>
      </c>
      <c r="AD1267" s="28"/>
      <c r="AE1267" s="37">
        <v>2024</v>
      </c>
      <c r="AF1267" s="38">
        <v>45639</v>
      </c>
      <c r="AG1267" s="38">
        <v>45639</v>
      </c>
      <c r="AH1267" s="39"/>
      <c r="AI1267" s="39"/>
      <c r="AJ1267" s="40"/>
      <c r="AK1267" s="41"/>
      <c r="AL1267" s="42" t="s">
        <v>833</v>
      </c>
      <c r="AM1267" s="39"/>
      <c r="AN1267" s="30"/>
      <c r="AO1267" s="30"/>
      <c r="AP1267" s="38"/>
      <c r="AQ1267" s="43" t="s">
        <v>1185</v>
      </c>
      <c r="AR1267" s="44"/>
      <c r="AS1267" s="45">
        <v>45642</v>
      </c>
      <c r="AT1267" s="46" t="s">
        <v>3381</v>
      </c>
      <c r="AU1267" s="47"/>
      <c r="AV1267" s="48"/>
      <c r="AW1267" s="49"/>
      <c r="AX1267" s="49"/>
      <c r="AY1267" s="49"/>
      <c r="AZ1267" s="49"/>
      <c r="BA1267" s="49"/>
      <c r="BB1267" s="49"/>
      <c r="BC1267" s="49"/>
      <c r="BD1267" s="50"/>
      <c r="BE1267" s="49"/>
      <c r="BF1267" s="49"/>
      <c r="BG1267" s="49"/>
      <c r="BH1267" s="49"/>
      <c r="BI1267" s="49"/>
      <c r="BJ1267" s="49"/>
      <c r="BK1267" s="49"/>
      <c r="BL1267" s="49"/>
      <c r="BM1267" s="49"/>
    </row>
    <row r="1268" spans="2:65" x14ac:dyDescent="0.25">
      <c r="B1268" s="162">
        <v>2024</v>
      </c>
      <c r="C1268" s="26"/>
      <c r="D1268" s="27" t="s">
        <v>3382</v>
      </c>
      <c r="E1268" s="27" t="s">
        <v>3383</v>
      </c>
      <c r="F1268" s="29"/>
      <c r="G1268" s="30" t="s">
        <v>750</v>
      </c>
      <c r="H1268" s="30"/>
      <c r="I1268" s="30"/>
      <c r="J1268" s="31"/>
      <c r="K1268" s="32"/>
      <c r="L1268" s="33"/>
      <c r="M1268" s="33"/>
      <c r="N1268" s="26"/>
      <c r="O1268" s="26"/>
      <c r="P1268" s="34"/>
      <c r="Q1268" s="33"/>
      <c r="R1268" s="35"/>
      <c r="S1268" s="26"/>
      <c r="T1268" s="26"/>
      <c r="U1268" s="26"/>
      <c r="V1268" s="26"/>
      <c r="W1268" s="26"/>
      <c r="X1268" s="26" t="s">
        <v>86</v>
      </c>
      <c r="Y1268" s="36"/>
      <c r="Z1268" s="37"/>
      <c r="AA1268" s="37"/>
      <c r="AB1268" s="38" t="s">
        <v>47</v>
      </c>
      <c r="AC1268" s="33">
        <v>10361620</v>
      </c>
      <c r="AD1268" s="28"/>
      <c r="AE1268" s="37">
        <v>2024</v>
      </c>
      <c r="AF1268" s="38">
        <v>45512</v>
      </c>
      <c r="AG1268" s="38">
        <v>45634</v>
      </c>
      <c r="AH1268" s="39"/>
      <c r="AI1268" s="39" t="s">
        <v>2211</v>
      </c>
      <c r="AJ1268" s="40" t="s">
        <v>3384</v>
      </c>
      <c r="AK1268" s="41"/>
      <c r="AL1268" s="42" t="s">
        <v>3385</v>
      </c>
      <c r="AM1268" s="39"/>
      <c r="AN1268" s="30"/>
      <c r="AO1268" s="30"/>
      <c r="AP1268" s="38"/>
      <c r="AQ1268" s="43" t="s">
        <v>911</v>
      </c>
      <c r="AR1268" s="44"/>
      <c r="AS1268" s="45"/>
      <c r="AT1268" s="46"/>
      <c r="AU1268" s="47" t="s">
        <v>44</v>
      </c>
      <c r="AV1268" s="48">
        <v>45642</v>
      </c>
      <c r="AW1268" s="49"/>
      <c r="AX1268" s="49"/>
      <c r="AY1268" s="49"/>
      <c r="AZ1268" s="49"/>
      <c r="BA1268" s="49"/>
      <c r="BB1268" s="49"/>
      <c r="BC1268" s="49" t="e">
        <v>#VALUE!</v>
      </c>
      <c r="BD1268" s="50">
        <v>3</v>
      </c>
      <c r="BE1268" s="49"/>
      <c r="BF1268" s="49"/>
      <c r="BG1268" s="49"/>
      <c r="BH1268" s="49"/>
      <c r="BI1268" s="49"/>
      <c r="BJ1268" s="49"/>
      <c r="BK1268" s="49"/>
      <c r="BL1268" s="49"/>
      <c r="BM1268" s="49"/>
    </row>
    <row r="1269" spans="2:65" x14ac:dyDescent="0.25">
      <c r="B1269" s="163"/>
      <c r="C1269" s="26"/>
      <c r="D1269" s="27" t="s">
        <v>3386</v>
      </c>
      <c r="E1269" s="27" t="s">
        <v>3387</v>
      </c>
      <c r="F1269" s="29"/>
      <c r="G1269" s="30" t="s">
        <v>750</v>
      </c>
      <c r="H1269" s="30"/>
      <c r="I1269" s="30"/>
      <c r="J1269" s="31"/>
      <c r="K1269" s="32"/>
      <c r="L1269" s="33"/>
      <c r="M1269" s="33"/>
      <c r="N1269" s="26"/>
      <c r="O1269" s="26"/>
      <c r="P1269" s="34"/>
      <c r="Q1269" s="33"/>
      <c r="R1269" s="35"/>
      <c r="S1269" s="26"/>
      <c r="T1269" s="26"/>
      <c r="U1269" s="26"/>
      <c r="V1269" s="26"/>
      <c r="W1269" s="26"/>
      <c r="X1269" s="26"/>
      <c r="Y1269" s="36"/>
      <c r="Z1269" s="37"/>
      <c r="AA1269" s="37"/>
      <c r="AB1269" s="38"/>
      <c r="AC1269" s="33"/>
      <c r="AD1269" s="28"/>
      <c r="AE1269" s="37"/>
      <c r="AF1269" s="38"/>
      <c r="AG1269" s="38">
        <v>45217</v>
      </c>
      <c r="AH1269" s="39" t="s">
        <v>1887</v>
      </c>
      <c r="AI1269" s="39"/>
      <c r="AJ1269" s="40"/>
      <c r="AK1269" s="41"/>
      <c r="AL1269" s="42"/>
      <c r="AM1269" s="39"/>
      <c r="AN1269" s="30"/>
      <c r="AO1269" s="30"/>
      <c r="AP1269" s="38"/>
      <c r="AQ1269" s="43" t="s">
        <v>155</v>
      </c>
      <c r="AR1269" s="44"/>
      <c r="AS1269" s="45"/>
      <c r="AT1269" s="46" t="s">
        <v>3388</v>
      </c>
      <c r="AU1269" s="47"/>
      <c r="AV1269" s="48"/>
      <c r="AW1269" s="49"/>
      <c r="AX1269" s="49"/>
      <c r="AY1269" s="49"/>
      <c r="AZ1269" s="49"/>
      <c r="BA1269" s="49"/>
      <c r="BB1269" s="49"/>
      <c r="BC1269" s="49" t="e">
        <v>#VALUE!</v>
      </c>
      <c r="BD1269" s="50"/>
      <c r="BE1269" s="49"/>
      <c r="BF1269" s="49"/>
      <c r="BG1269" s="49"/>
      <c r="BH1269" s="49"/>
      <c r="BI1269" s="49"/>
      <c r="BJ1269" s="49"/>
      <c r="BK1269" s="49"/>
      <c r="BL1269" s="49"/>
      <c r="BM1269" s="49"/>
    </row>
    <row r="1270" spans="2:65" x14ac:dyDescent="0.25">
      <c r="B1270" s="162">
        <v>2024</v>
      </c>
      <c r="C1270" s="26"/>
      <c r="D1270" s="27" t="s">
        <v>3389</v>
      </c>
      <c r="E1270" s="27" t="s">
        <v>3390</v>
      </c>
      <c r="F1270" s="29"/>
      <c r="G1270" s="30"/>
      <c r="H1270" s="30"/>
      <c r="I1270" s="30"/>
      <c r="J1270" s="31"/>
      <c r="K1270" s="32"/>
      <c r="L1270" s="33"/>
      <c r="M1270" s="33"/>
      <c r="N1270" s="26"/>
      <c r="O1270" s="26"/>
      <c r="P1270" s="34"/>
      <c r="Q1270" s="33"/>
      <c r="R1270" s="35"/>
      <c r="S1270" s="26"/>
      <c r="T1270" s="26"/>
      <c r="U1270" s="26"/>
      <c r="V1270" s="26"/>
      <c r="W1270" s="26"/>
      <c r="X1270" s="26"/>
      <c r="Y1270" s="36"/>
      <c r="Z1270" s="37"/>
      <c r="AA1270" s="37"/>
      <c r="AB1270" s="38"/>
      <c r="AC1270" s="33" t="s">
        <v>3391</v>
      </c>
      <c r="AD1270" s="28" t="s">
        <v>2108</v>
      </c>
      <c r="AE1270" s="37">
        <v>2024</v>
      </c>
      <c r="AF1270" s="38">
        <v>45589</v>
      </c>
      <c r="AG1270" s="38">
        <v>45590</v>
      </c>
      <c r="AH1270" s="39"/>
      <c r="AI1270" s="39"/>
      <c r="AJ1270" s="40"/>
      <c r="AK1270" s="41"/>
      <c r="AL1270" s="42"/>
      <c r="AM1270" s="39"/>
      <c r="AN1270" s="30"/>
      <c r="AO1270" s="30"/>
      <c r="AP1270" s="38"/>
      <c r="AQ1270" s="43" t="s">
        <v>1185</v>
      </c>
      <c r="AR1270" s="44"/>
      <c r="AS1270" s="45"/>
      <c r="AT1270" s="46"/>
      <c r="AU1270" s="47"/>
      <c r="AV1270" s="48"/>
      <c r="AW1270" s="49"/>
      <c r="AX1270" s="49"/>
      <c r="AY1270" s="49"/>
      <c r="AZ1270" s="49"/>
      <c r="BA1270" s="49"/>
      <c r="BB1270" s="49"/>
      <c r="BC1270" s="49"/>
      <c r="BD1270" s="50"/>
      <c r="BE1270" s="49"/>
      <c r="BF1270" s="49"/>
      <c r="BG1270" s="49"/>
      <c r="BH1270" s="49"/>
      <c r="BI1270" s="49"/>
      <c r="BJ1270" s="49"/>
      <c r="BK1270" s="49"/>
      <c r="BL1270" s="49"/>
      <c r="BM1270" s="49"/>
    </row>
    <row r="1271" spans="2:65" x14ac:dyDescent="0.25">
      <c r="B1271" s="163"/>
      <c r="C1271" s="26"/>
      <c r="D1271" s="27" t="s">
        <v>3392</v>
      </c>
      <c r="E1271" s="27" t="s">
        <v>3393</v>
      </c>
      <c r="F1271" s="29"/>
      <c r="G1271" s="30" t="s">
        <v>750</v>
      </c>
      <c r="H1271" s="30"/>
      <c r="I1271" s="30"/>
      <c r="J1271" s="31"/>
      <c r="K1271" s="32"/>
      <c r="L1271" s="33" t="s">
        <v>3394</v>
      </c>
      <c r="M1271" s="33"/>
      <c r="N1271" s="26"/>
      <c r="O1271" s="26"/>
      <c r="P1271" s="34"/>
      <c r="Q1271" s="33"/>
      <c r="R1271" s="35"/>
      <c r="S1271" s="26"/>
      <c r="T1271" s="26"/>
      <c r="U1271" s="26"/>
      <c r="V1271" s="26" t="s">
        <v>610</v>
      </c>
      <c r="W1271" s="26"/>
      <c r="X1271" s="26" t="s">
        <v>86</v>
      </c>
      <c r="Y1271" s="36"/>
      <c r="Z1271" s="37"/>
      <c r="AA1271" s="37"/>
      <c r="AB1271" s="38" t="s">
        <v>29</v>
      </c>
      <c r="AC1271" s="33"/>
      <c r="AD1271" s="28" t="s">
        <v>154</v>
      </c>
      <c r="AE1271" s="37"/>
      <c r="AF1271" s="38" t="s">
        <v>501</v>
      </c>
      <c r="AG1271" s="38" t="s">
        <v>501</v>
      </c>
      <c r="AH1271" s="39" t="s">
        <v>30</v>
      </c>
      <c r="AI1271" s="39" t="s">
        <v>31</v>
      </c>
      <c r="AJ1271" s="40" t="s">
        <v>424</v>
      </c>
      <c r="AK1271" s="41">
        <v>0.29166666666666669</v>
      </c>
      <c r="AL1271" s="42" t="s">
        <v>1906</v>
      </c>
      <c r="AM1271" s="39"/>
      <c r="AN1271" s="30" t="s">
        <v>2756</v>
      </c>
      <c r="AO1271" s="30"/>
      <c r="AP1271" s="38"/>
      <c r="AQ1271" s="43"/>
      <c r="AR1271" s="44" t="s">
        <v>501</v>
      </c>
      <c r="AS1271" s="45">
        <v>45671</v>
      </c>
      <c r="AT1271" s="46"/>
      <c r="AU1271" s="47"/>
      <c r="AV1271" s="48"/>
      <c r="AW1271" s="49"/>
      <c r="AX1271" s="49"/>
      <c r="AY1271" s="49"/>
      <c r="AZ1271" s="49"/>
      <c r="BA1271" s="49"/>
      <c r="BB1271" s="49"/>
      <c r="BC1271" s="49" t="e">
        <v>#VALUE!</v>
      </c>
      <c r="BD1271" s="50"/>
      <c r="BE1271" s="49"/>
      <c r="BF1271" s="49"/>
      <c r="BG1271" s="49"/>
      <c r="BH1271" s="49"/>
      <c r="BI1271" s="49"/>
      <c r="BJ1271" s="49"/>
      <c r="BK1271" s="49"/>
      <c r="BL1271" s="49"/>
      <c r="BM1271" s="49"/>
    </row>
    <row r="1272" spans="2:65" x14ac:dyDescent="0.25">
      <c r="B1272" s="162"/>
      <c r="C1272" s="26"/>
      <c r="D1272" s="27" t="s">
        <v>3395</v>
      </c>
      <c r="E1272" s="27" t="s">
        <v>3396</v>
      </c>
      <c r="F1272" s="29"/>
      <c r="G1272" s="30"/>
      <c r="H1272" s="30"/>
      <c r="I1272" s="30"/>
      <c r="J1272" s="31"/>
      <c r="K1272" s="32"/>
      <c r="L1272" s="33"/>
      <c r="M1272" s="33"/>
      <c r="N1272" s="26"/>
      <c r="O1272" s="26"/>
      <c r="P1272" s="34"/>
      <c r="Q1272" s="33"/>
      <c r="R1272" s="35"/>
      <c r="S1272" s="26"/>
      <c r="T1272" s="26"/>
      <c r="U1272" s="26"/>
      <c r="V1272" s="26"/>
      <c r="W1272" s="26"/>
      <c r="X1272" s="26"/>
      <c r="Y1272" s="36"/>
      <c r="Z1272" s="37"/>
      <c r="AA1272" s="37"/>
      <c r="AB1272" s="38"/>
      <c r="AC1272" s="33"/>
      <c r="AD1272" s="28"/>
      <c r="AE1272" s="37"/>
      <c r="AF1272" s="38"/>
      <c r="AG1272" s="38"/>
      <c r="AH1272" s="39"/>
      <c r="AI1272" s="39"/>
      <c r="AJ1272" s="40"/>
      <c r="AK1272" s="41"/>
      <c r="AL1272" s="42"/>
      <c r="AM1272" s="39"/>
      <c r="AN1272" s="30" t="s">
        <v>3305</v>
      </c>
      <c r="AO1272" s="30"/>
      <c r="AP1272" s="38"/>
      <c r="AQ1272" s="43" t="s">
        <v>155</v>
      </c>
      <c r="AR1272" s="44"/>
      <c r="AS1272" s="45"/>
      <c r="AT1272" s="46" t="s">
        <v>3397</v>
      </c>
      <c r="AU1272" s="47"/>
      <c r="AV1272" s="48"/>
      <c r="AW1272" s="49"/>
      <c r="AX1272" s="49"/>
      <c r="AY1272" s="49"/>
      <c r="AZ1272" s="49"/>
      <c r="BA1272" s="49"/>
      <c r="BB1272" s="49"/>
      <c r="BC1272" s="49" t="e">
        <v>#VALUE!</v>
      </c>
      <c r="BD1272" s="50"/>
      <c r="BE1272" s="49"/>
      <c r="BF1272" s="49"/>
      <c r="BG1272" s="49"/>
      <c r="BH1272" s="49"/>
      <c r="BI1272" s="49"/>
      <c r="BJ1272" s="49"/>
      <c r="BK1272" s="49"/>
      <c r="BL1272" s="49"/>
      <c r="BM1272" s="49"/>
    </row>
    <row r="1273" spans="2:65" x14ac:dyDescent="0.25">
      <c r="B1273" s="163"/>
      <c r="C1273" s="26"/>
      <c r="D1273" s="27" t="s">
        <v>3398</v>
      </c>
      <c r="E1273" s="27" t="s">
        <v>3399</v>
      </c>
      <c r="F1273" s="29" t="s">
        <v>59</v>
      </c>
      <c r="G1273" s="30"/>
      <c r="H1273" s="30"/>
      <c r="I1273" s="30"/>
      <c r="J1273" s="31"/>
      <c r="K1273" s="32"/>
      <c r="L1273" s="33"/>
      <c r="M1273" s="33"/>
      <c r="N1273" s="26"/>
      <c r="O1273" s="26"/>
      <c r="P1273" s="34"/>
      <c r="Q1273" s="33"/>
      <c r="R1273" s="35"/>
      <c r="S1273" s="26"/>
      <c r="T1273" s="26"/>
      <c r="U1273" s="26"/>
      <c r="V1273" s="26" t="s">
        <v>27</v>
      </c>
      <c r="W1273" s="26"/>
      <c r="X1273" s="26"/>
      <c r="Y1273" s="36"/>
      <c r="Z1273" s="37"/>
      <c r="AA1273" s="37"/>
      <c r="AB1273" s="38"/>
      <c r="AC1273" s="33"/>
      <c r="AD1273" s="28"/>
      <c r="AE1273" s="37"/>
      <c r="AF1273" s="38"/>
      <c r="AG1273" s="38">
        <v>45250</v>
      </c>
      <c r="AH1273" s="39" t="s">
        <v>1887</v>
      </c>
      <c r="AI1273" s="39"/>
      <c r="AJ1273" s="40"/>
      <c r="AK1273" s="41"/>
      <c r="AL1273" s="42" t="s">
        <v>833</v>
      </c>
      <c r="AM1273" s="39"/>
      <c r="AN1273" s="30"/>
      <c r="AO1273" s="30"/>
      <c r="AP1273" s="38"/>
      <c r="AQ1273" s="43" t="s">
        <v>1185</v>
      </c>
      <c r="AR1273" s="44"/>
      <c r="AS1273" s="45"/>
      <c r="AT1273" s="46" t="s">
        <v>3400</v>
      </c>
      <c r="AU1273" s="47"/>
      <c r="AV1273" s="48"/>
      <c r="AW1273" s="49"/>
      <c r="AX1273" s="49"/>
      <c r="AY1273" s="49"/>
      <c r="AZ1273" s="49"/>
      <c r="BA1273" s="49"/>
      <c r="BB1273" s="49"/>
      <c r="BC1273" s="49" t="e">
        <v>#VALUE!</v>
      </c>
      <c r="BD1273" s="50"/>
      <c r="BE1273" s="49"/>
      <c r="BF1273" s="49"/>
      <c r="BG1273" s="49"/>
      <c r="BH1273" s="49"/>
      <c r="BI1273" s="49"/>
      <c r="BJ1273" s="49"/>
      <c r="BK1273" s="49"/>
      <c r="BL1273" s="49"/>
      <c r="BM1273" s="49"/>
    </row>
    <row r="1274" spans="2:65" x14ac:dyDescent="0.25">
      <c r="B1274" s="162"/>
      <c r="C1274" s="26"/>
      <c r="D1274" s="27" t="s">
        <v>3401</v>
      </c>
      <c r="E1274" s="27" t="s">
        <v>3402</v>
      </c>
      <c r="F1274" s="29"/>
      <c r="G1274" s="30" t="s">
        <v>750</v>
      </c>
      <c r="H1274" s="30"/>
      <c r="I1274" s="30"/>
      <c r="J1274" s="31"/>
      <c r="K1274" s="32"/>
      <c r="L1274" s="33"/>
      <c r="M1274" s="33"/>
      <c r="N1274" s="26"/>
      <c r="O1274" s="26"/>
      <c r="P1274" s="34"/>
      <c r="Q1274" s="33"/>
      <c r="R1274" s="35"/>
      <c r="S1274" s="26"/>
      <c r="T1274" s="26"/>
      <c r="U1274" s="26"/>
      <c r="V1274" s="26"/>
      <c r="W1274" s="26"/>
      <c r="X1274" s="26"/>
      <c r="Y1274" s="36"/>
      <c r="Z1274" s="37"/>
      <c r="AA1274" s="37"/>
      <c r="AB1274" s="38"/>
      <c r="AC1274" s="33"/>
      <c r="AD1274" s="28"/>
      <c r="AE1274" s="37"/>
      <c r="AF1274" s="38"/>
      <c r="AG1274" s="38">
        <v>45230</v>
      </c>
      <c r="AH1274" s="39"/>
      <c r="AI1274" s="39"/>
      <c r="AJ1274" s="40"/>
      <c r="AK1274" s="41"/>
      <c r="AL1274" s="42"/>
      <c r="AM1274" s="39"/>
      <c r="AN1274" s="30"/>
      <c r="AO1274" s="30"/>
      <c r="AP1274" s="38"/>
      <c r="AQ1274" s="43" t="s">
        <v>1185</v>
      </c>
      <c r="AR1274" s="44"/>
      <c r="AS1274" s="45"/>
      <c r="AT1274" s="46" t="s">
        <v>3403</v>
      </c>
      <c r="AU1274" s="47"/>
      <c r="AV1274" s="48"/>
      <c r="AW1274" s="49"/>
      <c r="AX1274" s="49"/>
      <c r="AY1274" s="49"/>
      <c r="AZ1274" s="49"/>
      <c r="BA1274" s="49"/>
      <c r="BB1274" s="49"/>
      <c r="BC1274" s="49" t="e">
        <v>#VALUE!</v>
      </c>
      <c r="BD1274" s="50"/>
      <c r="BE1274" s="49"/>
      <c r="BF1274" s="49"/>
      <c r="BG1274" s="49"/>
      <c r="BH1274" s="49"/>
      <c r="BI1274" s="49"/>
      <c r="BJ1274" s="49"/>
      <c r="BK1274" s="49"/>
      <c r="BL1274" s="49"/>
      <c r="BM1274" s="49"/>
    </row>
    <row r="1275" spans="2:65" x14ac:dyDescent="0.25">
      <c r="B1275" s="163"/>
      <c r="C1275" s="26"/>
      <c r="D1275" s="27" t="s">
        <v>3404</v>
      </c>
      <c r="E1275" s="27" t="s">
        <v>3405</v>
      </c>
      <c r="F1275" s="29"/>
      <c r="G1275" s="30" t="s">
        <v>750</v>
      </c>
      <c r="H1275" s="30"/>
      <c r="I1275" s="30"/>
      <c r="J1275" s="31"/>
      <c r="K1275" s="32"/>
      <c r="L1275" s="33"/>
      <c r="M1275" s="33"/>
      <c r="N1275" s="26"/>
      <c r="O1275" s="26"/>
      <c r="P1275" s="34"/>
      <c r="Q1275" s="33"/>
      <c r="R1275" s="35"/>
      <c r="S1275" s="26"/>
      <c r="T1275" s="26"/>
      <c r="U1275" s="26"/>
      <c r="V1275" s="26"/>
      <c r="W1275" s="26"/>
      <c r="X1275" s="26"/>
      <c r="Y1275" s="36"/>
      <c r="Z1275" s="37"/>
      <c r="AA1275" s="37"/>
      <c r="AB1275" s="38"/>
      <c r="AC1275" s="33"/>
      <c r="AD1275" s="28"/>
      <c r="AE1275" s="37"/>
      <c r="AF1275" s="38"/>
      <c r="AG1275" s="38"/>
      <c r="AH1275" s="39" t="s">
        <v>1887</v>
      </c>
      <c r="AI1275" s="39"/>
      <c r="AJ1275" s="40"/>
      <c r="AK1275" s="41"/>
      <c r="AL1275" s="42"/>
      <c r="AM1275" s="39"/>
      <c r="AN1275" s="30"/>
      <c r="AO1275" s="30"/>
      <c r="AP1275" s="38"/>
      <c r="AQ1275" s="43" t="s">
        <v>1185</v>
      </c>
      <c r="AR1275" s="44"/>
      <c r="AS1275" s="45">
        <v>45336</v>
      </c>
      <c r="AT1275" s="46" t="s">
        <v>3406</v>
      </c>
      <c r="AU1275" s="47"/>
      <c r="AV1275" s="48"/>
      <c r="AW1275" s="49"/>
      <c r="AX1275" s="49"/>
      <c r="AY1275" s="49"/>
      <c r="AZ1275" s="49"/>
      <c r="BA1275" s="49"/>
      <c r="BB1275" s="49"/>
      <c r="BC1275" s="49" t="e">
        <v>#VALUE!</v>
      </c>
      <c r="BD1275" s="50"/>
      <c r="BE1275" s="49"/>
      <c r="BF1275" s="49"/>
      <c r="BG1275" s="49"/>
      <c r="BH1275" s="49"/>
      <c r="BI1275" s="49"/>
      <c r="BJ1275" s="49"/>
      <c r="BK1275" s="49"/>
      <c r="BL1275" s="49"/>
      <c r="BM1275" s="49"/>
    </row>
    <row r="1276" spans="2:65" x14ac:dyDescent="0.25">
      <c r="B1276" s="162">
        <v>2025</v>
      </c>
      <c r="C1276" s="26" t="s">
        <v>3407</v>
      </c>
      <c r="D1276" s="27" t="s">
        <v>3408</v>
      </c>
      <c r="E1276" s="27" t="s">
        <v>3409</v>
      </c>
      <c r="F1276" s="29"/>
      <c r="G1276" s="30"/>
      <c r="H1276" s="30"/>
      <c r="I1276" s="30" t="s">
        <v>3410</v>
      </c>
      <c r="J1276" s="31" t="s">
        <v>3411</v>
      </c>
      <c r="K1276" s="32"/>
      <c r="L1276" s="33"/>
      <c r="M1276" s="33"/>
      <c r="N1276" s="26"/>
      <c r="O1276" s="26"/>
      <c r="P1276" s="34"/>
      <c r="Q1276" s="33"/>
      <c r="R1276" s="35"/>
      <c r="S1276" s="26"/>
      <c r="T1276" s="26"/>
      <c r="U1276" s="26">
        <v>2025</v>
      </c>
      <c r="V1276" s="26" t="s">
        <v>84</v>
      </c>
      <c r="W1276" s="26" t="s">
        <v>1834</v>
      </c>
      <c r="X1276" s="26" t="s">
        <v>3412</v>
      </c>
      <c r="Y1276" s="36">
        <v>1</v>
      </c>
      <c r="Z1276" s="37">
        <v>10</v>
      </c>
      <c r="AA1276" s="37" t="s">
        <v>1834</v>
      </c>
      <c r="AB1276" s="38" t="s">
        <v>2760</v>
      </c>
      <c r="AC1276" s="33">
        <v>11390629</v>
      </c>
      <c r="AD1276" s="28" t="s">
        <v>2626</v>
      </c>
      <c r="AE1276" s="37">
        <v>2025</v>
      </c>
      <c r="AF1276" s="38">
        <v>45698</v>
      </c>
      <c r="AG1276" s="38">
        <v>45709</v>
      </c>
      <c r="AH1276" s="39" t="s">
        <v>30</v>
      </c>
      <c r="AI1276" s="39" t="s">
        <v>1081</v>
      </c>
      <c r="AJ1276" s="40" t="s">
        <v>3413</v>
      </c>
      <c r="AK1276" s="41"/>
      <c r="AL1276" s="42" t="s">
        <v>1894</v>
      </c>
      <c r="AM1276" s="39"/>
      <c r="AN1276" s="30"/>
      <c r="AO1276" s="30"/>
      <c r="AP1276" s="38" t="s">
        <v>3414</v>
      </c>
      <c r="AQ1276" s="43" t="s">
        <v>911</v>
      </c>
      <c r="AR1276" s="44"/>
      <c r="AS1276" s="45"/>
      <c r="AT1276" s="46" t="s">
        <v>3415</v>
      </c>
      <c r="AU1276" s="47" t="s">
        <v>2760</v>
      </c>
      <c r="AV1276" s="48">
        <v>45713</v>
      </c>
      <c r="AW1276" s="49"/>
      <c r="AX1276" s="49"/>
      <c r="AY1276" s="49"/>
      <c r="AZ1276" s="49"/>
      <c r="BA1276" s="49"/>
      <c r="BB1276" s="49"/>
      <c r="BC1276" s="49"/>
      <c r="BD1276" s="50"/>
      <c r="BE1276" s="49"/>
      <c r="BF1276" s="49"/>
      <c r="BG1276" s="49"/>
      <c r="BH1276" s="49"/>
      <c r="BI1276" s="49">
        <v>10</v>
      </c>
      <c r="BJ1276" s="49"/>
      <c r="BK1276" s="49"/>
      <c r="BL1276" s="49"/>
      <c r="BM1276" s="49"/>
    </row>
    <row r="1277" spans="2:65" x14ac:dyDescent="0.25">
      <c r="B1277" s="163"/>
      <c r="C1277" s="26"/>
      <c r="D1277" s="27" t="s">
        <v>3416</v>
      </c>
      <c r="E1277" s="27" t="s">
        <v>3417</v>
      </c>
      <c r="F1277" s="29"/>
      <c r="G1277" s="30"/>
      <c r="H1277" s="30"/>
      <c r="I1277" s="30"/>
      <c r="J1277" s="31"/>
      <c r="K1277" s="32"/>
      <c r="L1277" s="33"/>
      <c r="M1277" s="33"/>
      <c r="N1277" s="26"/>
      <c r="O1277" s="26"/>
      <c r="P1277" s="34"/>
      <c r="Q1277" s="33"/>
      <c r="R1277" s="35"/>
      <c r="S1277" s="26"/>
      <c r="T1277" s="26"/>
      <c r="U1277" s="26"/>
      <c r="V1277" s="26" t="s">
        <v>78</v>
      </c>
      <c r="W1277" s="26"/>
      <c r="X1277" s="26"/>
      <c r="Y1277" s="36"/>
      <c r="Z1277" s="37"/>
      <c r="AA1277" s="37"/>
      <c r="AB1277" s="38"/>
      <c r="AC1277" s="33"/>
      <c r="AD1277" s="28"/>
      <c r="AE1277" s="37"/>
      <c r="AF1277" s="38">
        <v>45586</v>
      </c>
      <c r="AG1277" s="38">
        <v>45590</v>
      </c>
      <c r="AH1277" s="39"/>
      <c r="AI1277" s="39"/>
      <c r="AJ1277" s="40"/>
      <c r="AK1277" s="41"/>
      <c r="AL1277" s="42" t="s">
        <v>1894</v>
      </c>
      <c r="AM1277" s="39"/>
      <c r="AN1277" s="30"/>
      <c r="AO1277" s="30"/>
      <c r="AP1277" s="38"/>
      <c r="AQ1277" s="43" t="s">
        <v>911</v>
      </c>
      <c r="AR1277" s="44"/>
      <c r="AS1277" s="45"/>
      <c r="AT1277" s="46"/>
      <c r="AU1277" s="47" t="s">
        <v>2061</v>
      </c>
      <c r="AV1277" s="48">
        <v>45609</v>
      </c>
      <c r="AW1277" s="49"/>
      <c r="AX1277" s="49"/>
      <c r="AY1277" s="49"/>
      <c r="AZ1277" s="49"/>
      <c r="BA1277" s="49"/>
      <c r="BB1277" s="49"/>
      <c r="BC1277" s="49"/>
      <c r="BD1277" s="50">
        <v>12</v>
      </c>
      <c r="BE1277" s="49"/>
      <c r="BF1277" s="49"/>
      <c r="BG1277" s="49"/>
      <c r="BH1277" s="49">
        <v>12</v>
      </c>
      <c r="BI1277" s="49"/>
      <c r="BJ1277" s="49"/>
      <c r="BK1277" s="49"/>
      <c r="BL1277" s="49"/>
      <c r="BM1277" s="49"/>
    </row>
    <row r="1278" spans="2:65" x14ac:dyDescent="0.25">
      <c r="B1278" s="162"/>
      <c r="C1278" s="26"/>
      <c r="D1278" s="27" t="s">
        <v>3418</v>
      </c>
      <c r="E1278" s="27" t="s">
        <v>3419</v>
      </c>
      <c r="F1278" s="29"/>
      <c r="G1278" s="30"/>
      <c r="H1278" s="30"/>
      <c r="I1278" s="30"/>
      <c r="J1278" s="31"/>
      <c r="K1278" s="32"/>
      <c r="L1278" s="33"/>
      <c r="M1278" s="33"/>
      <c r="N1278" s="26"/>
      <c r="O1278" s="26"/>
      <c r="P1278" s="34"/>
      <c r="Q1278" s="33"/>
      <c r="R1278" s="35"/>
      <c r="S1278" s="26"/>
      <c r="T1278" s="26"/>
      <c r="U1278" s="26"/>
      <c r="V1278" s="26"/>
      <c r="W1278" s="26"/>
      <c r="X1278" s="26"/>
      <c r="Y1278" s="36"/>
      <c r="Z1278" s="37"/>
      <c r="AA1278" s="37"/>
      <c r="AB1278" s="38"/>
      <c r="AC1278" s="33"/>
      <c r="AD1278" s="28"/>
      <c r="AE1278" s="37"/>
      <c r="AF1278" s="38"/>
      <c r="AG1278" s="38"/>
      <c r="AH1278" s="39"/>
      <c r="AI1278" s="39"/>
      <c r="AJ1278" s="40"/>
      <c r="AK1278" s="41"/>
      <c r="AL1278" s="42"/>
      <c r="AM1278" s="39"/>
      <c r="AN1278" s="30"/>
      <c r="AO1278" s="30"/>
      <c r="AP1278" s="38"/>
      <c r="AQ1278" s="43" t="s">
        <v>1185</v>
      </c>
      <c r="AR1278" s="44" t="s">
        <v>3420</v>
      </c>
      <c r="AS1278" s="45">
        <v>45684</v>
      </c>
      <c r="AT1278" s="46" t="s">
        <v>2876</v>
      </c>
      <c r="AU1278" s="47"/>
      <c r="AV1278" s="48"/>
      <c r="AW1278" s="49"/>
      <c r="AX1278" s="49"/>
      <c r="AY1278" s="49"/>
      <c r="AZ1278" s="49"/>
      <c r="BA1278" s="49"/>
      <c r="BB1278" s="49"/>
      <c r="BC1278" s="49"/>
      <c r="BD1278" s="50"/>
      <c r="BE1278" s="49"/>
      <c r="BF1278" s="49"/>
      <c r="BG1278" s="49"/>
      <c r="BH1278" s="49"/>
      <c r="BI1278" s="49"/>
      <c r="BJ1278" s="49"/>
      <c r="BK1278" s="49"/>
      <c r="BL1278" s="49"/>
      <c r="BM1278" s="49"/>
    </row>
    <row r="1279" spans="2:65" x14ac:dyDescent="0.25">
      <c r="B1279" s="163"/>
      <c r="C1279" s="26"/>
      <c r="D1279" s="27" t="s">
        <v>3421</v>
      </c>
      <c r="E1279" s="27" t="s">
        <v>3422</v>
      </c>
      <c r="F1279" s="29"/>
      <c r="G1279" s="30"/>
      <c r="H1279" s="30"/>
      <c r="I1279" s="30"/>
      <c r="J1279" s="31"/>
      <c r="K1279" s="32"/>
      <c r="L1279" s="33"/>
      <c r="M1279" s="33"/>
      <c r="N1279" s="26"/>
      <c r="O1279" s="26"/>
      <c r="P1279" s="34"/>
      <c r="Q1279" s="33"/>
      <c r="R1279" s="35"/>
      <c r="S1279" s="26"/>
      <c r="T1279" s="26"/>
      <c r="U1279" s="26"/>
      <c r="V1279" s="26" t="s">
        <v>610</v>
      </c>
      <c r="W1279" s="26"/>
      <c r="X1279" s="26" t="s">
        <v>86</v>
      </c>
      <c r="Y1279" s="36"/>
      <c r="Z1279" s="37"/>
      <c r="AA1279" s="37"/>
      <c r="AB1279" s="38"/>
      <c r="AC1279" s="33"/>
      <c r="AD1279" s="28"/>
      <c r="AE1279" s="37"/>
      <c r="AF1279" s="38"/>
      <c r="AG1279" s="38"/>
      <c r="AH1279" s="39"/>
      <c r="AI1279" s="39"/>
      <c r="AJ1279" s="40"/>
      <c r="AK1279" s="41"/>
      <c r="AL1279" s="42"/>
      <c r="AM1279" s="39"/>
      <c r="AN1279" s="30"/>
      <c r="AO1279" s="30"/>
      <c r="AP1279" s="38"/>
      <c r="AQ1279" s="43" t="s">
        <v>1185</v>
      </c>
      <c r="AR1279" s="44"/>
      <c r="AS1279" s="45">
        <v>45684</v>
      </c>
      <c r="AT1279" s="46"/>
      <c r="AU1279" s="47"/>
      <c r="AV1279" s="48"/>
      <c r="AW1279" s="49"/>
      <c r="AX1279" s="49"/>
      <c r="AY1279" s="49"/>
      <c r="AZ1279" s="49"/>
      <c r="BA1279" s="49"/>
      <c r="BB1279" s="49"/>
      <c r="BC1279" s="49" t="e">
        <v>#VALUE!</v>
      </c>
      <c r="BD1279" s="50"/>
      <c r="BE1279" s="49"/>
      <c r="BF1279" s="49"/>
      <c r="BG1279" s="49"/>
      <c r="BH1279" s="49"/>
      <c r="BI1279" s="49"/>
      <c r="BJ1279" s="49"/>
      <c r="BK1279" s="49"/>
      <c r="BL1279" s="49"/>
      <c r="BM1279" s="49"/>
    </row>
    <row r="1280" spans="2:65" x14ac:dyDescent="0.25">
      <c r="B1280" s="162"/>
      <c r="C1280" s="26"/>
      <c r="D1280" s="27" t="s">
        <v>3423</v>
      </c>
      <c r="E1280" s="27" t="s">
        <v>3424</v>
      </c>
      <c r="F1280" s="29"/>
      <c r="G1280" s="30"/>
      <c r="H1280" s="30"/>
      <c r="I1280" s="30"/>
      <c r="J1280" s="31"/>
      <c r="K1280" s="32"/>
      <c r="L1280" s="33"/>
      <c r="M1280" s="33"/>
      <c r="N1280" s="26"/>
      <c r="O1280" s="26"/>
      <c r="P1280" s="34"/>
      <c r="Q1280" s="33"/>
      <c r="R1280" s="35"/>
      <c r="S1280" s="26"/>
      <c r="T1280" s="26"/>
      <c r="U1280" s="26"/>
      <c r="V1280" s="26" t="s">
        <v>91</v>
      </c>
      <c r="W1280" s="26"/>
      <c r="X1280" s="26"/>
      <c r="Y1280" s="36"/>
      <c r="Z1280" s="37"/>
      <c r="AA1280" s="37"/>
      <c r="AB1280" s="38"/>
      <c r="AC1280" s="33"/>
      <c r="AD1280" s="28"/>
      <c r="AE1280" s="37"/>
      <c r="AF1280" s="38"/>
      <c r="AG1280" s="38"/>
      <c r="AH1280" s="39"/>
      <c r="AI1280" s="39"/>
      <c r="AJ1280" s="40"/>
      <c r="AK1280" s="41"/>
      <c r="AL1280" s="42"/>
      <c r="AM1280" s="39"/>
      <c r="AN1280" s="30"/>
      <c r="AO1280" s="30"/>
      <c r="AP1280" s="38"/>
      <c r="AQ1280" s="43" t="s">
        <v>1185</v>
      </c>
      <c r="AR1280" s="44"/>
      <c r="AS1280" s="45">
        <v>45558</v>
      </c>
      <c r="AT1280" s="46"/>
      <c r="AU1280" s="47"/>
      <c r="AV1280" s="48"/>
      <c r="AW1280" s="49"/>
      <c r="AX1280" s="49"/>
      <c r="AY1280" s="49"/>
      <c r="AZ1280" s="49"/>
      <c r="BA1280" s="49"/>
      <c r="BB1280" s="49"/>
      <c r="BC1280" s="49"/>
      <c r="BD1280" s="50"/>
      <c r="BE1280" s="49"/>
      <c r="BF1280" s="49"/>
      <c r="BG1280" s="49"/>
      <c r="BH1280" s="49"/>
      <c r="BI1280" s="49"/>
      <c r="BJ1280" s="49"/>
      <c r="BK1280" s="49"/>
      <c r="BL1280" s="49"/>
      <c r="BM1280" s="49"/>
    </row>
    <row r="1281" spans="2:65" x14ac:dyDescent="0.25">
      <c r="B1281" s="163"/>
      <c r="C1281" s="26"/>
      <c r="D1281" s="27" t="s">
        <v>3425</v>
      </c>
      <c r="E1281" s="27" t="s">
        <v>3426</v>
      </c>
      <c r="F1281" s="29"/>
      <c r="G1281" s="30" t="s">
        <v>750</v>
      </c>
      <c r="H1281" s="30"/>
      <c r="I1281" s="30"/>
      <c r="J1281" s="31"/>
      <c r="K1281" s="32"/>
      <c r="L1281" s="33"/>
      <c r="M1281" s="33"/>
      <c r="N1281" s="26"/>
      <c r="O1281" s="26"/>
      <c r="P1281" s="34"/>
      <c r="Q1281" s="33"/>
      <c r="R1281" s="35"/>
      <c r="S1281" s="26"/>
      <c r="T1281" s="26"/>
      <c r="U1281" s="26"/>
      <c r="V1281" s="26"/>
      <c r="W1281" s="26"/>
      <c r="X1281" s="26"/>
      <c r="Y1281" s="36"/>
      <c r="Z1281" s="37"/>
      <c r="AA1281" s="37"/>
      <c r="AB1281" s="38"/>
      <c r="AC1281" s="33"/>
      <c r="AD1281" s="28"/>
      <c r="AE1281" s="37"/>
      <c r="AF1281" s="38"/>
      <c r="AG1281" s="38"/>
      <c r="AH1281" s="39"/>
      <c r="AI1281" s="39" t="s">
        <v>720</v>
      </c>
      <c r="AJ1281" s="40"/>
      <c r="AK1281" s="41"/>
      <c r="AL1281" s="42"/>
      <c r="AM1281" s="39"/>
      <c r="AN1281" s="30"/>
      <c r="AO1281" s="30"/>
      <c r="AP1281" s="38"/>
      <c r="AQ1281" s="43" t="s">
        <v>155</v>
      </c>
      <c r="AR1281" s="44"/>
      <c r="AS1281" s="45"/>
      <c r="AT1281" s="46"/>
      <c r="AU1281" s="47" t="s">
        <v>35</v>
      </c>
      <c r="AV1281" s="48">
        <v>45056</v>
      </c>
      <c r="AW1281" s="49"/>
      <c r="AX1281" s="49"/>
      <c r="AY1281" s="49">
        <v>22</v>
      </c>
      <c r="AZ1281" s="49"/>
      <c r="BA1281" s="49"/>
      <c r="BB1281" s="49"/>
      <c r="BC1281" s="49" t="e">
        <v>#VALUE!</v>
      </c>
      <c r="BD1281" s="50"/>
      <c r="BE1281" s="49"/>
      <c r="BF1281" s="49"/>
      <c r="BG1281" s="49"/>
      <c r="BH1281" s="49"/>
      <c r="BI1281" s="49"/>
      <c r="BJ1281" s="49"/>
      <c r="BK1281" s="49"/>
      <c r="BL1281" s="49"/>
      <c r="BM1281" s="49"/>
    </row>
    <row r="1282" spans="2:65" x14ac:dyDescent="0.25">
      <c r="B1282" s="162"/>
      <c r="C1282" s="26"/>
      <c r="D1282" s="27" t="s">
        <v>3427</v>
      </c>
      <c r="E1282" s="27" t="s">
        <v>3428</v>
      </c>
      <c r="F1282" s="29"/>
      <c r="G1282" s="30"/>
      <c r="H1282" s="30"/>
      <c r="I1282" s="30"/>
      <c r="J1282" s="31"/>
      <c r="K1282" s="32"/>
      <c r="L1282" s="33"/>
      <c r="M1282" s="33"/>
      <c r="N1282" s="26"/>
      <c r="O1282" s="26"/>
      <c r="P1282" s="34"/>
      <c r="Q1282" s="33"/>
      <c r="R1282" s="35"/>
      <c r="S1282" s="26"/>
      <c r="T1282" s="26"/>
      <c r="U1282" s="26"/>
      <c r="V1282" s="26"/>
      <c r="W1282" s="26"/>
      <c r="X1282" s="26"/>
      <c r="Y1282" s="36"/>
      <c r="Z1282" s="37"/>
      <c r="AA1282" s="37"/>
      <c r="AB1282" s="38"/>
      <c r="AC1282" s="33"/>
      <c r="AD1282" s="28"/>
      <c r="AE1282" s="37"/>
      <c r="AF1282" s="38">
        <v>45617</v>
      </c>
      <c r="AG1282" s="38">
        <v>45619</v>
      </c>
      <c r="AH1282" s="39"/>
      <c r="AI1282" s="39"/>
      <c r="AJ1282" s="40"/>
      <c r="AK1282" s="41"/>
      <c r="AL1282" s="42">
        <v>20</v>
      </c>
      <c r="AM1282" s="39"/>
      <c r="AN1282" s="30"/>
      <c r="AO1282" s="30"/>
      <c r="AP1282" s="38"/>
      <c r="AQ1282" s="43" t="s">
        <v>155</v>
      </c>
      <c r="AR1282" s="44"/>
      <c r="AS1282" s="45"/>
      <c r="AT1282" s="46"/>
      <c r="AU1282" s="47" t="s">
        <v>44</v>
      </c>
      <c r="AV1282" s="48">
        <v>45642</v>
      </c>
      <c r="AW1282" s="49"/>
      <c r="AX1282" s="49"/>
      <c r="AY1282" s="49"/>
      <c r="AZ1282" s="49"/>
      <c r="BA1282" s="49"/>
      <c r="BB1282" s="49"/>
      <c r="BC1282" s="49"/>
      <c r="BD1282" s="50">
        <v>2</v>
      </c>
      <c r="BE1282" s="49"/>
      <c r="BF1282" s="49"/>
      <c r="BG1282" s="49"/>
      <c r="BH1282" s="49"/>
      <c r="BI1282" s="49"/>
      <c r="BJ1282" s="49"/>
      <c r="BK1282" s="49"/>
      <c r="BL1282" s="49"/>
      <c r="BM1282" s="49"/>
    </row>
    <row r="1283" spans="2:65" x14ac:dyDescent="0.25">
      <c r="B1283" s="163">
        <v>2024</v>
      </c>
      <c r="C1283" s="26"/>
      <c r="D1283" s="27" t="s">
        <v>3429</v>
      </c>
      <c r="E1283" s="27" t="s">
        <v>3430</v>
      </c>
      <c r="F1283" s="29"/>
      <c r="G1283" s="30"/>
      <c r="H1283" s="30"/>
      <c r="I1283" s="30"/>
      <c r="J1283" s="31"/>
      <c r="K1283" s="32"/>
      <c r="L1283" s="33"/>
      <c r="M1283" s="33"/>
      <c r="N1283" s="26"/>
      <c r="O1283" s="26"/>
      <c r="P1283" s="34"/>
      <c r="Q1283" s="33"/>
      <c r="R1283" s="35"/>
      <c r="S1283" s="26"/>
      <c r="T1283" s="26"/>
      <c r="U1283" s="26"/>
      <c r="V1283" s="26" t="s">
        <v>84</v>
      </c>
      <c r="W1283" s="26"/>
      <c r="X1283" s="26"/>
      <c r="Y1283" s="36" t="s">
        <v>3431</v>
      </c>
      <c r="Z1283" s="37"/>
      <c r="AA1283" s="37"/>
      <c r="AB1283" s="38"/>
      <c r="AC1283" s="33"/>
      <c r="AD1283" s="28"/>
      <c r="AE1283" s="37">
        <v>2024</v>
      </c>
      <c r="AF1283" s="38">
        <v>45596</v>
      </c>
      <c r="AG1283" s="38">
        <v>45642</v>
      </c>
      <c r="AH1283" s="39" t="s">
        <v>39</v>
      </c>
      <c r="AI1283" s="39"/>
      <c r="AJ1283" s="40"/>
      <c r="AK1283" s="41"/>
      <c r="AL1283" s="42"/>
      <c r="AM1283" s="39"/>
      <c r="AN1283" s="30"/>
      <c r="AO1283" s="30"/>
      <c r="AP1283" s="38"/>
      <c r="AQ1283" s="43" t="s">
        <v>155</v>
      </c>
      <c r="AR1283" s="44"/>
      <c r="AS1283" s="45"/>
      <c r="AT1283" s="46"/>
      <c r="AU1283" s="47" t="s">
        <v>2061</v>
      </c>
      <c r="AV1283" s="48">
        <v>45692</v>
      </c>
      <c r="AW1283" s="49"/>
      <c r="AX1283" s="49"/>
      <c r="AY1283" s="49"/>
      <c r="AZ1283" s="49"/>
      <c r="BA1283" s="49"/>
      <c r="BB1283" s="49"/>
      <c r="BC1283" s="49"/>
      <c r="BD1283" s="50">
        <v>19</v>
      </c>
      <c r="BE1283" s="49"/>
      <c r="BF1283" s="49"/>
      <c r="BG1283" s="49"/>
      <c r="BH1283" s="49"/>
      <c r="BI1283" s="49"/>
      <c r="BJ1283" s="49"/>
      <c r="BK1283" s="49"/>
      <c r="BL1283" s="49"/>
      <c r="BM1283" s="49"/>
    </row>
    <row r="1284" spans="2:65" x14ac:dyDescent="0.25">
      <c r="B1284" s="162"/>
      <c r="C1284" s="26"/>
      <c r="D1284" s="27" t="s">
        <v>3432</v>
      </c>
      <c r="E1284" s="27" t="s">
        <v>3433</v>
      </c>
      <c r="F1284" s="29"/>
      <c r="G1284" s="30"/>
      <c r="H1284" s="30"/>
      <c r="I1284" s="30"/>
      <c r="J1284" s="31"/>
      <c r="K1284" s="32"/>
      <c r="L1284" s="33"/>
      <c r="M1284" s="33"/>
      <c r="N1284" s="26"/>
      <c r="O1284" s="26"/>
      <c r="P1284" s="34"/>
      <c r="Q1284" s="33"/>
      <c r="R1284" s="35"/>
      <c r="S1284" s="26"/>
      <c r="T1284" s="26"/>
      <c r="U1284" s="26"/>
      <c r="V1284" s="26"/>
      <c r="W1284" s="26"/>
      <c r="X1284" s="26"/>
      <c r="Y1284" s="36"/>
      <c r="Z1284" s="37"/>
      <c r="AA1284" s="37"/>
      <c r="AB1284" s="38"/>
      <c r="AC1284" s="33"/>
      <c r="AD1284" s="28"/>
      <c r="AE1284" s="37"/>
      <c r="AF1284" s="38">
        <v>45586</v>
      </c>
      <c r="AG1284" s="38">
        <v>45586</v>
      </c>
      <c r="AH1284" s="39"/>
      <c r="AI1284" s="39"/>
      <c r="AJ1284" s="40"/>
      <c r="AK1284" s="41"/>
      <c r="AL1284" s="42" t="s">
        <v>3434</v>
      </c>
      <c r="AM1284" s="39"/>
      <c r="AN1284" s="30"/>
      <c r="AO1284" s="30"/>
      <c r="AP1284" s="38"/>
      <c r="AQ1284" s="43" t="s">
        <v>911</v>
      </c>
      <c r="AR1284" s="44"/>
      <c r="AS1284" s="45"/>
      <c r="AT1284" s="46" t="s">
        <v>2360</v>
      </c>
      <c r="AU1284" s="47"/>
      <c r="AV1284" s="48"/>
      <c r="AW1284" s="49"/>
      <c r="AX1284" s="49"/>
      <c r="AY1284" s="49"/>
      <c r="AZ1284" s="49"/>
      <c r="BA1284" s="49"/>
      <c r="BB1284" s="49"/>
      <c r="BC1284" s="49"/>
      <c r="BD1284" s="50"/>
      <c r="BE1284" s="49"/>
      <c r="BF1284" s="49"/>
      <c r="BG1284" s="49"/>
      <c r="BH1284" s="49"/>
      <c r="BI1284" s="49"/>
      <c r="BJ1284" s="49"/>
      <c r="BK1284" s="49"/>
      <c r="BL1284" s="49"/>
      <c r="BM1284" s="49"/>
    </row>
    <row r="1285" spans="2:65" x14ac:dyDescent="0.25">
      <c r="B1285" s="163"/>
      <c r="C1285" s="26"/>
      <c r="D1285" s="27" t="s">
        <v>3435</v>
      </c>
      <c r="E1285" s="27" t="s">
        <v>3436</v>
      </c>
      <c r="F1285" s="29"/>
      <c r="G1285" s="30" t="s">
        <v>750</v>
      </c>
      <c r="H1285" s="30"/>
      <c r="I1285" s="30"/>
      <c r="J1285" s="31"/>
      <c r="K1285" s="32"/>
      <c r="L1285" s="33"/>
      <c r="M1285" s="33"/>
      <c r="N1285" s="26"/>
      <c r="O1285" s="26"/>
      <c r="P1285" s="34"/>
      <c r="Q1285" s="33"/>
      <c r="R1285" s="35"/>
      <c r="S1285" s="26"/>
      <c r="T1285" s="26"/>
      <c r="U1285" s="26"/>
      <c r="V1285" s="26"/>
      <c r="W1285" s="26"/>
      <c r="X1285" s="26"/>
      <c r="Y1285" s="36"/>
      <c r="Z1285" s="37"/>
      <c r="AA1285" s="37"/>
      <c r="AB1285" s="38"/>
      <c r="AC1285" s="33"/>
      <c r="AD1285" s="28"/>
      <c r="AE1285" s="37"/>
      <c r="AF1285" s="38"/>
      <c r="AG1285" s="38"/>
      <c r="AH1285" s="39" t="s">
        <v>1887</v>
      </c>
      <c r="AI1285" s="39"/>
      <c r="AJ1285" s="40"/>
      <c r="AK1285" s="41"/>
      <c r="AL1285" s="42"/>
      <c r="AM1285" s="39"/>
      <c r="AN1285" s="30"/>
      <c r="AO1285" s="30"/>
      <c r="AP1285" s="38"/>
      <c r="AQ1285" s="43" t="s">
        <v>1185</v>
      </c>
      <c r="AR1285" s="44"/>
      <c r="AS1285" s="45"/>
      <c r="AT1285" s="46" t="s">
        <v>2360</v>
      </c>
      <c r="AU1285" s="47"/>
      <c r="AV1285" s="48"/>
      <c r="AW1285" s="49"/>
      <c r="AX1285" s="49"/>
      <c r="AY1285" s="49"/>
      <c r="AZ1285" s="49"/>
      <c r="BA1285" s="49"/>
      <c r="BB1285" s="49"/>
      <c r="BC1285" s="49" t="e">
        <v>#VALUE!</v>
      </c>
      <c r="BD1285" s="50"/>
      <c r="BE1285" s="49"/>
      <c r="BF1285" s="49"/>
      <c r="BG1285" s="49"/>
      <c r="BH1285" s="49"/>
      <c r="BI1285" s="49"/>
      <c r="BJ1285" s="49"/>
      <c r="BK1285" s="49"/>
      <c r="BL1285" s="49"/>
      <c r="BM1285" s="49"/>
    </row>
    <row r="1286" spans="2:65" x14ac:dyDescent="0.25">
      <c r="B1286" s="162"/>
      <c r="C1286" s="26"/>
      <c r="D1286" s="27" t="s">
        <v>3437</v>
      </c>
      <c r="E1286" s="27" t="s">
        <v>3438</v>
      </c>
      <c r="F1286" s="29"/>
      <c r="G1286" s="30"/>
      <c r="H1286" s="30"/>
      <c r="I1286" s="30"/>
      <c r="J1286" s="31"/>
      <c r="K1286" s="32"/>
      <c r="L1286" s="33"/>
      <c r="M1286" s="33"/>
      <c r="N1286" s="26"/>
      <c r="O1286" s="26"/>
      <c r="P1286" s="34"/>
      <c r="Q1286" s="33"/>
      <c r="R1286" s="35"/>
      <c r="S1286" s="26"/>
      <c r="T1286" s="26"/>
      <c r="U1286" s="26"/>
      <c r="V1286" s="26"/>
      <c r="W1286" s="26"/>
      <c r="X1286" s="26"/>
      <c r="Y1286" s="36" t="s">
        <v>3439</v>
      </c>
      <c r="Z1286" s="37"/>
      <c r="AA1286" s="37"/>
      <c r="AB1286" s="38"/>
      <c r="AC1286" s="33"/>
      <c r="AD1286" s="28"/>
      <c r="AE1286" s="37"/>
      <c r="AF1286" s="38"/>
      <c r="AG1286" s="38"/>
      <c r="AH1286" s="39"/>
      <c r="AI1286" s="39"/>
      <c r="AJ1286" s="40"/>
      <c r="AK1286" s="41"/>
      <c r="AL1286" s="42"/>
      <c r="AM1286" s="39"/>
      <c r="AN1286" s="30"/>
      <c r="AO1286" s="30"/>
      <c r="AP1286" s="38"/>
      <c r="AQ1286" s="43" t="s">
        <v>155</v>
      </c>
      <c r="AR1286" s="44"/>
      <c r="AS1286" s="45"/>
      <c r="AT1286" s="46" t="s">
        <v>3440</v>
      </c>
      <c r="AU1286" s="47" t="s">
        <v>44</v>
      </c>
      <c r="AV1286" s="48">
        <v>45642</v>
      </c>
      <c r="AW1286" s="49"/>
      <c r="AX1286" s="49"/>
      <c r="AY1286" s="49"/>
      <c r="AZ1286" s="49"/>
      <c r="BA1286" s="49"/>
      <c r="BB1286" s="49"/>
      <c r="BC1286" s="49"/>
      <c r="BD1286" s="50">
        <v>2</v>
      </c>
      <c r="BE1286" s="49"/>
      <c r="BF1286" s="49"/>
      <c r="BG1286" s="49"/>
      <c r="BH1286" s="49"/>
      <c r="BI1286" s="49"/>
      <c r="BJ1286" s="49"/>
      <c r="BK1286" s="49"/>
      <c r="BL1286" s="49"/>
      <c r="BM1286" s="49"/>
    </row>
    <row r="1287" spans="2:65" x14ac:dyDescent="0.25">
      <c r="B1287" s="163"/>
      <c r="C1287" s="26"/>
      <c r="D1287" s="27" t="s">
        <v>3441</v>
      </c>
      <c r="E1287" s="27" t="s">
        <v>3442</v>
      </c>
      <c r="F1287" s="29"/>
      <c r="G1287" s="30"/>
      <c r="H1287" s="30"/>
      <c r="I1287" s="30"/>
      <c r="J1287" s="31"/>
      <c r="K1287" s="32"/>
      <c r="L1287" s="33"/>
      <c r="M1287" s="33"/>
      <c r="N1287" s="26"/>
      <c r="O1287" s="26"/>
      <c r="P1287" s="34"/>
      <c r="Q1287" s="33"/>
      <c r="R1287" s="35"/>
      <c r="S1287" s="26"/>
      <c r="T1287" s="26"/>
      <c r="U1287" s="26"/>
      <c r="V1287" s="26"/>
      <c r="W1287" s="26"/>
      <c r="X1287" s="26"/>
      <c r="Y1287" s="36"/>
      <c r="Z1287" s="37"/>
      <c r="AA1287" s="37"/>
      <c r="AB1287" s="38"/>
      <c r="AC1287" s="33"/>
      <c r="AD1287" s="28"/>
      <c r="AE1287" s="37"/>
      <c r="AF1287" s="38"/>
      <c r="AG1287" s="38"/>
      <c r="AH1287" s="39"/>
      <c r="AI1287" s="39"/>
      <c r="AJ1287" s="40"/>
      <c r="AK1287" s="41"/>
      <c r="AL1287" s="42"/>
      <c r="AM1287" s="39"/>
      <c r="AN1287" s="30" t="s">
        <v>3305</v>
      </c>
      <c r="AO1287" s="30"/>
      <c r="AP1287" s="38"/>
      <c r="AQ1287" s="43" t="s">
        <v>155</v>
      </c>
      <c r="AR1287" s="44"/>
      <c r="AS1287" s="45"/>
      <c r="AT1287" s="46" t="s">
        <v>3208</v>
      </c>
      <c r="AU1287" s="47"/>
      <c r="AV1287" s="48"/>
      <c r="AW1287" s="49"/>
      <c r="AX1287" s="49"/>
      <c r="AY1287" s="49"/>
      <c r="AZ1287" s="49"/>
      <c r="BA1287" s="49"/>
      <c r="BB1287" s="49"/>
      <c r="BC1287" s="49" t="e">
        <v>#VALUE!</v>
      </c>
      <c r="BD1287" s="50"/>
      <c r="BE1287" s="49"/>
      <c r="BF1287" s="49"/>
      <c r="BG1287" s="49"/>
      <c r="BH1287" s="49"/>
      <c r="BI1287" s="49"/>
      <c r="BJ1287" s="49"/>
      <c r="BK1287" s="49"/>
      <c r="BL1287" s="49"/>
      <c r="BM1287" s="49"/>
    </row>
    <row r="1288" spans="2:65" x14ac:dyDescent="0.25">
      <c r="B1288" s="162"/>
      <c r="C1288" s="26"/>
      <c r="D1288" s="27" t="s">
        <v>3443</v>
      </c>
      <c r="E1288" s="27" t="s">
        <v>3444</v>
      </c>
      <c r="F1288" s="29"/>
      <c r="G1288" s="30"/>
      <c r="H1288" s="30"/>
      <c r="I1288" s="30"/>
      <c r="J1288" s="31"/>
      <c r="K1288" s="32"/>
      <c r="L1288" s="33"/>
      <c r="M1288" s="33"/>
      <c r="N1288" s="26"/>
      <c r="O1288" s="26"/>
      <c r="P1288" s="34"/>
      <c r="Q1288" s="33"/>
      <c r="R1288" s="35"/>
      <c r="S1288" s="26"/>
      <c r="T1288" s="26"/>
      <c r="U1288" s="26"/>
      <c r="V1288" s="26"/>
      <c r="W1288" s="26"/>
      <c r="X1288" s="26"/>
      <c r="Y1288" s="36"/>
      <c r="Z1288" s="37"/>
      <c r="AA1288" s="37"/>
      <c r="AB1288" s="38"/>
      <c r="AC1288" s="33"/>
      <c r="AD1288" s="28"/>
      <c r="AE1288" s="37"/>
      <c r="AF1288" s="38"/>
      <c r="AG1288" s="38"/>
      <c r="AH1288" s="39"/>
      <c r="AI1288" s="39"/>
      <c r="AJ1288" s="40"/>
      <c r="AK1288" s="41"/>
      <c r="AL1288" s="42"/>
      <c r="AM1288" s="39"/>
      <c r="AN1288" s="30"/>
      <c r="AO1288" s="30"/>
      <c r="AP1288" s="38"/>
      <c r="AQ1288" s="43"/>
      <c r="AR1288" s="44"/>
      <c r="AS1288" s="45"/>
      <c r="AT1288" s="46"/>
      <c r="AU1288" s="47"/>
      <c r="AV1288" s="48"/>
      <c r="AW1288" s="49"/>
      <c r="AX1288" s="49"/>
      <c r="AY1288" s="49"/>
      <c r="AZ1288" s="49"/>
      <c r="BA1288" s="49"/>
      <c r="BB1288" s="49"/>
      <c r="BC1288" s="49"/>
      <c r="BD1288" s="50"/>
      <c r="BE1288" s="49"/>
      <c r="BF1288" s="49"/>
      <c r="BG1288" s="49"/>
      <c r="BH1288" s="49"/>
      <c r="BI1288" s="49"/>
      <c r="BJ1288" s="49"/>
      <c r="BK1288" s="49"/>
      <c r="BL1288" s="49"/>
      <c r="BM1288" s="49"/>
    </row>
    <row r="1289" spans="2:65" x14ac:dyDescent="0.25">
      <c r="B1289" s="163">
        <v>2024</v>
      </c>
      <c r="C1289" s="26"/>
      <c r="D1289" s="27" t="s">
        <v>3445</v>
      </c>
      <c r="E1289" s="27" t="s">
        <v>3446</v>
      </c>
      <c r="F1289" s="29"/>
      <c r="G1289" s="30"/>
      <c r="H1289" s="30"/>
      <c r="I1289" s="30"/>
      <c r="J1289" s="31"/>
      <c r="K1289" s="32"/>
      <c r="L1289" s="33"/>
      <c r="M1289" s="33"/>
      <c r="N1289" s="26"/>
      <c r="O1289" s="26"/>
      <c r="P1289" s="34"/>
      <c r="Q1289" s="33"/>
      <c r="R1289" s="35"/>
      <c r="S1289" s="26"/>
      <c r="T1289" s="26"/>
      <c r="U1289" s="26"/>
      <c r="V1289" s="26"/>
      <c r="W1289" s="26"/>
      <c r="X1289" s="26"/>
      <c r="Y1289" s="36"/>
      <c r="Z1289" s="37"/>
      <c r="AA1289" s="37"/>
      <c r="AB1289" s="38"/>
      <c r="AC1289" s="33"/>
      <c r="AD1289" s="28"/>
      <c r="AE1289" s="37">
        <v>2024</v>
      </c>
      <c r="AF1289" s="38">
        <v>45589</v>
      </c>
      <c r="AG1289" s="38">
        <v>45604</v>
      </c>
      <c r="AH1289" s="39"/>
      <c r="AI1289" s="39"/>
      <c r="AJ1289" s="40"/>
      <c r="AK1289" s="41"/>
      <c r="AL1289" s="42" t="s">
        <v>1894</v>
      </c>
      <c r="AM1289" s="39"/>
      <c r="AN1289" s="30"/>
      <c r="AO1289" s="30"/>
      <c r="AP1289" s="38"/>
      <c r="AQ1289" s="43" t="s">
        <v>155</v>
      </c>
      <c r="AR1289" s="44"/>
      <c r="AS1289" s="45"/>
      <c r="AT1289" s="46"/>
      <c r="AU1289" s="47" t="s">
        <v>44</v>
      </c>
      <c r="AV1289" s="48">
        <v>45642</v>
      </c>
      <c r="AW1289" s="49"/>
      <c r="AX1289" s="49"/>
      <c r="AY1289" s="49"/>
      <c r="AZ1289" s="49"/>
      <c r="BA1289" s="49"/>
      <c r="BB1289" s="49"/>
      <c r="BC1289" s="49"/>
      <c r="BD1289" s="50">
        <v>41</v>
      </c>
      <c r="BE1289" s="49"/>
      <c r="BF1289" s="49"/>
      <c r="BG1289" s="49"/>
      <c r="BH1289" s="49"/>
      <c r="BI1289" s="49"/>
      <c r="BJ1289" s="49"/>
      <c r="BK1289" s="49"/>
      <c r="BL1289" s="49"/>
      <c r="BM1289" s="49"/>
    </row>
    <row r="1290" spans="2:65" x14ac:dyDescent="0.25">
      <c r="B1290" s="162"/>
      <c r="C1290" s="26"/>
      <c r="D1290" s="27" t="s">
        <v>3447</v>
      </c>
      <c r="E1290" s="27" t="s">
        <v>3448</v>
      </c>
      <c r="F1290" s="29"/>
      <c r="G1290" s="30" t="s">
        <v>750</v>
      </c>
      <c r="H1290" s="30"/>
      <c r="I1290" s="30"/>
      <c r="J1290" s="31"/>
      <c r="K1290" s="32"/>
      <c r="L1290" s="33"/>
      <c r="M1290" s="33"/>
      <c r="N1290" s="26"/>
      <c r="O1290" s="26"/>
      <c r="P1290" s="34"/>
      <c r="Q1290" s="33"/>
      <c r="R1290" s="35"/>
      <c r="S1290" s="26"/>
      <c r="T1290" s="26"/>
      <c r="U1290" s="26"/>
      <c r="V1290" s="26"/>
      <c r="W1290" s="26"/>
      <c r="X1290" s="26"/>
      <c r="Y1290" s="36"/>
      <c r="Z1290" s="37"/>
      <c r="AA1290" s="37"/>
      <c r="AB1290" s="38"/>
      <c r="AC1290" s="33"/>
      <c r="AD1290" s="28"/>
      <c r="AE1290" s="37"/>
      <c r="AF1290" s="38"/>
      <c r="AG1290" s="38"/>
      <c r="AH1290" s="39"/>
      <c r="AI1290" s="39"/>
      <c r="AJ1290" s="40"/>
      <c r="AK1290" s="41"/>
      <c r="AL1290" s="42"/>
      <c r="AM1290" s="39"/>
      <c r="AN1290" s="30"/>
      <c r="AO1290" s="30"/>
      <c r="AP1290" s="38"/>
      <c r="AQ1290" s="43" t="s">
        <v>1185</v>
      </c>
      <c r="AR1290" s="44"/>
      <c r="AS1290" s="45"/>
      <c r="AT1290" s="46" t="s">
        <v>3449</v>
      </c>
      <c r="AU1290" s="47"/>
      <c r="AV1290" s="48"/>
      <c r="AW1290" s="49"/>
      <c r="AX1290" s="49"/>
      <c r="AY1290" s="49"/>
      <c r="AZ1290" s="49"/>
      <c r="BA1290" s="49"/>
      <c r="BB1290" s="49"/>
      <c r="BC1290" s="49" t="e">
        <v>#VALUE!</v>
      </c>
      <c r="BD1290" s="50"/>
      <c r="BE1290" s="49"/>
      <c r="BF1290" s="49"/>
      <c r="BG1290" s="49"/>
      <c r="BH1290" s="49"/>
      <c r="BI1290" s="49"/>
      <c r="BJ1290" s="49"/>
      <c r="BK1290" s="49"/>
      <c r="BL1290" s="49"/>
      <c r="BM1290" s="49"/>
    </row>
    <row r="1291" spans="2:65" x14ac:dyDescent="0.25">
      <c r="B1291" s="163"/>
      <c r="C1291" s="26"/>
      <c r="D1291" s="27" t="s">
        <v>3450</v>
      </c>
      <c r="E1291" s="27" t="s">
        <v>3451</v>
      </c>
      <c r="F1291" s="29" t="s">
        <v>67</v>
      </c>
      <c r="G1291" s="30"/>
      <c r="H1291" s="30"/>
      <c r="I1291" s="30"/>
      <c r="J1291" s="31"/>
      <c r="K1291" s="32"/>
      <c r="L1291" s="33"/>
      <c r="M1291" s="33"/>
      <c r="N1291" s="26"/>
      <c r="O1291" s="26"/>
      <c r="P1291" s="34"/>
      <c r="Q1291" s="33"/>
      <c r="R1291" s="35"/>
      <c r="S1291" s="26"/>
      <c r="T1291" s="26"/>
      <c r="U1291" s="26"/>
      <c r="V1291" s="26"/>
      <c r="W1291" s="26"/>
      <c r="X1291" s="26"/>
      <c r="Y1291" s="36"/>
      <c r="Z1291" s="37"/>
      <c r="AA1291" s="37"/>
      <c r="AB1291" s="38"/>
      <c r="AC1291" s="33"/>
      <c r="AD1291" s="28"/>
      <c r="AE1291" s="37"/>
      <c r="AF1291" s="38"/>
      <c r="AG1291" s="38"/>
      <c r="AH1291" s="39"/>
      <c r="AI1291" s="39"/>
      <c r="AJ1291" s="40"/>
      <c r="AK1291" s="41"/>
      <c r="AL1291" s="42"/>
      <c r="AM1291" s="39"/>
      <c r="AN1291" s="30"/>
      <c r="AO1291" s="30"/>
      <c r="AP1291" s="38"/>
      <c r="AQ1291" s="43" t="s">
        <v>1185</v>
      </c>
      <c r="AR1291" s="44"/>
      <c r="AS1291" s="45">
        <v>45327</v>
      </c>
      <c r="AT1291" s="46" t="s">
        <v>3452</v>
      </c>
      <c r="AU1291" s="47"/>
      <c r="AV1291" s="48"/>
      <c r="AW1291" s="49"/>
      <c r="AX1291" s="49"/>
      <c r="AY1291" s="49"/>
      <c r="AZ1291" s="49"/>
      <c r="BA1291" s="49"/>
      <c r="BB1291" s="49"/>
      <c r="BC1291" s="49" t="e">
        <v>#VALUE!</v>
      </c>
      <c r="BD1291" s="50"/>
      <c r="BE1291" s="49"/>
      <c r="BF1291" s="49"/>
      <c r="BG1291" s="49"/>
      <c r="BH1291" s="49"/>
      <c r="BI1291" s="49"/>
      <c r="BJ1291" s="49"/>
      <c r="BK1291" s="49"/>
      <c r="BL1291" s="49"/>
      <c r="BM1291" s="49"/>
    </row>
    <row r="1292" spans="2:65" x14ac:dyDescent="0.25">
      <c r="B1292" s="162"/>
      <c r="C1292" s="26"/>
      <c r="D1292" s="27" t="s">
        <v>3453</v>
      </c>
      <c r="E1292" s="27" t="s">
        <v>3454</v>
      </c>
      <c r="F1292" s="29"/>
      <c r="G1292" s="30"/>
      <c r="H1292" s="30"/>
      <c r="I1292" s="30"/>
      <c r="J1292" s="31"/>
      <c r="K1292" s="32"/>
      <c r="L1292" s="33"/>
      <c r="M1292" s="33"/>
      <c r="N1292" s="26"/>
      <c r="O1292" s="26"/>
      <c r="P1292" s="34"/>
      <c r="Q1292" s="33"/>
      <c r="R1292" s="35"/>
      <c r="S1292" s="26"/>
      <c r="T1292" s="26"/>
      <c r="U1292" s="26"/>
      <c r="V1292" s="26" t="s">
        <v>54</v>
      </c>
      <c r="W1292" s="26"/>
      <c r="X1292" s="26"/>
      <c r="Y1292" s="36"/>
      <c r="Z1292" s="37"/>
      <c r="AA1292" s="37"/>
      <c r="AB1292" s="38"/>
      <c r="AC1292" s="33"/>
      <c r="AD1292" s="28"/>
      <c r="AE1292" s="37"/>
      <c r="AF1292" s="38"/>
      <c r="AG1292" s="38"/>
      <c r="AH1292" s="39"/>
      <c r="AI1292" s="39"/>
      <c r="AJ1292" s="40"/>
      <c r="AK1292" s="41"/>
      <c r="AL1292" s="42"/>
      <c r="AM1292" s="39"/>
      <c r="AN1292" s="30"/>
      <c r="AO1292" s="30"/>
      <c r="AP1292" s="38"/>
      <c r="AQ1292" s="43" t="s">
        <v>1185</v>
      </c>
      <c r="AR1292" s="44"/>
      <c r="AS1292" s="45"/>
      <c r="AT1292" s="46"/>
      <c r="AU1292" s="47"/>
      <c r="AV1292" s="48"/>
      <c r="AW1292" s="49"/>
      <c r="AX1292" s="49"/>
      <c r="AY1292" s="49"/>
      <c r="AZ1292" s="49"/>
      <c r="BA1292" s="49"/>
      <c r="BB1292" s="49"/>
      <c r="BC1292" s="49" t="e">
        <v>#VALUE!</v>
      </c>
      <c r="BD1292" s="50"/>
      <c r="BE1292" s="49"/>
      <c r="BF1292" s="49"/>
      <c r="BG1292" s="49"/>
      <c r="BH1292" s="49"/>
      <c r="BI1292" s="49"/>
      <c r="BJ1292" s="49"/>
      <c r="BK1292" s="49"/>
      <c r="BL1292" s="49"/>
      <c r="BM1292" s="49"/>
    </row>
    <row r="1293" spans="2:65" x14ac:dyDescent="0.25">
      <c r="B1293" s="163"/>
      <c r="C1293" s="26"/>
      <c r="D1293" s="27" t="s">
        <v>3455</v>
      </c>
      <c r="E1293" s="27" t="s">
        <v>3456</v>
      </c>
      <c r="F1293" s="29"/>
      <c r="G1293" s="30"/>
      <c r="H1293" s="30"/>
      <c r="I1293" s="30"/>
      <c r="J1293" s="31"/>
      <c r="K1293" s="32"/>
      <c r="L1293" s="33"/>
      <c r="M1293" s="33"/>
      <c r="N1293" s="26"/>
      <c r="O1293" s="26"/>
      <c r="P1293" s="34"/>
      <c r="Q1293" s="33"/>
      <c r="R1293" s="35"/>
      <c r="S1293" s="26"/>
      <c r="T1293" s="26"/>
      <c r="U1293" s="26"/>
      <c r="V1293" s="26" t="s">
        <v>91</v>
      </c>
      <c r="W1293" s="26"/>
      <c r="X1293" s="26" t="s">
        <v>86</v>
      </c>
      <c r="Y1293" s="36"/>
      <c r="Z1293" s="37"/>
      <c r="AA1293" s="37"/>
      <c r="AB1293" s="38" t="s">
        <v>38</v>
      </c>
      <c r="AC1293" s="33"/>
      <c r="AD1293" s="28"/>
      <c r="AE1293" s="37"/>
      <c r="AF1293" s="38"/>
      <c r="AG1293" s="38"/>
      <c r="AH1293" s="39"/>
      <c r="AI1293" s="39"/>
      <c r="AJ1293" s="40"/>
      <c r="AK1293" s="41"/>
      <c r="AL1293" s="42"/>
      <c r="AM1293" s="39"/>
      <c r="AN1293" s="30"/>
      <c r="AO1293" s="30"/>
      <c r="AP1293" s="38"/>
      <c r="AQ1293" s="43" t="s">
        <v>155</v>
      </c>
      <c r="AR1293" s="44"/>
      <c r="AS1293" s="45"/>
      <c r="AT1293" s="46" t="s">
        <v>3457</v>
      </c>
      <c r="AU1293" s="47" t="s">
        <v>61</v>
      </c>
      <c r="AV1293" s="48"/>
      <c r="AW1293" s="49"/>
      <c r="AX1293" s="49"/>
      <c r="AY1293" s="49"/>
      <c r="AZ1293" s="49"/>
      <c r="BA1293" s="49"/>
      <c r="BB1293" s="49"/>
      <c r="BC1293" s="49" t="e">
        <v>#VALUE!</v>
      </c>
      <c r="BD1293" s="50"/>
      <c r="BE1293" s="49"/>
      <c r="BF1293" s="49"/>
      <c r="BG1293" s="49"/>
      <c r="BH1293" s="49"/>
      <c r="BI1293" s="49"/>
      <c r="BJ1293" s="49"/>
      <c r="BK1293" s="49"/>
      <c r="BL1293" s="49"/>
      <c r="BM1293" s="49"/>
    </row>
    <row r="1294" spans="2:65" x14ac:dyDescent="0.25">
      <c r="B1294" s="162"/>
      <c r="C1294" s="26"/>
      <c r="D1294" s="27" t="s">
        <v>3458</v>
      </c>
      <c r="E1294" s="27" t="s">
        <v>3459</v>
      </c>
      <c r="F1294" s="29"/>
      <c r="G1294" s="30"/>
      <c r="H1294" s="30"/>
      <c r="I1294" s="30"/>
      <c r="J1294" s="31"/>
      <c r="K1294" s="32"/>
      <c r="L1294" s="33"/>
      <c r="M1294" s="33"/>
      <c r="N1294" s="26"/>
      <c r="O1294" s="26"/>
      <c r="P1294" s="34"/>
      <c r="Q1294" s="33"/>
      <c r="R1294" s="35"/>
      <c r="S1294" s="26"/>
      <c r="T1294" s="26"/>
      <c r="U1294" s="26"/>
      <c r="V1294" s="26"/>
      <c r="W1294" s="26"/>
      <c r="X1294" s="26"/>
      <c r="Y1294" s="36"/>
      <c r="Z1294" s="37"/>
      <c r="AA1294" s="37"/>
      <c r="AB1294" s="38"/>
      <c r="AC1294" s="33" t="s">
        <v>3460</v>
      </c>
      <c r="AD1294" s="28"/>
      <c r="AE1294" s="37"/>
      <c r="AF1294" s="38"/>
      <c r="AG1294" s="38"/>
      <c r="AH1294" s="39"/>
      <c r="AI1294" s="39"/>
      <c r="AJ1294" s="40"/>
      <c r="AK1294" s="41"/>
      <c r="AL1294" s="42"/>
      <c r="AM1294" s="39"/>
      <c r="AN1294" s="30"/>
      <c r="AO1294" s="30"/>
      <c r="AP1294" s="38"/>
      <c r="AQ1294" s="43" t="s">
        <v>1185</v>
      </c>
      <c r="AR1294" s="44"/>
      <c r="AS1294" s="45"/>
      <c r="AT1294" s="46"/>
      <c r="AU1294" s="47"/>
      <c r="AV1294" s="48"/>
      <c r="AW1294" s="49"/>
      <c r="AX1294" s="49"/>
      <c r="AY1294" s="49"/>
      <c r="AZ1294" s="49"/>
      <c r="BA1294" s="49"/>
      <c r="BB1294" s="49"/>
      <c r="BC1294" s="49"/>
      <c r="BD1294" s="50"/>
      <c r="BE1294" s="49"/>
      <c r="BF1294" s="49"/>
      <c r="BG1294" s="49"/>
      <c r="BH1294" s="49"/>
      <c r="BI1294" s="49"/>
      <c r="BJ1294" s="49"/>
      <c r="BK1294" s="49"/>
      <c r="BL1294" s="49"/>
      <c r="BM1294" s="49"/>
    </row>
    <row r="1295" spans="2:65" x14ac:dyDescent="0.25">
      <c r="B1295" s="163">
        <v>2024</v>
      </c>
      <c r="C1295" s="26"/>
      <c r="D1295" s="27" t="s">
        <v>3461</v>
      </c>
      <c r="E1295" s="27" t="s">
        <v>3462</v>
      </c>
      <c r="F1295" s="29"/>
      <c r="G1295" s="30"/>
      <c r="H1295" s="30"/>
      <c r="I1295" s="30"/>
      <c r="J1295" s="31"/>
      <c r="K1295" s="32"/>
      <c r="L1295" s="33"/>
      <c r="M1295" s="33"/>
      <c r="N1295" s="26"/>
      <c r="O1295" s="26"/>
      <c r="P1295" s="34"/>
      <c r="Q1295" s="33"/>
      <c r="R1295" s="35"/>
      <c r="S1295" s="26"/>
      <c r="T1295" s="26"/>
      <c r="U1295" s="26"/>
      <c r="V1295" s="26" t="s">
        <v>91</v>
      </c>
      <c r="W1295" s="26"/>
      <c r="X1295" s="26"/>
      <c r="Y1295" s="36" t="s">
        <v>3192</v>
      </c>
      <c r="Z1295" s="37">
        <v>150</v>
      </c>
      <c r="AA1295" s="37"/>
      <c r="AB1295" s="38"/>
      <c r="AC1295" s="33" t="s">
        <v>3463</v>
      </c>
      <c r="AD1295" s="28"/>
      <c r="AE1295" s="37">
        <v>2024</v>
      </c>
      <c r="AF1295" s="38">
        <v>45449</v>
      </c>
      <c r="AG1295" s="38">
        <v>45451</v>
      </c>
      <c r="AH1295" s="39"/>
      <c r="AI1295" s="39"/>
      <c r="AJ1295" s="40"/>
      <c r="AK1295" s="41"/>
      <c r="AL1295" s="42" t="s">
        <v>3464</v>
      </c>
      <c r="AM1295" s="39"/>
      <c r="AN1295" s="30" t="s">
        <v>2756</v>
      </c>
      <c r="AO1295" s="30"/>
      <c r="AP1295" s="38"/>
      <c r="AQ1295" s="43" t="s">
        <v>911</v>
      </c>
      <c r="AR1295" s="44"/>
      <c r="AS1295" s="45">
        <v>45546</v>
      </c>
      <c r="AT1295" s="46" t="s">
        <v>2916</v>
      </c>
      <c r="AU1295" s="47"/>
      <c r="AV1295" s="48"/>
      <c r="AW1295" s="49"/>
      <c r="AX1295" s="49"/>
      <c r="AY1295" s="49"/>
      <c r="AZ1295" s="49"/>
      <c r="BA1295" s="49"/>
      <c r="BB1295" s="49"/>
      <c r="BC1295" s="49" t="e">
        <v>#VALUE!</v>
      </c>
      <c r="BD1295" s="50"/>
      <c r="BE1295" s="49"/>
      <c r="BF1295" s="49"/>
      <c r="BG1295" s="49"/>
      <c r="BH1295" s="49"/>
      <c r="BI1295" s="49"/>
      <c r="BJ1295" s="49"/>
      <c r="BK1295" s="49"/>
      <c r="BL1295" s="49"/>
      <c r="BM1295" s="49"/>
    </row>
    <row r="1296" spans="2:65" x14ac:dyDescent="0.25">
      <c r="B1296" s="162"/>
      <c r="C1296" s="26"/>
      <c r="D1296" s="27" t="s">
        <v>3465</v>
      </c>
      <c r="E1296" s="27" t="s">
        <v>3466</v>
      </c>
      <c r="F1296" s="29"/>
      <c r="G1296" s="30"/>
      <c r="H1296" s="30"/>
      <c r="I1296" s="30"/>
      <c r="J1296" s="31"/>
      <c r="K1296" s="32"/>
      <c r="L1296" s="33"/>
      <c r="M1296" s="33"/>
      <c r="N1296" s="26"/>
      <c r="O1296" s="26"/>
      <c r="P1296" s="34"/>
      <c r="Q1296" s="33"/>
      <c r="R1296" s="35"/>
      <c r="S1296" s="26"/>
      <c r="T1296" s="26"/>
      <c r="U1296" s="26"/>
      <c r="V1296" s="26" t="s">
        <v>97</v>
      </c>
      <c r="W1296" s="26"/>
      <c r="X1296" s="26"/>
      <c r="Y1296" s="36"/>
      <c r="Z1296" s="37"/>
      <c r="AA1296" s="37"/>
      <c r="AB1296" s="38"/>
      <c r="AC1296" s="33"/>
      <c r="AD1296" s="28"/>
      <c r="AE1296" s="37"/>
      <c r="AF1296" s="38"/>
      <c r="AG1296" s="38"/>
      <c r="AH1296" s="39"/>
      <c r="AI1296" s="39"/>
      <c r="AJ1296" s="40"/>
      <c r="AK1296" s="41"/>
      <c r="AL1296" s="42"/>
      <c r="AM1296" s="39"/>
      <c r="AN1296" s="30"/>
      <c r="AO1296" s="30"/>
      <c r="AP1296" s="38"/>
      <c r="AQ1296" s="43"/>
      <c r="AR1296" s="44"/>
      <c r="AS1296" s="45">
        <v>45684</v>
      </c>
      <c r="AT1296" s="46" t="s">
        <v>2956</v>
      </c>
      <c r="AU1296" s="47"/>
      <c r="AV1296" s="48"/>
      <c r="AW1296" s="49"/>
      <c r="AX1296" s="49"/>
      <c r="AY1296" s="49"/>
      <c r="AZ1296" s="49"/>
      <c r="BA1296" s="49"/>
      <c r="BB1296" s="49"/>
      <c r="BC1296" s="49"/>
      <c r="BD1296" s="50"/>
      <c r="BE1296" s="49"/>
      <c r="BF1296" s="49"/>
      <c r="BG1296" s="49"/>
      <c r="BH1296" s="49"/>
      <c r="BI1296" s="49"/>
      <c r="BJ1296" s="49"/>
      <c r="BK1296" s="49"/>
      <c r="BL1296" s="49"/>
      <c r="BM1296" s="49"/>
    </row>
    <row r="1297" spans="2:65" x14ac:dyDescent="0.25">
      <c r="B1297" s="163"/>
      <c r="C1297" s="26" t="s">
        <v>1754</v>
      </c>
      <c r="D1297" s="27" t="s">
        <v>3467</v>
      </c>
      <c r="E1297" s="27" t="s">
        <v>1845</v>
      </c>
      <c r="F1297" s="29"/>
      <c r="G1297" s="30"/>
      <c r="H1297" s="30"/>
      <c r="I1297" s="30"/>
      <c r="J1297" s="31"/>
      <c r="K1297" s="32"/>
      <c r="L1297" s="33"/>
      <c r="M1297" s="33"/>
      <c r="N1297" s="26"/>
      <c r="O1297" s="26"/>
      <c r="P1297" s="34"/>
      <c r="Q1297" s="33"/>
      <c r="R1297" s="35"/>
      <c r="S1297" s="26"/>
      <c r="T1297" s="26"/>
      <c r="U1297" s="26"/>
      <c r="V1297" s="26" t="s">
        <v>91</v>
      </c>
      <c r="W1297" s="26"/>
      <c r="X1297" s="26"/>
      <c r="Y1297" s="36"/>
      <c r="Z1297" s="37"/>
      <c r="AA1297" s="37"/>
      <c r="AB1297" s="38"/>
      <c r="AC1297" s="33"/>
      <c r="AD1297" s="28"/>
      <c r="AE1297" s="37"/>
      <c r="AF1297" s="38"/>
      <c r="AG1297" s="38"/>
      <c r="AH1297" s="39"/>
      <c r="AI1297" s="39"/>
      <c r="AJ1297" s="40"/>
      <c r="AK1297" s="41"/>
      <c r="AL1297" s="42"/>
      <c r="AM1297" s="39"/>
      <c r="AN1297" s="30"/>
      <c r="AO1297" s="30"/>
      <c r="AP1297" s="38"/>
      <c r="AQ1297" s="43"/>
      <c r="AR1297" s="44"/>
      <c r="AS1297" s="45">
        <v>45684</v>
      </c>
      <c r="AT1297" s="46" t="s">
        <v>2956</v>
      </c>
      <c r="AU1297" s="47"/>
      <c r="AV1297" s="48"/>
      <c r="AW1297" s="49"/>
      <c r="AX1297" s="49"/>
      <c r="AY1297" s="49"/>
      <c r="AZ1297" s="49"/>
      <c r="BA1297" s="49"/>
      <c r="BB1297" s="49"/>
      <c r="BC1297" s="49"/>
      <c r="BD1297" s="50"/>
      <c r="BE1297" s="49"/>
      <c r="BF1297" s="49"/>
      <c r="BG1297" s="49"/>
      <c r="BH1297" s="49"/>
      <c r="BI1297" s="49"/>
      <c r="BJ1297" s="49"/>
      <c r="BK1297" s="49"/>
      <c r="BL1297" s="49"/>
      <c r="BM1297" s="49"/>
    </row>
    <row r="1298" spans="2:65" x14ac:dyDescent="0.25">
      <c r="B1298" s="162"/>
      <c r="C1298" s="26" t="s">
        <v>1754</v>
      </c>
      <c r="D1298" s="27" t="s">
        <v>3468</v>
      </c>
      <c r="E1298" s="27" t="s">
        <v>3469</v>
      </c>
      <c r="F1298" s="29"/>
      <c r="G1298" s="30"/>
      <c r="H1298" s="30"/>
      <c r="I1298" s="30"/>
      <c r="J1298" s="31"/>
      <c r="K1298" s="32"/>
      <c r="L1298" s="33"/>
      <c r="M1298" s="33"/>
      <c r="N1298" s="26"/>
      <c r="O1298" s="26"/>
      <c r="P1298" s="34"/>
      <c r="Q1298" s="33"/>
      <c r="R1298" s="35"/>
      <c r="S1298" s="26"/>
      <c r="T1298" s="26"/>
      <c r="U1298" s="26"/>
      <c r="V1298" s="26" t="s">
        <v>97</v>
      </c>
      <c r="W1298" s="26"/>
      <c r="X1298" s="26"/>
      <c r="Y1298" s="36"/>
      <c r="Z1298" s="37"/>
      <c r="AA1298" s="37"/>
      <c r="AB1298" s="38"/>
      <c r="AC1298" s="33"/>
      <c r="AD1298" s="28"/>
      <c r="AE1298" s="37"/>
      <c r="AF1298" s="38"/>
      <c r="AG1298" s="38"/>
      <c r="AH1298" s="39"/>
      <c r="AI1298" s="39"/>
      <c r="AJ1298" s="40"/>
      <c r="AK1298" s="41"/>
      <c r="AL1298" s="42"/>
      <c r="AM1298" s="39"/>
      <c r="AN1298" s="30"/>
      <c r="AO1298" s="30"/>
      <c r="AP1298" s="38"/>
      <c r="AQ1298" s="43"/>
      <c r="AR1298" s="44"/>
      <c r="AS1298" s="45">
        <v>45684</v>
      </c>
      <c r="AT1298" s="46" t="s">
        <v>2956</v>
      </c>
      <c r="AU1298" s="47"/>
      <c r="AV1298" s="48"/>
      <c r="AW1298" s="49"/>
      <c r="AX1298" s="49"/>
      <c r="AY1298" s="49"/>
      <c r="AZ1298" s="49"/>
      <c r="BA1298" s="49"/>
      <c r="BB1298" s="49"/>
      <c r="BC1298" s="49"/>
      <c r="BD1298" s="50"/>
      <c r="BE1298" s="49"/>
      <c r="BF1298" s="49"/>
      <c r="BG1298" s="49"/>
      <c r="BH1298" s="49"/>
      <c r="BI1298" s="49"/>
      <c r="BJ1298" s="49"/>
      <c r="BK1298" s="49"/>
      <c r="BL1298" s="49"/>
      <c r="BM1298" s="49"/>
    </row>
    <row r="1299" spans="2:65" x14ac:dyDescent="0.25">
      <c r="B1299" s="163">
        <v>2024</v>
      </c>
      <c r="C1299" s="26"/>
      <c r="D1299" s="27" t="s">
        <v>3470</v>
      </c>
      <c r="E1299" s="27" t="s">
        <v>3471</v>
      </c>
      <c r="F1299" s="29"/>
      <c r="G1299" s="30" t="s">
        <v>3472</v>
      </c>
      <c r="H1299" s="30"/>
      <c r="I1299" s="30"/>
      <c r="J1299" s="31"/>
      <c r="K1299" s="32"/>
      <c r="L1299" s="33"/>
      <c r="M1299" s="33"/>
      <c r="N1299" s="26"/>
      <c r="O1299" s="26"/>
      <c r="P1299" s="34"/>
      <c r="Q1299" s="33"/>
      <c r="R1299" s="35"/>
      <c r="S1299" s="26"/>
      <c r="T1299" s="26"/>
      <c r="U1299" s="26"/>
      <c r="V1299" s="26"/>
      <c r="W1299" s="26"/>
      <c r="X1299" s="26"/>
      <c r="Y1299" s="36" t="s">
        <v>3473</v>
      </c>
      <c r="Z1299" s="37"/>
      <c r="AA1299" s="37"/>
      <c r="AB1299" s="38" t="s">
        <v>38</v>
      </c>
      <c r="AC1299" s="33"/>
      <c r="AD1299" s="28" t="s">
        <v>2108</v>
      </c>
      <c r="AE1299" s="37">
        <v>2024</v>
      </c>
      <c r="AF1299" s="38">
        <v>45315</v>
      </c>
      <c r="AG1299" s="38">
        <v>45317</v>
      </c>
      <c r="AH1299" s="39" t="s">
        <v>1978</v>
      </c>
      <c r="AI1299" s="39" t="s">
        <v>720</v>
      </c>
      <c r="AJ1299" s="40"/>
      <c r="AK1299" s="41"/>
      <c r="AL1299" s="42"/>
      <c r="AM1299" s="39"/>
      <c r="AN1299" s="30"/>
      <c r="AO1299" s="30"/>
      <c r="AP1299" s="38"/>
      <c r="AQ1299" s="43" t="s">
        <v>155</v>
      </c>
      <c r="AR1299" s="44"/>
      <c r="AS1299" s="45"/>
      <c r="AT1299" s="46"/>
      <c r="AU1299" s="47" t="s">
        <v>61</v>
      </c>
      <c r="AV1299" s="48">
        <v>45327</v>
      </c>
      <c r="AW1299" s="49"/>
      <c r="AX1299" s="49"/>
      <c r="AY1299" s="49"/>
      <c r="AZ1299" s="49"/>
      <c r="BA1299" s="49"/>
      <c r="BB1299" s="49"/>
      <c r="BC1299" s="49" t="e">
        <v>#VALUE!</v>
      </c>
      <c r="BD1299" s="50"/>
      <c r="BE1299" s="49">
        <v>137</v>
      </c>
      <c r="BF1299" s="49"/>
      <c r="BG1299" s="49"/>
      <c r="BH1299" s="49"/>
      <c r="BI1299" s="49"/>
      <c r="BJ1299" s="49"/>
      <c r="BK1299" s="49"/>
      <c r="BL1299" s="49"/>
      <c r="BM1299" s="49"/>
    </row>
    <row r="1300" spans="2:65" x14ac:dyDescent="0.25">
      <c r="B1300" s="162">
        <v>2025</v>
      </c>
      <c r="C1300" s="26" t="s">
        <v>664</v>
      </c>
      <c r="D1300" s="27" t="s">
        <v>3474</v>
      </c>
      <c r="E1300" s="27" t="s">
        <v>3475</v>
      </c>
      <c r="F1300" s="29"/>
      <c r="G1300" s="30"/>
      <c r="H1300" s="30"/>
      <c r="I1300" s="30"/>
      <c r="J1300" s="31"/>
      <c r="K1300" s="32"/>
      <c r="L1300" s="33"/>
      <c r="M1300" s="33"/>
      <c r="N1300" s="26"/>
      <c r="O1300" s="26"/>
      <c r="P1300" s="34"/>
      <c r="Q1300" s="33"/>
      <c r="R1300" s="35"/>
      <c r="S1300" s="26"/>
      <c r="T1300" s="26"/>
      <c r="U1300" s="26"/>
      <c r="V1300" s="26"/>
      <c r="W1300" s="26"/>
      <c r="X1300" s="26"/>
      <c r="Y1300" s="36"/>
      <c r="Z1300" s="37"/>
      <c r="AA1300" s="37"/>
      <c r="AB1300" s="38"/>
      <c r="AC1300" s="33" t="s">
        <v>3476</v>
      </c>
      <c r="AD1300" s="28" t="s">
        <v>2108</v>
      </c>
      <c r="AE1300" s="37">
        <v>2025</v>
      </c>
      <c r="AF1300" s="38">
        <v>45672</v>
      </c>
      <c r="AG1300" s="38">
        <v>45672</v>
      </c>
      <c r="AH1300" s="39" t="s">
        <v>664</v>
      </c>
      <c r="AI1300" s="39"/>
      <c r="AJ1300" s="40"/>
      <c r="AK1300" s="41"/>
      <c r="AL1300" s="42"/>
      <c r="AM1300" s="39"/>
      <c r="AN1300" s="30"/>
      <c r="AO1300" s="110" t="s">
        <v>3477</v>
      </c>
      <c r="AP1300" s="38"/>
      <c r="AQ1300" s="43" t="s">
        <v>1414</v>
      </c>
      <c r="AR1300" s="44"/>
      <c r="AS1300" s="45"/>
      <c r="AT1300" s="46"/>
      <c r="AU1300" s="47"/>
      <c r="AV1300" s="48">
        <v>45706</v>
      </c>
      <c r="AW1300" s="49"/>
      <c r="AX1300" s="49"/>
      <c r="AY1300" s="49"/>
      <c r="AZ1300" s="49"/>
      <c r="BA1300" s="49"/>
      <c r="BB1300" s="49"/>
      <c r="BC1300" s="49"/>
      <c r="BD1300" s="50"/>
      <c r="BE1300" s="49"/>
      <c r="BF1300" s="49"/>
      <c r="BG1300" s="49"/>
      <c r="BH1300" s="49"/>
      <c r="BI1300" s="49"/>
      <c r="BJ1300" s="49"/>
      <c r="BK1300" s="49"/>
      <c r="BL1300" s="49"/>
      <c r="BM1300" s="49"/>
    </row>
    <row r="1301" spans="2:65" x14ac:dyDescent="0.25">
      <c r="B1301" s="163">
        <v>2025</v>
      </c>
      <c r="C1301" s="26" t="s">
        <v>664</v>
      </c>
      <c r="D1301" s="27" t="s">
        <v>3474</v>
      </c>
      <c r="E1301" s="27" t="s">
        <v>3475</v>
      </c>
      <c r="F1301" s="29"/>
      <c r="G1301" s="30"/>
      <c r="H1301" s="30"/>
      <c r="I1301" s="30"/>
      <c r="J1301" s="31"/>
      <c r="K1301" s="32"/>
      <c r="L1301" s="33"/>
      <c r="M1301" s="33"/>
      <c r="N1301" s="26"/>
      <c r="O1301" s="26"/>
      <c r="P1301" s="34"/>
      <c r="Q1301" s="33"/>
      <c r="R1301" s="35"/>
      <c r="S1301" s="26"/>
      <c r="T1301" s="26"/>
      <c r="U1301" s="26"/>
      <c r="V1301" s="26"/>
      <c r="W1301" s="26"/>
      <c r="X1301" s="26"/>
      <c r="Y1301" s="36"/>
      <c r="Z1301" s="37"/>
      <c r="AA1301" s="37"/>
      <c r="AB1301" s="38"/>
      <c r="AC1301" s="33" t="s">
        <v>3476</v>
      </c>
      <c r="AD1301" s="28" t="s">
        <v>184</v>
      </c>
      <c r="AE1301" s="37">
        <v>2025</v>
      </c>
      <c r="AF1301" s="38">
        <v>45687</v>
      </c>
      <c r="AG1301" s="38">
        <v>45687</v>
      </c>
      <c r="AH1301" s="39" t="s">
        <v>664</v>
      </c>
      <c r="AI1301" s="39"/>
      <c r="AJ1301" s="40"/>
      <c r="AK1301" s="41"/>
      <c r="AL1301" s="42"/>
      <c r="AM1301" s="39"/>
      <c r="AN1301" s="30"/>
      <c r="AO1301" s="110" t="s">
        <v>3478</v>
      </c>
      <c r="AP1301" s="38"/>
      <c r="AQ1301" s="43" t="s">
        <v>1414</v>
      </c>
      <c r="AR1301" s="44"/>
      <c r="AS1301" s="45"/>
      <c r="AT1301" s="46" t="s">
        <v>3479</v>
      </c>
      <c r="AU1301" s="47"/>
      <c r="AV1301" s="48">
        <v>45706</v>
      </c>
      <c r="AW1301" s="49"/>
      <c r="AX1301" s="49"/>
      <c r="AY1301" s="49"/>
      <c r="AZ1301" s="49"/>
      <c r="BA1301" s="49"/>
      <c r="BB1301" s="49"/>
      <c r="BC1301" s="49"/>
      <c r="BD1301" s="50"/>
      <c r="BE1301" s="49"/>
      <c r="BF1301" s="49"/>
      <c r="BG1301" s="49"/>
      <c r="BH1301" s="49"/>
      <c r="BI1301" s="49"/>
      <c r="BJ1301" s="49"/>
      <c r="BK1301" s="49"/>
      <c r="BL1301" s="49"/>
      <c r="BM1301" s="49"/>
    </row>
    <row r="1302" spans="2:65" x14ac:dyDescent="0.25">
      <c r="B1302" s="162"/>
      <c r="C1302" s="26" t="s">
        <v>664</v>
      </c>
      <c r="D1302" s="27" t="s">
        <v>3474</v>
      </c>
      <c r="E1302" s="27" t="s">
        <v>3475</v>
      </c>
      <c r="F1302" s="29"/>
      <c r="G1302" s="30"/>
      <c r="H1302" s="30"/>
      <c r="I1302" s="30"/>
      <c r="J1302" s="31"/>
      <c r="K1302" s="32"/>
      <c r="L1302" s="33"/>
      <c r="M1302" s="33"/>
      <c r="N1302" s="26"/>
      <c r="O1302" s="26"/>
      <c r="P1302" s="34"/>
      <c r="Q1302" s="33"/>
      <c r="R1302" s="35"/>
      <c r="S1302" s="26"/>
      <c r="T1302" s="26"/>
      <c r="U1302" s="26"/>
      <c r="V1302" s="26"/>
      <c r="W1302" s="26"/>
      <c r="X1302" s="26"/>
      <c r="Y1302" s="36"/>
      <c r="Z1302" s="37"/>
      <c r="AA1302" s="37"/>
      <c r="AB1302" s="38"/>
      <c r="AC1302" s="33" t="s">
        <v>3476</v>
      </c>
      <c r="AD1302" s="28" t="s">
        <v>2116</v>
      </c>
      <c r="AE1302" s="37"/>
      <c r="AF1302" s="38" t="s">
        <v>3480</v>
      </c>
      <c r="AG1302" s="38"/>
      <c r="AH1302" s="39"/>
      <c r="AI1302" s="39"/>
      <c r="AJ1302" s="40"/>
      <c r="AK1302" s="41"/>
      <c r="AL1302" s="42"/>
      <c r="AM1302" s="39"/>
      <c r="AN1302" s="30"/>
      <c r="AO1302" s="30"/>
      <c r="AP1302" s="38"/>
      <c r="AQ1302" s="43"/>
      <c r="AR1302" s="44"/>
      <c r="AS1302" s="45"/>
      <c r="AT1302" s="46"/>
      <c r="AU1302" s="47"/>
      <c r="AV1302" s="48"/>
      <c r="AW1302" s="49"/>
      <c r="AX1302" s="49"/>
      <c r="AY1302" s="49"/>
      <c r="AZ1302" s="49"/>
      <c r="BA1302" s="49"/>
      <c r="BB1302" s="49"/>
      <c r="BC1302" s="49"/>
      <c r="BD1302" s="50"/>
      <c r="BE1302" s="49"/>
      <c r="BF1302" s="49"/>
      <c r="BG1302" s="49"/>
      <c r="BH1302" s="49"/>
      <c r="BI1302" s="49"/>
      <c r="BJ1302" s="49"/>
      <c r="BK1302" s="49"/>
      <c r="BL1302" s="49"/>
      <c r="BM1302" s="49"/>
    </row>
    <row r="1303" spans="2:65" x14ac:dyDescent="0.25">
      <c r="B1303" s="163"/>
      <c r="C1303" s="26" t="s">
        <v>664</v>
      </c>
      <c r="D1303" s="27" t="s">
        <v>3474</v>
      </c>
      <c r="E1303" s="27" t="s">
        <v>3475</v>
      </c>
      <c r="F1303" s="29"/>
      <c r="G1303" s="30"/>
      <c r="H1303" s="30"/>
      <c r="I1303" s="30"/>
      <c r="J1303" s="31"/>
      <c r="K1303" s="32"/>
      <c r="L1303" s="33"/>
      <c r="M1303" s="33"/>
      <c r="N1303" s="26"/>
      <c r="O1303" s="26"/>
      <c r="P1303" s="34"/>
      <c r="Q1303" s="33"/>
      <c r="R1303" s="35"/>
      <c r="S1303" s="26"/>
      <c r="T1303" s="26"/>
      <c r="U1303" s="26"/>
      <c r="V1303" s="26"/>
      <c r="W1303" s="26"/>
      <c r="X1303" s="26"/>
      <c r="Y1303" s="36"/>
      <c r="Z1303" s="37"/>
      <c r="AA1303" s="37"/>
      <c r="AB1303" s="38"/>
      <c r="AC1303" s="33" t="s">
        <v>3476</v>
      </c>
      <c r="AD1303" s="28" t="s">
        <v>2107</v>
      </c>
      <c r="AE1303" s="37"/>
      <c r="AF1303" s="38" t="s">
        <v>3481</v>
      </c>
      <c r="AG1303" s="38"/>
      <c r="AH1303" s="39"/>
      <c r="AI1303" s="39"/>
      <c r="AJ1303" s="40"/>
      <c r="AK1303" s="41"/>
      <c r="AL1303" s="42"/>
      <c r="AM1303" s="39"/>
      <c r="AN1303" s="30"/>
      <c r="AO1303" s="30"/>
      <c r="AP1303" s="38"/>
      <c r="AQ1303" s="43"/>
      <c r="AR1303" s="44"/>
      <c r="AS1303" s="45"/>
      <c r="AT1303" s="46"/>
      <c r="AU1303" s="47"/>
      <c r="AV1303" s="48"/>
      <c r="AW1303" s="49"/>
      <c r="AX1303" s="49"/>
      <c r="AY1303" s="49"/>
      <c r="AZ1303" s="49"/>
      <c r="BA1303" s="49"/>
      <c r="BB1303" s="49"/>
      <c r="BC1303" s="49"/>
      <c r="BD1303" s="50"/>
      <c r="BE1303" s="49"/>
      <c r="BF1303" s="49"/>
      <c r="BG1303" s="49"/>
      <c r="BH1303" s="49"/>
      <c r="BI1303" s="49"/>
      <c r="BJ1303" s="49"/>
      <c r="BK1303" s="49"/>
      <c r="BL1303" s="49"/>
      <c r="BM1303" s="49"/>
    </row>
    <row r="1304" spans="2:65" x14ac:dyDescent="0.25">
      <c r="B1304" s="162"/>
      <c r="C1304" s="26" t="s">
        <v>664</v>
      </c>
      <c r="D1304" s="27" t="s">
        <v>3474</v>
      </c>
      <c r="E1304" s="27" t="s">
        <v>3475</v>
      </c>
      <c r="F1304" s="29"/>
      <c r="G1304" s="30"/>
      <c r="H1304" s="30"/>
      <c r="I1304" s="30"/>
      <c r="J1304" s="31"/>
      <c r="K1304" s="32"/>
      <c r="L1304" s="33"/>
      <c r="M1304" s="33"/>
      <c r="N1304" s="26"/>
      <c r="O1304" s="26"/>
      <c r="P1304" s="34"/>
      <c r="Q1304" s="33"/>
      <c r="R1304" s="35"/>
      <c r="S1304" s="26"/>
      <c r="T1304" s="26"/>
      <c r="U1304" s="26"/>
      <c r="V1304" s="26"/>
      <c r="W1304" s="26"/>
      <c r="X1304" s="26"/>
      <c r="Y1304" s="36"/>
      <c r="Z1304" s="37"/>
      <c r="AA1304" s="37"/>
      <c r="AB1304" s="38"/>
      <c r="AC1304" s="33" t="s">
        <v>3476</v>
      </c>
      <c r="AD1304" s="28" t="s">
        <v>2105</v>
      </c>
      <c r="AE1304" s="37"/>
      <c r="AF1304" s="38" t="s">
        <v>3482</v>
      </c>
      <c r="AG1304" s="38"/>
      <c r="AH1304" s="39"/>
      <c r="AI1304" s="39"/>
      <c r="AJ1304" s="40"/>
      <c r="AK1304" s="41"/>
      <c r="AL1304" s="42"/>
      <c r="AM1304" s="39"/>
      <c r="AN1304" s="30"/>
      <c r="AO1304" s="30"/>
      <c r="AP1304" s="38"/>
      <c r="AQ1304" s="43"/>
      <c r="AR1304" s="44"/>
      <c r="AS1304" s="45"/>
      <c r="AT1304" s="46"/>
      <c r="AU1304" s="47"/>
      <c r="AV1304" s="48"/>
      <c r="AW1304" s="49"/>
      <c r="AX1304" s="49"/>
      <c r="AY1304" s="49"/>
      <c r="AZ1304" s="49"/>
      <c r="BA1304" s="49"/>
      <c r="BB1304" s="49"/>
      <c r="BC1304" s="49"/>
      <c r="BD1304" s="50"/>
      <c r="BE1304" s="49"/>
      <c r="BF1304" s="49"/>
      <c r="BG1304" s="49"/>
      <c r="BH1304" s="49"/>
      <c r="BI1304" s="49"/>
      <c r="BJ1304" s="49"/>
      <c r="BK1304" s="49"/>
      <c r="BL1304" s="49"/>
      <c r="BM1304" s="49"/>
    </row>
    <row r="1305" spans="2:65" x14ac:dyDescent="0.25">
      <c r="B1305" s="163"/>
      <c r="C1305" s="26" t="s">
        <v>664</v>
      </c>
      <c r="D1305" s="27" t="s">
        <v>3474</v>
      </c>
      <c r="E1305" s="27" t="s">
        <v>3475</v>
      </c>
      <c r="F1305" s="29"/>
      <c r="G1305" s="30"/>
      <c r="H1305" s="30"/>
      <c r="I1305" s="30"/>
      <c r="J1305" s="31"/>
      <c r="K1305" s="32"/>
      <c r="L1305" s="33"/>
      <c r="M1305" s="33"/>
      <c r="N1305" s="26"/>
      <c r="O1305" s="26"/>
      <c r="P1305" s="34"/>
      <c r="Q1305" s="33"/>
      <c r="R1305" s="35"/>
      <c r="S1305" s="26"/>
      <c r="T1305" s="26"/>
      <c r="U1305" s="26"/>
      <c r="V1305" s="26"/>
      <c r="W1305" s="26"/>
      <c r="X1305" s="26"/>
      <c r="Y1305" s="36"/>
      <c r="Z1305" s="37"/>
      <c r="AA1305" s="37"/>
      <c r="AB1305" s="38"/>
      <c r="AC1305" s="33" t="s">
        <v>3476</v>
      </c>
      <c r="AD1305" s="28" t="s">
        <v>647</v>
      </c>
      <c r="AE1305" s="37"/>
      <c r="AF1305" s="38" t="s">
        <v>3482</v>
      </c>
      <c r="AG1305" s="38"/>
      <c r="AH1305" s="39"/>
      <c r="AI1305" s="39"/>
      <c r="AJ1305" s="40"/>
      <c r="AK1305" s="41"/>
      <c r="AL1305" s="42"/>
      <c r="AM1305" s="39"/>
      <c r="AN1305" s="30"/>
      <c r="AO1305" s="30"/>
      <c r="AP1305" s="38"/>
      <c r="AQ1305" s="43"/>
      <c r="AR1305" s="44"/>
      <c r="AS1305" s="45"/>
      <c r="AT1305" s="46"/>
      <c r="AU1305" s="47"/>
      <c r="AV1305" s="48"/>
      <c r="AW1305" s="49"/>
      <c r="AX1305" s="49"/>
      <c r="AY1305" s="49"/>
      <c r="AZ1305" s="49"/>
      <c r="BA1305" s="49"/>
      <c r="BB1305" s="49"/>
      <c r="BC1305" s="49"/>
      <c r="BD1305" s="50"/>
      <c r="BE1305" s="49"/>
      <c r="BF1305" s="49"/>
      <c r="BG1305" s="49"/>
      <c r="BH1305" s="49"/>
      <c r="BI1305" s="49"/>
      <c r="BJ1305" s="49"/>
      <c r="BK1305" s="49"/>
      <c r="BL1305" s="49"/>
      <c r="BM1305" s="49"/>
    </row>
    <row r="1306" spans="2:65" x14ac:dyDescent="0.25">
      <c r="B1306" s="162"/>
      <c r="C1306" s="26" t="s">
        <v>664</v>
      </c>
      <c r="D1306" s="27" t="s">
        <v>3474</v>
      </c>
      <c r="E1306" s="27" t="s">
        <v>3475</v>
      </c>
      <c r="F1306" s="29"/>
      <c r="G1306" s="30"/>
      <c r="H1306" s="30"/>
      <c r="I1306" s="30"/>
      <c r="J1306" s="31"/>
      <c r="K1306" s="32"/>
      <c r="L1306" s="33"/>
      <c r="M1306" s="33"/>
      <c r="N1306" s="26"/>
      <c r="O1306" s="26"/>
      <c r="P1306" s="34"/>
      <c r="Q1306" s="33"/>
      <c r="R1306" s="35"/>
      <c r="S1306" s="26"/>
      <c r="T1306" s="26"/>
      <c r="U1306" s="26"/>
      <c r="V1306" s="26"/>
      <c r="W1306" s="26"/>
      <c r="X1306" s="26"/>
      <c r="Y1306" s="36"/>
      <c r="Z1306" s="37"/>
      <c r="AA1306" s="37"/>
      <c r="AB1306" s="38"/>
      <c r="AC1306" s="33" t="s">
        <v>3476</v>
      </c>
      <c r="AD1306" s="28" t="s">
        <v>1747</v>
      </c>
      <c r="AE1306" s="37"/>
      <c r="AF1306" s="38" t="s">
        <v>3483</v>
      </c>
      <c r="AG1306" s="38"/>
      <c r="AH1306" s="39"/>
      <c r="AI1306" s="39"/>
      <c r="AJ1306" s="40"/>
      <c r="AK1306" s="41"/>
      <c r="AL1306" s="42"/>
      <c r="AM1306" s="39"/>
      <c r="AN1306" s="30"/>
      <c r="AO1306" s="30"/>
      <c r="AP1306" s="38"/>
      <c r="AQ1306" s="43"/>
      <c r="AR1306" s="44"/>
      <c r="AS1306" s="45"/>
      <c r="AT1306" s="46"/>
      <c r="AU1306" s="47"/>
      <c r="AV1306" s="48"/>
      <c r="AW1306" s="49"/>
      <c r="AX1306" s="49"/>
      <c r="AY1306" s="49"/>
      <c r="AZ1306" s="49"/>
      <c r="BA1306" s="49"/>
      <c r="BB1306" s="49"/>
      <c r="BC1306" s="49"/>
      <c r="BD1306" s="50"/>
      <c r="BE1306" s="49"/>
      <c r="BF1306" s="49"/>
      <c r="BG1306" s="49"/>
      <c r="BH1306" s="49"/>
      <c r="BI1306" s="49"/>
      <c r="BJ1306" s="49"/>
      <c r="BK1306" s="49"/>
      <c r="BL1306" s="49"/>
      <c r="BM1306" s="49"/>
    </row>
    <row r="1307" spans="2:65" x14ac:dyDescent="0.25">
      <c r="B1307" s="163"/>
      <c r="C1307" s="26" t="s">
        <v>664</v>
      </c>
      <c r="D1307" s="27" t="s">
        <v>3474</v>
      </c>
      <c r="E1307" s="27" t="s">
        <v>3475</v>
      </c>
      <c r="F1307" s="29"/>
      <c r="G1307" s="30"/>
      <c r="H1307" s="30"/>
      <c r="I1307" s="30"/>
      <c r="J1307" s="31"/>
      <c r="K1307" s="32"/>
      <c r="L1307" s="33"/>
      <c r="M1307" s="33"/>
      <c r="N1307" s="26"/>
      <c r="O1307" s="26"/>
      <c r="P1307" s="34"/>
      <c r="Q1307" s="33"/>
      <c r="R1307" s="35"/>
      <c r="S1307" s="26"/>
      <c r="T1307" s="26"/>
      <c r="U1307" s="26"/>
      <c r="V1307" s="26"/>
      <c r="W1307" s="26"/>
      <c r="X1307" s="26"/>
      <c r="Y1307" s="36"/>
      <c r="Z1307" s="37"/>
      <c r="AA1307" s="37"/>
      <c r="AB1307" s="38"/>
      <c r="AC1307" s="33" t="s">
        <v>3476</v>
      </c>
      <c r="AD1307" s="28" t="s">
        <v>239</v>
      </c>
      <c r="AE1307" s="37"/>
      <c r="AF1307" s="38" t="s">
        <v>3483</v>
      </c>
      <c r="AG1307" s="38"/>
      <c r="AH1307" s="39"/>
      <c r="AI1307" s="39"/>
      <c r="AJ1307" s="40"/>
      <c r="AK1307" s="41"/>
      <c r="AL1307" s="42"/>
      <c r="AM1307" s="39"/>
      <c r="AN1307" s="30"/>
      <c r="AO1307" s="30"/>
      <c r="AP1307" s="38"/>
      <c r="AQ1307" s="43"/>
      <c r="AR1307" s="44"/>
      <c r="AS1307" s="45"/>
      <c r="AT1307" s="46"/>
      <c r="AU1307" s="47"/>
      <c r="AV1307" s="48"/>
      <c r="AW1307" s="49"/>
      <c r="AX1307" s="49"/>
      <c r="AY1307" s="49"/>
      <c r="AZ1307" s="49"/>
      <c r="BA1307" s="49"/>
      <c r="BB1307" s="49"/>
      <c r="BC1307" s="49"/>
      <c r="BD1307" s="50"/>
      <c r="BE1307" s="49"/>
      <c r="BF1307" s="49"/>
      <c r="BG1307" s="49"/>
      <c r="BH1307" s="49"/>
      <c r="BI1307" s="49"/>
      <c r="BJ1307" s="49"/>
      <c r="BK1307" s="49"/>
      <c r="BL1307" s="49"/>
      <c r="BM1307" s="49"/>
    </row>
    <row r="1308" spans="2:65" x14ac:dyDescent="0.25">
      <c r="B1308" s="162"/>
      <c r="C1308" s="26" t="s">
        <v>664</v>
      </c>
      <c r="D1308" s="27" t="s">
        <v>3474</v>
      </c>
      <c r="E1308" s="27" t="s">
        <v>3475</v>
      </c>
      <c r="F1308" s="29"/>
      <c r="G1308" s="30"/>
      <c r="H1308" s="30"/>
      <c r="I1308" s="30"/>
      <c r="J1308" s="31"/>
      <c r="K1308" s="32"/>
      <c r="L1308" s="33"/>
      <c r="M1308" s="33"/>
      <c r="N1308" s="26"/>
      <c r="O1308" s="26"/>
      <c r="P1308" s="34"/>
      <c r="Q1308" s="33"/>
      <c r="R1308" s="35"/>
      <c r="S1308" s="26"/>
      <c r="T1308" s="26"/>
      <c r="U1308" s="26"/>
      <c r="V1308" s="26"/>
      <c r="W1308" s="26"/>
      <c r="X1308" s="26"/>
      <c r="Y1308" s="36"/>
      <c r="Z1308" s="37"/>
      <c r="AA1308" s="37"/>
      <c r="AB1308" s="38"/>
      <c r="AC1308" s="33" t="s">
        <v>3476</v>
      </c>
      <c r="AD1308" s="28" t="s">
        <v>3484</v>
      </c>
      <c r="AE1308" s="37"/>
      <c r="AF1308" s="38" t="s">
        <v>3485</v>
      </c>
      <c r="AG1308" s="38"/>
      <c r="AH1308" s="39"/>
      <c r="AI1308" s="39"/>
      <c r="AJ1308" s="40"/>
      <c r="AK1308" s="41"/>
      <c r="AL1308" s="42"/>
      <c r="AM1308" s="39"/>
      <c r="AN1308" s="30"/>
      <c r="AO1308" s="30"/>
      <c r="AP1308" s="38"/>
      <c r="AQ1308" s="43"/>
      <c r="AR1308" s="44"/>
      <c r="AS1308" s="45"/>
      <c r="AT1308" s="46"/>
      <c r="AU1308" s="47"/>
      <c r="AV1308" s="48"/>
      <c r="AW1308" s="49"/>
      <c r="AX1308" s="49"/>
      <c r="AY1308" s="49"/>
      <c r="AZ1308" s="49"/>
      <c r="BA1308" s="49"/>
      <c r="BB1308" s="49"/>
      <c r="BC1308" s="49"/>
      <c r="BD1308" s="50"/>
      <c r="BE1308" s="49"/>
      <c r="BF1308" s="49"/>
      <c r="BG1308" s="49"/>
      <c r="BH1308" s="49"/>
      <c r="BI1308" s="49"/>
      <c r="BJ1308" s="49"/>
      <c r="BK1308" s="49"/>
      <c r="BL1308" s="49"/>
      <c r="BM1308" s="49"/>
    </row>
    <row r="1309" spans="2:65" x14ac:dyDescent="0.25">
      <c r="B1309" s="163"/>
      <c r="C1309" s="26" t="s">
        <v>664</v>
      </c>
      <c r="D1309" s="27" t="s">
        <v>3474</v>
      </c>
      <c r="E1309" s="27" t="s">
        <v>3475</v>
      </c>
      <c r="F1309" s="29"/>
      <c r="G1309" s="30"/>
      <c r="H1309" s="30"/>
      <c r="I1309" s="30"/>
      <c r="J1309" s="31"/>
      <c r="K1309" s="32"/>
      <c r="L1309" s="33"/>
      <c r="M1309" s="33"/>
      <c r="N1309" s="26"/>
      <c r="O1309" s="26"/>
      <c r="P1309" s="34"/>
      <c r="Q1309" s="33"/>
      <c r="R1309" s="35"/>
      <c r="S1309" s="26"/>
      <c r="T1309" s="26"/>
      <c r="U1309" s="26"/>
      <c r="V1309" s="26"/>
      <c r="W1309" s="26"/>
      <c r="X1309" s="26"/>
      <c r="Y1309" s="36"/>
      <c r="Z1309" s="37"/>
      <c r="AA1309" s="37"/>
      <c r="AB1309" s="38"/>
      <c r="AC1309" s="33" t="s">
        <v>3476</v>
      </c>
      <c r="AD1309" s="28" t="s">
        <v>287</v>
      </c>
      <c r="AE1309" s="37"/>
      <c r="AF1309" s="38" t="s">
        <v>3486</v>
      </c>
      <c r="AG1309" s="38"/>
      <c r="AH1309" s="39"/>
      <c r="AI1309" s="39"/>
      <c r="AJ1309" s="40"/>
      <c r="AK1309" s="41"/>
      <c r="AL1309" s="42"/>
      <c r="AM1309" s="39"/>
      <c r="AN1309" s="30"/>
      <c r="AO1309" s="30"/>
      <c r="AP1309" s="38"/>
      <c r="AQ1309" s="43"/>
      <c r="AR1309" s="44"/>
      <c r="AS1309" s="45"/>
      <c r="AT1309" s="46"/>
      <c r="AU1309" s="47"/>
      <c r="AV1309" s="48"/>
      <c r="AW1309" s="49"/>
      <c r="AX1309" s="49"/>
      <c r="AY1309" s="49"/>
      <c r="AZ1309" s="49"/>
      <c r="BA1309" s="49"/>
      <c r="BB1309" s="49"/>
      <c r="BC1309" s="49"/>
      <c r="BD1309" s="50"/>
      <c r="BE1309" s="49"/>
      <c r="BF1309" s="49"/>
      <c r="BG1309" s="49"/>
      <c r="BH1309" s="49"/>
      <c r="BI1309" s="49"/>
      <c r="BJ1309" s="49"/>
      <c r="BK1309" s="49"/>
      <c r="BL1309" s="49"/>
      <c r="BM1309" s="49"/>
    </row>
    <row r="1310" spans="2:65" x14ac:dyDescent="0.25">
      <c r="B1310" s="162"/>
      <c r="C1310" s="26" t="s">
        <v>664</v>
      </c>
      <c r="D1310" s="27" t="s">
        <v>3474</v>
      </c>
      <c r="E1310" s="27" t="s">
        <v>3475</v>
      </c>
      <c r="F1310" s="29"/>
      <c r="G1310" s="30"/>
      <c r="H1310" s="30"/>
      <c r="I1310" s="30"/>
      <c r="J1310" s="31"/>
      <c r="K1310" s="32"/>
      <c r="L1310" s="33"/>
      <c r="M1310" s="33"/>
      <c r="N1310" s="26"/>
      <c r="O1310" s="26"/>
      <c r="P1310" s="34"/>
      <c r="Q1310" s="33"/>
      <c r="R1310" s="35"/>
      <c r="S1310" s="26"/>
      <c r="T1310" s="26"/>
      <c r="U1310" s="26"/>
      <c r="V1310" s="26"/>
      <c r="W1310" s="26"/>
      <c r="X1310" s="26"/>
      <c r="Y1310" s="36"/>
      <c r="Z1310" s="37"/>
      <c r="AA1310" s="37"/>
      <c r="AB1310" s="38"/>
      <c r="AC1310" s="33" t="s">
        <v>3476</v>
      </c>
      <c r="AD1310" s="28" t="s">
        <v>3487</v>
      </c>
      <c r="AE1310" s="37"/>
      <c r="AF1310" s="38" t="s">
        <v>3488</v>
      </c>
      <c r="AG1310" s="38"/>
      <c r="AH1310" s="39"/>
      <c r="AI1310" s="39"/>
      <c r="AJ1310" s="40"/>
      <c r="AK1310" s="41"/>
      <c r="AL1310" s="42"/>
      <c r="AM1310" s="39"/>
      <c r="AN1310" s="30"/>
      <c r="AO1310" s="30"/>
      <c r="AP1310" s="38"/>
      <c r="AQ1310" s="43"/>
      <c r="AR1310" s="44"/>
      <c r="AS1310" s="45"/>
      <c r="AT1310" s="46"/>
      <c r="AU1310" s="47"/>
      <c r="AV1310" s="48"/>
      <c r="AW1310" s="49"/>
      <c r="AX1310" s="49"/>
      <c r="AY1310" s="49"/>
      <c r="AZ1310" s="49"/>
      <c r="BA1310" s="49"/>
      <c r="BB1310" s="49"/>
      <c r="BC1310" s="49"/>
      <c r="BD1310" s="50"/>
      <c r="BE1310" s="49"/>
      <c r="BF1310" s="49"/>
      <c r="BG1310" s="49"/>
      <c r="BH1310" s="49"/>
      <c r="BI1310" s="49"/>
      <c r="BJ1310" s="49"/>
      <c r="BK1310" s="49"/>
      <c r="BL1310" s="49"/>
      <c r="BM1310" s="49"/>
    </row>
    <row r="1311" spans="2:65" x14ac:dyDescent="0.25">
      <c r="B1311" s="163"/>
      <c r="C1311" s="26"/>
      <c r="D1311" s="27" t="s">
        <v>3489</v>
      </c>
      <c r="E1311" s="27" t="s">
        <v>3490</v>
      </c>
      <c r="F1311" s="29"/>
      <c r="G1311" s="30"/>
      <c r="H1311" s="30"/>
      <c r="I1311" s="30"/>
      <c r="J1311" s="31"/>
      <c r="K1311" s="32"/>
      <c r="L1311" s="33"/>
      <c r="M1311" s="33"/>
      <c r="N1311" s="26"/>
      <c r="O1311" s="26"/>
      <c r="P1311" s="34"/>
      <c r="Q1311" s="33"/>
      <c r="R1311" s="35"/>
      <c r="S1311" s="26"/>
      <c r="T1311" s="26"/>
      <c r="U1311" s="26"/>
      <c r="V1311" s="26" t="s">
        <v>97</v>
      </c>
      <c r="W1311" s="26"/>
      <c r="X1311" s="26"/>
      <c r="Y1311" s="36"/>
      <c r="Z1311" s="37"/>
      <c r="AA1311" s="37"/>
      <c r="AB1311" s="38"/>
      <c r="AC1311" s="33"/>
      <c r="AD1311" s="28"/>
      <c r="AE1311" s="37"/>
      <c r="AF1311" s="38"/>
      <c r="AG1311" s="38"/>
      <c r="AH1311" s="39"/>
      <c r="AI1311" s="39"/>
      <c r="AJ1311" s="40"/>
      <c r="AK1311" s="41"/>
      <c r="AL1311" s="42"/>
      <c r="AM1311" s="39"/>
      <c r="AN1311" s="30"/>
      <c r="AO1311" s="30"/>
      <c r="AP1311" s="38"/>
      <c r="AQ1311" s="43"/>
      <c r="AR1311" s="44"/>
      <c r="AS1311" s="45">
        <v>45684</v>
      </c>
      <c r="AT1311" s="46"/>
      <c r="AU1311" s="47"/>
      <c r="AV1311" s="48"/>
      <c r="AW1311" s="49"/>
      <c r="AX1311" s="49"/>
      <c r="AY1311" s="49"/>
      <c r="AZ1311" s="49"/>
      <c r="BA1311" s="49"/>
      <c r="BB1311" s="49"/>
      <c r="BC1311" s="49"/>
      <c r="BD1311" s="50"/>
      <c r="BE1311" s="49"/>
      <c r="BF1311" s="49"/>
      <c r="BG1311" s="49"/>
      <c r="BH1311" s="49"/>
      <c r="BI1311" s="49"/>
      <c r="BJ1311" s="49"/>
      <c r="BK1311" s="49"/>
      <c r="BL1311" s="49"/>
      <c r="BM1311" s="49"/>
    </row>
    <row r="1312" spans="2:65" x14ac:dyDescent="0.25">
      <c r="B1312" s="162"/>
      <c r="C1312" s="26"/>
      <c r="D1312" s="27" t="s">
        <v>3491</v>
      </c>
      <c r="E1312" s="27" t="s">
        <v>3492</v>
      </c>
      <c r="F1312" s="29"/>
      <c r="G1312" s="30"/>
      <c r="H1312" s="30"/>
      <c r="I1312" s="30"/>
      <c r="J1312" s="31"/>
      <c r="K1312" s="32"/>
      <c r="L1312" s="33"/>
      <c r="M1312" s="33"/>
      <c r="N1312" s="26"/>
      <c r="O1312" s="26"/>
      <c r="P1312" s="34"/>
      <c r="Q1312" s="33"/>
      <c r="R1312" s="35"/>
      <c r="S1312" s="26"/>
      <c r="T1312" s="26"/>
      <c r="U1312" s="26"/>
      <c r="V1312" s="26"/>
      <c r="W1312" s="26"/>
      <c r="X1312" s="26"/>
      <c r="Y1312" s="36"/>
      <c r="Z1312" s="37"/>
      <c r="AA1312" s="37"/>
      <c r="AB1312" s="38"/>
      <c r="AC1312" s="33"/>
      <c r="AD1312" s="28"/>
      <c r="AE1312" s="37"/>
      <c r="AF1312" s="38"/>
      <c r="AG1312" s="38"/>
      <c r="AH1312" s="39"/>
      <c r="AI1312" s="39"/>
      <c r="AJ1312" s="40"/>
      <c r="AK1312" s="41"/>
      <c r="AL1312" s="42"/>
      <c r="AM1312" s="39"/>
      <c r="AN1312" s="30"/>
      <c r="AO1312" s="30"/>
      <c r="AP1312" s="38"/>
      <c r="AQ1312" s="43" t="s">
        <v>1185</v>
      </c>
      <c r="AR1312" s="44"/>
      <c r="AS1312" s="45">
        <v>45624</v>
      </c>
      <c r="AT1312" s="46" t="s">
        <v>3493</v>
      </c>
      <c r="AU1312" s="47"/>
      <c r="AV1312" s="48"/>
      <c r="AW1312" s="49"/>
      <c r="AX1312" s="49"/>
      <c r="AY1312" s="49"/>
      <c r="AZ1312" s="49"/>
      <c r="BA1312" s="49"/>
      <c r="BB1312" s="49"/>
      <c r="BC1312" s="49"/>
      <c r="BD1312" s="50"/>
      <c r="BE1312" s="49"/>
      <c r="BF1312" s="49"/>
      <c r="BG1312" s="49"/>
      <c r="BH1312" s="49"/>
      <c r="BI1312" s="49"/>
      <c r="BJ1312" s="49"/>
      <c r="BK1312" s="49"/>
      <c r="BL1312" s="49"/>
      <c r="BM1312" s="49"/>
    </row>
    <row r="1313" spans="2:65" x14ac:dyDescent="0.25">
      <c r="B1313" s="163"/>
      <c r="C1313" s="26"/>
      <c r="D1313" s="27" t="s">
        <v>3494</v>
      </c>
      <c r="E1313" s="27" t="s">
        <v>3495</v>
      </c>
      <c r="F1313" s="29"/>
      <c r="G1313" s="30"/>
      <c r="H1313" s="30"/>
      <c r="I1313" s="30"/>
      <c r="J1313" s="31"/>
      <c r="K1313" s="32"/>
      <c r="L1313" s="33"/>
      <c r="M1313" s="33"/>
      <c r="N1313" s="26"/>
      <c r="O1313" s="26"/>
      <c r="P1313" s="34"/>
      <c r="Q1313" s="33"/>
      <c r="R1313" s="35"/>
      <c r="S1313" s="26"/>
      <c r="T1313" s="26"/>
      <c r="U1313" s="26"/>
      <c r="V1313" s="26" t="s">
        <v>84</v>
      </c>
      <c r="W1313" s="26"/>
      <c r="X1313" s="26"/>
      <c r="Y1313" s="36"/>
      <c r="Z1313" s="37"/>
      <c r="AA1313" s="37"/>
      <c r="AB1313" s="38"/>
      <c r="AC1313" s="33"/>
      <c r="AD1313" s="28"/>
      <c r="AE1313" s="37"/>
      <c r="AF1313" s="38"/>
      <c r="AG1313" s="38"/>
      <c r="AH1313" s="39"/>
      <c r="AI1313" s="39"/>
      <c r="AJ1313" s="40"/>
      <c r="AK1313" s="41"/>
      <c r="AL1313" s="42" t="s">
        <v>1899</v>
      </c>
      <c r="AM1313" s="39"/>
      <c r="AN1313" s="30"/>
      <c r="AO1313" s="30"/>
      <c r="AP1313" s="38"/>
      <c r="AQ1313" s="43" t="s">
        <v>1185</v>
      </c>
      <c r="AR1313" s="44"/>
      <c r="AS1313" s="45">
        <v>45684</v>
      </c>
      <c r="AT1313" s="46"/>
      <c r="AU1313" s="47"/>
      <c r="AV1313" s="48"/>
      <c r="AW1313" s="49"/>
      <c r="AX1313" s="49"/>
      <c r="AY1313" s="49"/>
      <c r="AZ1313" s="49"/>
      <c r="BA1313" s="49"/>
      <c r="BB1313" s="49"/>
      <c r="BC1313" s="49"/>
      <c r="BD1313" s="50"/>
      <c r="BE1313" s="49"/>
      <c r="BF1313" s="49"/>
      <c r="BG1313" s="49"/>
      <c r="BH1313" s="49"/>
      <c r="BI1313" s="49"/>
      <c r="BJ1313" s="49"/>
      <c r="BK1313" s="49"/>
      <c r="BL1313" s="49"/>
      <c r="BM1313" s="49"/>
    </row>
    <row r="1314" spans="2:65" x14ac:dyDescent="0.25">
      <c r="B1314" s="162">
        <v>2025</v>
      </c>
      <c r="C1314" s="26"/>
      <c r="D1314" s="27" t="s">
        <v>3496</v>
      </c>
      <c r="E1314" s="27" t="s">
        <v>3497</v>
      </c>
      <c r="F1314" s="29"/>
      <c r="G1314" s="30"/>
      <c r="H1314" s="30"/>
      <c r="I1314" s="30"/>
      <c r="J1314" s="31"/>
      <c r="K1314" s="32"/>
      <c r="L1314" s="33"/>
      <c r="M1314" s="33"/>
      <c r="N1314" s="26"/>
      <c r="O1314" s="26"/>
      <c r="P1314" s="34"/>
      <c r="Q1314" s="33"/>
      <c r="R1314" s="35"/>
      <c r="S1314" s="26"/>
      <c r="T1314" s="26"/>
      <c r="U1314" s="26"/>
      <c r="V1314" s="26" t="s">
        <v>2633</v>
      </c>
      <c r="W1314" s="26"/>
      <c r="X1314" s="26"/>
      <c r="Y1314" s="36"/>
      <c r="Z1314" s="37"/>
      <c r="AA1314" s="37"/>
      <c r="AB1314" s="38"/>
      <c r="AC1314" s="33" t="s">
        <v>3498</v>
      </c>
      <c r="AD1314" s="28"/>
      <c r="AE1314" s="37">
        <v>2025</v>
      </c>
      <c r="AF1314" s="38">
        <v>45708</v>
      </c>
      <c r="AG1314" s="38">
        <v>45733</v>
      </c>
      <c r="AH1314" s="39" t="s">
        <v>664</v>
      </c>
      <c r="AI1314" s="39" t="s">
        <v>1656</v>
      </c>
      <c r="AJ1314" s="40" t="s">
        <v>1540</v>
      </c>
      <c r="AK1314" s="41"/>
      <c r="AL1314" s="42" t="s">
        <v>1894</v>
      </c>
      <c r="AM1314" s="39"/>
      <c r="AN1314" s="30"/>
      <c r="AO1314" s="30"/>
      <c r="AP1314" s="38"/>
      <c r="AQ1314" s="43"/>
      <c r="AR1314" s="44">
        <v>45733</v>
      </c>
      <c r="AS1314" s="45"/>
      <c r="AT1314" s="46"/>
      <c r="AU1314" s="47"/>
      <c r="AV1314" s="48"/>
      <c r="AW1314" s="49"/>
      <c r="AX1314" s="49"/>
      <c r="AY1314" s="49"/>
      <c r="AZ1314" s="49"/>
      <c r="BA1314" s="49"/>
      <c r="BB1314" s="49"/>
      <c r="BC1314" s="49"/>
      <c r="BD1314" s="50"/>
      <c r="BE1314" s="49"/>
      <c r="BF1314" s="49"/>
      <c r="BG1314" s="49"/>
      <c r="BH1314" s="49"/>
      <c r="BI1314" s="49"/>
      <c r="BJ1314" s="49"/>
      <c r="BK1314" s="49"/>
      <c r="BL1314" s="49"/>
      <c r="BM1314" s="49"/>
    </row>
    <row r="1315" spans="2:65" x14ac:dyDescent="0.25">
      <c r="B1315" s="163"/>
      <c r="C1315" s="26"/>
      <c r="D1315" s="27" t="s">
        <v>3499</v>
      </c>
      <c r="E1315" s="27" t="s">
        <v>3500</v>
      </c>
      <c r="F1315" s="29"/>
      <c r="G1315" s="30"/>
      <c r="H1315" s="30"/>
      <c r="I1315" s="30"/>
      <c r="J1315" s="31"/>
      <c r="K1315" s="32"/>
      <c r="L1315" s="33"/>
      <c r="M1315" s="33"/>
      <c r="N1315" s="26"/>
      <c r="O1315" s="26"/>
      <c r="P1315" s="34"/>
      <c r="Q1315" s="33"/>
      <c r="R1315" s="35"/>
      <c r="S1315" s="26"/>
      <c r="T1315" s="26"/>
      <c r="U1315" s="26"/>
      <c r="V1315" s="26" t="s">
        <v>97</v>
      </c>
      <c r="W1315" s="26"/>
      <c r="X1315" s="26"/>
      <c r="Y1315" s="36"/>
      <c r="Z1315" s="37"/>
      <c r="AA1315" s="37"/>
      <c r="AB1315" s="38"/>
      <c r="AC1315" s="33"/>
      <c r="AD1315" s="28"/>
      <c r="AE1315" s="37"/>
      <c r="AF1315" s="38"/>
      <c r="AG1315" s="38"/>
      <c r="AH1315" s="39"/>
      <c r="AI1315" s="39"/>
      <c r="AJ1315" s="40"/>
      <c r="AK1315" s="41"/>
      <c r="AL1315" s="42"/>
      <c r="AM1315" s="39"/>
      <c r="AN1315" s="30"/>
      <c r="AO1315" s="30"/>
      <c r="AP1315" s="38"/>
      <c r="AQ1315" s="43"/>
      <c r="AR1315" s="44"/>
      <c r="AS1315" s="45">
        <v>45684</v>
      </c>
      <c r="AT1315" s="46" t="s">
        <v>2956</v>
      </c>
      <c r="AU1315" s="47"/>
      <c r="AV1315" s="48"/>
      <c r="AW1315" s="49"/>
      <c r="AX1315" s="49"/>
      <c r="AY1315" s="49"/>
      <c r="AZ1315" s="49"/>
      <c r="BA1315" s="49"/>
      <c r="BB1315" s="49"/>
      <c r="BC1315" s="49"/>
      <c r="BD1315" s="50"/>
      <c r="BE1315" s="49"/>
      <c r="BF1315" s="49"/>
      <c r="BG1315" s="49"/>
      <c r="BH1315" s="49"/>
      <c r="BI1315" s="49"/>
      <c r="BJ1315" s="49"/>
      <c r="BK1315" s="49"/>
      <c r="BL1315" s="49"/>
      <c r="BM1315" s="49"/>
    </row>
    <row r="1316" spans="2:65" x14ac:dyDescent="0.25">
      <c r="B1316" s="162"/>
      <c r="C1316" s="26"/>
      <c r="D1316" s="27" t="s">
        <v>3501</v>
      </c>
      <c r="E1316" s="27" t="s">
        <v>3502</v>
      </c>
      <c r="F1316" s="29"/>
      <c r="G1316" s="30"/>
      <c r="H1316" s="30"/>
      <c r="I1316" s="30"/>
      <c r="J1316" s="31"/>
      <c r="K1316" s="32"/>
      <c r="L1316" s="33"/>
      <c r="M1316" s="33"/>
      <c r="N1316" s="26"/>
      <c r="O1316" s="26"/>
      <c r="P1316" s="34"/>
      <c r="Q1316" s="33"/>
      <c r="R1316" s="35"/>
      <c r="S1316" s="26"/>
      <c r="T1316" s="26"/>
      <c r="U1316" s="26"/>
      <c r="V1316" s="26" t="s">
        <v>84</v>
      </c>
      <c r="W1316" s="26"/>
      <c r="X1316" s="26"/>
      <c r="Y1316" s="36"/>
      <c r="Z1316" s="37"/>
      <c r="AA1316" s="37"/>
      <c r="AB1316" s="38"/>
      <c r="AC1316" s="33"/>
      <c r="AD1316" s="28"/>
      <c r="AE1316" s="37"/>
      <c r="AF1316" s="38"/>
      <c r="AG1316" s="38"/>
      <c r="AH1316" s="39"/>
      <c r="AI1316" s="39"/>
      <c r="AJ1316" s="40"/>
      <c r="AK1316" s="41"/>
      <c r="AL1316" s="42"/>
      <c r="AM1316" s="39"/>
      <c r="AN1316" s="30"/>
      <c r="AO1316" s="30"/>
      <c r="AP1316" s="38"/>
      <c r="AQ1316" s="43"/>
      <c r="AR1316" s="44"/>
      <c r="AS1316" s="45">
        <v>45684</v>
      </c>
      <c r="AT1316" s="46"/>
      <c r="AU1316" s="47"/>
      <c r="AV1316" s="48"/>
      <c r="AW1316" s="49"/>
      <c r="AX1316" s="49"/>
      <c r="AY1316" s="49"/>
      <c r="AZ1316" s="49"/>
      <c r="BA1316" s="49"/>
      <c r="BB1316" s="49"/>
      <c r="BC1316" s="49"/>
      <c r="BD1316" s="50"/>
      <c r="BE1316" s="49"/>
      <c r="BF1316" s="49"/>
      <c r="BG1316" s="49"/>
      <c r="BH1316" s="49"/>
      <c r="BI1316" s="49"/>
      <c r="BJ1316" s="49"/>
      <c r="BK1316" s="49"/>
      <c r="BL1316" s="49"/>
      <c r="BM1316" s="49"/>
    </row>
    <row r="1317" spans="2:65" x14ac:dyDescent="0.25">
      <c r="B1317" s="163">
        <v>2025</v>
      </c>
      <c r="C1317" s="26"/>
      <c r="D1317" s="27" t="s">
        <v>3503</v>
      </c>
      <c r="E1317" s="27" t="s">
        <v>3504</v>
      </c>
      <c r="F1317" s="29"/>
      <c r="G1317" s="30"/>
      <c r="H1317" s="30"/>
      <c r="I1317" s="30"/>
      <c r="J1317" s="31"/>
      <c r="K1317" s="32"/>
      <c r="L1317" s="33"/>
      <c r="M1317" s="33"/>
      <c r="N1317" s="26"/>
      <c r="O1317" s="26"/>
      <c r="P1317" s="34"/>
      <c r="Q1317" s="33"/>
      <c r="R1317" s="35"/>
      <c r="S1317" s="26"/>
      <c r="T1317" s="26"/>
      <c r="U1317" s="26"/>
      <c r="V1317" s="26" t="s">
        <v>84</v>
      </c>
      <c r="W1317" s="26"/>
      <c r="X1317" s="26"/>
      <c r="Y1317" s="36"/>
      <c r="Z1317" s="37"/>
      <c r="AA1317" s="37"/>
      <c r="AB1317" s="38"/>
      <c r="AC1317" s="33"/>
      <c r="AD1317" s="28" t="s">
        <v>2108</v>
      </c>
      <c r="AE1317" s="37">
        <v>2025</v>
      </c>
      <c r="AF1317" s="38">
        <v>45672</v>
      </c>
      <c r="AG1317" s="38">
        <v>45674</v>
      </c>
      <c r="AH1317" s="39"/>
      <c r="AI1317" s="39"/>
      <c r="AJ1317" s="40"/>
      <c r="AK1317" s="41"/>
      <c r="AL1317" s="42"/>
      <c r="AM1317" s="39"/>
      <c r="AN1317" s="30"/>
      <c r="AO1317" s="30"/>
      <c r="AP1317" s="38"/>
      <c r="AQ1317" s="43" t="s">
        <v>1185</v>
      </c>
      <c r="AR1317" s="44"/>
      <c r="AS1317" s="45">
        <v>45692</v>
      </c>
      <c r="AT1317" s="46" t="s">
        <v>2481</v>
      </c>
      <c r="AU1317" s="47"/>
      <c r="AV1317" s="48"/>
      <c r="AW1317" s="49"/>
      <c r="AX1317" s="49"/>
      <c r="AY1317" s="49"/>
      <c r="AZ1317" s="49"/>
      <c r="BA1317" s="49"/>
      <c r="BB1317" s="49"/>
      <c r="BC1317" s="49"/>
      <c r="BD1317" s="50"/>
      <c r="BE1317" s="49"/>
      <c r="BF1317" s="49"/>
      <c r="BG1317" s="49"/>
      <c r="BH1317" s="49"/>
      <c r="BI1317" s="49"/>
      <c r="BJ1317" s="49"/>
      <c r="BK1317" s="49"/>
      <c r="BL1317" s="49"/>
      <c r="BM1317" s="49"/>
    </row>
    <row r="1318" spans="2:65" x14ac:dyDescent="0.25">
      <c r="B1318" s="162"/>
      <c r="C1318" s="26"/>
      <c r="D1318" s="27"/>
      <c r="E1318" s="27"/>
      <c r="F1318" s="29"/>
      <c r="G1318" s="30"/>
      <c r="H1318" s="30"/>
      <c r="I1318" s="30"/>
      <c r="J1318" s="31"/>
      <c r="K1318" s="32"/>
      <c r="L1318" s="33"/>
      <c r="M1318" s="33"/>
      <c r="N1318" s="26"/>
      <c r="O1318" s="26"/>
      <c r="P1318" s="34"/>
      <c r="Q1318" s="33"/>
      <c r="R1318" s="35"/>
      <c r="S1318" s="26"/>
      <c r="T1318" s="26"/>
      <c r="U1318" s="26"/>
      <c r="V1318" s="26"/>
      <c r="W1318" s="26"/>
      <c r="X1318" s="26"/>
      <c r="Y1318" s="36"/>
      <c r="Z1318" s="37"/>
      <c r="AA1318" s="37"/>
      <c r="AB1318" s="38"/>
      <c r="AC1318" s="33"/>
      <c r="AD1318" s="28"/>
      <c r="AE1318" s="37"/>
      <c r="AF1318" s="38"/>
      <c r="AG1318" s="38"/>
      <c r="AH1318" s="39"/>
      <c r="AI1318" s="39"/>
      <c r="AJ1318" s="40"/>
      <c r="AK1318" s="41"/>
      <c r="AL1318" s="42"/>
      <c r="AM1318" s="39"/>
      <c r="AN1318" s="30"/>
      <c r="AO1318" s="30"/>
      <c r="AP1318" s="38"/>
      <c r="AQ1318" s="43"/>
      <c r="AR1318" s="44"/>
      <c r="AS1318" s="45"/>
      <c r="AT1318" s="46"/>
      <c r="AU1318" s="47"/>
      <c r="AV1318" s="48"/>
      <c r="AW1318" s="49"/>
      <c r="AX1318" s="49"/>
      <c r="AY1318" s="49"/>
      <c r="AZ1318" s="49"/>
      <c r="BA1318" s="49"/>
      <c r="BB1318" s="49"/>
      <c r="BC1318" s="49"/>
      <c r="BD1318" s="50"/>
      <c r="BE1318" s="49"/>
      <c r="BF1318" s="49"/>
      <c r="BG1318" s="49"/>
      <c r="BH1318" s="49"/>
      <c r="BI1318" s="49"/>
      <c r="BJ1318" s="49"/>
      <c r="BK1318" s="49"/>
      <c r="BL1318" s="49"/>
      <c r="BM1318" s="49"/>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8BD05-8E14-44B5-83F9-56F012172529}">
  <dimension ref="A1:BY954"/>
  <sheetViews>
    <sheetView workbookViewId="0">
      <pane ySplit="1" topLeftCell="A240" activePane="bottomLeft" state="frozen"/>
      <selection activeCell="A2" sqref="A2"/>
      <selection pane="bottomLeft" activeCell="O948" sqref="O948"/>
    </sheetView>
  </sheetViews>
  <sheetFormatPr defaultColWidth="9.140625" defaultRowHeight="15" customHeight="1" x14ac:dyDescent="0.25"/>
  <cols>
    <col min="1" max="6" width="9.140625" style="121"/>
    <col min="7" max="7" width="9.140625" style="130"/>
    <col min="8" max="8" width="9.140625" style="26"/>
    <col min="9" max="9" width="23.28515625" style="27" customWidth="1"/>
    <col min="10" max="10" width="61.42578125" style="27" customWidth="1"/>
    <col min="11" max="11" width="9.140625" style="29" customWidth="1"/>
    <col min="12" max="14" width="9.140625" style="30" customWidth="1"/>
    <col min="15" max="15" width="9.140625" style="31" customWidth="1"/>
    <col min="16" max="16" width="9.140625" style="32" customWidth="1"/>
    <col min="17" max="18" width="9.140625" style="33" customWidth="1"/>
    <col min="19" max="19" width="9.140625" style="26" customWidth="1"/>
    <col min="20" max="20" width="10.28515625" style="26" customWidth="1"/>
    <col min="21" max="21" width="9.140625" style="33" customWidth="1"/>
    <col min="22" max="22" width="9.140625" style="35" customWidth="1"/>
    <col min="23" max="23" width="13" style="26" customWidth="1"/>
    <col min="24" max="24" width="17.42578125" style="26" customWidth="1"/>
    <col min="25" max="25" width="11.140625" style="26" customWidth="1"/>
    <col min="26" max="26" width="23.7109375" style="26" customWidth="1"/>
    <col min="27" max="28" width="6.42578125" style="26"/>
    <col min="29" max="29" width="6.42578125" style="36"/>
    <col min="30" max="31" width="6.42578125" style="37"/>
    <col min="32" max="32" width="11.28515625" style="120" customWidth="1"/>
    <col min="33" max="33" width="14.28515625" style="33" customWidth="1"/>
    <col min="34" max="34" width="13" style="28" customWidth="1"/>
    <col min="35" max="35" width="6.42578125" style="37"/>
    <col min="36" max="36" width="12.5703125" style="38" customWidth="1"/>
    <col min="37" max="37" width="12.85546875" style="38" customWidth="1"/>
    <col min="38" max="38" width="22.85546875" style="39" customWidth="1"/>
    <col min="39" max="39" width="12" style="39" customWidth="1"/>
    <col min="40" max="40" width="6.42578125" style="104"/>
    <col min="41" max="41" width="9.85546875" style="41" bestFit="1" customWidth="1"/>
    <col min="42" max="42" width="6.42578125" style="42"/>
    <col min="43" max="43" width="6.42578125" style="39"/>
    <col min="44" max="45" width="6.42578125" style="30"/>
    <col min="46" max="46" width="6.42578125" style="38"/>
    <col min="47" max="47" width="17.85546875" style="43" customWidth="1"/>
    <col min="48" max="48" width="13.42578125" style="44" customWidth="1"/>
    <col min="49" max="49" width="13.140625" style="45" customWidth="1"/>
    <col min="50" max="50" width="19.42578125" style="46" customWidth="1"/>
    <col min="51" max="51" width="17" style="34" customWidth="1"/>
    <col min="52" max="52" width="19.42578125" style="27" customWidth="1"/>
    <col min="53" max="53" width="19.140625" style="47" customWidth="1"/>
    <col min="54" max="54" width="13.28515625" style="47" customWidth="1"/>
    <col min="55" max="56" width="12.7109375" style="48" customWidth="1"/>
    <col min="57" max="57" width="20" style="49" customWidth="1"/>
    <col min="58" max="58" width="13" style="49" customWidth="1"/>
    <col min="59" max="59" width="18.7109375" style="49" customWidth="1"/>
    <col min="60" max="60" width="9.140625" style="49" customWidth="1"/>
    <col min="61" max="61" width="18.85546875" style="49" customWidth="1"/>
    <col min="62" max="65" width="9.140625" style="49" customWidth="1"/>
    <col min="66" max="66" width="13.85546875" style="26" customWidth="1"/>
    <col min="67" max="67" width="14.28515625" style="50" customWidth="1"/>
    <col min="68" max="70" width="9.140625" style="49" customWidth="1"/>
    <col min="71" max="71" width="7" style="49" customWidth="1"/>
    <col min="72" max="72" width="12.140625" style="49" customWidth="1"/>
    <col min="73" max="73" width="21.28515625" style="49" customWidth="1"/>
    <col min="74" max="77" width="9.140625" style="49"/>
    <col min="78" max="16384" width="9.140625" style="26"/>
  </cols>
  <sheetData>
    <row r="1" spans="1:77" s="1" customFormat="1" ht="126.6" customHeight="1" x14ac:dyDescent="0.25">
      <c r="A1" s="124" t="s">
        <v>3505</v>
      </c>
      <c r="B1" s="125" t="s">
        <v>3506</v>
      </c>
      <c r="C1" s="126" t="s">
        <v>3507</v>
      </c>
      <c r="D1" s="127" t="s">
        <v>3508</v>
      </c>
      <c r="E1" s="128" t="s">
        <v>3509</v>
      </c>
      <c r="F1" s="129" t="s">
        <v>3510</v>
      </c>
      <c r="G1" s="136" t="s">
        <v>3511</v>
      </c>
      <c r="H1" s="154" t="s">
        <v>99</v>
      </c>
      <c r="I1" s="137" t="s">
        <v>101</v>
      </c>
      <c r="J1" s="145" t="s">
        <v>102</v>
      </c>
      <c r="K1" s="138" t="s">
        <v>3512</v>
      </c>
      <c r="L1" s="138" t="s">
        <v>103</v>
      </c>
      <c r="M1" s="138" t="s">
        <v>104</v>
      </c>
      <c r="N1" s="139" t="s">
        <v>105</v>
      </c>
      <c r="O1" s="139" t="s">
        <v>106</v>
      </c>
      <c r="P1" s="138" t="s">
        <v>107</v>
      </c>
      <c r="Q1" s="138" t="s">
        <v>108</v>
      </c>
      <c r="R1" s="138" t="s">
        <v>109</v>
      </c>
      <c r="S1" s="138" t="s">
        <v>110</v>
      </c>
      <c r="T1" s="138" t="s">
        <v>111</v>
      </c>
      <c r="U1" s="138" t="s">
        <v>113</v>
      </c>
      <c r="V1" s="138" t="s">
        <v>114</v>
      </c>
      <c r="W1" s="154" t="s">
        <v>115</v>
      </c>
      <c r="X1" s="154" t="s">
        <v>116</v>
      </c>
      <c r="Y1" s="154" t="s">
        <v>117</v>
      </c>
      <c r="Z1" s="155" t="s">
        <v>18</v>
      </c>
      <c r="AA1" s="154" t="s">
        <v>118</v>
      </c>
      <c r="AB1" s="154" t="s">
        <v>19</v>
      </c>
      <c r="AC1" s="154" t="s">
        <v>119</v>
      </c>
      <c r="AD1" s="154" t="s">
        <v>120</v>
      </c>
      <c r="AE1" s="154" t="s">
        <v>121</v>
      </c>
      <c r="AF1" s="156" t="s">
        <v>20</v>
      </c>
      <c r="AG1" s="154" t="s">
        <v>122</v>
      </c>
      <c r="AH1" s="157" t="s">
        <v>123</v>
      </c>
      <c r="AI1" s="154" t="s">
        <v>3513</v>
      </c>
      <c r="AJ1" s="158" t="s">
        <v>124</v>
      </c>
      <c r="AK1" s="158" t="s">
        <v>125</v>
      </c>
      <c r="AL1" s="154" t="s">
        <v>21</v>
      </c>
      <c r="AM1" s="154" t="s">
        <v>22</v>
      </c>
      <c r="AN1" s="156" t="s">
        <v>23</v>
      </c>
      <c r="AO1" s="159" t="s">
        <v>126</v>
      </c>
      <c r="AP1" s="160" t="s">
        <v>127</v>
      </c>
      <c r="AQ1" s="154" t="s">
        <v>128</v>
      </c>
      <c r="AR1" s="150" t="s">
        <v>129</v>
      </c>
      <c r="AS1" s="138" t="s">
        <v>130</v>
      </c>
      <c r="AT1" s="138" t="s">
        <v>131</v>
      </c>
      <c r="AU1" s="140" t="s">
        <v>25</v>
      </c>
      <c r="AV1" s="141" t="s">
        <v>132</v>
      </c>
      <c r="AW1" s="141" t="s">
        <v>133</v>
      </c>
      <c r="AX1" s="140" t="s">
        <v>134</v>
      </c>
      <c r="AY1" s="154" t="s">
        <v>112</v>
      </c>
      <c r="AZ1" s="155" t="s">
        <v>3514</v>
      </c>
      <c r="BA1" s="139" t="s">
        <v>26</v>
      </c>
      <c r="BB1" s="144" t="s">
        <v>3515</v>
      </c>
      <c r="BC1" s="142" t="s">
        <v>135</v>
      </c>
      <c r="BD1" s="153" t="s">
        <v>3516</v>
      </c>
      <c r="BE1" s="153" t="s">
        <v>3517</v>
      </c>
      <c r="BF1" s="138" t="s">
        <v>3518</v>
      </c>
      <c r="BG1" s="153" t="s">
        <v>3519</v>
      </c>
      <c r="BH1" s="138" t="s">
        <v>3520</v>
      </c>
      <c r="BI1" s="153" t="s">
        <v>3521</v>
      </c>
      <c r="BJ1" s="138" t="s">
        <v>138</v>
      </c>
      <c r="BK1" s="138" t="s">
        <v>139</v>
      </c>
      <c r="BL1" s="138" t="s">
        <v>140</v>
      </c>
      <c r="BM1" s="138" t="s">
        <v>141</v>
      </c>
      <c r="BN1" s="138" t="s">
        <v>3522</v>
      </c>
      <c r="BO1" s="152" t="s">
        <v>143</v>
      </c>
      <c r="BP1" s="139" t="s">
        <v>144</v>
      </c>
      <c r="BQ1" s="139" t="s">
        <v>145</v>
      </c>
      <c r="BR1" s="139" t="s">
        <v>146</v>
      </c>
      <c r="BS1" s="139" t="s">
        <v>147</v>
      </c>
      <c r="BT1" s="151" t="s">
        <v>3523</v>
      </c>
      <c r="BU1" s="143" t="s">
        <v>148</v>
      </c>
      <c r="BV1" s="139" t="s">
        <v>149</v>
      </c>
      <c r="BW1" s="139" t="s">
        <v>150</v>
      </c>
      <c r="BX1" s="139" t="s">
        <v>151</v>
      </c>
      <c r="BY1" s="139" t="s">
        <v>152</v>
      </c>
    </row>
    <row r="2" spans="1:77" hidden="1" x14ac:dyDescent="0.25">
      <c r="A2" s="26"/>
      <c r="B2" s="26"/>
      <c r="C2" s="26"/>
      <c r="D2" s="26"/>
      <c r="E2" s="26"/>
      <c r="F2" s="26"/>
      <c r="H2" s="37">
        <v>2021</v>
      </c>
      <c r="I2" s="27" t="s">
        <v>1205</v>
      </c>
      <c r="J2" s="27" t="s">
        <v>1206</v>
      </c>
      <c r="AB2" s="26" t="s">
        <v>1207</v>
      </c>
      <c r="AF2" s="38"/>
      <c r="AI2" s="37">
        <v>2021</v>
      </c>
      <c r="AJ2" s="38">
        <v>44355</v>
      </c>
      <c r="AK2" s="38">
        <v>44388</v>
      </c>
      <c r="AL2" s="39" t="s">
        <v>30</v>
      </c>
      <c r="AN2" s="37" t="s">
        <v>972</v>
      </c>
      <c r="AQ2" s="39">
        <v>675</v>
      </c>
      <c r="AR2" s="30" t="s">
        <v>1208</v>
      </c>
      <c r="AU2" s="43" t="s">
        <v>155</v>
      </c>
      <c r="AX2" s="46" t="s">
        <v>1209</v>
      </c>
    </row>
    <row r="3" spans="1:77" hidden="1" x14ac:dyDescent="0.25">
      <c r="A3" s="26"/>
      <c r="B3" s="26"/>
      <c r="C3" s="26"/>
      <c r="D3" s="26"/>
      <c r="E3" s="26"/>
      <c r="F3" s="26"/>
      <c r="H3" s="37">
        <v>2022</v>
      </c>
      <c r="I3" s="27" t="s">
        <v>1287</v>
      </c>
      <c r="J3" s="27" t="s">
        <v>1288</v>
      </c>
      <c r="W3" s="26" t="s">
        <v>1093</v>
      </c>
      <c r="Z3" s="26" t="s">
        <v>90</v>
      </c>
      <c r="AB3" s="26" t="s">
        <v>423</v>
      </c>
      <c r="AC3" s="36" t="s">
        <v>1289</v>
      </c>
      <c r="AD3" s="37">
        <v>20</v>
      </c>
      <c r="AF3" s="38"/>
      <c r="AI3" s="37">
        <v>2022</v>
      </c>
      <c r="AJ3" s="38">
        <v>44714</v>
      </c>
      <c r="AK3" s="38">
        <v>44742</v>
      </c>
      <c r="AN3" s="37"/>
      <c r="AQ3" s="39">
        <v>702</v>
      </c>
      <c r="AR3" s="30" t="s">
        <v>1290</v>
      </c>
      <c r="AU3" s="43" t="s">
        <v>155</v>
      </c>
      <c r="BC3" s="48">
        <v>44791</v>
      </c>
      <c r="BG3" s="49">
        <v>2022</v>
      </c>
      <c r="BI3" s="49" t="e">
        <v>#VALUE!</v>
      </c>
    </row>
    <row r="4" spans="1:77" hidden="1" x14ac:dyDescent="0.25">
      <c r="A4" s="26"/>
      <c r="B4" s="26" t="s">
        <v>2131</v>
      </c>
      <c r="C4" s="26"/>
      <c r="D4" s="26"/>
      <c r="E4" s="26"/>
      <c r="F4" s="26"/>
      <c r="H4" s="37">
        <v>2022</v>
      </c>
      <c r="I4" s="27" t="s">
        <v>1394</v>
      </c>
      <c r="J4" s="27" t="s">
        <v>1395</v>
      </c>
      <c r="W4" s="26" t="s">
        <v>1093</v>
      </c>
      <c r="Z4" s="26" t="s">
        <v>90</v>
      </c>
      <c r="AB4" s="26" t="s">
        <v>423</v>
      </c>
      <c r="AC4" s="36" t="s">
        <v>1396</v>
      </c>
      <c r="AD4" s="37">
        <v>20</v>
      </c>
      <c r="AF4" s="38"/>
      <c r="AI4" s="37">
        <v>2022</v>
      </c>
      <c r="AJ4" s="38">
        <v>44718</v>
      </c>
      <c r="AK4" s="38">
        <v>44748</v>
      </c>
      <c r="AN4" s="37"/>
      <c r="AQ4" s="39">
        <v>736</v>
      </c>
      <c r="AR4" s="30" t="s">
        <v>1397</v>
      </c>
      <c r="AU4" s="43" t="s">
        <v>155</v>
      </c>
      <c r="BG4" s="49">
        <v>2022</v>
      </c>
      <c r="BI4" s="49" t="e">
        <v>#VALUE!</v>
      </c>
    </row>
    <row r="5" spans="1:77" hidden="1" x14ac:dyDescent="0.25">
      <c r="A5" s="26"/>
      <c r="B5" s="26" t="s">
        <v>2131</v>
      </c>
      <c r="C5" s="26"/>
      <c r="D5" s="26"/>
      <c r="E5" s="26"/>
      <c r="F5" s="26"/>
      <c r="H5" s="37">
        <v>2022</v>
      </c>
      <c r="I5" s="27" t="s">
        <v>1459</v>
      </c>
      <c r="J5" s="27" t="s">
        <v>1460</v>
      </c>
      <c r="W5" s="26" t="s">
        <v>1093</v>
      </c>
      <c r="Z5" s="26" t="s">
        <v>90</v>
      </c>
      <c r="AB5" s="26" t="s">
        <v>423</v>
      </c>
      <c r="AC5" s="36" t="s">
        <v>1461</v>
      </c>
      <c r="AF5" s="38"/>
      <c r="AI5" s="37">
        <v>2022</v>
      </c>
      <c r="AJ5" s="38">
        <v>44730</v>
      </c>
      <c r="AK5" s="38">
        <v>44750</v>
      </c>
      <c r="AN5" s="37"/>
      <c r="AQ5" s="39">
        <v>755</v>
      </c>
      <c r="AR5" s="30" t="s">
        <v>1462</v>
      </c>
      <c r="AU5" s="43" t="s">
        <v>155</v>
      </c>
      <c r="BG5" s="49">
        <v>2022</v>
      </c>
      <c r="BI5" s="49" t="e">
        <v>#VALUE!</v>
      </c>
    </row>
    <row r="6" spans="1:77" hidden="1" x14ac:dyDescent="0.25">
      <c r="A6" s="26"/>
      <c r="B6" s="26" t="s">
        <v>2131</v>
      </c>
      <c r="C6" s="26"/>
      <c r="D6" s="26"/>
      <c r="E6" s="26"/>
      <c r="F6" s="26"/>
      <c r="H6" s="37">
        <v>2022</v>
      </c>
      <c r="I6" s="27" t="s">
        <v>1402</v>
      </c>
      <c r="J6" s="27" t="s">
        <v>1403</v>
      </c>
      <c r="W6" s="26" t="s">
        <v>1093</v>
      </c>
      <c r="Z6" s="26" t="s">
        <v>90</v>
      </c>
      <c r="AB6" s="26" t="s">
        <v>423</v>
      </c>
      <c r="AC6" s="36" t="s">
        <v>1404</v>
      </c>
      <c r="AD6" s="37">
        <v>20</v>
      </c>
      <c r="AF6" s="38"/>
      <c r="AI6" s="37">
        <v>2022</v>
      </c>
      <c r="AJ6" s="38">
        <v>44733</v>
      </c>
      <c r="AK6" s="38">
        <v>44757</v>
      </c>
      <c r="AN6" s="37"/>
      <c r="AQ6" s="39">
        <v>738</v>
      </c>
      <c r="AR6" s="30" t="s">
        <v>1405</v>
      </c>
      <c r="AU6" s="43" t="s">
        <v>155</v>
      </c>
      <c r="BG6" s="49">
        <v>2022</v>
      </c>
      <c r="BI6" s="49" t="e">
        <v>#VALUE!</v>
      </c>
    </row>
    <row r="7" spans="1:77" hidden="1" x14ac:dyDescent="0.25">
      <c r="A7" s="26"/>
      <c r="B7" s="26"/>
      <c r="C7" s="26"/>
      <c r="D7" s="26"/>
      <c r="E7" s="26"/>
      <c r="F7" s="26"/>
      <c r="H7" s="37">
        <v>2022</v>
      </c>
      <c r="I7" s="27" t="s">
        <v>3116</v>
      </c>
      <c r="J7" s="27" t="s">
        <v>3117</v>
      </c>
      <c r="AF7" s="38"/>
      <c r="AG7" s="33" t="s">
        <v>3118</v>
      </c>
      <c r="AI7" s="37">
        <v>2022</v>
      </c>
      <c r="AJ7" s="38">
        <v>44743</v>
      </c>
      <c r="AK7" s="38">
        <v>44750</v>
      </c>
      <c r="AN7" s="37"/>
      <c r="AR7" s="30" t="s">
        <v>3119</v>
      </c>
      <c r="AU7" s="43" t="s">
        <v>155</v>
      </c>
      <c r="AX7" s="46" t="s">
        <v>3120</v>
      </c>
      <c r="BC7" s="48">
        <v>45600</v>
      </c>
      <c r="BQ7" s="49">
        <v>29</v>
      </c>
    </row>
    <row r="8" spans="1:77" hidden="1" x14ac:dyDescent="0.25">
      <c r="A8" s="26"/>
      <c r="B8" s="26" t="s">
        <v>2131</v>
      </c>
      <c r="C8" s="26"/>
      <c r="D8" s="26"/>
      <c r="E8" s="26"/>
      <c r="F8" s="26"/>
      <c r="H8" s="37">
        <v>2022</v>
      </c>
      <c r="I8" s="27" t="s">
        <v>1463</v>
      </c>
      <c r="J8" s="27" t="s">
        <v>1464</v>
      </c>
      <c r="W8" s="26" t="s">
        <v>1093</v>
      </c>
      <c r="Z8" s="26" t="s">
        <v>90</v>
      </c>
      <c r="AB8" s="26" t="s">
        <v>423</v>
      </c>
      <c r="AC8" s="36" t="s">
        <v>1465</v>
      </c>
      <c r="AF8" s="38"/>
      <c r="AI8" s="37">
        <v>2022</v>
      </c>
      <c r="AJ8" s="38">
        <v>44768</v>
      </c>
      <c r="AK8" s="38">
        <v>44771</v>
      </c>
      <c r="AN8" s="37"/>
      <c r="AQ8" s="39">
        <v>756</v>
      </c>
      <c r="AR8" s="30" t="s">
        <v>1466</v>
      </c>
      <c r="AU8" s="43" t="s">
        <v>155</v>
      </c>
      <c r="BG8" s="49" t="s">
        <v>1467</v>
      </c>
      <c r="BI8" s="49" t="e">
        <v>#VALUE!</v>
      </c>
    </row>
    <row r="9" spans="1:77" hidden="1" x14ac:dyDescent="0.25">
      <c r="A9" s="26"/>
      <c r="B9" s="26" t="s">
        <v>2131</v>
      </c>
      <c r="C9" s="26"/>
      <c r="D9" s="26"/>
      <c r="E9" s="26"/>
      <c r="F9" s="26"/>
      <c r="H9" s="37">
        <v>2022</v>
      </c>
      <c r="I9" s="27" t="s">
        <v>1585</v>
      </c>
      <c r="J9" s="27" t="s">
        <v>1586</v>
      </c>
      <c r="W9" s="26" t="s">
        <v>1093</v>
      </c>
      <c r="Z9" s="26" t="s">
        <v>90</v>
      </c>
      <c r="AB9" s="26" t="s">
        <v>423</v>
      </c>
      <c r="AF9" s="38"/>
      <c r="AI9" s="37">
        <v>2022</v>
      </c>
      <c r="AJ9" s="38">
        <v>44866</v>
      </c>
      <c r="AK9" s="38">
        <v>44910</v>
      </c>
      <c r="AN9" s="37"/>
      <c r="AQ9" s="39">
        <v>796</v>
      </c>
      <c r="AR9" s="30" t="s">
        <v>1587</v>
      </c>
      <c r="AU9" s="43" t="s">
        <v>911</v>
      </c>
      <c r="BC9" s="48">
        <v>44959</v>
      </c>
      <c r="BI9" s="49" t="e">
        <v>#VALUE!</v>
      </c>
      <c r="BJ9" s="49">
        <v>17</v>
      </c>
      <c r="BO9" s="50">
        <v>17</v>
      </c>
    </row>
    <row r="10" spans="1:77" hidden="1" x14ac:dyDescent="0.25">
      <c r="A10" s="26"/>
      <c r="B10" s="26" t="s">
        <v>2131</v>
      </c>
      <c r="C10" s="26"/>
      <c r="D10" s="26"/>
      <c r="E10" s="26"/>
      <c r="F10" s="26"/>
      <c r="H10" s="37">
        <v>2022</v>
      </c>
      <c r="I10" s="27" t="s">
        <v>1588</v>
      </c>
      <c r="J10" s="27" t="s">
        <v>1589</v>
      </c>
      <c r="W10" s="26" t="s">
        <v>1093</v>
      </c>
      <c r="Z10" s="26" t="s">
        <v>90</v>
      </c>
      <c r="AB10" s="26" t="s">
        <v>423</v>
      </c>
      <c r="AF10" s="38"/>
      <c r="AI10" s="37">
        <v>2022</v>
      </c>
      <c r="AJ10" s="38">
        <v>44868</v>
      </c>
      <c r="AK10" s="38">
        <v>44896</v>
      </c>
      <c r="AN10" s="37"/>
      <c r="AQ10" s="39">
        <v>797</v>
      </c>
      <c r="AR10" s="30" t="s">
        <v>1590</v>
      </c>
      <c r="AU10" s="43" t="s">
        <v>155</v>
      </c>
      <c r="BC10" s="48">
        <v>44959</v>
      </c>
      <c r="BI10" s="49" t="e">
        <v>#VALUE!</v>
      </c>
      <c r="BJ10" s="49">
        <v>16</v>
      </c>
      <c r="BO10" s="50">
        <v>16</v>
      </c>
    </row>
    <row r="11" spans="1:77" hidden="1" x14ac:dyDescent="0.25">
      <c r="A11" s="26"/>
      <c r="B11" s="26" t="s">
        <v>2131</v>
      </c>
      <c r="C11" s="26"/>
      <c r="D11" s="26"/>
      <c r="E11" s="26"/>
      <c r="F11" s="26"/>
      <c r="H11" s="37">
        <v>2023</v>
      </c>
      <c r="I11" s="27" t="s">
        <v>1591</v>
      </c>
      <c r="J11" s="27" t="s">
        <v>1592</v>
      </c>
      <c r="L11" s="30" t="s">
        <v>750</v>
      </c>
      <c r="W11" s="26" t="s">
        <v>1093</v>
      </c>
      <c r="Z11" s="26" t="s">
        <v>90</v>
      </c>
      <c r="AB11" s="26" t="s">
        <v>423</v>
      </c>
      <c r="AF11" s="38"/>
      <c r="AI11" s="37">
        <v>2023</v>
      </c>
      <c r="AJ11" s="38">
        <v>45005</v>
      </c>
      <c r="AK11" s="38">
        <v>45028</v>
      </c>
      <c r="AN11" s="37"/>
      <c r="AQ11" s="39">
        <v>798</v>
      </c>
      <c r="AR11" s="30" t="s">
        <v>1594</v>
      </c>
      <c r="AU11" s="43" t="s">
        <v>155</v>
      </c>
      <c r="AY11" s="34" t="s">
        <v>1593</v>
      </c>
      <c r="BA11" s="47" t="s">
        <v>35</v>
      </c>
      <c r="BC11" s="48">
        <v>45049</v>
      </c>
      <c r="BI11" s="49" t="e">
        <v>#VALUE!</v>
      </c>
      <c r="BJ11" s="49">
        <v>19</v>
      </c>
      <c r="BO11" s="50">
        <v>19</v>
      </c>
    </row>
    <row r="12" spans="1:77" hidden="1" x14ac:dyDescent="0.25">
      <c r="A12" s="26"/>
      <c r="B12" s="26"/>
      <c r="C12" s="26"/>
      <c r="D12" s="26"/>
      <c r="E12" s="26"/>
      <c r="F12" s="26"/>
      <c r="H12" s="37">
        <v>2023</v>
      </c>
      <c r="I12" s="27" t="s">
        <v>1782</v>
      </c>
      <c r="J12" s="27" t="s">
        <v>1783</v>
      </c>
      <c r="L12" s="30" t="s">
        <v>750</v>
      </c>
      <c r="W12" s="26" t="s">
        <v>750</v>
      </c>
      <c r="AA12" s="26" t="s">
        <v>1481</v>
      </c>
      <c r="AB12" s="26" t="s">
        <v>1754</v>
      </c>
      <c r="AD12" s="37">
        <v>20</v>
      </c>
      <c r="AF12" s="38"/>
      <c r="AH12" s="28" t="s">
        <v>287</v>
      </c>
      <c r="AI12" s="37">
        <v>2023</v>
      </c>
      <c r="AJ12" s="38">
        <v>45048</v>
      </c>
      <c r="AK12" s="38">
        <v>45134</v>
      </c>
      <c r="AL12" s="39" t="s">
        <v>30</v>
      </c>
      <c r="AM12" s="39" t="s">
        <v>720</v>
      </c>
      <c r="AN12" s="37" t="s">
        <v>972</v>
      </c>
      <c r="AO12" s="41">
        <v>20</v>
      </c>
      <c r="AP12" s="42" t="s">
        <v>1785</v>
      </c>
      <c r="AQ12" s="39">
        <v>843</v>
      </c>
      <c r="AR12" s="30" t="s">
        <v>1786</v>
      </c>
      <c r="AU12" s="43" t="s">
        <v>155</v>
      </c>
      <c r="AX12" s="46" t="s">
        <v>1787</v>
      </c>
      <c r="AY12" s="34" t="s">
        <v>1784</v>
      </c>
      <c r="BA12" s="47" t="s">
        <v>35</v>
      </c>
      <c r="BC12" s="48">
        <v>45174</v>
      </c>
      <c r="BI12" s="49" t="e">
        <v>#VALUE!</v>
      </c>
      <c r="BL12" s="49">
        <v>15</v>
      </c>
    </row>
    <row r="13" spans="1:77" hidden="1" x14ac:dyDescent="0.25">
      <c r="A13" s="26"/>
      <c r="B13" s="26"/>
      <c r="C13" s="26"/>
      <c r="D13" s="26"/>
      <c r="E13" s="26"/>
      <c r="F13" s="26"/>
      <c r="H13" s="37">
        <v>2023</v>
      </c>
      <c r="I13" s="27" t="s">
        <v>3040</v>
      </c>
      <c r="J13" s="27" t="s">
        <v>3041</v>
      </c>
      <c r="Z13" s="26" t="s">
        <v>78</v>
      </c>
      <c r="AF13" s="38"/>
      <c r="AH13" s="28" t="s">
        <v>1747</v>
      </c>
      <c r="AI13" s="37">
        <v>2023</v>
      </c>
      <c r="AJ13" s="38">
        <v>45062</v>
      </c>
      <c r="AK13" s="38">
        <v>45083</v>
      </c>
      <c r="AL13" s="39" t="s">
        <v>39</v>
      </c>
      <c r="AM13" s="39" t="s">
        <v>720</v>
      </c>
      <c r="AN13" s="37"/>
      <c r="AP13" s="42" t="s">
        <v>1894</v>
      </c>
      <c r="AU13" s="43" t="s">
        <v>911</v>
      </c>
      <c r="BC13" s="48">
        <v>45672</v>
      </c>
      <c r="BO13" s="50">
        <v>11</v>
      </c>
    </row>
    <row r="14" spans="1:77" hidden="1" x14ac:dyDescent="0.25">
      <c r="A14" s="26"/>
      <c r="B14" s="26"/>
      <c r="C14" s="26"/>
      <c r="D14" s="26"/>
      <c r="E14" s="26" t="s">
        <v>2131</v>
      </c>
      <c r="F14" s="26"/>
      <c r="H14" s="37">
        <v>2023</v>
      </c>
      <c r="I14" s="27" t="s">
        <v>1850</v>
      </c>
      <c r="J14" s="27" t="s">
        <v>1852</v>
      </c>
      <c r="Q14" s="33">
        <v>9035156</v>
      </c>
      <c r="X14" s="26" t="s">
        <v>1833</v>
      </c>
      <c r="AA14" s="26" t="s">
        <v>1834</v>
      </c>
      <c r="AB14" s="26" t="s">
        <v>1853</v>
      </c>
      <c r="AF14" s="38"/>
      <c r="AH14" s="28" t="s">
        <v>154</v>
      </c>
      <c r="AI14" s="37">
        <v>2023</v>
      </c>
      <c r="AJ14" s="38">
        <v>45070</v>
      </c>
      <c r="AK14" s="38">
        <v>45070</v>
      </c>
      <c r="AL14" s="39" t="s">
        <v>30</v>
      </c>
      <c r="AM14" s="39" t="s">
        <v>1840</v>
      </c>
      <c r="AN14" s="37"/>
      <c r="AO14" s="41">
        <v>0.33333333333333331</v>
      </c>
      <c r="AP14" s="42" t="s">
        <v>874</v>
      </c>
      <c r="AQ14" s="39">
        <v>860</v>
      </c>
      <c r="AR14" s="30" t="s">
        <v>1854</v>
      </c>
      <c r="AU14" s="43" t="s">
        <v>155</v>
      </c>
      <c r="BA14" s="47" t="s">
        <v>35</v>
      </c>
      <c r="BC14" s="48">
        <v>45146</v>
      </c>
      <c r="BI14" s="49" t="e">
        <v>#VALUE!</v>
      </c>
      <c r="BK14" s="49">
        <v>82</v>
      </c>
    </row>
    <row r="15" spans="1:77" hidden="1" x14ac:dyDescent="0.25">
      <c r="A15" s="26"/>
      <c r="B15" s="26"/>
      <c r="C15" s="26"/>
      <c r="D15" s="26"/>
      <c r="E15" s="26" t="s">
        <v>2131</v>
      </c>
      <c r="F15" s="26"/>
      <c r="H15" s="37">
        <v>2023</v>
      </c>
      <c r="I15" s="27" t="s">
        <v>1850</v>
      </c>
      <c r="J15" s="27" t="s">
        <v>1855</v>
      </c>
      <c r="Q15" s="33">
        <v>9035156</v>
      </c>
      <c r="X15" s="26" t="s">
        <v>1833</v>
      </c>
      <c r="AA15" s="26" t="s">
        <v>1834</v>
      </c>
      <c r="AB15" s="26" t="s">
        <v>1853</v>
      </c>
      <c r="AF15" s="38"/>
      <c r="AH15" s="28" t="s">
        <v>154</v>
      </c>
      <c r="AI15" s="37">
        <v>2023</v>
      </c>
      <c r="AJ15" s="38">
        <v>45071</v>
      </c>
      <c r="AK15" s="38">
        <v>45071</v>
      </c>
      <c r="AL15" s="39" t="s">
        <v>30</v>
      </c>
      <c r="AM15" s="39" t="s">
        <v>1840</v>
      </c>
      <c r="AN15" s="37"/>
      <c r="AO15" s="41">
        <v>0.20833333333333334</v>
      </c>
      <c r="AP15" s="42" t="s">
        <v>611</v>
      </c>
      <c r="AQ15" s="39">
        <v>860</v>
      </c>
      <c r="AR15" s="30" t="s">
        <v>1854</v>
      </c>
      <c r="AU15" s="43" t="s">
        <v>155</v>
      </c>
      <c r="BA15" s="47" t="s">
        <v>35</v>
      </c>
      <c r="BC15" s="48">
        <v>45146</v>
      </c>
      <c r="BI15" s="49" t="e">
        <v>#VALUE!</v>
      </c>
      <c r="BK15" s="49">
        <v>83</v>
      </c>
    </row>
    <row r="16" spans="1:77" hidden="1" x14ac:dyDescent="0.25">
      <c r="A16" s="26"/>
      <c r="B16" s="26"/>
      <c r="C16" s="26"/>
      <c r="D16" s="26"/>
      <c r="E16" s="26"/>
      <c r="F16" s="26" t="s">
        <v>2131</v>
      </c>
      <c r="H16" s="37">
        <v>2023</v>
      </c>
      <c r="I16" s="27" t="s">
        <v>1829</v>
      </c>
      <c r="J16" s="27" t="s">
        <v>1830</v>
      </c>
      <c r="L16" s="30" t="s">
        <v>750</v>
      </c>
      <c r="Q16" s="33">
        <v>9137444</v>
      </c>
      <c r="W16" s="26" t="s">
        <v>1832</v>
      </c>
      <c r="X16" s="26" t="s">
        <v>1833</v>
      </c>
      <c r="AA16" s="26" t="s">
        <v>1834</v>
      </c>
      <c r="AD16" s="37">
        <v>70</v>
      </c>
      <c r="AF16" s="38"/>
      <c r="AH16" s="28" t="s">
        <v>287</v>
      </c>
      <c r="AI16" s="37">
        <v>2023</v>
      </c>
      <c r="AJ16" s="38">
        <v>45075</v>
      </c>
      <c r="AK16" s="38">
        <v>45091</v>
      </c>
      <c r="AM16" s="39" t="s">
        <v>720</v>
      </c>
      <c r="AN16" s="37" t="s">
        <v>1835</v>
      </c>
      <c r="AO16" s="41">
        <v>0.33333333333333331</v>
      </c>
      <c r="AP16" s="42" t="s">
        <v>874</v>
      </c>
      <c r="AQ16" s="39">
        <v>857</v>
      </c>
      <c r="AR16" s="30" t="s">
        <v>1836</v>
      </c>
      <c r="AU16" s="43" t="s">
        <v>155</v>
      </c>
      <c r="AY16" s="34" t="s">
        <v>1831</v>
      </c>
      <c r="BA16" s="47" t="s">
        <v>35</v>
      </c>
      <c r="BC16" s="48">
        <v>45146</v>
      </c>
      <c r="BI16" s="49" t="e">
        <v>#VALUE!</v>
      </c>
      <c r="BL16" s="49">
        <v>60</v>
      </c>
    </row>
    <row r="17" spans="1:69" hidden="1" x14ac:dyDescent="0.25">
      <c r="A17" s="26"/>
      <c r="B17" s="26"/>
      <c r="C17" s="26"/>
      <c r="D17" s="26"/>
      <c r="E17" s="26" t="s">
        <v>2131</v>
      </c>
      <c r="F17" s="26"/>
      <c r="H17" s="37">
        <v>2023</v>
      </c>
      <c r="I17" s="27" t="s">
        <v>1837</v>
      </c>
      <c r="J17" s="27" t="s">
        <v>1838</v>
      </c>
      <c r="Q17" s="33">
        <v>9018411</v>
      </c>
      <c r="W17" s="26" t="s">
        <v>1710</v>
      </c>
      <c r="AA17" s="26" t="s">
        <v>1834</v>
      </c>
      <c r="AB17" s="26" t="s">
        <v>723</v>
      </c>
      <c r="AD17" s="37">
        <v>280</v>
      </c>
      <c r="AF17" s="38"/>
      <c r="AH17" s="28" t="s">
        <v>154</v>
      </c>
      <c r="AI17" s="37">
        <v>2023</v>
      </c>
      <c r="AJ17" s="38">
        <v>45077</v>
      </c>
      <c r="AK17" s="38">
        <v>45079</v>
      </c>
      <c r="AL17" s="39" t="s">
        <v>30</v>
      </c>
      <c r="AM17" s="39" t="s">
        <v>1840</v>
      </c>
      <c r="AN17" s="37"/>
      <c r="AO17" s="41">
        <v>0.95833333333333337</v>
      </c>
      <c r="AP17" s="42" t="s">
        <v>1841</v>
      </c>
      <c r="AQ17" s="39">
        <v>858</v>
      </c>
      <c r="AR17" s="30" t="s">
        <v>1842</v>
      </c>
      <c r="AU17" s="43" t="s">
        <v>155</v>
      </c>
      <c r="AX17" s="46" t="s">
        <v>1843</v>
      </c>
      <c r="AY17" s="34" t="s">
        <v>1839</v>
      </c>
      <c r="BA17" s="47" t="s">
        <v>35</v>
      </c>
      <c r="BC17" s="48">
        <v>45404</v>
      </c>
      <c r="BI17" s="49" t="e">
        <v>#VALUE!</v>
      </c>
      <c r="BK17" s="49">
        <v>400</v>
      </c>
      <c r="BP17" s="49">
        <v>3</v>
      </c>
    </row>
    <row r="18" spans="1:69" hidden="1" x14ac:dyDescent="0.25">
      <c r="A18" s="26"/>
      <c r="B18" s="26"/>
      <c r="C18" s="26"/>
      <c r="D18" s="26"/>
      <c r="E18" s="26"/>
      <c r="F18" s="26"/>
      <c r="H18" s="37">
        <v>2023</v>
      </c>
      <c r="I18" s="27" t="s">
        <v>1866</v>
      </c>
      <c r="J18" s="27" t="s">
        <v>1867</v>
      </c>
      <c r="Q18" s="33">
        <v>9094414</v>
      </c>
      <c r="W18" s="26" t="s">
        <v>1869</v>
      </c>
      <c r="Z18" s="26" t="s">
        <v>610</v>
      </c>
      <c r="AB18" s="26" t="s">
        <v>423</v>
      </c>
      <c r="AF18" s="38"/>
      <c r="AH18" s="28" t="s">
        <v>154</v>
      </c>
      <c r="AI18" s="37">
        <v>2023</v>
      </c>
      <c r="AJ18" s="38">
        <v>45082</v>
      </c>
      <c r="AK18" s="38">
        <v>45082</v>
      </c>
      <c r="AL18" s="39" t="s">
        <v>664</v>
      </c>
      <c r="AM18" s="39" t="s">
        <v>1333</v>
      </c>
      <c r="AN18" s="37" t="s">
        <v>1870</v>
      </c>
      <c r="AO18" s="41">
        <v>0.16666666666666666</v>
      </c>
      <c r="AP18" s="42" t="s">
        <v>1871</v>
      </c>
      <c r="AQ18" s="39">
        <v>863</v>
      </c>
      <c r="AR18" s="30" t="s">
        <v>1872</v>
      </c>
      <c r="AU18" s="43" t="s">
        <v>155</v>
      </c>
      <c r="AY18" s="34" t="s">
        <v>1868</v>
      </c>
      <c r="BA18" s="47" t="s">
        <v>35</v>
      </c>
      <c r="BC18" s="48">
        <v>45146</v>
      </c>
      <c r="BI18" s="49" t="e">
        <v>#VALUE!</v>
      </c>
      <c r="BL18" s="49">
        <v>758</v>
      </c>
    </row>
    <row r="19" spans="1:69" hidden="1" x14ac:dyDescent="0.25">
      <c r="A19" s="26" t="s">
        <v>2131</v>
      </c>
      <c r="B19" s="26"/>
      <c r="C19" s="26"/>
      <c r="D19" s="26"/>
      <c r="E19" s="26"/>
      <c r="F19" s="26"/>
      <c r="H19" s="37">
        <v>2023</v>
      </c>
      <c r="I19" s="27" t="s">
        <v>1860</v>
      </c>
      <c r="J19" s="27" t="s">
        <v>1861</v>
      </c>
      <c r="Q19" s="33" t="s">
        <v>1862</v>
      </c>
      <c r="W19" s="26" t="s">
        <v>572</v>
      </c>
      <c r="AA19" s="26" t="s">
        <v>1834</v>
      </c>
      <c r="AB19" s="26" t="s">
        <v>1338</v>
      </c>
      <c r="AD19" s="37">
        <v>400</v>
      </c>
      <c r="AF19" s="38"/>
      <c r="AH19" s="28" t="s">
        <v>287</v>
      </c>
      <c r="AI19" s="37">
        <v>2023</v>
      </c>
      <c r="AJ19" s="38">
        <v>45092</v>
      </c>
      <c r="AK19" s="38">
        <v>45093</v>
      </c>
      <c r="AL19" s="39" t="s">
        <v>30</v>
      </c>
      <c r="AM19" s="39" t="s">
        <v>1304</v>
      </c>
      <c r="AN19" s="37"/>
      <c r="AO19" s="41">
        <v>0.70833333333333337</v>
      </c>
      <c r="AP19" s="42" t="s">
        <v>1864</v>
      </c>
      <c r="AQ19" s="39">
        <v>862</v>
      </c>
      <c r="AR19" s="30" t="s">
        <v>1865</v>
      </c>
      <c r="AU19" s="43" t="s">
        <v>155</v>
      </c>
      <c r="AY19" s="34" t="s">
        <v>1863</v>
      </c>
      <c r="BA19" s="47" t="s">
        <v>35</v>
      </c>
      <c r="BC19" s="48">
        <v>45153</v>
      </c>
      <c r="BI19" s="49" t="e">
        <v>#VALUE!</v>
      </c>
      <c r="BK19" s="49">
        <v>586</v>
      </c>
    </row>
    <row r="20" spans="1:69" hidden="1" x14ac:dyDescent="0.25">
      <c r="A20" s="26"/>
      <c r="B20" s="26"/>
      <c r="C20" s="26"/>
      <c r="D20" s="26"/>
      <c r="E20" s="26"/>
      <c r="F20" s="26"/>
      <c r="H20" s="37">
        <v>2023</v>
      </c>
      <c r="I20" s="27" t="s">
        <v>1844</v>
      </c>
      <c r="J20" s="27" t="s">
        <v>1845</v>
      </c>
      <c r="Q20" s="33">
        <v>9086742</v>
      </c>
      <c r="AA20" s="26" t="s">
        <v>1847</v>
      </c>
      <c r="AB20" s="26" t="s">
        <v>423</v>
      </c>
      <c r="AD20" s="37">
        <v>80</v>
      </c>
      <c r="AF20" s="38"/>
      <c r="AI20" s="37">
        <v>2023</v>
      </c>
      <c r="AJ20" s="38">
        <v>45092</v>
      </c>
      <c r="AK20" s="38">
        <v>45131</v>
      </c>
      <c r="AL20" s="39" t="s">
        <v>664</v>
      </c>
      <c r="AM20" s="39" t="s">
        <v>1333</v>
      </c>
      <c r="AN20" s="37" t="s">
        <v>972</v>
      </c>
      <c r="AO20" s="41">
        <v>0.83333333333333337</v>
      </c>
      <c r="AP20" s="42" t="s">
        <v>807</v>
      </c>
      <c r="AQ20" s="39">
        <v>859</v>
      </c>
      <c r="AR20" s="30" t="s">
        <v>1848</v>
      </c>
      <c r="AU20" s="43" t="s">
        <v>155</v>
      </c>
      <c r="AX20" s="46" t="s">
        <v>1849</v>
      </c>
      <c r="AY20" s="34" t="s">
        <v>1846</v>
      </c>
      <c r="BA20" s="47" t="s">
        <v>35</v>
      </c>
      <c r="BC20" s="48">
        <v>45155</v>
      </c>
      <c r="BI20" s="49" t="e">
        <v>#VALUE!</v>
      </c>
      <c r="BL20" s="49">
        <v>68</v>
      </c>
    </row>
    <row r="21" spans="1:69" hidden="1" x14ac:dyDescent="0.25">
      <c r="A21" s="26"/>
      <c r="B21" s="26"/>
      <c r="C21" s="26"/>
      <c r="D21" s="26"/>
      <c r="E21" s="26"/>
      <c r="F21" s="26" t="s">
        <v>2131</v>
      </c>
      <c r="H21" s="37">
        <v>2023</v>
      </c>
      <c r="I21" s="27" t="s">
        <v>1796</v>
      </c>
      <c r="J21" s="27" t="s">
        <v>1797</v>
      </c>
      <c r="L21" s="30" t="s">
        <v>750</v>
      </c>
      <c r="Q21" s="33" t="s">
        <v>1798</v>
      </c>
      <c r="W21" s="26" t="s">
        <v>750</v>
      </c>
      <c r="AA21" s="26" t="s">
        <v>1799</v>
      </c>
      <c r="AB21" s="26" t="s">
        <v>1754</v>
      </c>
      <c r="AD21" s="37">
        <v>40</v>
      </c>
      <c r="AF21" s="38"/>
      <c r="AH21" s="28" t="s">
        <v>154</v>
      </c>
      <c r="AI21" s="37">
        <v>2023</v>
      </c>
      <c r="AJ21" s="38">
        <v>45099</v>
      </c>
      <c r="AK21" s="38">
        <v>45131</v>
      </c>
      <c r="AL21" s="39" t="s">
        <v>30</v>
      </c>
      <c r="AM21" s="39" t="s">
        <v>31</v>
      </c>
      <c r="AN21" s="37" t="s">
        <v>972</v>
      </c>
      <c r="AO21" s="41">
        <v>1.25</v>
      </c>
      <c r="AP21" s="42" t="s">
        <v>1794</v>
      </c>
      <c r="AQ21" s="39">
        <v>846</v>
      </c>
      <c r="AR21" s="30" t="s">
        <v>1800</v>
      </c>
      <c r="AU21" s="43" t="s">
        <v>155</v>
      </c>
      <c r="AY21" s="34">
        <v>470</v>
      </c>
      <c r="BA21" s="47" t="s">
        <v>35</v>
      </c>
      <c r="BC21" s="48">
        <v>45160</v>
      </c>
      <c r="BI21" s="49" t="e">
        <v>#VALUE!</v>
      </c>
      <c r="BL21" s="49">
        <v>20</v>
      </c>
    </row>
    <row r="22" spans="1:69" hidden="1" x14ac:dyDescent="0.25">
      <c r="A22" s="26" t="s">
        <v>2131</v>
      </c>
      <c r="B22" s="26"/>
      <c r="C22" s="26"/>
      <c r="D22" s="26"/>
      <c r="E22" s="26" t="s">
        <v>2131</v>
      </c>
      <c r="F22" s="26"/>
      <c r="H22" s="37">
        <v>2023</v>
      </c>
      <c r="I22" s="27" t="s">
        <v>1856</v>
      </c>
      <c r="J22" s="27" t="s">
        <v>2491</v>
      </c>
      <c r="Z22" s="26" t="s">
        <v>91</v>
      </c>
      <c r="AF22" s="38"/>
      <c r="AG22" s="33" t="s">
        <v>2493</v>
      </c>
      <c r="AI22" s="37">
        <v>2023</v>
      </c>
      <c r="AJ22" s="38">
        <v>45101</v>
      </c>
      <c r="AK22" s="38">
        <v>45131</v>
      </c>
      <c r="AN22" s="26" t="s">
        <v>91</v>
      </c>
      <c r="AQ22" s="39">
        <v>999</v>
      </c>
      <c r="AU22" s="43" t="s">
        <v>155</v>
      </c>
      <c r="BC22" s="48">
        <v>45520</v>
      </c>
      <c r="BQ22" s="49">
        <v>33</v>
      </c>
    </row>
    <row r="23" spans="1:69" hidden="1" x14ac:dyDescent="0.25">
      <c r="A23" s="26" t="s">
        <v>2131</v>
      </c>
      <c r="B23" s="26"/>
      <c r="C23" s="26"/>
      <c r="D23" s="26"/>
      <c r="E23" s="26" t="s">
        <v>2131</v>
      </c>
      <c r="F23" s="26"/>
      <c r="H23" s="37">
        <v>2023</v>
      </c>
      <c r="I23" s="27" t="s">
        <v>1856</v>
      </c>
      <c r="J23" s="27" t="s">
        <v>1857</v>
      </c>
      <c r="L23" s="30" t="s">
        <v>750</v>
      </c>
      <c r="Q23" s="33">
        <v>9176202</v>
      </c>
      <c r="AA23" s="26" t="s">
        <v>1442</v>
      </c>
      <c r="AB23" s="26" t="s">
        <v>423</v>
      </c>
      <c r="AD23" s="37">
        <v>40</v>
      </c>
      <c r="AF23" s="38"/>
      <c r="AI23" s="37">
        <v>2023</v>
      </c>
      <c r="AJ23" s="38">
        <v>45101</v>
      </c>
      <c r="AK23" s="38">
        <v>45131</v>
      </c>
      <c r="AL23" s="39" t="s">
        <v>30</v>
      </c>
      <c r="AM23" s="39" t="s">
        <v>1333</v>
      </c>
      <c r="AN23" s="37" t="s">
        <v>972</v>
      </c>
      <c r="AO23" s="41">
        <v>1.0833333333333333</v>
      </c>
      <c r="AP23" s="42" t="s">
        <v>1225</v>
      </c>
      <c r="AQ23" s="39">
        <v>861</v>
      </c>
      <c r="AR23" s="30" t="s">
        <v>1859</v>
      </c>
      <c r="AU23" s="43" t="s">
        <v>155</v>
      </c>
      <c r="AY23" s="34" t="s">
        <v>1858</v>
      </c>
      <c r="BA23" s="47" t="s">
        <v>35</v>
      </c>
      <c r="BC23" s="48">
        <v>45154</v>
      </c>
      <c r="BI23" s="49" t="e">
        <v>#VALUE!</v>
      </c>
      <c r="BL23" s="49">
        <v>33</v>
      </c>
    </row>
    <row r="24" spans="1:69" hidden="1" x14ac:dyDescent="0.25">
      <c r="A24" s="26"/>
      <c r="B24" s="26"/>
      <c r="C24" s="26"/>
      <c r="D24" s="26"/>
      <c r="E24" s="26"/>
      <c r="F24" s="26"/>
      <c r="H24" s="37">
        <v>2023</v>
      </c>
      <c r="I24" s="27" t="s">
        <v>1918</v>
      </c>
      <c r="J24" s="27" t="s">
        <v>1919</v>
      </c>
      <c r="L24" s="30" t="s">
        <v>750</v>
      </c>
      <c r="Q24" s="33">
        <v>9309073</v>
      </c>
      <c r="W24" s="26" t="s">
        <v>1921</v>
      </c>
      <c r="X24" s="26" t="s">
        <v>1833</v>
      </c>
      <c r="AA24" s="26" t="s">
        <v>1834</v>
      </c>
      <c r="AB24" s="26" t="s">
        <v>719</v>
      </c>
      <c r="AF24" s="38"/>
      <c r="AH24" s="28" t="s">
        <v>154</v>
      </c>
      <c r="AI24" s="37">
        <v>2023</v>
      </c>
      <c r="AJ24" s="38">
        <v>45132</v>
      </c>
      <c r="AK24" s="38">
        <v>45132</v>
      </c>
      <c r="AM24" s="39" t="s">
        <v>1333</v>
      </c>
      <c r="AN24" s="37" t="s">
        <v>972</v>
      </c>
      <c r="AO24" s="41">
        <v>8.3333333333333329E-2</v>
      </c>
      <c r="AP24" s="42" t="s">
        <v>833</v>
      </c>
      <c r="AQ24" s="39">
        <v>874</v>
      </c>
      <c r="AR24" s="30" t="s">
        <v>1922</v>
      </c>
      <c r="AU24" s="43" t="s">
        <v>155</v>
      </c>
      <c r="AY24" s="34" t="s">
        <v>1920</v>
      </c>
      <c r="BA24" s="47" t="s">
        <v>35</v>
      </c>
      <c r="BC24" s="48">
        <v>45146</v>
      </c>
      <c r="BI24" s="49" t="e">
        <v>#VALUE!</v>
      </c>
      <c r="BL24" s="49">
        <v>128</v>
      </c>
    </row>
    <row r="25" spans="1:69" hidden="1" x14ac:dyDescent="0.25">
      <c r="A25" s="26"/>
      <c r="B25" s="26"/>
      <c r="C25" s="26"/>
      <c r="D25" s="26"/>
      <c r="E25" s="26"/>
      <c r="F25" s="26"/>
      <c r="H25" s="37">
        <v>2023</v>
      </c>
      <c r="I25" s="27" t="s">
        <v>1923</v>
      </c>
      <c r="J25" s="27" t="s">
        <v>1924</v>
      </c>
      <c r="W25" s="26" t="s">
        <v>1926</v>
      </c>
      <c r="AA25" s="26" t="s">
        <v>1834</v>
      </c>
      <c r="AB25" s="26" t="s">
        <v>777</v>
      </c>
      <c r="AF25" s="38"/>
      <c r="AI25" s="37">
        <v>2023</v>
      </c>
      <c r="AJ25" s="38">
        <v>45135</v>
      </c>
      <c r="AK25" s="38">
        <v>45135</v>
      </c>
      <c r="AL25" s="39" t="s">
        <v>30</v>
      </c>
      <c r="AM25" s="39" t="s">
        <v>1333</v>
      </c>
      <c r="AN25" s="37" t="s">
        <v>424</v>
      </c>
      <c r="AO25" s="41">
        <v>5.5555555555555552E-2</v>
      </c>
      <c r="AP25" s="42" t="s">
        <v>1927</v>
      </c>
      <c r="AQ25" s="39">
        <v>875</v>
      </c>
      <c r="AR25" s="30" t="s">
        <v>1928</v>
      </c>
      <c r="AU25" s="43" t="s">
        <v>155</v>
      </c>
      <c r="AY25" s="34" t="s">
        <v>1925</v>
      </c>
      <c r="BA25" s="47" t="s">
        <v>35</v>
      </c>
      <c r="BC25" s="48">
        <v>45160</v>
      </c>
      <c r="BI25" s="49" t="e">
        <v>#VALUE!</v>
      </c>
      <c r="BL25" s="49">
        <v>104</v>
      </c>
    </row>
    <row r="26" spans="1:69" hidden="1" x14ac:dyDescent="0.25">
      <c r="A26" s="26"/>
      <c r="B26" s="26"/>
      <c r="C26" s="26"/>
      <c r="D26" s="26"/>
      <c r="E26" s="26" t="s">
        <v>2131</v>
      </c>
      <c r="F26" s="26"/>
      <c r="H26" s="37">
        <v>2023</v>
      </c>
      <c r="I26" s="27" t="s">
        <v>1890</v>
      </c>
      <c r="J26" s="27" t="s">
        <v>1891</v>
      </c>
      <c r="Q26" s="33">
        <v>9556723</v>
      </c>
      <c r="Z26" s="26" t="s">
        <v>3524</v>
      </c>
      <c r="AA26" s="26" t="s">
        <v>1893</v>
      </c>
      <c r="AB26" s="26" t="s">
        <v>423</v>
      </c>
      <c r="AD26" s="37">
        <v>80</v>
      </c>
      <c r="AF26" s="38"/>
      <c r="AH26" s="28" t="s">
        <v>154</v>
      </c>
      <c r="AI26" s="37">
        <v>2023</v>
      </c>
      <c r="AJ26" s="38">
        <v>45141</v>
      </c>
      <c r="AK26" s="38">
        <v>45180</v>
      </c>
      <c r="AL26" s="39" t="s">
        <v>30</v>
      </c>
      <c r="AM26" s="39" t="s">
        <v>31</v>
      </c>
      <c r="AN26" s="37" t="s">
        <v>972</v>
      </c>
      <c r="AO26" s="41">
        <v>1.6666666666666667</v>
      </c>
      <c r="AP26" s="42" t="s">
        <v>1894</v>
      </c>
      <c r="AQ26" s="39">
        <v>869</v>
      </c>
      <c r="AR26" s="30" t="s">
        <v>1895</v>
      </c>
      <c r="AU26" s="43" t="s">
        <v>155</v>
      </c>
      <c r="AX26" s="46" t="s">
        <v>1896</v>
      </c>
      <c r="AY26" s="34" t="s">
        <v>1892</v>
      </c>
      <c r="BA26" s="47" t="s">
        <v>35</v>
      </c>
      <c r="BC26" s="48">
        <v>45217</v>
      </c>
      <c r="BI26" s="49" t="e">
        <v>#VALUE!</v>
      </c>
      <c r="BL26" s="49">
        <v>48</v>
      </c>
    </row>
    <row r="27" spans="1:69" hidden="1" x14ac:dyDescent="0.25">
      <c r="A27" s="26"/>
      <c r="B27" s="26"/>
      <c r="C27" s="26"/>
      <c r="D27" s="26"/>
      <c r="E27" s="26"/>
      <c r="F27" s="26"/>
      <c r="H27" s="37">
        <v>2023</v>
      </c>
      <c r="I27" s="27" t="s">
        <v>1929</v>
      </c>
      <c r="J27" s="27" t="s">
        <v>1930</v>
      </c>
      <c r="W27" s="26" t="s">
        <v>1932</v>
      </c>
      <c r="AB27" s="26" t="s">
        <v>423</v>
      </c>
      <c r="AF27" s="38"/>
      <c r="AI27" s="37">
        <v>2023</v>
      </c>
      <c r="AJ27" s="38">
        <v>45141</v>
      </c>
      <c r="AK27" s="38">
        <v>45147</v>
      </c>
      <c r="AL27" s="39" t="s">
        <v>30</v>
      </c>
      <c r="AM27" s="39" t="s">
        <v>720</v>
      </c>
      <c r="AN27" s="37"/>
      <c r="AO27" s="41">
        <v>0.125</v>
      </c>
      <c r="AP27" s="42" t="s">
        <v>1933</v>
      </c>
      <c r="AQ27" s="39">
        <v>876</v>
      </c>
      <c r="AR27" s="30" t="s">
        <v>1934</v>
      </c>
      <c r="AU27" s="43" t="s">
        <v>155</v>
      </c>
      <c r="AX27" s="46" t="s">
        <v>1935</v>
      </c>
      <c r="AY27" s="34" t="s">
        <v>1931</v>
      </c>
      <c r="BA27" s="47" t="s">
        <v>35</v>
      </c>
      <c r="BC27" s="48">
        <v>45195</v>
      </c>
      <c r="BI27" s="49" t="e">
        <v>#VALUE!</v>
      </c>
      <c r="BL27" s="49">
        <v>128</v>
      </c>
    </row>
    <row r="28" spans="1:69" hidden="1" x14ac:dyDescent="0.25">
      <c r="A28" s="26"/>
      <c r="B28" s="26" t="s">
        <v>2131</v>
      </c>
      <c r="C28" s="26"/>
      <c r="D28" s="26"/>
      <c r="E28" s="26"/>
      <c r="F28" s="26"/>
      <c r="H28" s="37">
        <v>2023</v>
      </c>
      <c r="I28" s="27" t="s">
        <v>1875</v>
      </c>
      <c r="J28" s="27" t="s">
        <v>1876</v>
      </c>
      <c r="L28" s="30" t="s">
        <v>750</v>
      </c>
      <c r="Q28" s="33">
        <v>9180806</v>
      </c>
      <c r="AA28" s="26" t="s">
        <v>1878</v>
      </c>
      <c r="AB28" s="26" t="s">
        <v>1754</v>
      </c>
      <c r="AC28" s="36" t="s">
        <v>1879</v>
      </c>
      <c r="AD28" s="37">
        <v>40</v>
      </c>
      <c r="AF28" s="38"/>
      <c r="AH28" s="28" t="s">
        <v>154</v>
      </c>
      <c r="AI28" s="37">
        <v>2023</v>
      </c>
      <c r="AJ28" s="38">
        <v>45141</v>
      </c>
      <c r="AK28" s="38">
        <v>45166</v>
      </c>
      <c r="AL28" s="39" t="s">
        <v>30</v>
      </c>
      <c r="AM28" s="39" t="s">
        <v>31</v>
      </c>
      <c r="AN28" s="37" t="s">
        <v>972</v>
      </c>
      <c r="AO28" s="41">
        <v>1.0833333333333333</v>
      </c>
      <c r="AP28" s="42" t="s">
        <v>1880</v>
      </c>
      <c r="AQ28" s="39">
        <v>865</v>
      </c>
      <c r="AR28" s="30" t="s">
        <v>1881</v>
      </c>
      <c r="AU28" s="43" t="s">
        <v>155</v>
      </c>
      <c r="AY28" s="34" t="s">
        <v>1877</v>
      </c>
      <c r="BA28" s="47" t="s">
        <v>35</v>
      </c>
      <c r="BC28" s="48">
        <v>45181</v>
      </c>
      <c r="BI28" s="49" t="e">
        <v>#VALUE!</v>
      </c>
      <c r="BL28" s="49">
        <v>37</v>
      </c>
    </row>
    <row r="29" spans="1:69" hidden="1" x14ac:dyDescent="0.25">
      <c r="A29" s="26"/>
      <c r="B29" s="26"/>
      <c r="C29" s="26"/>
      <c r="D29" s="26"/>
      <c r="E29" s="26"/>
      <c r="F29" s="26"/>
      <c r="H29" s="37">
        <v>2023</v>
      </c>
      <c r="I29" s="27" t="s">
        <v>1908</v>
      </c>
      <c r="J29" s="27" t="s">
        <v>1909</v>
      </c>
      <c r="L29" s="30" t="s">
        <v>750</v>
      </c>
      <c r="AD29" s="37">
        <v>20</v>
      </c>
      <c r="AF29" s="38"/>
      <c r="AH29" s="28" t="s">
        <v>154</v>
      </c>
      <c r="AI29" s="37">
        <v>2023</v>
      </c>
      <c r="AJ29" s="38">
        <v>45145</v>
      </c>
      <c r="AK29" s="38">
        <v>45168</v>
      </c>
      <c r="AL29" s="39" t="s">
        <v>39</v>
      </c>
      <c r="AM29" s="39" t="s">
        <v>1840</v>
      </c>
      <c r="AN29" s="37"/>
      <c r="AO29" s="41">
        <v>1.6666666666666667</v>
      </c>
      <c r="AP29" s="42" t="s">
        <v>1894</v>
      </c>
      <c r="AQ29" s="39">
        <v>872</v>
      </c>
      <c r="AR29" s="30" t="s">
        <v>1911</v>
      </c>
      <c r="AU29" s="43" t="s">
        <v>155</v>
      </c>
      <c r="AX29" s="46" t="s">
        <v>1912</v>
      </c>
      <c r="AY29" s="34" t="s">
        <v>1910</v>
      </c>
      <c r="BA29" s="47" t="s">
        <v>35</v>
      </c>
      <c r="BC29" s="48">
        <v>45195</v>
      </c>
      <c r="BI29" s="49" t="e">
        <v>#VALUE!</v>
      </c>
      <c r="BL29" s="49">
        <v>20</v>
      </c>
      <c r="BO29" s="50">
        <v>20</v>
      </c>
    </row>
    <row r="30" spans="1:69" hidden="1" x14ac:dyDescent="0.25">
      <c r="A30" s="26"/>
      <c r="B30" s="26"/>
      <c r="C30" s="26"/>
      <c r="D30" s="26"/>
      <c r="E30" s="26"/>
      <c r="F30" s="26"/>
      <c r="H30" s="37">
        <v>2023</v>
      </c>
      <c r="I30" s="27" t="s">
        <v>1936</v>
      </c>
      <c r="J30" s="27" t="s">
        <v>1937</v>
      </c>
      <c r="L30" s="30" t="s">
        <v>750</v>
      </c>
      <c r="W30" s="26" t="s">
        <v>1679</v>
      </c>
      <c r="AF30" s="38"/>
      <c r="AH30" s="28" t="s">
        <v>154</v>
      </c>
      <c r="AI30" s="37">
        <v>2023</v>
      </c>
      <c r="AJ30" s="38">
        <v>45145</v>
      </c>
      <c r="AK30" s="38">
        <v>45149</v>
      </c>
      <c r="AM30" s="39" t="s">
        <v>1840</v>
      </c>
      <c r="AN30" s="37" t="s">
        <v>1938</v>
      </c>
      <c r="AO30" s="41">
        <v>0.45833333333333331</v>
      </c>
      <c r="AP30" s="42" t="s">
        <v>1939</v>
      </c>
      <c r="AQ30" s="39">
        <v>877</v>
      </c>
      <c r="AR30" s="30" t="s">
        <v>1940</v>
      </c>
      <c r="AU30" s="43" t="s">
        <v>155</v>
      </c>
      <c r="BA30" s="47" t="s">
        <v>35</v>
      </c>
      <c r="BC30" s="48">
        <v>45168</v>
      </c>
      <c r="BI30" s="49" t="e">
        <v>#VALUE!</v>
      </c>
      <c r="BL30" s="49">
        <v>25</v>
      </c>
    </row>
    <row r="31" spans="1:69" hidden="1" x14ac:dyDescent="0.25">
      <c r="A31" s="26"/>
      <c r="B31" s="26"/>
      <c r="C31" s="26"/>
      <c r="D31" s="26"/>
      <c r="E31" s="26"/>
      <c r="F31" s="26"/>
      <c r="H31" s="37">
        <v>2023</v>
      </c>
      <c r="I31" s="27" t="s">
        <v>3258</v>
      </c>
      <c r="J31" s="27" t="s">
        <v>3259</v>
      </c>
      <c r="L31" s="30" t="s">
        <v>750</v>
      </c>
      <c r="W31" s="26" t="s">
        <v>3260</v>
      </c>
      <c r="AB31" s="26" t="s">
        <v>2033</v>
      </c>
      <c r="AC31" s="36">
        <v>1</v>
      </c>
      <c r="AD31" s="37">
        <v>40</v>
      </c>
      <c r="AF31" s="38" t="s">
        <v>47</v>
      </c>
      <c r="AI31" s="37">
        <v>2023</v>
      </c>
      <c r="AJ31" s="38">
        <v>45145</v>
      </c>
      <c r="AK31" s="38">
        <v>45148</v>
      </c>
      <c r="AL31" s="39" t="s">
        <v>1978</v>
      </c>
      <c r="AN31" s="37" t="s">
        <v>3261</v>
      </c>
      <c r="AO31" s="41">
        <v>0.66666666666666663</v>
      </c>
      <c r="AP31" s="42" t="s">
        <v>1151</v>
      </c>
      <c r="AU31" s="43" t="s">
        <v>155</v>
      </c>
      <c r="BA31" s="47" t="s">
        <v>47</v>
      </c>
      <c r="BC31" s="48">
        <v>45166</v>
      </c>
      <c r="BI31" s="49" t="e">
        <v>#VALUE!</v>
      </c>
      <c r="BL31" s="49">
        <v>41</v>
      </c>
    </row>
    <row r="32" spans="1:69" hidden="1" x14ac:dyDescent="0.25">
      <c r="A32" s="26"/>
      <c r="B32" s="26" t="s">
        <v>2131</v>
      </c>
      <c r="C32" s="26"/>
      <c r="D32" s="26"/>
      <c r="E32" s="26"/>
      <c r="F32" s="26"/>
      <c r="H32" s="37">
        <v>2023</v>
      </c>
      <c r="I32" s="27" t="s">
        <v>1913</v>
      </c>
      <c r="J32" s="27" t="s">
        <v>1914</v>
      </c>
      <c r="L32" s="30" t="s">
        <v>750</v>
      </c>
      <c r="W32" s="26" t="s">
        <v>1093</v>
      </c>
      <c r="Z32" s="26" t="s">
        <v>90</v>
      </c>
      <c r="AB32" s="26" t="s">
        <v>423</v>
      </c>
      <c r="AC32" s="36" t="s">
        <v>1916</v>
      </c>
      <c r="AD32" s="37">
        <v>20</v>
      </c>
      <c r="AF32" s="38"/>
      <c r="AH32" s="28" t="s">
        <v>154</v>
      </c>
      <c r="AI32" s="37">
        <v>2023</v>
      </c>
      <c r="AJ32" s="38">
        <v>45147</v>
      </c>
      <c r="AK32" s="38">
        <v>45170</v>
      </c>
      <c r="AL32" s="39" t="s">
        <v>39</v>
      </c>
      <c r="AM32" s="39" t="s">
        <v>31</v>
      </c>
      <c r="AN32" s="37"/>
      <c r="AO32" s="41">
        <v>1.6666666666666667</v>
      </c>
      <c r="AP32" s="42" t="s">
        <v>1894</v>
      </c>
      <c r="AQ32" s="39">
        <v>873</v>
      </c>
      <c r="AR32" s="30" t="s">
        <v>1917</v>
      </c>
      <c r="AU32" s="43" t="s">
        <v>155</v>
      </c>
      <c r="AY32" s="34" t="s">
        <v>1915</v>
      </c>
      <c r="BA32" s="47" t="s">
        <v>35</v>
      </c>
      <c r="BC32" s="48">
        <v>45195</v>
      </c>
      <c r="BI32" s="49" t="e">
        <v>#VALUE!</v>
      </c>
      <c r="BL32" s="49">
        <v>18</v>
      </c>
      <c r="BO32" s="50">
        <v>18</v>
      </c>
    </row>
    <row r="33" spans="6:77" s="26" customFormat="1" hidden="1" x14ac:dyDescent="0.25">
      <c r="F33" s="26" t="s">
        <v>2131</v>
      </c>
      <c r="G33" s="130"/>
      <c r="H33" s="37">
        <v>2023</v>
      </c>
      <c r="I33" s="27" t="s">
        <v>1897</v>
      </c>
      <c r="J33" s="27" t="s">
        <v>1901</v>
      </c>
      <c r="K33" s="29"/>
      <c r="L33" s="30" t="s">
        <v>750</v>
      </c>
      <c r="M33" s="30"/>
      <c r="N33" s="30"/>
      <c r="O33" s="31"/>
      <c r="P33" s="32"/>
      <c r="Q33" s="33">
        <v>9275525</v>
      </c>
      <c r="R33" s="33"/>
      <c r="U33" s="33"/>
      <c r="V33" s="35"/>
      <c r="W33" s="26" t="s">
        <v>1902</v>
      </c>
      <c r="X33" s="26" t="s">
        <v>1833</v>
      </c>
      <c r="Z33" s="26" t="s">
        <v>188</v>
      </c>
      <c r="AA33" s="26" t="s">
        <v>1834</v>
      </c>
      <c r="AB33" s="26" t="s">
        <v>777</v>
      </c>
      <c r="AC33" s="36"/>
      <c r="AD33" s="37"/>
      <c r="AE33" s="37"/>
      <c r="AF33" s="38"/>
      <c r="AG33" s="33"/>
      <c r="AH33" s="28"/>
      <c r="AI33" s="37">
        <v>2023</v>
      </c>
      <c r="AJ33" s="38">
        <v>45147</v>
      </c>
      <c r="AK33" s="38">
        <v>45147</v>
      </c>
      <c r="AL33" s="39" t="s">
        <v>30</v>
      </c>
      <c r="AM33" s="39" t="s">
        <v>1333</v>
      </c>
      <c r="AN33" s="37" t="s">
        <v>424</v>
      </c>
      <c r="AO33" s="41">
        <v>4.1666666666666664E-2</v>
      </c>
      <c r="AP33" s="42" t="s">
        <v>1899</v>
      </c>
      <c r="AQ33" s="39">
        <v>870</v>
      </c>
      <c r="AR33" s="30" t="s">
        <v>1900</v>
      </c>
      <c r="AS33" s="30"/>
      <c r="AT33" s="38"/>
      <c r="AU33" s="43" t="s">
        <v>155</v>
      </c>
      <c r="AV33" s="44"/>
      <c r="AW33" s="45"/>
      <c r="AX33" s="46"/>
      <c r="AY33" s="34">
        <v>447</v>
      </c>
      <c r="AZ33" s="27"/>
      <c r="BA33" s="47" t="s">
        <v>35</v>
      </c>
      <c r="BB33" s="47"/>
      <c r="BC33" s="48">
        <v>45154</v>
      </c>
      <c r="BD33" s="48"/>
      <c r="BE33" s="49"/>
      <c r="BF33" s="49"/>
      <c r="BG33" s="49"/>
      <c r="BH33" s="49"/>
      <c r="BI33" s="49" t="e">
        <v>#VALUE!</v>
      </c>
      <c r="BJ33" s="49"/>
      <c r="BK33" s="49"/>
      <c r="BL33" s="49">
        <v>140</v>
      </c>
      <c r="BM33" s="49"/>
      <c r="BO33" s="50"/>
      <c r="BP33" s="49"/>
      <c r="BQ33" s="49"/>
      <c r="BR33" s="49"/>
      <c r="BS33" s="49"/>
      <c r="BT33" s="49"/>
      <c r="BU33" s="49"/>
      <c r="BV33" s="49"/>
      <c r="BW33" s="49"/>
      <c r="BX33" s="49"/>
      <c r="BY33" s="49"/>
    </row>
    <row r="34" spans="6:77" s="26" customFormat="1" hidden="1" x14ac:dyDescent="0.25">
      <c r="G34" s="130"/>
      <c r="H34" s="37">
        <v>2023</v>
      </c>
      <c r="I34" s="27" t="s">
        <v>3145</v>
      </c>
      <c r="J34" s="27" t="s">
        <v>3146</v>
      </c>
      <c r="K34" s="29"/>
      <c r="L34" s="30" t="s">
        <v>750</v>
      </c>
      <c r="M34" s="30"/>
      <c r="N34" s="30"/>
      <c r="O34" s="31"/>
      <c r="P34" s="32"/>
      <c r="Q34" s="33" t="s">
        <v>3147</v>
      </c>
      <c r="R34" s="33"/>
      <c r="U34" s="33"/>
      <c r="V34" s="35"/>
      <c r="W34" s="26" t="s">
        <v>3148</v>
      </c>
      <c r="X34" s="26" t="s">
        <v>1833</v>
      </c>
      <c r="AA34" s="26" t="s">
        <v>1834</v>
      </c>
      <c r="AB34" s="26" t="s">
        <v>777</v>
      </c>
      <c r="AC34" s="36"/>
      <c r="AD34" s="37"/>
      <c r="AE34" s="37"/>
      <c r="AF34" s="38"/>
      <c r="AG34" s="33"/>
      <c r="AH34" s="28"/>
      <c r="AI34" s="37">
        <v>2023</v>
      </c>
      <c r="AJ34" s="38">
        <v>45149</v>
      </c>
      <c r="AK34" s="38">
        <v>45149</v>
      </c>
      <c r="AL34" s="39" t="s">
        <v>1887</v>
      </c>
      <c r="AM34" s="39" t="s">
        <v>1333</v>
      </c>
      <c r="AN34" s="37" t="s">
        <v>424</v>
      </c>
      <c r="AO34" s="41">
        <v>4.1666666666666664E-2</v>
      </c>
      <c r="AP34" s="42" t="s">
        <v>1899</v>
      </c>
      <c r="AQ34" s="39"/>
      <c r="AR34" s="30" t="s">
        <v>1834</v>
      </c>
      <c r="AS34" s="30"/>
      <c r="AT34" s="38"/>
      <c r="AU34" s="43" t="s">
        <v>155</v>
      </c>
      <c r="AV34" s="44"/>
      <c r="AW34" s="45"/>
      <c r="AX34" s="46" t="s">
        <v>3149</v>
      </c>
      <c r="AY34" s="34"/>
      <c r="AZ34" s="27"/>
      <c r="BA34" s="47"/>
      <c r="BB34" s="47"/>
      <c r="BC34" s="48"/>
      <c r="BD34" s="48"/>
      <c r="BE34" s="49"/>
      <c r="BF34" s="49"/>
      <c r="BG34" s="49"/>
      <c r="BH34" s="49"/>
      <c r="BI34" s="49" t="e">
        <v>#VALUE!</v>
      </c>
      <c r="BJ34" s="49"/>
      <c r="BK34" s="49"/>
      <c r="BL34" s="49"/>
      <c r="BM34" s="49"/>
      <c r="BO34" s="50"/>
      <c r="BP34" s="49"/>
      <c r="BQ34" s="49"/>
      <c r="BR34" s="49"/>
      <c r="BS34" s="49"/>
      <c r="BT34" s="49"/>
      <c r="BU34" s="49"/>
      <c r="BV34" s="49"/>
      <c r="BW34" s="49"/>
      <c r="BX34" s="49"/>
      <c r="BY34" s="49"/>
    </row>
    <row r="35" spans="6:77" s="26" customFormat="1" hidden="1" x14ac:dyDescent="0.25">
      <c r="G35" s="130"/>
      <c r="H35" s="37">
        <v>2023</v>
      </c>
      <c r="I35" s="27" t="s">
        <v>1945</v>
      </c>
      <c r="J35" s="27" t="s">
        <v>1946</v>
      </c>
      <c r="K35" s="29"/>
      <c r="L35" s="30"/>
      <c r="M35" s="30"/>
      <c r="N35" s="30"/>
      <c r="O35" s="31"/>
      <c r="P35" s="32"/>
      <c r="Q35" s="33"/>
      <c r="R35" s="33"/>
      <c r="U35" s="33"/>
      <c r="V35" s="35"/>
      <c r="W35" s="26" t="s">
        <v>1710</v>
      </c>
      <c r="AC35" s="36"/>
      <c r="AD35" s="37"/>
      <c r="AE35" s="37"/>
      <c r="AF35" s="38"/>
      <c r="AG35" s="33"/>
      <c r="AH35" s="28" t="s">
        <v>154</v>
      </c>
      <c r="AI35" s="37">
        <v>2023</v>
      </c>
      <c r="AJ35" s="38">
        <v>45152</v>
      </c>
      <c r="AK35" s="38">
        <v>45152</v>
      </c>
      <c r="AL35" s="39" t="s">
        <v>30</v>
      </c>
      <c r="AM35" s="39" t="s">
        <v>1333</v>
      </c>
      <c r="AN35" s="37" t="s">
        <v>424</v>
      </c>
      <c r="AO35" s="41">
        <v>8.3333333333333329E-2</v>
      </c>
      <c r="AP35" s="42" t="s">
        <v>833</v>
      </c>
      <c r="AQ35" s="39">
        <v>879</v>
      </c>
      <c r="AR35" s="30" t="s">
        <v>1948</v>
      </c>
      <c r="AS35" s="30"/>
      <c r="AT35" s="38"/>
      <c r="AU35" s="43" t="s">
        <v>155</v>
      </c>
      <c r="AV35" s="44"/>
      <c r="AW35" s="45"/>
      <c r="AX35" s="46" t="s">
        <v>1949</v>
      </c>
      <c r="AY35" s="34" t="s">
        <v>1947</v>
      </c>
      <c r="AZ35" s="27"/>
      <c r="BA35" s="47" t="s">
        <v>35</v>
      </c>
      <c r="BB35" s="47"/>
      <c r="BC35" s="48">
        <v>45189</v>
      </c>
      <c r="BD35" s="48"/>
      <c r="BE35" s="49"/>
      <c r="BF35" s="49"/>
      <c r="BG35" s="49"/>
      <c r="BH35" s="49"/>
      <c r="BI35" s="49" t="e">
        <v>#VALUE!</v>
      </c>
      <c r="BJ35" s="49"/>
      <c r="BK35" s="49"/>
      <c r="BL35" s="49">
        <v>77</v>
      </c>
      <c r="BM35" s="49"/>
      <c r="BO35" s="50"/>
      <c r="BP35" s="49"/>
      <c r="BQ35" s="49"/>
      <c r="BR35" s="49"/>
      <c r="BS35" s="49"/>
      <c r="BT35" s="49"/>
      <c r="BU35" s="49"/>
      <c r="BV35" s="49"/>
      <c r="BW35" s="49"/>
      <c r="BX35" s="49"/>
      <c r="BY35" s="49"/>
    </row>
    <row r="36" spans="6:77" s="26" customFormat="1" hidden="1" x14ac:dyDescent="0.25">
      <c r="G36" s="130"/>
      <c r="H36" s="37">
        <v>2023</v>
      </c>
      <c r="I36" s="27" t="s">
        <v>3272</v>
      </c>
      <c r="J36" s="27" t="s">
        <v>3273</v>
      </c>
      <c r="K36" s="29"/>
      <c r="L36" s="30" t="s">
        <v>750</v>
      </c>
      <c r="M36" s="30"/>
      <c r="N36" s="30"/>
      <c r="O36" s="31"/>
      <c r="P36" s="32"/>
      <c r="Q36" s="33"/>
      <c r="R36" s="33"/>
      <c r="U36" s="33"/>
      <c r="V36" s="35"/>
      <c r="W36" s="26" t="s">
        <v>3274</v>
      </c>
      <c r="AB36" s="26" t="s">
        <v>2033</v>
      </c>
      <c r="AC36" s="36"/>
      <c r="AD36" s="37"/>
      <c r="AE36" s="37"/>
      <c r="AF36" s="38" t="s">
        <v>47</v>
      </c>
      <c r="AG36" s="33"/>
      <c r="AH36" s="28"/>
      <c r="AI36" s="37">
        <v>2023</v>
      </c>
      <c r="AJ36" s="38">
        <v>45154</v>
      </c>
      <c r="AK36" s="38">
        <v>45156</v>
      </c>
      <c r="AL36" s="39"/>
      <c r="AM36" s="39"/>
      <c r="AN36" s="37"/>
      <c r="AO36" s="41"/>
      <c r="AP36" s="42"/>
      <c r="AQ36" s="39"/>
      <c r="AR36" s="30"/>
      <c r="AS36" s="30"/>
      <c r="AT36" s="38"/>
      <c r="AU36" s="43" t="s">
        <v>1185</v>
      </c>
      <c r="AV36" s="44"/>
      <c r="AW36" s="45"/>
      <c r="AX36" s="46" t="s">
        <v>3275</v>
      </c>
      <c r="AY36" s="34"/>
      <c r="AZ36" s="27"/>
      <c r="BA36" s="47" t="s">
        <v>47</v>
      </c>
      <c r="BB36" s="47"/>
      <c r="BC36" s="48"/>
      <c r="BD36" s="48"/>
      <c r="BE36" s="49"/>
      <c r="BF36" s="49"/>
      <c r="BG36" s="49"/>
      <c r="BH36" s="49"/>
      <c r="BI36" s="49" t="e">
        <v>#VALUE!</v>
      </c>
      <c r="BJ36" s="49"/>
      <c r="BK36" s="49"/>
      <c r="BL36" s="49"/>
      <c r="BM36" s="49"/>
      <c r="BO36" s="50"/>
      <c r="BP36" s="49"/>
      <c r="BQ36" s="49"/>
      <c r="BR36" s="49"/>
      <c r="BS36" s="49"/>
      <c r="BT36" s="49"/>
      <c r="BU36" s="49"/>
      <c r="BV36" s="49"/>
      <c r="BW36" s="49"/>
      <c r="BX36" s="49"/>
      <c r="BY36" s="49"/>
    </row>
    <row r="37" spans="6:77" s="26" customFormat="1" hidden="1" x14ac:dyDescent="0.25">
      <c r="G37" s="130"/>
      <c r="H37" s="37">
        <v>2023</v>
      </c>
      <c r="I37" s="27" t="s">
        <v>3298</v>
      </c>
      <c r="J37" s="27" t="s">
        <v>3299</v>
      </c>
      <c r="K37" s="29" t="s">
        <v>59</v>
      </c>
      <c r="L37" s="30" t="s">
        <v>750</v>
      </c>
      <c r="M37" s="30"/>
      <c r="N37" s="30"/>
      <c r="O37" s="31"/>
      <c r="P37" s="32"/>
      <c r="Q37" s="33"/>
      <c r="R37" s="33"/>
      <c r="U37" s="33"/>
      <c r="V37" s="35"/>
      <c r="Z37" s="26" t="s">
        <v>3300</v>
      </c>
      <c r="AC37" s="36"/>
      <c r="AD37" s="37"/>
      <c r="AE37" s="37"/>
      <c r="AF37" s="38"/>
      <c r="AG37" s="33"/>
      <c r="AH37" s="28"/>
      <c r="AI37" s="37">
        <v>2023</v>
      </c>
      <c r="AJ37" s="38">
        <v>45155</v>
      </c>
      <c r="AK37" s="38">
        <v>45156</v>
      </c>
      <c r="AL37" s="39"/>
      <c r="AM37" s="39"/>
      <c r="AN37" s="37"/>
      <c r="AO37" s="41"/>
      <c r="AP37" s="42"/>
      <c r="AQ37" s="39"/>
      <c r="AR37" s="30"/>
      <c r="AS37" s="30"/>
      <c r="AT37" s="38"/>
      <c r="AU37" s="43" t="s">
        <v>1185</v>
      </c>
      <c r="AV37" s="44"/>
      <c r="AW37" s="45"/>
      <c r="AX37" s="46"/>
      <c r="AY37" s="34"/>
      <c r="AZ37" s="27"/>
      <c r="BA37" s="47"/>
      <c r="BB37" s="47"/>
      <c r="BC37" s="48"/>
      <c r="BD37" s="48"/>
      <c r="BE37" s="49"/>
      <c r="BF37" s="49"/>
      <c r="BG37" s="49"/>
      <c r="BH37" s="49"/>
      <c r="BI37" s="49" t="e">
        <v>#VALUE!</v>
      </c>
      <c r="BJ37" s="49"/>
      <c r="BK37" s="49"/>
      <c r="BL37" s="49"/>
      <c r="BM37" s="49"/>
      <c r="BO37" s="50"/>
      <c r="BP37" s="49"/>
      <c r="BQ37" s="49"/>
      <c r="BR37" s="49"/>
      <c r="BS37" s="49"/>
      <c r="BT37" s="49"/>
      <c r="BU37" s="49"/>
      <c r="BV37" s="49"/>
      <c r="BW37" s="49"/>
      <c r="BX37" s="49"/>
      <c r="BY37" s="49"/>
    </row>
    <row r="38" spans="6:77" s="26" customFormat="1" hidden="1" x14ac:dyDescent="0.25">
      <c r="G38" s="130"/>
      <c r="H38" s="37">
        <v>2023</v>
      </c>
      <c r="I38" s="27" t="s">
        <v>1903</v>
      </c>
      <c r="J38" s="27" t="s">
        <v>1904</v>
      </c>
      <c r="K38" s="29"/>
      <c r="L38" s="30" t="s">
        <v>750</v>
      </c>
      <c r="M38" s="30"/>
      <c r="N38" s="30"/>
      <c r="O38" s="31"/>
      <c r="P38" s="32"/>
      <c r="Q38" s="33"/>
      <c r="R38" s="33"/>
      <c r="U38" s="33"/>
      <c r="V38" s="35"/>
      <c r="AC38" s="36"/>
      <c r="AD38" s="37"/>
      <c r="AE38" s="37"/>
      <c r="AF38" s="38"/>
      <c r="AG38" s="33"/>
      <c r="AH38" s="28" t="s">
        <v>154</v>
      </c>
      <c r="AI38" s="37">
        <v>2023</v>
      </c>
      <c r="AJ38" s="38">
        <v>45163</v>
      </c>
      <c r="AK38" s="38">
        <v>45163</v>
      </c>
      <c r="AL38" s="39" t="s">
        <v>30</v>
      </c>
      <c r="AM38" s="39" t="s">
        <v>1840</v>
      </c>
      <c r="AN38" s="37"/>
      <c r="AO38" s="41">
        <v>0.29166666666666669</v>
      </c>
      <c r="AP38" s="42" t="s">
        <v>1906</v>
      </c>
      <c r="AQ38" s="39">
        <v>871</v>
      </c>
      <c r="AR38" s="30" t="s">
        <v>1907</v>
      </c>
      <c r="AS38" s="30"/>
      <c r="AT38" s="38"/>
      <c r="AU38" s="43" t="s">
        <v>155</v>
      </c>
      <c r="AV38" s="44"/>
      <c r="AW38" s="45"/>
      <c r="AX38" s="46"/>
      <c r="AY38" s="34" t="s">
        <v>1905</v>
      </c>
      <c r="AZ38" s="27"/>
      <c r="BA38" s="47" t="s">
        <v>35</v>
      </c>
      <c r="BB38" s="47"/>
      <c r="BC38" s="48">
        <v>45314</v>
      </c>
      <c r="BD38" s="48"/>
      <c r="BE38" s="49"/>
      <c r="BF38" s="49"/>
      <c r="BG38" s="49"/>
      <c r="BH38" s="49"/>
      <c r="BI38" s="49" t="e">
        <v>#VALUE!</v>
      </c>
      <c r="BJ38" s="49"/>
      <c r="BK38" s="49"/>
      <c r="BL38" s="49">
        <v>336</v>
      </c>
      <c r="BM38" s="49"/>
      <c r="BO38" s="50"/>
      <c r="BP38" s="49">
        <v>1</v>
      </c>
      <c r="BQ38" s="49"/>
      <c r="BR38" s="49"/>
      <c r="BS38" s="49"/>
      <c r="BT38" s="49"/>
      <c r="BU38" s="49"/>
      <c r="BV38" s="49"/>
      <c r="BW38" s="49"/>
      <c r="BX38" s="49"/>
      <c r="BY38" s="49"/>
    </row>
    <row r="39" spans="6:77" s="26" customFormat="1" hidden="1" x14ac:dyDescent="0.25">
      <c r="G39" s="130"/>
      <c r="H39" s="37">
        <v>2023</v>
      </c>
      <c r="I39" s="27" t="s">
        <v>1964</v>
      </c>
      <c r="J39" s="27" t="s">
        <v>1965</v>
      </c>
      <c r="K39" s="29"/>
      <c r="L39" s="30" t="s">
        <v>750</v>
      </c>
      <c r="M39" s="30"/>
      <c r="N39" s="30"/>
      <c r="O39" s="31"/>
      <c r="P39" s="32"/>
      <c r="Q39" s="33"/>
      <c r="R39" s="33"/>
      <c r="U39" s="33"/>
      <c r="V39" s="35"/>
      <c r="W39" s="26" t="s">
        <v>1967</v>
      </c>
      <c r="AC39" s="36"/>
      <c r="AD39" s="37"/>
      <c r="AE39" s="37"/>
      <c r="AF39" s="38"/>
      <c r="AG39" s="33"/>
      <c r="AH39" s="28" t="s">
        <v>154</v>
      </c>
      <c r="AI39" s="37">
        <v>2023</v>
      </c>
      <c r="AJ39" s="38">
        <v>45168</v>
      </c>
      <c r="AK39" s="38">
        <v>45168</v>
      </c>
      <c r="AL39" s="39" t="s">
        <v>30</v>
      </c>
      <c r="AM39" s="39" t="s">
        <v>1840</v>
      </c>
      <c r="AN39" s="37"/>
      <c r="AO39" s="41">
        <v>0.125</v>
      </c>
      <c r="AP39" s="42" t="s">
        <v>1968</v>
      </c>
      <c r="AQ39" s="39">
        <v>883</v>
      </c>
      <c r="AR39" s="30" t="s">
        <v>1969</v>
      </c>
      <c r="AS39" s="30"/>
      <c r="AT39" s="38"/>
      <c r="AU39" s="43" t="s">
        <v>155</v>
      </c>
      <c r="AV39" s="44"/>
      <c r="AW39" s="45"/>
      <c r="AX39" s="46" t="s">
        <v>1970</v>
      </c>
      <c r="AY39" s="34" t="s">
        <v>1966</v>
      </c>
      <c r="AZ39" s="27"/>
      <c r="BA39" s="47" t="s">
        <v>35</v>
      </c>
      <c r="BB39" s="47"/>
      <c r="BC39" s="48">
        <v>45180</v>
      </c>
      <c r="BD39" s="48"/>
      <c r="BE39" s="49"/>
      <c r="BF39" s="49"/>
      <c r="BG39" s="49"/>
      <c r="BH39" s="49"/>
      <c r="BI39" s="49" t="e">
        <v>#VALUE!</v>
      </c>
      <c r="BJ39" s="49"/>
      <c r="BK39" s="49"/>
      <c r="BL39" s="49">
        <v>124</v>
      </c>
      <c r="BM39" s="49"/>
      <c r="BO39" s="50"/>
      <c r="BP39" s="49"/>
      <c r="BQ39" s="49"/>
      <c r="BR39" s="49"/>
      <c r="BS39" s="49"/>
      <c r="BT39" s="49"/>
      <c r="BU39" s="49"/>
      <c r="BV39" s="49"/>
      <c r="BW39" s="49"/>
      <c r="BX39" s="49"/>
      <c r="BY39" s="49"/>
    </row>
    <row r="40" spans="6:77" s="26" customFormat="1" hidden="1" x14ac:dyDescent="0.25">
      <c r="G40" s="130"/>
      <c r="H40" s="37">
        <v>2023</v>
      </c>
      <c r="I40" s="27" t="s">
        <v>1994</v>
      </c>
      <c r="J40" s="27" t="s">
        <v>1995</v>
      </c>
      <c r="K40" s="29"/>
      <c r="L40" s="30" t="s">
        <v>750</v>
      </c>
      <c r="M40" s="30"/>
      <c r="N40" s="30"/>
      <c r="O40" s="31"/>
      <c r="P40" s="32"/>
      <c r="Q40" s="33"/>
      <c r="R40" s="33"/>
      <c r="U40" s="33"/>
      <c r="V40" s="35"/>
      <c r="W40" s="26" t="s">
        <v>1997</v>
      </c>
      <c r="AC40" s="36"/>
      <c r="AD40" s="37"/>
      <c r="AE40" s="37"/>
      <c r="AF40" s="38"/>
      <c r="AG40" s="33"/>
      <c r="AH40" s="28" t="s">
        <v>154</v>
      </c>
      <c r="AI40" s="37">
        <v>2023</v>
      </c>
      <c r="AJ40" s="38">
        <v>45168</v>
      </c>
      <c r="AK40" s="38">
        <v>45168</v>
      </c>
      <c r="AL40" s="39" t="s">
        <v>30</v>
      </c>
      <c r="AM40" s="39" t="s">
        <v>1840</v>
      </c>
      <c r="AN40" s="37" t="s">
        <v>424</v>
      </c>
      <c r="AO40" s="41">
        <v>4.1666666666666664E-2</v>
      </c>
      <c r="AP40" s="42" t="s">
        <v>1899</v>
      </c>
      <c r="AQ40" s="39">
        <v>889</v>
      </c>
      <c r="AR40" s="30" t="s">
        <v>1998</v>
      </c>
      <c r="AS40" s="30"/>
      <c r="AT40" s="38"/>
      <c r="AU40" s="43" t="s">
        <v>155</v>
      </c>
      <c r="AV40" s="44"/>
      <c r="AW40" s="45"/>
      <c r="AX40" s="46"/>
      <c r="AY40" s="34" t="s">
        <v>1996</v>
      </c>
      <c r="AZ40" s="27"/>
      <c r="BA40" s="47" t="s">
        <v>35</v>
      </c>
      <c r="BB40" s="47"/>
      <c r="BC40" s="48">
        <v>45180</v>
      </c>
      <c r="BD40" s="48"/>
      <c r="BE40" s="49"/>
      <c r="BF40" s="49"/>
      <c r="BG40" s="49"/>
      <c r="BH40" s="49"/>
      <c r="BI40" s="49" t="e">
        <v>#VALUE!</v>
      </c>
      <c r="BJ40" s="49"/>
      <c r="BK40" s="49"/>
      <c r="BL40" s="49">
        <v>95</v>
      </c>
      <c r="BM40" s="49"/>
      <c r="BO40" s="50"/>
      <c r="BP40" s="49"/>
      <c r="BQ40" s="49"/>
      <c r="BR40" s="49"/>
      <c r="BS40" s="49"/>
      <c r="BT40" s="49"/>
      <c r="BU40" s="49"/>
      <c r="BV40" s="49"/>
      <c r="BW40" s="49"/>
      <c r="BX40" s="49"/>
      <c r="BY40" s="49"/>
    </row>
    <row r="41" spans="6:77" s="26" customFormat="1" hidden="1" x14ac:dyDescent="0.25">
      <c r="G41" s="130"/>
      <c r="H41" s="37">
        <v>2023</v>
      </c>
      <c r="I41" s="27" t="s">
        <v>1950</v>
      </c>
      <c r="J41" s="27" t="s">
        <v>1951</v>
      </c>
      <c r="K41" s="29"/>
      <c r="L41" s="30" t="s">
        <v>750</v>
      </c>
      <c r="M41" s="30"/>
      <c r="N41" s="30"/>
      <c r="O41" s="31"/>
      <c r="P41" s="32"/>
      <c r="Q41" s="33"/>
      <c r="R41" s="33"/>
      <c r="U41" s="33"/>
      <c r="V41" s="35"/>
      <c r="AA41" s="26" t="s">
        <v>1953</v>
      </c>
      <c r="AB41" s="26" t="s">
        <v>423</v>
      </c>
      <c r="AC41" s="36"/>
      <c r="AD41" s="37">
        <v>30</v>
      </c>
      <c r="AE41" s="37"/>
      <c r="AF41" s="38"/>
      <c r="AG41" s="33"/>
      <c r="AH41" s="28" t="s">
        <v>154</v>
      </c>
      <c r="AI41" s="37">
        <v>2023</v>
      </c>
      <c r="AJ41" s="38">
        <v>45169</v>
      </c>
      <c r="AK41" s="38">
        <v>45208</v>
      </c>
      <c r="AL41" s="39" t="s">
        <v>30</v>
      </c>
      <c r="AM41" s="39" t="s">
        <v>31</v>
      </c>
      <c r="AN41" s="37" t="s">
        <v>972</v>
      </c>
      <c r="AO41" s="41">
        <v>1.6666666666666667</v>
      </c>
      <c r="AP41" s="42" t="s">
        <v>1894</v>
      </c>
      <c r="AQ41" s="39">
        <v>880</v>
      </c>
      <c r="AR41" s="30" t="s">
        <v>1954</v>
      </c>
      <c r="AS41" s="30"/>
      <c r="AT41" s="38"/>
      <c r="AU41" s="43" t="s">
        <v>155</v>
      </c>
      <c r="AV41" s="44"/>
      <c r="AW41" s="45"/>
      <c r="AX41" s="46" t="s">
        <v>1955</v>
      </c>
      <c r="AY41" s="34" t="s">
        <v>1952</v>
      </c>
      <c r="AZ41" s="27"/>
      <c r="BA41" s="47" t="s">
        <v>35</v>
      </c>
      <c r="BB41" s="47"/>
      <c r="BC41" s="48">
        <v>45243</v>
      </c>
      <c r="BD41" s="48"/>
      <c r="BE41" s="49"/>
      <c r="BF41" s="49"/>
      <c r="BG41" s="49"/>
      <c r="BH41" s="49"/>
      <c r="BI41" s="49" t="e">
        <v>#VALUE!</v>
      </c>
      <c r="BJ41" s="49"/>
      <c r="BK41" s="49"/>
      <c r="BL41" s="49">
        <v>23</v>
      </c>
      <c r="BM41" s="49"/>
      <c r="BO41" s="50"/>
      <c r="BP41" s="49"/>
      <c r="BQ41" s="49"/>
      <c r="BR41" s="49"/>
      <c r="BS41" s="49"/>
      <c r="BT41" s="49"/>
      <c r="BU41" s="49"/>
      <c r="BV41" s="49"/>
      <c r="BW41" s="49"/>
      <c r="BX41" s="49"/>
      <c r="BY41" s="49"/>
    </row>
    <row r="42" spans="6:77" s="26" customFormat="1" hidden="1" x14ac:dyDescent="0.25">
      <c r="G42" s="130"/>
      <c r="H42" s="37">
        <v>2023</v>
      </c>
      <c r="I42" s="27" t="s">
        <v>3292</v>
      </c>
      <c r="J42" s="27" t="s">
        <v>3293</v>
      </c>
      <c r="K42" s="29"/>
      <c r="L42" s="30" t="s">
        <v>750</v>
      </c>
      <c r="M42" s="30"/>
      <c r="N42" s="30"/>
      <c r="O42" s="31"/>
      <c r="P42" s="32"/>
      <c r="Q42" s="33"/>
      <c r="R42" s="33"/>
      <c r="U42" s="33"/>
      <c r="V42" s="35"/>
      <c r="W42" s="26" t="s">
        <v>3148</v>
      </c>
      <c r="AC42" s="36"/>
      <c r="AD42" s="37"/>
      <c r="AE42" s="37"/>
      <c r="AF42" s="38"/>
      <c r="AG42" s="33"/>
      <c r="AH42" s="28"/>
      <c r="AI42" s="37">
        <v>2023</v>
      </c>
      <c r="AJ42" s="38">
        <v>45169</v>
      </c>
      <c r="AK42" s="38">
        <v>45169</v>
      </c>
      <c r="AL42" s="39" t="s">
        <v>1887</v>
      </c>
      <c r="AM42" s="39" t="s">
        <v>720</v>
      </c>
      <c r="AN42" s="37" t="s">
        <v>424</v>
      </c>
      <c r="AO42" s="41">
        <v>4.1666666666666664E-2</v>
      </c>
      <c r="AP42" s="42" t="s">
        <v>1899</v>
      </c>
      <c r="AQ42" s="39"/>
      <c r="AR42" s="30"/>
      <c r="AS42" s="30"/>
      <c r="AT42" s="38"/>
      <c r="AU42" s="43" t="s">
        <v>155</v>
      </c>
      <c r="AV42" s="44"/>
      <c r="AW42" s="45"/>
      <c r="AX42" s="46" t="s">
        <v>3294</v>
      </c>
      <c r="AY42" s="34"/>
      <c r="AZ42" s="27"/>
      <c r="BA42" s="47"/>
      <c r="BB42" s="47"/>
      <c r="BC42" s="48"/>
      <c r="BD42" s="48"/>
      <c r="BE42" s="49"/>
      <c r="BF42" s="49"/>
      <c r="BG42" s="49"/>
      <c r="BH42" s="49"/>
      <c r="BI42" s="49" t="e">
        <v>#VALUE!</v>
      </c>
      <c r="BJ42" s="49"/>
      <c r="BK42" s="49"/>
      <c r="BL42" s="49"/>
      <c r="BM42" s="49"/>
      <c r="BO42" s="50"/>
      <c r="BP42" s="49"/>
      <c r="BQ42" s="49"/>
      <c r="BR42" s="49"/>
      <c r="BS42" s="49"/>
      <c r="BT42" s="49"/>
      <c r="BU42" s="49"/>
      <c r="BV42" s="49"/>
      <c r="BW42" s="49"/>
      <c r="BX42" s="49"/>
      <c r="BY42" s="49"/>
    </row>
    <row r="43" spans="6:77" s="26" customFormat="1" hidden="1" x14ac:dyDescent="0.25">
      <c r="G43" s="130"/>
      <c r="H43" s="37">
        <v>2023</v>
      </c>
      <c r="I43" s="27" t="s">
        <v>3309</v>
      </c>
      <c r="J43" s="27" t="s">
        <v>3310</v>
      </c>
      <c r="K43" s="29"/>
      <c r="L43" s="30" t="s">
        <v>750</v>
      </c>
      <c r="M43" s="30"/>
      <c r="N43" s="30"/>
      <c r="O43" s="31"/>
      <c r="P43" s="32"/>
      <c r="Q43" s="33"/>
      <c r="R43" s="33"/>
      <c r="U43" s="33"/>
      <c r="V43" s="35"/>
      <c r="AB43" s="26" t="s">
        <v>423</v>
      </c>
      <c r="AC43" s="36"/>
      <c r="AD43" s="37">
        <v>30</v>
      </c>
      <c r="AE43" s="37"/>
      <c r="AF43" s="38"/>
      <c r="AG43" s="33"/>
      <c r="AH43" s="28"/>
      <c r="AI43" s="37">
        <v>2023</v>
      </c>
      <c r="AJ43" s="38">
        <v>45173</v>
      </c>
      <c r="AK43" s="38">
        <v>45175</v>
      </c>
      <c r="AL43" s="39"/>
      <c r="AM43" s="39" t="s">
        <v>720</v>
      </c>
      <c r="AN43" s="37" t="s">
        <v>972</v>
      </c>
      <c r="AO43" s="41">
        <v>0.83333333333333337</v>
      </c>
      <c r="AP43" s="42" t="s">
        <v>807</v>
      </c>
      <c r="AQ43" s="39"/>
      <c r="AR43" s="30"/>
      <c r="AS43" s="30"/>
      <c r="AT43" s="38"/>
      <c r="AU43" s="43" t="s">
        <v>155</v>
      </c>
      <c r="AV43" s="44"/>
      <c r="AW43" s="45"/>
      <c r="AX43" s="46" t="s">
        <v>3311</v>
      </c>
      <c r="AY43" s="34"/>
      <c r="AZ43" s="27"/>
      <c r="BA43" s="47"/>
      <c r="BB43" s="47"/>
      <c r="BC43" s="48"/>
      <c r="BD43" s="48"/>
      <c r="BE43" s="49"/>
      <c r="BF43" s="49"/>
      <c r="BG43" s="49"/>
      <c r="BH43" s="49"/>
      <c r="BI43" s="49" t="e">
        <v>#VALUE!</v>
      </c>
      <c r="BJ43" s="49"/>
      <c r="BK43" s="49"/>
      <c r="BL43" s="49"/>
      <c r="BM43" s="49"/>
      <c r="BO43" s="50"/>
      <c r="BP43" s="49"/>
      <c r="BQ43" s="49"/>
      <c r="BR43" s="49"/>
      <c r="BS43" s="49"/>
      <c r="BT43" s="49"/>
      <c r="BU43" s="49"/>
      <c r="BV43" s="49"/>
      <c r="BW43" s="49"/>
      <c r="BX43" s="49"/>
      <c r="BY43" s="49"/>
    </row>
    <row r="44" spans="6:77" s="26" customFormat="1" hidden="1" x14ac:dyDescent="0.25">
      <c r="G44" s="130"/>
      <c r="H44" s="37">
        <v>2023</v>
      </c>
      <c r="I44" s="27" t="s">
        <v>2006</v>
      </c>
      <c r="J44" s="27" t="s">
        <v>2007</v>
      </c>
      <c r="K44" s="29"/>
      <c r="L44" s="30" t="s">
        <v>750</v>
      </c>
      <c r="M44" s="30"/>
      <c r="N44" s="30"/>
      <c r="O44" s="31"/>
      <c r="P44" s="32"/>
      <c r="Q44" s="33"/>
      <c r="R44" s="33"/>
      <c r="U44" s="33"/>
      <c r="V44" s="35"/>
      <c r="W44" s="26" t="s">
        <v>2009</v>
      </c>
      <c r="AB44" s="26" t="s">
        <v>777</v>
      </c>
      <c r="AC44" s="36"/>
      <c r="AD44" s="37"/>
      <c r="AE44" s="37"/>
      <c r="AF44" s="38"/>
      <c r="AG44" s="33"/>
      <c r="AH44" s="28" t="s">
        <v>154</v>
      </c>
      <c r="AI44" s="37">
        <v>2023</v>
      </c>
      <c r="AJ44" s="38">
        <v>45181</v>
      </c>
      <c r="AK44" s="38">
        <v>45181</v>
      </c>
      <c r="AL44" s="39"/>
      <c r="AM44" s="39"/>
      <c r="AN44" s="37" t="s">
        <v>2010</v>
      </c>
      <c r="AO44" s="41"/>
      <c r="AP44" s="42" t="s">
        <v>1899</v>
      </c>
      <c r="AQ44" s="39">
        <v>893</v>
      </c>
      <c r="AR44" s="30" t="s">
        <v>2011</v>
      </c>
      <c r="AS44" s="30"/>
      <c r="AT44" s="38"/>
      <c r="AU44" s="43" t="s">
        <v>155</v>
      </c>
      <c r="AV44" s="44"/>
      <c r="AW44" s="45"/>
      <c r="AX44" s="46"/>
      <c r="AY44" s="34" t="s">
        <v>2008</v>
      </c>
      <c r="AZ44" s="27"/>
      <c r="BA44" s="47" t="s">
        <v>35</v>
      </c>
      <c r="BB44" s="47"/>
      <c r="BC44" s="48">
        <v>45191</v>
      </c>
      <c r="BD44" s="48"/>
      <c r="BE44" s="49"/>
      <c r="BF44" s="49"/>
      <c r="BG44" s="49"/>
      <c r="BH44" s="49"/>
      <c r="BI44" s="49" t="e">
        <v>#VALUE!</v>
      </c>
      <c r="BJ44" s="49"/>
      <c r="BK44" s="49"/>
      <c r="BL44" s="49">
        <v>427</v>
      </c>
      <c r="BM44" s="49"/>
      <c r="BO44" s="50"/>
      <c r="BP44" s="49"/>
      <c r="BQ44" s="49"/>
      <c r="BR44" s="49"/>
      <c r="BS44" s="49"/>
      <c r="BT44" s="49"/>
      <c r="BU44" s="49"/>
      <c r="BV44" s="49"/>
      <c r="BW44" s="49"/>
      <c r="BX44" s="49"/>
      <c r="BY44" s="49"/>
    </row>
    <row r="45" spans="6:77" s="26" customFormat="1" hidden="1" x14ac:dyDescent="0.25">
      <c r="G45" s="130"/>
      <c r="H45" s="37">
        <v>2023</v>
      </c>
      <c r="I45" s="27" t="s">
        <v>1956</v>
      </c>
      <c r="J45" s="27" t="s">
        <v>1957</v>
      </c>
      <c r="K45" s="29"/>
      <c r="L45" s="30" t="s">
        <v>750</v>
      </c>
      <c r="M45" s="30"/>
      <c r="N45" s="30"/>
      <c r="O45" s="31"/>
      <c r="P45" s="32"/>
      <c r="Q45" s="33">
        <v>9433829</v>
      </c>
      <c r="R45" s="33"/>
      <c r="U45" s="33"/>
      <c r="V45" s="35"/>
      <c r="X45" s="26" t="s">
        <v>1959</v>
      </c>
      <c r="AA45" s="26" t="s">
        <v>1960</v>
      </c>
      <c r="AB45" s="26" t="s">
        <v>1754</v>
      </c>
      <c r="AC45" s="36" t="s">
        <v>1961</v>
      </c>
      <c r="AD45" s="37">
        <v>80</v>
      </c>
      <c r="AE45" s="37"/>
      <c r="AF45" s="38"/>
      <c r="AG45" s="33"/>
      <c r="AH45" s="28" t="s">
        <v>154</v>
      </c>
      <c r="AI45" s="37">
        <v>2023</v>
      </c>
      <c r="AJ45" s="38">
        <v>45182</v>
      </c>
      <c r="AK45" s="38">
        <v>45209</v>
      </c>
      <c r="AL45" s="39" t="s">
        <v>30</v>
      </c>
      <c r="AM45" s="39" t="s">
        <v>1656</v>
      </c>
      <c r="AN45" s="37" t="s">
        <v>972</v>
      </c>
      <c r="AO45" s="41">
        <v>0.91666666666666663</v>
      </c>
      <c r="AP45" s="42" t="s">
        <v>1962</v>
      </c>
      <c r="AQ45" s="39">
        <v>882</v>
      </c>
      <c r="AR45" s="30" t="s">
        <v>1963</v>
      </c>
      <c r="AS45" s="30"/>
      <c r="AT45" s="38"/>
      <c r="AU45" s="43" t="s">
        <v>155</v>
      </c>
      <c r="AV45" s="44"/>
      <c r="AW45" s="45"/>
      <c r="AX45" s="46"/>
      <c r="AY45" s="34" t="s">
        <v>1958</v>
      </c>
      <c r="AZ45" s="27"/>
      <c r="BA45" s="47" t="s">
        <v>35</v>
      </c>
      <c r="BB45" s="47"/>
      <c r="BC45" s="48">
        <v>45243</v>
      </c>
      <c r="BD45" s="48"/>
      <c r="BE45" s="49"/>
      <c r="BF45" s="49"/>
      <c r="BG45" s="49"/>
      <c r="BH45" s="49"/>
      <c r="BI45" s="49" t="e">
        <v>#VALUE!</v>
      </c>
      <c r="BJ45" s="49"/>
      <c r="BK45" s="49"/>
      <c r="BL45" s="49">
        <v>26</v>
      </c>
      <c r="BM45" s="49"/>
      <c r="BO45" s="50"/>
      <c r="BP45" s="49"/>
      <c r="BQ45" s="49"/>
      <c r="BR45" s="49"/>
      <c r="BS45" s="49"/>
      <c r="BT45" s="49"/>
      <c r="BU45" s="49"/>
      <c r="BV45" s="49"/>
      <c r="BW45" s="49"/>
      <c r="BX45" s="49"/>
      <c r="BY45" s="49"/>
    </row>
    <row r="46" spans="6:77" s="26" customFormat="1" hidden="1" x14ac:dyDescent="0.25">
      <c r="G46" s="130"/>
      <c r="H46" s="37">
        <v>2023</v>
      </c>
      <c r="I46" s="27" t="s">
        <v>2012</v>
      </c>
      <c r="J46" s="27" t="s">
        <v>2027</v>
      </c>
      <c r="K46" s="29"/>
      <c r="L46" s="30" t="s">
        <v>750</v>
      </c>
      <c r="M46" s="30"/>
      <c r="N46" s="30"/>
      <c r="O46" s="31"/>
      <c r="P46" s="32"/>
      <c r="Q46" s="33"/>
      <c r="R46" s="33"/>
      <c r="U46" s="33"/>
      <c r="V46" s="35"/>
      <c r="W46" s="26" t="s">
        <v>1967</v>
      </c>
      <c r="AB46" s="26" t="s">
        <v>423</v>
      </c>
      <c r="AC46" s="36"/>
      <c r="AD46" s="37"/>
      <c r="AE46" s="37"/>
      <c r="AF46" s="38"/>
      <c r="AG46" s="33"/>
      <c r="AH46" s="28" t="s">
        <v>154</v>
      </c>
      <c r="AI46" s="37">
        <v>2023</v>
      </c>
      <c r="AJ46" s="38">
        <v>45185</v>
      </c>
      <c r="AK46" s="38">
        <v>45239</v>
      </c>
      <c r="AL46" s="39" t="s">
        <v>30</v>
      </c>
      <c r="AM46" s="39" t="s">
        <v>1333</v>
      </c>
      <c r="AN46" s="37"/>
      <c r="AO46" s="41"/>
      <c r="AP46" s="42" t="s">
        <v>2028</v>
      </c>
      <c r="AQ46" s="39">
        <v>898</v>
      </c>
      <c r="AR46" s="30" t="s">
        <v>2029</v>
      </c>
      <c r="AS46" s="30"/>
      <c r="AT46" s="38"/>
      <c r="AU46" s="43" t="s">
        <v>911</v>
      </c>
      <c r="AV46" s="44"/>
      <c r="AW46" s="45"/>
      <c r="AX46" s="46"/>
      <c r="AY46" s="34"/>
      <c r="AZ46" s="27"/>
      <c r="BA46" s="47" t="s">
        <v>35</v>
      </c>
      <c r="BB46" s="47"/>
      <c r="BC46" s="48">
        <v>45609</v>
      </c>
      <c r="BD46" s="48"/>
      <c r="BE46" s="49"/>
      <c r="BF46" s="49"/>
      <c r="BG46" s="49"/>
      <c r="BH46" s="49"/>
      <c r="BI46" s="49" t="e">
        <v>#VALUE!</v>
      </c>
      <c r="BJ46" s="49"/>
      <c r="BK46" s="49"/>
      <c r="BL46" s="49"/>
      <c r="BM46" s="49">
        <v>818</v>
      </c>
      <c r="BO46" s="50"/>
      <c r="BP46" s="49">
        <v>28</v>
      </c>
      <c r="BQ46" s="49">
        <v>15</v>
      </c>
      <c r="BR46" s="49"/>
      <c r="BS46" s="49">
        <v>11</v>
      </c>
      <c r="BT46" s="49"/>
      <c r="BU46" s="49"/>
      <c r="BV46" s="49"/>
      <c r="BW46" s="49"/>
      <c r="BX46" s="49"/>
      <c r="BY46" s="49"/>
    </row>
    <row r="47" spans="6:77" s="26" customFormat="1" hidden="1" x14ac:dyDescent="0.25">
      <c r="G47" s="130"/>
      <c r="H47" s="37">
        <v>2023</v>
      </c>
      <c r="I47" s="27" t="s">
        <v>3276</v>
      </c>
      <c r="J47" s="27" t="s">
        <v>3277</v>
      </c>
      <c r="K47" s="29"/>
      <c r="L47" s="30" t="s">
        <v>750</v>
      </c>
      <c r="M47" s="30"/>
      <c r="N47" s="30"/>
      <c r="O47" s="31"/>
      <c r="P47" s="32"/>
      <c r="Q47" s="33" t="s">
        <v>3278</v>
      </c>
      <c r="R47" s="33"/>
      <c r="U47" s="33"/>
      <c r="V47" s="35"/>
      <c r="W47" s="26" t="s">
        <v>1093</v>
      </c>
      <c r="AC47" s="36"/>
      <c r="AD47" s="37">
        <v>30</v>
      </c>
      <c r="AE47" s="37"/>
      <c r="AF47" s="38" t="s">
        <v>3525</v>
      </c>
      <c r="AG47" s="33"/>
      <c r="AH47" s="28" t="s">
        <v>2105</v>
      </c>
      <c r="AI47" s="37">
        <v>2023</v>
      </c>
      <c r="AJ47" s="38">
        <v>45187</v>
      </c>
      <c r="AK47" s="38">
        <v>45191</v>
      </c>
      <c r="AL47" s="39"/>
      <c r="AM47" s="39" t="s">
        <v>49</v>
      </c>
      <c r="AN47" s="37"/>
      <c r="AO47" s="41">
        <v>1.6666666666666667</v>
      </c>
      <c r="AP47" s="42" t="s">
        <v>1894</v>
      </c>
      <c r="AQ47" s="39"/>
      <c r="AR47" s="30" t="s">
        <v>2061</v>
      </c>
      <c r="AS47" s="30"/>
      <c r="AT47" s="38"/>
      <c r="AU47" s="43" t="s">
        <v>155</v>
      </c>
      <c r="AV47" s="44"/>
      <c r="AW47" s="45"/>
      <c r="AX47" s="46" t="s">
        <v>2056</v>
      </c>
      <c r="AY47" s="34"/>
      <c r="AZ47" s="27"/>
      <c r="BA47" s="47" t="s">
        <v>2061</v>
      </c>
      <c r="BB47" s="47"/>
      <c r="BC47" s="48">
        <v>45210</v>
      </c>
      <c r="BD47" s="48"/>
      <c r="BE47" s="49"/>
      <c r="BF47" s="49"/>
      <c r="BG47" s="49"/>
      <c r="BH47" s="49"/>
      <c r="BI47" s="49" t="e">
        <v>#VALUE!</v>
      </c>
      <c r="BJ47" s="49"/>
      <c r="BK47" s="49"/>
      <c r="BL47" s="49"/>
      <c r="BM47" s="49"/>
      <c r="BO47" s="50">
        <v>43</v>
      </c>
      <c r="BP47" s="49"/>
      <c r="BQ47" s="49"/>
      <c r="BR47" s="49"/>
      <c r="BS47" s="49"/>
      <c r="BT47" s="49"/>
      <c r="BU47" s="49"/>
      <c r="BV47" s="49"/>
      <c r="BW47" s="49"/>
      <c r="BX47" s="49"/>
      <c r="BY47" s="49"/>
    </row>
    <row r="48" spans="6:77" s="26" customFormat="1" hidden="1" x14ac:dyDescent="0.25">
      <c r="G48" s="130"/>
      <c r="H48" s="37">
        <v>2023</v>
      </c>
      <c r="I48" s="27" t="s">
        <v>2012</v>
      </c>
      <c r="J48" s="27" t="s">
        <v>2013</v>
      </c>
      <c r="K48" s="29"/>
      <c r="L48" s="30" t="s">
        <v>750</v>
      </c>
      <c r="M48" s="30"/>
      <c r="N48" s="30"/>
      <c r="O48" s="31"/>
      <c r="P48" s="32"/>
      <c r="Q48" s="33"/>
      <c r="R48" s="33"/>
      <c r="U48" s="33"/>
      <c r="V48" s="35"/>
      <c r="W48" s="26" t="s">
        <v>1967</v>
      </c>
      <c r="AB48" s="26" t="s">
        <v>423</v>
      </c>
      <c r="AC48" s="36"/>
      <c r="AD48" s="37"/>
      <c r="AE48" s="37"/>
      <c r="AF48" s="38"/>
      <c r="AG48" s="33"/>
      <c r="AH48" s="28" t="s">
        <v>154</v>
      </c>
      <c r="AI48" s="37">
        <v>2023</v>
      </c>
      <c r="AJ48" s="38">
        <v>45188</v>
      </c>
      <c r="AK48" s="38">
        <v>45188</v>
      </c>
      <c r="AL48" s="39" t="s">
        <v>30</v>
      </c>
      <c r="AM48" s="39" t="s">
        <v>1333</v>
      </c>
      <c r="AN48" s="37"/>
      <c r="AO48" s="41"/>
      <c r="AP48" s="42" t="s">
        <v>2014</v>
      </c>
      <c r="AQ48" s="39">
        <v>894</v>
      </c>
      <c r="AR48" s="30" t="s">
        <v>2015</v>
      </c>
      <c r="AS48" s="30"/>
      <c r="AT48" s="38"/>
      <c r="AU48" s="43" t="s">
        <v>155</v>
      </c>
      <c r="AV48" s="44"/>
      <c r="AW48" s="45"/>
      <c r="AX48" s="46"/>
      <c r="AY48" s="34"/>
      <c r="AZ48" s="27"/>
      <c r="BA48" s="47" t="s">
        <v>35</v>
      </c>
      <c r="BB48" s="47"/>
      <c r="BC48" s="48">
        <v>45264</v>
      </c>
      <c r="BD48" s="48"/>
      <c r="BE48" s="49"/>
      <c r="BF48" s="49"/>
      <c r="BG48" s="49"/>
      <c r="BH48" s="49"/>
      <c r="BI48" s="49" t="e">
        <v>#VALUE!</v>
      </c>
      <c r="BJ48" s="49"/>
      <c r="BK48" s="49"/>
      <c r="BL48" s="49"/>
      <c r="BM48" s="49">
        <v>293</v>
      </c>
      <c r="BO48" s="50"/>
      <c r="BP48" s="49"/>
      <c r="BQ48" s="49"/>
      <c r="BR48" s="49"/>
      <c r="BS48" s="49"/>
      <c r="BT48" s="49"/>
      <c r="BU48" s="49"/>
      <c r="BV48" s="49"/>
      <c r="BW48" s="49"/>
      <c r="BX48" s="49"/>
      <c r="BY48" s="49"/>
    </row>
    <row r="49" spans="1:68" hidden="1" x14ac:dyDescent="0.25">
      <c r="A49" s="26"/>
      <c r="B49" s="26"/>
      <c r="C49" s="26"/>
      <c r="D49" s="26"/>
      <c r="E49" s="26"/>
      <c r="F49" s="26"/>
      <c r="H49" s="37">
        <v>2023</v>
      </c>
      <c r="I49" s="27" t="s">
        <v>1989</v>
      </c>
      <c r="J49" s="27" t="s">
        <v>1990</v>
      </c>
      <c r="W49" s="26" t="s">
        <v>1093</v>
      </c>
      <c r="Z49" s="26" t="s">
        <v>90</v>
      </c>
      <c r="AD49" s="37">
        <v>360</v>
      </c>
      <c r="AF49" s="38"/>
      <c r="AH49" s="28" t="s">
        <v>1992</v>
      </c>
      <c r="AI49" s="37">
        <v>2023</v>
      </c>
      <c r="AJ49" s="38">
        <v>45189</v>
      </c>
      <c r="AK49" s="38">
        <v>45189</v>
      </c>
      <c r="AL49" s="39" t="s">
        <v>30</v>
      </c>
      <c r="AM49" s="39" t="s">
        <v>720</v>
      </c>
      <c r="AN49" s="37" t="s">
        <v>424</v>
      </c>
      <c r="AO49" s="41">
        <v>0.125</v>
      </c>
      <c r="AP49" s="42" t="s">
        <v>1968</v>
      </c>
      <c r="AQ49" s="39">
        <v>888</v>
      </c>
      <c r="AR49" s="30" t="s">
        <v>1993</v>
      </c>
      <c r="AU49" s="43" t="s">
        <v>155</v>
      </c>
      <c r="AY49" s="34" t="s">
        <v>1991</v>
      </c>
      <c r="BA49" s="47" t="s">
        <v>35</v>
      </c>
      <c r="BC49" s="48">
        <v>45518</v>
      </c>
      <c r="BI49" s="49" t="e">
        <v>#VALUE!</v>
      </c>
      <c r="BM49" s="49">
        <v>290</v>
      </c>
      <c r="BO49" s="50">
        <v>290</v>
      </c>
    </row>
    <row r="50" spans="1:68" hidden="1" x14ac:dyDescent="0.25">
      <c r="A50" s="26" t="s">
        <v>2131</v>
      </c>
      <c r="B50" s="26"/>
      <c r="C50" s="26"/>
      <c r="D50" s="26"/>
      <c r="E50" s="26"/>
      <c r="F50" s="26"/>
      <c r="H50" s="37">
        <v>2023</v>
      </c>
      <c r="I50" s="27" t="s">
        <v>2022</v>
      </c>
      <c r="J50" s="27" t="s">
        <v>2023</v>
      </c>
      <c r="L50" s="30" t="s">
        <v>750</v>
      </c>
      <c r="W50" s="26" t="s">
        <v>2024</v>
      </c>
      <c r="Z50" s="26" t="s">
        <v>1011</v>
      </c>
      <c r="AF50" s="38"/>
      <c r="AI50" s="37">
        <v>2023</v>
      </c>
      <c r="AJ50" s="38">
        <v>45190</v>
      </c>
      <c r="AK50" s="38">
        <v>45190</v>
      </c>
      <c r="AL50" s="39" t="s">
        <v>1978</v>
      </c>
      <c r="AM50" s="39" t="s">
        <v>1333</v>
      </c>
      <c r="AN50" s="37" t="s">
        <v>424</v>
      </c>
      <c r="AO50" s="41">
        <v>6.25E-2</v>
      </c>
      <c r="AP50" s="42" t="s">
        <v>2025</v>
      </c>
      <c r="AQ50" s="39">
        <v>897</v>
      </c>
      <c r="AR50" s="30" t="s">
        <v>2026</v>
      </c>
      <c r="AU50" s="43" t="s">
        <v>155</v>
      </c>
      <c r="AY50" s="34" t="s">
        <v>1678</v>
      </c>
      <c r="BA50" s="47" t="s">
        <v>35</v>
      </c>
      <c r="BC50" s="48">
        <v>45217</v>
      </c>
      <c r="BI50" s="49" t="e">
        <v>#VALUE!</v>
      </c>
      <c r="BL50" s="49">
        <v>92</v>
      </c>
    </row>
    <row r="51" spans="1:68" hidden="1" x14ac:dyDescent="0.25">
      <c r="A51" s="26"/>
      <c r="B51" s="26"/>
      <c r="C51" s="26"/>
      <c r="D51" s="26"/>
      <c r="E51" s="26"/>
      <c r="F51" s="26"/>
      <c r="H51" s="37">
        <v>2023</v>
      </c>
      <c r="I51" s="27" t="s">
        <v>2017</v>
      </c>
      <c r="J51" s="27" t="s">
        <v>2018</v>
      </c>
      <c r="L51" s="30" t="s">
        <v>750</v>
      </c>
      <c r="W51" s="26" t="s">
        <v>1804</v>
      </c>
      <c r="AF51" s="38" t="s">
        <v>56</v>
      </c>
      <c r="AI51" s="37">
        <v>2023</v>
      </c>
      <c r="AJ51" s="38">
        <v>45190</v>
      </c>
      <c r="AK51" s="38">
        <v>45190</v>
      </c>
      <c r="AL51" s="39" t="s">
        <v>1887</v>
      </c>
      <c r="AN51" s="37"/>
      <c r="AO51" s="41">
        <v>0.54166666666666663</v>
      </c>
      <c r="AP51" s="42" t="s">
        <v>2019</v>
      </c>
      <c r="AQ51" s="39">
        <v>896</v>
      </c>
      <c r="AR51" s="30" t="s">
        <v>2020</v>
      </c>
      <c r="AU51" s="43" t="s">
        <v>1185</v>
      </c>
      <c r="AX51" s="46" t="s">
        <v>2021</v>
      </c>
      <c r="BI51" s="49" t="e">
        <v>#VALUE!</v>
      </c>
    </row>
    <row r="52" spans="1:68" hidden="1" x14ac:dyDescent="0.25">
      <c r="A52" s="26"/>
      <c r="B52" s="26"/>
      <c r="C52" s="26"/>
      <c r="D52" s="26"/>
      <c r="E52" s="26"/>
      <c r="F52" s="26"/>
      <c r="H52" s="37">
        <v>2023</v>
      </c>
      <c r="I52" s="27" t="s">
        <v>2952</v>
      </c>
      <c r="J52" s="27" t="s">
        <v>2953</v>
      </c>
      <c r="AF52" s="38"/>
      <c r="AI52" s="37">
        <v>2023</v>
      </c>
      <c r="AJ52" s="38">
        <v>45191</v>
      </c>
      <c r="AK52" s="38">
        <v>45210</v>
      </c>
      <c r="AL52" s="39" t="s">
        <v>1887</v>
      </c>
      <c r="AN52" s="37"/>
      <c r="AU52" s="43" t="s">
        <v>155</v>
      </c>
      <c r="AX52" s="46" t="s">
        <v>2360</v>
      </c>
      <c r="BI52" s="49" t="e">
        <v>#VALUE!</v>
      </c>
    </row>
    <row r="53" spans="1:68" hidden="1" x14ac:dyDescent="0.25">
      <c r="A53" s="26"/>
      <c r="B53" s="26"/>
      <c r="C53" s="26"/>
      <c r="D53" s="26"/>
      <c r="E53" s="26"/>
      <c r="F53" s="26"/>
      <c r="H53" s="37">
        <v>2023</v>
      </c>
      <c r="I53" s="27" t="s">
        <v>2012</v>
      </c>
      <c r="J53" s="27" t="s">
        <v>2016</v>
      </c>
      <c r="L53" s="30" t="s">
        <v>750</v>
      </c>
      <c r="W53" s="26" t="s">
        <v>1967</v>
      </c>
      <c r="AB53" s="26" t="s">
        <v>423</v>
      </c>
      <c r="AF53" s="38"/>
      <c r="AH53" s="28" t="s">
        <v>154</v>
      </c>
      <c r="AI53" s="37">
        <v>2023</v>
      </c>
      <c r="AJ53" s="38">
        <v>45195</v>
      </c>
      <c r="AK53" s="38">
        <v>45195</v>
      </c>
      <c r="AL53" s="39" t="s">
        <v>30</v>
      </c>
      <c r="AM53" s="39" t="s">
        <v>1333</v>
      </c>
      <c r="AN53" s="37"/>
      <c r="AP53" s="42" t="s">
        <v>2014</v>
      </c>
      <c r="AQ53" s="39">
        <v>894</v>
      </c>
      <c r="AR53" s="30" t="s">
        <v>2015</v>
      </c>
      <c r="AU53" s="43" t="s">
        <v>155</v>
      </c>
      <c r="BA53" s="47" t="s">
        <v>35</v>
      </c>
      <c r="BC53" s="48">
        <v>45369</v>
      </c>
      <c r="BG53" s="49">
        <v>293</v>
      </c>
      <c r="BI53" s="49" t="e">
        <v>#VALUE!</v>
      </c>
      <c r="BM53" s="49">
        <v>349</v>
      </c>
      <c r="BO53" s="50">
        <v>293</v>
      </c>
      <c r="BP53" s="49">
        <v>1</v>
      </c>
    </row>
    <row r="54" spans="1:68" hidden="1" x14ac:dyDescent="0.25">
      <c r="A54" s="26"/>
      <c r="B54" s="26"/>
      <c r="C54" s="26"/>
      <c r="D54" s="26"/>
      <c r="E54" s="26"/>
      <c r="F54" s="26"/>
      <c r="H54" s="37">
        <v>2023</v>
      </c>
      <c r="I54" s="27" t="s">
        <v>3350</v>
      </c>
      <c r="J54" s="27" t="s">
        <v>3351</v>
      </c>
      <c r="L54" s="30" t="s">
        <v>750</v>
      </c>
      <c r="W54" s="26" t="s">
        <v>3352</v>
      </c>
      <c r="AF54" s="38"/>
      <c r="AI54" s="37">
        <v>2023</v>
      </c>
      <c r="AJ54" s="38">
        <v>45195</v>
      </c>
      <c r="AK54" s="38">
        <v>45196</v>
      </c>
      <c r="AL54" s="39" t="s">
        <v>1887</v>
      </c>
      <c r="AN54" s="37"/>
      <c r="AU54" s="43" t="s">
        <v>155</v>
      </c>
      <c r="AX54" s="46" t="s">
        <v>3353</v>
      </c>
      <c r="BI54" s="49" t="e">
        <v>#VALUE!</v>
      </c>
    </row>
    <row r="55" spans="1:68" hidden="1" x14ac:dyDescent="0.25">
      <c r="A55" s="26"/>
      <c r="B55" s="26"/>
      <c r="C55" s="26"/>
      <c r="D55" s="26"/>
      <c r="E55" s="26"/>
      <c r="F55" s="26"/>
      <c r="H55" s="37">
        <v>2023</v>
      </c>
      <c r="I55" s="27" t="s">
        <v>3301</v>
      </c>
      <c r="J55" s="27" t="s">
        <v>3302</v>
      </c>
      <c r="K55" s="29" t="s">
        <v>51</v>
      </c>
      <c r="Z55" s="26" t="s">
        <v>3300</v>
      </c>
      <c r="AF55" s="38"/>
      <c r="AI55" s="37">
        <v>2023</v>
      </c>
      <c r="AJ55" s="38">
        <v>45197</v>
      </c>
      <c r="AK55" s="38">
        <v>45198</v>
      </c>
      <c r="AN55" s="37"/>
      <c r="AU55" s="43" t="s">
        <v>1185</v>
      </c>
      <c r="BI55" s="49" t="e">
        <v>#VALUE!</v>
      </c>
    </row>
    <row r="56" spans="1:68" hidden="1" x14ac:dyDescent="0.25">
      <c r="A56" s="26"/>
      <c r="B56" s="26"/>
      <c r="C56" s="26"/>
      <c r="D56" s="26"/>
      <c r="E56" s="26"/>
      <c r="F56" s="26"/>
      <c r="H56" s="37">
        <v>2023</v>
      </c>
      <c r="I56" s="27" t="s">
        <v>2071</v>
      </c>
      <c r="J56" s="27" t="s">
        <v>2072</v>
      </c>
      <c r="L56" s="30" t="s">
        <v>750</v>
      </c>
      <c r="Q56" s="33">
        <v>9558104</v>
      </c>
      <c r="W56" s="26" t="s">
        <v>2074</v>
      </c>
      <c r="AD56" s="37">
        <v>25</v>
      </c>
      <c r="AF56" s="38"/>
      <c r="AI56" s="37">
        <v>2023</v>
      </c>
      <c r="AJ56" s="38">
        <v>45197</v>
      </c>
      <c r="AK56" s="38">
        <v>45198</v>
      </c>
      <c r="AL56" s="39" t="s">
        <v>1978</v>
      </c>
      <c r="AM56" s="39" t="s">
        <v>720</v>
      </c>
      <c r="AN56" s="37"/>
      <c r="AO56" s="41">
        <v>0.66666666666666663</v>
      </c>
      <c r="AP56" s="42" t="s">
        <v>1151</v>
      </c>
      <c r="AQ56" s="39">
        <v>910</v>
      </c>
      <c r="AR56" s="30" t="s">
        <v>2075</v>
      </c>
      <c r="AU56" s="43" t="s">
        <v>155</v>
      </c>
      <c r="AY56" s="34" t="s">
        <v>2073</v>
      </c>
      <c r="BA56" s="47" t="s">
        <v>35</v>
      </c>
      <c r="BC56" s="48">
        <v>45308</v>
      </c>
      <c r="BI56" s="49" t="e">
        <v>#VALUE!</v>
      </c>
      <c r="BM56" s="49">
        <v>13</v>
      </c>
      <c r="BO56" s="50">
        <v>13</v>
      </c>
    </row>
    <row r="57" spans="1:68" hidden="1" x14ac:dyDescent="0.25">
      <c r="A57" s="26"/>
      <c r="B57" s="26"/>
      <c r="C57" s="26"/>
      <c r="D57" s="26"/>
      <c r="E57" s="26"/>
      <c r="F57" s="26"/>
      <c r="H57" s="37">
        <v>2023</v>
      </c>
      <c r="I57" s="27" t="s">
        <v>2035</v>
      </c>
      <c r="J57" s="27" t="s">
        <v>2036</v>
      </c>
      <c r="Q57" s="33">
        <v>9617916</v>
      </c>
      <c r="AA57" s="26" t="s">
        <v>2038</v>
      </c>
      <c r="AF57" s="38"/>
      <c r="AH57" s="28" t="s">
        <v>2039</v>
      </c>
      <c r="AI57" s="37">
        <v>2023</v>
      </c>
      <c r="AJ57" s="38">
        <v>45204</v>
      </c>
      <c r="AK57" s="38">
        <v>45206</v>
      </c>
      <c r="AL57" s="39" t="s">
        <v>30</v>
      </c>
      <c r="AM57" s="39" t="s">
        <v>1656</v>
      </c>
      <c r="AN57" s="37" t="s">
        <v>972</v>
      </c>
      <c r="AO57" s="41">
        <v>0.91666666666666663</v>
      </c>
      <c r="AP57" s="42" t="s">
        <v>1962</v>
      </c>
      <c r="AQ57" s="39">
        <v>900</v>
      </c>
      <c r="AR57" s="30" t="s">
        <v>2040</v>
      </c>
      <c r="AU57" s="43" t="s">
        <v>155</v>
      </c>
      <c r="AX57" s="46" t="s">
        <v>2041</v>
      </c>
      <c r="AY57" s="34" t="s">
        <v>2037</v>
      </c>
      <c r="BA57" s="47" t="s">
        <v>35</v>
      </c>
      <c r="BC57" s="48">
        <v>45243</v>
      </c>
      <c r="BI57" s="49" t="e">
        <v>#VALUE!</v>
      </c>
      <c r="BL57" s="49">
        <v>25</v>
      </c>
    </row>
    <row r="58" spans="1:68" hidden="1" x14ac:dyDescent="0.25">
      <c r="A58" s="26"/>
      <c r="B58" s="26"/>
      <c r="C58" s="26"/>
      <c r="D58" s="26"/>
      <c r="E58" s="26"/>
      <c r="F58" s="26"/>
      <c r="H58" s="37">
        <v>2023</v>
      </c>
      <c r="I58" s="27" t="s">
        <v>2030</v>
      </c>
      <c r="J58" s="27" t="s">
        <v>2031</v>
      </c>
      <c r="L58" s="30" t="s">
        <v>750</v>
      </c>
      <c r="Q58" s="33">
        <v>9537370</v>
      </c>
      <c r="AB58" s="26" t="s">
        <v>2033</v>
      </c>
      <c r="AD58" s="37">
        <v>40</v>
      </c>
      <c r="AF58" s="38"/>
      <c r="AH58" s="28" t="s">
        <v>1977</v>
      </c>
      <c r="AI58" s="37">
        <v>2023</v>
      </c>
      <c r="AJ58" s="38">
        <v>45204</v>
      </c>
      <c r="AK58" s="38">
        <v>45250</v>
      </c>
      <c r="AL58" s="39" t="s">
        <v>664</v>
      </c>
      <c r="AM58" s="39" t="s">
        <v>1333</v>
      </c>
      <c r="AN58" s="37" t="s">
        <v>424</v>
      </c>
      <c r="AO58" s="41">
        <v>1.6666666666666667</v>
      </c>
      <c r="AP58" s="42" t="s">
        <v>1894</v>
      </c>
      <c r="AQ58" s="39">
        <v>899</v>
      </c>
      <c r="AR58" s="30" t="s">
        <v>2034</v>
      </c>
      <c r="AU58" s="43" t="s">
        <v>155</v>
      </c>
      <c r="AY58" s="34" t="s">
        <v>2032</v>
      </c>
      <c r="BA58" s="47" t="s">
        <v>35</v>
      </c>
      <c r="BC58" s="48">
        <v>45274</v>
      </c>
      <c r="BI58" s="49" t="e">
        <v>#VALUE!</v>
      </c>
      <c r="BM58" s="49">
        <v>29</v>
      </c>
    </row>
    <row r="59" spans="1:68" hidden="1" x14ac:dyDescent="0.25">
      <c r="A59" s="26"/>
      <c r="B59" s="26"/>
      <c r="C59" s="26"/>
      <c r="D59" s="26"/>
      <c r="E59" s="26"/>
      <c r="F59" s="26"/>
      <c r="H59" s="37">
        <v>2023</v>
      </c>
      <c r="I59" s="27" t="s">
        <v>1941</v>
      </c>
      <c r="J59" s="27" t="s">
        <v>1942</v>
      </c>
      <c r="L59" s="30" t="s">
        <v>750</v>
      </c>
      <c r="AA59" s="26" t="s">
        <v>1943</v>
      </c>
      <c r="AB59" s="26" t="s">
        <v>423</v>
      </c>
      <c r="AD59" s="37">
        <v>40</v>
      </c>
      <c r="AF59" s="38"/>
      <c r="AH59" s="28" t="s">
        <v>154</v>
      </c>
      <c r="AI59" s="37">
        <v>2023</v>
      </c>
      <c r="AJ59" s="38">
        <v>45210</v>
      </c>
      <c r="AK59" s="38">
        <v>45243</v>
      </c>
      <c r="AL59" s="39" t="s">
        <v>30</v>
      </c>
      <c r="AM59" s="39" t="s">
        <v>31</v>
      </c>
      <c r="AN59" s="37" t="s">
        <v>972</v>
      </c>
      <c r="AO59" s="41">
        <v>1.25</v>
      </c>
      <c r="AP59" s="42" t="s">
        <v>1794</v>
      </c>
      <c r="AQ59" s="39">
        <v>878</v>
      </c>
      <c r="AR59" s="30" t="s">
        <v>1944</v>
      </c>
      <c r="AU59" s="43" t="s">
        <v>911</v>
      </c>
      <c r="BA59" s="47" t="s">
        <v>35</v>
      </c>
      <c r="BC59" s="48">
        <v>45338</v>
      </c>
      <c r="BI59" s="49" t="e">
        <v>#VALUE!</v>
      </c>
      <c r="BM59" s="49">
        <v>27</v>
      </c>
      <c r="BP59" s="49">
        <v>1</v>
      </c>
    </row>
    <row r="60" spans="1:68" hidden="1" x14ac:dyDescent="0.25">
      <c r="A60" s="26"/>
      <c r="B60" s="26"/>
      <c r="C60" s="26"/>
      <c r="D60" s="26"/>
      <c r="E60" s="26"/>
      <c r="F60" s="26"/>
      <c r="H60" s="37">
        <v>2023</v>
      </c>
      <c r="I60" s="27" t="s">
        <v>2045</v>
      </c>
      <c r="J60" s="27" t="s">
        <v>2046</v>
      </c>
      <c r="L60" s="30" t="s">
        <v>750</v>
      </c>
      <c r="AF60" s="38"/>
      <c r="AI60" s="37">
        <v>2023</v>
      </c>
      <c r="AJ60" s="38">
        <v>45215</v>
      </c>
      <c r="AK60" s="38">
        <v>45238</v>
      </c>
      <c r="AN60" s="37"/>
      <c r="AQ60" s="39">
        <v>902</v>
      </c>
      <c r="AR60" s="30" t="s">
        <v>2048</v>
      </c>
      <c r="AU60" s="43" t="s">
        <v>155</v>
      </c>
      <c r="AY60" s="34" t="s">
        <v>2047</v>
      </c>
      <c r="BA60" s="47" t="s">
        <v>35</v>
      </c>
      <c r="BC60" s="48">
        <v>45254</v>
      </c>
      <c r="BI60" s="49" t="e">
        <v>#VALUE!</v>
      </c>
      <c r="BM60" s="49">
        <v>23</v>
      </c>
      <c r="BO60" s="50">
        <v>13</v>
      </c>
    </row>
    <row r="61" spans="1:68" hidden="1" x14ac:dyDescent="0.25">
      <c r="A61" s="26" t="s">
        <v>2131</v>
      </c>
      <c r="B61" s="26" t="s">
        <v>2131</v>
      </c>
      <c r="C61" s="26"/>
      <c r="D61" s="26"/>
      <c r="E61" s="26"/>
      <c r="F61" s="26"/>
      <c r="H61" s="37">
        <v>2023</v>
      </c>
      <c r="I61" s="27" t="s">
        <v>2045</v>
      </c>
      <c r="J61" s="27" t="s">
        <v>2049</v>
      </c>
      <c r="Z61" s="26" t="s">
        <v>1282</v>
      </c>
      <c r="AF61" s="38"/>
      <c r="AI61" s="37">
        <v>2023</v>
      </c>
      <c r="AJ61" s="38">
        <v>45215</v>
      </c>
      <c r="AK61" s="38">
        <v>45238</v>
      </c>
      <c r="AN61" s="37"/>
      <c r="AQ61" s="39">
        <v>903</v>
      </c>
      <c r="AU61" s="43" t="s">
        <v>155</v>
      </c>
      <c r="BA61" s="47" t="s">
        <v>35</v>
      </c>
      <c r="BC61" s="48">
        <v>45254</v>
      </c>
      <c r="BO61" s="50">
        <v>10</v>
      </c>
    </row>
    <row r="62" spans="1:68" hidden="1" x14ac:dyDescent="0.25">
      <c r="A62" s="26"/>
      <c r="B62" s="26"/>
      <c r="C62" s="26"/>
      <c r="D62" s="26"/>
      <c r="E62" s="26"/>
      <c r="F62" s="26"/>
      <c r="H62" s="37">
        <v>2023</v>
      </c>
      <c r="I62" s="27" t="s">
        <v>3361</v>
      </c>
      <c r="J62" s="27" t="s">
        <v>3362</v>
      </c>
      <c r="L62" s="30" t="s">
        <v>750</v>
      </c>
      <c r="AB62" s="26" t="s">
        <v>28</v>
      </c>
      <c r="AD62" s="37">
        <v>25</v>
      </c>
      <c r="AF62" s="38" t="s">
        <v>47</v>
      </c>
      <c r="AH62" s="28" t="s">
        <v>3363</v>
      </c>
      <c r="AI62" s="37">
        <v>2023</v>
      </c>
      <c r="AJ62" s="38">
        <v>45217</v>
      </c>
      <c r="AK62" s="38">
        <v>45219</v>
      </c>
      <c r="AL62" s="39" t="s">
        <v>30</v>
      </c>
      <c r="AM62" s="39" t="s">
        <v>720</v>
      </c>
      <c r="AN62" s="37"/>
      <c r="AO62" s="41">
        <v>1.25</v>
      </c>
      <c r="AP62" s="42" t="s">
        <v>1794</v>
      </c>
      <c r="AU62" s="43" t="s">
        <v>155</v>
      </c>
      <c r="AY62" s="34" t="s">
        <v>1678</v>
      </c>
      <c r="BA62" s="47" t="s">
        <v>35</v>
      </c>
      <c r="BC62" s="48">
        <v>45226</v>
      </c>
      <c r="BI62" s="49" t="e">
        <v>#VALUE!</v>
      </c>
      <c r="BM62" s="49">
        <v>25</v>
      </c>
    </row>
    <row r="63" spans="1:68" hidden="1" x14ac:dyDescent="0.25">
      <c r="A63" s="26"/>
      <c r="B63" s="26"/>
      <c r="C63" s="26"/>
      <c r="D63" s="26"/>
      <c r="E63" s="26"/>
      <c r="F63" s="26"/>
      <c r="H63" s="37">
        <v>2023</v>
      </c>
      <c r="I63" s="27" t="s">
        <v>2051</v>
      </c>
      <c r="J63" s="27" t="s">
        <v>2057</v>
      </c>
      <c r="L63" s="30" t="s">
        <v>750</v>
      </c>
      <c r="Z63" s="26" t="s">
        <v>78</v>
      </c>
      <c r="AC63" s="36" t="s">
        <v>2058</v>
      </c>
      <c r="AF63" s="38" t="s">
        <v>3525</v>
      </c>
      <c r="AI63" s="37">
        <v>2023</v>
      </c>
      <c r="AJ63" s="38">
        <v>45218</v>
      </c>
      <c r="AK63" s="38">
        <v>45257</v>
      </c>
      <c r="AN63" s="37"/>
      <c r="AO63" s="41">
        <v>2.2916666666666665</v>
      </c>
      <c r="AP63" s="42" t="s">
        <v>2055</v>
      </c>
      <c r="AQ63" s="39">
        <v>904</v>
      </c>
      <c r="AU63" s="43" t="s">
        <v>155</v>
      </c>
      <c r="AX63" s="46" t="s">
        <v>2056</v>
      </c>
      <c r="AY63" s="34" t="s">
        <v>2053</v>
      </c>
      <c r="BA63" s="47" t="s">
        <v>2061</v>
      </c>
      <c r="BC63" s="48">
        <v>45275</v>
      </c>
      <c r="BI63" s="49" t="e">
        <v>#VALUE!</v>
      </c>
      <c r="BM63" s="49">
        <v>74</v>
      </c>
    </row>
    <row r="64" spans="1:68" hidden="1" x14ac:dyDescent="0.25">
      <c r="A64" s="26"/>
      <c r="B64" s="26"/>
      <c r="C64" s="26"/>
      <c r="D64" s="26"/>
      <c r="E64" s="26"/>
      <c r="F64" s="26"/>
      <c r="H64" s="37">
        <v>2023</v>
      </c>
      <c r="I64" s="27" t="s">
        <v>3356</v>
      </c>
      <c r="J64" s="27" t="s">
        <v>3357</v>
      </c>
      <c r="L64" s="30" t="s">
        <v>750</v>
      </c>
      <c r="W64" s="26" t="s">
        <v>3358</v>
      </c>
      <c r="AF64" s="38" t="s">
        <v>47</v>
      </c>
      <c r="AI64" s="37">
        <v>2023</v>
      </c>
      <c r="AJ64" s="38">
        <v>45218</v>
      </c>
      <c r="AK64" s="38">
        <v>45251</v>
      </c>
      <c r="AL64" s="39" t="s">
        <v>664</v>
      </c>
      <c r="AM64" s="39" t="s">
        <v>3359</v>
      </c>
      <c r="AN64" s="37"/>
      <c r="AO64" s="41">
        <v>1</v>
      </c>
      <c r="AP64" s="42" t="s">
        <v>573</v>
      </c>
      <c r="AU64" s="43" t="s">
        <v>155</v>
      </c>
      <c r="AX64" s="46" t="s">
        <v>3360</v>
      </c>
      <c r="BA64" s="47" t="s">
        <v>47</v>
      </c>
      <c r="BC64" s="48">
        <v>45264</v>
      </c>
      <c r="BI64" s="49" t="e">
        <v>#VALUE!</v>
      </c>
      <c r="BM64" s="49">
        <v>8</v>
      </c>
    </row>
    <row r="65" spans="7:77" s="26" customFormat="1" hidden="1" x14ac:dyDescent="0.25">
      <c r="G65" s="130"/>
      <c r="H65" s="37">
        <v>2023</v>
      </c>
      <c r="I65" s="27" t="s">
        <v>3333</v>
      </c>
      <c r="J65" s="27" t="s">
        <v>3334</v>
      </c>
      <c r="K65" s="29"/>
      <c r="L65" s="30" t="s">
        <v>750</v>
      </c>
      <c r="M65" s="30"/>
      <c r="N65" s="30"/>
      <c r="O65" s="31"/>
      <c r="P65" s="32"/>
      <c r="Q65" s="33"/>
      <c r="R65" s="33"/>
      <c r="U65" s="33"/>
      <c r="V65" s="35"/>
      <c r="AB65" s="26" t="s">
        <v>1229</v>
      </c>
      <c r="AC65" s="36"/>
      <c r="AD65" s="37">
        <v>2</v>
      </c>
      <c r="AE65" s="37"/>
      <c r="AF65" s="38" t="s">
        <v>38</v>
      </c>
      <c r="AG65" s="33"/>
      <c r="AH65" s="28" t="s">
        <v>3335</v>
      </c>
      <c r="AI65" s="37">
        <v>2023</v>
      </c>
      <c r="AJ65" s="38">
        <v>45224</v>
      </c>
      <c r="AK65" s="38">
        <v>45226</v>
      </c>
      <c r="AL65" s="39" t="s">
        <v>664</v>
      </c>
      <c r="AM65" s="39" t="s">
        <v>720</v>
      </c>
      <c r="AN65" s="37"/>
      <c r="AO65" s="41">
        <v>0.875</v>
      </c>
      <c r="AP65" s="42" t="s">
        <v>2128</v>
      </c>
      <c r="AQ65" s="39"/>
      <c r="AR65" s="30"/>
      <c r="AS65" s="30"/>
      <c r="AT65" s="38"/>
      <c r="AU65" s="43" t="s">
        <v>155</v>
      </c>
      <c r="AV65" s="44"/>
      <c r="AW65" s="45"/>
      <c r="AX65" s="46"/>
      <c r="AY65" s="34"/>
      <c r="AZ65" s="27"/>
      <c r="BA65" s="47" t="s">
        <v>61</v>
      </c>
      <c r="BB65" s="47"/>
      <c r="BC65" s="48">
        <v>45258</v>
      </c>
      <c r="BD65" s="48"/>
      <c r="BE65" s="49"/>
      <c r="BF65" s="49"/>
      <c r="BG65" s="49"/>
      <c r="BH65" s="49"/>
      <c r="BI65" s="49" t="e">
        <v>#VALUE!</v>
      </c>
      <c r="BJ65" s="49"/>
      <c r="BK65" s="49"/>
      <c r="BL65" s="49"/>
      <c r="BM65" s="49"/>
      <c r="BO65" s="50"/>
      <c r="BP65" s="49"/>
      <c r="BQ65" s="49"/>
      <c r="BR65" s="49"/>
      <c r="BS65" s="49"/>
      <c r="BT65" s="49"/>
      <c r="BU65" s="49"/>
      <c r="BV65" s="49"/>
      <c r="BW65" s="49"/>
      <c r="BX65" s="49"/>
      <c r="BY65" s="49"/>
    </row>
    <row r="66" spans="7:77" s="26" customFormat="1" hidden="1" x14ac:dyDescent="0.25">
      <c r="G66" s="130"/>
      <c r="H66" s="37">
        <v>2023</v>
      </c>
      <c r="I66" s="27" t="s">
        <v>2051</v>
      </c>
      <c r="J66" s="27" t="s">
        <v>2052</v>
      </c>
      <c r="K66" s="29"/>
      <c r="L66" s="30" t="s">
        <v>750</v>
      </c>
      <c r="M66" s="30"/>
      <c r="N66" s="30"/>
      <c r="O66" s="31"/>
      <c r="P66" s="32"/>
      <c r="Q66" s="33"/>
      <c r="R66" s="33"/>
      <c r="U66" s="33"/>
      <c r="V66" s="35"/>
      <c r="AC66" s="36" t="s">
        <v>2054</v>
      </c>
      <c r="AD66" s="37"/>
      <c r="AE66" s="37"/>
      <c r="AF66" s="38" t="s">
        <v>3525</v>
      </c>
      <c r="AG66" s="33"/>
      <c r="AH66" s="28"/>
      <c r="AI66" s="37">
        <v>2023</v>
      </c>
      <c r="AJ66" s="38">
        <v>45225</v>
      </c>
      <c r="AK66" s="38">
        <v>45264</v>
      </c>
      <c r="AL66" s="39"/>
      <c r="AM66" s="39"/>
      <c r="AN66" s="37"/>
      <c r="AO66" s="41">
        <v>2.2916666666666665</v>
      </c>
      <c r="AP66" s="42" t="s">
        <v>2055</v>
      </c>
      <c r="AQ66" s="39">
        <v>904</v>
      </c>
      <c r="AR66" s="30"/>
      <c r="AS66" s="30"/>
      <c r="AT66" s="38"/>
      <c r="AU66" s="43" t="s">
        <v>155</v>
      </c>
      <c r="AV66" s="44"/>
      <c r="AW66" s="45"/>
      <c r="AX66" s="46" t="s">
        <v>2056</v>
      </c>
      <c r="AY66" s="34" t="s">
        <v>2053</v>
      </c>
      <c r="AZ66" s="27"/>
      <c r="BA66" s="47" t="s">
        <v>2061</v>
      </c>
      <c r="BB66" s="47"/>
      <c r="BC66" s="48">
        <v>45275</v>
      </c>
      <c r="BD66" s="48"/>
      <c r="BE66" s="49"/>
      <c r="BF66" s="49"/>
      <c r="BG66" s="49"/>
      <c r="BH66" s="49"/>
      <c r="BI66" s="49" t="e">
        <v>#VALUE!</v>
      </c>
      <c r="BJ66" s="49"/>
      <c r="BK66" s="49"/>
      <c r="BL66" s="49"/>
      <c r="BM66" s="49">
        <v>73</v>
      </c>
      <c r="BO66" s="50"/>
      <c r="BP66" s="49"/>
      <c r="BQ66" s="49"/>
      <c r="BR66" s="49"/>
      <c r="BS66" s="49"/>
      <c r="BT66" s="49"/>
      <c r="BU66" s="49"/>
      <c r="BV66" s="49"/>
      <c r="BW66" s="49"/>
      <c r="BX66" s="49"/>
      <c r="BY66" s="49"/>
    </row>
    <row r="67" spans="7:77" s="26" customFormat="1" hidden="1" x14ac:dyDescent="0.25">
      <c r="G67" s="130"/>
      <c r="H67" s="37">
        <v>2023</v>
      </c>
      <c r="I67" s="27" t="s">
        <v>2079</v>
      </c>
      <c r="J67" s="27" t="s">
        <v>2080</v>
      </c>
      <c r="K67" s="29"/>
      <c r="L67" s="30" t="s">
        <v>750</v>
      </c>
      <c r="M67" s="30"/>
      <c r="N67" s="30"/>
      <c r="O67" s="31"/>
      <c r="P67" s="32"/>
      <c r="Q67" s="33"/>
      <c r="R67" s="33"/>
      <c r="U67" s="33"/>
      <c r="V67" s="35"/>
      <c r="AA67" s="26" t="s">
        <v>2082</v>
      </c>
      <c r="AB67" s="26" t="s">
        <v>1754</v>
      </c>
      <c r="AC67" s="36"/>
      <c r="AD67" s="37">
        <v>40</v>
      </c>
      <c r="AE67" s="37"/>
      <c r="AF67" s="38"/>
      <c r="AG67" s="33"/>
      <c r="AH67" s="28" t="s">
        <v>154</v>
      </c>
      <c r="AI67" s="37">
        <v>2023</v>
      </c>
      <c r="AJ67" s="38">
        <v>45231</v>
      </c>
      <c r="AK67" s="38">
        <v>45264</v>
      </c>
      <c r="AL67" s="39" t="s">
        <v>664</v>
      </c>
      <c r="AM67" s="39" t="s">
        <v>1656</v>
      </c>
      <c r="AN67" s="37" t="s">
        <v>972</v>
      </c>
      <c r="AO67" s="41">
        <v>1.6666666666666667</v>
      </c>
      <c r="AP67" s="42" t="s">
        <v>1894</v>
      </c>
      <c r="AQ67" s="39">
        <v>912</v>
      </c>
      <c r="AR67" s="30" t="s">
        <v>2083</v>
      </c>
      <c r="AS67" s="30"/>
      <c r="AT67" s="38"/>
      <c r="AU67" s="43" t="s">
        <v>155</v>
      </c>
      <c r="AV67" s="44"/>
      <c r="AW67" s="45"/>
      <c r="AX67" s="46"/>
      <c r="AY67" s="34" t="s">
        <v>2081</v>
      </c>
      <c r="AZ67" s="27"/>
      <c r="BA67" s="47" t="s">
        <v>35</v>
      </c>
      <c r="BB67" s="47"/>
      <c r="BC67" s="48">
        <v>45275</v>
      </c>
      <c r="BD67" s="48"/>
      <c r="BE67" s="49"/>
      <c r="BF67" s="49"/>
      <c r="BG67" s="49"/>
      <c r="BH67" s="49"/>
      <c r="BI67" s="49" t="e">
        <v>#VALUE!</v>
      </c>
      <c r="BJ67" s="49"/>
      <c r="BK67" s="49"/>
      <c r="BL67" s="49"/>
      <c r="BM67" s="49">
        <v>37</v>
      </c>
      <c r="BO67" s="50"/>
      <c r="BP67" s="49"/>
      <c r="BQ67" s="49"/>
      <c r="BR67" s="49"/>
      <c r="BS67" s="49"/>
      <c r="BT67" s="49"/>
      <c r="BU67" s="49"/>
      <c r="BV67" s="49"/>
      <c r="BW67" s="49"/>
      <c r="BX67" s="49"/>
      <c r="BY67" s="49"/>
    </row>
    <row r="68" spans="7:77" s="26" customFormat="1" hidden="1" x14ac:dyDescent="0.25">
      <c r="G68" s="130"/>
      <c r="H68" s="37">
        <v>2023</v>
      </c>
      <c r="I68" s="27" t="s">
        <v>3077</v>
      </c>
      <c r="J68" s="27" t="s">
        <v>3078</v>
      </c>
      <c r="K68" s="29"/>
      <c r="L68" s="30" t="s">
        <v>3079</v>
      </c>
      <c r="M68" s="30"/>
      <c r="N68" s="30"/>
      <c r="O68" s="31"/>
      <c r="P68" s="32"/>
      <c r="Q68" s="33"/>
      <c r="R68" s="33"/>
      <c r="U68" s="33"/>
      <c r="V68" s="35"/>
      <c r="W68" s="26" t="s">
        <v>3080</v>
      </c>
      <c r="Z68" s="26" t="s">
        <v>84</v>
      </c>
      <c r="AC68" s="36" t="s">
        <v>3081</v>
      </c>
      <c r="AD68" s="37">
        <v>232</v>
      </c>
      <c r="AE68" s="37"/>
      <c r="AF68" s="38" t="s">
        <v>47</v>
      </c>
      <c r="AG68" s="33">
        <v>9462031</v>
      </c>
      <c r="AH68" s="28" t="s">
        <v>154</v>
      </c>
      <c r="AI68" s="37">
        <v>2023</v>
      </c>
      <c r="AJ68" s="38">
        <v>45236</v>
      </c>
      <c r="AK68" s="38">
        <v>45386</v>
      </c>
      <c r="AL68" s="39"/>
      <c r="AM68" s="39"/>
      <c r="AN68" s="37"/>
      <c r="AO68" s="41">
        <v>0.66666666666666663</v>
      </c>
      <c r="AP68" s="42" t="s">
        <v>1151</v>
      </c>
      <c r="AQ68" s="39"/>
      <c r="AR68" s="30"/>
      <c r="AS68" s="30"/>
      <c r="AT68" s="38"/>
      <c r="AU68" s="43" t="s">
        <v>155</v>
      </c>
      <c r="AV68" s="44"/>
      <c r="AW68" s="45"/>
      <c r="AX68" s="46"/>
      <c r="AY68" s="34"/>
      <c r="AZ68" s="27"/>
      <c r="BA68" s="47" t="s">
        <v>47</v>
      </c>
      <c r="BB68" s="47"/>
      <c r="BC68" s="48">
        <v>45441</v>
      </c>
      <c r="BD68" s="48"/>
      <c r="BE68" s="49"/>
      <c r="BF68" s="49"/>
      <c r="BG68" s="49"/>
      <c r="BH68" s="49"/>
      <c r="BI68" s="49" t="e">
        <v>#VALUE!</v>
      </c>
      <c r="BJ68" s="49"/>
      <c r="BK68" s="49"/>
      <c r="BL68" s="49"/>
      <c r="BM68" s="49"/>
      <c r="BO68" s="50"/>
      <c r="BP68" s="49">
        <v>224</v>
      </c>
      <c r="BQ68" s="49"/>
      <c r="BR68" s="49"/>
      <c r="BS68" s="49"/>
      <c r="BT68" s="49"/>
      <c r="BU68" s="49"/>
      <c r="BV68" s="49"/>
      <c r="BW68" s="49"/>
      <c r="BX68" s="49"/>
      <c r="BY68" s="49"/>
    </row>
    <row r="69" spans="7:77" s="26" customFormat="1" hidden="1" x14ac:dyDescent="0.25">
      <c r="G69" s="130"/>
      <c r="H69" s="37">
        <v>2023</v>
      </c>
      <c r="I69" s="27" t="s">
        <v>2084</v>
      </c>
      <c r="J69" s="27" t="s">
        <v>2085</v>
      </c>
      <c r="K69" s="29"/>
      <c r="L69" s="30" t="s">
        <v>750</v>
      </c>
      <c r="M69" s="30"/>
      <c r="N69" s="30"/>
      <c r="O69" s="31"/>
      <c r="P69" s="32"/>
      <c r="Q69" s="33"/>
      <c r="R69" s="33"/>
      <c r="U69" s="33"/>
      <c r="V69" s="35"/>
      <c r="AC69" s="36"/>
      <c r="AD69" s="37">
        <v>30</v>
      </c>
      <c r="AE69" s="37"/>
      <c r="AF69" s="38"/>
      <c r="AG69" s="33"/>
      <c r="AH69" s="28"/>
      <c r="AI69" s="37">
        <v>2023</v>
      </c>
      <c r="AJ69" s="38">
        <v>45236</v>
      </c>
      <c r="AK69" s="38">
        <v>45239</v>
      </c>
      <c r="AL69" s="39" t="s">
        <v>1978</v>
      </c>
      <c r="AM69" s="39"/>
      <c r="AN69" s="37"/>
      <c r="AO69" s="41">
        <v>0.5</v>
      </c>
      <c r="AP69" s="42" t="s">
        <v>2086</v>
      </c>
      <c r="AQ69" s="39">
        <v>913</v>
      </c>
      <c r="AR69" s="30" t="s">
        <v>2087</v>
      </c>
      <c r="AS69" s="30"/>
      <c r="AT69" s="38"/>
      <c r="AU69" s="43" t="s">
        <v>155</v>
      </c>
      <c r="AV69" s="44"/>
      <c r="AW69" s="45"/>
      <c r="AX69" s="46"/>
      <c r="AY69" s="34"/>
      <c r="AZ69" s="27"/>
      <c r="BA69" s="47" t="s">
        <v>35</v>
      </c>
      <c r="BB69" s="47"/>
      <c r="BC69" s="48">
        <v>45264</v>
      </c>
      <c r="BD69" s="48"/>
      <c r="BE69" s="49"/>
      <c r="BF69" s="49"/>
      <c r="BG69" s="49"/>
      <c r="BH69" s="49"/>
      <c r="BI69" s="49" t="e">
        <v>#VALUE!</v>
      </c>
      <c r="BJ69" s="49"/>
      <c r="BK69" s="49"/>
      <c r="BL69" s="49"/>
      <c r="BM69" s="49">
        <v>21</v>
      </c>
      <c r="BO69" s="50"/>
      <c r="BP69" s="49"/>
      <c r="BQ69" s="49"/>
      <c r="BR69" s="49"/>
      <c r="BS69" s="49"/>
      <c r="BT69" s="49"/>
      <c r="BU69" s="49"/>
      <c r="BV69" s="49"/>
      <c r="BW69" s="49"/>
      <c r="BX69" s="49"/>
      <c r="BY69" s="49"/>
    </row>
    <row r="70" spans="7:77" s="26" customFormat="1" hidden="1" x14ac:dyDescent="0.25">
      <c r="G70" s="130"/>
      <c r="H70" s="37">
        <v>2023</v>
      </c>
      <c r="I70" s="27" t="s">
        <v>2062</v>
      </c>
      <c r="J70" s="27" t="s">
        <v>2063</v>
      </c>
      <c r="K70" s="29"/>
      <c r="L70" s="30" t="s">
        <v>750</v>
      </c>
      <c r="M70" s="30"/>
      <c r="N70" s="30"/>
      <c r="O70" s="31"/>
      <c r="P70" s="32"/>
      <c r="Q70" s="33"/>
      <c r="R70" s="33"/>
      <c r="U70" s="33"/>
      <c r="V70" s="35"/>
      <c r="AA70" s="26" t="s">
        <v>1400</v>
      </c>
      <c r="AB70" s="26" t="s">
        <v>423</v>
      </c>
      <c r="AC70" s="36"/>
      <c r="AD70" s="37">
        <v>40</v>
      </c>
      <c r="AE70" s="37"/>
      <c r="AF70" s="38"/>
      <c r="AG70" s="33"/>
      <c r="AH70" s="28" t="s">
        <v>154</v>
      </c>
      <c r="AI70" s="37">
        <v>2023</v>
      </c>
      <c r="AJ70" s="38">
        <v>45236</v>
      </c>
      <c r="AK70" s="38">
        <v>45265</v>
      </c>
      <c r="AL70" s="39" t="s">
        <v>30</v>
      </c>
      <c r="AM70" s="39" t="s">
        <v>31</v>
      </c>
      <c r="AN70" s="37" t="s">
        <v>972</v>
      </c>
      <c r="AO70" s="41">
        <v>1.6666666666666667</v>
      </c>
      <c r="AP70" s="42" t="s">
        <v>2065</v>
      </c>
      <c r="AQ70" s="39">
        <v>906</v>
      </c>
      <c r="AR70" s="30" t="s">
        <v>2066</v>
      </c>
      <c r="AS70" s="30"/>
      <c r="AT70" s="38"/>
      <c r="AU70" s="43" t="s">
        <v>155</v>
      </c>
      <c r="AV70" s="44"/>
      <c r="AW70" s="45"/>
      <c r="AX70" s="46"/>
      <c r="AY70" s="34" t="s">
        <v>2064</v>
      </c>
      <c r="AZ70" s="27"/>
      <c r="BA70" s="47" t="s">
        <v>35</v>
      </c>
      <c r="BB70" s="47"/>
      <c r="BC70" s="48">
        <v>45274</v>
      </c>
      <c r="BD70" s="48"/>
      <c r="BE70" s="49"/>
      <c r="BF70" s="49"/>
      <c r="BG70" s="49"/>
      <c r="BH70" s="49"/>
      <c r="BI70" s="49" t="e">
        <v>#VALUE!</v>
      </c>
      <c r="BJ70" s="49"/>
      <c r="BK70" s="49"/>
      <c r="BL70" s="49"/>
      <c r="BM70" s="49">
        <v>35</v>
      </c>
      <c r="BO70" s="50"/>
      <c r="BP70" s="49"/>
      <c r="BQ70" s="49"/>
      <c r="BR70" s="49"/>
      <c r="BS70" s="49"/>
      <c r="BT70" s="49"/>
      <c r="BU70" s="49"/>
      <c r="BV70" s="49"/>
      <c r="BW70" s="49"/>
      <c r="BX70" s="49"/>
      <c r="BY70" s="49"/>
    </row>
    <row r="71" spans="7:77" s="26" customFormat="1" hidden="1" x14ac:dyDescent="0.25">
      <c r="G71" s="130"/>
      <c r="H71" s="37">
        <v>2023</v>
      </c>
      <c r="I71" s="27" t="s">
        <v>2088</v>
      </c>
      <c r="J71" s="27" t="s">
        <v>2089</v>
      </c>
      <c r="K71" s="29"/>
      <c r="L71" s="30" t="s">
        <v>750</v>
      </c>
      <c r="M71" s="30"/>
      <c r="N71" s="30"/>
      <c r="O71" s="31"/>
      <c r="P71" s="32"/>
      <c r="Q71" s="33"/>
      <c r="R71" s="33"/>
      <c r="U71" s="33"/>
      <c r="V71" s="35"/>
      <c r="X71" s="26" t="s">
        <v>1833</v>
      </c>
      <c r="Z71" s="26" t="s">
        <v>610</v>
      </c>
      <c r="AC71" s="36"/>
      <c r="AD71" s="37"/>
      <c r="AE71" s="37"/>
      <c r="AF71" s="38"/>
      <c r="AG71" s="33"/>
      <c r="AH71" s="28"/>
      <c r="AI71" s="37">
        <v>2023</v>
      </c>
      <c r="AJ71" s="38">
        <v>45246</v>
      </c>
      <c r="AK71" s="38">
        <v>45257</v>
      </c>
      <c r="AL71" s="39" t="s">
        <v>30</v>
      </c>
      <c r="AM71" s="39" t="s">
        <v>1333</v>
      </c>
      <c r="AN71" s="37" t="s">
        <v>2090</v>
      </c>
      <c r="AO71" s="41">
        <v>1.0416666666666667</v>
      </c>
      <c r="AP71" s="42" t="s">
        <v>2091</v>
      </c>
      <c r="AQ71" s="39">
        <v>915</v>
      </c>
      <c r="AR71" s="30" t="s">
        <v>2092</v>
      </c>
      <c r="AS71" s="30"/>
      <c r="AT71" s="38"/>
      <c r="AU71" s="43" t="s">
        <v>155</v>
      </c>
      <c r="AV71" s="44"/>
      <c r="AW71" s="45"/>
      <c r="AX71" s="46"/>
      <c r="AY71" s="34"/>
      <c r="AZ71" s="27"/>
      <c r="BA71" s="47" t="s">
        <v>35</v>
      </c>
      <c r="BB71" s="47"/>
      <c r="BC71" s="48">
        <v>45275</v>
      </c>
      <c r="BD71" s="48"/>
      <c r="BE71" s="49"/>
      <c r="BF71" s="49"/>
      <c r="BG71" s="49"/>
      <c r="BH71" s="49"/>
      <c r="BI71" s="49" t="e">
        <v>#VALUE!</v>
      </c>
      <c r="BJ71" s="49"/>
      <c r="BK71" s="49"/>
      <c r="BL71" s="49"/>
      <c r="BM71" s="49">
        <v>10</v>
      </c>
      <c r="BO71" s="50"/>
      <c r="BP71" s="49"/>
      <c r="BQ71" s="49"/>
      <c r="BR71" s="49"/>
      <c r="BS71" s="49"/>
      <c r="BT71" s="49"/>
      <c r="BU71" s="49"/>
      <c r="BV71" s="49"/>
      <c r="BW71" s="49"/>
      <c r="BX71" s="49"/>
      <c r="BY71" s="49"/>
    </row>
    <row r="72" spans="7:77" s="26" customFormat="1" hidden="1" x14ac:dyDescent="0.25">
      <c r="G72" s="130"/>
      <c r="H72" s="37">
        <v>2023</v>
      </c>
      <c r="I72" s="27" t="s">
        <v>3206</v>
      </c>
      <c r="J72" s="27" t="s">
        <v>3207</v>
      </c>
      <c r="K72" s="29"/>
      <c r="L72" s="30" t="s">
        <v>750</v>
      </c>
      <c r="M72" s="30"/>
      <c r="N72" s="30"/>
      <c r="O72" s="31"/>
      <c r="P72" s="32"/>
      <c r="Q72" s="33"/>
      <c r="R72" s="33"/>
      <c r="U72" s="33"/>
      <c r="V72" s="35"/>
      <c r="W72" s="26" t="s">
        <v>3148</v>
      </c>
      <c r="AC72" s="36"/>
      <c r="AD72" s="37"/>
      <c r="AE72" s="37"/>
      <c r="AF72" s="38"/>
      <c r="AG72" s="33"/>
      <c r="AH72" s="28"/>
      <c r="AI72" s="37">
        <v>2023</v>
      </c>
      <c r="AJ72" s="38">
        <v>45252</v>
      </c>
      <c r="AK72" s="38">
        <v>45252</v>
      </c>
      <c r="AL72" s="39" t="s">
        <v>1887</v>
      </c>
      <c r="AM72" s="39"/>
      <c r="AN72" s="37"/>
      <c r="AO72" s="41"/>
      <c r="AP72" s="42"/>
      <c r="AQ72" s="39"/>
      <c r="AR72" s="30"/>
      <c r="AS72" s="30"/>
      <c r="AT72" s="38"/>
      <c r="AU72" s="43" t="s">
        <v>155</v>
      </c>
      <c r="AV72" s="44"/>
      <c r="AW72" s="45"/>
      <c r="AX72" s="46" t="s">
        <v>3208</v>
      </c>
      <c r="AY72" s="34"/>
      <c r="AZ72" s="27"/>
      <c r="BA72" s="47"/>
      <c r="BB72" s="47"/>
      <c r="BC72" s="48"/>
      <c r="BD72" s="48"/>
      <c r="BE72" s="49"/>
      <c r="BF72" s="49"/>
      <c r="BG72" s="49"/>
      <c r="BH72" s="49"/>
      <c r="BI72" s="49" t="e">
        <v>#VALUE!</v>
      </c>
      <c r="BJ72" s="49"/>
      <c r="BK72" s="49"/>
      <c r="BL72" s="49"/>
      <c r="BM72" s="49"/>
      <c r="BO72" s="50"/>
      <c r="BP72" s="49"/>
      <c r="BQ72" s="49"/>
      <c r="BR72" s="49"/>
      <c r="BS72" s="49"/>
      <c r="BT72" s="49"/>
      <c r="BU72" s="49"/>
      <c r="BV72" s="49"/>
      <c r="BW72" s="49"/>
      <c r="BX72" s="49"/>
      <c r="BY72" s="49"/>
    </row>
    <row r="73" spans="7:77" s="26" customFormat="1" hidden="1" x14ac:dyDescent="0.25">
      <c r="G73" s="130"/>
      <c r="H73" s="37">
        <v>2023</v>
      </c>
      <c r="I73" s="27" t="s">
        <v>2098</v>
      </c>
      <c r="J73" s="27" t="s">
        <v>2099</v>
      </c>
      <c r="K73" s="29"/>
      <c r="L73" s="30" t="s">
        <v>750</v>
      </c>
      <c r="M73" s="30"/>
      <c r="N73" s="30"/>
      <c r="O73" s="31"/>
      <c r="P73" s="32"/>
      <c r="Q73" s="33"/>
      <c r="R73" s="33"/>
      <c r="U73" s="33"/>
      <c r="V73" s="35"/>
      <c r="W73" s="26" t="s">
        <v>2100</v>
      </c>
      <c r="Z73" s="26" t="s">
        <v>610</v>
      </c>
      <c r="AB73" s="26" t="s">
        <v>1754</v>
      </c>
      <c r="AC73" s="36"/>
      <c r="AD73" s="37"/>
      <c r="AE73" s="37"/>
      <c r="AF73" s="38"/>
      <c r="AG73" s="33"/>
      <c r="AH73" s="28" t="s">
        <v>1977</v>
      </c>
      <c r="AI73" s="37">
        <v>2023</v>
      </c>
      <c r="AJ73" s="38">
        <v>45258</v>
      </c>
      <c r="AK73" s="38">
        <v>45260</v>
      </c>
      <c r="AL73" s="39"/>
      <c r="AM73" s="39"/>
      <c r="AN73" s="37" t="s">
        <v>2101</v>
      </c>
      <c r="AO73" s="41">
        <v>0.25</v>
      </c>
      <c r="AP73" s="42" t="s">
        <v>1270</v>
      </c>
      <c r="AQ73" s="39">
        <v>920</v>
      </c>
      <c r="AR73" s="30" t="s">
        <v>2102</v>
      </c>
      <c r="AS73" s="30"/>
      <c r="AT73" s="38"/>
      <c r="AU73" s="43" t="s">
        <v>155</v>
      </c>
      <c r="AV73" s="44"/>
      <c r="AW73" s="45"/>
      <c r="AX73" s="46" t="s">
        <v>2103</v>
      </c>
      <c r="AY73" s="34"/>
      <c r="AZ73" s="27"/>
      <c r="BA73" s="47" t="s">
        <v>35</v>
      </c>
      <c r="BB73" s="47"/>
      <c r="BC73" s="48">
        <v>45320</v>
      </c>
      <c r="BD73" s="48"/>
      <c r="BE73" s="49"/>
      <c r="BF73" s="49"/>
      <c r="BG73" s="49"/>
      <c r="BH73" s="49"/>
      <c r="BI73" s="49" t="e">
        <v>#VALUE!</v>
      </c>
      <c r="BJ73" s="49"/>
      <c r="BK73" s="49"/>
      <c r="BL73" s="49"/>
      <c r="BM73" s="49"/>
      <c r="BO73" s="50"/>
      <c r="BP73" s="49"/>
      <c r="BQ73" s="49"/>
      <c r="BR73" s="49"/>
      <c r="BS73" s="49"/>
      <c r="BT73" s="49"/>
      <c r="BU73" s="49"/>
      <c r="BV73" s="49"/>
      <c r="BW73" s="49"/>
      <c r="BX73" s="49"/>
      <c r="BY73" s="49"/>
    </row>
    <row r="74" spans="7:77" s="26" customFormat="1" hidden="1" x14ac:dyDescent="0.25">
      <c r="G74" s="130"/>
      <c r="H74" s="37">
        <v>2023</v>
      </c>
      <c r="I74" s="27" t="s">
        <v>2121</v>
      </c>
      <c r="J74" s="27" t="s">
        <v>2122</v>
      </c>
      <c r="K74" s="29"/>
      <c r="L74" s="30" t="s">
        <v>750</v>
      </c>
      <c r="M74" s="30"/>
      <c r="N74" s="30"/>
      <c r="O74" s="31"/>
      <c r="P74" s="32"/>
      <c r="Q74" s="33"/>
      <c r="R74" s="33"/>
      <c r="U74" s="33"/>
      <c r="V74" s="35"/>
      <c r="W74" s="26" t="s">
        <v>1093</v>
      </c>
      <c r="AB74" s="26" t="s">
        <v>1754</v>
      </c>
      <c r="AC74" s="36"/>
      <c r="AD74" s="37"/>
      <c r="AE74" s="37"/>
      <c r="AF74" s="38"/>
      <c r="AG74" s="33"/>
      <c r="AH74" s="28"/>
      <c r="AI74" s="37">
        <v>2023</v>
      </c>
      <c r="AJ74" s="38">
        <v>45259</v>
      </c>
      <c r="AK74" s="38">
        <v>45261</v>
      </c>
      <c r="AL74" s="39"/>
      <c r="AM74" s="39"/>
      <c r="AN74" s="37" t="s">
        <v>972</v>
      </c>
      <c r="AO74" s="41">
        <v>0.45833333333333331</v>
      </c>
      <c r="AP74" s="42" t="s">
        <v>1939</v>
      </c>
      <c r="AQ74" s="39">
        <v>922</v>
      </c>
      <c r="AR74" s="30" t="s">
        <v>2124</v>
      </c>
      <c r="AS74" s="30"/>
      <c r="AT74" s="38"/>
      <c r="AU74" s="43" t="s">
        <v>911</v>
      </c>
      <c r="AV74" s="44"/>
      <c r="AW74" s="45"/>
      <c r="AX74" s="46"/>
      <c r="AY74" s="34" t="s">
        <v>2123</v>
      </c>
      <c r="AZ74" s="27"/>
      <c r="BA74" s="47" t="s">
        <v>35</v>
      </c>
      <c r="BB74" s="47"/>
      <c r="BC74" s="48">
        <v>45274</v>
      </c>
      <c r="BD74" s="48"/>
      <c r="BE74" s="49"/>
      <c r="BF74" s="49"/>
      <c r="BG74" s="49"/>
      <c r="BH74" s="49"/>
      <c r="BI74" s="49" t="e">
        <v>#VALUE!</v>
      </c>
      <c r="BJ74" s="49"/>
      <c r="BK74" s="49"/>
      <c r="BL74" s="49"/>
      <c r="BM74" s="49">
        <v>82</v>
      </c>
      <c r="BO74" s="50"/>
      <c r="BP74" s="49"/>
      <c r="BQ74" s="49"/>
      <c r="BR74" s="49"/>
      <c r="BS74" s="49"/>
      <c r="BT74" s="49"/>
      <c r="BU74" s="49"/>
      <c r="BV74" s="49"/>
      <c r="BW74" s="49"/>
      <c r="BX74" s="49"/>
      <c r="BY74" s="49"/>
    </row>
    <row r="75" spans="7:77" s="26" customFormat="1" hidden="1" x14ac:dyDescent="0.25">
      <c r="G75" s="130"/>
      <c r="H75" s="37">
        <v>2023</v>
      </c>
      <c r="I75" s="27" t="s">
        <v>1774</v>
      </c>
      <c r="J75" s="27" t="s">
        <v>1775</v>
      </c>
      <c r="K75" s="29"/>
      <c r="L75" s="30"/>
      <c r="M75" s="30"/>
      <c r="N75" s="30"/>
      <c r="O75" s="31"/>
      <c r="P75" s="32"/>
      <c r="Q75" s="33"/>
      <c r="R75" s="33"/>
      <c r="U75" s="33"/>
      <c r="V75" s="35"/>
      <c r="Z75" s="26" t="s">
        <v>45</v>
      </c>
      <c r="AC75" s="36"/>
      <c r="AD75" s="37"/>
      <c r="AE75" s="37"/>
      <c r="AF75" s="38"/>
      <c r="AG75" s="33"/>
      <c r="AH75" s="28" t="s">
        <v>1776</v>
      </c>
      <c r="AI75" s="37">
        <v>2023</v>
      </c>
      <c r="AJ75" s="38">
        <v>45272</v>
      </c>
      <c r="AK75" s="38">
        <v>45272</v>
      </c>
      <c r="AL75" s="39"/>
      <c r="AM75" s="39"/>
      <c r="AN75" s="37"/>
      <c r="AO75" s="41">
        <v>1.3333333333333333</v>
      </c>
      <c r="AP75" s="42" t="s">
        <v>1744</v>
      </c>
      <c r="AQ75" s="39">
        <v>840</v>
      </c>
      <c r="AR75" s="30" t="s">
        <v>1740</v>
      </c>
      <c r="AS75" s="30"/>
      <c r="AT75" s="38"/>
      <c r="AU75" s="43" t="s">
        <v>155</v>
      </c>
      <c r="AV75" s="44"/>
      <c r="AW75" s="45"/>
      <c r="AX75" s="46"/>
      <c r="AY75" s="34"/>
      <c r="AZ75" s="27"/>
      <c r="BA75" s="47"/>
      <c r="BB75" s="47"/>
      <c r="BC75" s="48">
        <v>45455</v>
      </c>
      <c r="BD75" s="48"/>
      <c r="BE75" s="49"/>
      <c r="BF75" s="49"/>
      <c r="BG75" s="49"/>
      <c r="BH75" s="49"/>
      <c r="BI75" s="49"/>
      <c r="BJ75" s="49"/>
      <c r="BK75" s="49"/>
      <c r="BL75" s="49"/>
      <c r="BM75" s="49"/>
      <c r="BO75" s="50"/>
      <c r="BP75" s="49">
        <v>4</v>
      </c>
      <c r="BQ75" s="49">
        <v>3</v>
      </c>
      <c r="BR75" s="49"/>
      <c r="BS75" s="49"/>
      <c r="BT75" s="49"/>
      <c r="BU75" s="49"/>
      <c r="BV75" s="49"/>
      <c r="BW75" s="49"/>
      <c r="BX75" s="49"/>
      <c r="BY75" s="49"/>
    </row>
    <row r="76" spans="7:77" s="26" customFormat="1" hidden="1" x14ac:dyDescent="0.25">
      <c r="G76" s="130"/>
      <c r="H76" s="37">
        <v>2024</v>
      </c>
      <c r="I76" s="27" t="s">
        <v>3470</v>
      </c>
      <c r="J76" s="27" t="s">
        <v>3471</v>
      </c>
      <c r="K76" s="29"/>
      <c r="L76" s="30" t="s">
        <v>3472</v>
      </c>
      <c r="M76" s="30"/>
      <c r="N76" s="30"/>
      <c r="O76" s="31"/>
      <c r="P76" s="32"/>
      <c r="Q76" s="33"/>
      <c r="R76" s="33"/>
      <c r="U76" s="33"/>
      <c r="V76" s="35"/>
      <c r="AC76" s="36" t="s">
        <v>3473</v>
      </c>
      <c r="AD76" s="37"/>
      <c r="AE76" s="37"/>
      <c r="AF76" s="38" t="s">
        <v>38</v>
      </c>
      <c r="AG76" s="33"/>
      <c r="AH76" s="28" t="s">
        <v>2108</v>
      </c>
      <c r="AI76" s="37">
        <v>2024</v>
      </c>
      <c r="AJ76" s="38">
        <v>45315</v>
      </c>
      <c r="AK76" s="38">
        <v>45317</v>
      </c>
      <c r="AL76" s="39" t="s">
        <v>1978</v>
      </c>
      <c r="AM76" s="39" t="s">
        <v>720</v>
      </c>
      <c r="AN76" s="37"/>
      <c r="AO76" s="41"/>
      <c r="AP76" s="42"/>
      <c r="AQ76" s="39"/>
      <c r="AR76" s="30"/>
      <c r="AS76" s="30"/>
      <c r="AT76" s="38"/>
      <c r="AU76" s="43" t="s">
        <v>155</v>
      </c>
      <c r="AV76" s="44"/>
      <c r="AW76" s="45"/>
      <c r="AX76" s="46"/>
      <c r="AY76" s="34"/>
      <c r="AZ76" s="27"/>
      <c r="BA76" s="47" t="s">
        <v>61</v>
      </c>
      <c r="BB76" s="47"/>
      <c r="BC76" s="48">
        <v>45327</v>
      </c>
      <c r="BD76" s="48"/>
      <c r="BE76" s="49"/>
      <c r="BF76" s="49"/>
      <c r="BG76" s="49"/>
      <c r="BH76" s="49"/>
      <c r="BI76" s="49" t="e">
        <v>#VALUE!</v>
      </c>
      <c r="BJ76" s="49"/>
      <c r="BK76" s="49"/>
      <c r="BL76" s="49"/>
      <c r="BM76" s="49"/>
      <c r="BO76" s="50"/>
      <c r="BP76" s="49">
        <v>137</v>
      </c>
      <c r="BQ76" s="49"/>
      <c r="BR76" s="49"/>
      <c r="BS76" s="49"/>
      <c r="BT76" s="49"/>
      <c r="BU76" s="49"/>
      <c r="BV76" s="49"/>
      <c r="BW76" s="49"/>
      <c r="BX76" s="49"/>
      <c r="BY76" s="49"/>
    </row>
    <row r="77" spans="7:77" s="26" customFormat="1" hidden="1" x14ac:dyDescent="0.25">
      <c r="G77" s="130"/>
      <c r="H77" s="37">
        <v>2024</v>
      </c>
      <c r="I77" s="27" t="s">
        <v>2215</v>
      </c>
      <c r="J77" s="27" t="s">
        <v>2216</v>
      </c>
      <c r="K77" s="29"/>
      <c r="L77" s="30" t="s">
        <v>750</v>
      </c>
      <c r="M77" s="30"/>
      <c r="N77" s="30"/>
      <c r="O77" s="31"/>
      <c r="P77" s="32"/>
      <c r="Q77" s="33"/>
      <c r="R77" s="33"/>
      <c r="S77" s="26">
        <v>10393907</v>
      </c>
      <c r="U77" s="33"/>
      <c r="V77" s="35"/>
      <c r="Z77" s="26" t="s">
        <v>91</v>
      </c>
      <c r="AA77" s="26" t="s">
        <v>2218</v>
      </c>
      <c r="AB77" s="26" t="s">
        <v>423</v>
      </c>
      <c r="AC77" s="36"/>
      <c r="AD77" s="37">
        <v>3</v>
      </c>
      <c r="AE77" s="37"/>
      <c r="AF77" s="38"/>
      <c r="AG77" s="33" t="s">
        <v>2219</v>
      </c>
      <c r="AH77" s="28"/>
      <c r="AI77" s="37">
        <v>2024</v>
      </c>
      <c r="AJ77" s="38">
        <v>45315</v>
      </c>
      <c r="AK77" s="38">
        <v>45412</v>
      </c>
      <c r="AL77" s="39" t="s">
        <v>30</v>
      </c>
      <c r="AM77" s="39" t="s">
        <v>720</v>
      </c>
      <c r="AN77" s="119" t="s">
        <v>91</v>
      </c>
      <c r="AO77" s="41">
        <v>20.416666666666668</v>
      </c>
      <c r="AP77" s="42" t="s">
        <v>2220</v>
      </c>
      <c r="AQ77" s="39">
        <v>941</v>
      </c>
      <c r="AR77" s="30" t="s">
        <v>2221</v>
      </c>
      <c r="AS77" s="30"/>
      <c r="AT77" s="38"/>
      <c r="AU77" s="43" t="s">
        <v>155</v>
      </c>
      <c r="AV77" s="44"/>
      <c r="AW77" s="45"/>
      <c r="AX77" s="46"/>
      <c r="AY77" s="34" t="s">
        <v>2217</v>
      </c>
      <c r="AZ77" s="27"/>
      <c r="BA77" s="47"/>
      <c r="BB77" s="47"/>
      <c r="BC77" s="48">
        <v>45475</v>
      </c>
      <c r="BD77" s="48"/>
      <c r="BE77" s="49"/>
      <c r="BF77" s="49"/>
      <c r="BG77" s="49"/>
      <c r="BH77" s="49"/>
      <c r="BI77" s="49" t="e">
        <v>#VALUE!</v>
      </c>
      <c r="BJ77" s="49"/>
      <c r="BK77" s="49"/>
      <c r="BL77" s="49"/>
      <c r="BM77" s="49"/>
      <c r="BO77" s="50"/>
      <c r="BP77" s="49"/>
      <c r="BQ77" s="49">
        <v>3</v>
      </c>
      <c r="BR77" s="49"/>
      <c r="BS77" s="49"/>
      <c r="BT77" s="49"/>
      <c r="BU77" s="49"/>
      <c r="BV77" s="49"/>
      <c r="BW77" s="49"/>
      <c r="BX77" s="49"/>
      <c r="BY77" s="49"/>
    </row>
    <row r="78" spans="7:77" s="26" customFormat="1" hidden="1" x14ac:dyDescent="0.25">
      <c r="G78" s="130"/>
      <c r="H78" s="37">
        <v>2024</v>
      </c>
      <c r="I78" s="27" t="s">
        <v>2862</v>
      </c>
      <c r="J78" s="27" t="s">
        <v>2863</v>
      </c>
      <c r="K78" s="29"/>
      <c r="L78" s="30"/>
      <c r="M78" s="30"/>
      <c r="N78" s="30"/>
      <c r="O78" s="31"/>
      <c r="P78" s="32"/>
      <c r="Q78" s="33"/>
      <c r="R78" s="33"/>
      <c r="U78" s="33"/>
      <c r="V78" s="35"/>
      <c r="W78" s="26" t="s">
        <v>2864</v>
      </c>
      <c r="Z78" s="26" t="s">
        <v>610</v>
      </c>
      <c r="AB78" s="26" t="s">
        <v>86</v>
      </c>
      <c r="AC78" s="36"/>
      <c r="AD78" s="37"/>
      <c r="AE78" s="37"/>
      <c r="AF78" s="38"/>
      <c r="AG78" s="33"/>
      <c r="AH78" s="28" t="s">
        <v>541</v>
      </c>
      <c r="AI78" s="37">
        <v>2024</v>
      </c>
      <c r="AJ78" s="38">
        <v>45342</v>
      </c>
      <c r="AK78" s="38">
        <v>45342</v>
      </c>
      <c r="AL78" s="39"/>
      <c r="AM78" s="39" t="s">
        <v>720</v>
      </c>
      <c r="AN78" s="37"/>
      <c r="AO78" s="41"/>
      <c r="AP78" s="42">
        <v>6</v>
      </c>
      <c r="AQ78" s="39"/>
      <c r="AR78" s="30"/>
      <c r="AS78" s="30"/>
      <c r="AT78" s="38"/>
      <c r="AU78" s="43" t="s">
        <v>155</v>
      </c>
      <c r="AV78" s="44"/>
      <c r="AW78" s="45"/>
      <c r="AX78" s="46" t="s">
        <v>2865</v>
      </c>
      <c r="AY78" s="34"/>
      <c r="AZ78" s="27"/>
      <c r="BA78" s="47"/>
      <c r="BB78" s="47"/>
      <c r="BC78" s="48"/>
      <c r="BD78" s="48"/>
      <c r="BE78" s="49"/>
      <c r="BF78" s="49"/>
      <c r="BG78" s="49"/>
      <c r="BH78" s="49"/>
      <c r="BI78" s="49"/>
      <c r="BJ78" s="49"/>
      <c r="BK78" s="49"/>
      <c r="BL78" s="49"/>
      <c r="BM78" s="49"/>
      <c r="BO78" s="50"/>
      <c r="BP78" s="49"/>
      <c r="BQ78" s="49"/>
      <c r="BR78" s="49"/>
      <c r="BS78" s="49"/>
      <c r="BT78" s="49"/>
      <c r="BU78" s="49"/>
      <c r="BV78" s="49"/>
      <c r="BW78" s="49"/>
      <c r="BX78" s="49"/>
      <c r="BY78" s="49"/>
    </row>
    <row r="79" spans="7:77" s="26" customFormat="1" hidden="1" x14ac:dyDescent="0.25">
      <c r="G79" s="130"/>
      <c r="H79" s="37">
        <v>2024</v>
      </c>
      <c r="I79" s="27" t="s">
        <v>2098</v>
      </c>
      <c r="J79" s="27" t="s">
        <v>2099</v>
      </c>
      <c r="K79" s="29"/>
      <c r="L79" s="30" t="s">
        <v>750</v>
      </c>
      <c r="M79" s="30"/>
      <c r="N79" s="30"/>
      <c r="O79" s="31"/>
      <c r="P79" s="32"/>
      <c r="Q79" s="33"/>
      <c r="R79" s="33"/>
      <c r="U79" s="33"/>
      <c r="V79" s="35"/>
      <c r="W79" s="26" t="s">
        <v>2100</v>
      </c>
      <c r="Z79" s="26" t="s">
        <v>610</v>
      </c>
      <c r="AB79" s="26" t="s">
        <v>1754</v>
      </c>
      <c r="AC79" s="36"/>
      <c r="AD79" s="37"/>
      <c r="AE79" s="37"/>
      <c r="AF79" s="38"/>
      <c r="AG79" s="33" t="s">
        <v>2106</v>
      </c>
      <c r="AH79" s="28" t="s">
        <v>541</v>
      </c>
      <c r="AI79" s="37">
        <v>2024</v>
      </c>
      <c r="AJ79" s="38">
        <v>45342</v>
      </c>
      <c r="AK79" s="38">
        <v>45342</v>
      </c>
      <c r="AL79" s="39"/>
      <c r="AM79" s="39"/>
      <c r="AN79" s="37" t="s">
        <v>2101</v>
      </c>
      <c r="AO79" s="41">
        <v>0.25</v>
      </c>
      <c r="AP79" s="42" t="s">
        <v>1270</v>
      </c>
      <c r="AQ79" s="39">
        <v>920</v>
      </c>
      <c r="AR79" s="30" t="s">
        <v>2102</v>
      </c>
      <c r="AS79" s="30"/>
      <c r="AT79" s="38"/>
      <c r="AU79" s="43" t="s">
        <v>155</v>
      </c>
      <c r="AV79" s="44"/>
      <c r="AW79" s="45"/>
      <c r="AX79" s="46"/>
      <c r="AY79" s="34"/>
      <c r="AZ79" s="27"/>
      <c r="BA79" s="47"/>
      <c r="BB79" s="47"/>
      <c r="BC79" s="48">
        <v>45391</v>
      </c>
      <c r="BD79" s="48"/>
      <c r="BE79" s="49"/>
      <c r="BF79" s="49"/>
      <c r="BG79" s="49"/>
      <c r="BH79" s="49"/>
      <c r="BI79" s="49"/>
      <c r="BJ79" s="49"/>
      <c r="BK79" s="49"/>
      <c r="BL79" s="49"/>
      <c r="BM79" s="49"/>
      <c r="BO79" s="50"/>
      <c r="BP79" s="49">
        <v>18</v>
      </c>
      <c r="BQ79" s="49"/>
      <c r="BR79" s="49"/>
      <c r="BS79" s="49"/>
      <c r="BT79" s="49"/>
      <c r="BU79" s="49"/>
      <c r="BV79" s="49"/>
      <c r="BW79" s="49"/>
      <c r="BX79" s="49"/>
      <c r="BY79" s="49"/>
    </row>
    <row r="80" spans="7:77" s="26" customFormat="1" hidden="1" x14ac:dyDescent="0.25">
      <c r="G80" s="130"/>
      <c r="H80" s="37">
        <v>2024</v>
      </c>
      <c r="I80" s="27" t="s">
        <v>2134</v>
      </c>
      <c r="J80" s="27" t="s">
        <v>2135</v>
      </c>
      <c r="K80" s="29"/>
      <c r="L80" s="30" t="s">
        <v>750</v>
      </c>
      <c r="M80" s="30"/>
      <c r="N80" s="30"/>
      <c r="O80" s="31"/>
      <c r="P80" s="32" t="s">
        <v>2136</v>
      </c>
      <c r="Q80" s="33" t="s">
        <v>2137</v>
      </c>
      <c r="R80" s="33"/>
      <c r="U80" s="33"/>
      <c r="V80" s="35"/>
      <c r="Z80" s="26" t="s">
        <v>78</v>
      </c>
      <c r="AC80" s="36"/>
      <c r="AD80" s="37">
        <v>40</v>
      </c>
      <c r="AE80" s="37"/>
      <c r="AF80" s="38" t="s">
        <v>3525</v>
      </c>
      <c r="AG80" s="33"/>
      <c r="AH80" s="28"/>
      <c r="AI80" s="37">
        <v>2024</v>
      </c>
      <c r="AJ80" s="38">
        <v>45344</v>
      </c>
      <c r="AK80" s="38">
        <v>45383</v>
      </c>
      <c r="AL80" s="39" t="s">
        <v>39</v>
      </c>
      <c r="AM80" s="39"/>
      <c r="AN80" s="37"/>
      <c r="AO80" s="41">
        <v>2.2916666666666665</v>
      </c>
      <c r="AP80" s="42" t="s">
        <v>2055</v>
      </c>
      <c r="AQ80" s="39">
        <v>925</v>
      </c>
      <c r="AR80" s="30" t="s">
        <v>2138</v>
      </c>
      <c r="AS80" s="30"/>
      <c r="AT80" s="38"/>
      <c r="AU80" s="43" t="s">
        <v>155</v>
      </c>
      <c r="AV80" s="44"/>
      <c r="AW80" s="45"/>
      <c r="AX80" s="46" t="s">
        <v>2061</v>
      </c>
      <c r="AY80" s="34" t="s">
        <v>2061</v>
      </c>
      <c r="AZ80" s="27"/>
      <c r="BA80" s="47" t="s">
        <v>2061</v>
      </c>
      <c r="BB80" s="47"/>
      <c r="BC80" s="48">
        <v>45398</v>
      </c>
      <c r="BD80" s="48"/>
      <c r="BE80" s="49"/>
      <c r="BF80" s="49"/>
      <c r="BG80" s="49"/>
      <c r="BH80" s="49"/>
      <c r="BI80" s="49" t="e">
        <v>#VALUE!</v>
      </c>
      <c r="BJ80" s="49"/>
      <c r="BK80" s="49"/>
      <c r="BL80" s="49"/>
      <c r="BM80" s="49"/>
      <c r="BO80" s="50">
        <v>30</v>
      </c>
      <c r="BP80" s="49"/>
      <c r="BQ80" s="49">
        <v>30</v>
      </c>
      <c r="BR80" s="49"/>
      <c r="BS80" s="49"/>
      <c r="BT80" s="49"/>
      <c r="BU80" s="49"/>
      <c r="BV80" s="49"/>
      <c r="BW80" s="49"/>
      <c r="BX80" s="49"/>
      <c r="BY80" s="49"/>
    </row>
    <row r="81" spans="7:77" s="26" customFormat="1" hidden="1" x14ac:dyDescent="0.25">
      <c r="G81" s="130"/>
      <c r="H81" s="37">
        <v>2024</v>
      </c>
      <c r="I81" s="27" t="s">
        <v>2152</v>
      </c>
      <c r="J81" s="27" t="s">
        <v>2153</v>
      </c>
      <c r="K81" s="29"/>
      <c r="L81" s="30"/>
      <c r="M81" s="30"/>
      <c r="N81" s="30"/>
      <c r="O81" s="31"/>
      <c r="P81" s="32"/>
      <c r="Q81" s="33"/>
      <c r="R81" s="33"/>
      <c r="U81" s="33"/>
      <c r="V81" s="35"/>
      <c r="AC81" s="36"/>
      <c r="AD81" s="37">
        <v>300</v>
      </c>
      <c r="AE81" s="37"/>
      <c r="AF81" s="38"/>
      <c r="AG81" s="33"/>
      <c r="AH81" s="28" t="s">
        <v>287</v>
      </c>
      <c r="AI81" s="37">
        <v>2024</v>
      </c>
      <c r="AJ81" s="38">
        <v>45345</v>
      </c>
      <c r="AK81" s="38">
        <v>45345</v>
      </c>
      <c r="AL81" s="39"/>
      <c r="AM81" s="39" t="s">
        <v>1656</v>
      </c>
      <c r="AN81" s="37" t="s">
        <v>58</v>
      </c>
      <c r="AO81" s="41">
        <v>0.3125</v>
      </c>
      <c r="AP81" s="42" t="s">
        <v>2155</v>
      </c>
      <c r="AQ81" s="39">
        <v>930</v>
      </c>
      <c r="AR81" s="30" t="s">
        <v>2156</v>
      </c>
      <c r="AS81" s="30"/>
      <c r="AT81" s="38"/>
      <c r="AU81" s="43" t="s">
        <v>155</v>
      </c>
      <c r="AV81" s="44"/>
      <c r="AW81" s="45"/>
      <c r="AX81" s="46" t="s">
        <v>2144</v>
      </c>
      <c r="AY81" s="34" t="s">
        <v>2154</v>
      </c>
      <c r="AZ81" s="27"/>
      <c r="BA81" s="47"/>
      <c r="BB81" s="47"/>
      <c r="BC81" s="48">
        <v>45387</v>
      </c>
      <c r="BD81" s="48"/>
      <c r="BE81" s="49"/>
      <c r="BF81" s="49"/>
      <c r="BG81" s="49"/>
      <c r="BH81" s="49"/>
      <c r="BI81" s="49"/>
      <c r="BJ81" s="49"/>
      <c r="BK81" s="49"/>
      <c r="BL81" s="49"/>
      <c r="BM81" s="49"/>
      <c r="BO81" s="50"/>
      <c r="BP81" s="49">
        <v>71</v>
      </c>
      <c r="BQ81" s="49"/>
      <c r="BR81" s="49"/>
      <c r="BS81" s="49"/>
      <c r="BT81" s="49"/>
      <c r="BU81" s="49"/>
      <c r="BV81" s="49"/>
      <c r="BW81" s="49"/>
      <c r="BX81" s="49"/>
      <c r="BY81" s="49"/>
    </row>
    <row r="82" spans="7:77" s="26" customFormat="1" hidden="1" x14ac:dyDescent="0.25">
      <c r="G82" s="130"/>
      <c r="H82" s="37">
        <v>2024</v>
      </c>
      <c r="I82" s="27" t="s">
        <v>2799</v>
      </c>
      <c r="J82" s="27" t="s">
        <v>2800</v>
      </c>
      <c r="K82" s="29"/>
      <c r="L82" s="30" t="s">
        <v>572</v>
      </c>
      <c r="M82" s="30"/>
      <c r="N82" s="30"/>
      <c r="O82" s="31"/>
      <c r="P82" s="32"/>
      <c r="Q82" s="33"/>
      <c r="R82" s="33"/>
      <c r="U82" s="33"/>
      <c r="V82" s="35"/>
      <c r="W82" s="26" t="s">
        <v>572</v>
      </c>
      <c r="AB82" s="26" t="s">
        <v>362</v>
      </c>
      <c r="AC82" s="36"/>
      <c r="AD82" s="37"/>
      <c r="AE82" s="37"/>
      <c r="AF82" s="38" t="s">
        <v>38</v>
      </c>
      <c r="AG82" s="33"/>
      <c r="AH82" s="28" t="s">
        <v>154</v>
      </c>
      <c r="AI82" s="37">
        <v>2024</v>
      </c>
      <c r="AJ82" s="38">
        <v>45348</v>
      </c>
      <c r="AK82" s="38">
        <v>45349</v>
      </c>
      <c r="AL82" s="39"/>
      <c r="AM82" s="39"/>
      <c r="AN82" s="37"/>
      <c r="AO82" s="41"/>
      <c r="AP82" s="42"/>
      <c r="AQ82" s="39"/>
      <c r="AR82" s="30"/>
      <c r="AS82" s="30"/>
      <c r="AT82" s="38"/>
      <c r="AU82" s="43" t="s">
        <v>155</v>
      </c>
      <c r="AV82" s="44"/>
      <c r="AW82" s="45">
        <v>45397</v>
      </c>
      <c r="AX82" s="46" t="s">
        <v>2801</v>
      </c>
      <c r="AY82" s="34"/>
      <c r="AZ82" s="27"/>
      <c r="BA82" s="47" t="s">
        <v>61</v>
      </c>
      <c r="BB82" s="47"/>
      <c r="BC82" s="48"/>
      <c r="BD82" s="48"/>
      <c r="BE82" s="49"/>
      <c r="BF82" s="49"/>
      <c r="BG82" s="49"/>
      <c r="BH82" s="49"/>
      <c r="BI82" s="49" t="e">
        <v>#VALUE!</v>
      </c>
      <c r="BJ82" s="49"/>
      <c r="BK82" s="49"/>
      <c r="BL82" s="49"/>
      <c r="BM82" s="49"/>
      <c r="BO82" s="50"/>
      <c r="BP82" s="49"/>
      <c r="BQ82" s="49"/>
      <c r="BR82" s="49"/>
      <c r="BS82" s="49"/>
      <c r="BT82" s="49"/>
      <c r="BU82" s="49"/>
      <c r="BV82" s="49"/>
      <c r="BW82" s="49"/>
      <c r="BX82" s="49"/>
      <c r="BY82" s="49"/>
    </row>
    <row r="83" spans="7:77" s="26" customFormat="1" hidden="1" x14ac:dyDescent="0.25">
      <c r="G83" s="130"/>
      <c r="H83" s="37">
        <v>2024</v>
      </c>
      <c r="I83" s="27" t="s">
        <v>2098</v>
      </c>
      <c r="J83" s="27" t="s">
        <v>2099</v>
      </c>
      <c r="K83" s="29"/>
      <c r="L83" s="30" t="s">
        <v>750</v>
      </c>
      <c r="M83" s="30"/>
      <c r="N83" s="30"/>
      <c r="O83" s="31"/>
      <c r="P83" s="32"/>
      <c r="Q83" s="33"/>
      <c r="R83" s="33"/>
      <c r="U83" s="33"/>
      <c r="V83" s="35"/>
      <c r="W83" s="26" t="s">
        <v>2100</v>
      </c>
      <c r="Z83" s="26" t="s">
        <v>610</v>
      </c>
      <c r="AB83" s="26" t="s">
        <v>1754</v>
      </c>
      <c r="AC83" s="36"/>
      <c r="AD83" s="37"/>
      <c r="AE83" s="37"/>
      <c r="AF83" s="38"/>
      <c r="AG83" s="33" t="s">
        <v>2106</v>
      </c>
      <c r="AH83" s="28" t="s">
        <v>184</v>
      </c>
      <c r="AI83" s="37">
        <v>2024</v>
      </c>
      <c r="AJ83" s="38">
        <v>45349</v>
      </c>
      <c r="AK83" s="38">
        <v>45349</v>
      </c>
      <c r="AL83" s="39"/>
      <c r="AM83" s="39"/>
      <c r="AN83" s="37" t="s">
        <v>2101</v>
      </c>
      <c r="AO83" s="41">
        <v>0.25</v>
      </c>
      <c r="AP83" s="42" t="s">
        <v>1270</v>
      </c>
      <c r="AQ83" s="39">
        <v>920</v>
      </c>
      <c r="AR83" s="30" t="s">
        <v>2102</v>
      </c>
      <c r="AS83" s="30"/>
      <c r="AT83" s="38"/>
      <c r="AU83" s="43" t="s">
        <v>155</v>
      </c>
      <c r="AV83" s="44"/>
      <c r="AW83" s="45"/>
      <c r="AX83" s="46"/>
      <c r="AY83" s="34"/>
      <c r="AZ83" s="27"/>
      <c r="BA83" s="47"/>
      <c r="BB83" s="47"/>
      <c r="BC83" s="48">
        <v>45391</v>
      </c>
      <c r="BD83" s="48"/>
      <c r="BE83" s="49"/>
      <c r="BF83" s="49"/>
      <c r="BG83" s="49"/>
      <c r="BH83" s="49"/>
      <c r="BI83" s="49"/>
      <c r="BJ83" s="49"/>
      <c r="BK83" s="49"/>
      <c r="BL83" s="49"/>
      <c r="BM83" s="49"/>
      <c r="BO83" s="50"/>
      <c r="BP83" s="49">
        <v>19</v>
      </c>
      <c r="BQ83" s="49"/>
      <c r="BR83" s="49"/>
      <c r="BS83" s="49"/>
      <c r="BT83" s="49"/>
      <c r="BU83" s="49"/>
      <c r="BV83" s="49"/>
      <c r="BW83" s="49"/>
      <c r="BX83" s="49"/>
      <c r="BY83" s="49"/>
    </row>
    <row r="84" spans="7:77" s="26" customFormat="1" hidden="1" x14ac:dyDescent="0.25">
      <c r="G84" s="130"/>
      <c r="H84" s="37">
        <v>2024</v>
      </c>
      <c r="I84" s="27" t="s">
        <v>2098</v>
      </c>
      <c r="J84" s="27" t="s">
        <v>2099</v>
      </c>
      <c r="K84" s="29"/>
      <c r="L84" s="30" t="s">
        <v>750</v>
      </c>
      <c r="M84" s="30"/>
      <c r="N84" s="30"/>
      <c r="O84" s="31"/>
      <c r="P84" s="32"/>
      <c r="Q84" s="33"/>
      <c r="R84" s="33"/>
      <c r="U84" s="33"/>
      <c r="V84" s="35"/>
      <c r="W84" s="26" t="s">
        <v>2100</v>
      </c>
      <c r="Z84" s="26" t="s">
        <v>610</v>
      </c>
      <c r="AB84" s="26" t="s">
        <v>1754</v>
      </c>
      <c r="AC84" s="36"/>
      <c r="AD84" s="37"/>
      <c r="AE84" s="37"/>
      <c r="AF84" s="38"/>
      <c r="AG84" s="33" t="s">
        <v>2106</v>
      </c>
      <c r="AH84" s="28" t="s">
        <v>184</v>
      </c>
      <c r="AI84" s="37">
        <v>2024</v>
      </c>
      <c r="AJ84" s="38">
        <v>45350</v>
      </c>
      <c r="AK84" s="38">
        <v>45350</v>
      </c>
      <c r="AL84" s="39"/>
      <c r="AM84" s="39"/>
      <c r="AN84" s="37" t="s">
        <v>2101</v>
      </c>
      <c r="AO84" s="41">
        <v>0.25</v>
      </c>
      <c r="AP84" s="42" t="s">
        <v>1270</v>
      </c>
      <c r="AQ84" s="39">
        <v>920</v>
      </c>
      <c r="AR84" s="30" t="s">
        <v>2102</v>
      </c>
      <c r="AS84" s="30"/>
      <c r="AT84" s="38"/>
      <c r="AU84" s="43" t="s">
        <v>155</v>
      </c>
      <c r="AV84" s="44"/>
      <c r="AW84" s="45"/>
      <c r="AX84" s="46"/>
      <c r="AY84" s="34"/>
      <c r="AZ84" s="27"/>
      <c r="BA84" s="47"/>
      <c r="BB84" s="47"/>
      <c r="BC84" s="48">
        <v>45391</v>
      </c>
      <c r="BD84" s="48"/>
      <c r="BE84" s="49"/>
      <c r="BF84" s="49"/>
      <c r="BG84" s="49"/>
      <c r="BH84" s="49"/>
      <c r="BI84" s="49"/>
      <c r="BJ84" s="49"/>
      <c r="BK84" s="49"/>
      <c r="BL84" s="49"/>
      <c r="BM84" s="49"/>
      <c r="BO84" s="50"/>
      <c r="BP84" s="49">
        <v>13</v>
      </c>
      <c r="BQ84" s="49"/>
      <c r="BR84" s="49"/>
      <c r="BS84" s="49"/>
      <c r="BT84" s="49"/>
      <c r="BU84" s="49"/>
      <c r="BV84" s="49"/>
      <c r="BW84" s="49"/>
      <c r="BX84" s="49"/>
      <c r="BY84" s="49"/>
    </row>
    <row r="85" spans="7:77" s="26" customFormat="1" hidden="1" x14ac:dyDescent="0.25">
      <c r="G85" s="130"/>
      <c r="H85" s="37">
        <v>2024</v>
      </c>
      <c r="I85" s="27" t="s">
        <v>2157</v>
      </c>
      <c r="J85" s="27" t="s">
        <v>2158</v>
      </c>
      <c r="K85" s="29"/>
      <c r="L85" s="30" t="s">
        <v>750</v>
      </c>
      <c r="M85" s="30"/>
      <c r="N85" s="30"/>
      <c r="O85" s="31"/>
      <c r="P85" s="32" t="s">
        <v>2159</v>
      </c>
      <c r="Q85" s="33"/>
      <c r="R85" s="33"/>
      <c r="U85" s="33"/>
      <c r="V85" s="35"/>
      <c r="Z85" s="26" t="s">
        <v>90</v>
      </c>
      <c r="AB85" s="26" t="s">
        <v>86</v>
      </c>
      <c r="AC85" s="36"/>
      <c r="AD85" s="37">
        <v>20</v>
      </c>
      <c r="AE85" s="37"/>
      <c r="AF85" s="38"/>
      <c r="AG85" s="33">
        <v>10094890</v>
      </c>
      <c r="AH85" s="28" t="s">
        <v>2105</v>
      </c>
      <c r="AI85" s="37">
        <v>2024</v>
      </c>
      <c r="AJ85" s="38">
        <v>45355</v>
      </c>
      <c r="AK85" s="38">
        <v>45358</v>
      </c>
      <c r="AL85" s="39" t="s">
        <v>39</v>
      </c>
      <c r="AM85" s="39" t="s">
        <v>31</v>
      </c>
      <c r="AN85" s="37"/>
      <c r="AO85" s="41">
        <v>1.6666666666666667</v>
      </c>
      <c r="AP85" s="42" t="s">
        <v>1894</v>
      </c>
      <c r="AQ85" s="39">
        <v>931</v>
      </c>
      <c r="AR85" s="30" t="s">
        <v>2161</v>
      </c>
      <c r="AS85" s="30"/>
      <c r="AT85" s="38"/>
      <c r="AU85" s="43" t="s">
        <v>155</v>
      </c>
      <c r="AV85" s="44"/>
      <c r="AW85" s="45"/>
      <c r="AX85" s="46"/>
      <c r="AY85" s="34" t="s">
        <v>2160</v>
      </c>
      <c r="AZ85" s="27"/>
      <c r="BA85" s="47" t="s">
        <v>35</v>
      </c>
      <c r="BB85" s="47"/>
      <c r="BC85" s="48">
        <v>45398</v>
      </c>
      <c r="BD85" s="48"/>
      <c r="BE85" s="49"/>
      <c r="BF85" s="49"/>
      <c r="BG85" s="49"/>
      <c r="BH85" s="49"/>
      <c r="BI85" s="49"/>
      <c r="BJ85" s="49"/>
      <c r="BK85" s="49"/>
      <c r="BL85" s="49"/>
      <c r="BM85" s="49"/>
      <c r="BO85" s="50">
        <v>13</v>
      </c>
      <c r="BP85" s="49"/>
      <c r="BQ85" s="49">
        <v>13</v>
      </c>
      <c r="BR85" s="49"/>
      <c r="BS85" s="49"/>
      <c r="BT85" s="49"/>
      <c r="BU85" s="49"/>
      <c r="BV85" s="49"/>
      <c r="BW85" s="49"/>
      <c r="BX85" s="49"/>
      <c r="BY85" s="49"/>
    </row>
    <row r="86" spans="7:77" s="26" customFormat="1" hidden="1" x14ac:dyDescent="0.25">
      <c r="G86" s="130"/>
      <c r="H86" s="37">
        <v>2024</v>
      </c>
      <c r="I86" s="27" t="s">
        <v>2139</v>
      </c>
      <c r="J86" s="27" t="s">
        <v>2140</v>
      </c>
      <c r="K86" s="29"/>
      <c r="L86" s="30" t="s">
        <v>750</v>
      </c>
      <c r="M86" s="30"/>
      <c r="N86" s="30"/>
      <c r="O86" s="31"/>
      <c r="P86" s="32" t="s">
        <v>2141</v>
      </c>
      <c r="Q86" s="33"/>
      <c r="R86" s="33"/>
      <c r="U86" s="33"/>
      <c r="V86" s="35"/>
      <c r="Z86" s="26" t="s">
        <v>91</v>
      </c>
      <c r="AA86" s="26" t="s">
        <v>1943</v>
      </c>
      <c r="AB86" s="26" t="s">
        <v>86</v>
      </c>
      <c r="AC86" s="36"/>
      <c r="AD86" s="37"/>
      <c r="AE86" s="37"/>
      <c r="AF86" s="38"/>
      <c r="AG86" s="33">
        <v>10004437</v>
      </c>
      <c r="AH86" s="28"/>
      <c r="AI86" s="37">
        <v>2024</v>
      </c>
      <c r="AJ86" s="38">
        <v>45358</v>
      </c>
      <c r="AK86" s="38">
        <v>45390</v>
      </c>
      <c r="AL86" s="39" t="s">
        <v>664</v>
      </c>
      <c r="AM86" s="39"/>
      <c r="AN86" s="26" t="s">
        <v>91</v>
      </c>
      <c r="AO86" s="41">
        <v>1.25</v>
      </c>
      <c r="AP86" s="42" t="s">
        <v>2028</v>
      </c>
      <c r="AQ86" s="39">
        <v>927</v>
      </c>
      <c r="AR86" s="30" t="s">
        <v>2143</v>
      </c>
      <c r="AS86" s="30"/>
      <c r="AT86" s="38"/>
      <c r="AU86" s="43" t="s">
        <v>155</v>
      </c>
      <c r="AV86" s="44"/>
      <c r="AW86" s="45"/>
      <c r="AX86" s="46" t="s">
        <v>2144</v>
      </c>
      <c r="AY86" s="34" t="s">
        <v>2142</v>
      </c>
      <c r="AZ86" s="27"/>
      <c r="BA86" s="47"/>
      <c r="BB86" s="47"/>
      <c r="BC86" s="48">
        <v>45406</v>
      </c>
      <c r="BD86" s="48"/>
      <c r="BE86" s="49"/>
      <c r="BF86" s="49"/>
      <c r="BG86" s="49"/>
      <c r="BH86" s="49"/>
      <c r="BI86" s="49" t="e">
        <v>#VALUE!</v>
      </c>
      <c r="BJ86" s="49"/>
      <c r="BK86" s="49"/>
      <c r="BL86" s="49"/>
      <c r="BM86" s="49"/>
      <c r="BO86" s="50"/>
      <c r="BP86" s="49"/>
      <c r="BQ86" s="49">
        <v>31</v>
      </c>
      <c r="BR86" s="49"/>
      <c r="BS86" s="49"/>
      <c r="BT86" s="49"/>
      <c r="BU86" s="49"/>
      <c r="BV86" s="49"/>
      <c r="BW86" s="49"/>
      <c r="BX86" s="49"/>
      <c r="BY86" s="49"/>
    </row>
    <row r="87" spans="7:77" s="26" customFormat="1" hidden="1" x14ac:dyDescent="0.25">
      <c r="G87" s="130"/>
      <c r="H87" s="37">
        <v>2024</v>
      </c>
      <c r="I87" s="27" t="s">
        <v>2168</v>
      </c>
      <c r="J87" s="27" t="s">
        <v>2169</v>
      </c>
      <c r="K87" s="29"/>
      <c r="L87" s="30"/>
      <c r="M87" s="30"/>
      <c r="N87" s="30"/>
      <c r="O87" s="31"/>
      <c r="P87" s="32" t="s">
        <v>2170</v>
      </c>
      <c r="Q87" s="33"/>
      <c r="R87" s="33"/>
      <c r="U87" s="33"/>
      <c r="V87" s="35"/>
      <c r="Z87" s="26" t="s">
        <v>96</v>
      </c>
      <c r="AB87" s="26" t="s">
        <v>423</v>
      </c>
      <c r="AC87" s="36"/>
      <c r="AD87" s="37">
        <v>40</v>
      </c>
      <c r="AE87" s="37"/>
      <c r="AF87" s="38" t="s">
        <v>31</v>
      </c>
      <c r="AG87" s="33"/>
      <c r="AH87" s="28"/>
      <c r="AI87" s="37">
        <v>2024</v>
      </c>
      <c r="AJ87" s="38">
        <v>45358</v>
      </c>
      <c r="AK87" s="38">
        <v>45366</v>
      </c>
      <c r="AL87" s="39" t="s">
        <v>664</v>
      </c>
      <c r="AM87" s="39" t="s">
        <v>31</v>
      </c>
      <c r="AN87" s="37" t="s">
        <v>2172</v>
      </c>
      <c r="AO87" s="41">
        <v>0.83333333333333337</v>
      </c>
      <c r="AP87" s="42" t="s">
        <v>807</v>
      </c>
      <c r="AQ87" s="39">
        <v>933</v>
      </c>
      <c r="AR87" s="30" t="s">
        <v>2173</v>
      </c>
      <c r="AS87" s="30"/>
      <c r="AT87" s="38"/>
      <c r="AU87" s="43" t="s">
        <v>155</v>
      </c>
      <c r="AV87" s="44"/>
      <c r="AW87" s="45"/>
      <c r="AX87" s="46"/>
      <c r="AY87" s="34" t="s">
        <v>2171</v>
      </c>
      <c r="AZ87" s="27"/>
      <c r="BA87" s="47" t="s">
        <v>35</v>
      </c>
      <c r="BB87" s="47"/>
      <c r="BC87" s="48">
        <v>45387</v>
      </c>
      <c r="BD87" s="48"/>
      <c r="BE87" s="49"/>
      <c r="BF87" s="49"/>
      <c r="BG87" s="49"/>
      <c r="BH87" s="49"/>
      <c r="BI87" s="49"/>
      <c r="BJ87" s="49"/>
      <c r="BK87" s="49"/>
      <c r="BL87" s="49"/>
      <c r="BM87" s="49"/>
      <c r="BO87" s="50"/>
      <c r="BP87" s="49">
        <v>12</v>
      </c>
      <c r="BQ87" s="49"/>
      <c r="BR87" s="49"/>
      <c r="BS87" s="49"/>
      <c r="BT87" s="49"/>
      <c r="BU87" s="49"/>
      <c r="BV87" s="49"/>
      <c r="BW87" s="49"/>
      <c r="BX87" s="49"/>
      <c r="BY87" s="49"/>
    </row>
    <row r="88" spans="7:77" s="26" customFormat="1" hidden="1" x14ac:dyDescent="0.25">
      <c r="G88" s="130"/>
      <c r="H88" s="37">
        <v>2024</v>
      </c>
      <c r="I88" s="27" t="s">
        <v>2180</v>
      </c>
      <c r="J88" s="27" t="s">
        <v>2181</v>
      </c>
      <c r="K88" s="29"/>
      <c r="L88" s="30"/>
      <c r="M88" s="30"/>
      <c r="N88" s="30"/>
      <c r="O88" s="31"/>
      <c r="P88" s="32" t="s">
        <v>2182</v>
      </c>
      <c r="Q88" s="33"/>
      <c r="R88" s="33"/>
      <c r="S88" s="26" t="s">
        <v>2183</v>
      </c>
      <c r="T88" s="26" t="s">
        <v>633</v>
      </c>
      <c r="U88" s="33"/>
      <c r="V88" s="35"/>
      <c r="Z88" s="26" t="s">
        <v>91</v>
      </c>
      <c r="AA88" s="26" t="s">
        <v>2185</v>
      </c>
      <c r="AB88" s="26" t="s">
        <v>86</v>
      </c>
      <c r="AC88" s="36"/>
      <c r="AD88" s="37"/>
      <c r="AE88" s="37"/>
      <c r="AF88" s="38"/>
      <c r="AG88" s="33" t="s">
        <v>2186</v>
      </c>
      <c r="AH88" s="28" t="s">
        <v>154</v>
      </c>
      <c r="AI88" s="37">
        <v>2024</v>
      </c>
      <c r="AJ88" s="38">
        <v>45365</v>
      </c>
      <c r="AK88" s="38">
        <v>45412</v>
      </c>
      <c r="AL88" s="39" t="s">
        <v>30</v>
      </c>
      <c r="AM88" s="39" t="s">
        <v>1656</v>
      </c>
      <c r="AN88" s="26" t="s">
        <v>91</v>
      </c>
      <c r="AO88" s="41">
        <v>1.6666666666666667</v>
      </c>
      <c r="AP88" s="42" t="s">
        <v>1894</v>
      </c>
      <c r="AQ88" s="39">
        <v>935</v>
      </c>
      <c r="AR88" s="30" t="s">
        <v>2187</v>
      </c>
      <c r="AS88" s="30"/>
      <c r="AT88" s="38"/>
      <c r="AU88" s="43" t="s">
        <v>155</v>
      </c>
      <c r="AV88" s="44"/>
      <c r="AW88" s="45">
        <v>45470</v>
      </c>
      <c r="AX88" s="46"/>
      <c r="AY88" s="34" t="s">
        <v>2184</v>
      </c>
      <c r="AZ88" s="27"/>
      <c r="BA88" s="47"/>
      <c r="BB88" s="47"/>
      <c r="BC88" s="48">
        <v>45468</v>
      </c>
      <c r="BD88" s="48"/>
      <c r="BE88" s="49"/>
      <c r="BF88" s="49"/>
      <c r="BG88" s="49"/>
      <c r="BH88" s="49"/>
      <c r="BI88" s="49"/>
      <c r="BJ88" s="49"/>
      <c r="BK88" s="49"/>
      <c r="BL88" s="49"/>
      <c r="BM88" s="49"/>
      <c r="BO88" s="50"/>
      <c r="BP88" s="49"/>
      <c r="BQ88" s="49">
        <v>33</v>
      </c>
      <c r="BR88" s="49"/>
      <c r="BS88" s="49"/>
      <c r="BT88" s="49"/>
      <c r="BU88" s="49"/>
      <c r="BV88" s="49"/>
      <c r="BW88" s="49"/>
      <c r="BX88" s="49"/>
      <c r="BY88" s="49"/>
    </row>
    <row r="89" spans="7:77" s="26" customFormat="1" hidden="1" x14ac:dyDescent="0.25">
      <c r="G89" s="130"/>
      <c r="H89" s="37">
        <v>2024</v>
      </c>
      <c r="I89" s="27" t="s">
        <v>2162</v>
      </c>
      <c r="J89" s="27" t="s">
        <v>2163</v>
      </c>
      <c r="K89" s="29"/>
      <c r="L89" s="30"/>
      <c r="M89" s="30"/>
      <c r="N89" s="30"/>
      <c r="O89" s="31"/>
      <c r="P89" s="32"/>
      <c r="Q89" s="33" t="s">
        <v>2164</v>
      </c>
      <c r="R89" s="33"/>
      <c r="U89" s="33"/>
      <c r="V89" s="35"/>
      <c r="Z89" s="26" t="s">
        <v>90</v>
      </c>
      <c r="AB89" s="26" t="s">
        <v>86</v>
      </c>
      <c r="AC89" s="36"/>
      <c r="AD89" s="37">
        <v>20</v>
      </c>
      <c r="AE89" s="37"/>
      <c r="AF89" s="38"/>
      <c r="AG89" s="33">
        <v>10095971</v>
      </c>
      <c r="AH89" s="28" t="s">
        <v>2105</v>
      </c>
      <c r="AI89" s="37">
        <v>2024</v>
      </c>
      <c r="AJ89" s="38">
        <v>45369</v>
      </c>
      <c r="AK89" s="38">
        <v>45373</v>
      </c>
      <c r="AL89" s="39" t="s">
        <v>39</v>
      </c>
      <c r="AM89" s="39"/>
      <c r="AN89" s="37"/>
      <c r="AO89" s="41">
        <v>0.75</v>
      </c>
      <c r="AP89" s="42" t="s">
        <v>2166</v>
      </c>
      <c r="AQ89" s="39">
        <v>932</v>
      </c>
      <c r="AR89" s="30" t="s">
        <v>2167</v>
      </c>
      <c r="AS89" s="30"/>
      <c r="AT89" s="38"/>
      <c r="AU89" s="43" t="s">
        <v>155</v>
      </c>
      <c r="AV89" s="44"/>
      <c r="AW89" s="45"/>
      <c r="AX89" s="46"/>
      <c r="AY89" s="34" t="s">
        <v>2165</v>
      </c>
      <c r="AZ89" s="27"/>
      <c r="BA89" s="47" t="s">
        <v>35</v>
      </c>
      <c r="BB89" s="47"/>
      <c r="BC89" s="48">
        <v>45398</v>
      </c>
      <c r="BD89" s="48"/>
      <c r="BE89" s="49"/>
      <c r="BF89" s="49"/>
      <c r="BG89" s="49"/>
      <c r="BH89" s="49"/>
      <c r="BI89" s="49"/>
      <c r="BJ89" s="49"/>
      <c r="BK89" s="49"/>
      <c r="BL89" s="49"/>
      <c r="BM89" s="49"/>
      <c r="BO89" s="50">
        <v>14</v>
      </c>
      <c r="BP89" s="49"/>
      <c r="BQ89" s="49">
        <v>14</v>
      </c>
      <c r="BR89" s="49"/>
      <c r="BS89" s="49"/>
      <c r="BT89" s="49"/>
      <c r="BU89" s="49"/>
      <c r="BV89" s="49"/>
      <c r="BW89" s="49"/>
      <c r="BX89" s="49"/>
      <c r="BY89" s="49"/>
    </row>
    <row r="90" spans="7:77" s="26" customFormat="1" hidden="1" x14ac:dyDescent="0.25">
      <c r="G90" s="130"/>
      <c r="H90" s="37">
        <v>2024</v>
      </c>
      <c r="I90" s="27" t="s">
        <v>2882</v>
      </c>
      <c r="J90" s="27" t="s">
        <v>2883</v>
      </c>
      <c r="K90" s="29"/>
      <c r="L90" s="30"/>
      <c r="M90" s="30"/>
      <c r="N90" s="30"/>
      <c r="O90" s="31"/>
      <c r="P90" s="32"/>
      <c r="Q90" s="33"/>
      <c r="R90" s="33"/>
      <c r="U90" s="33"/>
      <c r="V90" s="35"/>
      <c r="W90" s="26" t="s">
        <v>2884</v>
      </c>
      <c r="AB90" s="26" t="s">
        <v>1229</v>
      </c>
      <c r="AC90" s="36"/>
      <c r="AD90" s="37"/>
      <c r="AE90" s="37"/>
      <c r="AF90" s="38" t="s">
        <v>47</v>
      </c>
      <c r="AG90" s="33"/>
      <c r="AH90" s="28" t="s">
        <v>1081</v>
      </c>
      <c r="AI90" s="37">
        <v>2024</v>
      </c>
      <c r="AJ90" s="38">
        <v>45369</v>
      </c>
      <c r="AK90" s="38">
        <v>45372</v>
      </c>
      <c r="AL90" s="39"/>
      <c r="AM90" s="39" t="s">
        <v>1081</v>
      </c>
      <c r="AN90" s="37"/>
      <c r="AO90" s="41"/>
      <c r="AP90" s="42"/>
      <c r="AQ90" s="39"/>
      <c r="AR90" s="30"/>
      <c r="AS90" s="30"/>
      <c r="AT90" s="38"/>
      <c r="AU90" s="43" t="s">
        <v>155</v>
      </c>
      <c r="AV90" s="44"/>
      <c r="AW90" s="45"/>
      <c r="AX90" s="46"/>
      <c r="AY90" s="34"/>
      <c r="AZ90" s="27"/>
      <c r="BA90" s="47" t="s">
        <v>47</v>
      </c>
      <c r="BB90" s="47"/>
      <c r="BC90" s="48">
        <v>45399</v>
      </c>
      <c r="BD90" s="48"/>
      <c r="BE90" s="49"/>
      <c r="BF90" s="49"/>
      <c r="BG90" s="49"/>
      <c r="BH90" s="49"/>
      <c r="BI90" s="49"/>
      <c r="BJ90" s="49"/>
      <c r="BK90" s="49"/>
      <c r="BL90" s="49"/>
      <c r="BM90" s="49"/>
      <c r="BO90" s="50"/>
      <c r="BP90" s="49"/>
      <c r="BQ90" s="49">
        <v>26</v>
      </c>
      <c r="BR90" s="49"/>
      <c r="BS90" s="49"/>
      <c r="BT90" s="49"/>
      <c r="BU90" s="49"/>
      <c r="BV90" s="49"/>
      <c r="BW90" s="49"/>
      <c r="BX90" s="49"/>
      <c r="BY90" s="49"/>
    </row>
    <row r="91" spans="7:77" s="26" customFormat="1" hidden="1" x14ac:dyDescent="0.25">
      <c r="G91" s="130"/>
      <c r="H91" s="37">
        <v>2024</v>
      </c>
      <c r="I91" s="27" t="s">
        <v>2174</v>
      </c>
      <c r="J91" s="27" t="s">
        <v>2175</v>
      </c>
      <c r="K91" s="29"/>
      <c r="L91" s="30"/>
      <c r="M91" s="30"/>
      <c r="N91" s="30"/>
      <c r="O91" s="31"/>
      <c r="P91" s="32" t="s">
        <v>2176</v>
      </c>
      <c r="Q91" s="33"/>
      <c r="R91" s="33"/>
      <c r="S91" s="26" t="s">
        <v>2177</v>
      </c>
      <c r="U91" s="33"/>
      <c r="V91" s="35"/>
      <c r="Z91" s="26" t="s">
        <v>610</v>
      </c>
      <c r="AA91" s="26" t="s">
        <v>1953</v>
      </c>
      <c r="AB91" s="26" t="s">
        <v>86</v>
      </c>
      <c r="AC91" s="36"/>
      <c r="AD91" s="37"/>
      <c r="AE91" s="37"/>
      <c r="AF91" s="38"/>
      <c r="AG91" s="33"/>
      <c r="AH91" s="28"/>
      <c r="AI91" s="37">
        <v>2024</v>
      </c>
      <c r="AJ91" s="38">
        <v>45372</v>
      </c>
      <c r="AK91" s="38">
        <v>45411</v>
      </c>
      <c r="AL91" s="39"/>
      <c r="AM91" s="39"/>
      <c r="AN91" s="37" t="s">
        <v>972</v>
      </c>
      <c r="AO91" s="41">
        <v>1.6666666666666667</v>
      </c>
      <c r="AP91" s="42" t="s">
        <v>1894</v>
      </c>
      <c r="AQ91" s="39">
        <v>934</v>
      </c>
      <c r="AR91" s="30" t="s">
        <v>2179</v>
      </c>
      <c r="AS91" s="30"/>
      <c r="AT91" s="38"/>
      <c r="AU91" s="43" t="s">
        <v>155</v>
      </c>
      <c r="AV91" s="44"/>
      <c r="AW91" s="45"/>
      <c r="AX91" s="46"/>
      <c r="AY91" s="34" t="s">
        <v>2178</v>
      </c>
      <c r="AZ91" s="27"/>
      <c r="BA91" s="47"/>
      <c r="BB91" s="47"/>
      <c r="BC91" s="48">
        <v>45448</v>
      </c>
      <c r="BD91" s="48"/>
      <c r="BE91" s="49"/>
      <c r="BF91" s="49"/>
      <c r="BG91" s="49"/>
      <c r="BH91" s="49"/>
      <c r="BI91" s="49"/>
      <c r="BJ91" s="49"/>
      <c r="BK91" s="49"/>
      <c r="BL91" s="49"/>
      <c r="BM91" s="49"/>
      <c r="BO91" s="50"/>
      <c r="BP91" s="49"/>
      <c r="BQ91" s="49">
        <v>22</v>
      </c>
      <c r="BR91" s="49"/>
      <c r="BS91" s="49"/>
      <c r="BT91" s="49"/>
      <c r="BU91" s="49"/>
      <c r="BV91" s="49"/>
      <c r="BW91" s="49"/>
      <c r="BX91" s="49"/>
      <c r="BY91" s="49"/>
    </row>
    <row r="92" spans="7:77" s="26" customFormat="1" hidden="1" x14ac:dyDescent="0.25">
      <c r="G92" s="130"/>
      <c r="H92" s="37">
        <v>2024</v>
      </c>
      <c r="I92" s="27" t="s">
        <v>2188</v>
      </c>
      <c r="J92" s="27" t="s">
        <v>2189</v>
      </c>
      <c r="K92" s="29"/>
      <c r="L92" s="30"/>
      <c r="M92" s="30"/>
      <c r="N92" s="30"/>
      <c r="O92" s="31"/>
      <c r="P92" s="32"/>
      <c r="Q92" s="33"/>
      <c r="R92" s="33"/>
      <c r="U92" s="33"/>
      <c r="V92" s="35"/>
      <c r="W92" s="26" t="s">
        <v>2191</v>
      </c>
      <c r="Z92" s="26" t="s">
        <v>96</v>
      </c>
      <c r="AB92" s="26" t="s">
        <v>46</v>
      </c>
      <c r="AC92" s="36" t="s">
        <v>2192</v>
      </c>
      <c r="AD92" s="37"/>
      <c r="AE92" s="37" t="s">
        <v>2131</v>
      </c>
      <c r="AF92" s="38"/>
      <c r="AG92" s="33"/>
      <c r="AH92" s="28" t="s">
        <v>287</v>
      </c>
      <c r="AI92" s="37">
        <v>2024</v>
      </c>
      <c r="AJ92" s="38">
        <v>45372</v>
      </c>
      <c r="AK92" s="38">
        <v>45372</v>
      </c>
      <c r="AL92" s="39"/>
      <c r="AM92" s="39" t="s">
        <v>1656</v>
      </c>
      <c r="AN92" s="37"/>
      <c r="AO92" s="41">
        <v>0.125</v>
      </c>
      <c r="AP92" s="42" t="s">
        <v>1968</v>
      </c>
      <c r="AQ92" s="39">
        <v>936</v>
      </c>
      <c r="AR92" s="30" t="s">
        <v>2193</v>
      </c>
      <c r="AS92" s="30"/>
      <c r="AT92" s="38"/>
      <c r="AU92" s="43" t="s">
        <v>155</v>
      </c>
      <c r="AV92" s="44"/>
      <c r="AW92" s="45"/>
      <c r="AX92" s="46" t="s">
        <v>2194</v>
      </c>
      <c r="AY92" s="34" t="s">
        <v>2190</v>
      </c>
      <c r="AZ92" s="27"/>
      <c r="BA92" s="47" t="s">
        <v>35</v>
      </c>
      <c r="BB92" s="47"/>
      <c r="BC92" s="48">
        <v>45391</v>
      </c>
      <c r="BD92" s="48"/>
      <c r="BE92" s="49"/>
      <c r="BF92" s="49"/>
      <c r="BG92" s="49"/>
      <c r="BH92" s="49"/>
      <c r="BI92" s="49"/>
      <c r="BJ92" s="49"/>
      <c r="BK92" s="49"/>
      <c r="BL92" s="49"/>
      <c r="BM92" s="49"/>
      <c r="BO92" s="50"/>
      <c r="BP92" s="49">
        <v>277</v>
      </c>
      <c r="BQ92" s="49"/>
      <c r="BR92" s="49"/>
      <c r="BS92" s="49"/>
      <c r="BT92" s="49"/>
      <c r="BU92" s="49"/>
      <c r="BV92" s="49"/>
      <c r="BW92" s="49"/>
      <c r="BX92" s="49"/>
      <c r="BY92" s="49"/>
    </row>
    <row r="93" spans="7:77" s="26" customFormat="1" hidden="1" x14ac:dyDescent="0.25">
      <c r="G93" s="130"/>
      <c r="H93" s="37">
        <v>2024</v>
      </c>
      <c r="I93" s="27" t="s">
        <v>2866</v>
      </c>
      <c r="J93" s="27" t="s">
        <v>2867</v>
      </c>
      <c r="K93" s="29"/>
      <c r="L93" s="30"/>
      <c r="M93" s="30"/>
      <c r="N93" s="30"/>
      <c r="O93" s="31"/>
      <c r="P93" s="32"/>
      <c r="Q93" s="33"/>
      <c r="R93" s="33"/>
      <c r="U93" s="33"/>
      <c r="V93" s="35"/>
      <c r="X93" s="26" t="s">
        <v>1833</v>
      </c>
      <c r="AB93" s="26" t="s">
        <v>87</v>
      </c>
      <c r="AC93" s="36"/>
      <c r="AD93" s="37"/>
      <c r="AE93" s="37"/>
      <c r="AF93" s="38"/>
      <c r="AG93" s="33"/>
      <c r="AH93" s="28"/>
      <c r="AI93" s="37">
        <v>2024</v>
      </c>
      <c r="AJ93" s="38">
        <v>45373</v>
      </c>
      <c r="AK93" s="38">
        <v>45373</v>
      </c>
      <c r="AL93" s="39"/>
      <c r="AM93" s="39"/>
      <c r="AN93" s="37"/>
      <c r="AO93" s="41">
        <v>4.1666666666666664E-2</v>
      </c>
      <c r="AP93" s="42" t="s">
        <v>2014</v>
      </c>
      <c r="AQ93" s="39"/>
      <c r="AR93" s="30" t="s">
        <v>2869</v>
      </c>
      <c r="AS93" s="30"/>
      <c r="AT93" s="38"/>
      <c r="AU93" s="43" t="s">
        <v>155</v>
      </c>
      <c r="AV93" s="44"/>
      <c r="AW93" s="45"/>
      <c r="AX93" s="46" t="s">
        <v>2870</v>
      </c>
      <c r="AY93" s="34" t="s">
        <v>2868</v>
      </c>
      <c r="AZ93" s="27"/>
      <c r="BA93" s="47"/>
      <c r="BB93" s="47"/>
      <c r="BC93" s="48">
        <v>45475</v>
      </c>
      <c r="BD93" s="48"/>
      <c r="BE93" s="49"/>
      <c r="BF93" s="49"/>
      <c r="BG93" s="49"/>
      <c r="BH93" s="49"/>
      <c r="BI93" s="49"/>
      <c r="BJ93" s="49"/>
      <c r="BK93" s="49"/>
      <c r="BL93" s="49"/>
      <c r="BM93" s="49"/>
      <c r="BO93" s="50"/>
      <c r="BP93" s="49"/>
      <c r="BQ93" s="49"/>
      <c r="BR93" s="49"/>
      <c r="BS93" s="49"/>
      <c r="BT93" s="49"/>
      <c r="BU93" s="49"/>
      <c r="BV93" s="49"/>
      <c r="BW93" s="49"/>
      <c r="BX93" s="49"/>
      <c r="BY93" s="49"/>
    </row>
    <row r="94" spans="7:77" s="26" customFormat="1" hidden="1" x14ac:dyDescent="0.25">
      <c r="G94" s="130"/>
      <c r="H94" s="37">
        <v>2024</v>
      </c>
      <c r="I94" s="27" t="s">
        <v>2202</v>
      </c>
      <c r="J94" s="27" t="s">
        <v>2203</v>
      </c>
      <c r="K94" s="29"/>
      <c r="L94" s="30"/>
      <c r="M94" s="30"/>
      <c r="N94" s="30"/>
      <c r="O94" s="31"/>
      <c r="P94" s="32"/>
      <c r="Q94" s="33"/>
      <c r="R94" s="33"/>
      <c r="U94" s="33"/>
      <c r="V94" s="35"/>
      <c r="AC94" s="36" t="s">
        <v>2205</v>
      </c>
      <c r="AD94" s="37"/>
      <c r="AE94" s="37"/>
      <c r="AF94" s="38"/>
      <c r="AG94" s="33">
        <v>10151042</v>
      </c>
      <c r="AH94" s="28"/>
      <c r="AI94" s="37">
        <v>2024</v>
      </c>
      <c r="AJ94" s="38">
        <v>45378</v>
      </c>
      <c r="AK94" s="38">
        <v>45378</v>
      </c>
      <c r="AL94" s="39" t="s">
        <v>664</v>
      </c>
      <c r="AM94" s="39"/>
      <c r="AN94" s="37" t="s">
        <v>2206</v>
      </c>
      <c r="AO94" s="41">
        <v>8.3333333333333329E-2</v>
      </c>
      <c r="AP94" s="42" t="s">
        <v>1334</v>
      </c>
      <c r="AQ94" s="39">
        <v>939</v>
      </c>
      <c r="AR94" s="30" t="s">
        <v>2207</v>
      </c>
      <c r="AS94" s="30"/>
      <c r="AT94" s="38"/>
      <c r="AU94" s="43" t="s">
        <v>155</v>
      </c>
      <c r="AV94" s="44"/>
      <c r="AW94" s="45"/>
      <c r="AX94" s="46"/>
      <c r="AY94" s="34" t="s">
        <v>2204</v>
      </c>
      <c r="AZ94" s="27"/>
      <c r="BA94" s="47" t="s">
        <v>35</v>
      </c>
      <c r="BB94" s="47"/>
      <c r="BC94" s="48">
        <v>45387</v>
      </c>
      <c r="BD94" s="48"/>
      <c r="BE94" s="49"/>
      <c r="BF94" s="49"/>
      <c r="BG94" s="49"/>
      <c r="BH94" s="49"/>
      <c r="BI94" s="49"/>
      <c r="BJ94" s="49"/>
      <c r="BK94" s="49"/>
      <c r="BL94" s="49"/>
      <c r="BM94" s="49"/>
      <c r="BO94" s="50"/>
      <c r="BP94" s="49"/>
      <c r="BQ94" s="49">
        <v>132</v>
      </c>
      <c r="BR94" s="49"/>
      <c r="BS94" s="49"/>
      <c r="BT94" s="49"/>
      <c r="BU94" s="49"/>
      <c r="BV94" s="49"/>
      <c r="BW94" s="49"/>
      <c r="BX94" s="49"/>
      <c r="BY94" s="49"/>
    </row>
    <row r="95" spans="7:77" s="26" customFormat="1" hidden="1" x14ac:dyDescent="0.25">
      <c r="G95" s="130"/>
      <c r="H95" s="37">
        <v>2024</v>
      </c>
      <c r="I95" s="27" t="s">
        <v>2208</v>
      </c>
      <c r="J95" s="27" t="s">
        <v>2209</v>
      </c>
      <c r="K95" s="29"/>
      <c r="L95" s="30"/>
      <c r="M95" s="30"/>
      <c r="N95" s="30"/>
      <c r="O95" s="31"/>
      <c r="P95" s="32"/>
      <c r="Q95" s="33"/>
      <c r="R95" s="33"/>
      <c r="U95" s="33"/>
      <c r="V95" s="35"/>
      <c r="AB95" s="26" t="s">
        <v>86</v>
      </c>
      <c r="AC95" s="36"/>
      <c r="AD95" s="37"/>
      <c r="AE95" s="37"/>
      <c r="AF95" s="38"/>
      <c r="AG95" s="33" t="s">
        <v>2210</v>
      </c>
      <c r="AH95" s="28"/>
      <c r="AI95" s="37">
        <v>2024</v>
      </c>
      <c r="AJ95" s="38">
        <v>45383</v>
      </c>
      <c r="AK95" s="38">
        <v>45447</v>
      </c>
      <c r="AL95" s="39"/>
      <c r="AM95" s="39" t="s">
        <v>2211</v>
      </c>
      <c r="AN95" s="37" t="s">
        <v>2212</v>
      </c>
      <c r="AO95" s="41"/>
      <c r="AP95" s="42" t="s">
        <v>2213</v>
      </c>
      <c r="AQ95" s="39">
        <v>940</v>
      </c>
      <c r="AR95" s="30" t="s">
        <v>2214</v>
      </c>
      <c r="AS95" s="30"/>
      <c r="AT95" s="38"/>
      <c r="AU95" s="43" t="s">
        <v>155</v>
      </c>
      <c r="AV95" s="44"/>
      <c r="AW95" s="45"/>
      <c r="AX95" s="46"/>
      <c r="AY95" s="34"/>
      <c r="AZ95" s="27"/>
      <c r="BA95" s="47"/>
      <c r="BB95" s="47"/>
      <c r="BC95" s="48">
        <v>45492</v>
      </c>
      <c r="BD95" s="48"/>
      <c r="BE95" s="49"/>
      <c r="BF95" s="49"/>
      <c r="BG95" s="49"/>
      <c r="BH95" s="49"/>
      <c r="BI95" s="49" t="e">
        <v>#VALUE!</v>
      </c>
      <c r="BJ95" s="49"/>
      <c r="BK95" s="49"/>
      <c r="BL95" s="49"/>
      <c r="BM95" s="49"/>
      <c r="BO95" s="50"/>
      <c r="BP95" s="49"/>
      <c r="BQ95" s="49">
        <v>26</v>
      </c>
      <c r="BR95" s="49"/>
      <c r="BS95" s="49"/>
      <c r="BT95" s="49"/>
      <c r="BU95" s="49"/>
      <c r="BV95" s="49"/>
      <c r="BW95" s="49"/>
      <c r="BX95" s="49"/>
      <c r="BY95" s="49"/>
    </row>
    <row r="96" spans="7:77" s="26" customFormat="1" hidden="1" x14ac:dyDescent="0.25">
      <c r="G96" s="130"/>
      <c r="H96" s="37">
        <v>2024</v>
      </c>
      <c r="I96" s="27" t="s">
        <v>2917</v>
      </c>
      <c r="J96" s="27" t="s">
        <v>2918</v>
      </c>
      <c r="K96" s="29"/>
      <c r="L96" s="30"/>
      <c r="M96" s="30"/>
      <c r="N96" s="30" t="s">
        <v>2919</v>
      </c>
      <c r="O96" s="31" t="s">
        <v>2920</v>
      </c>
      <c r="P96" s="32"/>
      <c r="Q96" s="33"/>
      <c r="R96" s="33"/>
      <c r="S96" s="26">
        <v>10297684</v>
      </c>
      <c r="U96" s="33"/>
      <c r="V96" s="35"/>
      <c r="W96" s="26" t="s">
        <v>2921</v>
      </c>
      <c r="AB96" s="26" t="s">
        <v>46</v>
      </c>
      <c r="AC96" s="36"/>
      <c r="AD96" s="37">
        <v>4</v>
      </c>
      <c r="AE96" s="37"/>
      <c r="AF96" s="38" t="s">
        <v>47</v>
      </c>
      <c r="AG96" s="33">
        <v>10248958</v>
      </c>
      <c r="AH96" s="28" t="s">
        <v>2922</v>
      </c>
      <c r="AI96" s="37">
        <v>2024</v>
      </c>
      <c r="AJ96" s="38">
        <v>45384</v>
      </c>
      <c r="AK96" s="38">
        <v>45386</v>
      </c>
      <c r="AL96" s="39"/>
      <c r="AM96" s="39" t="s">
        <v>720</v>
      </c>
      <c r="AN96" s="37" t="s">
        <v>2923</v>
      </c>
      <c r="AO96" s="41">
        <v>0.66666666666666663</v>
      </c>
      <c r="AP96" s="42" t="s">
        <v>1151</v>
      </c>
      <c r="AQ96" s="39"/>
      <c r="AR96" s="30"/>
      <c r="AS96" s="30"/>
      <c r="AT96" s="38"/>
      <c r="AU96" s="43" t="s">
        <v>155</v>
      </c>
      <c r="AV96" s="44"/>
      <c r="AW96" s="45"/>
      <c r="AX96" s="46"/>
      <c r="AY96" s="34"/>
      <c r="AZ96" s="27"/>
      <c r="BA96" s="47" t="s">
        <v>47</v>
      </c>
      <c r="BB96" s="47"/>
      <c r="BC96" s="48"/>
      <c r="BD96" s="48"/>
      <c r="BE96" s="49"/>
      <c r="BF96" s="49"/>
      <c r="BG96" s="49"/>
      <c r="BH96" s="49"/>
      <c r="BI96" s="49"/>
      <c r="BJ96" s="49"/>
      <c r="BK96" s="49"/>
      <c r="BL96" s="49"/>
      <c r="BM96" s="49"/>
      <c r="BO96" s="50"/>
      <c r="BP96" s="49"/>
      <c r="BQ96" s="49">
        <v>4</v>
      </c>
      <c r="BR96" s="49"/>
      <c r="BS96" s="49"/>
      <c r="BT96" s="49"/>
      <c r="BU96" s="49"/>
      <c r="BV96" s="49"/>
      <c r="BW96" s="49"/>
      <c r="BX96" s="49"/>
      <c r="BY96" s="49"/>
    </row>
    <row r="97" spans="7:77" s="26" customFormat="1" hidden="1" x14ac:dyDescent="0.25">
      <c r="G97" s="130"/>
      <c r="H97" s="37">
        <v>2024</v>
      </c>
      <c r="I97" s="27" t="s">
        <v>2098</v>
      </c>
      <c r="J97" s="27" t="s">
        <v>2099</v>
      </c>
      <c r="K97" s="29"/>
      <c r="L97" s="30" t="s">
        <v>750</v>
      </c>
      <c r="M97" s="30"/>
      <c r="N97" s="30"/>
      <c r="O97" s="31"/>
      <c r="P97" s="32"/>
      <c r="Q97" s="33"/>
      <c r="R97" s="33"/>
      <c r="U97" s="33"/>
      <c r="V97" s="35"/>
      <c r="W97" s="26" t="s">
        <v>2100</v>
      </c>
      <c r="Z97" s="26" t="s">
        <v>610</v>
      </c>
      <c r="AB97" s="26" t="s">
        <v>1754</v>
      </c>
      <c r="AC97" s="36"/>
      <c r="AD97" s="37"/>
      <c r="AE97" s="37"/>
      <c r="AF97" s="38"/>
      <c r="AG97" s="33" t="s">
        <v>2104</v>
      </c>
      <c r="AH97" s="28" t="s">
        <v>2107</v>
      </c>
      <c r="AI97" s="37">
        <v>2024</v>
      </c>
      <c r="AJ97" s="38">
        <v>45384</v>
      </c>
      <c r="AK97" s="38">
        <v>45384</v>
      </c>
      <c r="AL97" s="39"/>
      <c r="AM97" s="39"/>
      <c r="AN97" s="37" t="s">
        <v>2101</v>
      </c>
      <c r="AO97" s="41">
        <v>0.25</v>
      </c>
      <c r="AP97" s="42" t="s">
        <v>1270</v>
      </c>
      <c r="AQ97" s="39">
        <v>920</v>
      </c>
      <c r="AR97" s="30" t="s">
        <v>2102</v>
      </c>
      <c r="AS97" s="30"/>
      <c r="AT97" s="38"/>
      <c r="AU97" s="43" t="s">
        <v>155</v>
      </c>
      <c r="AV97" s="44"/>
      <c r="AW97" s="45"/>
      <c r="AX97" s="46"/>
      <c r="AY97" s="34"/>
      <c r="AZ97" s="27"/>
      <c r="BA97" s="47"/>
      <c r="BB97" s="47"/>
      <c r="BC97" s="48">
        <v>45455</v>
      </c>
      <c r="BD97" s="48"/>
      <c r="BE97" s="49"/>
      <c r="BF97" s="49"/>
      <c r="BG97" s="49"/>
      <c r="BH97" s="49"/>
      <c r="BI97" s="49"/>
      <c r="BJ97" s="49"/>
      <c r="BK97" s="49"/>
      <c r="BL97" s="49"/>
      <c r="BM97" s="49"/>
      <c r="BO97" s="50"/>
      <c r="BP97" s="49"/>
      <c r="BQ97" s="49">
        <v>10</v>
      </c>
      <c r="BR97" s="49"/>
      <c r="BS97" s="49"/>
      <c r="BT97" s="49"/>
      <c r="BU97" s="49"/>
      <c r="BV97" s="49"/>
      <c r="BW97" s="49"/>
      <c r="BX97" s="49"/>
      <c r="BY97" s="49"/>
    </row>
    <row r="98" spans="7:77" s="26" customFormat="1" hidden="1" x14ac:dyDescent="0.25">
      <c r="G98" s="130"/>
      <c r="H98" s="37">
        <v>2024</v>
      </c>
      <c r="I98" s="27" t="s">
        <v>2195</v>
      </c>
      <c r="J98" s="27" t="s">
        <v>2196</v>
      </c>
      <c r="K98" s="29"/>
      <c r="L98" s="30"/>
      <c r="M98" s="30"/>
      <c r="N98" s="30"/>
      <c r="O98" s="31"/>
      <c r="P98" s="32"/>
      <c r="Q98" s="33"/>
      <c r="R98" s="33"/>
      <c r="S98" s="26" t="s">
        <v>2197</v>
      </c>
      <c r="T98" s="26" t="s">
        <v>633</v>
      </c>
      <c r="U98" s="33"/>
      <c r="V98" s="35"/>
      <c r="Z98" s="26" t="s">
        <v>54</v>
      </c>
      <c r="AC98" s="36"/>
      <c r="AD98" s="37">
        <v>20</v>
      </c>
      <c r="AE98" s="37"/>
      <c r="AF98" s="38"/>
      <c r="AG98" s="33" t="s">
        <v>2199</v>
      </c>
      <c r="AH98" s="28" t="s">
        <v>2200</v>
      </c>
      <c r="AI98" s="37">
        <v>2024</v>
      </c>
      <c r="AJ98" s="38">
        <v>45390</v>
      </c>
      <c r="AK98" s="38">
        <v>45414</v>
      </c>
      <c r="AL98" s="39"/>
      <c r="AM98" s="39" t="s">
        <v>1081</v>
      </c>
      <c r="AN98" s="37"/>
      <c r="AO98" s="41">
        <v>1.6666666666666667</v>
      </c>
      <c r="AP98" s="42" t="s">
        <v>1894</v>
      </c>
      <c r="AQ98" s="39">
        <v>938</v>
      </c>
      <c r="AR98" s="30" t="s">
        <v>2201</v>
      </c>
      <c r="AS98" s="30"/>
      <c r="AT98" s="38"/>
      <c r="AU98" s="43" t="s">
        <v>155</v>
      </c>
      <c r="AV98" s="44"/>
      <c r="AW98" s="45"/>
      <c r="AX98" s="46"/>
      <c r="AY98" s="34" t="s">
        <v>2198</v>
      </c>
      <c r="AZ98" s="27"/>
      <c r="BA98" s="47" t="s">
        <v>35</v>
      </c>
      <c r="BB98" s="47"/>
      <c r="BC98" s="48">
        <v>45485</v>
      </c>
      <c r="BD98" s="48"/>
      <c r="BE98" s="49"/>
      <c r="BF98" s="49"/>
      <c r="BG98" s="49"/>
      <c r="BH98" s="49"/>
      <c r="BI98" s="49"/>
      <c r="BJ98" s="49"/>
      <c r="BK98" s="49"/>
      <c r="BL98" s="49"/>
      <c r="BM98" s="49"/>
      <c r="BO98" s="50">
        <v>34</v>
      </c>
      <c r="BP98" s="49"/>
      <c r="BQ98" s="49">
        <v>34</v>
      </c>
      <c r="BR98" s="49"/>
      <c r="BS98" s="49"/>
      <c r="BT98" s="49"/>
      <c r="BU98" s="49"/>
      <c r="BV98" s="49"/>
      <c r="BW98" s="49"/>
      <c r="BX98" s="49"/>
      <c r="BY98" s="49"/>
    </row>
    <row r="99" spans="7:77" s="26" customFormat="1" hidden="1" x14ac:dyDescent="0.25">
      <c r="G99" s="130"/>
      <c r="H99" s="111">
        <v>2024</v>
      </c>
      <c r="I99" s="27" t="s">
        <v>2602</v>
      </c>
      <c r="J99" s="27" t="s">
        <v>2603</v>
      </c>
      <c r="K99" s="29"/>
      <c r="L99" s="30"/>
      <c r="M99" s="30"/>
      <c r="N99" s="30" t="s">
        <v>3344</v>
      </c>
      <c r="O99" s="31" t="s">
        <v>3345</v>
      </c>
      <c r="P99" s="32"/>
      <c r="Q99" s="33"/>
      <c r="R99" s="33"/>
      <c r="S99" s="26" t="s">
        <v>3346</v>
      </c>
      <c r="U99" s="33"/>
      <c r="V99" s="35"/>
      <c r="W99" s="26" t="s">
        <v>2857</v>
      </c>
      <c r="Z99" s="101"/>
      <c r="AB99" s="26" t="s">
        <v>86</v>
      </c>
      <c r="AC99" s="36"/>
      <c r="AD99" s="37">
        <v>56</v>
      </c>
      <c r="AE99" s="37"/>
      <c r="AF99" s="38" t="s">
        <v>47</v>
      </c>
      <c r="AG99" s="33"/>
      <c r="AH99" s="103"/>
      <c r="AI99" s="111">
        <v>2024</v>
      </c>
      <c r="AJ99" s="102">
        <v>45390</v>
      </c>
      <c r="AK99" s="102">
        <v>45436</v>
      </c>
      <c r="AL99" s="112"/>
      <c r="AM99" s="112" t="s">
        <v>2525</v>
      </c>
      <c r="AN99" s="37" t="s">
        <v>2604</v>
      </c>
      <c r="AO99" s="115"/>
      <c r="AP99" s="116" t="s">
        <v>1138</v>
      </c>
      <c r="AQ99" s="39"/>
      <c r="AR99" s="30"/>
      <c r="AS99" s="30"/>
      <c r="AT99" s="38"/>
      <c r="AU99" s="43" t="s">
        <v>155</v>
      </c>
      <c r="AV99" s="44"/>
      <c r="AW99" s="45"/>
      <c r="AX99" s="46" t="s">
        <v>3347</v>
      </c>
      <c r="AY99" s="34"/>
      <c r="AZ99" s="27"/>
      <c r="BA99" s="47" t="s">
        <v>47</v>
      </c>
      <c r="BB99" s="47"/>
      <c r="BC99" s="48">
        <v>45470</v>
      </c>
      <c r="BD99" s="48"/>
      <c r="BE99" s="49"/>
      <c r="BF99" s="49"/>
      <c r="BG99" s="49"/>
      <c r="BH99" s="49"/>
      <c r="BI99" s="49" t="e">
        <v>#VALUE!</v>
      </c>
      <c r="BJ99" s="49"/>
      <c r="BK99" s="49"/>
      <c r="BL99" s="49"/>
      <c r="BM99" s="49"/>
      <c r="BO99" s="50"/>
      <c r="BP99" s="49"/>
      <c r="BQ99" s="49">
        <v>58</v>
      </c>
      <c r="BR99" s="49"/>
      <c r="BS99" s="49"/>
      <c r="BT99" s="49"/>
      <c r="BU99" s="49"/>
      <c r="BV99" s="49"/>
      <c r="BW99" s="49"/>
      <c r="BX99" s="49"/>
      <c r="BY99" s="49"/>
    </row>
    <row r="100" spans="7:77" s="26" customFormat="1" hidden="1" x14ac:dyDescent="0.25">
      <c r="G100" s="130"/>
      <c r="H100" s="37">
        <v>2024</v>
      </c>
      <c r="I100" s="27" t="s">
        <v>2909</v>
      </c>
      <c r="J100" s="27" t="s">
        <v>2910</v>
      </c>
      <c r="K100" s="29"/>
      <c r="L100" s="30"/>
      <c r="M100" s="30"/>
      <c r="N100" s="30"/>
      <c r="O100" s="31"/>
      <c r="P100" s="32"/>
      <c r="Q100" s="33"/>
      <c r="R100" s="33"/>
      <c r="U100" s="33"/>
      <c r="V100" s="35"/>
      <c r="AC100" s="36"/>
      <c r="AD100" s="37"/>
      <c r="AE100" s="37"/>
      <c r="AF100" s="38" t="s">
        <v>47</v>
      </c>
      <c r="AG100" s="33"/>
      <c r="AH100" s="28"/>
      <c r="AI100" s="37">
        <v>2024</v>
      </c>
      <c r="AJ100" s="38">
        <v>45392</v>
      </c>
      <c r="AK100" s="38">
        <v>45418</v>
      </c>
      <c r="AL100" s="39" t="s">
        <v>664</v>
      </c>
      <c r="AM100" s="39"/>
      <c r="AN100" s="37"/>
      <c r="AO100" s="41"/>
      <c r="AP100" s="42" t="s">
        <v>2166</v>
      </c>
      <c r="AQ100" s="39"/>
      <c r="AR100" s="30"/>
      <c r="AS100" s="30"/>
      <c r="AT100" s="38"/>
      <c r="AU100" s="43" t="s">
        <v>155</v>
      </c>
      <c r="AV100" s="44"/>
      <c r="AW100" s="45"/>
      <c r="AX100" s="46"/>
      <c r="AY100" s="34"/>
      <c r="AZ100" s="27"/>
      <c r="BA100" s="47" t="s">
        <v>47</v>
      </c>
      <c r="BB100" s="47"/>
      <c r="BC100" s="48">
        <v>45692</v>
      </c>
      <c r="BD100" s="48"/>
      <c r="BE100" s="49"/>
      <c r="BF100" s="49"/>
      <c r="BG100" s="49"/>
      <c r="BH100" s="49"/>
      <c r="BI100" s="49"/>
      <c r="BJ100" s="49"/>
      <c r="BK100" s="49"/>
      <c r="BL100" s="49"/>
      <c r="BM100" s="49"/>
      <c r="BO100" s="50">
        <v>3</v>
      </c>
      <c r="BP100" s="49"/>
      <c r="BQ100" s="49"/>
      <c r="BR100" s="49"/>
      <c r="BS100" s="49"/>
      <c r="BT100" s="49"/>
      <c r="BU100" s="49"/>
      <c r="BV100" s="49"/>
      <c r="BW100" s="49"/>
      <c r="BX100" s="49"/>
      <c r="BY100" s="49"/>
    </row>
    <row r="101" spans="7:77" s="26" customFormat="1" hidden="1" x14ac:dyDescent="0.25">
      <c r="G101" s="130"/>
      <c r="H101" s="37">
        <v>2024</v>
      </c>
      <c r="I101" s="27" t="s">
        <v>2145</v>
      </c>
      <c r="J101" s="27" t="s">
        <v>2146</v>
      </c>
      <c r="K101" s="29"/>
      <c r="L101" s="30" t="s">
        <v>750</v>
      </c>
      <c r="M101" s="30"/>
      <c r="N101" s="30"/>
      <c r="O101" s="31"/>
      <c r="P101" s="32" t="s">
        <v>2147</v>
      </c>
      <c r="Q101" s="33"/>
      <c r="R101" s="33"/>
      <c r="S101" s="26" t="s">
        <v>2148</v>
      </c>
      <c r="T101" s="26" t="s">
        <v>633</v>
      </c>
      <c r="U101" s="33"/>
      <c r="V101" s="35"/>
      <c r="Z101" s="26" t="s">
        <v>91</v>
      </c>
      <c r="AA101" s="26" t="s">
        <v>2082</v>
      </c>
      <c r="AB101" s="26" t="s">
        <v>86</v>
      </c>
      <c r="AC101" s="36" t="s">
        <v>1025</v>
      </c>
      <c r="AD101" s="37">
        <v>40</v>
      </c>
      <c r="AE101" s="37"/>
      <c r="AF101" s="38"/>
      <c r="AG101" s="33" t="s">
        <v>2150</v>
      </c>
      <c r="AH101" s="28" t="s">
        <v>154</v>
      </c>
      <c r="AI101" s="37">
        <v>2024</v>
      </c>
      <c r="AJ101" s="38">
        <v>45393</v>
      </c>
      <c r="AK101" s="38">
        <v>45425</v>
      </c>
      <c r="AL101" s="39" t="s">
        <v>1978</v>
      </c>
      <c r="AM101" s="39" t="s">
        <v>31</v>
      </c>
      <c r="AN101" s="26" t="s">
        <v>91</v>
      </c>
      <c r="AO101" s="41">
        <v>1.6666666666666667</v>
      </c>
      <c r="AP101" s="42" t="s">
        <v>1894</v>
      </c>
      <c r="AQ101" s="39">
        <v>928</v>
      </c>
      <c r="AR101" s="30" t="s">
        <v>2151</v>
      </c>
      <c r="AS101" s="30"/>
      <c r="AT101" s="38"/>
      <c r="AU101" s="43" t="s">
        <v>155</v>
      </c>
      <c r="AV101" s="44"/>
      <c r="AW101" s="45"/>
      <c r="AX101" s="46"/>
      <c r="AY101" s="34" t="s">
        <v>2149</v>
      </c>
      <c r="AZ101" s="27"/>
      <c r="BA101" s="47"/>
      <c r="BB101" s="47"/>
      <c r="BC101" s="48">
        <v>45468</v>
      </c>
      <c r="BD101" s="48"/>
      <c r="BE101" s="49"/>
      <c r="BF101" s="49"/>
      <c r="BG101" s="49"/>
      <c r="BH101" s="49"/>
      <c r="BI101" s="49" t="e">
        <v>#VALUE!</v>
      </c>
      <c r="BJ101" s="49"/>
      <c r="BK101" s="49"/>
      <c r="BL101" s="49"/>
      <c r="BM101" s="49"/>
      <c r="BO101" s="50"/>
      <c r="BP101" s="49"/>
      <c r="BQ101" s="49">
        <v>30</v>
      </c>
      <c r="BR101" s="49">
        <v>5</v>
      </c>
      <c r="BS101" s="49"/>
      <c r="BT101" s="49"/>
      <c r="BU101" s="49"/>
      <c r="BV101" s="49"/>
      <c r="BW101" s="49"/>
      <c r="BX101" s="49"/>
      <c r="BY101" s="49"/>
    </row>
    <row r="102" spans="7:77" s="26" customFormat="1" hidden="1" x14ac:dyDescent="0.25">
      <c r="G102" s="130"/>
      <c r="H102" s="37">
        <v>2024</v>
      </c>
      <c r="I102" s="27" t="s">
        <v>2814</v>
      </c>
      <c r="J102" s="27" t="s">
        <v>2815</v>
      </c>
      <c r="K102" s="29"/>
      <c r="L102" s="30" t="s">
        <v>750</v>
      </c>
      <c r="M102" s="30"/>
      <c r="N102" s="30"/>
      <c r="O102" s="31"/>
      <c r="P102" s="32"/>
      <c r="Q102" s="33"/>
      <c r="R102" s="33"/>
      <c r="U102" s="33"/>
      <c r="V102" s="35"/>
      <c r="X102" s="26" t="s">
        <v>2815</v>
      </c>
      <c r="AC102" s="36"/>
      <c r="AD102" s="37"/>
      <c r="AE102" s="37"/>
      <c r="AF102" s="38" t="s">
        <v>47</v>
      </c>
      <c r="AG102" s="33"/>
      <c r="AH102" s="28"/>
      <c r="AI102" s="37">
        <v>2024</v>
      </c>
      <c r="AJ102" s="38">
        <v>45399</v>
      </c>
      <c r="AK102" s="38">
        <v>45401</v>
      </c>
      <c r="AL102" s="39"/>
      <c r="AM102" s="39"/>
      <c r="AN102" s="37"/>
      <c r="AO102" s="41"/>
      <c r="AP102" s="42"/>
      <c r="AQ102" s="39"/>
      <c r="AR102" s="30"/>
      <c r="AS102" s="30"/>
      <c r="AT102" s="38"/>
      <c r="AU102" s="43" t="s">
        <v>155</v>
      </c>
      <c r="AV102" s="44"/>
      <c r="AW102" s="45"/>
      <c r="AX102" s="46" t="s">
        <v>2816</v>
      </c>
      <c r="AY102" s="34"/>
      <c r="AZ102" s="27"/>
      <c r="BA102" s="47"/>
      <c r="BB102" s="47"/>
      <c r="BC102" s="48"/>
      <c r="BD102" s="48"/>
      <c r="BE102" s="49"/>
      <c r="BF102" s="49"/>
      <c r="BG102" s="49"/>
      <c r="BH102" s="49"/>
      <c r="BI102" s="49" t="e">
        <v>#VALUE!</v>
      </c>
      <c r="BJ102" s="49"/>
      <c r="BK102" s="49"/>
      <c r="BL102" s="49"/>
      <c r="BM102" s="49"/>
      <c r="BO102" s="50"/>
      <c r="BP102" s="49"/>
      <c r="BQ102" s="49"/>
      <c r="BR102" s="49"/>
      <c r="BS102" s="49"/>
      <c r="BT102" s="49"/>
      <c r="BU102" s="49"/>
      <c r="BV102" s="49"/>
      <c r="BW102" s="49"/>
      <c r="BX102" s="49"/>
      <c r="BY102" s="49"/>
    </row>
    <row r="103" spans="7:77" s="26" customFormat="1" hidden="1" x14ac:dyDescent="0.25">
      <c r="G103" s="130"/>
      <c r="H103" s="37">
        <v>2024</v>
      </c>
      <c r="I103" s="27" t="s">
        <v>2227</v>
      </c>
      <c r="J103" s="27" t="s">
        <v>2228</v>
      </c>
      <c r="K103" s="29"/>
      <c r="L103" s="30"/>
      <c r="M103" s="30"/>
      <c r="N103" s="30"/>
      <c r="O103" s="31"/>
      <c r="P103" s="32"/>
      <c r="Q103" s="33"/>
      <c r="R103" s="33"/>
      <c r="U103" s="33"/>
      <c r="V103" s="35"/>
      <c r="W103" s="26" t="s">
        <v>572</v>
      </c>
      <c r="Z103" s="26" t="s">
        <v>2229</v>
      </c>
      <c r="AC103" s="36"/>
      <c r="AD103" s="37">
        <v>150</v>
      </c>
      <c r="AE103" s="37"/>
      <c r="AF103" s="38"/>
      <c r="AG103" s="33">
        <v>10293516</v>
      </c>
      <c r="AH103" s="28" t="s">
        <v>2108</v>
      </c>
      <c r="AI103" s="37">
        <v>2024</v>
      </c>
      <c r="AJ103" s="38">
        <v>45399</v>
      </c>
      <c r="AK103" s="38">
        <v>45401</v>
      </c>
      <c r="AL103" s="39" t="s">
        <v>1978</v>
      </c>
      <c r="AM103" s="39" t="s">
        <v>720</v>
      </c>
      <c r="AN103" s="26" t="s">
        <v>91</v>
      </c>
      <c r="AO103" s="41">
        <v>0.83333333333333337</v>
      </c>
      <c r="AP103" s="42" t="s">
        <v>807</v>
      </c>
      <c r="AQ103" s="39">
        <v>944</v>
      </c>
      <c r="AR103" s="30" t="s">
        <v>2230</v>
      </c>
      <c r="AS103" s="30"/>
      <c r="AT103" s="38"/>
      <c r="AU103" s="43" t="s">
        <v>155</v>
      </c>
      <c r="AV103" s="44"/>
      <c r="AW103" s="45"/>
      <c r="AX103" s="46" t="s">
        <v>2144</v>
      </c>
      <c r="AY103" s="34"/>
      <c r="AZ103" s="27"/>
      <c r="BA103" s="47"/>
      <c r="BB103" s="47"/>
      <c r="BC103" s="48">
        <v>45434</v>
      </c>
      <c r="BD103" s="48"/>
      <c r="BE103" s="49"/>
      <c r="BF103" s="49"/>
      <c r="BG103" s="49"/>
      <c r="BH103" s="49"/>
      <c r="BI103" s="49"/>
      <c r="BJ103" s="49"/>
      <c r="BK103" s="49"/>
      <c r="BL103" s="49"/>
      <c r="BM103" s="49"/>
      <c r="BO103" s="50"/>
      <c r="BP103" s="49"/>
      <c r="BQ103" s="49">
        <v>179</v>
      </c>
      <c r="BR103" s="49"/>
      <c r="BS103" s="49"/>
      <c r="BT103" s="49"/>
      <c r="BU103" s="49"/>
      <c r="BV103" s="49"/>
      <c r="BW103" s="49"/>
      <c r="BX103" s="49"/>
      <c r="BY103" s="49"/>
    </row>
    <row r="104" spans="7:77" s="26" customFormat="1" hidden="1" x14ac:dyDescent="0.25">
      <c r="G104" s="130"/>
      <c r="H104" s="37">
        <v>2024</v>
      </c>
      <c r="I104" s="27" t="s">
        <v>2098</v>
      </c>
      <c r="J104" s="27" t="s">
        <v>2099</v>
      </c>
      <c r="K104" s="29"/>
      <c r="L104" s="30" t="s">
        <v>750</v>
      </c>
      <c r="M104" s="30"/>
      <c r="N104" s="30"/>
      <c r="O104" s="31"/>
      <c r="P104" s="32"/>
      <c r="Q104" s="33"/>
      <c r="R104" s="33"/>
      <c r="U104" s="33"/>
      <c r="V104" s="35"/>
      <c r="W104" s="26" t="s">
        <v>2100</v>
      </c>
      <c r="Z104" s="26" t="s">
        <v>610</v>
      </c>
      <c r="AB104" s="26" t="s">
        <v>1754</v>
      </c>
      <c r="AC104" s="36"/>
      <c r="AD104" s="37"/>
      <c r="AE104" s="37"/>
      <c r="AF104" s="38"/>
      <c r="AG104" s="33" t="s">
        <v>2104</v>
      </c>
      <c r="AH104" s="28" t="s">
        <v>2105</v>
      </c>
      <c r="AI104" s="37">
        <v>2024</v>
      </c>
      <c r="AJ104" s="38">
        <v>45405</v>
      </c>
      <c r="AK104" s="38">
        <v>45405</v>
      </c>
      <c r="AL104" s="39"/>
      <c r="AM104" s="39"/>
      <c r="AN104" s="37" t="s">
        <v>2101</v>
      </c>
      <c r="AO104" s="41">
        <v>0.25</v>
      </c>
      <c r="AP104" s="42" t="s">
        <v>1270</v>
      </c>
      <c r="AQ104" s="39">
        <v>920</v>
      </c>
      <c r="AR104" s="30" t="s">
        <v>2102</v>
      </c>
      <c r="AS104" s="30"/>
      <c r="AT104" s="38"/>
      <c r="AU104" s="43" t="s">
        <v>155</v>
      </c>
      <c r="AV104" s="44"/>
      <c r="AW104" s="45"/>
      <c r="AX104" s="46"/>
      <c r="AY104" s="34"/>
      <c r="AZ104" s="27"/>
      <c r="BA104" s="47"/>
      <c r="BB104" s="47"/>
      <c r="BC104" s="48">
        <v>45455</v>
      </c>
      <c r="BD104" s="48"/>
      <c r="BE104" s="49"/>
      <c r="BF104" s="49"/>
      <c r="BG104" s="49"/>
      <c r="BH104" s="49"/>
      <c r="BI104" s="49"/>
      <c r="BJ104" s="49"/>
      <c r="BK104" s="49"/>
      <c r="BL104" s="49"/>
      <c r="BM104" s="49"/>
      <c r="BO104" s="50"/>
      <c r="BP104" s="49"/>
      <c r="BQ104" s="49">
        <v>18</v>
      </c>
      <c r="BR104" s="49"/>
      <c r="BS104" s="49"/>
      <c r="BT104" s="49"/>
      <c r="BU104" s="49"/>
      <c r="BV104" s="49"/>
      <c r="BW104" s="49"/>
      <c r="BX104" s="49"/>
      <c r="BY104" s="49"/>
    </row>
    <row r="105" spans="7:77" s="26" customFormat="1" hidden="1" x14ac:dyDescent="0.25">
      <c r="G105" s="130"/>
      <c r="H105" s="37">
        <v>2024</v>
      </c>
      <c r="I105" s="27" t="s">
        <v>2098</v>
      </c>
      <c r="J105" s="27" t="s">
        <v>2099</v>
      </c>
      <c r="K105" s="29"/>
      <c r="L105" s="30" t="s">
        <v>750</v>
      </c>
      <c r="M105" s="30"/>
      <c r="N105" s="30"/>
      <c r="O105" s="31"/>
      <c r="P105" s="32"/>
      <c r="Q105" s="33"/>
      <c r="R105" s="33"/>
      <c r="U105" s="33"/>
      <c r="V105" s="35"/>
      <c r="W105" s="26" t="s">
        <v>2100</v>
      </c>
      <c r="Z105" s="26" t="s">
        <v>610</v>
      </c>
      <c r="AB105" s="26" t="s">
        <v>1754</v>
      </c>
      <c r="AC105" s="36"/>
      <c r="AD105" s="37"/>
      <c r="AE105" s="37"/>
      <c r="AF105" s="38"/>
      <c r="AG105" s="33" t="s">
        <v>2104</v>
      </c>
      <c r="AH105" s="28" t="s">
        <v>2105</v>
      </c>
      <c r="AI105" s="37">
        <v>2024</v>
      </c>
      <c r="AJ105" s="38">
        <v>45406</v>
      </c>
      <c r="AK105" s="38">
        <v>45406</v>
      </c>
      <c r="AL105" s="39"/>
      <c r="AM105" s="39"/>
      <c r="AN105" s="37" t="s">
        <v>2101</v>
      </c>
      <c r="AO105" s="41">
        <v>0.25</v>
      </c>
      <c r="AP105" s="42" t="s">
        <v>1270</v>
      </c>
      <c r="AQ105" s="39">
        <v>920</v>
      </c>
      <c r="AR105" s="30" t="s">
        <v>2102</v>
      </c>
      <c r="AS105" s="30"/>
      <c r="AT105" s="38"/>
      <c r="AU105" s="43" t="s">
        <v>155</v>
      </c>
      <c r="AV105" s="44"/>
      <c r="AW105" s="45"/>
      <c r="AX105" s="46"/>
      <c r="AY105" s="34"/>
      <c r="AZ105" s="27"/>
      <c r="BA105" s="47"/>
      <c r="BB105" s="47"/>
      <c r="BC105" s="48">
        <v>45455</v>
      </c>
      <c r="BD105" s="48"/>
      <c r="BE105" s="49"/>
      <c r="BF105" s="49"/>
      <c r="BG105" s="49"/>
      <c r="BH105" s="49"/>
      <c r="BI105" s="49"/>
      <c r="BJ105" s="49"/>
      <c r="BK105" s="49"/>
      <c r="BL105" s="49"/>
      <c r="BM105" s="49"/>
      <c r="BO105" s="50"/>
      <c r="BP105" s="49"/>
      <c r="BQ105" s="49">
        <v>23</v>
      </c>
      <c r="BR105" s="49"/>
      <c r="BS105" s="49"/>
      <c r="BT105" s="49"/>
      <c r="BU105" s="49"/>
      <c r="BV105" s="49"/>
      <c r="BW105" s="49"/>
      <c r="BX105" s="49"/>
      <c r="BY105" s="49"/>
    </row>
    <row r="106" spans="7:77" s="26" customFormat="1" hidden="1" x14ac:dyDescent="0.25">
      <c r="G106" s="130"/>
      <c r="H106" s="37">
        <v>2024</v>
      </c>
      <c r="I106" s="27" t="s">
        <v>1788</v>
      </c>
      <c r="J106" s="27" t="s">
        <v>1789</v>
      </c>
      <c r="K106" s="29"/>
      <c r="L106" s="30"/>
      <c r="M106" s="30"/>
      <c r="N106" s="30"/>
      <c r="O106" s="31"/>
      <c r="P106" s="32"/>
      <c r="Q106" s="33"/>
      <c r="R106" s="33"/>
      <c r="S106" s="26" t="s">
        <v>1790</v>
      </c>
      <c r="T106" s="26" t="s">
        <v>633</v>
      </c>
      <c r="U106" s="33"/>
      <c r="V106" s="35"/>
      <c r="Z106" s="26" t="s">
        <v>91</v>
      </c>
      <c r="AA106" s="26" t="s">
        <v>1792</v>
      </c>
      <c r="AB106" s="26" t="s">
        <v>86</v>
      </c>
      <c r="AC106" s="36"/>
      <c r="AD106" s="37">
        <v>40</v>
      </c>
      <c r="AE106" s="37"/>
      <c r="AF106" s="38"/>
      <c r="AG106" s="33" t="s">
        <v>1793</v>
      </c>
      <c r="AH106" s="28"/>
      <c r="AI106" s="37">
        <v>2024</v>
      </c>
      <c r="AJ106" s="38">
        <v>45407</v>
      </c>
      <c r="AK106" s="38">
        <v>45439</v>
      </c>
      <c r="AL106" s="39"/>
      <c r="AM106" s="39"/>
      <c r="AN106" s="119" t="s">
        <v>91</v>
      </c>
      <c r="AO106" s="41">
        <v>1.25</v>
      </c>
      <c r="AP106" s="42" t="s">
        <v>1794</v>
      </c>
      <c r="AQ106" s="39">
        <v>844</v>
      </c>
      <c r="AR106" s="30" t="s">
        <v>1795</v>
      </c>
      <c r="AS106" s="30"/>
      <c r="AT106" s="38"/>
      <c r="AU106" s="43" t="s">
        <v>911</v>
      </c>
      <c r="AV106" s="44"/>
      <c r="AW106" s="45"/>
      <c r="AX106" s="46"/>
      <c r="AY106" s="34" t="s">
        <v>1791</v>
      </c>
      <c r="AZ106" s="27"/>
      <c r="BA106" s="47"/>
      <c r="BB106" s="47"/>
      <c r="BC106" s="48">
        <v>45485</v>
      </c>
      <c r="BD106" s="48"/>
      <c r="BE106" s="49"/>
      <c r="BF106" s="49"/>
      <c r="BG106" s="49"/>
      <c r="BH106" s="49"/>
      <c r="BI106" s="49"/>
      <c r="BJ106" s="49"/>
      <c r="BK106" s="49"/>
      <c r="BL106" s="49"/>
      <c r="BM106" s="49"/>
      <c r="BO106" s="50"/>
      <c r="BP106" s="49"/>
      <c r="BQ106" s="49"/>
      <c r="BR106" s="49">
        <v>36</v>
      </c>
      <c r="BS106" s="49"/>
      <c r="BT106" s="49"/>
      <c r="BU106" s="49"/>
      <c r="BV106" s="49"/>
      <c r="BW106" s="49"/>
      <c r="BX106" s="49"/>
      <c r="BY106" s="49"/>
    </row>
    <row r="107" spans="7:77" s="26" customFormat="1" hidden="1" x14ac:dyDescent="0.25">
      <c r="G107" s="130"/>
      <c r="H107" s="37">
        <v>2024</v>
      </c>
      <c r="I107" s="27" t="s">
        <v>2239</v>
      </c>
      <c r="J107" s="27" t="s">
        <v>2240</v>
      </c>
      <c r="K107" s="29"/>
      <c r="L107" s="30" t="s">
        <v>750</v>
      </c>
      <c r="M107" s="30"/>
      <c r="N107" s="30"/>
      <c r="O107" s="31"/>
      <c r="P107" s="32"/>
      <c r="Q107" s="33"/>
      <c r="R107" s="33"/>
      <c r="U107" s="33"/>
      <c r="V107" s="35"/>
      <c r="AC107" s="36" t="s">
        <v>2242</v>
      </c>
      <c r="AD107" s="37"/>
      <c r="AE107" s="37"/>
      <c r="AF107" s="38"/>
      <c r="AG107" s="33" t="s">
        <v>2243</v>
      </c>
      <c r="AH107" s="28" t="s">
        <v>154</v>
      </c>
      <c r="AI107" s="37">
        <v>2024</v>
      </c>
      <c r="AJ107" s="38">
        <v>45407</v>
      </c>
      <c r="AK107" s="38">
        <v>45407</v>
      </c>
      <c r="AL107" s="39" t="s">
        <v>1978</v>
      </c>
      <c r="AM107" s="39" t="s">
        <v>1656</v>
      </c>
      <c r="AN107" s="37" t="s">
        <v>972</v>
      </c>
      <c r="AO107" s="41">
        <v>0.29166666666666669</v>
      </c>
      <c r="AP107" s="42" t="s">
        <v>1906</v>
      </c>
      <c r="AQ107" s="39">
        <v>946</v>
      </c>
      <c r="AR107" s="30" t="s">
        <v>2244</v>
      </c>
      <c r="AS107" s="30"/>
      <c r="AT107" s="38"/>
      <c r="AU107" s="43" t="s">
        <v>155</v>
      </c>
      <c r="AV107" s="44"/>
      <c r="AW107" s="45"/>
      <c r="AX107" s="46"/>
      <c r="AY107" s="34" t="s">
        <v>2241</v>
      </c>
      <c r="AZ107" s="27"/>
      <c r="BA107" s="47"/>
      <c r="BB107" s="47"/>
      <c r="BC107" s="48">
        <v>45468</v>
      </c>
      <c r="BD107" s="48"/>
      <c r="BE107" s="49"/>
      <c r="BF107" s="49"/>
      <c r="BG107" s="49"/>
      <c r="BH107" s="49"/>
      <c r="BI107" s="49" t="e">
        <v>#VALUE!</v>
      </c>
      <c r="BJ107" s="49"/>
      <c r="BK107" s="49"/>
      <c r="BL107" s="49"/>
      <c r="BM107" s="49"/>
      <c r="BO107" s="50"/>
      <c r="BP107" s="49"/>
      <c r="BQ107" s="49">
        <v>40</v>
      </c>
      <c r="BR107" s="49"/>
      <c r="BS107" s="49"/>
      <c r="BT107" s="49"/>
      <c r="BU107" s="49"/>
      <c r="BV107" s="49"/>
      <c r="BW107" s="49"/>
      <c r="BX107" s="49"/>
      <c r="BY107" s="49"/>
    </row>
    <row r="108" spans="7:77" s="26" customFormat="1" hidden="1" x14ac:dyDescent="0.25">
      <c r="G108" s="130"/>
      <c r="H108" s="37">
        <v>2024</v>
      </c>
      <c r="I108" s="27" t="s">
        <v>2245</v>
      </c>
      <c r="J108" s="27" t="s">
        <v>2246</v>
      </c>
      <c r="K108" s="29"/>
      <c r="L108" s="30"/>
      <c r="M108" s="30"/>
      <c r="N108" s="30"/>
      <c r="O108" s="31"/>
      <c r="P108" s="32"/>
      <c r="Q108" s="33"/>
      <c r="R108" s="33"/>
      <c r="S108" s="26" t="s">
        <v>2247</v>
      </c>
      <c r="U108" s="33"/>
      <c r="V108" s="35"/>
      <c r="Z108" s="26" t="s">
        <v>97</v>
      </c>
      <c r="AC108" s="36"/>
      <c r="AD108" s="37">
        <v>20</v>
      </c>
      <c r="AE108" s="37"/>
      <c r="AF108" s="38"/>
      <c r="AG108" s="33" t="s">
        <v>2249</v>
      </c>
      <c r="AH108" s="28"/>
      <c r="AI108" s="37">
        <v>2024</v>
      </c>
      <c r="AJ108" s="38">
        <v>45411</v>
      </c>
      <c r="AK108" s="38">
        <v>45415</v>
      </c>
      <c r="AL108" s="39" t="s">
        <v>664</v>
      </c>
      <c r="AM108" s="39" t="s">
        <v>31</v>
      </c>
      <c r="AN108" s="37" t="s">
        <v>2250</v>
      </c>
      <c r="AO108" s="41">
        <v>0.625</v>
      </c>
      <c r="AP108" s="42" t="s">
        <v>983</v>
      </c>
      <c r="AQ108" s="39">
        <v>947</v>
      </c>
      <c r="AR108" s="30" t="s">
        <v>2251</v>
      </c>
      <c r="AS108" s="30"/>
      <c r="AT108" s="38"/>
      <c r="AU108" s="43" t="s">
        <v>155</v>
      </c>
      <c r="AV108" s="44"/>
      <c r="AW108" s="45"/>
      <c r="AX108" s="46"/>
      <c r="AY108" s="34" t="s">
        <v>2248</v>
      </c>
      <c r="AZ108" s="27"/>
      <c r="BA108" s="47"/>
      <c r="BB108" s="47"/>
      <c r="BC108" s="48">
        <v>45503</v>
      </c>
      <c r="BD108" s="48"/>
      <c r="BE108" s="49"/>
      <c r="BF108" s="49"/>
      <c r="BG108" s="49"/>
      <c r="BH108" s="49"/>
      <c r="BI108" s="49"/>
      <c r="BJ108" s="49"/>
      <c r="BK108" s="49"/>
      <c r="BL108" s="49"/>
      <c r="BM108" s="49"/>
      <c r="BO108" s="50"/>
      <c r="BP108" s="49"/>
      <c r="BQ108" s="49"/>
      <c r="BR108" s="49">
        <v>9</v>
      </c>
      <c r="BS108" s="49"/>
      <c r="BT108" s="49"/>
      <c r="BU108" s="49"/>
      <c r="BV108" s="49"/>
      <c r="BW108" s="49"/>
      <c r="BX108" s="49"/>
      <c r="BY108" s="49"/>
    </row>
    <row r="109" spans="7:77" s="26" customFormat="1" hidden="1" x14ac:dyDescent="0.25">
      <c r="G109" s="130"/>
      <c r="H109" s="37">
        <v>2024</v>
      </c>
      <c r="I109" s="27" t="s">
        <v>2252</v>
      </c>
      <c r="J109" s="27" t="s">
        <v>2253</v>
      </c>
      <c r="K109" s="29"/>
      <c r="L109" s="30"/>
      <c r="M109" s="30"/>
      <c r="N109" s="30"/>
      <c r="O109" s="31"/>
      <c r="P109" s="32"/>
      <c r="Q109" s="33" t="s">
        <v>2254</v>
      </c>
      <c r="R109" s="33"/>
      <c r="S109" s="26">
        <v>10393737</v>
      </c>
      <c r="T109" s="26" t="s">
        <v>633</v>
      </c>
      <c r="U109" s="33"/>
      <c r="V109" s="35"/>
      <c r="W109" s="26" t="s">
        <v>2256</v>
      </c>
      <c r="Z109" s="26" t="s">
        <v>2257</v>
      </c>
      <c r="AC109" s="36"/>
      <c r="AD109" s="37">
        <v>10</v>
      </c>
      <c r="AE109" s="37"/>
      <c r="AF109" s="38"/>
      <c r="AG109" s="33" t="s">
        <v>2258</v>
      </c>
      <c r="AH109" s="28" t="s">
        <v>222</v>
      </c>
      <c r="AI109" s="37">
        <v>2024</v>
      </c>
      <c r="AJ109" s="38">
        <v>45411</v>
      </c>
      <c r="AK109" s="38">
        <v>45412</v>
      </c>
      <c r="AL109" s="39" t="s">
        <v>1978</v>
      </c>
      <c r="AM109" s="39" t="s">
        <v>720</v>
      </c>
      <c r="AN109" s="37" t="s">
        <v>2259</v>
      </c>
      <c r="AO109" s="41"/>
      <c r="AP109" s="42" t="s">
        <v>874</v>
      </c>
      <c r="AQ109" s="39">
        <v>948</v>
      </c>
      <c r="AR109" s="30">
        <v>948</v>
      </c>
      <c r="AS109" s="30"/>
      <c r="AT109" s="38"/>
      <c r="AU109" s="43" t="s">
        <v>155</v>
      </c>
      <c r="AV109" s="44"/>
      <c r="AW109" s="45"/>
      <c r="AX109" s="46"/>
      <c r="AY109" s="34" t="s">
        <v>2255</v>
      </c>
      <c r="AZ109" s="27"/>
      <c r="BA109" s="47"/>
      <c r="BB109" s="47"/>
      <c r="BC109" s="48">
        <v>45468</v>
      </c>
      <c r="BD109" s="48"/>
      <c r="BE109" s="49"/>
      <c r="BF109" s="49"/>
      <c r="BG109" s="49"/>
      <c r="BH109" s="49"/>
      <c r="BI109" s="49"/>
      <c r="BJ109" s="49"/>
      <c r="BK109" s="49"/>
      <c r="BL109" s="49"/>
      <c r="BM109" s="49"/>
      <c r="BO109" s="50"/>
      <c r="BP109" s="49"/>
      <c r="BQ109" s="49">
        <v>8</v>
      </c>
      <c r="BR109" s="49"/>
      <c r="BS109" s="49"/>
      <c r="BT109" s="49"/>
      <c r="BU109" s="49"/>
      <c r="BV109" s="49"/>
      <c r="BW109" s="49"/>
      <c r="BX109" s="49"/>
      <c r="BY109" s="49"/>
    </row>
    <row r="110" spans="7:77" s="26" customFormat="1" hidden="1" x14ac:dyDescent="0.25">
      <c r="G110" s="130"/>
      <c r="H110" s="37">
        <v>2024</v>
      </c>
      <c r="I110" s="27" t="s">
        <v>2098</v>
      </c>
      <c r="J110" s="27" t="s">
        <v>2099</v>
      </c>
      <c r="K110" s="29"/>
      <c r="L110" s="30" t="s">
        <v>750</v>
      </c>
      <c r="M110" s="30"/>
      <c r="N110" s="30"/>
      <c r="O110" s="31"/>
      <c r="P110" s="32"/>
      <c r="Q110" s="33"/>
      <c r="R110" s="33"/>
      <c r="U110" s="33"/>
      <c r="V110" s="35"/>
      <c r="W110" s="26" t="s">
        <v>2100</v>
      </c>
      <c r="Z110" s="26" t="s">
        <v>610</v>
      </c>
      <c r="AB110" s="26" t="s">
        <v>1754</v>
      </c>
      <c r="AC110" s="36"/>
      <c r="AD110" s="37"/>
      <c r="AE110" s="37"/>
      <c r="AF110" s="38"/>
      <c r="AG110" s="33" t="s">
        <v>2104</v>
      </c>
      <c r="AH110" s="28" t="s">
        <v>2108</v>
      </c>
      <c r="AI110" s="37">
        <v>2024</v>
      </c>
      <c r="AJ110" s="38">
        <v>45412</v>
      </c>
      <c r="AK110" s="38">
        <v>45412</v>
      </c>
      <c r="AL110" s="39"/>
      <c r="AM110" s="39"/>
      <c r="AN110" s="37" t="s">
        <v>2101</v>
      </c>
      <c r="AO110" s="41">
        <v>0.25</v>
      </c>
      <c r="AP110" s="42" t="s">
        <v>1270</v>
      </c>
      <c r="AQ110" s="39">
        <v>920</v>
      </c>
      <c r="AR110" s="30" t="s">
        <v>2102</v>
      </c>
      <c r="AS110" s="30"/>
      <c r="AT110" s="38"/>
      <c r="AU110" s="43" t="s">
        <v>155</v>
      </c>
      <c r="AV110" s="44"/>
      <c r="AW110" s="45"/>
      <c r="AX110" s="46"/>
      <c r="AY110" s="34"/>
      <c r="AZ110" s="27"/>
      <c r="BA110" s="47"/>
      <c r="BB110" s="47"/>
      <c r="BC110" s="48">
        <v>45455</v>
      </c>
      <c r="BD110" s="48"/>
      <c r="BE110" s="49"/>
      <c r="BF110" s="49"/>
      <c r="BG110" s="49"/>
      <c r="BH110" s="49"/>
      <c r="BI110" s="49"/>
      <c r="BJ110" s="49"/>
      <c r="BK110" s="49"/>
      <c r="BL110" s="49"/>
      <c r="BM110" s="49"/>
      <c r="BO110" s="50"/>
      <c r="BP110" s="49"/>
      <c r="BQ110" s="49">
        <v>17</v>
      </c>
      <c r="BR110" s="49"/>
      <c r="BS110" s="49"/>
      <c r="BT110" s="49"/>
      <c r="BU110" s="49"/>
      <c r="BV110" s="49"/>
      <c r="BW110" s="49"/>
      <c r="BX110" s="49"/>
      <c r="BY110" s="49"/>
    </row>
    <row r="111" spans="7:77" s="26" customFormat="1" hidden="1" x14ac:dyDescent="0.25">
      <c r="G111" s="130"/>
      <c r="H111" s="37">
        <v>2024</v>
      </c>
      <c r="I111" s="27" t="s">
        <v>2231</v>
      </c>
      <c r="J111" s="27" t="s">
        <v>2232</v>
      </c>
      <c r="K111" s="29"/>
      <c r="L111" s="30"/>
      <c r="M111" s="30"/>
      <c r="N111" s="30"/>
      <c r="O111" s="31"/>
      <c r="P111" s="32" t="s">
        <v>2233</v>
      </c>
      <c r="Q111" s="33"/>
      <c r="R111" s="33"/>
      <c r="S111" s="26" t="s">
        <v>2234</v>
      </c>
      <c r="T111" s="26" t="s">
        <v>633</v>
      </c>
      <c r="U111" s="33"/>
      <c r="V111" s="35"/>
      <c r="AA111" s="26" t="s">
        <v>2236</v>
      </c>
      <c r="AB111" s="26" t="s">
        <v>1754</v>
      </c>
      <c r="AC111" s="36"/>
      <c r="AD111" s="37">
        <v>40</v>
      </c>
      <c r="AE111" s="37"/>
      <c r="AF111" s="38"/>
      <c r="AG111" s="33">
        <v>10180965</v>
      </c>
      <c r="AH111" s="28" t="s">
        <v>1977</v>
      </c>
      <c r="AI111" s="37">
        <v>2024</v>
      </c>
      <c r="AJ111" s="38">
        <v>45414</v>
      </c>
      <c r="AK111" s="38">
        <v>45453</v>
      </c>
      <c r="AL111" s="39" t="s">
        <v>664</v>
      </c>
      <c r="AM111" s="39" t="s">
        <v>2237</v>
      </c>
      <c r="AN111" s="37" t="s">
        <v>1540</v>
      </c>
      <c r="AO111" s="41">
        <v>1.6666666666666667</v>
      </c>
      <c r="AP111" s="42" t="s">
        <v>1894</v>
      </c>
      <c r="AQ111" s="39">
        <v>945</v>
      </c>
      <c r="AR111" s="30" t="s">
        <v>2238</v>
      </c>
      <c r="AS111" s="30"/>
      <c r="AT111" s="38"/>
      <c r="AU111" s="43" t="s">
        <v>155</v>
      </c>
      <c r="AV111" s="44"/>
      <c r="AW111" s="45"/>
      <c r="AX111" s="46"/>
      <c r="AY111" s="34" t="s">
        <v>2235</v>
      </c>
      <c r="AZ111" s="27"/>
      <c r="BA111" s="47"/>
      <c r="BB111" s="47"/>
      <c r="BC111" s="48">
        <v>45485</v>
      </c>
      <c r="BD111" s="48"/>
      <c r="BE111" s="49"/>
      <c r="BF111" s="49"/>
      <c r="BG111" s="49"/>
      <c r="BH111" s="49"/>
      <c r="BI111" s="49"/>
      <c r="BJ111" s="49"/>
      <c r="BK111" s="49"/>
      <c r="BL111" s="49"/>
      <c r="BM111" s="49"/>
      <c r="BO111" s="50"/>
      <c r="BP111" s="49"/>
      <c r="BQ111" s="49"/>
      <c r="BR111" s="49">
        <v>29</v>
      </c>
      <c r="BS111" s="49"/>
      <c r="BT111" s="49"/>
      <c r="BU111" s="49"/>
      <c r="BV111" s="49"/>
      <c r="BW111" s="49"/>
      <c r="BX111" s="49"/>
      <c r="BY111" s="49"/>
    </row>
    <row r="112" spans="7:77" s="26" customFormat="1" hidden="1" x14ac:dyDescent="0.25">
      <c r="G112" s="130"/>
      <c r="H112" s="37">
        <v>2024</v>
      </c>
      <c r="I112" s="27" t="s">
        <v>2222</v>
      </c>
      <c r="J112" s="27" t="s">
        <v>2223</v>
      </c>
      <c r="K112" s="29"/>
      <c r="L112" s="30" t="s">
        <v>2061</v>
      </c>
      <c r="M112" s="30"/>
      <c r="N112" s="30"/>
      <c r="O112" s="31"/>
      <c r="P112" s="32"/>
      <c r="Q112" s="33"/>
      <c r="R112" s="33"/>
      <c r="U112" s="33"/>
      <c r="V112" s="35"/>
      <c r="Y112" s="26" t="s">
        <v>2224</v>
      </c>
      <c r="Z112" s="26" t="s">
        <v>78</v>
      </c>
      <c r="AB112" s="26" t="s">
        <v>423</v>
      </c>
      <c r="AC112" s="36" t="s">
        <v>2225</v>
      </c>
      <c r="AD112" s="37">
        <v>40</v>
      </c>
      <c r="AE112" s="37"/>
      <c r="AF112" s="38" t="s">
        <v>3525</v>
      </c>
      <c r="AG112" s="33">
        <v>10225874</v>
      </c>
      <c r="AH112" s="28"/>
      <c r="AI112" s="37">
        <v>2024</v>
      </c>
      <c r="AJ112" s="38">
        <v>45414</v>
      </c>
      <c r="AK112" s="38">
        <v>45453</v>
      </c>
      <c r="AL112" s="39" t="s">
        <v>39</v>
      </c>
      <c r="AM112" s="39" t="s">
        <v>31</v>
      </c>
      <c r="AN112" s="37"/>
      <c r="AO112" s="41">
        <v>2.2916666666666665</v>
      </c>
      <c r="AP112" s="42" t="s">
        <v>2055</v>
      </c>
      <c r="AQ112" s="39">
        <v>942</v>
      </c>
      <c r="AR112" s="30"/>
      <c r="AS112" s="30"/>
      <c r="AT112" s="38"/>
      <c r="AU112" s="43" t="s">
        <v>155</v>
      </c>
      <c r="AV112" s="44"/>
      <c r="AW112" s="45"/>
      <c r="AX112" s="46" t="s">
        <v>2061</v>
      </c>
      <c r="AY112" s="34"/>
      <c r="AZ112" s="27"/>
      <c r="BA112" s="47" t="s">
        <v>2061</v>
      </c>
      <c r="BB112" s="47"/>
      <c r="BC112" s="48">
        <v>45470</v>
      </c>
      <c r="BD112" s="48"/>
      <c r="BE112" s="49"/>
      <c r="BF112" s="49"/>
      <c r="BG112" s="49"/>
      <c r="BH112" s="49"/>
      <c r="BI112" s="49"/>
      <c r="BJ112" s="49"/>
      <c r="BK112" s="49"/>
      <c r="BL112" s="49"/>
      <c r="BM112" s="49"/>
      <c r="BO112" s="50"/>
      <c r="BP112" s="49"/>
      <c r="BQ112" s="49">
        <v>35</v>
      </c>
      <c r="BR112" s="49"/>
      <c r="BS112" s="49"/>
      <c r="BT112" s="49"/>
      <c r="BU112" s="49"/>
      <c r="BV112" s="49"/>
      <c r="BW112" s="49"/>
      <c r="BX112" s="49"/>
      <c r="BY112" s="49"/>
    </row>
    <row r="113" spans="7:77" s="26" customFormat="1" hidden="1" x14ac:dyDescent="0.25">
      <c r="G113" s="130"/>
      <c r="H113" s="37">
        <v>2024</v>
      </c>
      <c r="I113" s="27" t="s">
        <v>2222</v>
      </c>
      <c r="J113" s="27" t="s">
        <v>2223</v>
      </c>
      <c r="K113" s="29"/>
      <c r="L113" s="30" t="s">
        <v>2061</v>
      </c>
      <c r="M113" s="30"/>
      <c r="N113" s="30"/>
      <c r="O113" s="31"/>
      <c r="P113" s="32"/>
      <c r="Q113" s="33"/>
      <c r="R113" s="33"/>
      <c r="U113" s="33"/>
      <c r="V113" s="35"/>
      <c r="Y113" s="26" t="s">
        <v>2224</v>
      </c>
      <c r="Z113" s="26" t="s">
        <v>78</v>
      </c>
      <c r="AB113" s="26" t="s">
        <v>423</v>
      </c>
      <c r="AC113" s="36" t="s">
        <v>2226</v>
      </c>
      <c r="AD113" s="37">
        <v>40</v>
      </c>
      <c r="AE113" s="37"/>
      <c r="AF113" s="38" t="s">
        <v>3525</v>
      </c>
      <c r="AG113" s="33">
        <v>10225874</v>
      </c>
      <c r="AH113" s="28"/>
      <c r="AI113" s="37">
        <v>2024</v>
      </c>
      <c r="AJ113" s="38">
        <v>45414</v>
      </c>
      <c r="AK113" s="38">
        <v>45453</v>
      </c>
      <c r="AL113" s="39" t="s">
        <v>39</v>
      </c>
      <c r="AM113" s="39" t="s">
        <v>31</v>
      </c>
      <c r="AN113" s="37"/>
      <c r="AO113" s="41">
        <v>2.2916666666666665</v>
      </c>
      <c r="AP113" s="42" t="s">
        <v>2055</v>
      </c>
      <c r="AQ113" s="39">
        <v>943</v>
      </c>
      <c r="AR113" s="30"/>
      <c r="AS113" s="30"/>
      <c r="AT113" s="38"/>
      <c r="AU113" s="43" t="s">
        <v>155</v>
      </c>
      <c r="AV113" s="44"/>
      <c r="AW113" s="45"/>
      <c r="AX113" s="46" t="s">
        <v>2061</v>
      </c>
      <c r="AY113" s="34"/>
      <c r="AZ113" s="27"/>
      <c r="BA113" s="47" t="s">
        <v>2061</v>
      </c>
      <c r="BB113" s="47"/>
      <c r="BC113" s="48">
        <v>45470</v>
      </c>
      <c r="BD113" s="48"/>
      <c r="BE113" s="49"/>
      <c r="BF113" s="49"/>
      <c r="BG113" s="49"/>
      <c r="BH113" s="49"/>
      <c r="BI113" s="49"/>
      <c r="BJ113" s="49"/>
      <c r="BK113" s="49"/>
      <c r="BL113" s="49"/>
      <c r="BM113" s="49"/>
      <c r="BO113" s="50"/>
      <c r="BP113" s="49"/>
      <c r="BQ113" s="49">
        <v>33</v>
      </c>
      <c r="BR113" s="49"/>
      <c r="BS113" s="49"/>
      <c r="BT113" s="49"/>
      <c r="BU113" s="49"/>
      <c r="BV113" s="49"/>
      <c r="BW113" s="49"/>
      <c r="BX113" s="49"/>
      <c r="BY113" s="49"/>
    </row>
    <row r="114" spans="7:77" s="26" customFormat="1" hidden="1" x14ac:dyDescent="0.25">
      <c r="G114" s="130"/>
      <c r="H114" s="37">
        <v>2024</v>
      </c>
      <c r="I114" s="27" t="s">
        <v>2267</v>
      </c>
      <c r="J114" s="27" t="s">
        <v>2268</v>
      </c>
      <c r="K114" s="29"/>
      <c r="L114" s="30"/>
      <c r="M114" s="30"/>
      <c r="N114" s="30"/>
      <c r="O114" s="31"/>
      <c r="P114" s="32"/>
      <c r="Q114" s="33"/>
      <c r="R114" s="33"/>
      <c r="U114" s="33"/>
      <c r="V114" s="35"/>
      <c r="AC114" s="36"/>
      <c r="AD114" s="37"/>
      <c r="AE114" s="37"/>
      <c r="AF114" s="38"/>
      <c r="AG114" s="33"/>
      <c r="AH114" s="28"/>
      <c r="AI114" s="37">
        <v>2024</v>
      </c>
      <c r="AJ114" s="38">
        <v>45414</v>
      </c>
      <c r="AK114" s="38">
        <v>45414</v>
      </c>
      <c r="AL114" s="39"/>
      <c r="AM114" s="39"/>
      <c r="AN114" s="37"/>
      <c r="AO114" s="41"/>
      <c r="AP114" s="42" t="s">
        <v>1899</v>
      </c>
      <c r="AQ114" s="39">
        <v>951</v>
      </c>
      <c r="AR114" s="30"/>
      <c r="AS114" s="30"/>
      <c r="AT114" s="38"/>
      <c r="AU114" s="43" t="s">
        <v>155</v>
      </c>
      <c r="AV114" s="44"/>
      <c r="AW114" s="45"/>
      <c r="AX114" s="46" t="s">
        <v>2270</v>
      </c>
      <c r="AY114" s="34" t="s">
        <v>2269</v>
      </c>
      <c r="AZ114" s="27"/>
      <c r="BA114" s="47"/>
      <c r="BB114" s="47"/>
      <c r="BC114" s="48">
        <v>45492</v>
      </c>
      <c r="BD114" s="48"/>
      <c r="BE114" s="49"/>
      <c r="BF114" s="49"/>
      <c r="BG114" s="49"/>
      <c r="BH114" s="49"/>
      <c r="BI114" s="49"/>
      <c r="BJ114" s="49"/>
      <c r="BK114" s="49"/>
      <c r="BL114" s="49"/>
      <c r="BM114" s="49"/>
      <c r="BO114" s="50"/>
      <c r="BP114" s="49"/>
      <c r="BQ114" s="49"/>
      <c r="BR114" s="49"/>
      <c r="BS114" s="49"/>
      <c r="BT114" s="49"/>
      <c r="BU114" s="49"/>
      <c r="BV114" s="49"/>
      <c r="BW114" s="49"/>
      <c r="BX114" s="49"/>
      <c r="BY114" s="49"/>
    </row>
    <row r="115" spans="7:77" s="26" customFormat="1" hidden="1" x14ac:dyDescent="0.25">
      <c r="G115" s="130"/>
      <c r="H115" s="37">
        <v>2024</v>
      </c>
      <c r="I115" s="27" t="s">
        <v>2271</v>
      </c>
      <c r="J115" s="27" t="s">
        <v>2272</v>
      </c>
      <c r="K115" s="29"/>
      <c r="L115" s="30"/>
      <c r="M115" s="30"/>
      <c r="N115" s="30"/>
      <c r="O115" s="31"/>
      <c r="P115" s="32"/>
      <c r="Q115" s="33"/>
      <c r="R115" s="33"/>
      <c r="U115" s="33"/>
      <c r="V115" s="35"/>
      <c r="AC115" s="36" t="s">
        <v>2274</v>
      </c>
      <c r="AD115" s="37"/>
      <c r="AE115" s="37"/>
      <c r="AF115" s="38"/>
      <c r="AG115" s="33" t="s">
        <v>2275</v>
      </c>
      <c r="AH115" s="28"/>
      <c r="AI115" s="37">
        <v>2024</v>
      </c>
      <c r="AJ115" s="38">
        <v>45415</v>
      </c>
      <c r="AK115" s="38">
        <v>45415</v>
      </c>
      <c r="AL115" s="39" t="s">
        <v>30</v>
      </c>
      <c r="AM115" s="39" t="s">
        <v>1081</v>
      </c>
      <c r="AN115" s="37" t="s">
        <v>424</v>
      </c>
      <c r="AO115" s="41"/>
      <c r="AP115" s="42" t="s">
        <v>833</v>
      </c>
      <c r="AQ115" s="39">
        <v>952</v>
      </c>
      <c r="AR115" s="30" t="s">
        <v>2276</v>
      </c>
      <c r="AS115" s="30"/>
      <c r="AT115" s="38"/>
      <c r="AU115" s="43" t="s">
        <v>155</v>
      </c>
      <c r="AV115" s="44"/>
      <c r="AW115" s="45"/>
      <c r="AX115" s="46"/>
      <c r="AY115" s="34" t="s">
        <v>2273</v>
      </c>
      <c r="AZ115" s="27"/>
      <c r="BA115" s="47"/>
      <c r="BB115" s="47"/>
      <c r="BC115" s="48">
        <v>45474</v>
      </c>
      <c r="BD115" s="48"/>
      <c r="BE115" s="49"/>
      <c r="BF115" s="49"/>
      <c r="BG115" s="49"/>
      <c r="BH115" s="49"/>
      <c r="BI115" s="49"/>
      <c r="BJ115" s="49"/>
      <c r="BK115" s="49"/>
      <c r="BL115" s="49"/>
      <c r="BM115" s="49"/>
      <c r="BO115" s="50"/>
      <c r="BP115" s="49"/>
      <c r="BQ115" s="49">
        <v>53</v>
      </c>
      <c r="BR115" s="49"/>
      <c r="BS115" s="49"/>
      <c r="BT115" s="49"/>
      <c r="BU115" s="49"/>
      <c r="BV115" s="49"/>
      <c r="BW115" s="49"/>
      <c r="BX115" s="49"/>
      <c r="BY115" s="49"/>
    </row>
    <row r="116" spans="7:77" s="26" customFormat="1" hidden="1" x14ac:dyDescent="0.25">
      <c r="G116" s="130"/>
      <c r="H116" s="37">
        <v>2024</v>
      </c>
      <c r="I116" s="27" t="s">
        <v>2129</v>
      </c>
      <c r="J116" s="27" t="s">
        <v>2130</v>
      </c>
      <c r="K116" s="29"/>
      <c r="L116" s="30"/>
      <c r="M116" s="30"/>
      <c r="N116" s="30"/>
      <c r="O116" s="31"/>
      <c r="P116" s="32"/>
      <c r="Q116" s="33"/>
      <c r="R116" s="33"/>
      <c r="U116" s="33"/>
      <c r="V116" s="35"/>
      <c r="AC116" s="36"/>
      <c r="AD116" s="37"/>
      <c r="AE116" s="37" t="s">
        <v>2131</v>
      </c>
      <c r="AF116" s="38"/>
      <c r="AG116" s="33" t="s">
        <v>2132</v>
      </c>
      <c r="AH116" s="28" t="s">
        <v>154</v>
      </c>
      <c r="AI116" s="37">
        <v>2024</v>
      </c>
      <c r="AJ116" s="38">
        <v>45419</v>
      </c>
      <c r="AK116" s="38">
        <v>45440</v>
      </c>
      <c r="AL116" s="39" t="s">
        <v>30</v>
      </c>
      <c r="AM116" s="39"/>
      <c r="AN116" s="37" t="s">
        <v>32</v>
      </c>
      <c r="AO116" s="41"/>
      <c r="AP116" s="42" t="s">
        <v>1794</v>
      </c>
      <c r="AQ116" s="39">
        <v>924</v>
      </c>
      <c r="AR116" s="30" t="s">
        <v>2133</v>
      </c>
      <c r="AS116" s="30"/>
      <c r="AT116" s="38"/>
      <c r="AU116" s="43" t="s">
        <v>155</v>
      </c>
      <c r="AV116" s="44"/>
      <c r="AW116" s="45"/>
      <c r="AX116" s="46"/>
      <c r="AY116" s="34"/>
      <c r="AZ116" s="27"/>
      <c r="BA116" s="47"/>
      <c r="BB116" s="47"/>
      <c r="BC116" s="48">
        <v>45492</v>
      </c>
      <c r="BD116" s="48"/>
      <c r="BE116" s="49"/>
      <c r="BF116" s="49"/>
      <c r="BG116" s="49"/>
      <c r="BH116" s="49"/>
      <c r="BI116" s="49"/>
      <c r="BJ116" s="49"/>
      <c r="BK116" s="49"/>
      <c r="BL116" s="49"/>
      <c r="BM116" s="49"/>
      <c r="BO116" s="50"/>
      <c r="BP116" s="49"/>
      <c r="BQ116" s="49"/>
      <c r="BR116" s="49">
        <v>953</v>
      </c>
      <c r="BS116" s="49"/>
      <c r="BT116" s="49"/>
      <c r="BU116" s="49"/>
      <c r="BV116" s="49"/>
      <c r="BW116" s="49"/>
      <c r="BX116" s="49"/>
      <c r="BY116" s="49"/>
    </row>
    <row r="117" spans="7:77" s="26" customFormat="1" hidden="1" x14ac:dyDescent="0.25">
      <c r="G117" s="130"/>
      <c r="H117" s="37">
        <v>2024</v>
      </c>
      <c r="I117" s="27" t="s">
        <v>2859</v>
      </c>
      <c r="J117" s="27" t="s">
        <v>2223</v>
      </c>
      <c r="K117" s="29"/>
      <c r="L117" s="30" t="s">
        <v>2061</v>
      </c>
      <c r="M117" s="30"/>
      <c r="N117" s="30"/>
      <c r="O117" s="31"/>
      <c r="P117" s="32"/>
      <c r="Q117" s="33"/>
      <c r="R117" s="33"/>
      <c r="U117" s="33"/>
      <c r="V117" s="35"/>
      <c r="Z117" s="26" t="s">
        <v>78</v>
      </c>
      <c r="AC117" s="36" t="s">
        <v>2860</v>
      </c>
      <c r="AD117" s="37"/>
      <c r="AE117" s="37"/>
      <c r="AF117" s="38" t="s">
        <v>3525</v>
      </c>
      <c r="AG117" s="33"/>
      <c r="AH117" s="28"/>
      <c r="AI117" s="37">
        <v>2024</v>
      </c>
      <c r="AJ117" s="38">
        <v>45419</v>
      </c>
      <c r="AK117" s="38">
        <v>45467</v>
      </c>
      <c r="AL117" s="39"/>
      <c r="AM117" s="39" t="s">
        <v>31</v>
      </c>
      <c r="AN117" s="37"/>
      <c r="AO117" s="41"/>
      <c r="AP117" s="42"/>
      <c r="AQ117" s="39"/>
      <c r="AR117" s="30"/>
      <c r="AS117" s="30"/>
      <c r="AT117" s="38"/>
      <c r="AU117" s="43" t="s">
        <v>155</v>
      </c>
      <c r="AV117" s="44"/>
      <c r="AW117" s="45"/>
      <c r="AX117" s="46" t="s">
        <v>2861</v>
      </c>
      <c r="AY117" s="34"/>
      <c r="AZ117" s="27"/>
      <c r="BA117" s="47" t="s">
        <v>2061</v>
      </c>
      <c r="BB117" s="47"/>
      <c r="BC117" s="48"/>
      <c r="BD117" s="48"/>
      <c r="BE117" s="49"/>
      <c r="BF117" s="49"/>
      <c r="BG117" s="49"/>
      <c r="BH117" s="49"/>
      <c r="BI117" s="49"/>
      <c r="BJ117" s="49"/>
      <c r="BK117" s="49"/>
      <c r="BL117" s="49"/>
      <c r="BM117" s="49"/>
      <c r="BO117" s="50"/>
      <c r="BP117" s="49"/>
      <c r="BQ117" s="49"/>
      <c r="BR117" s="49"/>
      <c r="BS117" s="49"/>
      <c r="BT117" s="49"/>
      <c r="BU117" s="49"/>
      <c r="BV117" s="49"/>
      <c r="BW117" s="49"/>
      <c r="BX117" s="49"/>
      <c r="BY117" s="49"/>
    </row>
    <row r="118" spans="7:77" s="26" customFormat="1" hidden="1" x14ac:dyDescent="0.25">
      <c r="G118" s="130"/>
      <c r="H118" s="37">
        <v>2024</v>
      </c>
      <c r="I118" s="27" t="s">
        <v>2277</v>
      </c>
      <c r="J118" s="27" t="s">
        <v>1813</v>
      </c>
      <c r="K118" s="29"/>
      <c r="L118" s="30"/>
      <c r="M118" s="30"/>
      <c r="N118" s="30"/>
      <c r="O118" s="31"/>
      <c r="P118" s="32"/>
      <c r="Q118" s="33"/>
      <c r="R118" s="33"/>
      <c r="U118" s="33"/>
      <c r="V118" s="35"/>
      <c r="AC118" s="36"/>
      <c r="AD118" s="37"/>
      <c r="AE118" s="37" t="s">
        <v>2131</v>
      </c>
      <c r="AF118" s="38"/>
      <c r="AG118" s="33" t="s">
        <v>2279</v>
      </c>
      <c r="AH118" s="28"/>
      <c r="AI118" s="37">
        <v>2024</v>
      </c>
      <c r="AJ118" s="38">
        <v>45420</v>
      </c>
      <c r="AK118" s="38">
        <v>45420</v>
      </c>
      <c r="AL118" s="39"/>
      <c r="AM118" s="39"/>
      <c r="AN118" s="37" t="s">
        <v>32</v>
      </c>
      <c r="AO118" s="41">
        <v>0.125</v>
      </c>
      <c r="AP118" s="42" t="s">
        <v>2280</v>
      </c>
      <c r="AQ118" s="39">
        <v>953</v>
      </c>
      <c r="AR118" s="30" t="s">
        <v>2281</v>
      </c>
      <c r="AS118" s="30"/>
      <c r="AT118" s="38"/>
      <c r="AU118" s="43" t="s">
        <v>155</v>
      </c>
      <c r="AV118" s="44"/>
      <c r="AW118" s="45"/>
      <c r="AX118" s="46"/>
      <c r="AY118" s="34" t="s">
        <v>2278</v>
      </c>
      <c r="AZ118" s="27"/>
      <c r="BA118" s="47"/>
      <c r="BB118" s="47"/>
      <c r="BC118" s="48">
        <v>45474</v>
      </c>
      <c r="BD118" s="48"/>
      <c r="BE118" s="49"/>
      <c r="BF118" s="49"/>
      <c r="BG118" s="49"/>
      <c r="BH118" s="49"/>
      <c r="BI118" s="49"/>
      <c r="BJ118" s="49"/>
      <c r="BK118" s="49"/>
      <c r="BL118" s="49"/>
      <c r="BM118" s="49"/>
      <c r="BO118" s="50"/>
      <c r="BP118" s="49"/>
      <c r="BQ118" s="49">
        <v>281</v>
      </c>
      <c r="BR118" s="49"/>
      <c r="BS118" s="49"/>
      <c r="BT118" s="49"/>
      <c r="BU118" s="49"/>
      <c r="BV118" s="49"/>
      <c r="BW118" s="49"/>
      <c r="BX118" s="49"/>
      <c r="BY118" s="49"/>
    </row>
    <row r="119" spans="7:77" s="26" customFormat="1" hidden="1" x14ac:dyDescent="0.25">
      <c r="G119" s="130"/>
      <c r="H119" s="37">
        <v>2024</v>
      </c>
      <c r="I119" s="27" t="s">
        <v>2260</v>
      </c>
      <c r="J119" s="27" t="s">
        <v>2261</v>
      </c>
      <c r="K119" s="29"/>
      <c r="L119" s="30"/>
      <c r="M119" s="30"/>
      <c r="N119" s="30"/>
      <c r="O119" s="31"/>
      <c r="P119" s="32"/>
      <c r="Q119" s="33"/>
      <c r="R119" s="33"/>
      <c r="S119" s="26" t="s">
        <v>2262</v>
      </c>
      <c r="U119" s="33"/>
      <c r="V119" s="35"/>
      <c r="AC119" s="36" t="s">
        <v>2264</v>
      </c>
      <c r="AD119" s="37">
        <v>80</v>
      </c>
      <c r="AE119" s="37"/>
      <c r="AF119" s="38"/>
      <c r="AG119" s="33">
        <v>10287040</v>
      </c>
      <c r="AH119" s="28" t="s">
        <v>1977</v>
      </c>
      <c r="AI119" s="37">
        <v>2024</v>
      </c>
      <c r="AJ119" s="38">
        <v>45428</v>
      </c>
      <c r="AK119" s="38">
        <v>45474</v>
      </c>
      <c r="AL119" s="39" t="s">
        <v>664</v>
      </c>
      <c r="AM119" s="39" t="s">
        <v>31</v>
      </c>
      <c r="AN119" s="37" t="s">
        <v>2265</v>
      </c>
      <c r="AO119" s="41">
        <v>1.6666666666666667</v>
      </c>
      <c r="AP119" s="42" t="s">
        <v>1894</v>
      </c>
      <c r="AQ119" s="39">
        <v>950</v>
      </c>
      <c r="AR119" s="30" t="s">
        <v>2266</v>
      </c>
      <c r="AS119" s="30"/>
      <c r="AT119" s="38"/>
      <c r="AU119" s="43" t="s">
        <v>911</v>
      </c>
      <c r="AV119" s="44"/>
      <c r="AW119" s="45"/>
      <c r="AX119" s="46"/>
      <c r="AY119" s="34" t="s">
        <v>2263</v>
      </c>
      <c r="AZ119" s="27"/>
      <c r="BA119" s="47"/>
      <c r="BB119" s="47"/>
      <c r="BC119" s="48">
        <v>45516</v>
      </c>
      <c r="BD119" s="48"/>
      <c r="BE119" s="49"/>
      <c r="BF119" s="49"/>
      <c r="BG119" s="49"/>
      <c r="BH119" s="49"/>
      <c r="BI119" s="49"/>
      <c r="BJ119" s="49"/>
      <c r="BK119" s="49"/>
      <c r="BL119" s="49"/>
      <c r="BM119" s="49"/>
      <c r="BO119" s="50"/>
      <c r="BP119" s="49"/>
      <c r="BQ119" s="49"/>
      <c r="BR119" s="49">
        <v>57</v>
      </c>
      <c r="BS119" s="49"/>
      <c r="BT119" s="49"/>
      <c r="BU119" s="49"/>
      <c r="BV119" s="49"/>
      <c r="BW119" s="49"/>
      <c r="BX119" s="49"/>
      <c r="BY119" s="49"/>
    </row>
    <row r="120" spans="7:77" s="26" customFormat="1" hidden="1" x14ac:dyDescent="0.25">
      <c r="G120" s="130"/>
      <c r="H120" s="37">
        <v>2024</v>
      </c>
      <c r="I120" s="27" t="s">
        <v>2994</v>
      </c>
      <c r="J120" s="27" t="s">
        <v>2995</v>
      </c>
      <c r="K120" s="29"/>
      <c r="L120" s="30"/>
      <c r="M120" s="30"/>
      <c r="N120" s="30"/>
      <c r="O120" s="31"/>
      <c r="P120" s="32"/>
      <c r="Q120" s="33"/>
      <c r="R120" s="33"/>
      <c r="S120" s="26" t="s">
        <v>2996</v>
      </c>
      <c r="U120" s="33"/>
      <c r="V120" s="35"/>
      <c r="AB120" s="26" t="s">
        <v>28</v>
      </c>
      <c r="AC120" s="36"/>
      <c r="AD120" s="37"/>
      <c r="AE120" s="37"/>
      <c r="AF120" s="38" t="s">
        <v>38</v>
      </c>
      <c r="AG120" s="33"/>
      <c r="AH120" s="28" t="s">
        <v>2997</v>
      </c>
      <c r="AI120" s="37">
        <v>2024</v>
      </c>
      <c r="AJ120" s="38">
        <v>45428</v>
      </c>
      <c r="AK120" s="38">
        <v>45430</v>
      </c>
      <c r="AL120" s="39"/>
      <c r="AM120" s="39" t="s">
        <v>720</v>
      </c>
      <c r="AN120" s="37"/>
      <c r="AO120" s="41"/>
      <c r="AP120" s="42" t="s">
        <v>1794</v>
      </c>
      <c r="AQ120" s="39"/>
      <c r="AR120" s="30"/>
      <c r="AS120" s="30"/>
      <c r="AT120" s="38"/>
      <c r="AU120" s="43" t="s">
        <v>155</v>
      </c>
      <c r="AV120" s="44"/>
      <c r="AW120" s="45"/>
      <c r="AX120" s="46"/>
      <c r="AY120" s="34"/>
      <c r="AZ120" s="27"/>
      <c r="BA120" s="47" t="s">
        <v>47</v>
      </c>
      <c r="BB120" s="47"/>
      <c r="BC120" s="48">
        <v>45470</v>
      </c>
      <c r="BD120" s="48"/>
      <c r="BE120" s="49"/>
      <c r="BF120" s="49"/>
      <c r="BG120" s="49"/>
      <c r="BH120" s="49"/>
      <c r="BI120" s="49"/>
      <c r="BJ120" s="49"/>
      <c r="BK120" s="49"/>
      <c r="BL120" s="49"/>
      <c r="BM120" s="49"/>
      <c r="BO120" s="50"/>
      <c r="BP120" s="49"/>
      <c r="BQ120" s="49">
        <v>2</v>
      </c>
      <c r="BR120" s="49"/>
      <c r="BS120" s="49"/>
      <c r="BT120" s="49"/>
      <c r="BU120" s="49"/>
      <c r="BV120" s="49"/>
      <c r="BW120" s="49"/>
      <c r="BX120" s="49"/>
      <c r="BY120" s="49"/>
    </row>
    <row r="121" spans="7:77" s="26" customFormat="1" hidden="1" x14ac:dyDescent="0.25">
      <c r="G121" s="130"/>
      <c r="H121" s="37">
        <v>2024</v>
      </c>
      <c r="I121" s="27" t="s">
        <v>2098</v>
      </c>
      <c r="J121" s="27" t="s">
        <v>2099</v>
      </c>
      <c r="K121" s="29"/>
      <c r="L121" s="30" t="s">
        <v>750</v>
      </c>
      <c r="M121" s="30"/>
      <c r="N121" s="30"/>
      <c r="O121" s="31"/>
      <c r="P121" s="32"/>
      <c r="Q121" s="33"/>
      <c r="R121" s="33"/>
      <c r="U121" s="33"/>
      <c r="V121" s="35"/>
      <c r="W121" s="26" t="s">
        <v>2100</v>
      </c>
      <c r="Z121" s="26" t="s">
        <v>610</v>
      </c>
      <c r="AB121" s="26" t="s">
        <v>1754</v>
      </c>
      <c r="AC121" s="36"/>
      <c r="AD121" s="37"/>
      <c r="AE121" s="37"/>
      <c r="AF121" s="38"/>
      <c r="AG121" s="33"/>
      <c r="AH121" s="28" t="s">
        <v>647</v>
      </c>
      <c r="AI121" s="37">
        <v>2024</v>
      </c>
      <c r="AJ121" s="38">
        <v>45428</v>
      </c>
      <c r="AK121" s="38">
        <v>45428</v>
      </c>
      <c r="AL121" s="39"/>
      <c r="AM121" s="39"/>
      <c r="AN121" s="37" t="s">
        <v>2101</v>
      </c>
      <c r="AO121" s="41">
        <v>0.25</v>
      </c>
      <c r="AP121" s="42" t="s">
        <v>1270</v>
      </c>
      <c r="AQ121" s="39">
        <v>920</v>
      </c>
      <c r="AR121" s="30" t="s">
        <v>2102</v>
      </c>
      <c r="AS121" s="30"/>
      <c r="AT121" s="38"/>
      <c r="AU121" s="43" t="s">
        <v>155</v>
      </c>
      <c r="AV121" s="44"/>
      <c r="AW121" s="45"/>
      <c r="AX121" s="46" t="s">
        <v>2110</v>
      </c>
      <c r="AY121" s="34"/>
      <c r="AZ121" s="27"/>
      <c r="BA121" s="47"/>
      <c r="BB121" s="47"/>
      <c r="BC121" s="48">
        <v>45468</v>
      </c>
      <c r="BD121" s="48"/>
      <c r="BE121" s="49"/>
      <c r="BF121" s="49"/>
      <c r="BG121" s="49"/>
      <c r="BH121" s="49"/>
      <c r="BI121" s="49"/>
      <c r="BJ121" s="49"/>
      <c r="BK121" s="49"/>
      <c r="BL121" s="49"/>
      <c r="BM121" s="49"/>
      <c r="BO121" s="50"/>
      <c r="BP121" s="49"/>
      <c r="BQ121" s="49"/>
      <c r="BR121" s="49">
        <v>26</v>
      </c>
      <c r="BS121" s="49"/>
      <c r="BT121" s="49"/>
      <c r="BU121" s="49"/>
      <c r="BV121" s="49"/>
      <c r="BW121" s="49"/>
      <c r="BX121" s="49"/>
      <c r="BY121" s="49"/>
    </row>
    <row r="122" spans="7:77" s="26" customFormat="1" hidden="1" x14ac:dyDescent="0.25">
      <c r="G122" s="130"/>
      <c r="H122" s="37">
        <v>2024</v>
      </c>
      <c r="I122" s="27" t="s">
        <v>2303</v>
      </c>
      <c r="J122" s="27" t="s">
        <v>2304</v>
      </c>
      <c r="K122" s="29"/>
      <c r="L122" s="30"/>
      <c r="M122" s="30"/>
      <c r="N122" s="30"/>
      <c r="O122" s="31"/>
      <c r="P122" s="32"/>
      <c r="Q122" s="33"/>
      <c r="R122" s="33"/>
      <c r="U122" s="33"/>
      <c r="V122" s="35"/>
      <c r="AC122" s="36"/>
      <c r="AD122" s="37"/>
      <c r="AE122" s="37"/>
      <c r="AF122" s="38"/>
      <c r="AG122" s="33" t="s">
        <v>2305</v>
      </c>
      <c r="AH122" s="28"/>
      <c r="AI122" s="37">
        <v>2024</v>
      </c>
      <c r="AJ122" s="38">
        <v>45429</v>
      </c>
      <c r="AK122" s="38">
        <v>45429</v>
      </c>
      <c r="AL122" s="39" t="s">
        <v>664</v>
      </c>
      <c r="AM122" s="39" t="s">
        <v>2306</v>
      </c>
      <c r="AN122" s="37" t="s">
        <v>2250</v>
      </c>
      <c r="AO122" s="41">
        <v>8.3333333333333329E-2</v>
      </c>
      <c r="AP122" s="42" t="s">
        <v>833</v>
      </c>
      <c r="AQ122" s="39">
        <v>955</v>
      </c>
      <c r="AR122" s="30" t="s">
        <v>2307</v>
      </c>
      <c r="AS122" s="30"/>
      <c r="AT122" s="38"/>
      <c r="AU122" s="43" t="s">
        <v>155</v>
      </c>
      <c r="AV122" s="44"/>
      <c r="AW122" s="45"/>
      <c r="AX122" s="46" t="s">
        <v>2308</v>
      </c>
      <c r="AY122" s="34"/>
      <c r="AZ122" s="27"/>
      <c r="BA122" s="47"/>
      <c r="BB122" s="47"/>
      <c r="BC122" s="48">
        <v>45657</v>
      </c>
      <c r="BD122" s="48"/>
      <c r="BE122" s="49"/>
      <c r="BF122" s="49"/>
      <c r="BG122" s="49"/>
      <c r="BH122" s="49"/>
      <c r="BI122" s="49"/>
      <c r="BJ122" s="49"/>
      <c r="BK122" s="49"/>
      <c r="BL122" s="49"/>
      <c r="BM122" s="49"/>
      <c r="BO122" s="50"/>
      <c r="BP122" s="49"/>
      <c r="BQ122" s="49">
        <v>196</v>
      </c>
      <c r="BR122" s="49">
        <v>86</v>
      </c>
      <c r="BS122" s="49"/>
      <c r="BT122" s="49"/>
      <c r="BU122" s="49"/>
      <c r="BV122" s="49"/>
      <c r="BW122" s="49"/>
      <c r="BX122" s="49"/>
      <c r="BY122" s="49"/>
    </row>
    <row r="123" spans="7:77" s="26" customFormat="1" hidden="1" x14ac:dyDescent="0.25">
      <c r="G123" s="130"/>
      <c r="H123" s="37">
        <v>2024</v>
      </c>
      <c r="I123" s="27" t="s">
        <v>2098</v>
      </c>
      <c r="J123" s="27" t="s">
        <v>2099</v>
      </c>
      <c r="K123" s="29"/>
      <c r="L123" s="30" t="s">
        <v>750</v>
      </c>
      <c r="M123" s="30"/>
      <c r="N123" s="30"/>
      <c r="O123" s="31"/>
      <c r="P123" s="32"/>
      <c r="Q123" s="33"/>
      <c r="R123" s="33"/>
      <c r="U123" s="33"/>
      <c r="V123" s="35"/>
      <c r="W123" s="26" t="s">
        <v>2100</v>
      </c>
      <c r="Z123" s="26" t="s">
        <v>610</v>
      </c>
      <c r="AB123" s="26" t="s">
        <v>1754</v>
      </c>
      <c r="AC123" s="36"/>
      <c r="AD123" s="37"/>
      <c r="AE123" s="37"/>
      <c r="AF123" s="38"/>
      <c r="AG123" s="33" t="s">
        <v>2109</v>
      </c>
      <c r="AH123" s="28" t="s">
        <v>647</v>
      </c>
      <c r="AI123" s="37">
        <v>2024</v>
      </c>
      <c r="AJ123" s="38">
        <v>45429</v>
      </c>
      <c r="AK123" s="38">
        <v>45429</v>
      </c>
      <c r="AL123" s="39"/>
      <c r="AM123" s="39"/>
      <c r="AN123" s="37" t="s">
        <v>2101</v>
      </c>
      <c r="AO123" s="41">
        <v>0.25</v>
      </c>
      <c r="AP123" s="42" t="s">
        <v>1270</v>
      </c>
      <c r="AQ123" s="39">
        <v>920</v>
      </c>
      <c r="AR123" s="30" t="s">
        <v>2102</v>
      </c>
      <c r="AS123" s="30"/>
      <c r="AT123" s="38"/>
      <c r="AU123" s="43" t="s">
        <v>155</v>
      </c>
      <c r="AV123" s="44"/>
      <c r="AW123" s="45"/>
      <c r="AX123" s="46" t="s">
        <v>2110</v>
      </c>
      <c r="AY123" s="34"/>
      <c r="AZ123" s="27"/>
      <c r="BA123" s="47"/>
      <c r="BB123" s="47"/>
      <c r="BC123" s="48">
        <v>45468</v>
      </c>
      <c r="BD123" s="48"/>
      <c r="BE123" s="49"/>
      <c r="BF123" s="49"/>
      <c r="BG123" s="49"/>
      <c r="BH123" s="49"/>
      <c r="BI123" s="49"/>
      <c r="BJ123" s="49"/>
      <c r="BK123" s="49"/>
      <c r="BL123" s="49"/>
      <c r="BM123" s="49"/>
      <c r="BO123" s="50"/>
      <c r="BP123" s="49"/>
      <c r="BQ123" s="49"/>
      <c r="BR123" s="49">
        <v>5</v>
      </c>
      <c r="BS123" s="49"/>
      <c r="BT123" s="49"/>
      <c r="BU123" s="49"/>
      <c r="BV123" s="49"/>
      <c r="BW123" s="49"/>
      <c r="BX123" s="49"/>
      <c r="BY123" s="49"/>
    </row>
    <row r="124" spans="7:77" s="26" customFormat="1" hidden="1" x14ac:dyDescent="0.25">
      <c r="G124" s="130"/>
      <c r="H124" s="37">
        <v>2024</v>
      </c>
      <c r="I124" s="27" t="s">
        <v>2892</v>
      </c>
      <c r="J124" s="27" t="s">
        <v>2893</v>
      </c>
      <c r="K124" s="29"/>
      <c r="L124" s="30"/>
      <c r="M124" s="30"/>
      <c r="N124" s="30"/>
      <c r="O124" s="31"/>
      <c r="P124" s="32"/>
      <c r="Q124" s="33"/>
      <c r="R124" s="33"/>
      <c r="U124" s="33"/>
      <c r="V124" s="35"/>
      <c r="AC124" s="36"/>
      <c r="AD124" s="37"/>
      <c r="AE124" s="37" t="s">
        <v>2131</v>
      </c>
      <c r="AF124" s="38"/>
      <c r="AG124" s="33" t="s">
        <v>2894</v>
      </c>
      <c r="AH124" s="28"/>
      <c r="AI124" s="37">
        <v>2024</v>
      </c>
      <c r="AJ124" s="38">
        <v>45432</v>
      </c>
      <c r="AK124" s="38">
        <v>45436</v>
      </c>
      <c r="AL124" s="39" t="s">
        <v>664</v>
      </c>
      <c r="AM124" s="39" t="s">
        <v>1656</v>
      </c>
      <c r="AN124" s="37" t="s">
        <v>2895</v>
      </c>
      <c r="AO124" s="41">
        <v>0.16666666666666666</v>
      </c>
      <c r="AP124" s="42" t="s">
        <v>1871</v>
      </c>
      <c r="AQ124" s="39"/>
      <c r="AR124" s="30" t="s">
        <v>2756</v>
      </c>
      <c r="AS124" s="30"/>
      <c r="AT124" s="38"/>
      <c r="AU124" s="43" t="s">
        <v>1185</v>
      </c>
      <c r="AV124" s="44"/>
      <c r="AW124" s="45">
        <v>45597</v>
      </c>
      <c r="AX124" s="46" t="s">
        <v>2756</v>
      </c>
      <c r="AY124" s="34"/>
      <c r="AZ124" s="27"/>
      <c r="BA124" s="47"/>
      <c r="BB124" s="47"/>
      <c r="BC124" s="48"/>
      <c r="BD124" s="48"/>
      <c r="BE124" s="49"/>
      <c r="BF124" s="49"/>
      <c r="BG124" s="49"/>
      <c r="BH124" s="49"/>
      <c r="BI124" s="49"/>
      <c r="BJ124" s="49"/>
      <c r="BK124" s="49"/>
      <c r="BL124" s="49"/>
      <c r="BM124" s="49"/>
      <c r="BO124" s="50"/>
      <c r="BP124" s="49"/>
      <c r="BQ124" s="49"/>
      <c r="BR124" s="49"/>
      <c r="BS124" s="49"/>
      <c r="BT124" s="49"/>
      <c r="BU124" s="49"/>
      <c r="BV124" s="49"/>
      <c r="BW124" s="49"/>
      <c r="BX124" s="49"/>
      <c r="BY124" s="49"/>
    </row>
    <row r="125" spans="7:77" s="26" customFormat="1" hidden="1" x14ac:dyDescent="0.25">
      <c r="G125" s="130"/>
      <c r="H125" s="37">
        <v>2024</v>
      </c>
      <c r="I125" s="27" t="s">
        <v>2285</v>
      </c>
      <c r="J125" s="27" t="s">
        <v>2286</v>
      </c>
      <c r="K125" s="29"/>
      <c r="L125" s="30"/>
      <c r="M125" s="30"/>
      <c r="N125" s="30"/>
      <c r="O125" s="31"/>
      <c r="P125" s="32"/>
      <c r="Q125" s="33"/>
      <c r="R125" s="33"/>
      <c r="U125" s="33"/>
      <c r="V125" s="35"/>
      <c r="Z125" s="26" t="s">
        <v>45</v>
      </c>
      <c r="AC125" s="36"/>
      <c r="AD125" s="37"/>
      <c r="AE125" s="37"/>
      <c r="AF125" s="38"/>
      <c r="AG125" s="33"/>
      <c r="AH125" s="28" t="s">
        <v>2287</v>
      </c>
      <c r="AI125" s="37">
        <v>2024</v>
      </c>
      <c r="AJ125" s="38">
        <v>45432</v>
      </c>
      <c r="AK125" s="38">
        <v>45432</v>
      </c>
      <c r="AL125" s="39" t="s">
        <v>30</v>
      </c>
      <c r="AM125" s="39" t="s">
        <v>1656</v>
      </c>
      <c r="AN125" s="37"/>
      <c r="AO125" s="41">
        <v>1.3333333333333299</v>
      </c>
      <c r="AP125" s="42" t="s">
        <v>1744</v>
      </c>
      <c r="AQ125" s="39">
        <v>954</v>
      </c>
      <c r="AR125" s="30" t="s">
        <v>2288</v>
      </c>
      <c r="AS125" s="30"/>
      <c r="AT125" s="38"/>
      <c r="AU125" s="43" t="s">
        <v>155</v>
      </c>
      <c r="AV125" s="44"/>
      <c r="AW125" s="45"/>
      <c r="AX125" s="46"/>
      <c r="AY125" s="34"/>
      <c r="AZ125" s="27"/>
      <c r="BA125" s="47"/>
      <c r="BB125" s="47"/>
      <c r="BC125" s="48">
        <v>45569</v>
      </c>
      <c r="BD125" s="48"/>
      <c r="BE125" s="49"/>
      <c r="BF125" s="49"/>
      <c r="BG125" s="49"/>
      <c r="BH125" s="49"/>
      <c r="BI125" s="49"/>
      <c r="BJ125" s="49"/>
      <c r="BK125" s="49"/>
      <c r="BL125" s="49"/>
      <c r="BM125" s="49"/>
      <c r="BO125" s="50"/>
      <c r="BP125" s="49"/>
      <c r="BQ125" s="49"/>
      <c r="BR125" s="49">
        <v>10</v>
      </c>
      <c r="BS125" s="49"/>
      <c r="BT125" s="49"/>
      <c r="BU125" s="49"/>
      <c r="BV125" s="49"/>
      <c r="BW125" s="49"/>
      <c r="BX125" s="49"/>
      <c r="BY125" s="49"/>
    </row>
    <row r="126" spans="7:77" s="26" customFormat="1" hidden="1" x14ac:dyDescent="0.25">
      <c r="G126" s="130"/>
      <c r="H126" s="37">
        <v>2024</v>
      </c>
      <c r="I126" s="27" t="s">
        <v>2914</v>
      </c>
      <c r="J126" s="27" t="s">
        <v>2915</v>
      </c>
      <c r="K126" s="29"/>
      <c r="L126" s="30"/>
      <c r="M126" s="30"/>
      <c r="N126" s="30"/>
      <c r="O126" s="31"/>
      <c r="P126" s="32"/>
      <c r="Q126" s="33"/>
      <c r="R126" s="33"/>
      <c r="U126" s="33"/>
      <c r="V126" s="35"/>
      <c r="Z126" s="26" t="s">
        <v>84</v>
      </c>
      <c r="AC126" s="36"/>
      <c r="AD126" s="37"/>
      <c r="AE126" s="37"/>
      <c r="AF126" s="38"/>
      <c r="AG126" s="33"/>
      <c r="AH126" s="28"/>
      <c r="AI126" s="37">
        <v>2024</v>
      </c>
      <c r="AJ126" s="38">
        <v>45433</v>
      </c>
      <c r="AK126" s="38"/>
      <c r="AL126" s="39"/>
      <c r="AM126" s="39"/>
      <c r="AN126" s="37"/>
      <c r="AO126" s="41"/>
      <c r="AP126" s="42" t="s">
        <v>833</v>
      </c>
      <c r="AQ126" s="39"/>
      <c r="AR126" s="30" t="s">
        <v>2756</v>
      </c>
      <c r="AS126" s="30"/>
      <c r="AT126" s="38"/>
      <c r="AU126" s="43" t="s">
        <v>1185</v>
      </c>
      <c r="AV126" s="44"/>
      <c r="AW126" s="45">
        <v>45614</v>
      </c>
      <c r="AX126" s="46" t="s">
        <v>2916</v>
      </c>
      <c r="AY126" s="34"/>
      <c r="AZ126" s="27"/>
      <c r="BA126" s="47"/>
      <c r="BB126" s="47"/>
      <c r="BC126" s="48"/>
      <c r="BD126" s="48"/>
      <c r="BE126" s="49"/>
      <c r="BF126" s="49"/>
      <c r="BG126" s="49"/>
      <c r="BH126" s="49"/>
      <c r="BI126" s="49"/>
      <c r="BJ126" s="49"/>
      <c r="BK126" s="49"/>
      <c r="BL126" s="49"/>
      <c r="BM126" s="49"/>
      <c r="BO126" s="50"/>
      <c r="BP126" s="49"/>
      <c r="BQ126" s="49"/>
      <c r="BR126" s="49"/>
      <c r="BS126" s="49"/>
      <c r="BT126" s="49"/>
      <c r="BU126" s="49"/>
      <c r="BV126" s="49"/>
      <c r="BW126" s="49"/>
      <c r="BX126" s="49"/>
      <c r="BY126" s="49"/>
    </row>
    <row r="127" spans="7:77" s="26" customFormat="1" hidden="1" x14ac:dyDescent="0.25">
      <c r="G127" s="130"/>
      <c r="H127" s="37">
        <v>2024</v>
      </c>
      <c r="I127" s="27" t="s">
        <v>2098</v>
      </c>
      <c r="J127" s="27" t="s">
        <v>2099</v>
      </c>
      <c r="K127" s="29"/>
      <c r="L127" s="30" t="s">
        <v>750</v>
      </c>
      <c r="M127" s="30"/>
      <c r="N127" s="30"/>
      <c r="O127" s="31"/>
      <c r="P127" s="32"/>
      <c r="Q127" s="33"/>
      <c r="R127" s="33"/>
      <c r="U127" s="33"/>
      <c r="V127" s="35"/>
      <c r="W127" s="26" t="s">
        <v>2100</v>
      </c>
      <c r="Z127" s="26" t="s">
        <v>610</v>
      </c>
      <c r="AB127" s="26" t="s">
        <v>1754</v>
      </c>
      <c r="AC127" s="36"/>
      <c r="AD127" s="37"/>
      <c r="AE127" s="37"/>
      <c r="AF127" s="38"/>
      <c r="AG127" s="33" t="s">
        <v>2111</v>
      </c>
      <c r="AH127" s="28" t="s">
        <v>1747</v>
      </c>
      <c r="AI127" s="37">
        <v>2024</v>
      </c>
      <c r="AJ127" s="38">
        <v>45434</v>
      </c>
      <c r="AK127" s="38">
        <v>45434</v>
      </c>
      <c r="AL127" s="39"/>
      <c r="AM127" s="39"/>
      <c r="AN127" s="37" t="s">
        <v>2101</v>
      </c>
      <c r="AO127" s="41">
        <v>0.25</v>
      </c>
      <c r="AP127" s="42" t="s">
        <v>1270</v>
      </c>
      <c r="AQ127" s="39">
        <v>920</v>
      </c>
      <c r="AR127" s="30" t="s">
        <v>2102</v>
      </c>
      <c r="AS127" s="30"/>
      <c r="AT127" s="38"/>
      <c r="AU127" s="43" t="s">
        <v>155</v>
      </c>
      <c r="AV127" s="44"/>
      <c r="AW127" s="45"/>
      <c r="AX127" s="46" t="s">
        <v>2110</v>
      </c>
      <c r="AY127" s="34"/>
      <c r="AZ127" s="27"/>
      <c r="BA127" s="47"/>
      <c r="BB127" s="47"/>
      <c r="BC127" s="48">
        <v>45468</v>
      </c>
      <c r="BD127" s="48"/>
      <c r="BE127" s="49"/>
      <c r="BF127" s="49"/>
      <c r="BG127" s="49"/>
      <c r="BH127" s="49"/>
      <c r="BI127" s="49"/>
      <c r="BJ127" s="49"/>
      <c r="BK127" s="49"/>
      <c r="BL127" s="49"/>
      <c r="BM127" s="49"/>
      <c r="BO127" s="50"/>
      <c r="BP127" s="49"/>
      <c r="BQ127" s="49"/>
      <c r="BR127" s="49">
        <v>23</v>
      </c>
      <c r="BS127" s="49"/>
      <c r="BT127" s="49"/>
      <c r="BU127" s="49"/>
      <c r="BV127" s="49"/>
      <c r="BW127" s="49"/>
      <c r="BX127" s="49"/>
      <c r="BY127" s="49"/>
    </row>
    <row r="128" spans="7:77" s="26" customFormat="1" hidden="1" x14ac:dyDescent="0.25">
      <c r="G128" s="130"/>
      <c r="H128" s="37">
        <v>2024</v>
      </c>
      <c r="I128" s="27" t="s">
        <v>2098</v>
      </c>
      <c r="J128" s="27" t="s">
        <v>2099</v>
      </c>
      <c r="K128" s="29"/>
      <c r="L128" s="30" t="s">
        <v>750</v>
      </c>
      <c r="M128" s="30"/>
      <c r="N128" s="30"/>
      <c r="O128" s="31"/>
      <c r="P128" s="32"/>
      <c r="Q128" s="33"/>
      <c r="R128" s="33"/>
      <c r="U128" s="33"/>
      <c r="V128" s="35"/>
      <c r="W128" s="26" t="s">
        <v>2100</v>
      </c>
      <c r="Z128" s="26" t="s">
        <v>610</v>
      </c>
      <c r="AB128" s="26" t="s">
        <v>1754</v>
      </c>
      <c r="AC128" s="36"/>
      <c r="AD128" s="37"/>
      <c r="AE128" s="37"/>
      <c r="AF128" s="38"/>
      <c r="AG128" s="33"/>
      <c r="AH128" s="28" t="s">
        <v>1747</v>
      </c>
      <c r="AI128" s="37">
        <v>2024</v>
      </c>
      <c r="AJ128" s="38">
        <v>45435</v>
      </c>
      <c r="AK128" s="38">
        <v>45435</v>
      </c>
      <c r="AL128" s="39"/>
      <c r="AM128" s="39"/>
      <c r="AN128" s="37" t="s">
        <v>2101</v>
      </c>
      <c r="AO128" s="41">
        <v>0.25</v>
      </c>
      <c r="AP128" s="42" t="s">
        <v>1270</v>
      </c>
      <c r="AQ128" s="39">
        <v>920</v>
      </c>
      <c r="AR128" s="30" t="s">
        <v>2102</v>
      </c>
      <c r="AS128" s="30"/>
      <c r="AT128" s="38"/>
      <c r="AU128" s="43" t="s">
        <v>155</v>
      </c>
      <c r="AV128" s="44"/>
      <c r="AW128" s="45"/>
      <c r="AX128" s="46" t="s">
        <v>2110</v>
      </c>
      <c r="AY128" s="34"/>
      <c r="AZ128" s="27"/>
      <c r="BA128" s="47"/>
      <c r="BB128" s="47"/>
      <c r="BC128" s="48">
        <v>45468</v>
      </c>
      <c r="BD128" s="48"/>
      <c r="BE128" s="49"/>
      <c r="BF128" s="49"/>
      <c r="BG128" s="49"/>
      <c r="BH128" s="49"/>
      <c r="BI128" s="49"/>
      <c r="BJ128" s="49"/>
      <c r="BK128" s="49"/>
      <c r="BL128" s="49"/>
      <c r="BM128" s="49"/>
      <c r="BO128" s="50"/>
      <c r="BP128" s="49"/>
      <c r="BQ128" s="49"/>
      <c r="BR128" s="49">
        <v>21</v>
      </c>
      <c r="BS128" s="49"/>
      <c r="BT128" s="49"/>
      <c r="BU128" s="49"/>
      <c r="BV128" s="49"/>
      <c r="BW128" s="49"/>
      <c r="BX128" s="49"/>
      <c r="BY128" s="49"/>
    </row>
    <row r="129" spans="7:77" s="26" customFormat="1" hidden="1" x14ac:dyDescent="0.25">
      <c r="G129" s="130"/>
      <c r="H129" s="37">
        <v>2024</v>
      </c>
      <c r="I129" s="27" t="s">
        <v>2098</v>
      </c>
      <c r="J129" s="27" t="s">
        <v>2099</v>
      </c>
      <c r="K129" s="29"/>
      <c r="L129" s="30" t="s">
        <v>750</v>
      </c>
      <c r="M129" s="30"/>
      <c r="N129" s="30"/>
      <c r="O129" s="31"/>
      <c r="P129" s="32"/>
      <c r="Q129" s="33"/>
      <c r="R129" s="33"/>
      <c r="U129" s="33"/>
      <c r="V129" s="35"/>
      <c r="W129" s="26" t="s">
        <v>2100</v>
      </c>
      <c r="Z129" s="26" t="s">
        <v>610</v>
      </c>
      <c r="AB129" s="26" t="s">
        <v>1754</v>
      </c>
      <c r="AC129" s="36"/>
      <c r="AD129" s="37"/>
      <c r="AE129" s="37"/>
      <c r="AF129" s="38"/>
      <c r="AG129" s="33" t="s">
        <v>2112</v>
      </c>
      <c r="AH129" s="28" t="s">
        <v>1747</v>
      </c>
      <c r="AI129" s="37">
        <v>2024</v>
      </c>
      <c r="AJ129" s="38">
        <v>45436</v>
      </c>
      <c r="AK129" s="38">
        <v>45436</v>
      </c>
      <c r="AL129" s="39"/>
      <c r="AM129" s="39"/>
      <c r="AN129" s="37" t="s">
        <v>2101</v>
      </c>
      <c r="AO129" s="41">
        <v>0.25</v>
      </c>
      <c r="AP129" s="42" t="s">
        <v>1270</v>
      </c>
      <c r="AQ129" s="39">
        <v>920</v>
      </c>
      <c r="AR129" s="30" t="s">
        <v>2102</v>
      </c>
      <c r="AS129" s="30"/>
      <c r="AT129" s="38"/>
      <c r="AU129" s="43" t="s">
        <v>155</v>
      </c>
      <c r="AV129" s="44"/>
      <c r="AW129" s="45"/>
      <c r="AX129" s="46" t="s">
        <v>2110</v>
      </c>
      <c r="AY129" s="34"/>
      <c r="AZ129" s="27"/>
      <c r="BA129" s="47"/>
      <c r="BB129" s="47"/>
      <c r="BC129" s="48">
        <v>45468</v>
      </c>
      <c r="BD129" s="48"/>
      <c r="BE129" s="49"/>
      <c r="BF129" s="49"/>
      <c r="BG129" s="49"/>
      <c r="BH129" s="49"/>
      <c r="BI129" s="49"/>
      <c r="BJ129" s="49"/>
      <c r="BK129" s="49"/>
      <c r="BL129" s="49"/>
      <c r="BM129" s="49"/>
      <c r="BO129" s="50"/>
      <c r="BP129" s="49"/>
      <c r="BQ129" s="49"/>
      <c r="BR129" s="49">
        <v>11</v>
      </c>
      <c r="BS129" s="49"/>
      <c r="BT129" s="49"/>
      <c r="BU129" s="49"/>
      <c r="BV129" s="49"/>
      <c r="BW129" s="49"/>
      <c r="BX129" s="49"/>
      <c r="BY129" s="49"/>
    </row>
    <row r="130" spans="7:77" s="26" customFormat="1" hidden="1" x14ac:dyDescent="0.25">
      <c r="G130" s="130"/>
      <c r="H130" s="37">
        <v>2024</v>
      </c>
      <c r="I130" s="27" t="s">
        <v>3009</v>
      </c>
      <c r="J130" s="27" t="s">
        <v>3010</v>
      </c>
      <c r="K130" s="29"/>
      <c r="L130" s="30"/>
      <c r="M130" s="30"/>
      <c r="N130" s="30"/>
      <c r="O130" s="31"/>
      <c r="P130" s="32"/>
      <c r="Q130" s="33"/>
      <c r="R130" s="33"/>
      <c r="U130" s="33"/>
      <c r="V130" s="35"/>
      <c r="W130" s="26" t="s">
        <v>572</v>
      </c>
      <c r="AC130" s="36"/>
      <c r="AD130" s="37"/>
      <c r="AE130" s="37"/>
      <c r="AF130" s="38"/>
      <c r="AG130" s="33"/>
      <c r="AH130" s="28"/>
      <c r="AI130" s="37">
        <v>2024</v>
      </c>
      <c r="AJ130" s="38">
        <v>45446</v>
      </c>
      <c r="AK130" s="38">
        <v>45450</v>
      </c>
      <c r="AL130" s="39"/>
      <c r="AM130" s="39"/>
      <c r="AN130" s="37"/>
      <c r="AO130" s="41"/>
      <c r="AP130" s="42"/>
      <c r="AQ130" s="39"/>
      <c r="AR130" s="30"/>
      <c r="AS130" s="30"/>
      <c r="AT130" s="38"/>
      <c r="AU130" s="43" t="s">
        <v>1185</v>
      </c>
      <c r="AV130" s="44"/>
      <c r="AW130" s="45"/>
      <c r="AX130" s="46" t="s">
        <v>3011</v>
      </c>
      <c r="AY130" s="34"/>
      <c r="AZ130" s="27"/>
      <c r="BA130" s="47"/>
      <c r="BB130" s="47"/>
      <c r="BC130" s="48"/>
      <c r="BD130" s="48"/>
      <c r="BE130" s="49"/>
      <c r="BF130" s="49"/>
      <c r="BG130" s="49"/>
      <c r="BH130" s="49"/>
      <c r="BI130" s="49"/>
      <c r="BJ130" s="49"/>
      <c r="BK130" s="49"/>
      <c r="BL130" s="49"/>
      <c r="BM130" s="49"/>
      <c r="BO130" s="50"/>
      <c r="BP130" s="49"/>
      <c r="BQ130" s="49"/>
      <c r="BR130" s="49"/>
      <c r="BS130" s="49"/>
      <c r="BT130" s="49"/>
      <c r="BU130" s="49"/>
      <c r="BV130" s="49"/>
      <c r="BW130" s="49"/>
      <c r="BX130" s="49"/>
      <c r="BY130" s="49"/>
    </row>
    <row r="131" spans="7:77" s="26" customFormat="1" hidden="1" x14ac:dyDescent="0.25">
      <c r="G131" s="130"/>
      <c r="H131" s="37">
        <v>2024</v>
      </c>
      <c r="I131" s="27" t="s">
        <v>3062</v>
      </c>
      <c r="J131" s="27" t="s">
        <v>3063</v>
      </c>
      <c r="K131" s="29" t="s">
        <v>59</v>
      </c>
      <c r="L131" s="30"/>
      <c r="M131" s="30"/>
      <c r="N131" s="30"/>
      <c r="O131" s="31"/>
      <c r="P131" s="32"/>
      <c r="Q131" s="33"/>
      <c r="R131" s="33"/>
      <c r="U131" s="33"/>
      <c r="V131" s="35"/>
      <c r="AC131" s="36"/>
      <c r="AD131" s="37"/>
      <c r="AE131" s="37"/>
      <c r="AF131" s="38"/>
      <c r="AG131" s="33"/>
      <c r="AH131" s="28"/>
      <c r="AI131" s="37">
        <v>2024</v>
      </c>
      <c r="AJ131" s="38">
        <v>45446</v>
      </c>
      <c r="AK131" s="38">
        <v>45450</v>
      </c>
      <c r="AL131" s="39"/>
      <c r="AM131" s="39"/>
      <c r="AN131" s="37"/>
      <c r="AO131" s="41"/>
      <c r="AP131" s="42"/>
      <c r="AQ131" s="39"/>
      <c r="AR131" s="30"/>
      <c r="AS131" s="30"/>
      <c r="AT131" s="38"/>
      <c r="AU131" s="43" t="s">
        <v>1185</v>
      </c>
      <c r="AV131" s="44"/>
      <c r="AW131" s="45"/>
      <c r="AX131" s="46" t="s">
        <v>2823</v>
      </c>
      <c r="AY131" s="34"/>
      <c r="AZ131" s="27"/>
      <c r="BA131" s="47"/>
      <c r="BB131" s="47"/>
      <c r="BC131" s="48"/>
      <c r="BD131" s="48"/>
      <c r="BE131" s="49"/>
      <c r="BF131" s="49"/>
      <c r="BG131" s="49"/>
      <c r="BH131" s="49"/>
      <c r="BI131" s="49"/>
      <c r="BJ131" s="49"/>
      <c r="BK131" s="49"/>
      <c r="BL131" s="49"/>
      <c r="BM131" s="49"/>
      <c r="BO131" s="50"/>
      <c r="BP131" s="49"/>
      <c r="BQ131" s="49"/>
      <c r="BR131" s="49"/>
      <c r="BS131" s="49"/>
      <c r="BT131" s="49"/>
      <c r="BU131" s="49"/>
      <c r="BV131" s="49"/>
      <c r="BW131" s="49"/>
      <c r="BX131" s="49"/>
      <c r="BY131" s="49"/>
    </row>
    <row r="132" spans="7:77" s="26" customFormat="1" hidden="1" x14ac:dyDescent="0.25">
      <c r="G132" s="130"/>
      <c r="H132" s="37">
        <v>2024</v>
      </c>
      <c r="I132" s="27" t="s">
        <v>2334</v>
      </c>
      <c r="J132" s="27" t="s">
        <v>2335</v>
      </c>
      <c r="K132" s="29"/>
      <c r="L132" s="30"/>
      <c r="M132" s="30"/>
      <c r="N132" s="30"/>
      <c r="O132" s="31"/>
      <c r="P132" s="32"/>
      <c r="Q132" s="33"/>
      <c r="R132" s="33"/>
      <c r="U132" s="33"/>
      <c r="V132" s="35"/>
      <c r="AC132" s="36"/>
      <c r="AD132" s="37"/>
      <c r="AE132" s="37"/>
      <c r="AF132" s="38"/>
      <c r="AG132" s="33" t="s">
        <v>2336</v>
      </c>
      <c r="AH132" s="28"/>
      <c r="AI132" s="37">
        <v>2024</v>
      </c>
      <c r="AJ132" s="38">
        <v>45448</v>
      </c>
      <c r="AK132" s="38">
        <v>45448</v>
      </c>
      <c r="AL132" s="39" t="s">
        <v>2337</v>
      </c>
      <c r="AM132" s="39"/>
      <c r="AN132" s="37"/>
      <c r="AO132" s="41">
        <v>8.3333333333333329E-2</v>
      </c>
      <c r="AP132" s="42" t="s">
        <v>833</v>
      </c>
      <c r="AQ132" s="39">
        <v>962</v>
      </c>
      <c r="AR132" s="30" t="s">
        <v>2338</v>
      </c>
      <c r="AS132" s="30"/>
      <c r="AT132" s="38"/>
      <c r="AU132" s="43" t="s">
        <v>155</v>
      </c>
      <c r="AV132" s="44"/>
      <c r="AW132" s="45"/>
      <c r="AX132" s="46"/>
      <c r="AY132" s="34" t="s">
        <v>1834</v>
      </c>
      <c r="AZ132" s="27"/>
      <c r="BA132" s="47"/>
      <c r="BB132" s="47"/>
      <c r="BC132" s="48">
        <v>45485</v>
      </c>
      <c r="BD132" s="48"/>
      <c r="BE132" s="49"/>
      <c r="BF132" s="49"/>
      <c r="BG132" s="49"/>
      <c r="BH132" s="49"/>
      <c r="BI132" s="49"/>
      <c r="BJ132" s="49"/>
      <c r="BK132" s="49"/>
      <c r="BL132" s="49"/>
      <c r="BM132" s="49"/>
      <c r="BO132" s="50"/>
      <c r="BP132" s="49"/>
      <c r="BQ132" s="49"/>
      <c r="BR132" s="49">
        <v>99</v>
      </c>
      <c r="BS132" s="49"/>
      <c r="BT132" s="49"/>
      <c r="BU132" s="49"/>
      <c r="BV132" s="49"/>
      <c r="BW132" s="49"/>
      <c r="BX132" s="49"/>
      <c r="BY132" s="49"/>
    </row>
    <row r="133" spans="7:77" s="26" customFormat="1" hidden="1" x14ac:dyDescent="0.25">
      <c r="G133" s="130"/>
      <c r="H133" s="37">
        <v>2024</v>
      </c>
      <c r="I133" s="27" t="s">
        <v>2321</v>
      </c>
      <c r="J133" s="27" t="s">
        <v>2322</v>
      </c>
      <c r="K133" s="29"/>
      <c r="L133" s="30"/>
      <c r="M133" s="30"/>
      <c r="N133" s="30"/>
      <c r="O133" s="31"/>
      <c r="P133" s="32"/>
      <c r="Q133" s="33"/>
      <c r="R133" s="33"/>
      <c r="U133" s="33"/>
      <c r="V133" s="35"/>
      <c r="Y133" s="26" t="s">
        <v>2224</v>
      </c>
      <c r="Z133" s="26" t="s">
        <v>2324</v>
      </c>
      <c r="AC133" s="36"/>
      <c r="AD133" s="37">
        <v>40</v>
      </c>
      <c r="AE133" s="37"/>
      <c r="AF133" s="38"/>
      <c r="AG133" s="33" t="s">
        <v>2325</v>
      </c>
      <c r="AH133" s="28"/>
      <c r="AI133" s="37">
        <v>2024</v>
      </c>
      <c r="AJ133" s="38">
        <v>45449</v>
      </c>
      <c r="AK133" s="38">
        <v>45449</v>
      </c>
      <c r="AL133" s="39" t="s">
        <v>664</v>
      </c>
      <c r="AM133" s="39"/>
      <c r="AN133" s="37" t="s">
        <v>2326</v>
      </c>
      <c r="AO133" s="41">
        <v>0.16666666666666666</v>
      </c>
      <c r="AP133" s="42" t="s">
        <v>1871</v>
      </c>
      <c r="AQ133" s="39">
        <v>959</v>
      </c>
      <c r="AR133" s="30" t="s">
        <v>2327</v>
      </c>
      <c r="AS133" s="30"/>
      <c r="AT133" s="38"/>
      <c r="AU133" s="43" t="s">
        <v>911</v>
      </c>
      <c r="AV133" s="44"/>
      <c r="AW133" s="45"/>
      <c r="AX133" s="46"/>
      <c r="AY133" s="34" t="s">
        <v>2323</v>
      </c>
      <c r="AZ133" s="27"/>
      <c r="BA133" s="47"/>
      <c r="BB133" s="47"/>
      <c r="BC133" s="48">
        <v>45485</v>
      </c>
      <c r="BD133" s="48"/>
      <c r="BE133" s="49"/>
      <c r="BF133" s="49"/>
      <c r="BG133" s="49"/>
      <c r="BH133" s="49"/>
      <c r="BI133" s="49"/>
      <c r="BJ133" s="49"/>
      <c r="BK133" s="49"/>
      <c r="BL133" s="49"/>
      <c r="BM133" s="49"/>
      <c r="BO133" s="50"/>
      <c r="BP133" s="49"/>
      <c r="BQ133" s="49"/>
      <c r="BR133" s="49">
        <v>23</v>
      </c>
      <c r="BS133" s="49"/>
      <c r="BT133" s="49"/>
      <c r="BU133" s="49"/>
      <c r="BV133" s="49"/>
      <c r="BW133" s="49"/>
      <c r="BX133" s="49"/>
      <c r="BY133" s="49"/>
    </row>
    <row r="134" spans="7:77" s="26" customFormat="1" hidden="1" x14ac:dyDescent="0.25">
      <c r="G134" s="130"/>
      <c r="H134" s="37">
        <v>2024</v>
      </c>
      <c r="I134" s="27" t="s">
        <v>3461</v>
      </c>
      <c r="J134" s="27" t="s">
        <v>3462</v>
      </c>
      <c r="K134" s="29"/>
      <c r="L134" s="30"/>
      <c r="M134" s="30"/>
      <c r="N134" s="30"/>
      <c r="O134" s="31"/>
      <c r="P134" s="32"/>
      <c r="Q134" s="33"/>
      <c r="R134" s="33"/>
      <c r="U134" s="33"/>
      <c r="V134" s="35"/>
      <c r="Z134" s="26" t="s">
        <v>91</v>
      </c>
      <c r="AC134" s="36" t="s">
        <v>3192</v>
      </c>
      <c r="AD134" s="37">
        <v>150</v>
      </c>
      <c r="AE134" s="37"/>
      <c r="AF134" s="38"/>
      <c r="AG134" s="33" t="s">
        <v>3463</v>
      </c>
      <c r="AH134" s="28"/>
      <c r="AI134" s="37">
        <v>2024</v>
      </c>
      <c r="AJ134" s="38">
        <v>45449</v>
      </c>
      <c r="AK134" s="38">
        <v>45451</v>
      </c>
      <c r="AL134" s="39"/>
      <c r="AM134" s="39"/>
      <c r="AN134" s="26" t="s">
        <v>91</v>
      </c>
      <c r="AO134" s="41"/>
      <c r="AP134" s="42" t="s">
        <v>3464</v>
      </c>
      <c r="AQ134" s="39"/>
      <c r="AR134" s="30" t="s">
        <v>2756</v>
      </c>
      <c r="AS134" s="30"/>
      <c r="AT134" s="38"/>
      <c r="AU134" s="43" t="s">
        <v>911</v>
      </c>
      <c r="AV134" s="44"/>
      <c r="AW134" s="45">
        <v>45546</v>
      </c>
      <c r="AX134" s="46" t="s">
        <v>2916</v>
      </c>
      <c r="AY134" s="34"/>
      <c r="AZ134" s="27"/>
      <c r="BA134" s="47"/>
      <c r="BB134" s="47"/>
      <c r="BC134" s="48"/>
      <c r="BD134" s="48"/>
      <c r="BE134" s="49"/>
      <c r="BF134" s="49"/>
      <c r="BG134" s="49"/>
      <c r="BH134" s="49"/>
      <c r="BI134" s="49" t="e">
        <v>#VALUE!</v>
      </c>
      <c r="BJ134" s="49"/>
      <c r="BK134" s="49"/>
      <c r="BL134" s="49"/>
      <c r="BM134" s="49"/>
      <c r="BO134" s="50"/>
      <c r="BP134" s="49"/>
      <c r="BQ134" s="49"/>
      <c r="BR134" s="49"/>
      <c r="BS134" s="49"/>
      <c r="BT134" s="49"/>
      <c r="BU134" s="49"/>
      <c r="BV134" s="49"/>
      <c r="BW134" s="49"/>
      <c r="BX134" s="49"/>
      <c r="BY134" s="49"/>
    </row>
    <row r="135" spans="7:77" s="26" customFormat="1" hidden="1" x14ac:dyDescent="0.25">
      <c r="G135" s="130"/>
      <c r="H135" s="37">
        <v>2024</v>
      </c>
      <c r="I135" s="27" t="s">
        <v>1971</v>
      </c>
      <c r="J135" s="27" t="s">
        <v>1972</v>
      </c>
      <c r="K135" s="29"/>
      <c r="L135" s="30"/>
      <c r="M135" s="30"/>
      <c r="N135" s="30"/>
      <c r="O135" s="31"/>
      <c r="P135" s="32"/>
      <c r="Q135" s="33"/>
      <c r="R135" s="33"/>
      <c r="S135" s="26" t="s">
        <v>1973</v>
      </c>
      <c r="U135" s="33"/>
      <c r="V135" s="35"/>
      <c r="X135" s="26" t="s">
        <v>1975</v>
      </c>
      <c r="Z135" s="26" t="s">
        <v>91</v>
      </c>
      <c r="AA135" s="26" t="s">
        <v>1976</v>
      </c>
      <c r="AB135" s="26" t="s">
        <v>423</v>
      </c>
      <c r="AC135" s="36"/>
      <c r="AD135" s="37">
        <v>40</v>
      </c>
      <c r="AE135" s="37"/>
      <c r="AF135" s="38"/>
      <c r="AG135" s="33">
        <v>10294513</v>
      </c>
      <c r="AH135" s="28" t="s">
        <v>1977</v>
      </c>
      <c r="AI135" s="37">
        <v>2024</v>
      </c>
      <c r="AJ135" s="38">
        <v>45456</v>
      </c>
      <c r="AK135" s="38">
        <v>45488</v>
      </c>
      <c r="AL135" s="39" t="s">
        <v>1978</v>
      </c>
      <c r="AM135" s="39" t="s">
        <v>31</v>
      </c>
      <c r="AN135" s="26" t="s">
        <v>91</v>
      </c>
      <c r="AO135" s="41">
        <v>1.25</v>
      </c>
      <c r="AP135" s="42" t="s">
        <v>1794</v>
      </c>
      <c r="AQ135" s="39">
        <v>884</v>
      </c>
      <c r="AR135" s="30" t="s">
        <v>1979</v>
      </c>
      <c r="AS135" s="30"/>
      <c r="AT135" s="38"/>
      <c r="AU135" s="43" t="s">
        <v>155</v>
      </c>
      <c r="AV135" s="44"/>
      <c r="AW135" s="45"/>
      <c r="AX135" s="46"/>
      <c r="AY135" s="34" t="s">
        <v>1974</v>
      </c>
      <c r="AZ135" s="27"/>
      <c r="BA135" s="47"/>
      <c r="BB135" s="47"/>
      <c r="BC135" s="48">
        <v>45523</v>
      </c>
      <c r="BD135" s="48"/>
      <c r="BE135" s="49"/>
      <c r="BF135" s="49"/>
      <c r="BG135" s="49"/>
      <c r="BH135" s="49"/>
      <c r="BI135" s="49"/>
      <c r="BJ135" s="49"/>
      <c r="BK135" s="49"/>
      <c r="BL135" s="49"/>
      <c r="BM135" s="49"/>
      <c r="BO135" s="50"/>
      <c r="BP135" s="49"/>
      <c r="BQ135" s="49"/>
      <c r="BR135" s="49">
        <v>34</v>
      </c>
      <c r="BS135" s="49"/>
      <c r="BT135" s="49"/>
      <c r="BU135" s="49"/>
      <c r="BV135" s="49"/>
      <c r="BW135" s="49"/>
      <c r="BX135" s="49"/>
      <c r="BY135" s="49"/>
    </row>
    <row r="136" spans="7:77" s="26" customFormat="1" hidden="1" x14ac:dyDescent="0.25">
      <c r="G136" s="130"/>
      <c r="H136" s="37">
        <v>2024</v>
      </c>
      <c r="I136" s="27" t="s">
        <v>2348</v>
      </c>
      <c r="J136" s="27" t="s">
        <v>2349</v>
      </c>
      <c r="K136" s="29"/>
      <c r="L136" s="30"/>
      <c r="M136" s="30"/>
      <c r="N136" s="30"/>
      <c r="O136" s="31"/>
      <c r="P136" s="32"/>
      <c r="Q136" s="33"/>
      <c r="R136" s="33"/>
      <c r="U136" s="33"/>
      <c r="V136" s="35"/>
      <c r="X136" s="26" t="s">
        <v>1833</v>
      </c>
      <c r="AC136" s="36"/>
      <c r="AD136" s="37">
        <v>200</v>
      </c>
      <c r="AE136" s="37"/>
      <c r="AF136" s="38"/>
      <c r="AG136" s="33" t="s">
        <v>2350</v>
      </c>
      <c r="AH136" s="28" t="s">
        <v>2351</v>
      </c>
      <c r="AI136" s="37">
        <v>2024</v>
      </c>
      <c r="AJ136" s="38">
        <v>45456</v>
      </c>
      <c r="AK136" s="38">
        <v>45456</v>
      </c>
      <c r="AL136" s="39" t="s">
        <v>2352</v>
      </c>
      <c r="AM136" s="39" t="s">
        <v>2211</v>
      </c>
      <c r="AN136" s="37"/>
      <c r="AO136" s="41">
        <v>8.3333333333333329E-2</v>
      </c>
      <c r="AP136" s="42" t="s">
        <v>833</v>
      </c>
      <c r="AQ136" s="39">
        <v>966</v>
      </c>
      <c r="AR136" s="30" t="s">
        <v>2353</v>
      </c>
      <c r="AS136" s="30"/>
      <c r="AT136" s="38"/>
      <c r="AU136" s="43" t="s">
        <v>155</v>
      </c>
      <c r="AV136" s="44"/>
      <c r="AW136" s="45"/>
      <c r="AX136" s="46"/>
      <c r="AY136" s="34"/>
      <c r="AZ136" s="27"/>
      <c r="BA136" s="47"/>
      <c r="BB136" s="47"/>
      <c r="BC136" s="48">
        <v>45492</v>
      </c>
      <c r="BD136" s="48"/>
      <c r="BE136" s="49"/>
      <c r="BF136" s="49"/>
      <c r="BG136" s="49"/>
      <c r="BH136" s="49"/>
      <c r="BI136" s="49"/>
      <c r="BJ136" s="49"/>
      <c r="BK136" s="49"/>
      <c r="BL136" s="49"/>
      <c r="BM136" s="49"/>
      <c r="BO136" s="50"/>
      <c r="BP136" s="49"/>
      <c r="BQ136" s="49">
        <v>220</v>
      </c>
      <c r="BR136" s="49"/>
      <c r="BS136" s="49"/>
      <c r="BT136" s="49"/>
      <c r="BU136" s="49"/>
      <c r="BV136" s="49"/>
      <c r="BW136" s="49"/>
      <c r="BX136" s="49"/>
      <c r="BY136" s="49"/>
    </row>
    <row r="137" spans="7:77" s="26" customFormat="1" hidden="1" x14ac:dyDescent="0.25">
      <c r="G137" s="130"/>
      <c r="H137" s="37">
        <v>2024</v>
      </c>
      <c r="I137" s="27" t="s">
        <v>3019</v>
      </c>
      <c r="J137" s="27" t="s">
        <v>3020</v>
      </c>
      <c r="K137" s="29"/>
      <c r="L137" s="30" t="s">
        <v>2760</v>
      </c>
      <c r="M137" s="30"/>
      <c r="N137" s="30"/>
      <c r="O137" s="31"/>
      <c r="P137" s="32"/>
      <c r="Q137" s="33"/>
      <c r="R137" s="33"/>
      <c r="U137" s="33"/>
      <c r="V137" s="35"/>
      <c r="AC137" s="36"/>
      <c r="AD137" s="37"/>
      <c r="AE137" s="37"/>
      <c r="AF137" s="38" t="s">
        <v>47</v>
      </c>
      <c r="AG137" s="33"/>
      <c r="AH137" s="28"/>
      <c r="AI137" s="37">
        <v>2024</v>
      </c>
      <c r="AJ137" s="38">
        <v>45460</v>
      </c>
      <c r="AK137" s="38">
        <v>45464</v>
      </c>
      <c r="AL137" s="39"/>
      <c r="AM137" s="39"/>
      <c r="AN137" s="37" t="s">
        <v>3021</v>
      </c>
      <c r="AO137" s="41"/>
      <c r="AP137" s="42" t="s">
        <v>573</v>
      </c>
      <c r="AQ137" s="39"/>
      <c r="AR137" s="30"/>
      <c r="AS137" s="30"/>
      <c r="AT137" s="38"/>
      <c r="AU137" s="43" t="s">
        <v>155</v>
      </c>
      <c r="AV137" s="44"/>
      <c r="AW137" s="45"/>
      <c r="AX137" s="46" t="s">
        <v>3022</v>
      </c>
      <c r="AY137" s="34"/>
      <c r="AZ137" s="27"/>
      <c r="BA137" s="47" t="s">
        <v>47</v>
      </c>
      <c r="BB137" s="47"/>
      <c r="BC137" s="48">
        <v>45545</v>
      </c>
      <c r="BD137" s="48"/>
      <c r="BE137" s="49"/>
      <c r="BF137" s="49"/>
      <c r="BG137" s="49"/>
      <c r="BH137" s="49"/>
      <c r="BI137" s="49"/>
      <c r="BJ137" s="49"/>
      <c r="BK137" s="49"/>
      <c r="BL137" s="49"/>
      <c r="BM137" s="49"/>
      <c r="BO137" s="50"/>
      <c r="BP137" s="49"/>
      <c r="BQ137" s="49">
        <v>2</v>
      </c>
      <c r="BR137" s="49"/>
      <c r="BS137" s="49"/>
      <c r="BT137" s="49"/>
      <c r="BU137" s="49"/>
      <c r="BV137" s="49"/>
      <c r="BW137" s="49"/>
      <c r="BX137" s="49"/>
      <c r="BY137" s="49"/>
    </row>
    <row r="138" spans="7:77" s="26" customFormat="1" hidden="1" x14ac:dyDescent="0.25">
      <c r="G138" s="130"/>
      <c r="H138" s="37">
        <v>2024</v>
      </c>
      <c r="I138" s="27" t="s">
        <v>3030</v>
      </c>
      <c r="J138" s="27" t="s">
        <v>3031</v>
      </c>
      <c r="K138" s="29"/>
      <c r="L138" s="30" t="s">
        <v>2061</v>
      </c>
      <c r="M138" s="30"/>
      <c r="N138" s="30"/>
      <c r="O138" s="31"/>
      <c r="P138" s="32"/>
      <c r="Q138" s="33"/>
      <c r="R138" s="33"/>
      <c r="U138" s="33"/>
      <c r="V138" s="35"/>
      <c r="Z138" s="26" t="s">
        <v>78</v>
      </c>
      <c r="AC138" s="36"/>
      <c r="AD138" s="37">
        <v>10</v>
      </c>
      <c r="AE138" s="37"/>
      <c r="AF138" s="38" t="s">
        <v>3525</v>
      </c>
      <c r="AG138" s="33" t="s">
        <v>3032</v>
      </c>
      <c r="AH138" s="28" t="s">
        <v>184</v>
      </c>
      <c r="AI138" s="37">
        <v>2024</v>
      </c>
      <c r="AJ138" s="38">
        <v>45460</v>
      </c>
      <c r="AK138" s="38">
        <v>45471</v>
      </c>
      <c r="AL138" s="39"/>
      <c r="AM138" s="39" t="s">
        <v>720</v>
      </c>
      <c r="AN138" s="37"/>
      <c r="AO138" s="41">
        <v>1.6666666666666667</v>
      </c>
      <c r="AP138" s="42" t="s">
        <v>1894</v>
      </c>
      <c r="AQ138" s="39"/>
      <c r="AR138" s="30"/>
      <c r="AS138" s="30"/>
      <c r="AT138" s="38"/>
      <c r="AU138" s="43" t="s">
        <v>155</v>
      </c>
      <c r="AV138" s="44"/>
      <c r="AW138" s="45"/>
      <c r="AX138" s="46" t="s">
        <v>2061</v>
      </c>
      <c r="AY138" s="34"/>
      <c r="AZ138" s="27"/>
      <c r="BA138" s="47" t="s">
        <v>2061</v>
      </c>
      <c r="BB138" s="47"/>
      <c r="BC138" s="48">
        <v>45485</v>
      </c>
      <c r="BD138" s="48"/>
      <c r="BE138" s="49"/>
      <c r="BF138" s="49"/>
      <c r="BG138" s="49"/>
      <c r="BH138" s="49"/>
      <c r="BI138" s="49"/>
      <c r="BJ138" s="49"/>
      <c r="BK138" s="49"/>
      <c r="BL138" s="49"/>
      <c r="BM138" s="49"/>
      <c r="BO138" s="50">
        <v>11</v>
      </c>
      <c r="BP138" s="49"/>
      <c r="BQ138" s="49"/>
      <c r="BR138" s="49">
        <v>10</v>
      </c>
      <c r="BS138" s="49"/>
      <c r="BT138" s="49"/>
      <c r="BU138" s="49"/>
      <c r="BV138" s="49"/>
      <c r="BW138" s="49"/>
      <c r="BX138" s="49"/>
      <c r="BY138" s="49"/>
    </row>
    <row r="139" spans="7:77" s="26" customFormat="1" hidden="1" x14ac:dyDescent="0.25">
      <c r="G139" s="130"/>
      <c r="H139" s="37">
        <v>2024</v>
      </c>
      <c r="I139" s="27" t="s">
        <v>2344</v>
      </c>
      <c r="J139" s="27" t="s">
        <v>2345</v>
      </c>
      <c r="K139" s="29"/>
      <c r="L139" s="30"/>
      <c r="M139" s="30"/>
      <c r="N139" s="30"/>
      <c r="O139" s="31"/>
      <c r="P139" s="32"/>
      <c r="Q139" s="33"/>
      <c r="R139" s="33"/>
      <c r="U139" s="33"/>
      <c r="V139" s="35"/>
      <c r="AC139" s="36"/>
      <c r="AD139" s="37"/>
      <c r="AE139" s="37"/>
      <c r="AF139" s="38"/>
      <c r="AG139" s="33" t="s">
        <v>2346</v>
      </c>
      <c r="AH139" s="28"/>
      <c r="AI139" s="37">
        <v>2024</v>
      </c>
      <c r="AJ139" s="38">
        <v>45460</v>
      </c>
      <c r="AK139" s="38">
        <v>45460</v>
      </c>
      <c r="AL139" s="39" t="s">
        <v>664</v>
      </c>
      <c r="AM139" s="39" t="s">
        <v>57</v>
      </c>
      <c r="AN139" s="37"/>
      <c r="AO139" s="41">
        <v>8.3333333333333329E-2</v>
      </c>
      <c r="AP139" s="42" t="s">
        <v>833</v>
      </c>
      <c r="AQ139" s="39">
        <v>965</v>
      </c>
      <c r="AR139" s="30" t="s">
        <v>2347</v>
      </c>
      <c r="AS139" s="30"/>
      <c r="AT139" s="38"/>
      <c r="AU139" s="43" t="s">
        <v>155</v>
      </c>
      <c r="AV139" s="44"/>
      <c r="AW139" s="45"/>
      <c r="AX139" s="46"/>
      <c r="AY139" s="34" t="s">
        <v>1834</v>
      </c>
      <c r="AZ139" s="27"/>
      <c r="BA139" s="47"/>
      <c r="BB139" s="47"/>
      <c r="BC139" s="48">
        <v>45485</v>
      </c>
      <c r="BD139" s="48"/>
      <c r="BE139" s="49"/>
      <c r="BF139" s="49"/>
      <c r="BG139" s="49"/>
      <c r="BH139" s="49"/>
      <c r="BI139" s="49"/>
      <c r="BJ139" s="49"/>
      <c r="BK139" s="49"/>
      <c r="BL139" s="49"/>
      <c r="BM139" s="49"/>
      <c r="BO139" s="50"/>
      <c r="BP139" s="49"/>
      <c r="BQ139" s="49"/>
      <c r="BR139" s="49">
        <v>39</v>
      </c>
      <c r="BS139" s="49"/>
      <c r="BT139" s="49"/>
      <c r="BU139" s="49"/>
      <c r="BV139" s="49"/>
      <c r="BW139" s="49"/>
      <c r="BX139" s="49"/>
      <c r="BY139" s="49"/>
    </row>
    <row r="140" spans="7:77" s="26" customFormat="1" hidden="1" x14ac:dyDescent="0.25">
      <c r="G140" s="130"/>
      <c r="H140" s="37">
        <v>2024</v>
      </c>
      <c r="I140" s="27" t="s">
        <v>2328</v>
      </c>
      <c r="J140" s="27" t="s">
        <v>2329</v>
      </c>
      <c r="K140" s="29"/>
      <c r="L140" s="30"/>
      <c r="M140" s="30"/>
      <c r="N140" s="30"/>
      <c r="O140" s="31"/>
      <c r="P140" s="32"/>
      <c r="Q140" s="33"/>
      <c r="R140" s="33"/>
      <c r="U140" s="33"/>
      <c r="V140" s="35"/>
      <c r="AC140" s="36"/>
      <c r="AD140" s="37">
        <v>70</v>
      </c>
      <c r="AE140" s="37"/>
      <c r="AF140" s="38"/>
      <c r="AG140" s="33" t="s">
        <v>2331</v>
      </c>
      <c r="AH140" s="28"/>
      <c r="AI140" s="37">
        <v>2024</v>
      </c>
      <c r="AJ140" s="38">
        <v>45462</v>
      </c>
      <c r="AK140" s="38">
        <v>45462</v>
      </c>
      <c r="AL140" s="39" t="s">
        <v>30</v>
      </c>
      <c r="AM140" s="39" t="s">
        <v>57</v>
      </c>
      <c r="AN140" s="37" t="s">
        <v>2332</v>
      </c>
      <c r="AO140" s="41">
        <v>0.125</v>
      </c>
      <c r="AP140" s="42" t="s">
        <v>1968</v>
      </c>
      <c r="AQ140" s="39">
        <v>961</v>
      </c>
      <c r="AR140" s="30" t="s">
        <v>2333</v>
      </c>
      <c r="AS140" s="30"/>
      <c r="AT140" s="38"/>
      <c r="AU140" s="43" t="s">
        <v>155</v>
      </c>
      <c r="AV140" s="44"/>
      <c r="AW140" s="45"/>
      <c r="AX140" s="46"/>
      <c r="AY140" s="34" t="s">
        <v>2330</v>
      </c>
      <c r="AZ140" s="27"/>
      <c r="BA140" s="47"/>
      <c r="BB140" s="47"/>
      <c r="BC140" s="48">
        <v>45485</v>
      </c>
      <c r="BD140" s="48"/>
      <c r="BE140" s="49"/>
      <c r="BF140" s="49"/>
      <c r="BG140" s="49"/>
      <c r="BH140" s="49"/>
      <c r="BI140" s="49"/>
      <c r="BJ140" s="49"/>
      <c r="BK140" s="49"/>
      <c r="BL140" s="49"/>
      <c r="BM140" s="49"/>
      <c r="BO140" s="50"/>
      <c r="BP140" s="49"/>
      <c r="BQ140" s="49"/>
      <c r="BR140" s="49">
        <v>102</v>
      </c>
      <c r="BS140" s="49"/>
      <c r="BT140" s="49"/>
      <c r="BU140" s="49"/>
      <c r="BV140" s="49"/>
      <c r="BW140" s="49"/>
      <c r="BX140" s="49"/>
      <c r="BY140" s="49"/>
    </row>
    <row r="141" spans="7:77" s="26" customFormat="1" hidden="1" x14ac:dyDescent="0.25">
      <c r="G141" s="130"/>
      <c r="H141" s="37">
        <v>2024</v>
      </c>
      <c r="I141" s="27" t="s">
        <v>2098</v>
      </c>
      <c r="J141" s="27" t="s">
        <v>2099</v>
      </c>
      <c r="K141" s="29"/>
      <c r="L141" s="30" t="s">
        <v>750</v>
      </c>
      <c r="M141" s="30"/>
      <c r="N141" s="30"/>
      <c r="O141" s="31"/>
      <c r="P141" s="32"/>
      <c r="Q141" s="33"/>
      <c r="R141" s="33"/>
      <c r="U141" s="33"/>
      <c r="V141" s="35"/>
      <c r="W141" s="26" t="s">
        <v>2100</v>
      </c>
      <c r="Z141" s="26" t="s">
        <v>610</v>
      </c>
      <c r="AB141" s="26" t="s">
        <v>1754</v>
      </c>
      <c r="AC141" s="36"/>
      <c r="AD141" s="37"/>
      <c r="AE141" s="37"/>
      <c r="AF141" s="38"/>
      <c r="AG141" s="33" t="s">
        <v>2113</v>
      </c>
      <c r="AH141" s="28" t="s">
        <v>239</v>
      </c>
      <c r="AI141" s="37">
        <v>2024</v>
      </c>
      <c r="AJ141" s="38">
        <v>45462</v>
      </c>
      <c r="AK141" s="38">
        <v>45462</v>
      </c>
      <c r="AL141" s="39"/>
      <c r="AM141" s="39"/>
      <c r="AN141" s="37" t="s">
        <v>2101</v>
      </c>
      <c r="AO141" s="41">
        <v>0.25</v>
      </c>
      <c r="AP141" s="42" t="s">
        <v>1270</v>
      </c>
      <c r="AQ141" s="39">
        <v>920</v>
      </c>
      <c r="AR141" s="30" t="s">
        <v>2102</v>
      </c>
      <c r="AS141" s="30"/>
      <c r="AT141" s="38"/>
      <c r="AU141" s="43" t="s">
        <v>155</v>
      </c>
      <c r="AV141" s="44"/>
      <c r="AW141" s="45"/>
      <c r="AX141" s="46" t="s">
        <v>2110</v>
      </c>
      <c r="AY141" s="34"/>
      <c r="AZ141" s="27"/>
      <c r="BA141" s="47"/>
      <c r="BB141" s="47"/>
      <c r="BC141" s="48">
        <v>45545</v>
      </c>
      <c r="BD141" s="48"/>
      <c r="BE141" s="49"/>
      <c r="BF141" s="49"/>
      <c r="BG141" s="49"/>
      <c r="BH141" s="49"/>
      <c r="BI141" s="49"/>
      <c r="BJ141" s="49"/>
      <c r="BK141" s="49"/>
      <c r="BL141" s="49"/>
      <c r="BM141" s="49"/>
      <c r="BO141" s="50"/>
      <c r="BP141" s="49"/>
      <c r="BQ141" s="49"/>
      <c r="BR141" s="49">
        <v>11</v>
      </c>
      <c r="BS141" s="49"/>
      <c r="BT141" s="49"/>
      <c r="BU141" s="49"/>
      <c r="BV141" s="49"/>
      <c r="BW141" s="49"/>
      <c r="BX141" s="49"/>
      <c r="BY141" s="49"/>
    </row>
    <row r="142" spans="7:77" s="26" customFormat="1" hidden="1" x14ac:dyDescent="0.25">
      <c r="G142" s="130"/>
      <c r="H142" s="37">
        <v>2024</v>
      </c>
      <c r="I142" s="27" t="s">
        <v>2369</v>
      </c>
      <c r="J142" s="27" t="s">
        <v>2370</v>
      </c>
      <c r="K142" s="29"/>
      <c r="L142" s="30" t="s">
        <v>750</v>
      </c>
      <c r="M142" s="30"/>
      <c r="N142" s="30"/>
      <c r="O142" s="31"/>
      <c r="P142" s="32"/>
      <c r="Q142" s="33"/>
      <c r="R142" s="33"/>
      <c r="U142" s="33"/>
      <c r="V142" s="35"/>
      <c r="Z142" s="26" t="s">
        <v>97</v>
      </c>
      <c r="AC142" s="36" t="s">
        <v>2371</v>
      </c>
      <c r="AD142" s="37"/>
      <c r="AE142" s="37"/>
      <c r="AF142" s="38"/>
      <c r="AG142" s="33" t="s">
        <v>2372</v>
      </c>
      <c r="AH142" s="28"/>
      <c r="AI142" s="37">
        <v>2024</v>
      </c>
      <c r="AJ142" s="38">
        <v>45462</v>
      </c>
      <c r="AK142" s="38">
        <v>45464</v>
      </c>
      <c r="AL142" s="39"/>
      <c r="AM142" s="39"/>
      <c r="AN142" s="37"/>
      <c r="AO142" s="41"/>
      <c r="AP142" s="42" t="s">
        <v>2086</v>
      </c>
      <c r="AQ142" s="39">
        <v>970</v>
      </c>
      <c r="AR142" s="30" t="s">
        <v>2373</v>
      </c>
      <c r="AS142" s="30"/>
      <c r="AT142" s="38"/>
      <c r="AU142" s="43" t="s">
        <v>155</v>
      </c>
      <c r="AV142" s="44"/>
      <c r="AW142" s="45"/>
      <c r="AX142" s="46"/>
      <c r="AY142" s="34" t="s">
        <v>1834</v>
      </c>
      <c r="AZ142" s="27"/>
      <c r="BA142" s="47"/>
      <c r="BB142" s="47"/>
      <c r="BC142" s="48">
        <v>45492</v>
      </c>
      <c r="BD142" s="48"/>
      <c r="BE142" s="49"/>
      <c r="BF142" s="49"/>
      <c r="BG142" s="49"/>
      <c r="BH142" s="49"/>
      <c r="BI142" s="49" t="e">
        <v>#VALUE!</v>
      </c>
      <c r="BJ142" s="49"/>
      <c r="BK142" s="49"/>
      <c r="BL142" s="49"/>
      <c r="BM142" s="49"/>
      <c r="BO142" s="50"/>
      <c r="BP142" s="49"/>
      <c r="BQ142" s="49">
        <v>573</v>
      </c>
      <c r="BR142" s="49"/>
      <c r="BS142" s="49"/>
      <c r="BT142" s="49"/>
      <c r="BU142" s="49"/>
      <c r="BV142" s="49"/>
      <c r="BW142" s="49"/>
      <c r="BX142" s="49"/>
      <c r="BY142" s="49"/>
    </row>
    <row r="143" spans="7:77" s="26" customFormat="1" hidden="1" x14ac:dyDescent="0.25">
      <c r="G143" s="130"/>
      <c r="H143" s="37">
        <v>2024</v>
      </c>
      <c r="I143" s="27" t="s">
        <v>2098</v>
      </c>
      <c r="J143" s="27" t="s">
        <v>2099</v>
      </c>
      <c r="K143" s="29"/>
      <c r="L143" s="30" t="s">
        <v>750</v>
      </c>
      <c r="M143" s="30"/>
      <c r="N143" s="30"/>
      <c r="O143" s="31"/>
      <c r="P143" s="32"/>
      <c r="Q143" s="33"/>
      <c r="R143" s="33"/>
      <c r="U143" s="33"/>
      <c r="V143" s="35"/>
      <c r="W143" s="26" t="s">
        <v>2100</v>
      </c>
      <c r="Z143" s="26" t="s">
        <v>610</v>
      </c>
      <c r="AB143" s="26" t="s">
        <v>1754</v>
      </c>
      <c r="AC143" s="36"/>
      <c r="AD143" s="37"/>
      <c r="AE143" s="37"/>
      <c r="AF143" s="38"/>
      <c r="AG143" s="33" t="s">
        <v>2112</v>
      </c>
      <c r="AH143" s="28" t="s">
        <v>239</v>
      </c>
      <c r="AI143" s="37">
        <v>2024</v>
      </c>
      <c r="AJ143" s="38">
        <v>45463</v>
      </c>
      <c r="AK143" s="38">
        <v>45463</v>
      </c>
      <c r="AL143" s="39"/>
      <c r="AM143" s="39"/>
      <c r="AN143" s="37" t="s">
        <v>2101</v>
      </c>
      <c r="AO143" s="41">
        <v>0.25</v>
      </c>
      <c r="AP143" s="42" t="s">
        <v>1270</v>
      </c>
      <c r="AQ143" s="39">
        <v>920</v>
      </c>
      <c r="AR143" s="30" t="s">
        <v>2102</v>
      </c>
      <c r="AS143" s="30"/>
      <c r="AT143" s="38"/>
      <c r="AU143" s="43" t="s">
        <v>155</v>
      </c>
      <c r="AV143" s="44"/>
      <c r="AW143" s="45"/>
      <c r="AX143" s="46" t="s">
        <v>2110</v>
      </c>
      <c r="AY143" s="34"/>
      <c r="AZ143" s="27"/>
      <c r="BA143" s="47"/>
      <c r="BB143" s="47"/>
      <c r="BC143" s="48">
        <v>45545</v>
      </c>
      <c r="BD143" s="48"/>
      <c r="BE143" s="49"/>
      <c r="BF143" s="49"/>
      <c r="BG143" s="49"/>
      <c r="BH143" s="49"/>
      <c r="BI143" s="49"/>
      <c r="BJ143" s="49"/>
      <c r="BK143" s="49"/>
      <c r="BL143" s="49"/>
      <c r="BM143" s="49"/>
      <c r="BO143" s="50"/>
      <c r="BP143" s="49"/>
      <c r="BQ143" s="49"/>
      <c r="BR143" s="49">
        <v>26</v>
      </c>
      <c r="BS143" s="49"/>
      <c r="BT143" s="49"/>
      <c r="BU143" s="49"/>
      <c r="BV143" s="49"/>
      <c r="BW143" s="49"/>
      <c r="BX143" s="49"/>
      <c r="BY143" s="49"/>
    </row>
    <row r="144" spans="7:77" s="26" customFormat="1" hidden="1" x14ac:dyDescent="0.25">
      <c r="G144" s="130"/>
      <c r="H144" s="37">
        <v>2024</v>
      </c>
      <c r="I144" s="27" t="s">
        <v>2098</v>
      </c>
      <c r="J144" s="27" t="s">
        <v>2099</v>
      </c>
      <c r="K144" s="29"/>
      <c r="L144" s="30" t="s">
        <v>750</v>
      </c>
      <c r="M144" s="30"/>
      <c r="N144" s="30"/>
      <c r="O144" s="31"/>
      <c r="P144" s="32"/>
      <c r="Q144" s="33"/>
      <c r="R144" s="33"/>
      <c r="U144" s="33"/>
      <c r="V144" s="35"/>
      <c r="W144" s="26" t="s">
        <v>2100</v>
      </c>
      <c r="Z144" s="26" t="s">
        <v>610</v>
      </c>
      <c r="AB144" s="26" t="s">
        <v>1754</v>
      </c>
      <c r="AC144" s="36"/>
      <c r="AD144" s="37"/>
      <c r="AE144" s="37"/>
      <c r="AF144" s="38"/>
      <c r="AG144" s="33" t="s">
        <v>2112</v>
      </c>
      <c r="AH144" s="28" t="s">
        <v>239</v>
      </c>
      <c r="AI144" s="37">
        <v>2024</v>
      </c>
      <c r="AJ144" s="38">
        <v>45464</v>
      </c>
      <c r="AK144" s="38">
        <v>45464</v>
      </c>
      <c r="AL144" s="39"/>
      <c r="AM144" s="39"/>
      <c r="AN144" s="37" t="s">
        <v>2101</v>
      </c>
      <c r="AO144" s="41">
        <v>0.25</v>
      </c>
      <c r="AP144" s="42" t="s">
        <v>1270</v>
      </c>
      <c r="AQ144" s="39">
        <v>920</v>
      </c>
      <c r="AR144" s="30" t="s">
        <v>2102</v>
      </c>
      <c r="AS144" s="30"/>
      <c r="AT144" s="38"/>
      <c r="AU144" s="43" t="s">
        <v>155</v>
      </c>
      <c r="AV144" s="44"/>
      <c r="AW144" s="45"/>
      <c r="AX144" s="46" t="s">
        <v>2110</v>
      </c>
      <c r="AY144" s="34"/>
      <c r="AZ144" s="27"/>
      <c r="BA144" s="47"/>
      <c r="BB144" s="47"/>
      <c r="BC144" s="48">
        <v>45545</v>
      </c>
      <c r="BD144" s="48"/>
      <c r="BE144" s="49">
        <v>26</v>
      </c>
      <c r="BF144" s="49"/>
      <c r="BG144" s="49"/>
      <c r="BH144" s="49"/>
      <c r="BI144" s="49"/>
      <c r="BJ144" s="49"/>
      <c r="BK144" s="49"/>
      <c r="BL144" s="49"/>
      <c r="BM144" s="49"/>
      <c r="BO144" s="50"/>
      <c r="BP144" s="49"/>
      <c r="BQ144" s="49"/>
      <c r="BR144" s="49">
        <v>22</v>
      </c>
      <c r="BS144" s="49"/>
      <c r="BT144" s="49"/>
      <c r="BU144" s="49"/>
      <c r="BV144" s="49"/>
      <c r="BW144" s="49"/>
      <c r="BX144" s="49"/>
      <c r="BY144" s="49"/>
    </row>
    <row r="145" spans="7:77" s="26" customFormat="1" hidden="1" x14ac:dyDescent="0.25">
      <c r="G145" s="130"/>
      <c r="H145" s="37">
        <v>2024</v>
      </c>
      <c r="I145" s="27" t="s">
        <v>2381</v>
      </c>
      <c r="J145" s="27" t="s">
        <v>2382</v>
      </c>
      <c r="K145" s="29"/>
      <c r="L145" s="30" t="s">
        <v>750</v>
      </c>
      <c r="M145" s="30"/>
      <c r="N145" s="30"/>
      <c r="O145" s="31"/>
      <c r="P145" s="32"/>
      <c r="Q145" s="33"/>
      <c r="R145" s="33"/>
      <c r="U145" s="33"/>
      <c r="V145" s="35"/>
      <c r="AC145" s="36"/>
      <c r="AD145" s="37"/>
      <c r="AE145" s="37"/>
      <c r="AF145" s="38"/>
      <c r="AG145" s="33" t="s">
        <v>2383</v>
      </c>
      <c r="AH145" s="28" t="s">
        <v>154</v>
      </c>
      <c r="AI145" s="37">
        <v>2024</v>
      </c>
      <c r="AJ145" s="38">
        <v>45467</v>
      </c>
      <c r="AK145" s="38">
        <v>45471</v>
      </c>
      <c r="AL145" s="39" t="s">
        <v>664</v>
      </c>
      <c r="AM145" s="39" t="s">
        <v>57</v>
      </c>
      <c r="AN145" s="37" t="s">
        <v>2384</v>
      </c>
      <c r="AO145" s="41">
        <v>0.25</v>
      </c>
      <c r="AP145" s="42" t="s">
        <v>1270</v>
      </c>
      <c r="AQ145" s="39">
        <v>973</v>
      </c>
      <c r="AR145" s="30" t="s">
        <v>2385</v>
      </c>
      <c r="AS145" s="30"/>
      <c r="AT145" s="38"/>
      <c r="AU145" s="43" t="s">
        <v>911</v>
      </c>
      <c r="AV145" s="44"/>
      <c r="AW145" s="45"/>
      <c r="AX145" s="46"/>
      <c r="AY145" s="34"/>
      <c r="AZ145" s="27"/>
      <c r="BA145" s="47"/>
      <c r="BB145" s="47"/>
      <c r="BC145" s="48">
        <v>45503</v>
      </c>
      <c r="BD145" s="48"/>
      <c r="BE145" s="49"/>
      <c r="BF145" s="49"/>
      <c r="BG145" s="49"/>
      <c r="BH145" s="49"/>
      <c r="BI145" s="49" t="e">
        <v>#VALUE!</v>
      </c>
      <c r="BJ145" s="49"/>
      <c r="BK145" s="49"/>
      <c r="BL145" s="49"/>
      <c r="BM145" s="49"/>
      <c r="BO145" s="50"/>
      <c r="BP145" s="49"/>
      <c r="BQ145" s="49"/>
      <c r="BR145" s="49">
        <v>60</v>
      </c>
      <c r="BS145" s="49"/>
      <c r="BT145" s="49"/>
      <c r="BU145" s="49"/>
      <c r="BV145" s="49"/>
      <c r="BW145" s="49"/>
      <c r="BX145" s="49"/>
      <c r="BY145" s="49"/>
    </row>
    <row r="146" spans="7:77" s="26" customFormat="1" hidden="1" x14ac:dyDescent="0.25">
      <c r="G146" s="130"/>
      <c r="H146" s="37">
        <v>2024</v>
      </c>
      <c r="I146" s="27" t="s">
        <v>2309</v>
      </c>
      <c r="J146" s="27" t="s">
        <v>2310</v>
      </c>
      <c r="K146" s="29"/>
      <c r="L146" s="30"/>
      <c r="M146" s="30"/>
      <c r="N146" s="30"/>
      <c r="O146" s="31"/>
      <c r="P146" s="32"/>
      <c r="Q146" s="33"/>
      <c r="R146" s="33"/>
      <c r="S146" s="26" t="s">
        <v>2311</v>
      </c>
      <c r="U146" s="33"/>
      <c r="V146" s="35"/>
      <c r="AA146" s="26" t="s">
        <v>1621</v>
      </c>
      <c r="AC146" s="36"/>
      <c r="AD146" s="37"/>
      <c r="AE146" s="37"/>
      <c r="AF146" s="38"/>
      <c r="AG146" s="33"/>
      <c r="AH146" s="28"/>
      <c r="AI146" s="37">
        <v>2024</v>
      </c>
      <c r="AJ146" s="38">
        <v>45467</v>
      </c>
      <c r="AK146" s="38">
        <v>45468</v>
      </c>
      <c r="AL146" s="39"/>
      <c r="AM146" s="39" t="s">
        <v>720</v>
      </c>
      <c r="AN146" s="37" t="s">
        <v>2250</v>
      </c>
      <c r="AO146" s="41">
        <v>0.66666666666666663</v>
      </c>
      <c r="AP146" s="42" t="s">
        <v>1151</v>
      </c>
      <c r="AQ146" s="39">
        <v>956</v>
      </c>
      <c r="AR146" s="30" t="s">
        <v>2313</v>
      </c>
      <c r="AS146" s="30"/>
      <c r="AT146" s="38"/>
      <c r="AU146" s="43" t="s">
        <v>911</v>
      </c>
      <c r="AV146" s="44"/>
      <c r="AW146" s="45"/>
      <c r="AX146" s="46" t="s">
        <v>2314</v>
      </c>
      <c r="AY146" s="34" t="s">
        <v>2312</v>
      </c>
      <c r="AZ146" s="27"/>
      <c r="BA146" s="47"/>
      <c r="BB146" s="47"/>
      <c r="BC146" s="48">
        <v>45502</v>
      </c>
      <c r="BD146" s="48"/>
      <c r="BE146" s="49"/>
      <c r="BF146" s="49"/>
      <c r="BG146" s="49"/>
      <c r="BH146" s="49"/>
      <c r="BI146" s="49"/>
      <c r="BJ146" s="49"/>
      <c r="BK146" s="49"/>
      <c r="BL146" s="49"/>
      <c r="BM146" s="49"/>
      <c r="BO146" s="50"/>
      <c r="BP146" s="49"/>
      <c r="BQ146" s="49"/>
      <c r="BR146" s="49">
        <v>38</v>
      </c>
      <c r="BS146" s="49"/>
      <c r="BT146" s="49"/>
      <c r="BU146" s="49"/>
      <c r="BV146" s="49"/>
      <c r="BW146" s="49"/>
      <c r="BX146" s="49"/>
      <c r="BY146" s="49"/>
    </row>
    <row r="147" spans="7:77" s="26" customFormat="1" hidden="1" x14ac:dyDescent="0.25">
      <c r="G147" s="130"/>
      <c r="H147" s="37">
        <v>2024</v>
      </c>
      <c r="I147" s="27" t="s">
        <v>2289</v>
      </c>
      <c r="J147" s="27" t="s">
        <v>2286</v>
      </c>
      <c r="K147" s="29"/>
      <c r="L147" s="30"/>
      <c r="M147" s="30"/>
      <c r="N147" s="30"/>
      <c r="O147" s="31"/>
      <c r="P147" s="32"/>
      <c r="Q147" s="33"/>
      <c r="R147" s="33"/>
      <c r="U147" s="33"/>
      <c r="V147" s="35"/>
      <c r="AC147" s="36"/>
      <c r="AD147" s="37"/>
      <c r="AE147" s="37"/>
      <c r="AF147" s="38"/>
      <c r="AG147" s="33"/>
      <c r="AH147" s="28" t="s">
        <v>2290</v>
      </c>
      <c r="AI147" s="37">
        <v>2024</v>
      </c>
      <c r="AJ147" s="38">
        <v>45468</v>
      </c>
      <c r="AK147" s="38">
        <v>45468</v>
      </c>
      <c r="AL147" s="39" t="s">
        <v>30</v>
      </c>
      <c r="AM147" s="39" t="s">
        <v>1656</v>
      </c>
      <c r="AN147" s="37"/>
      <c r="AO147" s="41">
        <v>1.3333333333333299</v>
      </c>
      <c r="AP147" s="42" t="s">
        <v>1744</v>
      </c>
      <c r="AQ147" s="39">
        <v>954</v>
      </c>
      <c r="AR147" s="30" t="s">
        <v>2288</v>
      </c>
      <c r="AS147" s="30"/>
      <c r="AT147" s="38"/>
      <c r="AU147" s="43" t="s">
        <v>155</v>
      </c>
      <c r="AV147" s="44"/>
      <c r="AW147" s="45"/>
      <c r="AX147" s="46"/>
      <c r="AY147" s="34"/>
      <c r="AZ147" s="27"/>
      <c r="BA147" s="47"/>
      <c r="BB147" s="47"/>
      <c r="BC147" s="48">
        <v>45700</v>
      </c>
      <c r="BD147" s="48"/>
      <c r="BE147" s="49"/>
      <c r="BF147" s="49"/>
      <c r="BG147" s="49"/>
      <c r="BH147" s="49"/>
      <c r="BI147" s="49"/>
      <c r="BJ147" s="49"/>
      <c r="BK147" s="49"/>
      <c r="BL147" s="49"/>
      <c r="BM147" s="49"/>
      <c r="BO147" s="50"/>
      <c r="BP147" s="49"/>
      <c r="BQ147" s="49"/>
      <c r="BR147" s="49">
        <v>10</v>
      </c>
      <c r="BS147" s="49"/>
      <c r="BT147" s="49"/>
      <c r="BU147" s="49">
        <v>2</v>
      </c>
      <c r="BV147" s="49"/>
      <c r="BW147" s="49"/>
      <c r="BX147" s="49"/>
      <c r="BY147" s="49"/>
    </row>
    <row r="148" spans="7:77" s="26" customFormat="1" hidden="1" x14ac:dyDescent="0.25">
      <c r="G148" s="130"/>
      <c r="H148" s="37">
        <v>2024</v>
      </c>
      <c r="I148" s="27" t="s">
        <v>2098</v>
      </c>
      <c r="J148" s="27" t="s">
        <v>2099</v>
      </c>
      <c r="K148" s="29"/>
      <c r="L148" s="30" t="s">
        <v>750</v>
      </c>
      <c r="M148" s="30"/>
      <c r="N148" s="30"/>
      <c r="O148" s="31"/>
      <c r="P148" s="32"/>
      <c r="Q148" s="33"/>
      <c r="R148" s="33"/>
      <c r="U148" s="33"/>
      <c r="V148" s="35"/>
      <c r="W148" s="26" t="s">
        <v>2100</v>
      </c>
      <c r="Z148" s="26" t="s">
        <v>610</v>
      </c>
      <c r="AB148" s="26" t="s">
        <v>1754</v>
      </c>
      <c r="AC148" s="36"/>
      <c r="AD148" s="37"/>
      <c r="AE148" s="37"/>
      <c r="AF148" s="38"/>
      <c r="AG148" s="33" t="s">
        <v>2115</v>
      </c>
      <c r="AH148" s="28" t="s">
        <v>2116</v>
      </c>
      <c r="AI148" s="37">
        <v>2024</v>
      </c>
      <c r="AJ148" s="38">
        <v>45468</v>
      </c>
      <c r="AK148" s="38">
        <v>45468</v>
      </c>
      <c r="AL148" s="39"/>
      <c r="AM148" s="39"/>
      <c r="AN148" s="37" t="s">
        <v>2101</v>
      </c>
      <c r="AO148" s="41">
        <v>0.25</v>
      </c>
      <c r="AP148" s="42" t="s">
        <v>1270</v>
      </c>
      <c r="AQ148" s="39">
        <v>920</v>
      </c>
      <c r="AR148" s="30" t="s">
        <v>2102</v>
      </c>
      <c r="AS148" s="30"/>
      <c r="AT148" s="38"/>
      <c r="AU148" s="43" t="s">
        <v>911</v>
      </c>
      <c r="AV148" s="44"/>
      <c r="AW148" s="45"/>
      <c r="AX148" s="46" t="s">
        <v>2110</v>
      </c>
      <c r="AY148" s="34"/>
      <c r="AZ148" s="27"/>
      <c r="BA148" s="47"/>
      <c r="BB148" s="47"/>
      <c r="BC148" s="48">
        <v>45545</v>
      </c>
      <c r="BD148" s="48"/>
      <c r="BE148" s="49"/>
      <c r="BF148" s="49"/>
      <c r="BG148" s="49"/>
      <c r="BH148" s="49"/>
      <c r="BI148" s="49"/>
      <c r="BJ148" s="49"/>
      <c r="BK148" s="49"/>
      <c r="BL148" s="49"/>
      <c r="BM148" s="49"/>
      <c r="BO148" s="50"/>
      <c r="BP148" s="49"/>
      <c r="BQ148" s="49"/>
      <c r="BR148" s="49">
        <v>27</v>
      </c>
      <c r="BS148" s="49"/>
      <c r="BT148" s="49"/>
      <c r="BU148" s="49"/>
      <c r="BV148" s="49"/>
      <c r="BW148" s="49"/>
      <c r="BX148" s="49"/>
      <c r="BY148" s="49"/>
    </row>
    <row r="149" spans="7:77" s="26" customFormat="1" hidden="1" x14ac:dyDescent="0.25">
      <c r="G149" s="130"/>
      <c r="H149" s="37">
        <v>2024</v>
      </c>
      <c r="I149" s="27" t="s">
        <v>2098</v>
      </c>
      <c r="J149" s="27" t="s">
        <v>2099</v>
      </c>
      <c r="K149" s="29"/>
      <c r="L149" s="30" t="s">
        <v>750</v>
      </c>
      <c r="M149" s="30"/>
      <c r="N149" s="30"/>
      <c r="O149" s="31"/>
      <c r="P149" s="32"/>
      <c r="Q149" s="33"/>
      <c r="R149" s="33"/>
      <c r="U149" s="33"/>
      <c r="V149" s="35"/>
      <c r="W149" s="26" t="s">
        <v>2100</v>
      </c>
      <c r="Z149" s="26" t="s">
        <v>610</v>
      </c>
      <c r="AB149" s="26" t="s">
        <v>1754</v>
      </c>
      <c r="AC149" s="36"/>
      <c r="AD149" s="37"/>
      <c r="AE149" s="37"/>
      <c r="AF149" s="38"/>
      <c r="AG149" s="33" t="s">
        <v>2114</v>
      </c>
      <c r="AH149" s="28" t="s">
        <v>222</v>
      </c>
      <c r="AI149" s="37">
        <v>2024</v>
      </c>
      <c r="AJ149" s="38">
        <v>45469</v>
      </c>
      <c r="AK149" s="38">
        <v>45469</v>
      </c>
      <c r="AL149" s="39"/>
      <c r="AM149" s="39"/>
      <c r="AN149" s="37" t="s">
        <v>2101</v>
      </c>
      <c r="AO149" s="41">
        <v>0.25</v>
      </c>
      <c r="AP149" s="42" t="s">
        <v>1270</v>
      </c>
      <c r="AQ149" s="39">
        <v>920</v>
      </c>
      <c r="AR149" s="30" t="s">
        <v>2102</v>
      </c>
      <c r="AS149" s="30"/>
      <c r="AT149" s="38"/>
      <c r="AU149" s="43" t="s">
        <v>155</v>
      </c>
      <c r="AV149" s="44"/>
      <c r="AW149" s="45"/>
      <c r="AX149" s="46" t="s">
        <v>2110</v>
      </c>
      <c r="AY149" s="34"/>
      <c r="AZ149" s="27"/>
      <c r="BA149" s="47"/>
      <c r="BB149" s="47"/>
      <c r="BC149" s="48">
        <v>45545</v>
      </c>
      <c r="BD149" s="48"/>
      <c r="BE149" s="49"/>
      <c r="BF149" s="49"/>
      <c r="BG149" s="49"/>
      <c r="BH149" s="49"/>
      <c r="BI149" s="49"/>
      <c r="BJ149" s="49"/>
      <c r="BK149" s="49"/>
      <c r="BL149" s="49"/>
      <c r="BM149" s="49"/>
      <c r="BO149" s="50"/>
      <c r="BP149" s="49"/>
      <c r="BQ149" s="49"/>
      <c r="BR149" s="49">
        <v>12</v>
      </c>
      <c r="BS149" s="49"/>
      <c r="BT149" s="49"/>
      <c r="BU149" s="49"/>
      <c r="BV149" s="49"/>
      <c r="BW149" s="49"/>
      <c r="BX149" s="49"/>
      <c r="BY149" s="49"/>
    </row>
    <row r="150" spans="7:77" s="26" customFormat="1" hidden="1" x14ac:dyDescent="0.25">
      <c r="G150" s="130"/>
      <c r="H150" s="37">
        <v>2024</v>
      </c>
      <c r="I150" s="27" t="s">
        <v>2840</v>
      </c>
      <c r="J150" s="27" t="s">
        <v>2841</v>
      </c>
      <c r="K150" s="29"/>
      <c r="L150" s="30"/>
      <c r="M150" s="30"/>
      <c r="N150" s="30"/>
      <c r="O150" s="31"/>
      <c r="P150" s="32"/>
      <c r="Q150" s="33"/>
      <c r="R150" s="33"/>
      <c r="U150" s="33"/>
      <c r="V150" s="35"/>
      <c r="AC150" s="36"/>
      <c r="AD150" s="37"/>
      <c r="AE150" s="37"/>
      <c r="AF150" s="38"/>
      <c r="AG150" s="33"/>
      <c r="AH150" s="28" t="s">
        <v>239</v>
      </c>
      <c r="AI150" s="37">
        <v>2024</v>
      </c>
      <c r="AJ150" s="38">
        <v>45470</v>
      </c>
      <c r="AK150" s="38">
        <v>45470</v>
      </c>
      <c r="AL150" s="39" t="s">
        <v>1887</v>
      </c>
      <c r="AM150" s="39"/>
      <c r="AN150" s="37" t="s">
        <v>720</v>
      </c>
      <c r="AO150" s="41"/>
      <c r="AP150" s="42" t="s">
        <v>1968</v>
      </c>
      <c r="AQ150" s="39"/>
      <c r="AR150" s="30"/>
      <c r="AS150" s="30"/>
      <c r="AT150" s="38"/>
      <c r="AU150" s="43" t="s">
        <v>1185</v>
      </c>
      <c r="AV150" s="44"/>
      <c r="AW150" s="45"/>
      <c r="AX150" s="46" t="s">
        <v>1887</v>
      </c>
      <c r="AY150" s="34"/>
      <c r="AZ150" s="27"/>
      <c r="BA150" s="47"/>
      <c r="BB150" s="47"/>
      <c r="BC150" s="48"/>
      <c r="BD150" s="48"/>
      <c r="BE150" s="49"/>
      <c r="BF150" s="49"/>
      <c r="BG150" s="49"/>
      <c r="BH150" s="49"/>
      <c r="BI150" s="49"/>
      <c r="BJ150" s="49"/>
      <c r="BK150" s="49"/>
      <c r="BL150" s="49"/>
      <c r="BM150" s="49"/>
      <c r="BO150" s="50"/>
      <c r="BP150" s="49"/>
      <c r="BQ150" s="49"/>
      <c r="BR150" s="49"/>
      <c r="BS150" s="49"/>
      <c r="BT150" s="49"/>
      <c r="BU150" s="49"/>
      <c r="BV150" s="49"/>
      <c r="BW150" s="49"/>
      <c r="BX150" s="49"/>
      <c r="BY150" s="49"/>
    </row>
    <row r="151" spans="7:77" s="26" customFormat="1" hidden="1" x14ac:dyDescent="0.25">
      <c r="G151" s="130"/>
      <c r="H151" s="37">
        <v>2024</v>
      </c>
      <c r="I151" s="27" t="s">
        <v>2840</v>
      </c>
      <c r="J151" s="27" t="s">
        <v>2841</v>
      </c>
      <c r="K151" s="29"/>
      <c r="L151" s="30"/>
      <c r="M151" s="30"/>
      <c r="N151" s="30"/>
      <c r="O151" s="31"/>
      <c r="P151" s="32"/>
      <c r="Q151" s="33"/>
      <c r="R151" s="33"/>
      <c r="U151" s="33"/>
      <c r="V151" s="35"/>
      <c r="AC151" s="36"/>
      <c r="AD151" s="37"/>
      <c r="AE151" s="37"/>
      <c r="AF151" s="38"/>
      <c r="AG151" s="33"/>
      <c r="AH151" s="28" t="s">
        <v>1747</v>
      </c>
      <c r="AI151" s="37">
        <v>2024</v>
      </c>
      <c r="AJ151" s="38">
        <v>45471</v>
      </c>
      <c r="AK151" s="38">
        <v>45471</v>
      </c>
      <c r="AL151" s="39" t="s">
        <v>1887</v>
      </c>
      <c r="AM151" s="39"/>
      <c r="AN151" s="37" t="s">
        <v>720</v>
      </c>
      <c r="AO151" s="41"/>
      <c r="AP151" s="42" t="s">
        <v>1968</v>
      </c>
      <c r="AQ151" s="39"/>
      <c r="AR151" s="30"/>
      <c r="AS151" s="30"/>
      <c r="AT151" s="38"/>
      <c r="AU151" s="43" t="s">
        <v>1185</v>
      </c>
      <c r="AV151" s="44"/>
      <c r="AW151" s="45"/>
      <c r="AX151" s="46" t="s">
        <v>1887</v>
      </c>
      <c r="AY151" s="34"/>
      <c r="AZ151" s="27"/>
      <c r="BA151" s="47"/>
      <c r="BB151" s="47"/>
      <c r="BC151" s="48"/>
      <c r="BD151" s="48"/>
      <c r="BE151" s="49"/>
      <c r="BF151" s="49"/>
      <c r="BG151" s="49"/>
      <c r="BH151" s="49"/>
      <c r="BI151" s="49"/>
      <c r="BJ151" s="49"/>
      <c r="BK151" s="49"/>
      <c r="BL151" s="49"/>
      <c r="BM151" s="49"/>
      <c r="BO151" s="50"/>
      <c r="BP151" s="49"/>
      <c r="BQ151" s="49"/>
      <c r="BR151" s="49"/>
      <c r="BS151" s="49"/>
      <c r="BT151" s="49"/>
      <c r="BU151" s="49"/>
      <c r="BV151" s="49"/>
      <c r="BW151" s="49"/>
      <c r="BX151" s="49"/>
      <c r="BY151" s="49"/>
    </row>
    <row r="152" spans="7:77" s="26" customFormat="1" hidden="1" x14ac:dyDescent="0.25">
      <c r="G152" s="130"/>
      <c r="H152" s="37">
        <v>2024</v>
      </c>
      <c r="I152" s="27" t="s">
        <v>2354</v>
      </c>
      <c r="J152" s="27" t="s">
        <v>2355</v>
      </c>
      <c r="K152" s="29"/>
      <c r="L152" s="30"/>
      <c r="M152" s="30"/>
      <c r="N152" s="30"/>
      <c r="O152" s="31"/>
      <c r="P152" s="32"/>
      <c r="Q152" s="33"/>
      <c r="R152" s="33"/>
      <c r="U152" s="33"/>
      <c r="V152" s="35"/>
      <c r="AC152" s="36"/>
      <c r="AD152" s="37"/>
      <c r="AE152" s="37"/>
      <c r="AF152" s="38"/>
      <c r="AG152" s="33"/>
      <c r="AH152" s="28" t="s">
        <v>1977</v>
      </c>
      <c r="AI152" s="37">
        <v>2024</v>
      </c>
      <c r="AJ152" s="38">
        <v>45471</v>
      </c>
      <c r="AK152" s="38">
        <v>45471</v>
      </c>
      <c r="AL152" s="39"/>
      <c r="AM152" s="39"/>
      <c r="AN152" s="37"/>
      <c r="AO152" s="41">
        <v>8.3333333333333329E-2</v>
      </c>
      <c r="AP152" s="42" t="s">
        <v>833</v>
      </c>
      <c r="AQ152" s="39">
        <v>967</v>
      </c>
      <c r="AR152" s="30" t="s">
        <v>2357</v>
      </c>
      <c r="AS152" s="30"/>
      <c r="AT152" s="38"/>
      <c r="AU152" s="43" t="s">
        <v>155</v>
      </c>
      <c r="AV152" s="44"/>
      <c r="AW152" s="45"/>
      <c r="AX152" s="46"/>
      <c r="AY152" s="34" t="s">
        <v>2356</v>
      </c>
      <c r="AZ152" s="27"/>
      <c r="BA152" s="47"/>
      <c r="BB152" s="47"/>
      <c r="BC152" s="48">
        <v>45485</v>
      </c>
      <c r="BD152" s="48"/>
      <c r="BE152" s="49"/>
      <c r="BF152" s="49"/>
      <c r="BG152" s="49"/>
      <c r="BH152" s="49"/>
      <c r="BI152" s="49"/>
      <c r="BJ152" s="49"/>
      <c r="BK152" s="49"/>
      <c r="BL152" s="49"/>
      <c r="BM152" s="49"/>
      <c r="BO152" s="50"/>
      <c r="BP152" s="49"/>
      <c r="BQ152" s="49"/>
      <c r="BR152" s="49">
        <v>135</v>
      </c>
      <c r="BS152" s="49"/>
      <c r="BT152" s="49"/>
      <c r="BU152" s="49"/>
      <c r="BV152" s="49"/>
      <c r="BW152" s="49"/>
      <c r="BX152" s="49"/>
      <c r="BY152" s="49"/>
    </row>
    <row r="153" spans="7:77" s="26" customFormat="1" hidden="1" x14ac:dyDescent="0.25">
      <c r="G153" s="130"/>
      <c r="H153" s="37">
        <v>2024</v>
      </c>
      <c r="I153" s="27" t="s">
        <v>3156</v>
      </c>
      <c r="J153" s="27" t="s">
        <v>3157</v>
      </c>
      <c r="K153" s="29"/>
      <c r="L153" s="30" t="s">
        <v>3158</v>
      </c>
      <c r="M153" s="30"/>
      <c r="N153" s="30"/>
      <c r="O153" s="31"/>
      <c r="P153" s="32"/>
      <c r="Q153" s="33"/>
      <c r="R153" s="33"/>
      <c r="U153" s="33"/>
      <c r="V153" s="35"/>
      <c r="AC153" s="36"/>
      <c r="AD153" s="37">
        <v>20</v>
      </c>
      <c r="AE153" s="37"/>
      <c r="AF153" s="38"/>
      <c r="AG153" s="33" t="s">
        <v>3159</v>
      </c>
      <c r="AH153" s="28"/>
      <c r="AI153" s="37">
        <v>2024</v>
      </c>
      <c r="AJ153" s="38">
        <v>45474</v>
      </c>
      <c r="AK153" s="38">
        <v>45476</v>
      </c>
      <c r="AL153" s="39" t="s">
        <v>3160</v>
      </c>
      <c r="AM153" s="39" t="s">
        <v>720</v>
      </c>
      <c r="AN153" s="37" t="s">
        <v>3161</v>
      </c>
      <c r="AO153" s="41">
        <v>0.66666666666666663</v>
      </c>
      <c r="AP153" s="42" t="s">
        <v>1151</v>
      </c>
      <c r="AQ153" s="39"/>
      <c r="AR153" s="30"/>
      <c r="AS153" s="30"/>
      <c r="AT153" s="38"/>
      <c r="AU153" s="43" t="s">
        <v>1185</v>
      </c>
      <c r="AV153" s="44"/>
      <c r="AW153" s="45"/>
      <c r="AX153" s="46" t="s">
        <v>3162</v>
      </c>
      <c r="AY153" s="34"/>
      <c r="AZ153" s="27"/>
      <c r="BA153" s="47"/>
      <c r="BB153" s="47"/>
      <c r="BC153" s="48"/>
      <c r="BD153" s="48"/>
      <c r="BE153" s="49"/>
      <c r="BF153" s="49"/>
      <c r="BG153" s="49"/>
      <c r="BH153" s="49"/>
      <c r="BI153" s="49"/>
      <c r="BJ153" s="49"/>
      <c r="BK153" s="49"/>
      <c r="BL153" s="49"/>
      <c r="BM153" s="49"/>
      <c r="BO153" s="50"/>
      <c r="BP153" s="49"/>
      <c r="BQ153" s="49"/>
      <c r="BR153" s="49"/>
      <c r="BS153" s="49"/>
      <c r="BT153" s="49"/>
      <c r="BU153" s="49"/>
      <c r="BV153" s="49"/>
      <c r="BW153" s="49"/>
      <c r="BX153" s="49"/>
      <c r="BY153" s="49"/>
    </row>
    <row r="154" spans="7:77" s="26" customFormat="1" hidden="1" x14ac:dyDescent="0.25">
      <c r="G154" s="130"/>
      <c r="H154" s="37">
        <v>2024</v>
      </c>
      <c r="I154" s="27" t="s">
        <v>2731</v>
      </c>
      <c r="J154" s="27" t="s">
        <v>2732</v>
      </c>
      <c r="K154" s="29"/>
      <c r="L154" s="30"/>
      <c r="M154" s="30"/>
      <c r="N154" s="30"/>
      <c r="O154" s="31"/>
      <c r="P154" s="32"/>
      <c r="Q154" s="33"/>
      <c r="R154" s="33"/>
      <c r="U154" s="33"/>
      <c r="V154" s="35"/>
      <c r="Z154" s="26" t="s">
        <v>84</v>
      </c>
      <c r="AC154" s="36"/>
      <c r="AD154" s="37"/>
      <c r="AE154" s="37"/>
      <c r="AF154" s="26" t="s">
        <v>664</v>
      </c>
      <c r="AG154" s="33"/>
      <c r="AH154" s="28" t="s">
        <v>287</v>
      </c>
      <c r="AI154" s="37">
        <v>2024</v>
      </c>
      <c r="AJ154" s="38">
        <v>45475</v>
      </c>
      <c r="AK154" s="38">
        <v>45538</v>
      </c>
      <c r="AL154" s="39" t="s">
        <v>664</v>
      </c>
      <c r="AM154" s="39" t="s">
        <v>720</v>
      </c>
      <c r="AN154" s="37" t="s">
        <v>2733</v>
      </c>
      <c r="AO154" s="41"/>
      <c r="AP154" s="42" t="s">
        <v>489</v>
      </c>
      <c r="AQ154" s="39">
        <v>1064</v>
      </c>
      <c r="AR154" s="30"/>
      <c r="AS154" s="30"/>
      <c r="AT154" s="38"/>
      <c r="AU154" s="43" t="s">
        <v>155</v>
      </c>
      <c r="AV154" s="44"/>
      <c r="AW154" s="45"/>
      <c r="AX154" s="46" t="s">
        <v>2734</v>
      </c>
      <c r="AY154" s="34"/>
      <c r="AZ154" s="27"/>
      <c r="BA154" s="47"/>
      <c r="BB154" s="47"/>
      <c r="BC154" s="48">
        <v>45706</v>
      </c>
      <c r="BD154" s="48"/>
      <c r="BE154" s="49"/>
      <c r="BF154" s="49"/>
      <c r="BG154" s="49"/>
      <c r="BH154" s="49"/>
      <c r="BI154" s="49"/>
      <c r="BJ154" s="49"/>
      <c r="BK154" s="49"/>
      <c r="BL154" s="49"/>
      <c r="BM154" s="49"/>
      <c r="BO154" s="50"/>
      <c r="BP154" s="49"/>
      <c r="BQ154" s="49"/>
      <c r="BR154" s="49"/>
      <c r="BS154" s="49"/>
      <c r="BT154" s="49"/>
      <c r="BU154" s="49">
        <v>79</v>
      </c>
      <c r="BV154" s="49">
        <v>79</v>
      </c>
      <c r="BW154" s="49"/>
      <c r="BX154" s="49"/>
      <c r="BY154" s="49"/>
    </row>
    <row r="155" spans="7:77" s="26" customFormat="1" hidden="1" x14ac:dyDescent="0.25">
      <c r="G155" s="130"/>
      <c r="H155" s="37">
        <v>2024</v>
      </c>
      <c r="I155" s="27" t="s">
        <v>2378</v>
      </c>
      <c r="J155" s="27" t="s">
        <v>2379</v>
      </c>
      <c r="K155" s="29"/>
      <c r="L155" s="30" t="s">
        <v>750</v>
      </c>
      <c r="M155" s="30"/>
      <c r="N155" s="30"/>
      <c r="O155" s="31"/>
      <c r="P155" s="32"/>
      <c r="Q155" s="33"/>
      <c r="R155" s="33"/>
      <c r="U155" s="33"/>
      <c r="V155" s="35"/>
      <c r="Z155" s="26" t="s">
        <v>90</v>
      </c>
      <c r="AC155" s="36"/>
      <c r="AD155" s="37"/>
      <c r="AE155" s="37" t="s">
        <v>2131</v>
      </c>
      <c r="AF155" s="26" t="s">
        <v>2760</v>
      </c>
      <c r="AG155" s="33">
        <v>10172939</v>
      </c>
      <c r="AH155" s="28" t="s">
        <v>287</v>
      </c>
      <c r="AI155" s="37">
        <v>2024</v>
      </c>
      <c r="AJ155" s="38">
        <v>45476</v>
      </c>
      <c r="AK155" s="38">
        <v>45478</v>
      </c>
      <c r="AL155" s="39"/>
      <c r="AM155" s="39" t="s">
        <v>720</v>
      </c>
      <c r="AN155" s="37"/>
      <c r="AO155" s="41">
        <v>0.5</v>
      </c>
      <c r="AP155" s="42" t="s">
        <v>2086</v>
      </c>
      <c r="AQ155" s="39">
        <v>972</v>
      </c>
      <c r="AR155" s="30" t="s">
        <v>2380</v>
      </c>
      <c r="AS155" s="30"/>
      <c r="AT155" s="38"/>
      <c r="AU155" s="43" t="s">
        <v>155</v>
      </c>
      <c r="AV155" s="44"/>
      <c r="AW155" s="45"/>
      <c r="AX155" s="46"/>
      <c r="AY155" s="34"/>
      <c r="AZ155" s="27"/>
      <c r="BA155" s="47" t="s">
        <v>35</v>
      </c>
      <c r="BB155" s="47"/>
      <c r="BC155" s="48">
        <v>45503</v>
      </c>
      <c r="BD155" s="48"/>
      <c r="BE155" s="49"/>
      <c r="BF155" s="49"/>
      <c r="BG155" s="49"/>
      <c r="BH155" s="49"/>
      <c r="BI155" s="49"/>
      <c r="BJ155" s="49"/>
      <c r="BK155" s="49"/>
      <c r="BL155" s="49"/>
      <c r="BM155" s="49"/>
      <c r="BO155" s="50">
        <v>242</v>
      </c>
      <c r="BP155" s="49"/>
      <c r="BQ155" s="49"/>
      <c r="BR155" s="49">
        <v>242</v>
      </c>
      <c r="BS155" s="49"/>
      <c r="BT155" s="49"/>
      <c r="BU155" s="49"/>
      <c r="BV155" s="49"/>
      <c r="BW155" s="49"/>
      <c r="BX155" s="49"/>
      <c r="BY155" s="49"/>
    </row>
    <row r="156" spans="7:77" s="26" customFormat="1" hidden="1" x14ac:dyDescent="0.25">
      <c r="G156" s="130"/>
      <c r="H156" s="37">
        <v>2024</v>
      </c>
      <c r="I156" s="27" t="s">
        <v>2391</v>
      </c>
      <c r="J156" s="27" t="s">
        <v>2392</v>
      </c>
      <c r="K156" s="29"/>
      <c r="L156" s="30"/>
      <c r="M156" s="30"/>
      <c r="N156" s="30"/>
      <c r="O156" s="31"/>
      <c r="P156" s="32"/>
      <c r="Q156" s="33"/>
      <c r="R156" s="33"/>
      <c r="U156" s="33"/>
      <c r="V156" s="35"/>
      <c r="W156" s="26" t="s">
        <v>2393</v>
      </c>
      <c r="X156" s="26" t="s">
        <v>1833</v>
      </c>
      <c r="AC156" s="36" t="s">
        <v>2394</v>
      </c>
      <c r="AD156" s="37">
        <v>70</v>
      </c>
      <c r="AE156" s="37"/>
      <c r="AG156" s="33" t="s">
        <v>2395</v>
      </c>
      <c r="AH156" s="28"/>
      <c r="AI156" s="37">
        <v>2024</v>
      </c>
      <c r="AJ156" s="38">
        <v>45483</v>
      </c>
      <c r="AK156" s="38">
        <v>45483</v>
      </c>
      <c r="AL156" s="39" t="s">
        <v>664</v>
      </c>
      <c r="AM156" s="39" t="s">
        <v>2396</v>
      </c>
      <c r="AN156" s="37" t="s">
        <v>2397</v>
      </c>
      <c r="AO156" s="41">
        <v>8.3333333333333329E-2</v>
      </c>
      <c r="AP156" s="42" t="s">
        <v>833</v>
      </c>
      <c r="AQ156" s="39">
        <v>975</v>
      </c>
      <c r="AR156" s="30" t="s">
        <v>2398</v>
      </c>
      <c r="AS156" s="30"/>
      <c r="AT156" s="38"/>
      <c r="AU156" s="43" t="s">
        <v>155</v>
      </c>
      <c r="AV156" s="44"/>
      <c r="AW156" s="45"/>
      <c r="AX156" s="46"/>
      <c r="AY156" s="34"/>
      <c r="AZ156" s="27"/>
      <c r="BA156" s="47"/>
      <c r="BB156" s="47"/>
      <c r="BC156" s="48">
        <v>45503</v>
      </c>
      <c r="BD156" s="48"/>
      <c r="BE156" s="49"/>
      <c r="BF156" s="49"/>
      <c r="BG156" s="49"/>
      <c r="BH156" s="49"/>
      <c r="BI156" s="49"/>
      <c r="BJ156" s="49"/>
      <c r="BK156" s="49"/>
      <c r="BL156" s="49"/>
      <c r="BM156" s="49"/>
      <c r="BO156" s="50"/>
      <c r="BP156" s="49"/>
      <c r="BQ156" s="49"/>
      <c r="BR156" s="49">
        <v>86</v>
      </c>
      <c r="BS156" s="49"/>
      <c r="BT156" s="49"/>
      <c r="BU156" s="49"/>
      <c r="BV156" s="49"/>
      <c r="BW156" s="49"/>
      <c r="BX156" s="49"/>
      <c r="BY156" s="49"/>
    </row>
    <row r="157" spans="7:77" s="26" customFormat="1" hidden="1" x14ac:dyDescent="0.25">
      <c r="G157" s="130"/>
      <c r="H157" s="37">
        <v>2024</v>
      </c>
      <c r="I157" s="27" t="s">
        <v>2361</v>
      </c>
      <c r="J157" s="27" t="s">
        <v>2362</v>
      </c>
      <c r="K157" s="29"/>
      <c r="L157" s="30"/>
      <c r="M157" s="30"/>
      <c r="N157" s="30"/>
      <c r="O157" s="31"/>
      <c r="P157" s="32"/>
      <c r="Q157" s="33"/>
      <c r="R157" s="33"/>
      <c r="S157" s="26" t="s">
        <v>2363</v>
      </c>
      <c r="T157" s="26" t="s">
        <v>633</v>
      </c>
      <c r="U157" s="33"/>
      <c r="V157" s="35"/>
      <c r="Y157" s="26">
        <v>2024</v>
      </c>
      <c r="Z157" s="26" t="s">
        <v>91</v>
      </c>
      <c r="AA157" s="26" t="s">
        <v>2364</v>
      </c>
      <c r="AC157" s="36"/>
      <c r="AD157" s="37">
        <v>40</v>
      </c>
      <c r="AE157" s="37"/>
      <c r="AG157" s="33" t="s">
        <v>2365</v>
      </c>
      <c r="AH157" s="28" t="s">
        <v>2039</v>
      </c>
      <c r="AI157" s="37">
        <v>2024</v>
      </c>
      <c r="AJ157" s="38">
        <v>45484</v>
      </c>
      <c r="AK157" s="38">
        <v>45486</v>
      </c>
      <c r="AL157" s="39"/>
      <c r="AM157" s="39" t="s">
        <v>2366</v>
      </c>
      <c r="AN157" s="26" t="s">
        <v>91</v>
      </c>
      <c r="AO157" s="41">
        <v>1.0416666666666667</v>
      </c>
      <c r="AP157" s="42" t="s">
        <v>2091</v>
      </c>
      <c r="AQ157" s="39">
        <v>969</v>
      </c>
      <c r="AR157" s="30" t="s">
        <v>2367</v>
      </c>
      <c r="AS157" s="30"/>
      <c r="AT157" s="38"/>
      <c r="AU157" s="43" t="s">
        <v>155</v>
      </c>
      <c r="AV157" s="44"/>
      <c r="AW157" s="45">
        <v>45545</v>
      </c>
      <c r="AX157" s="46" t="s">
        <v>2368</v>
      </c>
      <c r="AY157" s="34"/>
      <c r="AZ157" s="27"/>
      <c r="BA157" s="47"/>
      <c r="BB157" s="47"/>
      <c r="BC157" s="48">
        <v>45545</v>
      </c>
      <c r="BD157" s="48"/>
      <c r="BE157" s="49"/>
      <c r="BF157" s="49"/>
      <c r="BG157" s="49"/>
      <c r="BH157" s="49"/>
      <c r="BI157" s="49"/>
      <c r="BJ157" s="49"/>
      <c r="BK157" s="49"/>
      <c r="BL157" s="49"/>
      <c r="BM157" s="49"/>
      <c r="BO157" s="50"/>
      <c r="BP157" s="49"/>
      <c r="BQ157" s="49">
        <v>24</v>
      </c>
      <c r="BR157" s="49"/>
      <c r="BS157" s="49"/>
      <c r="BT157" s="49"/>
      <c r="BU157" s="49"/>
      <c r="BV157" s="49"/>
      <c r="BW157" s="49"/>
      <c r="BX157" s="49"/>
      <c r="BY157" s="49"/>
    </row>
    <row r="158" spans="7:77" s="26" customFormat="1" hidden="1" x14ac:dyDescent="0.25">
      <c r="G158" s="130"/>
      <c r="H158" s="37">
        <v>2024</v>
      </c>
      <c r="I158" s="27" t="s">
        <v>2399</v>
      </c>
      <c r="J158" s="27" t="s">
        <v>2400</v>
      </c>
      <c r="K158" s="29"/>
      <c r="L158" s="30"/>
      <c r="M158" s="30"/>
      <c r="N158" s="30"/>
      <c r="O158" s="31"/>
      <c r="P158" s="32"/>
      <c r="Q158" s="33"/>
      <c r="R158" s="33"/>
      <c r="U158" s="33"/>
      <c r="V158" s="35"/>
      <c r="AC158" s="36"/>
      <c r="AD158" s="37"/>
      <c r="AE158" s="37"/>
      <c r="AG158" s="33" t="s">
        <v>2401</v>
      </c>
      <c r="AH158" s="28"/>
      <c r="AI158" s="37">
        <v>2024</v>
      </c>
      <c r="AJ158" s="38">
        <v>45492</v>
      </c>
      <c r="AK158" s="38">
        <v>45492</v>
      </c>
      <c r="AL158" s="39"/>
      <c r="AM158" s="39" t="s">
        <v>720</v>
      </c>
      <c r="AN158" s="37" t="s">
        <v>2402</v>
      </c>
      <c r="AO158" s="41">
        <v>8.3333333333333329E-2</v>
      </c>
      <c r="AP158" s="42" t="s">
        <v>833</v>
      </c>
      <c r="AQ158" s="39">
        <v>976</v>
      </c>
      <c r="AR158" s="30" t="s">
        <v>2403</v>
      </c>
      <c r="AS158" s="30"/>
      <c r="AT158" s="38"/>
      <c r="AU158" s="43" t="s">
        <v>911</v>
      </c>
      <c r="AV158" s="44"/>
      <c r="AW158" s="45"/>
      <c r="AX158" s="46" t="s">
        <v>2404</v>
      </c>
      <c r="AY158" s="34"/>
      <c r="AZ158" s="27"/>
      <c r="BA158" s="47"/>
      <c r="BB158" s="47"/>
      <c r="BC158" s="48">
        <v>45516</v>
      </c>
      <c r="BD158" s="48"/>
      <c r="BE158" s="49"/>
      <c r="BF158" s="49"/>
      <c r="BG158" s="49"/>
      <c r="BH158" s="49"/>
      <c r="BI158" s="49"/>
      <c r="BJ158" s="49"/>
      <c r="BK158" s="49"/>
      <c r="BL158" s="49"/>
      <c r="BM158" s="49"/>
      <c r="BO158" s="50"/>
      <c r="BP158" s="49"/>
      <c r="BQ158" s="49"/>
      <c r="BR158" s="49">
        <v>13</v>
      </c>
      <c r="BS158" s="49"/>
      <c r="BT158" s="49"/>
      <c r="BU158" s="49"/>
      <c r="BV158" s="49"/>
      <c r="BW158" s="49"/>
      <c r="BX158" s="49"/>
      <c r="BY158" s="49"/>
    </row>
    <row r="159" spans="7:77" s="26" customFormat="1" hidden="1" x14ac:dyDescent="0.25">
      <c r="G159" s="130"/>
      <c r="H159" s="37">
        <v>2024</v>
      </c>
      <c r="I159" s="27" t="s">
        <v>3371</v>
      </c>
      <c r="J159" s="27" t="s">
        <v>3372</v>
      </c>
      <c r="K159" s="29"/>
      <c r="L159" s="30"/>
      <c r="M159" s="30"/>
      <c r="N159" s="30"/>
      <c r="O159" s="31"/>
      <c r="P159" s="32"/>
      <c r="Q159" s="33"/>
      <c r="R159" s="33"/>
      <c r="U159" s="33"/>
      <c r="V159" s="35"/>
      <c r="AC159" s="36"/>
      <c r="AD159" s="37"/>
      <c r="AE159" s="37"/>
      <c r="AG159" s="33" t="s">
        <v>3373</v>
      </c>
      <c r="AH159" s="28"/>
      <c r="AI159" s="37">
        <v>2024</v>
      </c>
      <c r="AJ159" s="38">
        <v>45495</v>
      </c>
      <c r="AK159" s="38">
        <v>45497</v>
      </c>
      <c r="AL159" s="39"/>
      <c r="AM159" s="39"/>
      <c r="AN159" s="37"/>
      <c r="AO159" s="41"/>
      <c r="AP159" s="42"/>
      <c r="AQ159" s="39"/>
      <c r="AR159" s="30"/>
      <c r="AS159" s="30"/>
      <c r="AT159" s="38"/>
      <c r="AU159" s="43" t="s">
        <v>1185</v>
      </c>
      <c r="AV159" s="44"/>
      <c r="AW159" s="45"/>
      <c r="AX159" s="46"/>
      <c r="AY159" s="34"/>
      <c r="AZ159" s="27"/>
      <c r="BA159" s="47"/>
      <c r="BB159" s="47"/>
      <c r="BC159" s="48"/>
      <c r="BD159" s="48"/>
      <c r="BE159" s="49"/>
      <c r="BF159" s="49"/>
      <c r="BG159" s="49"/>
      <c r="BH159" s="49"/>
      <c r="BI159" s="49"/>
      <c r="BJ159" s="49"/>
      <c r="BK159" s="49"/>
      <c r="BL159" s="49"/>
      <c r="BM159" s="49"/>
      <c r="BO159" s="50"/>
      <c r="BP159" s="49"/>
      <c r="BQ159" s="49"/>
      <c r="BR159" s="49"/>
      <c r="BS159" s="49"/>
      <c r="BT159" s="49"/>
      <c r="BU159" s="49"/>
      <c r="BV159" s="49"/>
      <c r="BW159" s="49"/>
      <c r="BX159" s="49"/>
      <c r="BY159" s="49"/>
    </row>
    <row r="160" spans="7:77" s="26" customFormat="1" hidden="1" x14ac:dyDescent="0.25">
      <c r="G160" s="130"/>
      <c r="H160" s="37">
        <v>2024</v>
      </c>
      <c r="I160" s="27" t="s">
        <v>2824</v>
      </c>
      <c r="J160" s="27" t="s">
        <v>2825</v>
      </c>
      <c r="K160" s="29"/>
      <c r="L160" s="30" t="s">
        <v>2760</v>
      </c>
      <c r="M160" s="30"/>
      <c r="N160" s="30" t="s">
        <v>2826</v>
      </c>
      <c r="O160" s="31" t="s">
        <v>2827</v>
      </c>
      <c r="P160" s="32"/>
      <c r="Q160" s="33"/>
      <c r="R160" s="33"/>
      <c r="U160" s="33"/>
      <c r="V160" s="35"/>
      <c r="W160" s="26" t="s">
        <v>2828</v>
      </c>
      <c r="Y160" s="26">
        <v>2024</v>
      </c>
      <c r="AB160" s="26" t="s">
        <v>86</v>
      </c>
      <c r="AC160" s="36">
        <v>1</v>
      </c>
      <c r="AD160" s="37">
        <v>32</v>
      </c>
      <c r="AE160" s="37"/>
      <c r="AF160" s="26" t="s">
        <v>47</v>
      </c>
      <c r="AG160" s="33" t="s">
        <v>2829</v>
      </c>
      <c r="AH160" s="28"/>
      <c r="AI160" s="37">
        <v>2024</v>
      </c>
      <c r="AJ160" s="38">
        <v>45496</v>
      </c>
      <c r="AK160" s="38">
        <v>45499</v>
      </c>
      <c r="AL160" s="39" t="s">
        <v>2830</v>
      </c>
      <c r="AM160" s="39" t="s">
        <v>720</v>
      </c>
      <c r="AN160" s="37" t="s">
        <v>2831</v>
      </c>
      <c r="AO160" s="41">
        <v>0.83333333333333337</v>
      </c>
      <c r="AP160" s="42" t="s">
        <v>2832</v>
      </c>
      <c r="AQ160" s="39"/>
      <c r="AR160" s="30"/>
      <c r="AS160" s="30"/>
      <c r="AT160" s="38"/>
      <c r="AU160" s="43" t="s">
        <v>155</v>
      </c>
      <c r="AV160" s="44"/>
      <c r="AW160" s="45"/>
      <c r="AX160" s="46"/>
      <c r="AY160" s="34"/>
      <c r="AZ160" s="27"/>
      <c r="BA160" s="47" t="s">
        <v>47</v>
      </c>
      <c r="BB160" s="47"/>
      <c r="BC160" s="48">
        <v>45545</v>
      </c>
      <c r="BD160" s="48"/>
      <c r="BE160" s="49"/>
      <c r="BF160" s="49"/>
      <c r="BG160" s="49"/>
      <c r="BH160" s="49"/>
      <c r="BI160" s="49"/>
      <c r="BJ160" s="49"/>
      <c r="BK160" s="49"/>
      <c r="BL160" s="49"/>
      <c r="BM160" s="49"/>
      <c r="BO160" s="50"/>
      <c r="BP160" s="49"/>
      <c r="BQ160" s="49">
        <v>40</v>
      </c>
      <c r="BR160" s="49"/>
      <c r="BS160" s="49"/>
      <c r="BT160" s="49"/>
      <c r="BU160" s="49"/>
      <c r="BV160" s="49"/>
      <c r="BW160" s="49"/>
      <c r="BX160" s="49"/>
      <c r="BY160" s="49"/>
    </row>
    <row r="161" spans="1:70" hidden="1" x14ac:dyDescent="0.25">
      <c r="A161" s="26"/>
      <c r="B161" s="26"/>
      <c r="C161" s="26"/>
      <c r="D161" s="26"/>
      <c r="E161" s="26"/>
      <c r="F161" s="26"/>
      <c r="H161" s="37">
        <v>2024</v>
      </c>
      <c r="I161" s="27" t="s">
        <v>2436</v>
      </c>
      <c r="J161" s="27" t="s">
        <v>2437</v>
      </c>
      <c r="S161" s="26" t="s">
        <v>2438</v>
      </c>
      <c r="Z161" s="26" t="s">
        <v>96</v>
      </c>
      <c r="AC161" s="36" t="s">
        <v>2394</v>
      </c>
      <c r="AE161" s="37" t="s">
        <v>2131</v>
      </c>
      <c r="AF161" s="26"/>
      <c r="AG161" s="33" t="s">
        <v>2439</v>
      </c>
      <c r="AI161" s="37">
        <v>2024</v>
      </c>
      <c r="AJ161" s="38">
        <v>45496</v>
      </c>
      <c r="AK161" s="38">
        <v>45499</v>
      </c>
      <c r="AL161" s="39" t="s">
        <v>664</v>
      </c>
      <c r="AM161" s="39" t="s">
        <v>1656</v>
      </c>
      <c r="AN161" s="37" t="s">
        <v>2250</v>
      </c>
      <c r="AP161" s="42" t="s">
        <v>874</v>
      </c>
      <c r="AQ161" s="39">
        <v>984</v>
      </c>
      <c r="AU161" s="43" t="s">
        <v>911</v>
      </c>
      <c r="AX161" s="46" t="s">
        <v>2440</v>
      </c>
      <c r="BC161" s="48">
        <v>45545</v>
      </c>
      <c r="BR161" s="49">
        <v>119</v>
      </c>
    </row>
    <row r="162" spans="1:70" hidden="1" x14ac:dyDescent="0.25">
      <c r="A162" s="26"/>
      <c r="B162" s="26"/>
      <c r="C162" s="26"/>
      <c r="D162" s="26"/>
      <c r="E162" s="26"/>
      <c r="F162" s="26"/>
      <c r="H162" s="37">
        <v>2024</v>
      </c>
      <c r="I162" s="27" t="s">
        <v>2441</v>
      </c>
      <c r="J162" s="27" t="s">
        <v>2442</v>
      </c>
      <c r="AF162" s="26"/>
      <c r="AG162" s="33" t="s">
        <v>2443</v>
      </c>
      <c r="AI162" s="37">
        <v>2024</v>
      </c>
      <c r="AJ162" s="38">
        <v>45497</v>
      </c>
      <c r="AK162" s="38">
        <v>45553</v>
      </c>
      <c r="AN162" s="37" t="s">
        <v>2250</v>
      </c>
      <c r="AO162" s="41">
        <v>0.75</v>
      </c>
      <c r="AP162" s="42" t="s">
        <v>2166</v>
      </c>
      <c r="AQ162" s="39">
        <v>985</v>
      </c>
      <c r="AU162" s="43" t="s">
        <v>911</v>
      </c>
      <c r="BA162" s="47" t="s">
        <v>2444</v>
      </c>
      <c r="BC162" s="48">
        <v>45639</v>
      </c>
      <c r="BO162" s="50">
        <v>3706</v>
      </c>
    </row>
    <row r="163" spans="1:70" hidden="1" x14ac:dyDescent="0.25">
      <c r="A163" s="26"/>
      <c r="B163" s="26"/>
      <c r="C163" s="26"/>
      <c r="D163" s="26"/>
      <c r="E163" s="26"/>
      <c r="F163" s="26"/>
      <c r="H163" s="37">
        <v>2024</v>
      </c>
      <c r="I163" s="27" t="s">
        <v>2098</v>
      </c>
      <c r="J163" s="27" t="s">
        <v>2099</v>
      </c>
      <c r="L163" s="30" t="s">
        <v>750</v>
      </c>
      <c r="W163" s="26" t="s">
        <v>2100</v>
      </c>
      <c r="Z163" s="26" t="s">
        <v>610</v>
      </c>
      <c r="AB163" s="26" t="s">
        <v>1754</v>
      </c>
      <c r="AF163" s="26"/>
      <c r="AG163" s="33" t="s">
        <v>2114</v>
      </c>
      <c r="AH163" s="28" t="s">
        <v>222</v>
      </c>
      <c r="AI163" s="37">
        <v>2024</v>
      </c>
      <c r="AJ163" s="38">
        <v>45498</v>
      </c>
      <c r="AK163" s="38">
        <v>45498</v>
      </c>
      <c r="AN163" s="40" t="s">
        <v>2101</v>
      </c>
      <c r="AO163" s="41">
        <v>0.25</v>
      </c>
      <c r="AP163" s="42" t="s">
        <v>1270</v>
      </c>
      <c r="AQ163" s="39">
        <v>920</v>
      </c>
      <c r="AR163" s="30" t="s">
        <v>2102</v>
      </c>
      <c r="AU163" s="43" t="s">
        <v>155</v>
      </c>
      <c r="AX163" s="46" t="s">
        <v>2110</v>
      </c>
      <c r="BC163" s="48">
        <v>45545</v>
      </c>
      <c r="BR163" s="49">
        <v>14</v>
      </c>
    </row>
    <row r="164" spans="1:70" hidden="1" x14ac:dyDescent="0.25">
      <c r="A164" s="26"/>
      <c r="B164" s="26"/>
      <c r="C164" s="26"/>
      <c r="D164" s="26"/>
      <c r="E164" s="26"/>
      <c r="F164" s="26"/>
      <c r="H164" s="37">
        <v>2024</v>
      </c>
      <c r="I164" s="27" t="s">
        <v>2433</v>
      </c>
      <c r="J164" s="27" t="s">
        <v>2434</v>
      </c>
      <c r="AF164" s="26"/>
      <c r="AG164" s="33" t="s">
        <v>2435</v>
      </c>
      <c r="AI164" s="37">
        <v>2024</v>
      </c>
      <c r="AJ164" s="38">
        <v>45499</v>
      </c>
      <c r="AK164" s="38">
        <v>45499</v>
      </c>
      <c r="AM164" s="39" t="s">
        <v>2211</v>
      </c>
      <c r="AN164" s="40" t="s">
        <v>32</v>
      </c>
      <c r="AP164" s="42" t="s">
        <v>1968</v>
      </c>
      <c r="AQ164" s="39">
        <v>983</v>
      </c>
      <c r="AU164" s="43" t="s">
        <v>911</v>
      </c>
      <c r="BC164" s="48">
        <v>45523</v>
      </c>
      <c r="BR164" s="49">
        <v>177</v>
      </c>
    </row>
    <row r="165" spans="1:70" hidden="1" x14ac:dyDescent="0.25">
      <c r="A165" s="26"/>
      <c r="B165" s="26"/>
      <c r="C165" s="26"/>
      <c r="D165" s="26"/>
      <c r="E165" s="26"/>
      <c r="F165" s="26"/>
      <c r="H165" s="37">
        <v>2024</v>
      </c>
      <c r="I165" s="27" t="s">
        <v>2840</v>
      </c>
      <c r="J165" s="27" t="s">
        <v>2841</v>
      </c>
      <c r="AF165" s="26"/>
      <c r="AG165" s="33" t="s">
        <v>2842</v>
      </c>
      <c r="AH165" s="28" t="s">
        <v>2105</v>
      </c>
      <c r="AI165" s="37">
        <v>2024</v>
      </c>
      <c r="AJ165" s="38">
        <v>45504</v>
      </c>
      <c r="AK165" s="38">
        <v>45504</v>
      </c>
      <c r="AL165" s="39" t="s">
        <v>1887</v>
      </c>
      <c r="AN165" s="40" t="s">
        <v>720</v>
      </c>
      <c r="AP165" s="42" t="s">
        <v>1968</v>
      </c>
      <c r="AU165" s="43" t="s">
        <v>1185</v>
      </c>
      <c r="AX165" s="46" t="s">
        <v>1887</v>
      </c>
    </row>
    <row r="166" spans="1:70" hidden="1" x14ac:dyDescent="0.25">
      <c r="A166" s="26"/>
      <c r="B166" s="26"/>
      <c r="C166" s="26"/>
      <c r="D166" s="26"/>
      <c r="E166" s="26"/>
      <c r="F166" s="26"/>
      <c r="H166" s="37">
        <v>2024</v>
      </c>
      <c r="I166" s="27" t="s">
        <v>3247</v>
      </c>
      <c r="J166" s="27" t="s">
        <v>3248</v>
      </c>
      <c r="L166" s="30" t="s">
        <v>3249</v>
      </c>
      <c r="AF166" s="26"/>
      <c r="AI166" s="37">
        <v>2024</v>
      </c>
      <c r="AJ166" s="38">
        <v>45506</v>
      </c>
      <c r="AK166" s="38">
        <v>45537</v>
      </c>
      <c r="AN166" s="40"/>
      <c r="AU166" s="43" t="s">
        <v>1185</v>
      </c>
      <c r="AW166" s="45">
        <v>45597</v>
      </c>
      <c r="AX166" s="46" t="s">
        <v>3250</v>
      </c>
    </row>
    <row r="167" spans="1:70" hidden="1" x14ac:dyDescent="0.25">
      <c r="A167" s="26"/>
      <c r="B167" s="26"/>
      <c r="C167" s="26"/>
      <c r="D167" s="26"/>
      <c r="E167" s="26"/>
      <c r="F167" s="26"/>
      <c r="H167" s="37">
        <v>2024</v>
      </c>
      <c r="I167" s="27" t="s">
        <v>2430</v>
      </c>
      <c r="J167" s="27" t="s">
        <v>2203</v>
      </c>
      <c r="AF167" s="26"/>
      <c r="AG167" s="33" t="s">
        <v>2431</v>
      </c>
      <c r="AI167" s="37">
        <v>2024</v>
      </c>
      <c r="AJ167" s="38">
        <v>45506</v>
      </c>
      <c r="AK167" s="38">
        <v>45506</v>
      </c>
      <c r="AM167" s="39" t="s">
        <v>2211</v>
      </c>
      <c r="AN167" s="40" t="s">
        <v>2250</v>
      </c>
      <c r="AP167" s="42" t="s">
        <v>833</v>
      </c>
      <c r="AQ167" s="39">
        <v>982</v>
      </c>
      <c r="AR167" s="30" t="s">
        <v>2432</v>
      </c>
      <c r="AU167" s="43" t="s">
        <v>911</v>
      </c>
      <c r="BC167" s="48">
        <v>45523</v>
      </c>
      <c r="BR167" s="49">
        <v>131</v>
      </c>
    </row>
    <row r="168" spans="1:70" hidden="1" x14ac:dyDescent="0.25">
      <c r="A168" s="26"/>
      <c r="B168" s="26"/>
      <c r="C168" s="26"/>
      <c r="D168" s="26"/>
      <c r="E168" s="26"/>
      <c r="F168" s="26"/>
      <c r="H168" s="37">
        <v>2024</v>
      </c>
      <c r="I168" s="27" t="s">
        <v>2452</v>
      </c>
      <c r="J168" s="27" t="s">
        <v>2453</v>
      </c>
      <c r="Z168" s="26" t="s">
        <v>1574</v>
      </c>
      <c r="AF168" s="26"/>
      <c r="AH168" s="28" t="s">
        <v>287</v>
      </c>
      <c r="AI168" s="37">
        <v>2024</v>
      </c>
      <c r="AJ168" s="38">
        <v>45506</v>
      </c>
      <c r="AK168" s="38">
        <v>45506</v>
      </c>
      <c r="AM168" s="39" t="s">
        <v>1656</v>
      </c>
      <c r="AN168" s="40"/>
      <c r="AO168" s="41" t="s">
        <v>1968</v>
      </c>
      <c r="AQ168" s="39">
        <v>988</v>
      </c>
      <c r="AU168" s="43" t="s">
        <v>155</v>
      </c>
      <c r="BC168" s="48">
        <v>45533</v>
      </c>
      <c r="BR168" s="49">
        <v>90</v>
      </c>
    </row>
    <row r="169" spans="1:70" hidden="1" x14ac:dyDescent="0.25">
      <c r="A169" s="26" t="s">
        <v>2131</v>
      </c>
      <c r="B169" s="26"/>
      <c r="C169" s="26"/>
      <c r="D169" s="26"/>
      <c r="E169" s="26"/>
      <c r="F169" s="26"/>
      <c r="H169" s="37">
        <v>2024</v>
      </c>
      <c r="I169" s="27" t="s">
        <v>2445</v>
      </c>
      <c r="J169" s="27" t="s">
        <v>2446</v>
      </c>
      <c r="AF169" s="26"/>
      <c r="AG169" s="33" t="s">
        <v>2447</v>
      </c>
      <c r="AI169" s="37">
        <v>2024</v>
      </c>
      <c r="AJ169" s="38">
        <v>45509</v>
      </c>
      <c r="AK169" s="38">
        <v>45509</v>
      </c>
      <c r="AN169" s="40"/>
      <c r="AO169" s="41">
        <v>4.1666666666666664E-2</v>
      </c>
      <c r="AP169" s="42" t="s">
        <v>1899</v>
      </c>
      <c r="AQ169" s="39">
        <v>986</v>
      </c>
      <c r="AU169" s="43" t="s">
        <v>155</v>
      </c>
      <c r="BC169" s="48">
        <v>45533</v>
      </c>
      <c r="BN169" t="s">
        <v>3526</v>
      </c>
      <c r="BO169" s="50">
        <v>108</v>
      </c>
      <c r="BR169" s="49">
        <v>108</v>
      </c>
    </row>
    <row r="170" spans="1:70" hidden="1" x14ac:dyDescent="0.25">
      <c r="A170" s="26" t="s">
        <v>2131</v>
      </c>
      <c r="B170" s="26"/>
      <c r="C170" s="26"/>
      <c r="D170" s="26"/>
      <c r="E170" s="26"/>
      <c r="F170" s="26"/>
      <c r="H170" s="37">
        <v>2024</v>
      </c>
      <c r="I170" s="27" t="s">
        <v>2454</v>
      </c>
      <c r="J170" s="27" t="s">
        <v>2455</v>
      </c>
      <c r="AF170" s="26"/>
      <c r="AG170" s="33" t="s">
        <v>2456</v>
      </c>
      <c r="AI170" s="37">
        <v>2024</v>
      </c>
      <c r="AJ170" s="38">
        <v>45510</v>
      </c>
      <c r="AK170" s="38">
        <v>45510</v>
      </c>
      <c r="AL170" s="39" t="s">
        <v>1887</v>
      </c>
      <c r="AM170" s="39" t="s">
        <v>57</v>
      </c>
      <c r="AN170" s="40" t="s">
        <v>2250</v>
      </c>
      <c r="AO170" s="41" t="s">
        <v>2457</v>
      </c>
      <c r="AP170" s="42" t="s">
        <v>2458</v>
      </c>
      <c r="AQ170" s="39">
        <v>989</v>
      </c>
      <c r="AU170" s="43" t="s">
        <v>911</v>
      </c>
      <c r="AW170" s="45">
        <v>45565</v>
      </c>
      <c r="AX170" s="46" t="s">
        <v>2459</v>
      </c>
      <c r="BN170"/>
    </row>
    <row r="171" spans="1:70" hidden="1" x14ac:dyDescent="0.25">
      <c r="A171" s="26"/>
      <c r="B171" s="26"/>
      <c r="C171" s="26"/>
      <c r="D171" s="26"/>
      <c r="E171" s="26"/>
      <c r="F171" s="26"/>
      <c r="H171" s="37">
        <v>2024</v>
      </c>
      <c r="I171" s="27" t="s">
        <v>2471</v>
      </c>
      <c r="J171" s="27" t="s">
        <v>2472</v>
      </c>
      <c r="AF171" s="26"/>
      <c r="AI171" s="37">
        <v>2024</v>
      </c>
      <c r="AJ171" s="38">
        <v>45511</v>
      </c>
      <c r="AK171" s="38">
        <v>45511</v>
      </c>
      <c r="AL171" s="39" t="s">
        <v>1887</v>
      </c>
      <c r="AN171" s="40"/>
      <c r="AQ171" s="39">
        <v>993</v>
      </c>
      <c r="AU171" s="43" t="s">
        <v>155</v>
      </c>
      <c r="BN171" s="27"/>
    </row>
    <row r="172" spans="1:70" hidden="1" x14ac:dyDescent="0.25">
      <c r="A172" s="26" t="s">
        <v>2131</v>
      </c>
      <c r="B172" s="26"/>
      <c r="C172" s="26"/>
      <c r="D172" s="26"/>
      <c r="E172" s="26"/>
      <c r="F172" s="26"/>
      <c r="H172" s="37">
        <v>2024</v>
      </c>
      <c r="I172" s="27" t="s">
        <v>2419</v>
      </c>
      <c r="J172" s="27" t="s">
        <v>2420</v>
      </c>
      <c r="Z172" s="26" t="s">
        <v>2422</v>
      </c>
      <c r="AA172" s="26" t="s">
        <v>2423</v>
      </c>
      <c r="AF172" s="26"/>
      <c r="AG172" s="33" t="s">
        <v>2424</v>
      </c>
      <c r="AI172" s="37">
        <v>2024</v>
      </c>
      <c r="AJ172" s="38">
        <v>45512</v>
      </c>
      <c r="AK172" s="38">
        <v>45548</v>
      </c>
      <c r="AL172" s="39" t="s">
        <v>664</v>
      </c>
      <c r="AM172" s="39" t="s">
        <v>2425</v>
      </c>
      <c r="AN172" s="26" t="s">
        <v>91</v>
      </c>
      <c r="AO172" s="41">
        <v>1.6666666666666667</v>
      </c>
      <c r="AP172" s="42" t="s">
        <v>1894</v>
      </c>
      <c r="AQ172" s="39">
        <v>980</v>
      </c>
      <c r="AU172" s="43" t="s">
        <v>155</v>
      </c>
      <c r="AY172" s="34" t="s">
        <v>2421</v>
      </c>
      <c r="BA172" s="47" t="s">
        <v>35</v>
      </c>
      <c r="BC172" s="48">
        <v>45565</v>
      </c>
      <c r="BN172" t="s">
        <v>3527</v>
      </c>
      <c r="BO172" s="50">
        <v>17</v>
      </c>
      <c r="BR172" s="49">
        <v>17</v>
      </c>
    </row>
    <row r="173" spans="1:70" hidden="1" x14ac:dyDescent="0.25">
      <c r="A173" s="26" t="s">
        <v>2131</v>
      </c>
      <c r="B173" s="26"/>
      <c r="C173" s="26"/>
      <c r="D173" s="26"/>
      <c r="E173" s="26"/>
      <c r="F173" s="26"/>
      <c r="H173" s="37">
        <v>2024</v>
      </c>
      <c r="I173" s="27" t="s">
        <v>2386</v>
      </c>
      <c r="J173" s="27" t="s">
        <v>2387</v>
      </c>
      <c r="T173" s="26" t="s">
        <v>2388</v>
      </c>
      <c r="Z173" s="26" t="s">
        <v>91</v>
      </c>
      <c r="AA173" s="26" t="s">
        <v>2082</v>
      </c>
      <c r="AF173" s="26"/>
      <c r="AG173" s="33" t="s">
        <v>2389</v>
      </c>
      <c r="AI173" s="37">
        <v>2024</v>
      </c>
      <c r="AJ173" s="38">
        <v>45512</v>
      </c>
      <c r="AK173" s="38">
        <v>45544</v>
      </c>
      <c r="AM173" s="39" t="s">
        <v>1081</v>
      </c>
      <c r="AN173" s="26" t="s">
        <v>91</v>
      </c>
      <c r="AO173" s="41">
        <v>1.6666666666666667</v>
      </c>
      <c r="AP173" s="42" t="s">
        <v>2390</v>
      </c>
      <c r="AQ173" s="39">
        <v>974</v>
      </c>
      <c r="AU173" s="43" t="s">
        <v>155</v>
      </c>
      <c r="BC173" s="48">
        <v>45569</v>
      </c>
      <c r="BN173" t="s">
        <v>3528</v>
      </c>
      <c r="BO173" s="50">
        <v>37</v>
      </c>
      <c r="BR173" s="49">
        <v>37</v>
      </c>
    </row>
    <row r="174" spans="1:70" hidden="1" x14ac:dyDescent="0.25">
      <c r="A174" s="26"/>
      <c r="B174" s="26"/>
      <c r="C174" s="26"/>
      <c r="D174" s="26"/>
      <c r="E174" s="26"/>
      <c r="F174" s="26"/>
      <c r="H174" s="37">
        <v>2024</v>
      </c>
      <c r="I174" s="27" t="s">
        <v>2610</v>
      </c>
      <c r="J174" s="27" t="s">
        <v>2611</v>
      </c>
      <c r="Z174" s="26" t="s">
        <v>84</v>
      </c>
      <c r="AF174" s="26"/>
      <c r="AG174" s="33" t="s">
        <v>2612</v>
      </c>
      <c r="AI174" s="37">
        <v>2024</v>
      </c>
      <c r="AJ174" s="38">
        <v>45512</v>
      </c>
      <c r="AK174" s="38">
        <v>45590</v>
      </c>
      <c r="AL174" s="39" t="s">
        <v>664</v>
      </c>
      <c r="AN174" s="40" t="s">
        <v>2613</v>
      </c>
      <c r="AP174" s="42" t="s">
        <v>807</v>
      </c>
      <c r="AQ174" s="39">
        <v>1026</v>
      </c>
      <c r="AU174" s="43" t="s">
        <v>911</v>
      </c>
      <c r="BC174" s="48">
        <v>45639</v>
      </c>
      <c r="BN174" s="27"/>
      <c r="BO174" s="50">
        <v>17</v>
      </c>
    </row>
    <row r="175" spans="1:70" hidden="1" x14ac:dyDescent="0.25">
      <c r="A175" s="26"/>
      <c r="B175" s="26"/>
      <c r="C175" s="26"/>
      <c r="D175" s="26"/>
      <c r="E175" s="26"/>
      <c r="F175" s="26"/>
      <c r="H175" s="37">
        <v>2024</v>
      </c>
      <c r="I175" s="27" t="s">
        <v>3382</v>
      </c>
      <c r="J175" s="27" t="s">
        <v>3383</v>
      </c>
      <c r="L175" s="30" t="s">
        <v>750</v>
      </c>
      <c r="AB175" s="26" t="s">
        <v>86</v>
      </c>
      <c r="AF175" s="26" t="s">
        <v>47</v>
      </c>
      <c r="AG175" s="33">
        <v>10361620</v>
      </c>
      <c r="AI175" s="37">
        <v>2024</v>
      </c>
      <c r="AJ175" s="38">
        <v>45512</v>
      </c>
      <c r="AK175" s="38">
        <v>45634</v>
      </c>
      <c r="AM175" s="39" t="s">
        <v>2211</v>
      </c>
      <c r="AN175" s="40" t="s">
        <v>3384</v>
      </c>
      <c r="AP175" s="42" t="s">
        <v>3385</v>
      </c>
      <c r="AU175" s="43" t="s">
        <v>911</v>
      </c>
      <c r="BA175" s="47" t="s">
        <v>47</v>
      </c>
      <c r="BC175" s="48">
        <v>45642</v>
      </c>
      <c r="BI175" s="49" t="e">
        <v>#VALUE!</v>
      </c>
      <c r="BN175" s="27"/>
      <c r="BO175" s="50">
        <v>3</v>
      </c>
    </row>
    <row r="176" spans="1:70" hidden="1" x14ac:dyDescent="0.25">
      <c r="A176" s="26" t="s">
        <v>2131</v>
      </c>
      <c r="B176" s="26" t="s">
        <v>2131</v>
      </c>
      <c r="C176" s="26"/>
      <c r="D176" s="26"/>
      <c r="E176" s="26"/>
      <c r="F176" s="26"/>
      <c r="H176" s="37">
        <v>2024</v>
      </c>
      <c r="I176" s="27" t="s">
        <v>2414</v>
      </c>
      <c r="J176" s="27" t="s">
        <v>2415</v>
      </c>
      <c r="S176" s="26" t="s">
        <v>2416</v>
      </c>
      <c r="Z176" s="26" t="s">
        <v>1282</v>
      </c>
      <c r="AD176" s="37">
        <v>20</v>
      </c>
      <c r="AF176" s="26"/>
      <c r="AG176" s="33" t="s">
        <v>2418</v>
      </c>
      <c r="AI176" s="37">
        <v>2024</v>
      </c>
      <c r="AJ176" s="38">
        <v>45516</v>
      </c>
      <c r="AK176" s="38">
        <v>45517</v>
      </c>
      <c r="AL176" s="39" t="s">
        <v>39</v>
      </c>
      <c r="AM176" s="39" t="s">
        <v>720</v>
      </c>
      <c r="AN176" s="40"/>
      <c r="AO176" s="41">
        <v>0.83333333333333337</v>
      </c>
      <c r="AP176" s="42" t="s">
        <v>807</v>
      </c>
      <c r="AQ176" s="39">
        <v>979</v>
      </c>
      <c r="AU176" s="43" t="s">
        <v>155</v>
      </c>
      <c r="AY176" s="34" t="s">
        <v>2417</v>
      </c>
      <c r="BA176" s="47" t="s">
        <v>35</v>
      </c>
      <c r="BC176" s="48">
        <v>45546</v>
      </c>
      <c r="BN176" t="s">
        <v>3529</v>
      </c>
      <c r="BO176" s="50">
        <v>20</v>
      </c>
      <c r="BR176" s="49">
        <v>20</v>
      </c>
    </row>
    <row r="177" spans="1:71" hidden="1" x14ac:dyDescent="0.25">
      <c r="A177" s="26" t="s">
        <v>2131</v>
      </c>
      <c r="B177" s="26"/>
      <c r="C177" s="26"/>
      <c r="D177" s="26"/>
      <c r="E177" s="26"/>
      <c r="F177" s="26"/>
      <c r="H177" s="37">
        <v>2024</v>
      </c>
      <c r="I177" s="27" t="s">
        <v>2500</v>
      </c>
      <c r="J177" s="27" t="s">
        <v>2501</v>
      </c>
      <c r="Z177" s="26" t="s">
        <v>1282</v>
      </c>
      <c r="AF177" s="26"/>
      <c r="AG177" s="33" t="s">
        <v>2502</v>
      </c>
      <c r="AH177" s="28" t="s">
        <v>287</v>
      </c>
      <c r="AI177" s="37">
        <v>2024</v>
      </c>
      <c r="AJ177" s="38">
        <v>45519</v>
      </c>
      <c r="AK177" s="38">
        <v>45519</v>
      </c>
      <c r="AM177" s="39" t="s">
        <v>2211</v>
      </c>
      <c r="AN177" s="40" t="s">
        <v>424</v>
      </c>
      <c r="AP177" s="42" t="s">
        <v>833</v>
      </c>
      <c r="AQ177" s="39">
        <v>1001</v>
      </c>
      <c r="AU177" s="43" t="s">
        <v>155</v>
      </c>
      <c r="AX177" s="46" t="s">
        <v>2503</v>
      </c>
      <c r="BC177" s="48">
        <v>45569</v>
      </c>
      <c r="BN177" t="s">
        <v>3530</v>
      </c>
      <c r="BO177" s="50">
        <v>13</v>
      </c>
      <c r="BR177" s="49">
        <v>13</v>
      </c>
    </row>
    <row r="178" spans="1:71" hidden="1" x14ac:dyDescent="0.25">
      <c r="A178" s="26" t="s">
        <v>2131</v>
      </c>
      <c r="B178" s="26" t="s">
        <v>2131</v>
      </c>
      <c r="C178" s="26" t="s">
        <v>2131</v>
      </c>
      <c r="D178" s="44"/>
      <c r="E178" s="44"/>
      <c r="F178" s="26"/>
      <c r="H178" s="37">
        <v>2024</v>
      </c>
      <c r="I178" s="27" t="s">
        <v>2460</v>
      </c>
      <c r="J178" s="27" t="s">
        <v>2461</v>
      </c>
      <c r="AC178" s="36" t="s">
        <v>2462</v>
      </c>
      <c r="AD178" s="37">
        <v>70</v>
      </c>
      <c r="AF178" s="44"/>
      <c r="AG178" s="33" t="s">
        <v>2463</v>
      </c>
      <c r="AI178" s="37">
        <v>2024</v>
      </c>
      <c r="AJ178" s="38">
        <v>45523</v>
      </c>
      <c r="AK178" s="38">
        <v>45523</v>
      </c>
      <c r="AL178" s="39" t="s">
        <v>664</v>
      </c>
      <c r="AM178" s="39" t="s">
        <v>720</v>
      </c>
      <c r="AN178" s="40" t="s">
        <v>2250</v>
      </c>
      <c r="AP178" s="42" t="s">
        <v>1906</v>
      </c>
      <c r="AQ178" s="39">
        <v>990</v>
      </c>
      <c r="AU178" s="43" t="s">
        <v>911</v>
      </c>
      <c r="BC178" s="48">
        <v>45546</v>
      </c>
      <c r="BN178" t="s">
        <v>3531</v>
      </c>
      <c r="BO178" s="50">
        <v>37</v>
      </c>
      <c r="BR178" s="49">
        <v>37</v>
      </c>
    </row>
    <row r="179" spans="1:71" x14ac:dyDescent="0.25">
      <c r="A179" s="26" t="s">
        <v>2131</v>
      </c>
      <c r="B179" s="26" t="s">
        <v>2131</v>
      </c>
      <c r="C179" s="26" t="s">
        <v>2131</v>
      </c>
      <c r="D179" s="44"/>
      <c r="E179" s="44"/>
      <c r="F179" s="26"/>
      <c r="H179" s="37"/>
      <c r="I179" s="27" t="s">
        <v>2460</v>
      </c>
      <c r="J179" s="27" t="s">
        <v>2461</v>
      </c>
      <c r="AC179" s="36" t="s">
        <v>2462</v>
      </c>
      <c r="AD179" s="37">
        <v>70</v>
      </c>
      <c r="AF179" s="44"/>
      <c r="AG179" s="33" t="s">
        <v>2463</v>
      </c>
      <c r="AJ179" s="38" t="s">
        <v>501</v>
      </c>
      <c r="AK179" s="38" t="s">
        <v>501</v>
      </c>
      <c r="AL179" s="39" t="s">
        <v>664</v>
      </c>
      <c r="AM179" s="39" t="s">
        <v>720</v>
      </c>
      <c r="AN179" s="40" t="s">
        <v>2250</v>
      </c>
      <c r="AP179" s="42" t="s">
        <v>1906</v>
      </c>
      <c r="AV179" s="44" t="s">
        <v>501</v>
      </c>
      <c r="AW179" s="45">
        <v>45728</v>
      </c>
      <c r="AX179" s="46" t="s">
        <v>2464</v>
      </c>
      <c r="BC179" s="48">
        <v>45546</v>
      </c>
      <c r="BN179" t="s">
        <v>3531</v>
      </c>
      <c r="BO179" s="50">
        <v>37</v>
      </c>
      <c r="BR179" s="49">
        <v>37</v>
      </c>
    </row>
    <row r="180" spans="1:71" hidden="1" x14ac:dyDescent="0.25">
      <c r="A180" s="26" t="s">
        <v>2131</v>
      </c>
      <c r="B180" s="26"/>
      <c r="C180" s="26"/>
      <c r="D180" s="26"/>
      <c r="E180" s="26"/>
      <c r="F180" s="26"/>
      <c r="H180" s="37">
        <v>2024</v>
      </c>
      <c r="I180" s="27" t="s">
        <v>2465</v>
      </c>
      <c r="J180" s="27" t="s">
        <v>2466</v>
      </c>
      <c r="Z180" s="26" t="s">
        <v>1282</v>
      </c>
      <c r="AF180" s="26"/>
      <c r="AG180" s="33" t="s">
        <v>2467</v>
      </c>
      <c r="AI180" s="37">
        <v>2024</v>
      </c>
      <c r="AJ180" s="38">
        <v>45524</v>
      </c>
      <c r="AK180" s="38">
        <v>45524</v>
      </c>
      <c r="AM180" s="39" t="s">
        <v>1656</v>
      </c>
      <c r="AN180" s="40" t="s">
        <v>32</v>
      </c>
      <c r="AP180" s="42" t="s">
        <v>833</v>
      </c>
      <c r="AQ180" s="39">
        <v>991</v>
      </c>
      <c r="AU180" s="43" t="s">
        <v>911</v>
      </c>
      <c r="BC180" s="48">
        <v>45545</v>
      </c>
      <c r="BN180" t="s">
        <v>3532</v>
      </c>
      <c r="BO180" s="50">
        <v>12</v>
      </c>
      <c r="BR180" s="49">
        <v>12</v>
      </c>
    </row>
    <row r="181" spans="1:71" hidden="1" x14ac:dyDescent="0.25">
      <c r="A181" s="26"/>
      <c r="B181" s="26"/>
      <c r="C181" s="26"/>
      <c r="D181" s="26"/>
      <c r="E181" s="26"/>
      <c r="F181" s="26"/>
      <c r="H181" s="37">
        <v>2024</v>
      </c>
      <c r="I181" s="27" t="s">
        <v>3085</v>
      </c>
      <c r="J181" s="27" t="s">
        <v>3086</v>
      </c>
      <c r="W181" s="26" t="s">
        <v>3087</v>
      </c>
      <c r="AD181" s="37">
        <v>400</v>
      </c>
      <c r="AF181" s="26"/>
      <c r="AG181" s="33" t="s">
        <v>3088</v>
      </c>
      <c r="AH181" s="28" t="s">
        <v>2108</v>
      </c>
      <c r="AI181" s="37">
        <v>2024</v>
      </c>
      <c r="AJ181" s="38">
        <v>45526</v>
      </c>
      <c r="AK181" s="38">
        <v>45528</v>
      </c>
      <c r="AM181" s="39" t="s">
        <v>720</v>
      </c>
      <c r="AN181" s="40" t="s">
        <v>3089</v>
      </c>
      <c r="AP181" s="42" t="s">
        <v>3090</v>
      </c>
      <c r="AU181" s="43" t="s">
        <v>911</v>
      </c>
      <c r="AW181" s="45">
        <v>45545</v>
      </c>
      <c r="AX181" s="46" t="s">
        <v>3091</v>
      </c>
      <c r="BN181" s="27"/>
    </row>
    <row r="182" spans="1:71" hidden="1" x14ac:dyDescent="0.25">
      <c r="A182" s="26" t="s">
        <v>2131</v>
      </c>
      <c r="B182" s="26"/>
      <c r="C182" s="26"/>
      <c r="D182" s="26"/>
      <c r="E182" s="26"/>
      <c r="F182" s="26"/>
      <c r="H182" s="37">
        <v>2024</v>
      </c>
      <c r="I182" s="27" t="s">
        <v>2494</v>
      </c>
      <c r="J182" s="27" t="s">
        <v>2495</v>
      </c>
      <c r="Z182" s="26" t="s">
        <v>91</v>
      </c>
      <c r="AA182" s="26" t="s">
        <v>2497</v>
      </c>
      <c r="AD182" s="37">
        <v>40</v>
      </c>
      <c r="AF182" s="26"/>
      <c r="AG182" s="33" t="s">
        <v>2498</v>
      </c>
      <c r="AI182" s="37">
        <v>2024</v>
      </c>
      <c r="AJ182" s="38">
        <v>45526</v>
      </c>
      <c r="AK182" s="38">
        <v>45565</v>
      </c>
      <c r="AN182" s="26" t="s">
        <v>91</v>
      </c>
      <c r="AO182" s="41">
        <v>1.6666666666666667</v>
      </c>
      <c r="AP182" s="42" t="s">
        <v>2065</v>
      </c>
      <c r="AQ182" s="39">
        <v>1000</v>
      </c>
      <c r="AU182" s="43" t="s">
        <v>155</v>
      </c>
      <c r="AX182" s="46" t="s">
        <v>2499</v>
      </c>
      <c r="AY182" s="34" t="s">
        <v>2496</v>
      </c>
      <c r="BC182" s="48">
        <v>45588</v>
      </c>
      <c r="BN182" t="s">
        <v>3533</v>
      </c>
      <c r="BO182" s="50">
        <v>48</v>
      </c>
      <c r="BS182" s="49">
        <v>48</v>
      </c>
    </row>
    <row r="183" spans="1:71" hidden="1" x14ac:dyDescent="0.25">
      <c r="A183" s="26" t="s">
        <v>2131</v>
      </c>
      <c r="B183" s="26"/>
      <c r="C183" s="26"/>
      <c r="D183" s="26"/>
      <c r="E183" s="26"/>
      <c r="F183" s="26"/>
      <c r="H183" s="37">
        <v>2024</v>
      </c>
      <c r="I183" s="27" t="s">
        <v>2482</v>
      </c>
      <c r="J183" s="27" t="s">
        <v>2483</v>
      </c>
      <c r="Z183" s="26" t="s">
        <v>1282</v>
      </c>
      <c r="AF183" s="26"/>
      <c r="AI183" s="37">
        <v>2024</v>
      </c>
      <c r="AJ183" s="38">
        <v>45530</v>
      </c>
      <c r="AK183" s="38">
        <v>45530</v>
      </c>
      <c r="AM183" s="39" t="s">
        <v>2211</v>
      </c>
      <c r="AN183" s="40"/>
      <c r="AP183" s="42" t="s">
        <v>611</v>
      </c>
      <c r="AQ183" s="39">
        <v>997</v>
      </c>
      <c r="AU183" s="43" t="s">
        <v>155</v>
      </c>
      <c r="AX183" s="46" t="s">
        <v>2484</v>
      </c>
      <c r="BC183" s="48">
        <v>45546</v>
      </c>
      <c r="BN183" t="s">
        <v>3534</v>
      </c>
      <c r="BO183" s="50">
        <v>132</v>
      </c>
      <c r="BR183" s="49">
        <v>132</v>
      </c>
    </row>
    <row r="184" spans="1:71" hidden="1" x14ac:dyDescent="0.25">
      <c r="A184" s="26" t="s">
        <v>2131</v>
      </c>
      <c r="B184" s="26"/>
      <c r="C184" s="26"/>
      <c r="D184" s="26"/>
      <c r="E184" s="26"/>
      <c r="F184" s="26"/>
      <c r="H184" s="37">
        <v>2024</v>
      </c>
      <c r="I184" s="27" t="s">
        <v>2468</v>
      </c>
      <c r="J184" s="27" t="s">
        <v>2469</v>
      </c>
      <c r="Z184" s="26" t="s">
        <v>1282</v>
      </c>
      <c r="AC184" s="36" t="s">
        <v>2192</v>
      </c>
      <c r="AF184" s="26"/>
      <c r="AG184" s="33" t="s">
        <v>2470</v>
      </c>
      <c r="AI184" s="37">
        <v>2024</v>
      </c>
      <c r="AJ184" s="38">
        <v>45533</v>
      </c>
      <c r="AK184" s="38">
        <v>45533</v>
      </c>
      <c r="AN184" s="40" t="s">
        <v>2250</v>
      </c>
      <c r="AP184" s="42" t="s">
        <v>833</v>
      </c>
      <c r="AQ184" s="39">
        <v>992</v>
      </c>
      <c r="AU184" s="43" t="s">
        <v>155</v>
      </c>
      <c r="BC184" s="48">
        <v>45545</v>
      </c>
      <c r="BN184" t="s">
        <v>3535</v>
      </c>
      <c r="BO184" s="50">
        <v>30</v>
      </c>
      <c r="BR184" s="49">
        <v>30</v>
      </c>
    </row>
    <row r="185" spans="1:71" hidden="1" x14ac:dyDescent="0.25">
      <c r="A185" s="26"/>
      <c r="B185" s="26"/>
      <c r="C185" s="26"/>
      <c r="D185" s="26"/>
      <c r="E185" s="26"/>
      <c r="F185" s="26"/>
      <c r="H185" s="37">
        <v>2024</v>
      </c>
      <c r="I185" s="27" t="s">
        <v>2963</v>
      </c>
      <c r="J185" s="27" t="s">
        <v>2964</v>
      </c>
      <c r="AC185" s="36" t="s">
        <v>2965</v>
      </c>
      <c r="AF185" s="26"/>
      <c r="AI185" s="37">
        <v>2024</v>
      </c>
      <c r="AJ185" s="38">
        <v>45538</v>
      </c>
      <c r="AK185" s="38">
        <v>45538</v>
      </c>
      <c r="AN185" s="40"/>
      <c r="AU185" s="43" t="s">
        <v>155</v>
      </c>
      <c r="AX185" s="46" t="s">
        <v>2966</v>
      </c>
      <c r="BN185" s="27"/>
    </row>
    <row r="186" spans="1:71" hidden="1" x14ac:dyDescent="0.25">
      <c r="A186" s="26"/>
      <c r="B186" s="26"/>
      <c r="C186" s="26"/>
      <c r="D186" s="26"/>
      <c r="E186" s="26"/>
      <c r="F186" s="26"/>
      <c r="H186" s="37">
        <v>2024</v>
      </c>
      <c r="I186" s="27" t="s">
        <v>2515</v>
      </c>
      <c r="J186" s="27" t="s">
        <v>2516</v>
      </c>
      <c r="Z186" s="26" t="s">
        <v>188</v>
      </c>
      <c r="AC186" s="36" t="s">
        <v>2517</v>
      </c>
      <c r="AE186" s="37" t="s">
        <v>2131</v>
      </c>
      <c r="AF186" s="26"/>
      <c r="AG186" s="33" t="s">
        <v>2518</v>
      </c>
      <c r="AI186" s="37">
        <v>2024</v>
      </c>
      <c r="AJ186" s="38">
        <v>45539</v>
      </c>
      <c r="AK186" s="38">
        <v>45539</v>
      </c>
      <c r="AM186" s="39" t="s">
        <v>1081</v>
      </c>
      <c r="AN186" s="40" t="s">
        <v>2250</v>
      </c>
      <c r="AP186" s="42" t="s">
        <v>1968</v>
      </c>
      <c r="AQ186" s="39">
        <v>1005</v>
      </c>
      <c r="AU186" s="43" t="s">
        <v>155</v>
      </c>
      <c r="AX186" s="46" t="s">
        <v>2519</v>
      </c>
      <c r="BC186" s="48">
        <v>45547</v>
      </c>
      <c r="BN186" s="27"/>
      <c r="BR186" s="49">
        <v>46</v>
      </c>
    </row>
    <row r="187" spans="1:71" hidden="1" x14ac:dyDescent="0.25">
      <c r="A187" s="26"/>
      <c r="B187" s="26"/>
      <c r="C187" s="26"/>
      <c r="D187" s="26"/>
      <c r="E187" s="26"/>
      <c r="F187" s="26"/>
      <c r="H187" s="37">
        <v>2024</v>
      </c>
      <c r="I187" s="27" t="s">
        <v>2448</v>
      </c>
      <c r="J187" s="27" t="s">
        <v>2449</v>
      </c>
      <c r="Y187" s="26">
        <v>2024</v>
      </c>
      <c r="AC187" s="36" t="s">
        <v>2450</v>
      </c>
      <c r="AD187" s="37">
        <v>40</v>
      </c>
      <c r="AF187" s="38" t="s">
        <v>3525</v>
      </c>
      <c r="AG187" s="33" t="s">
        <v>2451</v>
      </c>
      <c r="AI187" s="37">
        <v>2024</v>
      </c>
      <c r="AJ187" s="38">
        <v>45540</v>
      </c>
      <c r="AK187" s="38">
        <v>45579</v>
      </c>
      <c r="AM187" s="39" t="s">
        <v>1081</v>
      </c>
      <c r="AN187" s="40"/>
      <c r="AO187" s="41">
        <v>2.2916666666666665</v>
      </c>
      <c r="AP187" s="42" t="s">
        <v>2055</v>
      </c>
      <c r="AQ187" s="39">
        <v>987</v>
      </c>
      <c r="AU187" s="43" t="s">
        <v>155</v>
      </c>
      <c r="AX187" s="46" t="s">
        <v>2061</v>
      </c>
      <c r="BA187" s="47" t="s">
        <v>2061</v>
      </c>
      <c r="BC187" s="48">
        <v>45609</v>
      </c>
      <c r="BN187" s="27"/>
      <c r="BO187" s="50">
        <v>40</v>
      </c>
      <c r="BS187" s="49">
        <v>40</v>
      </c>
    </row>
    <row r="188" spans="1:71" hidden="1" x14ac:dyDescent="0.25">
      <c r="A188" s="26"/>
      <c r="B188" s="26"/>
      <c r="C188" s="26"/>
      <c r="D188" s="26"/>
      <c r="E188" s="26"/>
      <c r="F188" s="26"/>
      <c r="H188" s="37">
        <v>2024</v>
      </c>
      <c r="I188" s="27" t="s">
        <v>2448</v>
      </c>
      <c r="J188" s="27" t="s">
        <v>2473</v>
      </c>
      <c r="Y188" s="26">
        <v>2024</v>
      </c>
      <c r="AC188" s="36" t="s">
        <v>2474</v>
      </c>
      <c r="AD188" s="37">
        <v>40</v>
      </c>
      <c r="AF188" s="38" t="s">
        <v>3525</v>
      </c>
      <c r="AG188" s="33" t="s">
        <v>2451</v>
      </c>
      <c r="AI188" s="37">
        <v>2024</v>
      </c>
      <c r="AJ188" s="38">
        <v>45540</v>
      </c>
      <c r="AK188" s="38">
        <v>45579</v>
      </c>
      <c r="AM188" s="39" t="s">
        <v>1081</v>
      </c>
      <c r="AN188" s="40"/>
      <c r="AO188" s="41">
        <v>2.2916666666666665</v>
      </c>
      <c r="AP188" s="42" t="s">
        <v>2055</v>
      </c>
      <c r="AQ188" s="39">
        <v>994</v>
      </c>
      <c r="AU188" s="43" t="s">
        <v>155</v>
      </c>
      <c r="AX188" s="46" t="s">
        <v>2061</v>
      </c>
      <c r="BA188" s="47" t="s">
        <v>2061</v>
      </c>
      <c r="BC188" s="48">
        <v>45609</v>
      </c>
      <c r="BN188" s="27"/>
      <c r="BO188" s="50">
        <v>33</v>
      </c>
      <c r="BS188" s="49">
        <v>33</v>
      </c>
    </row>
    <row r="189" spans="1:71" hidden="1" x14ac:dyDescent="0.25">
      <c r="H189" s="37">
        <v>2024</v>
      </c>
      <c r="I189" s="27" t="s">
        <v>3047</v>
      </c>
      <c r="J189" s="27" t="s">
        <v>3048</v>
      </c>
      <c r="AB189" s="26" t="s">
        <v>28</v>
      </c>
      <c r="AD189" s="37">
        <v>400</v>
      </c>
      <c r="AF189" s="27"/>
      <c r="AG189" s="33" t="s">
        <v>3049</v>
      </c>
      <c r="AH189" s="28" t="s">
        <v>2351</v>
      </c>
      <c r="AI189" s="37">
        <v>2024</v>
      </c>
      <c r="AJ189" s="38">
        <v>45544</v>
      </c>
      <c r="AK189" s="38">
        <v>45546</v>
      </c>
      <c r="AV189" s="44">
        <v>45546</v>
      </c>
      <c r="AW189" s="45">
        <v>45728</v>
      </c>
      <c r="AX189" s="46" t="s">
        <v>3050</v>
      </c>
      <c r="BN189" s="27"/>
    </row>
    <row r="190" spans="1:71" hidden="1" x14ac:dyDescent="0.25">
      <c r="A190" s="26" t="s">
        <v>2131</v>
      </c>
      <c r="B190" s="26"/>
      <c r="C190" s="26"/>
      <c r="D190" s="26"/>
      <c r="E190" s="26"/>
      <c r="F190" s="26"/>
      <c r="H190" s="37">
        <v>2024</v>
      </c>
      <c r="I190" s="27" t="s">
        <v>2957</v>
      </c>
      <c r="J190" s="27" t="s">
        <v>2958</v>
      </c>
      <c r="N190" s="30" t="s">
        <v>2959</v>
      </c>
      <c r="O190" s="31" t="s">
        <v>2827</v>
      </c>
      <c r="AF190" s="26" t="s">
        <v>47</v>
      </c>
      <c r="AI190" s="37">
        <v>2024</v>
      </c>
      <c r="AJ190" s="38">
        <v>45550</v>
      </c>
      <c r="AK190" s="38">
        <v>45553</v>
      </c>
      <c r="AM190" s="39" t="s">
        <v>720</v>
      </c>
      <c r="AN190" s="40"/>
      <c r="AP190" s="42" t="s">
        <v>2960</v>
      </c>
      <c r="AU190" s="43" t="s">
        <v>155</v>
      </c>
      <c r="BA190" s="47" t="s">
        <v>47</v>
      </c>
      <c r="BC190" s="48">
        <v>45580</v>
      </c>
      <c r="BN190" t="s">
        <v>3536</v>
      </c>
      <c r="BO190" s="50">
        <v>3</v>
      </c>
      <c r="BR190" s="49">
        <v>3</v>
      </c>
    </row>
    <row r="191" spans="1:71" hidden="1" x14ac:dyDescent="0.25">
      <c r="H191" s="37">
        <v>2024</v>
      </c>
      <c r="I191" s="27" t="s">
        <v>2553</v>
      </c>
      <c r="J191" s="27" t="s">
        <v>2554</v>
      </c>
      <c r="AF191" s="27"/>
      <c r="AG191" s="33" t="s">
        <v>2555</v>
      </c>
      <c r="AI191" s="37">
        <v>2024</v>
      </c>
      <c r="AJ191" s="38">
        <v>45552</v>
      </c>
      <c r="AK191" s="38">
        <v>45552</v>
      </c>
      <c r="AL191" s="39" t="s">
        <v>664</v>
      </c>
      <c r="AN191" s="104" t="s">
        <v>424</v>
      </c>
      <c r="AP191" s="42" t="s">
        <v>1899</v>
      </c>
      <c r="AQ191" s="39">
        <v>1012</v>
      </c>
      <c r="AU191" s="43" t="s">
        <v>1414</v>
      </c>
      <c r="AV191" s="44">
        <v>45552</v>
      </c>
      <c r="AW191" s="45">
        <v>45728</v>
      </c>
      <c r="AX191" s="46" t="s">
        <v>2556</v>
      </c>
      <c r="BN191" s="27"/>
    </row>
    <row r="192" spans="1:71" hidden="1" x14ac:dyDescent="0.25">
      <c r="A192" s="26"/>
      <c r="B192" s="26"/>
      <c r="C192" s="26"/>
      <c r="D192" s="26"/>
      <c r="E192" s="26"/>
      <c r="F192" s="26"/>
      <c r="H192" s="37">
        <v>2024</v>
      </c>
      <c r="I192" s="27" t="s">
        <v>3012</v>
      </c>
      <c r="J192" s="27" t="s">
        <v>3013</v>
      </c>
      <c r="N192" s="30" t="s">
        <v>3014</v>
      </c>
      <c r="O192" s="31" t="s">
        <v>3015</v>
      </c>
      <c r="AD192" s="37">
        <v>2</v>
      </c>
      <c r="AF192" s="26" t="s">
        <v>47</v>
      </c>
      <c r="AG192" s="33" t="s">
        <v>3016</v>
      </c>
      <c r="AI192" s="37">
        <v>2024</v>
      </c>
      <c r="AJ192" s="38">
        <v>45555</v>
      </c>
      <c r="AK192" s="38">
        <v>45596</v>
      </c>
      <c r="AM192" s="39" t="s">
        <v>1081</v>
      </c>
      <c r="AN192" s="40" t="s">
        <v>3017</v>
      </c>
      <c r="AP192" s="42" t="s">
        <v>573</v>
      </c>
      <c r="AU192" s="43" t="s">
        <v>155</v>
      </c>
      <c r="AX192" s="46" t="s">
        <v>3018</v>
      </c>
      <c r="BA192" s="47" t="s">
        <v>47</v>
      </c>
      <c r="BC192" s="48">
        <v>45686</v>
      </c>
      <c r="BN192" s="27"/>
      <c r="BO192" s="50">
        <v>2</v>
      </c>
    </row>
    <row r="193" spans="1:71" hidden="1" x14ac:dyDescent="0.25">
      <c r="A193" s="26" t="s">
        <v>2131</v>
      </c>
      <c r="B193" s="26"/>
      <c r="C193" s="26"/>
      <c r="D193" s="26" t="s">
        <v>2131</v>
      </c>
      <c r="E193" s="26" t="s">
        <v>2131</v>
      </c>
      <c r="F193" s="26"/>
      <c r="H193" s="37">
        <v>2024</v>
      </c>
      <c r="I193" s="27" t="s">
        <v>2527</v>
      </c>
      <c r="J193" s="27" t="s">
        <v>2528</v>
      </c>
      <c r="Z193" s="26" t="s">
        <v>96</v>
      </c>
      <c r="AE193" s="37" t="s">
        <v>2131</v>
      </c>
      <c r="AF193" s="26"/>
      <c r="AG193" s="33" t="s">
        <v>2529</v>
      </c>
      <c r="AI193" s="37">
        <v>2024</v>
      </c>
      <c r="AJ193" s="38">
        <v>45555</v>
      </c>
      <c r="AK193" s="38">
        <v>45555</v>
      </c>
      <c r="AL193" s="39" t="s">
        <v>664</v>
      </c>
      <c r="AM193" s="39" t="s">
        <v>2211</v>
      </c>
      <c r="AN193" s="40" t="s">
        <v>424</v>
      </c>
      <c r="AO193" s="41">
        <v>8.3333333333333329E-2</v>
      </c>
      <c r="AP193" s="42" t="s">
        <v>833</v>
      </c>
      <c r="AQ193" s="39">
        <v>1007</v>
      </c>
      <c r="AU193" s="43" t="s">
        <v>155</v>
      </c>
      <c r="BC193" s="48">
        <v>45572</v>
      </c>
      <c r="BN193" t="s">
        <v>3537</v>
      </c>
      <c r="BO193" s="50">
        <v>42</v>
      </c>
      <c r="BR193" s="49">
        <v>42</v>
      </c>
    </row>
    <row r="194" spans="1:71" hidden="1" x14ac:dyDescent="0.25">
      <c r="A194" s="26" t="s">
        <v>2131</v>
      </c>
      <c r="B194" s="26"/>
      <c r="C194" s="26"/>
      <c r="D194" s="26"/>
      <c r="E194" s="26"/>
      <c r="F194" s="26"/>
      <c r="H194" s="37">
        <v>2024</v>
      </c>
      <c r="I194" s="27" t="s">
        <v>2542</v>
      </c>
      <c r="J194" s="27" t="s">
        <v>2543</v>
      </c>
      <c r="AF194" s="26"/>
      <c r="AG194" s="33" t="s">
        <v>2544</v>
      </c>
      <c r="AI194" s="37">
        <v>2024</v>
      </c>
      <c r="AJ194" s="38">
        <v>45558</v>
      </c>
      <c r="AK194" s="38">
        <v>45581</v>
      </c>
      <c r="AN194" s="40"/>
      <c r="AO194" s="41">
        <v>1.6666666666666667</v>
      </c>
      <c r="AP194" s="42" t="s">
        <v>1894</v>
      </c>
      <c r="AQ194" s="39">
        <v>1010</v>
      </c>
      <c r="AU194" s="43" t="s">
        <v>155</v>
      </c>
      <c r="AX194" s="46" t="s">
        <v>2545</v>
      </c>
      <c r="BA194" s="47" t="s">
        <v>35</v>
      </c>
      <c r="BC194" s="48">
        <v>45609</v>
      </c>
      <c r="BN194" t="s">
        <v>3538</v>
      </c>
      <c r="BO194" s="50">
        <v>32</v>
      </c>
      <c r="BS194" s="49" t="s">
        <v>2546</v>
      </c>
    </row>
    <row r="195" spans="1:71" hidden="1" x14ac:dyDescent="0.25">
      <c r="A195" s="26" t="s">
        <v>2131</v>
      </c>
      <c r="B195" s="26"/>
      <c r="C195" s="26"/>
      <c r="D195" s="26"/>
      <c r="E195" s="26"/>
      <c r="F195" s="26"/>
      <c r="H195" s="37">
        <v>2024</v>
      </c>
      <c r="I195" s="27" t="s">
        <v>2512</v>
      </c>
      <c r="J195" s="27" t="s">
        <v>2513</v>
      </c>
      <c r="L195" s="30" t="s">
        <v>750</v>
      </c>
      <c r="Z195" s="26" t="s">
        <v>94</v>
      </c>
      <c r="AB195" s="26" t="s">
        <v>86</v>
      </c>
      <c r="AC195" s="36" t="s">
        <v>2514</v>
      </c>
      <c r="AF195" s="26"/>
      <c r="AI195" s="37">
        <v>2024</v>
      </c>
      <c r="AJ195" s="38">
        <v>45561</v>
      </c>
      <c r="AK195" s="38">
        <v>45614</v>
      </c>
      <c r="AN195" s="40"/>
      <c r="AO195" s="41">
        <v>2.5</v>
      </c>
      <c r="AP195" s="42" t="s">
        <v>1138</v>
      </c>
      <c r="AQ195" s="39">
        <v>1004</v>
      </c>
      <c r="AU195" s="43" t="s">
        <v>155</v>
      </c>
      <c r="BC195" s="48">
        <v>45657</v>
      </c>
      <c r="BI195" s="49" t="e">
        <v>#VALUE!</v>
      </c>
      <c r="BN195" t="s">
        <v>3539</v>
      </c>
      <c r="BO195" s="50">
        <v>106</v>
      </c>
    </row>
    <row r="196" spans="1:71" hidden="1" x14ac:dyDescent="0.25">
      <c r="A196" s="26"/>
      <c r="B196" s="26"/>
      <c r="C196" s="26"/>
      <c r="D196" s="26"/>
      <c r="E196" s="26"/>
      <c r="F196" s="26"/>
      <c r="H196" s="37">
        <v>2024</v>
      </c>
      <c r="I196" s="27" t="s">
        <v>2485</v>
      </c>
      <c r="J196" s="27" t="s">
        <v>2486</v>
      </c>
      <c r="S196" s="26" t="s">
        <v>2487</v>
      </c>
      <c r="Z196" s="26" t="s">
        <v>91</v>
      </c>
      <c r="AA196" s="26" t="s">
        <v>990</v>
      </c>
      <c r="AC196" s="36" t="s">
        <v>2489</v>
      </c>
      <c r="AF196" s="26"/>
      <c r="AG196" s="33" t="s">
        <v>2490</v>
      </c>
      <c r="AI196" s="37">
        <v>2024</v>
      </c>
      <c r="AJ196" s="38">
        <v>45561</v>
      </c>
      <c r="AK196" s="38">
        <v>45600</v>
      </c>
      <c r="AL196" s="39" t="s">
        <v>664</v>
      </c>
      <c r="AM196" s="39" t="s">
        <v>1081</v>
      </c>
      <c r="AN196" s="26" t="s">
        <v>91</v>
      </c>
      <c r="AO196" s="41">
        <v>1.6666666666666667</v>
      </c>
      <c r="AP196" s="42" t="s">
        <v>1894</v>
      </c>
      <c r="AQ196" s="39">
        <v>998</v>
      </c>
      <c r="AU196" s="43" t="s">
        <v>911</v>
      </c>
      <c r="AY196" s="34" t="s">
        <v>2488</v>
      </c>
      <c r="BC196" s="48">
        <v>45609</v>
      </c>
      <c r="BN196" s="27"/>
      <c r="BO196" s="50">
        <v>39</v>
      </c>
      <c r="BS196" s="49">
        <v>39</v>
      </c>
    </row>
    <row r="197" spans="1:71" hidden="1" x14ac:dyDescent="0.25">
      <c r="A197" s="26"/>
      <c r="B197" s="26"/>
      <c r="C197" s="26"/>
      <c r="D197" s="26"/>
      <c r="E197" s="26"/>
      <c r="F197" s="26"/>
      <c r="H197" s="37">
        <v>2024</v>
      </c>
      <c r="I197" s="27" t="s">
        <v>2520</v>
      </c>
      <c r="J197" s="27" t="s">
        <v>2521</v>
      </c>
      <c r="AA197" s="26" t="s">
        <v>1953</v>
      </c>
      <c r="AC197" s="36" t="s">
        <v>2523</v>
      </c>
      <c r="AD197" s="37">
        <v>30</v>
      </c>
      <c r="AF197" s="26"/>
      <c r="AG197" s="33" t="s">
        <v>2524</v>
      </c>
      <c r="AI197" s="37">
        <v>2024</v>
      </c>
      <c r="AJ197" s="38">
        <v>45561</v>
      </c>
      <c r="AK197" s="38">
        <v>45600</v>
      </c>
      <c r="AL197" s="39" t="s">
        <v>664</v>
      </c>
      <c r="AM197" s="39" t="s">
        <v>2525</v>
      </c>
      <c r="AN197" s="40" t="s">
        <v>1540</v>
      </c>
      <c r="AO197" s="41">
        <v>1.6666666666666667</v>
      </c>
      <c r="AP197" s="42" t="s">
        <v>1894</v>
      </c>
      <c r="AQ197" s="39">
        <v>1006</v>
      </c>
      <c r="AU197" s="43" t="s">
        <v>155</v>
      </c>
      <c r="AW197" s="45">
        <v>45698</v>
      </c>
      <c r="AX197" s="46" t="s">
        <v>2526</v>
      </c>
      <c r="AY197" s="34" t="s">
        <v>2522</v>
      </c>
      <c r="BC197" s="48">
        <v>45609</v>
      </c>
      <c r="BN197" s="27"/>
      <c r="BO197" s="50">
        <v>32</v>
      </c>
      <c r="BS197" s="49">
        <v>32</v>
      </c>
    </row>
    <row r="198" spans="1:71" hidden="1" x14ac:dyDescent="0.25">
      <c r="A198" s="26" t="s">
        <v>2131</v>
      </c>
      <c r="B198" s="26"/>
      <c r="C198" s="26"/>
      <c r="D198" s="26"/>
      <c r="E198" s="26"/>
      <c r="F198" s="26"/>
      <c r="H198" s="37">
        <v>2024</v>
      </c>
      <c r="I198" s="27" t="s">
        <v>2564</v>
      </c>
      <c r="J198" s="27" t="s">
        <v>2565</v>
      </c>
      <c r="AF198" s="26"/>
      <c r="AG198" s="33" t="s">
        <v>2567</v>
      </c>
      <c r="AI198" s="37">
        <v>2024</v>
      </c>
      <c r="AJ198" s="38">
        <v>45561</v>
      </c>
      <c r="AK198" s="38">
        <v>45561</v>
      </c>
      <c r="AL198" s="39" t="s">
        <v>1887</v>
      </c>
      <c r="AN198" s="40"/>
      <c r="AP198" s="42" t="s">
        <v>1899</v>
      </c>
      <c r="AQ198" s="39">
        <v>1015</v>
      </c>
      <c r="AR198" s="30" t="s">
        <v>2568</v>
      </c>
      <c r="AU198" s="43" t="s">
        <v>155</v>
      </c>
      <c r="AX198" s="46" t="s">
        <v>2541</v>
      </c>
      <c r="AY198" s="34" t="s">
        <v>2566</v>
      </c>
      <c r="BC198" s="48">
        <v>45597</v>
      </c>
      <c r="BN198"/>
    </row>
    <row r="199" spans="1:71" hidden="1" x14ac:dyDescent="0.25">
      <c r="A199" s="26"/>
      <c r="B199" s="26"/>
      <c r="C199" s="26"/>
      <c r="D199" s="26"/>
      <c r="E199" s="26"/>
      <c r="F199" s="26"/>
      <c r="H199" s="37">
        <v>2024</v>
      </c>
      <c r="I199" s="27" t="s">
        <v>2586</v>
      </c>
      <c r="J199" s="27" t="s">
        <v>2587</v>
      </c>
      <c r="Z199" s="26" t="s">
        <v>84</v>
      </c>
      <c r="AF199" s="26"/>
      <c r="AG199" s="33" t="s">
        <v>2589</v>
      </c>
      <c r="AI199" s="37">
        <v>2024</v>
      </c>
      <c r="AJ199" s="38">
        <v>45561</v>
      </c>
      <c r="AK199" s="38">
        <v>45569</v>
      </c>
      <c r="AN199" s="40"/>
      <c r="AP199" s="42" t="s">
        <v>833</v>
      </c>
      <c r="AQ199" s="39">
        <v>1020</v>
      </c>
      <c r="AU199" s="43" t="s">
        <v>155</v>
      </c>
      <c r="AX199" s="46" t="s">
        <v>2541</v>
      </c>
      <c r="AY199" s="34" t="s">
        <v>2588</v>
      </c>
      <c r="BC199" s="48">
        <v>45602</v>
      </c>
      <c r="BN199" s="27"/>
      <c r="BS199" s="49">
        <v>486</v>
      </c>
    </row>
    <row r="200" spans="1:71" hidden="1" x14ac:dyDescent="0.25">
      <c r="A200" s="26" t="s">
        <v>2131</v>
      </c>
      <c r="B200" s="26"/>
      <c r="C200" s="26"/>
      <c r="D200" s="26"/>
      <c r="E200" s="26"/>
      <c r="F200" s="26"/>
      <c r="H200" s="37">
        <v>2024</v>
      </c>
      <c r="I200" s="27" t="s">
        <v>2547</v>
      </c>
      <c r="J200" s="27" t="s">
        <v>2548</v>
      </c>
      <c r="W200" s="26" t="s">
        <v>2550</v>
      </c>
      <c r="AF200" s="26"/>
      <c r="AG200" s="33" t="s">
        <v>2551</v>
      </c>
      <c r="AI200" s="37">
        <v>2024</v>
      </c>
      <c r="AJ200" s="38">
        <v>45565</v>
      </c>
      <c r="AK200" s="38">
        <v>45565</v>
      </c>
      <c r="AL200" s="39" t="s">
        <v>1887</v>
      </c>
      <c r="AM200" s="39" t="s">
        <v>2211</v>
      </c>
      <c r="AN200" s="40" t="s">
        <v>2250</v>
      </c>
      <c r="AP200" s="42" t="s">
        <v>833</v>
      </c>
      <c r="AQ200" s="39">
        <v>1011</v>
      </c>
      <c r="AU200" s="43" t="s">
        <v>911</v>
      </c>
      <c r="AX200" s="46" t="s">
        <v>2552</v>
      </c>
      <c r="AY200" s="34" t="s">
        <v>2549</v>
      </c>
      <c r="BC200" s="48">
        <v>45597</v>
      </c>
      <c r="BN200"/>
    </row>
    <row r="201" spans="1:71" hidden="1" x14ac:dyDescent="0.25">
      <c r="A201" s="26"/>
      <c r="B201" s="26"/>
      <c r="C201" s="26"/>
      <c r="D201" s="26"/>
      <c r="E201" s="26"/>
      <c r="F201" s="26"/>
      <c r="H201" s="37">
        <v>2024</v>
      </c>
      <c r="I201" s="27" t="s">
        <v>2537</v>
      </c>
      <c r="J201" s="27" t="s">
        <v>2538</v>
      </c>
      <c r="AF201" s="26"/>
      <c r="AG201" s="33" t="s">
        <v>2540</v>
      </c>
      <c r="AH201" s="28" t="s">
        <v>222</v>
      </c>
      <c r="AI201" s="37">
        <v>2024</v>
      </c>
      <c r="AJ201" s="38">
        <v>45566</v>
      </c>
      <c r="AK201" s="38">
        <v>45566</v>
      </c>
      <c r="AN201" s="40"/>
      <c r="AP201" s="42" t="s">
        <v>833</v>
      </c>
      <c r="AQ201" s="39">
        <v>1009</v>
      </c>
      <c r="AU201" s="43" t="s">
        <v>911</v>
      </c>
      <c r="AX201" s="46" t="s">
        <v>2541</v>
      </c>
      <c r="AY201" s="34" t="s">
        <v>2539</v>
      </c>
      <c r="BC201" s="48">
        <v>45602</v>
      </c>
      <c r="BN201" s="27"/>
      <c r="BS201" s="49">
        <v>36</v>
      </c>
    </row>
    <row r="202" spans="1:71" hidden="1" x14ac:dyDescent="0.25">
      <c r="A202" s="26" t="s">
        <v>2131</v>
      </c>
      <c r="B202" s="26"/>
      <c r="C202" s="26"/>
      <c r="D202" s="26"/>
      <c r="E202" s="26"/>
      <c r="F202" s="26"/>
      <c r="H202" s="37">
        <v>2024</v>
      </c>
      <c r="I202" s="27" t="s">
        <v>2475</v>
      </c>
      <c r="J202" s="27" t="s">
        <v>2476</v>
      </c>
      <c r="Z202" s="26" t="s">
        <v>91</v>
      </c>
      <c r="AA202" s="26" t="s">
        <v>2477</v>
      </c>
      <c r="AD202" s="37">
        <v>80</v>
      </c>
      <c r="AF202" s="26"/>
      <c r="AG202" s="33" t="s">
        <v>2478</v>
      </c>
      <c r="AH202" s="28" t="s">
        <v>154</v>
      </c>
      <c r="AI202" s="37">
        <v>2024</v>
      </c>
      <c r="AJ202" s="38">
        <v>45568</v>
      </c>
      <c r="AK202" s="38">
        <v>45607</v>
      </c>
      <c r="AM202" s="39" t="s">
        <v>2211</v>
      </c>
      <c r="AN202" s="26" t="s">
        <v>91</v>
      </c>
      <c r="AO202" s="41">
        <v>1.6666666666666667</v>
      </c>
      <c r="AP202" s="42" t="s">
        <v>1894</v>
      </c>
      <c r="AQ202" s="39">
        <v>995</v>
      </c>
      <c r="AU202" s="43" t="s">
        <v>155</v>
      </c>
      <c r="BC202" s="48">
        <v>45639</v>
      </c>
      <c r="BN202" t="s">
        <v>3540</v>
      </c>
      <c r="BO202" s="50">
        <v>34</v>
      </c>
    </row>
    <row r="203" spans="1:71" hidden="1" x14ac:dyDescent="0.25">
      <c r="A203" s="26"/>
      <c r="B203" s="26"/>
      <c r="C203" s="26"/>
      <c r="D203" s="26"/>
      <c r="E203" s="26"/>
      <c r="F203" s="26"/>
      <c r="H203" s="37">
        <v>2024</v>
      </c>
      <c r="I203" s="27" t="s">
        <v>2559</v>
      </c>
      <c r="J203" s="27" t="s">
        <v>2560</v>
      </c>
      <c r="AC203" s="36">
        <v>70</v>
      </c>
      <c r="AF203" s="26"/>
      <c r="AG203" s="33" t="s">
        <v>2562</v>
      </c>
      <c r="AI203" s="37">
        <v>2024</v>
      </c>
      <c r="AJ203" s="38">
        <v>45569</v>
      </c>
      <c r="AK203" s="38">
        <v>45569</v>
      </c>
      <c r="AM203" s="39" t="s">
        <v>2211</v>
      </c>
      <c r="AN203" s="40" t="s">
        <v>2563</v>
      </c>
      <c r="AP203" s="42" t="s">
        <v>833</v>
      </c>
      <c r="AQ203" s="39">
        <v>1014</v>
      </c>
      <c r="AU203" s="43" t="s">
        <v>155</v>
      </c>
      <c r="AX203" s="46" t="s">
        <v>2541</v>
      </c>
      <c r="AY203" s="34" t="s">
        <v>2561</v>
      </c>
      <c r="BC203" s="48">
        <v>45602</v>
      </c>
      <c r="BN203" s="27"/>
      <c r="BS203" s="49">
        <v>19</v>
      </c>
    </row>
    <row r="204" spans="1:71" hidden="1" x14ac:dyDescent="0.25">
      <c r="A204" s="26" t="s">
        <v>2131</v>
      </c>
      <c r="B204" s="26"/>
      <c r="C204" s="26"/>
      <c r="D204" s="26"/>
      <c r="E204" s="26"/>
      <c r="F204" s="26"/>
      <c r="H204" s="37">
        <v>2024</v>
      </c>
      <c r="I204" s="27" t="s">
        <v>2573</v>
      </c>
      <c r="J204" s="27" t="s">
        <v>2574</v>
      </c>
      <c r="AF204" s="26"/>
      <c r="AI204" s="37">
        <v>2024</v>
      </c>
      <c r="AJ204" s="38">
        <v>45572</v>
      </c>
      <c r="AK204" s="38">
        <v>45572</v>
      </c>
      <c r="AL204" s="39" t="s">
        <v>1887</v>
      </c>
      <c r="AN204" s="40"/>
      <c r="AP204" s="42" t="s">
        <v>1899</v>
      </c>
      <c r="AQ204" s="39">
        <v>1017</v>
      </c>
      <c r="AU204" s="43" t="s">
        <v>155</v>
      </c>
      <c r="AX204" s="46" t="s">
        <v>2552</v>
      </c>
      <c r="AY204" s="34" t="s">
        <v>2575</v>
      </c>
      <c r="BC204" s="48">
        <v>45597</v>
      </c>
      <c r="BN204" s="27"/>
    </row>
    <row r="205" spans="1:71" hidden="1" x14ac:dyDescent="0.25">
      <c r="A205" s="26" t="s">
        <v>2131</v>
      </c>
      <c r="B205" s="26"/>
      <c r="C205" s="26"/>
      <c r="D205" s="26"/>
      <c r="E205" s="26"/>
      <c r="F205" s="26"/>
      <c r="H205" s="37">
        <v>2024</v>
      </c>
      <c r="I205" s="27" t="s">
        <v>2374</v>
      </c>
      <c r="J205" s="27" t="s">
        <v>2375</v>
      </c>
      <c r="AC205" s="36" t="s">
        <v>2376</v>
      </c>
      <c r="AE205" s="37" t="s">
        <v>2131</v>
      </c>
      <c r="AF205" s="26"/>
      <c r="AG205" s="33" t="s">
        <v>2377</v>
      </c>
      <c r="AI205" s="37">
        <v>2024</v>
      </c>
      <c r="AJ205" s="38">
        <v>45573</v>
      </c>
      <c r="AK205" s="38">
        <v>45594</v>
      </c>
      <c r="AN205" s="40" t="s">
        <v>32</v>
      </c>
      <c r="AP205" s="42" t="s">
        <v>1794</v>
      </c>
      <c r="AQ205" s="39">
        <v>971</v>
      </c>
      <c r="AU205" s="43" t="s">
        <v>155</v>
      </c>
      <c r="AX205" s="46" t="s">
        <v>2129</v>
      </c>
      <c r="BC205" s="48">
        <v>45615</v>
      </c>
      <c r="BN205" s="27" t="s">
        <v>3541</v>
      </c>
      <c r="BO205" s="50">
        <v>757</v>
      </c>
      <c r="BS205" s="49">
        <v>757</v>
      </c>
    </row>
    <row r="206" spans="1:71" hidden="1" x14ac:dyDescent="0.25">
      <c r="A206" s="26" t="s">
        <v>2131</v>
      </c>
      <c r="B206" s="26"/>
      <c r="C206" s="26"/>
      <c r="D206" s="26"/>
      <c r="E206" s="26"/>
      <c r="F206" s="26"/>
      <c r="H206" s="37">
        <v>2024</v>
      </c>
      <c r="I206" s="27" t="s">
        <v>2580</v>
      </c>
      <c r="J206" s="27" t="s">
        <v>2581</v>
      </c>
      <c r="AC206" s="36" t="s">
        <v>2583</v>
      </c>
      <c r="AD206" s="37">
        <v>40</v>
      </c>
      <c r="AF206" s="26"/>
      <c r="AG206" s="33" t="s">
        <v>2584</v>
      </c>
      <c r="AI206" s="37">
        <v>2024</v>
      </c>
      <c r="AJ206" s="38">
        <v>45575</v>
      </c>
      <c r="AK206" s="38">
        <v>45621</v>
      </c>
      <c r="AM206" s="39" t="s">
        <v>31</v>
      </c>
      <c r="AN206" s="40" t="s">
        <v>1540</v>
      </c>
      <c r="AP206" s="42" t="s">
        <v>2019</v>
      </c>
      <c r="AQ206" s="39">
        <v>1019</v>
      </c>
      <c r="AU206" s="43" t="s">
        <v>155</v>
      </c>
      <c r="AW206" s="45">
        <v>45642</v>
      </c>
      <c r="AX206" s="46" t="s">
        <v>2585</v>
      </c>
      <c r="AY206" s="34" t="s">
        <v>2582</v>
      </c>
      <c r="BC206" s="48">
        <v>45657</v>
      </c>
      <c r="BN206" s="27" t="s">
        <v>3542</v>
      </c>
      <c r="BO206" s="50">
        <v>21</v>
      </c>
    </row>
    <row r="207" spans="1:71" hidden="1" x14ac:dyDescent="0.25">
      <c r="H207" s="37">
        <v>2024</v>
      </c>
      <c r="I207" s="27" t="s">
        <v>3217</v>
      </c>
      <c r="J207" s="27" t="s">
        <v>3218</v>
      </c>
      <c r="Z207" s="26" t="s">
        <v>91</v>
      </c>
      <c r="AA207" s="26" t="s">
        <v>3219</v>
      </c>
      <c r="AB207" s="26" t="s">
        <v>423</v>
      </c>
      <c r="AD207" s="37">
        <v>40</v>
      </c>
      <c r="AF207" s="27"/>
      <c r="AG207" s="33" t="s">
        <v>3220</v>
      </c>
      <c r="AI207" s="37">
        <v>2024</v>
      </c>
      <c r="AJ207" s="38">
        <v>45575</v>
      </c>
      <c r="AK207" s="38">
        <v>45607</v>
      </c>
      <c r="AL207" s="39" t="s">
        <v>664</v>
      </c>
      <c r="AM207" s="38" t="s">
        <v>1656</v>
      </c>
      <c r="AN207" s="104" t="s">
        <v>2492</v>
      </c>
      <c r="AO207" s="41">
        <v>1.0416666666666667</v>
      </c>
      <c r="AP207" s="42" t="s">
        <v>2091</v>
      </c>
      <c r="AU207" s="43" t="s">
        <v>3221</v>
      </c>
      <c r="AW207" s="45">
        <v>45728</v>
      </c>
      <c r="BN207" s="27"/>
    </row>
    <row r="208" spans="1:71" hidden="1" x14ac:dyDescent="0.25">
      <c r="A208" s="26"/>
      <c r="B208" s="26"/>
      <c r="C208" s="26"/>
      <c r="D208" s="26"/>
      <c r="E208" s="26"/>
      <c r="F208" s="26"/>
      <c r="H208" s="37">
        <v>2024</v>
      </c>
      <c r="I208" s="27" t="s">
        <v>2594</v>
      </c>
      <c r="J208" s="27" t="s">
        <v>2595</v>
      </c>
      <c r="AF208" s="26"/>
      <c r="AG208" s="33" t="s">
        <v>2597</v>
      </c>
      <c r="AI208" s="37">
        <v>2024</v>
      </c>
      <c r="AJ208" s="38">
        <v>45576</v>
      </c>
      <c r="AK208" s="38">
        <v>45576</v>
      </c>
      <c r="AM208" s="38"/>
      <c r="AN208" s="40"/>
      <c r="AP208" s="42" t="s">
        <v>833</v>
      </c>
      <c r="AQ208" s="39">
        <v>1022</v>
      </c>
      <c r="AU208" s="43" t="s">
        <v>911</v>
      </c>
      <c r="AX208" s="46" t="s">
        <v>2541</v>
      </c>
      <c r="AY208" s="34" t="s">
        <v>2596</v>
      </c>
      <c r="BC208" s="48">
        <v>45602</v>
      </c>
      <c r="BN208" s="27"/>
      <c r="BS208" s="49">
        <v>22</v>
      </c>
    </row>
    <row r="209" spans="1:73" hidden="1" x14ac:dyDescent="0.25">
      <c r="A209" s="26"/>
      <c r="B209" s="26"/>
      <c r="C209" s="26"/>
      <c r="D209" s="26"/>
      <c r="E209" s="26"/>
      <c r="F209" s="26"/>
      <c r="H209" s="37">
        <v>2024</v>
      </c>
      <c r="I209" s="27" t="s">
        <v>2530</v>
      </c>
      <c r="J209" s="27" t="s">
        <v>2531</v>
      </c>
      <c r="Y209" s="26" t="s">
        <v>2532</v>
      </c>
      <c r="Z209" s="26" t="s">
        <v>91</v>
      </c>
      <c r="AA209" s="26" t="s">
        <v>2533</v>
      </c>
      <c r="AC209" s="36" t="s">
        <v>2192</v>
      </c>
      <c r="AF209" s="26"/>
      <c r="AG209" s="33" t="s">
        <v>2534</v>
      </c>
      <c r="AH209" s="28" t="s">
        <v>222</v>
      </c>
      <c r="AI209" s="37">
        <v>2024</v>
      </c>
      <c r="AJ209" s="38">
        <v>45579</v>
      </c>
      <c r="AK209" s="38">
        <v>45687</v>
      </c>
      <c r="AL209" s="39" t="s">
        <v>664</v>
      </c>
      <c r="AM209" s="38"/>
      <c r="AN209" s="26" t="s">
        <v>91</v>
      </c>
      <c r="AO209" s="41">
        <v>20.125</v>
      </c>
      <c r="AP209" s="42" t="s">
        <v>2535</v>
      </c>
      <c r="AQ209" s="39">
        <v>1008</v>
      </c>
      <c r="AR209" s="30" t="s">
        <v>2536</v>
      </c>
      <c r="AU209" s="43" t="s">
        <v>155</v>
      </c>
      <c r="BC209" s="48">
        <v>45700</v>
      </c>
      <c r="BN209" s="27"/>
      <c r="BU209" s="49">
        <v>32</v>
      </c>
    </row>
    <row r="210" spans="1:73" hidden="1" x14ac:dyDescent="0.25">
      <c r="A210" s="26" t="s">
        <v>2131</v>
      </c>
      <c r="B210" s="26"/>
      <c r="C210" s="26"/>
      <c r="D210" s="26"/>
      <c r="E210" s="26"/>
      <c r="F210" s="26"/>
      <c r="H210" s="37">
        <v>2024</v>
      </c>
      <c r="I210" s="27" t="s">
        <v>2569</v>
      </c>
      <c r="J210" s="27" t="s">
        <v>2570</v>
      </c>
      <c r="AF210" s="26"/>
      <c r="AG210" s="33" t="s">
        <v>2571</v>
      </c>
      <c r="AI210" s="37">
        <v>2024</v>
      </c>
      <c r="AJ210" s="38">
        <v>45582</v>
      </c>
      <c r="AK210" s="38">
        <v>45583</v>
      </c>
      <c r="AM210" s="38"/>
      <c r="AN210" s="40" t="s">
        <v>2250</v>
      </c>
      <c r="AP210" s="42" t="s">
        <v>2572</v>
      </c>
      <c r="AQ210" s="39">
        <v>1016</v>
      </c>
      <c r="AU210" s="43" t="s">
        <v>155</v>
      </c>
      <c r="BC210" s="48">
        <v>45609</v>
      </c>
      <c r="BN210" s="27" t="s">
        <v>3543</v>
      </c>
      <c r="BO210" s="50">
        <v>265</v>
      </c>
      <c r="BS210" s="49">
        <v>265</v>
      </c>
    </row>
    <row r="211" spans="1:73" hidden="1" x14ac:dyDescent="0.25">
      <c r="A211" s="26"/>
      <c r="B211" s="26"/>
      <c r="C211" s="26"/>
      <c r="D211" s="26"/>
      <c r="E211" s="26"/>
      <c r="F211" s="26"/>
      <c r="H211" s="37">
        <v>2024</v>
      </c>
      <c r="I211" s="27" t="s">
        <v>2576</v>
      </c>
      <c r="J211" s="27" t="s">
        <v>2577</v>
      </c>
      <c r="AC211" s="36" t="s">
        <v>2192</v>
      </c>
      <c r="AD211" s="37">
        <v>80</v>
      </c>
      <c r="AF211" s="26"/>
      <c r="AG211" s="33" t="s">
        <v>2578</v>
      </c>
      <c r="AH211" s="28" t="s">
        <v>154</v>
      </c>
      <c r="AI211" s="37">
        <v>2024</v>
      </c>
      <c r="AJ211" s="38">
        <v>45582</v>
      </c>
      <c r="AK211" s="38">
        <v>45628</v>
      </c>
      <c r="AM211" s="38"/>
      <c r="AN211" s="40"/>
      <c r="AP211" s="42" t="s">
        <v>1894</v>
      </c>
      <c r="AQ211" s="39">
        <v>1018</v>
      </c>
      <c r="AR211" s="30" t="s">
        <v>2579</v>
      </c>
      <c r="AU211" s="43" t="s">
        <v>911</v>
      </c>
      <c r="BC211" s="48">
        <v>45657</v>
      </c>
      <c r="BO211" s="50">
        <v>31</v>
      </c>
    </row>
    <row r="212" spans="1:73" hidden="1" x14ac:dyDescent="0.25">
      <c r="A212" s="26"/>
      <c r="B212" s="26"/>
      <c r="C212" s="26"/>
      <c r="D212" s="26"/>
      <c r="E212" s="26"/>
      <c r="F212" s="26"/>
      <c r="H212" s="37">
        <v>2024</v>
      </c>
      <c r="I212" s="27" t="s">
        <v>1412</v>
      </c>
      <c r="J212" s="27" t="s">
        <v>1413</v>
      </c>
      <c r="AF212" s="26"/>
      <c r="AI212" s="37">
        <v>2024</v>
      </c>
      <c r="AJ212" s="38">
        <v>45583</v>
      </c>
      <c r="AK212" s="38">
        <v>45604</v>
      </c>
      <c r="AM212" s="38"/>
      <c r="AN212" s="40"/>
      <c r="AP212" s="42">
        <v>20</v>
      </c>
      <c r="AQ212" s="39">
        <v>740</v>
      </c>
      <c r="AU212" s="43" t="s">
        <v>911</v>
      </c>
      <c r="AY212" s="34" t="s">
        <v>3544</v>
      </c>
      <c r="BC212" s="48">
        <v>45706</v>
      </c>
      <c r="BU212" s="49">
        <v>11</v>
      </c>
    </row>
    <row r="213" spans="1:73" x14ac:dyDescent="0.25">
      <c r="A213" s="26"/>
      <c r="B213" s="26"/>
      <c r="C213" s="26"/>
      <c r="D213" s="26"/>
      <c r="E213" s="26"/>
      <c r="F213" s="26"/>
      <c r="H213" s="37"/>
      <c r="I213" s="27" t="s">
        <v>3416</v>
      </c>
      <c r="J213" s="27" t="s">
        <v>3417</v>
      </c>
      <c r="Z213" s="26" t="s">
        <v>78</v>
      </c>
      <c r="AF213" s="38" t="s">
        <v>3525</v>
      </c>
      <c r="AJ213" s="38">
        <v>45586</v>
      </c>
      <c r="AK213" s="38">
        <v>45590</v>
      </c>
      <c r="AM213" s="38"/>
      <c r="AN213" s="40"/>
      <c r="AP213" s="42" t="s">
        <v>1894</v>
      </c>
      <c r="AU213" s="43" t="s">
        <v>911</v>
      </c>
      <c r="AX213" s="46" t="s">
        <v>2061</v>
      </c>
      <c r="BA213" s="47" t="s">
        <v>2061</v>
      </c>
      <c r="BC213" s="48">
        <v>45609</v>
      </c>
      <c r="BO213" s="50">
        <v>12</v>
      </c>
      <c r="BS213" s="49">
        <v>12</v>
      </c>
    </row>
    <row r="214" spans="1:73" hidden="1" x14ac:dyDescent="0.25">
      <c r="A214" s="26"/>
      <c r="B214" s="26"/>
      <c r="C214" s="26"/>
      <c r="D214" s="26"/>
      <c r="E214" s="26"/>
      <c r="F214" s="26"/>
      <c r="H214" s="37">
        <v>2024</v>
      </c>
      <c r="I214" s="27" t="s">
        <v>2615</v>
      </c>
      <c r="J214" s="27" t="s">
        <v>2616</v>
      </c>
      <c r="Z214" s="26" t="s">
        <v>188</v>
      </c>
      <c r="AF214" s="26"/>
      <c r="AG214" s="33" t="s">
        <v>2617</v>
      </c>
      <c r="AH214" s="28" t="s">
        <v>154</v>
      </c>
      <c r="AI214" s="37">
        <v>2024</v>
      </c>
      <c r="AJ214" s="38">
        <v>45586</v>
      </c>
      <c r="AK214" s="38">
        <v>45586</v>
      </c>
      <c r="AL214" s="39" t="s">
        <v>2618</v>
      </c>
      <c r="AM214" s="38"/>
      <c r="AN214" s="40" t="s">
        <v>424</v>
      </c>
      <c r="AP214" s="42" t="s">
        <v>833</v>
      </c>
      <c r="AQ214" s="39">
        <v>1027</v>
      </c>
      <c r="AR214" s="30" t="s">
        <v>2619</v>
      </c>
      <c r="AU214" s="43" t="s">
        <v>155</v>
      </c>
      <c r="BC214" s="48">
        <v>45609</v>
      </c>
      <c r="BO214" s="50">
        <v>15</v>
      </c>
      <c r="BS214" s="49">
        <v>15</v>
      </c>
    </row>
    <row r="215" spans="1:73" x14ac:dyDescent="0.25">
      <c r="A215" s="26"/>
      <c r="B215" s="26"/>
      <c r="C215" s="26"/>
      <c r="D215" s="26"/>
      <c r="E215" s="26"/>
      <c r="F215" s="26"/>
      <c r="H215" s="37"/>
      <c r="I215" s="27" t="s">
        <v>3432</v>
      </c>
      <c r="J215" s="27" t="s">
        <v>3433</v>
      </c>
      <c r="AF215" s="26"/>
      <c r="AJ215" s="38">
        <v>45586</v>
      </c>
      <c r="AK215" s="38">
        <v>45586</v>
      </c>
      <c r="AM215" s="38"/>
      <c r="AN215" s="40"/>
      <c r="AP215" s="42" t="s">
        <v>3434</v>
      </c>
      <c r="AU215" s="43" t="s">
        <v>911</v>
      </c>
      <c r="AX215" s="46" t="s">
        <v>2360</v>
      </c>
    </row>
    <row r="216" spans="1:73" hidden="1" x14ac:dyDescent="0.25">
      <c r="A216" s="26"/>
      <c r="B216" s="26"/>
      <c r="C216" s="26"/>
      <c r="D216" s="26"/>
      <c r="E216" s="26"/>
      <c r="F216" s="26"/>
      <c r="H216" s="37">
        <v>2024</v>
      </c>
      <c r="I216" s="27" t="s">
        <v>1981</v>
      </c>
      <c r="J216" s="27" t="s">
        <v>1982</v>
      </c>
      <c r="Z216" s="26" t="s">
        <v>91</v>
      </c>
      <c r="AA216" s="26" t="s">
        <v>1984</v>
      </c>
      <c r="AF216" s="26"/>
      <c r="AG216" s="33" t="s">
        <v>1985</v>
      </c>
      <c r="AI216" s="37">
        <v>2024</v>
      </c>
      <c r="AJ216" s="38">
        <v>45589</v>
      </c>
      <c r="AK216" s="38">
        <v>45621</v>
      </c>
      <c r="AL216" s="39" t="s">
        <v>664</v>
      </c>
      <c r="AM216" s="38"/>
      <c r="AN216" s="26" t="s">
        <v>91</v>
      </c>
      <c r="AO216" s="41">
        <v>1.25</v>
      </c>
      <c r="AP216" s="42" t="s">
        <v>1986</v>
      </c>
      <c r="AQ216" s="39">
        <v>886</v>
      </c>
      <c r="AR216" s="30" t="s">
        <v>1987</v>
      </c>
      <c r="AU216" s="43" t="s">
        <v>155</v>
      </c>
      <c r="AY216" s="34" t="s">
        <v>1983</v>
      </c>
      <c r="BC216" s="48">
        <v>45639</v>
      </c>
      <c r="BO216" s="50">
        <v>31</v>
      </c>
    </row>
    <row r="217" spans="1:73" hidden="1" x14ac:dyDescent="0.25">
      <c r="A217" s="26"/>
      <c r="B217" s="26"/>
      <c r="C217" s="26"/>
      <c r="D217" s="26"/>
      <c r="E217" s="26"/>
      <c r="F217" s="26"/>
      <c r="H217" s="37">
        <v>2024</v>
      </c>
      <c r="I217" s="27" t="s">
        <v>3389</v>
      </c>
      <c r="J217" s="27" t="s">
        <v>3390</v>
      </c>
      <c r="AF217" s="26"/>
      <c r="AG217" s="33" t="s">
        <v>3391</v>
      </c>
      <c r="AH217" s="28" t="s">
        <v>2108</v>
      </c>
      <c r="AI217" s="37">
        <v>2024</v>
      </c>
      <c r="AJ217" s="38">
        <v>45589</v>
      </c>
      <c r="AK217" s="38">
        <v>45590</v>
      </c>
      <c r="AM217" s="38"/>
      <c r="AN217" s="40"/>
      <c r="AU217" s="43" t="s">
        <v>1185</v>
      </c>
    </row>
    <row r="218" spans="1:73" hidden="1" x14ac:dyDescent="0.25">
      <c r="A218" s="26"/>
      <c r="B218" s="26"/>
      <c r="C218" s="26"/>
      <c r="D218" s="26"/>
      <c r="E218" s="26"/>
      <c r="F218" s="26"/>
      <c r="H218" s="37">
        <v>2024</v>
      </c>
      <c r="I218" s="27" t="s">
        <v>3445</v>
      </c>
      <c r="J218" s="27" t="s">
        <v>3446</v>
      </c>
      <c r="AF218" s="26" t="s">
        <v>47</v>
      </c>
      <c r="AI218" s="37">
        <v>2024</v>
      </c>
      <c r="AJ218" s="38">
        <v>45589</v>
      </c>
      <c r="AK218" s="38">
        <v>45604</v>
      </c>
      <c r="AM218" s="38"/>
      <c r="AN218" s="40"/>
      <c r="AP218" s="42" t="s">
        <v>1894</v>
      </c>
      <c r="AU218" s="43" t="s">
        <v>155</v>
      </c>
      <c r="BA218" s="47" t="s">
        <v>47</v>
      </c>
      <c r="BC218" s="48">
        <v>45642</v>
      </c>
      <c r="BO218" s="50">
        <v>41</v>
      </c>
    </row>
    <row r="219" spans="1:73" hidden="1" x14ac:dyDescent="0.25">
      <c r="A219" s="26"/>
      <c r="B219" s="26"/>
      <c r="C219" s="26"/>
      <c r="D219" s="26"/>
      <c r="E219" s="26"/>
      <c r="F219" s="26"/>
      <c r="H219" s="37">
        <v>2024</v>
      </c>
      <c r="I219" s="27" t="s">
        <v>2642</v>
      </c>
      <c r="J219" s="27" t="s">
        <v>2643</v>
      </c>
      <c r="Z219" s="26" t="s">
        <v>84</v>
      </c>
      <c r="AF219" s="26"/>
      <c r="AG219" s="33" t="s">
        <v>2644</v>
      </c>
      <c r="AH219" s="28" t="s">
        <v>154</v>
      </c>
      <c r="AI219" s="37">
        <v>2024</v>
      </c>
      <c r="AJ219" s="38">
        <v>45589</v>
      </c>
      <c r="AK219" s="38">
        <v>45589</v>
      </c>
      <c r="AL219" s="39" t="s">
        <v>1978</v>
      </c>
      <c r="AM219" s="38"/>
      <c r="AN219" s="40" t="s">
        <v>2250</v>
      </c>
      <c r="AP219" s="42" t="s">
        <v>833</v>
      </c>
      <c r="AQ219" s="39">
        <v>1034</v>
      </c>
      <c r="AU219" s="43" t="s">
        <v>911</v>
      </c>
      <c r="BC219" s="48">
        <v>45609</v>
      </c>
      <c r="BO219" s="50">
        <v>228</v>
      </c>
      <c r="BS219" s="49">
        <v>169</v>
      </c>
    </row>
    <row r="220" spans="1:73" hidden="1" x14ac:dyDescent="0.25">
      <c r="A220" s="26"/>
      <c r="B220" s="26"/>
      <c r="C220" s="26"/>
      <c r="D220" s="26"/>
      <c r="E220" s="26"/>
      <c r="F220" s="26"/>
      <c r="H220" s="37">
        <v>2024</v>
      </c>
      <c r="I220" s="27" t="s">
        <v>2656</v>
      </c>
      <c r="J220" s="27" t="s">
        <v>2657</v>
      </c>
      <c r="AF220" s="26"/>
      <c r="AG220" s="33" t="s">
        <v>2658</v>
      </c>
      <c r="AH220" s="28" t="s">
        <v>287</v>
      </c>
      <c r="AI220" s="37">
        <v>2024</v>
      </c>
      <c r="AJ220" s="38">
        <v>45590</v>
      </c>
      <c r="AK220" s="38">
        <v>45590</v>
      </c>
      <c r="AL220" s="39" t="s">
        <v>664</v>
      </c>
      <c r="AM220" s="38"/>
      <c r="AN220" s="40" t="s">
        <v>2659</v>
      </c>
      <c r="AP220" s="42" t="s">
        <v>611</v>
      </c>
      <c r="AQ220" s="39">
        <v>1038</v>
      </c>
      <c r="AU220" s="43" t="s">
        <v>155</v>
      </c>
      <c r="BC220" s="48">
        <v>45609</v>
      </c>
      <c r="BO220" s="50">
        <v>15</v>
      </c>
      <c r="BS220" s="49">
        <v>15</v>
      </c>
    </row>
    <row r="221" spans="1:73" hidden="1" x14ac:dyDescent="0.25">
      <c r="A221" s="26"/>
      <c r="B221" s="26"/>
      <c r="C221" s="26"/>
      <c r="D221" s="26"/>
      <c r="E221" s="26"/>
      <c r="F221" s="26"/>
      <c r="H221" s="37">
        <v>2024</v>
      </c>
      <c r="I221" s="27" t="s">
        <v>2649</v>
      </c>
      <c r="J221" s="27" t="s">
        <v>2650</v>
      </c>
      <c r="AF221" s="26"/>
      <c r="AH221" s="28" t="s">
        <v>287</v>
      </c>
      <c r="AI221" s="37">
        <v>2024</v>
      </c>
      <c r="AJ221" s="38">
        <v>45593</v>
      </c>
      <c r="AK221" s="38">
        <v>45595</v>
      </c>
      <c r="AL221" s="39" t="s">
        <v>664</v>
      </c>
      <c r="AM221" s="38"/>
      <c r="AN221" s="40" t="s">
        <v>32</v>
      </c>
      <c r="AP221" s="42" t="s">
        <v>807</v>
      </c>
      <c r="AQ221" s="39">
        <v>1036</v>
      </c>
      <c r="AU221" s="43" t="s">
        <v>911</v>
      </c>
      <c r="BC221" s="48">
        <v>45609</v>
      </c>
      <c r="BO221" s="50">
        <v>46</v>
      </c>
      <c r="BS221" s="49">
        <v>46</v>
      </c>
    </row>
    <row r="222" spans="1:73" hidden="1" x14ac:dyDescent="0.25">
      <c r="A222" s="26"/>
      <c r="B222" s="26"/>
      <c r="C222" s="26"/>
      <c r="D222" s="26"/>
      <c r="E222" s="26"/>
      <c r="F222" s="26"/>
      <c r="H222" s="37">
        <v>2024</v>
      </c>
      <c r="I222" s="27" t="s">
        <v>2615</v>
      </c>
      <c r="J222" s="27" t="s">
        <v>2620</v>
      </c>
      <c r="Z222" s="26" t="s">
        <v>188</v>
      </c>
      <c r="AF222" s="26"/>
      <c r="AG222" s="33" t="s">
        <v>2617</v>
      </c>
      <c r="AH222" s="28" t="s">
        <v>154</v>
      </c>
      <c r="AI222" s="37">
        <v>2024</v>
      </c>
      <c r="AJ222" s="38">
        <v>45593</v>
      </c>
      <c r="AK222" s="38">
        <v>45593</v>
      </c>
      <c r="AL222" s="39" t="s">
        <v>664</v>
      </c>
      <c r="AM222" s="38"/>
      <c r="AN222" s="40" t="s">
        <v>32</v>
      </c>
      <c r="AP222" s="42" t="s">
        <v>1899</v>
      </c>
      <c r="AQ222" s="39">
        <v>1028</v>
      </c>
      <c r="AR222" s="30" t="s">
        <v>2621</v>
      </c>
      <c r="AU222" s="43" t="s">
        <v>155</v>
      </c>
      <c r="AX222" s="46" t="s">
        <v>2622</v>
      </c>
      <c r="BC222" s="48">
        <v>45609</v>
      </c>
      <c r="BS222" s="49">
        <v>41</v>
      </c>
    </row>
    <row r="223" spans="1:73" hidden="1" x14ac:dyDescent="0.25">
      <c r="A223" s="26"/>
      <c r="B223" s="26"/>
      <c r="C223" s="26"/>
      <c r="D223" s="26"/>
      <c r="E223" s="26"/>
      <c r="F223" s="26"/>
      <c r="H223" s="37">
        <v>2024</v>
      </c>
      <c r="I223" s="27" t="s">
        <v>2637</v>
      </c>
      <c r="J223" s="27" t="s">
        <v>2638</v>
      </c>
      <c r="AF223" s="26"/>
      <c r="AG223" s="33" t="s">
        <v>2639</v>
      </c>
      <c r="AH223" s="28" t="s">
        <v>1977</v>
      </c>
      <c r="AI223" s="37">
        <v>2024</v>
      </c>
      <c r="AJ223" s="38">
        <v>45593</v>
      </c>
      <c r="AK223" s="38">
        <v>45593</v>
      </c>
      <c r="AL223" s="39" t="s">
        <v>2640</v>
      </c>
      <c r="AM223" s="38"/>
      <c r="AN223" s="40" t="s">
        <v>2250</v>
      </c>
      <c r="AP223" s="42" t="s">
        <v>833</v>
      </c>
      <c r="AQ223" s="39">
        <v>1032</v>
      </c>
      <c r="AR223" s="30" t="s">
        <v>2641</v>
      </c>
      <c r="AU223" s="43" t="s">
        <v>155</v>
      </c>
      <c r="BC223" s="48">
        <v>45609</v>
      </c>
      <c r="BS223" s="49">
        <v>228</v>
      </c>
    </row>
    <row r="224" spans="1:73" hidden="1" x14ac:dyDescent="0.25">
      <c r="A224" s="26" t="s">
        <v>2131</v>
      </c>
      <c r="B224" s="26"/>
      <c r="C224" s="26"/>
      <c r="D224" s="26"/>
      <c r="E224" s="26"/>
      <c r="F224" s="26"/>
      <c r="H224" s="37">
        <v>2024</v>
      </c>
      <c r="I224" s="27" t="s">
        <v>2645</v>
      </c>
      <c r="J224" s="27" t="s">
        <v>2646</v>
      </c>
      <c r="AF224" s="26"/>
      <c r="AI224" s="37">
        <v>2024</v>
      </c>
      <c r="AJ224" s="38">
        <v>45595</v>
      </c>
      <c r="AK224" s="38">
        <v>45595</v>
      </c>
      <c r="AL224" s="39" t="s">
        <v>1887</v>
      </c>
      <c r="AM224" s="38"/>
      <c r="AN224" s="40" t="s">
        <v>2647</v>
      </c>
      <c r="AP224" s="42" t="s">
        <v>1899</v>
      </c>
      <c r="AQ224" s="39">
        <v>1035</v>
      </c>
      <c r="AU224" s="43" t="s">
        <v>155</v>
      </c>
      <c r="AX224" s="46" t="s">
        <v>2648</v>
      </c>
      <c r="BC224" s="48">
        <v>45692</v>
      </c>
    </row>
    <row r="225" spans="1:73" hidden="1" x14ac:dyDescent="0.25">
      <c r="A225" s="26" t="s">
        <v>2131</v>
      </c>
      <c r="B225" s="26"/>
      <c r="C225" s="26"/>
      <c r="D225" s="26"/>
      <c r="E225" s="26"/>
      <c r="F225" s="26"/>
      <c r="H225" s="37">
        <v>2024</v>
      </c>
      <c r="I225" s="27" t="s">
        <v>2605</v>
      </c>
      <c r="J225" s="27" t="s">
        <v>2606</v>
      </c>
      <c r="Z225" s="26" t="s">
        <v>91</v>
      </c>
      <c r="AA225" s="26" t="s">
        <v>2607</v>
      </c>
      <c r="AD225" s="37">
        <v>40</v>
      </c>
      <c r="AF225" s="26"/>
      <c r="AG225" s="33" t="s">
        <v>2608</v>
      </c>
      <c r="AI225" s="37">
        <v>2024</v>
      </c>
      <c r="AJ225" s="38">
        <v>45596</v>
      </c>
      <c r="AK225" s="38">
        <v>45635</v>
      </c>
      <c r="AL225" s="39" t="s">
        <v>664</v>
      </c>
      <c r="AM225" s="38" t="s">
        <v>2237</v>
      </c>
      <c r="AN225" s="26" t="s">
        <v>91</v>
      </c>
      <c r="AO225" s="41">
        <v>1.6666666666666667</v>
      </c>
      <c r="AP225" s="42" t="s">
        <v>1894</v>
      </c>
      <c r="AQ225" s="39">
        <v>1025</v>
      </c>
      <c r="AR225" s="30" t="s">
        <v>2609</v>
      </c>
      <c r="AU225" s="43" t="s">
        <v>155</v>
      </c>
      <c r="BC225" s="48">
        <v>45713</v>
      </c>
      <c r="BO225" s="50">
        <v>26</v>
      </c>
      <c r="BT225" s="47" t="s">
        <v>3545</v>
      </c>
      <c r="BU225" s="49">
        <v>3</v>
      </c>
    </row>
    <row r="226" spans="1:73" hidden="1" x14ac:dyDescent="0.25">
      <c r="A226" s="26"/>
      <c r="B226" s="26"/>
      <c r="C226" s="26"/>
      <c r="D226" s="26"/>
      <c r="E226" s="26"/>
      <c r="F226" s="26"/>
      <c r="H226" s="37">
        <v>2024</v>
      </c>
      <c r="I226" s="27" t="s">
        <v>2598</v>
      </c>
      <c r="J226" s="27" t="s">
        <v>2599</v>
      </c>
      <c r="AF226" s="26"/>
      <c r="AG226" s="33" t="s">
        <v>2600</v>
      </c>
      <c r="AH226" s="28" t="s">
        <v>287</v>
      </c>
      <c r="AI226" s="37">
        <v>2024</v>
      </c>
      <c r="AJ226" s="38">
        <v>45596</v>
      </c>
      <c r="AK226" s="38">
        <v>45596</v>
      </c>
      <c r="AL226" s="39" t="s">
        <v>664</v>
      </c>
      <c r="AM226" s="38"/>
      <c r="AN226" s="40" t="s">
        <v>2601</v>
      </c>
      <c r="AO226" s="41">
        <v>8.3333333333333329E-2</v>
      </c>
      <c r="AP226" s="42" t="s">
        <v>833</v>
      </c>
      <c r="AQ226" s="39">
        <v>1023</v>
      </c>
      <c r="AU226" s="43" t="s">
        <v>911</v>
      </c>
      <c r="BC226" s="48">
        <v>45602</v>
      </c>
      <c r="BO226" s="50">
        <v>133</v>
      </c>
      <c r="BS226" s="49">
        <v>133</v>
      </c>
    </row>
    <row r="227" spans="1:73" hidden="1" x14ac:dyDescent="0.25">
      <c r="A227" s="26"/>
      <c r="B227" s="26"/>
      <c r="C227" s="26"/>
      <c r="D227" s="26"/>
      <c r="E227" s="26"/>
      <c r="F227" s="26"/>
      <c r="H227" s="37">
        <v>2024</v>
      </c>
      <c r="I227" s="27" t="s">
        <v>3429</v>
      </c>
      <c r="J227" s="27" t="s">
        <v>3430</v>
      </c>
      <c r="Z227" s="26" t="s">
        <v>84</v>
      </c>
      <c r="AC227" s="36" t="s">
        <v>3431</v>
      </c>
      <c r="AF227" s="38" t="s">
        <v>3525</v>
      </c>
      <c r="AI227" s="37">
        <v>2024</v>
      </c>
      <c r="AJ227" s="38">
        <v>45596</v>
      </c>
      <c r="AK227" s="38">
        <v>45642</v>
      </c>
      <c r="AL227" s="39" t="s">
        <v>39</v>
      </c>
      <c r="AM227" s="38"/>
      <c r="AN227" s="40"/>
      <c r="AU227" s="43" t="s">
        <v>155</v>
      </c>
      <c r="AX227" s="46" t="s">
        <v>2061</v>
      </c>
      <c r="BA227" s="47" t="s">
        <v>2061</v>
      </c>
      <c r="BC227" s="48">
        <v>45692</v>
      </c>
      <c r="BO227" s="50">
        <v>19</v>
      </c>
    </row>
    <row r="228" spans="1:73" hidden="1" x14ac:dyDescent="0.25">
      <c r="A228" s="26"/>
      <c r="B228" s="26"/>
      <c r="C228" s="26"/>
      <c r="D228" s="26"/>
      <c r="E228" s="26"/>
      <c r="F228" s="26"/>
      <c r="H228" s="37">
        <v>2024</v>
      </c>
      <c r="I228" s="27" t="s">
        <v>2660</v>
      </c>
      <c r="J228" s="27" t="s">
        <v>2661</v>
      </c>
      <c r="Z228" s="26" t="s">
        <v>84</v>
      </c>
      <c r="AF228" s="26"/>
      <c r="AG228" s="33" t="s">
        <v>2662</v>
      </c>
      <c r="AI228" s="37">
        <v>2024</v>
      </c>
      <c r="AJ228" s="38">
        <v>45596</v>
      </c>
      <c r="AK228" s="38">
        <v>45596</v>
      </c>
      <c r="AL228" s="39" t="s">
        <v>2618</v>
      </c>
      <c r="AM228" s="38"/>
      <c r="AN228" s="40" t="s">
        <v>2250</v>
      </c>
      <c r="AP228" s="42" t="s">
        <v>833</v>
      </c>
      <c r="AQ228" s="39">
        <v>1039</v>
      </c>
      <c r="AU228" s="43" t="s">
        <v>911</v>
      </c>
      <c r="BA228" s="47" t="s">
        <v>2444</v>
      </c>
      <c r="BC228" s="48">
        <v>45639</v>
      </c>
      <c r="BO228" s="50">
        <v>626</v>
      </c>
    </row>
    <row r="229" spans="1:73" hidden="1" x14ac:dyDescent="0.25">
      <c r="A229" s="26"/>
      <c r="B229" s="26" t="s">
        <v>2131</v>
      </c>
      <c r="C229" s="26"/>
      <c r="D229" s="26"/>
      <c r="E229" s="26"/>
      <c r="F229" s="26"/>
      <c r="H229" s="37">
        <v>2024</v>
      </c>
      <c r="I229" s="27" t="s">
        <v>2651</v>
      </c>
      <c r="J229" s="27" t="s">
        <v>2652</v>
      </c>
      <c r="Z229" s="26" t="s">
        <v>2653</v>
      </c>
      <c r="AF229" s="26"/>
      <c r="AI229" s="37">
        <v>2024</v>
      </c>
      <c r="AJ229" s="38">
        <v>45600</v>
      </c>
      <c r="AK229" s="38">
        <v>45601</v>
      </c>
      <c r="AM229" s="38"/>
      <c r="AN229" s="40"/>
      <c r="AP229" s="42">
        <v>20</v>
      </c>
      <c r="AQ229" s="39">
        <v>1037</v>
      </c>
      <c r="AR229" s="30" t="s">
        <v>2654</v>
      </c>
      <c r="AU229" s="43" t="s">
        <v>155</v>
      </c>
      <c r="AX229" s="46" t="s">
        <v>2655</v>
      </c>
      <c r="BC229" s="48">
        <v>45686</v>
      </c>
      <c r="BU229" s="49">
        <v>16</v>
      </c>
    </row>
    <row r="230" spans="1:73" hidden="1" x14ac:dyDescent="0.25">
      <c r="A230" s="26"/>
      <c r="B230" s="26"/>
      <c r="C230" s="26"/>
      <c r="D230" s="26"/>
      <c r="E230" s="26"/>
      <c r="F230" s="26"/>
      <c r="H230" s="37">
        <v>2024</v>
      </c>
      <c r="I230" s="27" t="s">
        <v>2631</v>
      </c>
      <c r="J230" s="27" t="s">
        <v>2632</v>
      </c>
      <c r="Z230" s="26" t="s">
        <v>91</v>
      </c>
      <c r="AA230" s="26" t="s">
        <v>2634</v>
      </c>
      <c r="AB230" s="26" t="s">
        <v>86</v>
      </c>
      <c r="AD230" s="37">
        <v>40</v>
      </c>
      <c r="AF230" s="26"/>
      <c r="AG230" s="33" t="s">
        <v>2635</v>
      </c>
      <c r="AH230" s="28" t="s">
        <v>154</v>
      </c>
      <c r="AI230" s="37">
        <v>2024</v>
      </c>
      <c r="AJ230" s="38">
        <v>45603</v>
      </c>
      <c r="AK230" s="38">
        <v>45635</v>
      </c>
      <c r="AL230" s="39" t="s">
        <v>1978</v>
      </c>
      <c r="AM230" s="38" t="s">
        <v>2237</v>
      </c>
      <c r="AN230" s="26" t="s">
        <v>91</v>
      </c>
      <c r="AO230" s="41">
        <v>1.25</v>
      </c>
      <c r="AP230" s="42" t="s">
        <v>1794</v>
      </c>
      <c r="AQ230" s="39">
        <v>1031</v>
      </c>
      <c r="AR230" s="30" t="s">
        <v>2636</v>
      </c>
      <c r="AU230" s="43" t="s">
        <v>155</v>
      </c>
      <c r="BC230" s="48">
        <v>45657</v>
      </c>
      <c r="BO230" s="50">
        <v>28</v>
      </c>
    </row>
    <row r="231" spans="1:73" hidden="1" x14ac:dyDescent="0.25">
      <c r="A231" s="26" t="s">
        <v>2131</v>
      </c>
      <c r="B231" s="26"/>
      <c r="C231" s="26"/>
      <c r="D231" s="26"/>
      <c r="E231" s="26"/>
      <c r="F231" s="26"/>
      <c r="H231" s="37">
        <v>2024</v>
      </c>
      <c r="I231" s="27" t="s">
        <v>2663</v>
      </c>
      <c r="J231" s="27" t="s">
        <v>2664</v>
      </c>
      <c r="AF231" s="26"/>
      <c r="AG231" s="33" t="s">
        <v>2665</v>
      </c>
      <c r="AI231" s="37">
        <v>2024</v>
      </c>
      <c r="AJ231" s="38">
        <v>45603</v>
      </c>
      <c r="AK231" s="38">
        <v>45603</v>
      </c>
      <c r="AL231" s="39" t="s">
        <v>664</v>
      </c>
      <c r="AM231" s="38"/>
      <c r="AN231" s="40" t="s">
        <v>2250</v>
      </c>
      <c r="AP231" s="42" t="s">
        <v>1899</v>
      </c>
      <c r="AQ231" s="39">
        <v>1040</v>
      </c>
      <c r="AU231" s="43" t="s">
        <v>155</v>
      </c>
      <c r="BC231" s="48">
        <v>45698</v>
      </c>
      <c r="BO231" s="50">
        <v>769</v>
      </c>
      <c r="BT231" s="47" t="s">
        <v>3546</v>
      </c>
      <c r="BU231" s="49">
        <v>769</v>
      </c>
    </row>
    <row r="232" spans="1:73" hidden="1" x14ac:dyDescent="0.25">
      <c r="A232" s="26"/>
      <c r="B232" s="26"/>
      <c r="C232" s="26"/>
      <c r="D232" s="26"/>
      <c r="E232" s="26"/>
      <c r="F232" s="26"/>
      <c r="H232" s="37">
        <v>2024</v>
      </c>
      <c r="I232" s="27" t="s">
        <v>2590</v>
      </c>
      <c r="J232" s="27" t="s">
        <v>2591</v>
      </c>
      <c r="AC232" s="36" t="s">
        <v>2592</v>
      </c>
      <c r="AE232" s="37" t="s">
        <v>2131</v>
      </c>
      <c r="AF232" s="26"/>
      <c r="AG232" s="33" t="s">
        <v>2593</v>
      </c>
      <c r="AH232" s="28" t="s">
        <v>154</v>
      </c>
      <c r="AI232" s="37">
        <v>2024</v>
      </c>
      <c r="AJ232" s="38">
        <v>45604</v>
      </c>
      <c r="AK232" s="38">
        <v>45604</v>
      </c>
      <c r="AL232" s="39" t="s">
        <v>664</v>
      </c>
      <c r="AM232" s="38"/>
      <c r="AN232" s="40" t="s">
        <v>2250</v>
      </c>
      <c r="AP232" s="42" t="s">
        <v>874</v>
      </c>
      <c r="AQ232" s="39">
        <v>1021</v>
      </c>
      <c r="AU232" s="43" t="s">
        <v>911</v>
      </c>
      <c r="BC232" s="48">
        <v>45639</v>
      </c>
      <c r="BO232" s="50">
        <v>128</v>
      </c>
    </row>
    <row r="233" spans="1:73" hidden="1" x14ac:dyDescent="0.25">
      <c r="A233" s="26" t="s">
        <v>2131</v>
      </c>
      <c r="B233" s="26"/>
      <c r="C233" s="26"/>
      <c r="D233" s="26"/>
      <c r="E233" s="26" t="s">
        <v>2131</v>
      </c>
      <c r="F233" s="26"/>
      <c r="H233" s="37">
        <v>2024</v>
      </c>
      <c r="I233" s="27" t="s">
        <v>2666</v>
      </c>
      <c r="J233" s="27" t="s">
        <v>2667</v>
      </c>
      <c r="Z233" s="26" t="s">
        <v>96</v>
      </c>
      <c r="AF233" s="26"/>
      <c r="AG233" s="33" t="s">
        <v>2668</v>
      </c>
      <c r="AI233" s="37">
        <v>2024</v>
      </c>
      <c r="AJ233" s="38">
        <v>45614</v>
      </c>
      <c r="AK233" s="38">
        <v>45614</v>
      </c>
      <c r="AL233" s="39" t="s">
        <v>664</v>
      </c>
      <c r="AM233" s="38"/>
      <c r="AN233" s="40" t="s">
        <v>424</v>
      </c>
      <c r="AP233" s="42" t="s">
        <v>1871</v>
      </c>
      <c r="AQ233" s="39">
        <v>1041</v>
      </c>
      <c r="AU233" s="43" t="s">
        <v>155</v>
      </c>
      <c r="BC233" s="48">
        <v>45639</v>
      </c>
      <c r="BN233" s="27" t="s">
        <v>3547</v>
      </c>
      <c r="BO233" s="50">
        <v>68</v>
      </c>
    </row>
    <row r="234" spans="1:73" x14ac:dyDescent="0.25">
      <c r="A234" s="26"/>
      <c r="B234" s="26"/>
      <c r="C234" s="26"/>
      <c r="D234" s="26"/>
      <c r="E234" s="26"/>
      <c r="F234" s="26"/>
      <c r="H234" s="37"/>
      <c r="I234" s="27" t="s">
        <v>3427</v>
      </c>
      <c r="J234" s="27" t="s">
        <v>3428</v>
      </c>
      <c r="AF234" s="26" t="s">
        <v>47</v>
      </c>
      <c r="AJ234" s="38">
        <v>45617</v>
      </c>
      <c r="AK234" s="38">
        <v>45619</v>
      </c>
      <c r="AM234" s="38"/>
      <c r="AN234" s="40"/>
      <c r="AP234" s="42">
        <v>20</v>
      </c>
      <c r="AU234" s="43" t="s">
        <v>155</v>
      </c>
      <c r="BA234" s="47" t="s">
        <v>47</v>
      </c>
      <c r="BC234" s="48">
        <v>45642</v>
      </c>
      <c r="BN234" s="27"/>
      <c r="BO234" s="50">
        <v>2</v>
      </c>
    </row>
    <row r="235" spans="1:73" hidden="1" x14ac:dyDescent="0.25">
      <c r="A235" s="26" t="s">
        <v>2131</v>
      </c>
      <c r="B235" s="26"/>
      <c r="C235" s="26"/>
      <c r="D235" s="26" t="s">
        <v>2131</v>
      </c>
      <c r="E235" s="26"/>
      <c r="F235" s="26"/>
      <c r="H235" s="37">
        <v>2024</v>
      </c>
      <c r="I235" s="27" t="s">
        <v>2669</v>
      </c>
      <c r="J235" s="27" t="s">
        <v>2670</v>
      </c>
      <c r="AE235" s="37" t="s">
        <v>2131</v>
      </c>
      <c r="AF235" s="26"/>
      <c r="AG235" s="33" t="s">
        <v>2671</v>
      </c>
      <c r="AI235" s="37">
        <v>2024</v>
      </c>
      <c r="AJ235" s="38">
        <v>45617</v>
      </c>
      <c r="AK235" s="38">
        <v>45617</v>
      </c>
      <c r="AL235" s="39" t="s">
        <v>1978</v>
      </c>
      <c r="AM235" s="38"/>
      <c r="AN235" s="40" t="s">
        <v>1540</v>
      </c>
      <c r="AP235" s="42" t="s">
        <v>1968</v>
      </c>
      <c r="AQ235" s="39">
        <v>1042</v>
      </c>
      <c r="AU235" s="43" t="s">
        <v>155</v>
      </c>
      <c r="BC235" s="48">
        <v>45639</v>
      </c>
      <c r="BN235" s="27" t="s">
        <v>3548</v>
      </c>
      <c r="BO235" s="50">
        <v>31</v>
      </c>
    </row>
    <row r="236" spans="1:73" hidden="1" x14ac:dyDescent="0.25">
      <c r="A236" s="26" t="s">
        <v>2131</v>
      </c>
      <c r="B236" s="26"/>
      <c r="C236" s="26"/>
      <c r="D236" s="26" t="s">
        <v>2131</v>
      </c>
      <c r="E236" s="26"/>
      <c r="F236" s="26"/>
      <c r="H236" s="37">
        <v>2024</v>
      </c>
      <c r="I236" s="27" t="s">
        <v>2683</v>
      </c>
      <c r="J236" s="27" t="s">
        <v>2684</v>
      </c>
      <c r="Z236" s="26" t="s">
        <v>96</v>
      </c>
      <c r="AF236" s="26"/>
      <c r="AG236" s="33" t="s">
        <v>2685</v>
      </c>
      <c r="AI236" s="37">
        <v>2024</v>
      </c>
      <c r="AJ236" s="38">
        <v>45618</v>
      </c>
      <c r="AK236" s="38" t="s">
        <v>2686</v>
      </c>
      <c r="AL236" s="39" t="s">
        <v>1978</v>
      </c>
      <c r="AM236" s="38"/>
      <c r="AN236" s="40" t="s">
        <v>424</v>
      </c>
      <c r="AP236" s="42" t="s">
        <v>1871</v>
      </c>
      <c r="AQ236" s="39">
        <v>1047</v>
      </c>
      <c r="AU236" s="43" t="s">
        <v>155</v>
      </c>
      <c r="BC236" s="48">
        <v>45639</v>
      </c>
      <c r="BN236" s="27" t="s">
        <v>3549</v>
      </c>
      <c r="BO236" s="50">
        <v>61</v>
      </c>
    </row>
    <row r="237" spans="1:73" hidden="1" x14ac:dyDescent="0.25">
      <c r="A237" s="26" t="s">
        <v>2131</v>
      </c>
      <c r="B237" s="26"/>
      <c r="C237" s="26"/>
      <c r="D237" s="26"/>
      <c r="E237" s="26"/>
      <c r="F237" s="26"/>
      <c r="H237" s="37">
        <v>2024</v>
      </c>
      <c r="I237" s="27" t="s">
        <v>2677</v>
      </c>
      <c r="J237" s="27" t="s">
        <v>2678</v>
      </c>
      <c r="AF237" s="26"/>
      <c r="AG237" s="33" t="s">
        <v>2679</v>
      </c>
      <c r="AI237" s="37">
        <v>2024</v>
      </c>
      <c r="AJ237" s="38">
        <v>45618</v>
      </c>
      <c r="AK237" s="38">
        <v>45618</v>
      </c>
      <c r="AL237" s="39" t="s">
        <v>1887</v>
      </c>
      <c r="AM237" s="38"/>
      <c r="AN237" s="40" t="s">
        <v>2601</v>
      </c>
      <c r="AP237" s="42" t="s">
        <v>1899</v>
      </c>
      <c r="AQ237" s="39">
        <v>1044</v>
      </c>
      <c r="AU237" s="43" t="s">
        <v>1185</v>
      </c>
      <c r="AW237" s="45">
        <v>45684</v>
      </c>
      <c r="AX237" s="46" t="s">
        <v>2481</v>
      </c>
      <c r="BN237" s="27"/>
    </row>
    <row r="238" spans="1:73" hidden="1" x14ac:dyDescent="0.25">
      <c r="A238" s="26"/>
      <c r="B238" s="26"/>
      <c r="C238" s="26"/>
      <c r="D238" s="26"/>
      <c r="E238" s="26"/>
      <c r="F238" s="26"/>
      <c r="H238" s="37">
        <v>2024</v>
      </c>
      <c r="I238" s="27" t="s">
        <v>2687</v>
      </c>
      <c r="J238" s="27" t="s">
        <v>2688</v>
      </c>
      <c r="AC238" s="36" t="s">
        <v>2371</v>
      </c>
      <c r="AF238" s="26"/>
      <c r="AG238" s="33" t="s">
        <v>2689</v>
      </c>
      <c r="AI238" s="37">
        <v>2024</v>
      </c>
      <c r="AJ238" s="38">
        <v>45622</v>
      </c>
      <c r="AK238" s="38">
        <v>45622</v>
      </c>
      <c r="AM238" s="38"/>
      <c r="AN238" s="40" t="s">
        <v>2250</v>
      </c>
      <c r="AP238" s="42" t="s">
        <v>833</v>
      </c>
      <c r="AQ238" s="39">
        <v>1048</v>
      </c>
      <c r="AU238" s="43" t="s">
        <v>911</v>
      </c>
      <c r="BC238" s="48">
        <v>45639</v>
      </c>
      <c r="BN238" s="27"/>
      <c r="BO238" s="50">
        <v>16</v>
      </c>
    </row>
    <row r="239" spans="1:73" hidden="1" x14ac:dyDescent="0.25">
      <c r="A239" s="26"/>
      <c r="B239" s="26"/>
      <c r="C239" s="26"/>
      <c r="D239" s="26"/>
      <c r="E239" s="26"/>
      <c r="F239" s="26"/>
      <c r="H239" s="37">
        <v>2024</v>
      </c>
      <c r="I239" s="27" t="s">
        <v>2690</v>
      </c>
      <c r="J239" s="27" t="s">
        <v>2691</v>
      </c>
      <c r="AF239" s="26"/>
      <c r="AG239" s="33" t="s">
        <v>2692</v>
      </c>
      <c r="AI239" s="37">
        <v>2024</v>
      </c>
      <c r="AJ239" s="38">
        <v>45623</v>
      </c>
      <c r="AK239" s="38">
        <v>45623</v>
      </c>
      <c r="AL239" s="39" t="s">
        <v>664</v>
      </c>
      <c r="AM239" s="38"/>
      <c r="AN239" s="40" t="s">
        <v>2250</v>
      </c>
      <c r="AP239" s="42" t="s">
        <v>833</v>
      </c>
      <c r="AQ239" s="39">
        <v>1049</v>
      </c>
      <c r="AU239" s="43" t="s">
        <v>911</v>
      </c>
      <c r="AX239" s="46" t="s">
        <v>2693</v>
      </c>
      <c r="BC239" s="48">
        <v>45639</v>
      </c>
      <c r="BN239" s="27"/>
      <c r="BO239" s="50">
        <v>22</v>
      </c>
    </row>
    <row r="240" spans="1:73" x14ac:dyDescent="0.25">
      <c r="A240" s="26" t="s">
        <v>2131</v>
      </c>
      <c r="B240" s="26"/>
      <c r="C240" s="26"/>
      <c r="D240" s="26"/>
      <c r="E240" s="26"/>
      <c r="F240" s="26"/>
      <c r="H240" s="37"/>
      <c r="I240" s="27" t="s">
        <v>2699</v>
      </c>
      <c r="J240" s="27" t="s">
        <v>2700</v>
      </c>
      <c r="AF240" s="26"/>
      <c r="AJ240" s="38">
        <v>45624</v>
      </c>
      <c r="AK240" s="38">
        <v>45624</v>
      </c>
      <c r="AL240" s="39" t="s">
        <v>1887</v>
      </c>
      <c r="AM240" s="38"/>
      <c r="AN240" s="40"/>
      <c r="AP240" s="42" t="s">
        <v>1899</v>
      </c>
      <c r="AQ240" s="39">
        <v>1051</v>
      </c>
      <c r="AU240" s="43" t="s">
        <v>1185</v>
      </c>
      <c r="AW240" s="45">
        <v>45684</v>
      </c>
      <c r="AX240" s="46" t="s">
        <v>2481</v>
      </c>
      <c r="BN240" s="27"/>
    </row>
    <row r="241" spans="1:73" hidden="1" x14ac:dyDescent="0.25">
      <c r="A241" s="26" t="s">
        <v>2131</v>
      </c>
      <c r="B241" s="26" t="s">
        <v>2131</v>
      </c>
      <c r="C241" s="26" t="s">
        <v>2131</v>
      </c>
      <c r="D241" s="26"/>
      <c r="E241" s="26" t="s">
        <v>2131</v>
      </c>
      <c r="F241" s="26"/>
      <c r="H241" s="37">
        <v>2024</v>
      </c>
      <c r="I241" s="27" t="s">
        <v>2694</v>
      </c>
      <c r="J241" s="27" t="s">
        <v>2695</v>
      </c>
      <c r="AC241" s="36" t="s">
        <v>2696</v>
      </c>
      <c r="AF241" s="26"/>
      <c r="AG241" s="33" t="s">
        <v>2697</v>
      </c>
      <c r="AH241" s="28" t="s">
        <v>1977</v>
      </c>
      <c r="AI241" s="37">
        <v>2024</v>
      </c>
      <c r="AJ241" s="38">
        <v>45625</v>
      </c>
      <c r="AK241" s="38">
        <v>45625</v>
      </c>
      <c r="AL241" s="39" t="s">
        <v>30</v>
      </c>
      <c r="AM241" s="38"/>
      <c r="AN241" s="40"/>
      <c r="AP241" s="42" t="s">
        <v>1906</v>
      </c>
      <c r="AQ241" s="39">
        <v>1050</v>
      </c>
      <c r="AU241" s="43" t="s">
        <v>155</v>
      </c>
      <c r="AW241" s="45">
        <v>45638</v>
      </c>
      <c r="AX241" s="46" t="s">
        <v>2698</v>
      </c>
      <c r="BC241" s="48">
        <v>45657</v>
      </c>
      <c r="BN241" s="27" t="s">
        <v>3550</v>
      </c>
      <c r="BO241" s="50">
        <v>10</v>
      </c>
    </row>
    <row r="242" spans="1:73" hidden="1" x14ac:dyDescent="0.25">
      <c r="A242" s="26"/>
      <c r="B242" s="26"/>
      <c r="C242" s="26"/>
      <c r="D242" s="26"/>
      <c r="E242" s="26"/>
      <c r="F242" s="26"/>
      <c r="H242" s="37">
        <v>2024</v>
      </c>
      <c r="I242" s="27" t="s">
        <v>2704</v>
      </c>
      <c r="J242" s="27" t="s">
        <v>2705</v>
      </c>
      <c r="AD242" s="37">
        <v>394</v>
      </c>
      <c r="AF242" s="26"/>
      <c r="AG242" s="33" t="s">
        <v>2706</v>
      </c>
      <c r="AH242" s="28" t="s">
        <v>287</v>
      </c>
      <c r="AI242" s="37">
        <v>2024</v>
      </c>
      <c r="AJ242" s="38">
        <v>45635</v>
      </c>
      <c r="AK242" s="38">
        <v>45635</v>
      </c>
      <c r="AM242" s="38" t="s">
        <v>720</v>
      </c>
      <c r="AN242" s="40"/>
      <c r="AP242" s="42" t="s">
        <v>1871</v>
      </c>
      <c r="AQ242" s="39">
        <v>1053</v>
      </c>
      <c r="AU242" s="43" t="s">
        <v>911</v>
      </c>
      <c r="BC242" s="48">
        <v>45639</v>
      </c>
      <c r="BO242" s="50">
        <v>25</v>
      </c>
    </row>
    <row r="243" spans="1:73" hidden="1" x14ac:dyDescent="0.25">
      <c r="A243" s="26"/>
      <c r="B243" s="26"/>
      <c r="C243" s="26"/>
      <c r="D243" s="26"/>
      <c r="E243" s="26"/>
      <c r="F243" s="26"/>
      <c r="H243" s="37">
        <v>2024</v>
      </c>
      <c r="I243" s="27" t="s">
        <v>3378</v>
      </c>
      <c r="J243" s="27" t="s">
        <v>3379</v>
      </c>
      <c r="AF243" s="26"/>
      <c r="AG243" s="33" t="s">
        <v>3380</v>
      </c>
      <c r="AI243" s="37">
        <v>2024</v>
      </c>
      <c r="AJ243" s="38">
        <v>45639</v>
      </c>
      <c r="AK243" s="38">
        <v>45639</v>
      </c>
      <c r="AN243" s="40"/>
      <c r="AP243" s="42" t="s">
        <v>833</v>
      </c>
      <c r="AU243" s="43" t="s">
        <v>1185</v>
      </c>
      <c r="AW243" s="45">
        <v>45642</v>
      </c>
      <c r="AX243" s="46" t="s">
        <v>3381</v>
      </c>
    </row>
    <row r="244" spans="1:73" hidden="1" x14ac:dyDescent="0.25">
      <c r="A244" s="26"/>
      <c r="B244" s="26"/>
      <c r="C244" s="26"/>
      <c r="D244" s="26"/>
      <c r="E244" s="26"/>
      <c r="F244" s="26"/>
      <c r="H244" s="37">
        <v>2025</v>
      </c>
      <c r="I244" s="27" t="s">
        <v>2557</v>
      </c>
      <c r="J244" s="27" t="s">
        <v>2558</v>
      </c>
      <c r="Z244" s="26" t="s">
        <v>84</v>
      </c>
      <c r="AF244" s="26"/>
      <c r="AI244" s="37">
        <v>2025</v>
      </c>
      <c r="AJ244" s="38">
        <v>45672</v>
      </c>
      <c r="AK244" s="38">
        <v>45674</v>
      </c>
      <c r="AN244" s="40"/>
      <c r="AQ244" s="39">
        <v>1013</v>
      </c>
      <c r="AU244" s="43" t="s">
        <v>155</v>
      </c>
      <c r="BC244" s="48">
        <v>45686</v>
      </c>
      <c r="BU244" s="49">
        <v>385</v>
      </c>
    </row>
    <row r="245" spans="1:73" hidden="1" x14ac:dyDescent="0.25">
      <c r="H245" s="37">
        <v>2025</v>
      </c>
      <c r="I245" s="27" t="s">
        <v>3474</v>
      </c>
      <c r="J245" s="27" t="s">
        <v>3475</v>
      </c>
      <c r="AF245" s="27" t="s">
        <v>664</v>
      </c>
      <c r="AG245" s="33" t="s">
        <v>3476</v>
      </c>
      <c r="AH245" s="28" t="s">
        <v>2108</v>
      </c>
      <c r="AI245" s="37">
        <v>2025</v>
      </c>
      <c r="AJ245" s="38">
        <v>45672</v>
      </c>
      <c r="AK245" s="38">
        <v>45672</v>
      </c>
      <c r="AL245" s="39" t="s">
        <v>664</v>
      </c>
      <c r="AS245" s="110" t="s">
        <v>3477</v>
      </c>
      <c r="AU245" s="43" t="s">
        <v>1414</v>
      </c>
      <c r="AV245" s="44">
        <v>45672</v>
      </c>
      <c r="AW245" s="45">
        <v>45728</v>
      </c>
    </row>
    <row r="246" spans="1:73" hidden="1" x14ac:dyDescent="0.25">
      <c r="A246" s="26"/>
      <c r="B246" s="26"/>
      <c r="C246" s="26"/>
      <c r="D246" s="26"/>
      <c r="E246" s="26"/>
      <c r="F246" s="26"/>
      <c r="H246" s="37">
        <v>2025</v>
      </c>
      <c r="I246" s="27" t="s">
        <v>3503</v>
      </c>
      <c r="J246" s="27" t="s">
        <v>3504</v>
      </c>
      <c r="Z246" s="26" t="s">
        <v>84</v>
      </c>
      <c r="AF246" s="26"/>
      <c r="AH246" s="28" t="s">
        <v>2108</v>
      </c>
      <c r="AI246" s="37">
        <v>2025</v>
      </c>
      <c r="AJ246" s="38">
        <v>45672</v>
      </c>
      <c r="AK246" s="38">
        <v>45674</v>
      </c>
      <c r="AN246" s="40"/>
      <c r="AU246" s="43" t="s">
        <v>1185</v>
      </c>
      <c r="AW246" s="45">
        <v>45692</v>
      </c>
      <c r="AX246" s="46" t="s">
        <v>2481</v>
      </c>
    </row>
    <row r="247" spans="1:73" hidden="1" x14ac:dyDescent="0.25">
      <c r="A247" s="26"/>
      <c r="B247" s="26"/>
      <c r="C247" s="26"/>
      <c r="D247" s="26"/>
      <c r="E247" s="26"/>
      <c r="F247" s="26"/>
      <c r="H247" s="37">
        <v>2025</v>
      </c>
      <c r="I247" s="27" t="s">
        <v>2722</v>
      </c>
      <c r="J247" s="27" t="s">
        <v>2723</v>
      </c>
      <c r="AD247" s="37">
        <v>50</v>
      </c>
      <c r="AF247" s="26"/>
      <c r="AG247" s="33" t="s">
        <v>2724</v>
      </c>
      <c r="AI247" s="37">
        <v>2025</v>
      </c>
      <c r="AJ247" s="38">
        <v>45680</v>
      </c>
      <c r="AK247" s="38">
        <v>45680</v>
      </c>
      <c r="AL247" s="39" t="s">
        <v>664</v>
      </c>
      <c r="AM247" s="39" t="s">
        <v>720</v>
      </c>
      <c r="AN247" s="40" t="s">
        <v>2250</v>
      </c>
      <c r="AP247" s="42" t="s">
        <v>1270</v>
      </c>
      <c r="AQ247" s="39">
        <v>1061</v>
      </c>
      <c r="AR247" s="30" t="s">
        <v>2725</v>
      </c>
      <c r="AU247" s="43" t="s">
        <v>155</v>
      </c>
      <c r="BC247" s="48">
        <v>45698</v>
      </c>
      <c r="BU247" s="49">
        <v>33</v>
      </c>
    </row>
    <row r="248" spans="1:73" hidden="1" x14ac:dyDescent="0.25">
      <c r="A248" s="26"/>
      <c r="B248" s="26"/>
      <c r="C248" s="26"/>
      <c r="D248" s="26"/>
      <c r="E248" s="26"/>
      <c r="F248" s="26"/>
      <c r="H248" s="37">
        <v>2025</v>
      </c>
      <c r="I248" s="27" t="s">
        <v>2726</v>
      </c>
      <c r="J248" s="27" t="s">
        <v>2727</v>
      </c>
      <c r="AB248" s="26" t="s">
        <v>777</v>
      </c>
      <c r="AD248" s="37">
        <v>50</v>
      </c>
      <c r="AF248" s="26"/>
      <c r="AG248" s="33" t="s">
        <v>2728</v>
      </c>
      <c r="AI248" s="37">
        <v>2025</v>
      </c>
      <c r="AJ248" s="38">
        <v>45686</v>
      </c>
      <c r="AK248" s="38">
        <v>45686</v>
      </c>
      <c r="AL248" s="39" t="s">
        <v>664</v>
      </c>
      <c r="AM248" s="39" t="s">
        <v>2525</v>
      </c>
      <c r="AN248" s="104" t="s">
        <v>2729</v>
      </c>
      <c r="AO248" s="41">
        <v>8.3333333333333329E-2</v>
      </c>
      <c r="AP248" s="42" t="s">
        <v>833</v>
      </c>
      <c r="AQ248" s="39">
        <v>1063</v>
      </c>
      <c r="AR248" s="30" t="s">
        <v>2730</v>
      </c>
      <c r="AU248" s="43" t="s">
        <v>155</v>
      </c>
      <c r="BC248" s="48">
        <v>45700</v>
      </c>
      <c r="BU248" s="49">
        <v>215</v>
      </c>
    </row>
    <row r="249" spans="1:73" hidden="1" x14ac:dyDescent="0.25">
      <c r="H249" s="37">
        <v>2025</v>
      </c>
      <c r="I249" s="27" t="s">
        <v>3474</v>
      </c>
      <c r="J249" s="27" t="s">
        <v>3475</v>
      </c>
      <c r="AF249" s="27" t="s">
        <v>664</v>
      </c>
      <c r="AG249" s="33" t="s">
        <v>3476</v>
      </c>
      <c r="AH249" s="28" t="s">
        <v>184</v>
      </c>
      <c r="AI249" s="37">
        <v>2025</v>
      </c>
      <c r="AJ249" s="38">
        <v>45687</v>
      </c>
      <c r="AK249" s="38">
        <v>45687</v>
      </c>
      <c r="AL249" s="39" t="s">
        <v>664</v>
      </c>
      <c r="AS249" s="110" t="s">
        <v>3478</v>
      </c>
      <c r="AU249" s="43" t="s">
        <v>1414</v>
      </c>
      <c r="AV249" s="44">
        <v>45687</v>
      </c>
      <c r="AW249" s="45">
        <v>45728</v>
      </c>
      <c r="AX249" s="46" t="s">
        <v>3479</v>
      </c>
    </row>
    <row r="250" spans="1:73" hidden="1" x14ac:dyDescent="0.25">
      <c r="H250" s="37">
        <v>2025</v>
      </c>
      <c r="I250" s="27" t="s">
        <v>3474</v>
      </c>
      <c r="J250" s="27" t="s">
        <v>3475</v>
      </c>
      <c r="AF250" s="27" t="s">
        <v>664</v>
      </c>
      <c r="AG250" s="33" t="s">
        <v>3476</v>
      </c>
      <c r="AH250" s="28" t="s">
        <v>184</v>
      </c>
      <c r="AI250" s="37">
        <v>2025</v>
      </c>
      <c r="AJ250" s="38">
        <v>45688</v>
      </c>
      <c r="AK250" s="38">
        <v>45688</v>
      </c>
      <c r="AL250" s="39" t="s">
        <v>664</v>
      </c>
      <c r="AT250" s="38" t="s">
        <v>3551</v>
      </c>
      <c r="AU250" s="43" t="s">
        <v>1414</v>
      </c>
      <c r="AV250" s="38">
        <v>45688</v>
      </c>
      <c r="AW250" s="45">
        <v>45728</v>
      </c>
      <c r="AX250" s="46" t="s">
        <v>3479</v>
      </c>
    </row>
    <row r="251" spans="1:73" hidden="1" x14ac:dyDescent="0.25">
      <c r="A251" s="121" t="s">
        <v>2131</v>
      </c>
      <c r="H251" s="37">
        <v>2025</v>
      </c>
      <c r="I251" s="27" t="s">
        <v>2672</v>
      </c>
      <c r="J251" s="27" t="s">
        <v>2673</v>
      </c>
      <c r="Z251" s="26" t="s">
        <v>91</v>
      </c>
      <c r="AA251" s="26" t="s">
        <v>2674</v>
      </c>
      <c r="AD251" s="37">
        <v>40</v>
      </c>
      <c r="AG251" s="33" t="s">
        <v>2675</v>
      </c>
      <c r="AI251" s="37">
        <v>2025</v>
      </c>
      <c r="AJ251" s="38">
        <v>45694</v>
      </c>
      <c r="AK251" s="38">
        <v>45726</v>
      </c>
      <c r="AL251" s="39" t="s">
        <v>664</v>
      </c>
      <c r="AM251" s="39" t="s">
        <v>2211</v>
      </c>
      <c r="AN251" s="27" t="s">
        <v>91</v>
      </c>
      <c r="AO251" s="41">
        <v>0.83333333333333337</v>
      </c>
      <c r="AP251" s="42" t="s">
        <v>807</v>
      </c>
      <c r="AQ251" s="39">
        <v>1043</v>
      </c>
      <c r="AV251" s="44">
        <v>45733</v>
      </c>
      <c r="AW251" s="45">
        <v>45728</v>
      </c>
      <c r="AX251" s="46" t="s">
        <v>2676</v>
      </c>
      <c r="BN251" s="27" t="s">
        <v>3552</v>
      </c>
    </row>
    <row r="252" spans="1:73" hidden="1" x14ac:dyDescent="0.25">
      <c r="A252" s="26"/>
      <c r="B252" s="26"/>
      <c r="C252" s="26"/>
      <c r="D252" s="26"/>
      <c r="E252" s="26"/>
      <c r="F252" s="26"/>
      <c r="H252" s="37">
        <v>2025</v>
      </c>
      <c r="I252" s="27" t="s">
        <v>3408</v>
      </c>
      <c r="J252" s="27" t="s">
        <v>3409</v>
      </c>
      <c r="N252" s="30" t="s">
        <v>3410</v>
      </c>
      <c r="O252" s="31" t="s">
        <v>3411</v>
      </c>
      <c r="Y252" s="26">
        <v>2025</v>
      </c>
      <c r="Z252" s="26" t="s">
        <v>84</v>
      </c>
      <c r="AA252" s="26" t="s">
        <v>1834</v>
      </c>
      <c r="AB252" s="26" t="s">
        <v>3412</v>
      </c>
      <c r="AC252" s="36">
        <v>1</v>
      </c>
      <c r="AD252" s="37">
        <v>10</v>
      </c>
      <c r="AE252" s="37" t="s">
        <v>1834</v>
      </c>
      <c r="AF252" s="38" t="s">
        <v>47</v>
      </c>
      <c r="AG252" s="33">
        <v>11390629</v>
      </c>
      <c r="AH252" s="28" t="s">
        <v>2626</v>
      </c>
      <c r="AI252" s="37">
        <v>2025</v>
      </c>
      <c r="AJ252" s="38">
        <v>45698</v>
      </c>
      <c r="AK252" s="38">
        <v>45709</v>
      </c>
      <c r="AL252" s="39" t="s">
        <v>30</v>
      </c>
      <c r="AM252" s="39" t="s">
        <v>1081</v>
      </c>
      <c r="AN252" s="40" t="s">
        <v>3413</v>
      </c>
      <c r="AP252" s="42" t="s">
        <v>1894</v>
      </c>
      <c r="AT252" s="38" t="s">
        <v>3414</v>
      </c>
      <c r="AU252" s="43" t="s">
        <v>911</v>
      </c>
      <c r="AX252" s="46" t="s">
        <v>3415</v>
      </c>
      <c r="BA252" s="47" t="s">
        <v>47</v>
      </c>
      <c r="BC252" s="48">
        <v>45713</v>
      </c>
      <c r="BU252" s="49">
        <v>10</v>
      </c>
    </row>
    <row r="253" spans="1:73" hidden="1" x14ac:dyDescent="0.25">
      <c r="H253" s="37">
        <v>2025</v>
      </c>
      <c r="I253" s="27" t="s">
        <v>3496</v>
      </c>
      <c r="J253" s="27" t="s">
        <v>3497</v>
      </c>
      <c r="Z253" s="26" t="s">
        <v>91</v>
      </c>
      <c r="AG253" s="33" t="s">
        <v>3498</v>
      </c>
      <c r="AI253" s="37">
        <v>2025</v>
      </c>
      <c r="AJ253" s="38">
        <v>45708</v>
      </c>
      <c r="AK253" s="38">
        <v>45733</v>
      </c>
      <c r="AL253" s="39" t="s">
        <v>664</v>
      </c>
      <c r="AM253" s="39" t="s">
        <v>1656</v>
      </c>
      <c r="AN253" s="27" t="s">
        <v>91</v>
      </c>
      <c r="AP253" s="42" t="s">
        <v>1894</v>
      </c>
      <c r="AQ253" s="39">
        <v>1065</v>
      </c>
      <c r="AV253" s="44">
        <v>45743</v>
      </c>
    </row>
    <row r="254" spans="1:73" hidden="1" x14ac:dyDescent="0.25">
      <c r="A254" s="26"/>
      <c r="B254" s="26"/>
      <c r="C254" s="26"/>
      <c r="D254" s="26"/>
      <c r="E254" s="26"/>
      <c r="F254" s="26"/>
      <c r="H254" s="37">
        <v>2025</v>
      </c>
      <c r="I254" s="27" t="s">
        <v>2736</v>
      </c>
      <c r="J254" s="27" t="s">
        <v>2737</v>
      </c>
      <c r="Z254" s="26" t="s">
        <v>2739</v>
      </c>
      <c r="AD254" s="37">
        <v>20</v>
      </c>
      <c r="AF254" s="26" t="s">
        <v>2735</v>
      </c>
      <c r="AG254" s="33" t="s">
        <v>2740</v>
      </c>
      <c r="AH254" s="28" t="s">
        <v>287</v>
      </c>
      <c r="AI254" s="37">
        <v>2025</v>
      </c>
      <c r="AJ254" s="38">
        <v>45713</v>
      </c>
      <c r="AK254" s="38">
        <v>45713</v>
      </c>
      <c r="AL254" s="39" t="s">
        <v>2741</v>
      </c>
      <c r="AM254" s="39" t="s">
        <v>720</v>
      </c>
      <c r="AN254" s="40" t="s">
        <v>2742</v>
      </c>
      <c r="AP254" s="42" t="s">
        <v>833</v>
      </c>
      <c r="AQ254" s="39">
        <v>1072</v>
      </c>
      <c r="AU254" s="43" t="s">
        <v>911</v>
      </c>
      <c r="AX254" s="46" t="s">
        <v>2743</v>
      </c>
      <c r="AY254" s="34" t="s">
        <v>2738</v>
      </c>
      <c r="BC254" s="48" t="s">
        <v>2744</v>
      </c>
      <c r="BU254" s="49">
        <v>1</v>
      </c>
    </row>
    <row r="255" spans="1:73" hidden="1" x14ac:dyDescent="0.25">
      <c r="H255" s="37">
        <v>2025</v>
      </c>
      <c r="I255" s="27" t="s">
        <v>3553</v>
      </c>
      <c r="J255" s="27" t="s">
        <v>3554</v>
      </c>
      <c r="Z255" s="26" t="s">
        <v>91</v>
      </c>
      <c r="AA255" s="26" t="s">
        <v>3555</v>
      </c>
      <c r="AD255" s="37">
        <v>40</v>
      </c>
      <c r="AF255" s="27" t="s">
        <v>3556</v>
      </c>
      <c r="AI255" s="37">
        <v>2025</v>
      </c>
      <c r="AJ255" s="38">
        <v>45717</v>
      </c>
      <c r="AL255" s="39" t="s">
        <v>664</v>
      </c>
      <c r="AN255" s="27" t="s">
        <v>91</v>
      </c>
      <c r="AP255" s="42" t="s">
        <v>1894</v>
      </c>
      <c r="AQ255" s="39" t="s">
        <v>2983</v>
      </c>
      <c r="AV255" s="38">
        <v>45717</v>
      </c>
      <c r="AX255" s="46" t="s">
        <v>3557</v>
      </c>
    </row>
    <row r="256" spans="1:73" hidden="1" x14ac:dyDescent="0.25">
      <c r="H256" s="37">
        <v>2025</v>
      </c>
      <c r="I256" s="27" t="s">
        <v>2769</v>
      </c>
      <c r="J256" s="27" t="s">
        <v>2770</v>
      </c>
      <c r="AB256" s="26" t="s">
        <v>2771</v>
      </c>
      <c r="AF256" s="27" t="s">
        <v>2735</v>
      </c>
      <c r="AI256" s="37">
        <v>2025</v>
      </c>
      <c r="AJ256" s="38">
        <v>45727</v>
      </c>
      <c r="AK256" s="38">
        <v>45727</v>
      </c>
      <c r="AL256" s="39" t="s">
        <v>664</v>
      </c>
      <c r="AM256" s="39" t="s">
        <v>1081</v>
      </c>
      <c r="AN256" s="104" t="s">
        <v>2601</v>
      </c>
      <c r="AP256" s="42">
        <v>2</v>
      </c>
      <c r="AQ256" s="39">
        <v>1068</v>
      </c>
      <c r="AU256" s="43" t="s">
        <v>1414</v>
      </c>
      <c r="AV256" s="44">
        <v>45727</v>
      </c>
    </row>
    <row r="257" spans="1:69" hidden="1" x14ac:dyDescent="0.25">
      <c r="A257" s="121" t="s">
        <v>2131</v>
      </c>
      <c r="E257" s="121" t="s">
        <v>2131</v>
      </c>
      <c r="H257" s="37">
        <v>2025</v>
      </c>
      <c r="I257" s="27" t="s">
        <v>2795</v>
      </c>
      <c r="J257" s="27" t="s">
        <v>2796</v>
      </c>
      <c r="AF257" s="27" t="s">
        <v>2735</v>
      </c>
      <c r="AG257" s="33" t="s">
        <v>2797</v>
      </c>
      <c r="AI257" s="37">
        <v>2025</v>
      </c>
      <c r="AJ257" s="38">
        <v>45728</v>
      </c>
      <c r="AK257" s="38">
        <v>45728</v>
      </c>
      <c r="AL257" s="39" t="s">
        <v>664</v>
      </c>
      <c r="AM257" s="39" t="s">
        <v>1081</v>
      </c>
      <c r="AN257" s="104" t="s">
        <v>2601</v>
      </c>
      <c r="AP257" s="42">
        <v>2</v>
      </c>
      <c r="AQ257" s="39">
        <v>1074</v>
      </c>
      <c r="AV257" s="38">
        <v>45728</v>
      </c>
      <c r="BN257" s="27" t="s">
        <v>3552</v>
      </c>
      <c r="BO257" s="50">
        <v>36</v>
      </c>
      <c r="BQ257" s="49">
        <v>36</v>
      </c>
    </row>
    <row r="258" spans="1:69" hidden="1" x14ac:dyDescent="0.25">
      <c r="A258" s="121" t="s">
        <v>2131</v>
      </c>
      <c r="E258" s="121" t="s">
        <v>2131</v>
      </c>
      <c r="H258" s="37">
        <v>2025</v>
      </c>
      <c r="I258" s="27" t="s">
        <v>2772</v>
      </c>
      <c r="J258" s="27" t="s">
        <v>2773</v>
      </c>
      <c r="AB258" s="26" t="s">
        <v>2771</v>
      </c>
      <c r="AF258" s="27" t="s">
        <v>2735</v>
      </c>
      <c r="AG258" s="33" t="s">
        <v>2774</v>
      </c>
      <c r="AH258" s="28" t="s">
        <v>154</v>
      </c>
      <c r="AI258" s="37">
        <v>2025</v>
      </c>
      <c r="AJ258" s="38">
        <v>45730</v>
      </c>
      <c r="AK258" s="38">
        <v>45730</v>
      </c>
      <c r="AL258" s="39" t="s">
        <v>664</v>
      </c>
      <c r="AM258" s="39" t="s">
        <v>1656</v>
      </c>
      <c r="AN258" s="104" t="s">
        <v>2250</v>
      </c>
      <c r="AP258" s="42" t="s">
        <v>874</v>
      </c>
      <c r="AQ258" s="39">
        <v>1069</v>
      </c>
      <c r="AV258" s="38">
        <v>45730</v>
      </c>
      <c r="BN258" s="27" t="s">
        <v>3552</v>
      </c>
    </row>
    <row r="259" spans="1:69" hidden="1" x14ac:dyDescent="0.25">
      <c r="H259" s="37">
        <v>2025</v>
      </c>
      <c r="I259" s="27" t="s">
        <v>2762</v>
      </c>
      <c r="J259" s="27" t="s">
        <v>2763</v>
      </c>
      <c r="AF259" s="27" t="s">
        <v>47</v>
      </c>
      <c r="AI259" s="37">
        <v>2025</v>
      </c>
      <c r="AJ259" s="38">
        <v>45733</v>
      </c>
      <c r="AK259" s="38">
        <v>45736</v>
      </c>
      <c r="AL259" s="39" t="s">
        <v>664</v>
      </c>
      <c r="AV259" s="38">
        <v>45736</v>
      </c>
      <c r="BA259" s="47" t="s">
        <v>47</v>
      </c>
      <c r="BI259" s="49" t="e">
        <v>#VALUE!</v>
      </c>
      <c r="BN259" s="27"/>
    </row>
    <row r="260" spans="1:69" hidden="1" x14ac:dyDescent="0.25">
      <c r="B260" s="121" t="s">
        <v>2131</v>
      </c>
      <c r="H260" s="37">
        <v>2025</v>
      </c>
      <c r="I260" s="27" t="s">
        <v>2780</v>
      </c>
      <c r="J260" s="27" t="s">
        <v>2781</v>
      </c>
      <c r="Z260" s="26" t="s">
        <v>3558</v>
      </c>
      <c r="AA260" s="26" t="s">
        <v>2423</v>
      </c>
      <c r="AD260" s="37">
        <v>20</v>
      </c>
      <c r="AF260" s="27"/>
      <c r="AG260" s="33" t="s">
        <v>2782</v>
      </c>
      <c r="AI260" s="37">
        <v>2025</v>
      </c>
      <c r="AJ260" s="38">
        <v>45736</v>
      </c>
      <c r="AK260" s="38">
        <v>45775</v>
      </c>
      <c r="AL260" s="39" t="s">
        <v>664</v>
      </c>
      <c r="AM260" s="39" t="s">
        <v>2211</v>
      </c>
      <c r="AN260" s="27" t="s">
        <v>91</v>
      </c>
      <c r="AO260" s="41">
        <v>1.6666666666666667</v>
      </c>
      <c r="AP260" s="42" t="s">
        <v>1894</v>
      </c>
      <c r="AV260" s="44">
        <v>45775</v>
      </c>
      <c r="AW260" s="45">
        <v>45726</v>
      </c>
      <c r="BN260" s="27"/>
    </row>
    <row r="261" spans="1:69" hidden="1" x14ac:dyDescent="0.25">
      <c r="A261" s="121" t="s">
        <v>2131</v>
      </c>
      <c r="D261" s="121" t="s">
        <v>2131</v>
      </c>
      <c r="F261" s="121" t="s">
        <v>2131</v>
      </c>
      <c r="H261" s="37">
        <v>2025</v>
      </c>
      <c r="I261" s="27" t="s">
        <v>3559</v>
      </c>
      <c r="J261" s="27" t="s">
        <v>3560</v>
      </c>
      <c r="Z261" s="26" t="s">
        <v>3561</v>
      </c>
      <c r="AE261" s="37" t="s">
        <v>2131</v>
      </c>
      <c r="AF261" s="27"/>
      <c r="AG261" s="33" t="s">
        <v>3562</v>
      </c>
      <c r="AI261" s="37">
        <v>2025</v>
      </c>
      <c r="AJ261" s="38">
        <v>45736</v>
      </c>
      <c r="AK261" s="38">
        <v>45737</v>
      </c>
      <c r="AL261" s="39" t="s">
        <v>664</v>
      </c>
      <c r="AP261" s="42" t="s">
        <v>2412</v>
      </c>
      <c r="AV261" s="38">
        <v>45737</v>
      </c>
      <c r="BN261" s="27" t="s">
        <v>3552</v>
      </c>
    </row>
    <row r="262" spans="1:69" hidden="1" x14ac:dyDescent="0.25">
      <c r="H262" s="37">
        <v>2025</v>
      </c>
      <c r="I262" s="27" t="s">
        <v>3098</v>
      </c>
      <c r="J262" s="27" t="s">
        <v>3099</v>
      </c>
      <c r="AF262" s="27"/>
      <c r="AH262" s="28" t="s">
        <v>1977</v>
      </c>
      <c r="AI262" s="37">
        <v>2025</v>
      </c>
      <c r="AJ262" s="38">
        <v>45736</v>
      </c>
      <c r="AK262" s="38">
        <v>45736</v>
      </c>
      <c r="AL262" s="39" t="s">
        <v>30</v>
      </c>
      <c r="AM262" s="39" t="s">
        <v>488</v>
      </c>
      <c r="AN262" s="104" t="s">
        <v>3563</v>
      </c>
      <c r="AP262" s="42" t="s">
        <v>1899</v>
      </c>
      <c r="AQ262" s="39">
        <v>1077</v>
      </c>
      <c r="AV262" s="38">
        <v>45736</v>
      </c>
      <c r="BN262" s="27"/>
    </row>
    <row r="263" spans="1:69" hidden="1" x14ac:dyDescent="0.25">
      <c r="F263" s="121" t="s">
        <v>2131</v>
      </c>
      <c r="H263" s="37">
        <v>2025</v>
      </c>
      <c r="I263" s="27" t="s">
        <v>2764</v>
      </c>
      <c r="J263" s="27" t="s">
        <v>3564</v>
      </c>
      <c r="AF263" s="27" t="s">
        <v>2823</v>
      </c>
      <c r="AH263" s="28" t="s">
        <v>3565</v>
      </c>
      <c r="AI263" s="37">
        <v>2025</v>
      </c>
      <c r="AJ263" s="38">
        <v>45742</v>
      </c>
      <c r="AK263" s="38">
        <v>45744</v>
      </c>
      <c r="AV263" s="38">
        <v>45744</v>
      </c>
      <c r="AX263" s="46" t="s">
        <v>3566</v>
      </c>
      <c r="BN263" s="27"/>
    </row>
    <row r="264" spans="1:69" hidden="1" x14ac:dyDescent="0.25">
      <c r="A264" s="121" t="s">
        <v>2131</v>
      </c>
      <c r="H264" s="37">
        <v>2025</v>
      </c>
      <c r="I264" s="27" t="s">
        <v>3567</v>
      </c>
      <c r="J264" s="27" t="s">
        <v>3568</v>
      </c>
      <c r="AD264" s="37">
        <v>70</v>
      </c>
      <c r="AF264" s="27" t="s">
        <v>2771</v>
      </c>
      <c r="AG264" s="33" t="s">
        <v>3569</v>
      </c>
      <c r="AH264" s="28" t="s">
        <v>1977</v>
      </c>
      <c r="AI264" s="37">
        <v>2025</v>
      </c>
      <c r="AJ264" s="38">
        <v>45742</v>
      </c>
      <c r="AK264" s="38">
        <v>45742</v>
      </c>
      <c r="AL264" s="39" t="s">
        <v>30</v>
      </c>
      <c r="AP264" s="42">
        <v>3</v>
      </c>
      <c r="AV264" s="38">
        <v>45742</v>
      </c>
      <c r="BN264" s="27"/>
    </row>
    <row r="265" spans="1:69" hidden="1" x14ac:dyDescent="0.25">
      <c r="A265" s="121" t="s">
        <v>2131</v>
      </c>
      <c r="H265" s="37">
        <v>2025</v>
      </c>
      <c r="I265" s="27" t="s">
        <v>2580</v>
      </c>
      <c r="J265" s="27" t="s">
        <v>2906</v>
      </c>
      <c r="Q265" s="33" t="s">
        <v>3570</v>
      </c>
      <c r="Z265" s="26" t="s">
        <v>91</v>
      </c>
      <c r="AA265" s="26" t="s">
        <v>2907</v>
      </c>
      <c r="AD265" s="37">
        <v>40</v>
      </c>
      <c r="AF265" s="27"/>
      <c r="AG265" s="33" t="s">
        <v>2908</v>
      </c>
      <c r="AI265" s="37">
        <v>2025</v>
      </c>
      <c r="AJ265" s="38">
        <v>45742</v>
      </c>
      <c r="AK265" s="38">
        <v>45751</v>
      </c>
      <c r="AL265" s="39" t="s">
        <v>664</v>
      </c>
      <c r="AM265" s="39" t="s">
        <v>2425</v>
      </c>
      <c r="AN265" s="27" t="s">
        <v>91</v>
      </c>
      <c r="AP265" s="42" t="s">
        <v>1841</v>
      </c>
      <c r="AQ265" s="39">
        <v>1073</v>
      </c>
      <c r="AV265" s="44">
        <v>45751</v>
      </c>
      <c r="AW265" s="45">
        <v>45684</v>
      </c>
      <c r="BN265" s="27" t="s">
        <v>3552</v>
      </c>
    </row>
    <row r="266" spans="1:69" hidden="1" x14ac:dyDescent="0.25">
      <c r="H266" s="37">
        <v>2025</v>
      </c>
      <c r="I266" s="27" t="s">
        <v>3571</v>
      </c>
      <c r="J266" s="27" t="s">
        <v>3572</v>
      </c>
      <c r="Z266" s="26" t="s">
        <v>84</v>
      </c>
      <c r="AF266" s="27" t="s">
        <v>3556</v>
      </c>
      <c r="AI266" s="37">
        <v>2025</v>
      </c>
      <c r="AJ266" s="38">
        <v>45751</v>
      </c>
      <c r="AL266" s="39" t="s">
        <v>664</v>
      </c>
      <c r="AV266" s="44">
        <v>45751</v>
      </c>
      <c r="BA266" s="47" t="s">
        <v>3556</v>
      </c>
      <c r="BN266" s="27"/>
    </row>
    <row r="267" spans="1:69" hidden="1" x14ac:dyDescent="0.25">
      <c r="A267" s="121" t="s">
        <v>2131</v>
      </c>
      <c r="E267" s="121" t="s">
        <v>2131</v>
      </c>
      <c r="H267" s="37">
        <v>2025</v>
      </c>
      <c r="I267" s="27" t="s">
        <v>2778</v>
      </c>
      <c r="J267" s="27" t="s">
        <v>2779</v>
      </c>
      <c r="Z267" s="26" t="s">
        <v>97</v>
      </c>
      <c r="AB267" s="26" t="s">
        <v>2771</v>
      </c>
      <c r="AF267" s="27" t="s">
        <v>2735</v>
      </c>
      <c r="AI267" s="37">
        <v>2025</v>
      </c>
      <c r="AJ267" s="38">
        <v>45812</v>
      </c>
      <c r="AK267" s="38">
        <v>45814</v>
      </c>
      <c r="AL267" s="39" t="s">
        <v>664</v>
      </c>
      <c r="AV267" s="44">
        <v>45814</v>
      </c>
      <c r="BN267" s="27" t="s">
        <v>3552</v>
      </c>
    </row>
    <row r="268" spans="1:69" hidden="1" x14ac:dyDescent="0.25">
      <c r="A268" s="26"/>
      <c r="B268" s="26"/>
      <c r="C268" s="26"/>
      <c r="D268" s="26"/>
      <c r="E268" s="26"/>
      <c r="F268" s="26"/>
      <c r="H268" s="37">
        <v>2022</v>
      </c>
      <c r="I268" s="27" t="s">
        <v>1380</v>
      </c>
      <c r="J268" s="27" t="s">
        <v>1381</v>
      </c>
      <c r="AA268" s="26" t="s">
        <v>990</v>
      </c>
      <c r="AB268" s="26" t="s">
        <v>423</v>
      </c>
      <c r="AF268" s="38"/>
      <c r="AI268" s="37">
        <v>2022</v>
      </c>
      <c r="AJ268" s="38" t="s">
        <v>1382</v>
      </c>
      <c r="AK268" s="38">
        <v>44725</v>
      </c>
      <c r="AL268" s="39" t="s">
        <v>30</v>
      </c>
      <c r="AM268" s="39" t="s">
        <v>488</v>
      </c>
      <c r="AN268" s="40" t="s">
        <v>1383</v>
      </c>
      <c r="AO268" s="41" t="s">
        <v>1384</v>
      </c>
      <c r="AP268" s="42" t="s">
        <v>1384</v>
      </c>
      <c r="AQ268" s="39">
        <v>732</v>
      </c>
      <c r="AR268" s="30" t="s">
        <v>1385</v>
      </c>
      <c r="AU268" s="43" t="s">
        <v>155</v>
      </c>
      <c r="BC268" s="48">
        <v>44757</v>
      </c>
      <c r="BG268" s="49" t="s">
        <v>1386</v>
      </c>
      <c r="BI268" s="49" t="e">
        <v>#VALUE!</v>
      </c>
    </row>
    <row r="269" spans="1:69" hidden="1" x14ac:dyDescent="0.25">
      <c r="A269" s="26"/>
      <c r="B269" s="26"/>
      <c r="C269" s="26"/>
      <c r="D269" s="26"/>
      <c r="E269" s="26"/>
      <c r="F269" s="26"/>
      <c r="H269" s="37">
        <v>2022</v>
      </c>
      <c r="I269" s="27" t="s">
        <v>1330</v>
      </c>
      <c r="J269" s="27" t="s">
        <v>1331</v>
      </c>
      <c r="AB269" s="26" t="s">
        <v>777</v>
      </c>
      <c r="AF269" s="38"/>
      <c r="AI269" s="37">
        <v>2022</v>
      </c>
      <c r="AJ269" s="38" t="s">
        <v>1332</v>
      </c>
      <c r="AK269" s="38">
        <v>44628</v>
      </c>
      <c r="AM269" s="39" t="s">
        <v>1333</v>
      </c>
      <c r="AN269" s="40"/>
      <c r="AP269" s="42" t="s">
        <v>1334</v>
      </c>
      <c r="AQ269" s="39">
        <v>710</v>
      </c>
      <c r="AR269" s="30" t="s">
        <v>1335</v>
      </c>
      <c r="AU269" s="43" t="s">
        <v>155</v>
      </c>
      <c r="AY269" s="34" t="s">
        <v>633</v>
      </c>
      <c r="BC269" s="48">
        <v>44677</v>
      </c>
      <c r="BG269" s="49">
        <v>82</v>
      </c>
      <c r="BI269" s="49" t="e">
        <v>#VALUE!</v>
      </c>
    </row>
    <row r="270" spans="1:69" hidden="1" x14ac:dyDescent="0.25">
      <c r="A270" s="26"/>
      <c r="B270" s="26"/>
      <c r="C270" s="26"/>
      <c r="D270" s="26"/>
      <c r="E270" s="26"/>
      <c r="F270" s="26"/>
      <c r="H270" s="37">
        <v>2020</v>
      </c>
      <c r="I270" s="27" t="s">
        <v>825</v>
      </c>
      <c r="J270" s="27" t="s">
        <v>826</v>
      </c>
      <c r="AB270" s="26" t="s">
        <v>719</v>
      </c>
      <c r="AF270" s="38"/>
      <c r="AH270" s="28" t="s">
        <v>154</v>
      </c>
      <c r="AI270" s="37">
        <v>2020</v>
      </c>
      <c r="AJ270" s="38" t="s">
        <v>827</v>
      </c>
      <c r="AK270" s="38">
        <v>44083</v>
      </c>
      <c r="AL270" s="39" t="s">
        <v>30</v>
      </c>
      <c r="AM270" s="39" t="s">
        <v>488</v>
      </c>
      <c r="AN270" s="40"/>
      <c r="AO270" s="41">
        <v>8.3333333333333301E-2</v>
      </c>
      <c r="AP270" s="42">
        <v>8.3333333333333301E-2</v>
      </c>
      <c r="AQ270" s="39">
        <v>502</v>
      </c>
      <c r="AR270" s="30" t="s">
        <v>828</v>
      </c>
      <c r="AU270" s="43" t="s">
        <v>155</v>
      </c>
      <c r="BC270" s="48">
        <v>44754</v>
      </c>
      <c r="BG270" s="49">
        <v>2022</v>
      </c>
      <c r="BI270" s="49" t="e">
        <v>#VALUE!</v>
      </c>
    </row>
    <row r="271" spans="1:69" hidden="1" x14ac:dyDescent="0.25">
      <c r="A271" s="26"/>
      <c r="B271" s="26"/>
      <c r="C271" s="26"/>
      <c r="D271" s="26"/>
      <c r="E271" s="26"/>
      <c r="F271" s="26"/>
      <c r="H271" s="37">
        <v>2020</v>
      </c>
      <c r="I271" s="27" t="s">
        <v>825</v>
      </c>
      <c r="J271" s="27" t="s">
        <v>829</v>
      </c>
      <c r="AB271" s="26" t="s">
        <v>719</v>
      </c>
      <c r="AF271" s="38"/>
      <c r="AH271" s="28" t="s">
        <v>154</v>
      </c>
      <c r="AI271" s="37">
        <v>2020</v>
      </c>
      <c r="AJ271" s="38" t="s">
        <v>830</v>
      </c>
      <c r="AK271" s="38">
        <v>44084</v>
      </c>
      <c r="AL271" s="39" t="s">
        <v>30</v>
      </c>
      <c r="AM271" s="39" t="s">
        <v>488</v>
      </c>
      <c r="AN271" s="40"/>
      <c r="AO271" s="41">
        <v>8.3333333333333301E-2</v>
      </c>
      <c r="AP271" s="42">
        <v>8.3333333333333301E-2</v>
      </c>
      <c r="AQ271" s="39">
        <v>502</v>
      </c>
      <c r="AR271" s="30" t="s">
        <v>828</v>
      </c>
      <c r="AU271" s="43" t="s">
        <v>155</v>
      </c>
      <c r="BC271" s="48">
        <v>45657</v>
      </c>
      <c r="BG271" s="49">
        <v>2022</v>
      </c>
      <c r="BI271" s="49" t="e">
        <v>#VALUE!</v>
      </c>
      <c r="BO271" s="50">
        <v>1</v>
      </c>
    </row>
    <row r="272" spans="1:69" hidden="1" x14ac:dyDescent="0.25">
      <c r="A272" s="26"/>
      <c r="B272" s="26"/>
      <c r="C272" s="26"/>
      <c r="D272" s="26"/>
      <c r="E272" s="26"/>
      <c r="F272" s="26"/>
      <c r="H272" s="37">
        <v>2020</v>
      </c>
      <c r="I272" s="27" t="s">
        <v>825</v>
      </c>
      <c r="J272" s="27" t="s">
        <v>831</v>
      </c>
      <c r="AB272" s="26" t="s">
        <v>719</v>
      </c>
      <c r="AF272" s="38"/>
      <c r="AH272" s="28" t="s">
        <v>154</v>
      </c>
      <c r="AI272" s="37">
        <v>2020</v>
      </c>
      <c r="AJ272" s="38" t="s">
        <v>832</v>
      </c>
      <c r="AK272" s="38">
        <v>44085</v>
      </c>
      <c r="AL272" s="39" t="s">
        <v>30</v>
      </c>
      <c r="AM272" s="39" t="s">
        <v>488</v>
      </c>
      <c r="AN272" s="40"/>
      <c r="AO272" s="41">
        <v>8.3333333333333301E-2</v>
      </c>
      <c r="AP272" s="42" t="s">
        <v>833</v>
      </c>
      <c r="AQ272" s="39">
        <v>502</v>
      </c>
      <c r="AR272" s="30" t="s">
        <v>828</v>
      </c>
      <c r="AU272" s="43" t="s">
        <v>155</v>
      </c>
      <c r="BC272" s="48">
        <v>45657</v>
      </c>
      <c r="BG272" s="49">
        <v>2022</v>
      </c>
      <c r="BI272" s="49" t="e">
        <v>#VALUE!</v>
      </c>
      <c r="BO272" s="50">
        <v>1</v>
      </c>
      <c r="BP272" s="49">
        <v>1</v>
      </c>
    </row>
    <row r="273" spans="1:70" hidden="1" x14ac:dyDescent="0.25">
      <c r="A273" s="26"/>
      <c r="B273" s="26"/>
      <c r="C273" s="26"/>
      <c r="D273" s="26"/>
      <c r="E273" s="26"/>
      <c r="F273" s="26"/>
      <c r="H273" s="37">
        <v>2021</v>
      </c>
      <c r="I273" s="27" t="s">
        <v>1058</v>
      </c>
      <c r="J273" s="27" t="s">
        <v>1079</v>
      </c>
      <c r="AB273" s="26" t="s">
        <v>777</v>
      </c>
      <c r="AF273" s="38"/>
      <c r="AI273" s="37">
        <v>2021</v>
      </c>
      <c r="AJ273" s="38" t="s">
        <v>1080</v>
      </c>
      <c r="AK273" s="38" t="s">
        <v>1080</v>
      </c>
      <c r="AM273" s="39" t="s">
        <v>1081</v>
      </c>
      <c r="AN273" s="40"/>
      <c r="AP273" s="42" t="s">
        <v>833</v>
      </c>
      <c r="AQ273" s="39">
        <v>625</v>
      </c>
      <c r="AU273" s="43" t="s">
        <v>155</v>
      </c>
      <c r="BC273" s="48">
        <v>44461</v>
      </c>
    </row>
    <row r="274" spans="1:70" hidden="1" x14ac:dyDescent="0.25">
      <c r="A274" s="26"/>
      <c r="B274" s="26"/>
      <c r="C274" s="26"/>
      <c r="D274" s="26"/>
      <c r="E274" s="26"/>
      <c r="F274" s="26"/>
      <c r="H274" s="37">
        <v>2021</v>
      </c>
      <c r="I274" s="27" t="s">
        <v>1238</v>
      </c>
      <c r="J274" s="27" t="s">
        <v>1239</v>
      </c>
      <c r="AF274" s="38"/>
      <c r="AI274" s="37">
        <v>2021</v>
      </c>
      <c r="AJ274" s="38" t="s">
        <v>1240</v>
      </c>
      <c r="AK274" s="38">
        <v>44525</v>
      </c>
      <c r="AN274" s="40"/>
      <c r="AP274" s="42" t="s">
        <v>833</v>
      </c>
      <c r="AQ274" s="39">
        <v>686</v>
      </c>
      <c r="AR274" s="30" t="s">
        <v>1241</v>
      </c>
      <c r="AU274" s="43" t="s">
        <v>155</v>
      </c>
      <c r="BC274" s="48">
        <v>44763</v>
      </c>
      <c r="BG274" s="49">
        <v>17</v>
      </c>
      <c r="BI274" s="49" t="e">
        <v>#VALUE!</v>
      </c>
    </row>
    <row r="275" spans="1:70" hidden="1" x14ac:dyDescent="0.25">
      <c r="H275" s="37">
        <v>2025</v>
      </c>
      <c r="I275" s="27" t="s">
        <v>3474</v>
      </c>
      <c r="J275" s="27" t="s">
        <v>3475</v>
      </c>
      <c r="AF275" s="120" t="s">
        <v>664</v>
      </c>
      <c r="AG275" s="33" t="s">
        <v>3476</v>
      </c>
      <c r="AH275" s="28" t="s">
        <v>1747</v>
      </c>
      <c r="AI275" s="37">
        <v>2025</v>
      </c>
      <c r="AJ275" s="38" t="s">
        <v>3483</v>
      </c>
    </row>
    <row r="276" spans="1:70" hidden="1" x14ac:dyDescent="0.25">
      <c r="H276" s="37">
        <v>2025</v>
      </c>
      <c r="I276" s="27" t="s">
        <v>3474</v>
      </c>
      <c r="J276" s="27" t="s">
        <v>3475</v>
      </c>
      <c r="AF276" s="120" t="s">
        <v>664</v>
      </c>
      <c r="AG276" s="33" t="s">
        <v>3476</v>
      </c>
      <c r="AH276" s="28" t="s">
        <v>239</v>
      </c>
      <c r="AI276" s="37">
        <v>2025</v>
      </c>
      <c r="AJ276" s="38" t="s">
        <v>3483</v>
      </c>
    </row>
    <row r="277" spans="1:70" x14ac:dyDescent="0.25">
      <c r="A277" s="44"/>
      <c r="B277" s="44"/>
      <c r="C277" s="44"/>
      <c r="D277" s="44"/>
      <c r="E277" s="44"/>
      <c r="F277" s="44"/>
      <c r="G277" s="131"/>
      <c r="H277" s="37"/>
      <c r="I277" s="27" t="s">
        <v>2754</v>
      </c>
      <c r="J277" s="27" t="s">
        <v>2755</v>
      </c>
      <c r="L277" s="30" t="s">
        <v>750</v>
      </c>
      <c r="AF277" s="38" t="s">
        <v>29</v>
      </c>
      <c r="AH277" s="28" t="s">
        <v>154</v>
      </c>
      <c r="AJ277" s="38" t="s">
        <v>1711</v>
      </c>
      <c r="AK277" s="38" t="s">
        <v>501</v>
      </c>
      <c r="AM277" s="39" t="s">
        <v>31</v>
      </c>
      <c r="AN277" s="40" t="s">
        <v>424</v>
      </c>
      <c r="AR277" s="30" t="s">
        <v>2756</v>
      </c>
      <c r="AV277" s="44" t="s">
        <v>501</v>
      </c>
      <c r="AW277" s="45">
        <v>45684</v>
      </c>
      <c r="AX277" s="46" t="s">
        <v>2757</v>
      </c>
      <c r="BI277" s="49" t="e">
        <v>#VALUE!</v>
      </c>
    </row>
    <row r="278" spans="1:70" x14ac:dyDescent="0.25">
      <c r="A278" s="26"/>
      <c r="B278" s="26"/>
      <c r="C278" s="26"/>
      <c r="D278" s="26"/>
      <c r="E278" s="26"/>
      <c r="F278" s="26"/>
      <c r="H278" s="37"/>
      <c r="I278" s="27" t="s">
        <v>519</v>
      </c>
      <c r="J278" s="27" t="s">
        <v>520</v>
      </c>
      <c r="AB278" s="26" t="s">
        <v>423</v>
      </c>
      <c r="AF278" s="38" t="s">
        <v>29</v>
      </c>
      <c r="AJ278" s="38" t="s">
        <v>501</v>
      </c>
      <c r="AK278" s="38" t="s">
        <v>501</v>
      </c>
      <c r="AN278" s="40"/>
      <c r="AQ278" s="39">
        <v>309</v>
      </c>
      <c r="AU278" s="43" t="s">
        <v>155</v>
      </c>
    </row>
    <row r="279" spans="1:70" x14ac:dyDescent="0.25">
      <c r="A279" s="26"/>
      <c r="B279" s="26"/>
      <c r="C279" s="26"/>
      <c r="D279" s="26"/>
      <c r="E279" s="26"/>
      <c r="F279" s="26"/>
      <c r="H279" s="37"/>
      <c r="I279" s="27" t="s">
        <v>519</v>
      </c>
      <c r="J279" s="27" t="s">
        <v>685</v>
      </c>
      <c r="AB279" s="26" t="s">
        <v>423</v>
      </c>
      <c r="AF279" s="38" t="s">
        <v>29</v>
      </c>
      <c r="AJ279" s="38" t="s">
        <v>501</v>
      </c>
      <c r="AK279" s="38" t="s">
        <v>501</v>
      </c>
      <c r="AN279" s="40"/>
      <c r="AQ279" s="39">
        <v>423</v>
      </c>
      <c r="AU279" s="43" t="s">
        <v>155</v>
      </c>
      <c r="BC279" s="48">
        <v>45657</v>
      </c>
      <c r="BO279" s="50">
        <v>1</v>
      </c>
    </row>
    <row r="280" spans="1:70" x14ac:dyDescent="0.25">
      <c r="A280" s="26"/>
      <c r="B280" s="26"/>
      <c r="C280" s="26"/>
      <c r="D280" s="26"/>
      <c r="E280" s="26"/>
      <c r="F280" s="26"/>
      <c r="H280" s="37"/>
      <c r="I280" s="27" t="s">
        <v>519</v>
      </c>
      <c r="J280" s="27" t="s">
        <v>1150</v>
      </c>
      <c r="AB280" s="26" t="s">
        <v>423</v>
      </c>
      <c r="AF280" s="38" t="s">
        <v>29</v>
      </c>
      <c r="AH280" s="28" t="s">
        <v>154</v>
      </c>
      <c r="AJ280" s="38" t="s">
        <v>501</v>
      </c>
      <c r="AK280" s="38" t="s">
        <v>501</v>
      </c>
      <c r="AL280" s="39" t="s">
        <v>664</v>
      </c>
      <c r="AM280" s="39" t="s">
        <v>31</v>
      </c>
      <c r="AN280" s="40" t="s">
        <v>424</v>
      </c>
      <c r="AO280" s="41">
        <v>0.66666666666666696</v>
      </c>
      <c r="AP280" s="42" t="s">
        <v>1151</v>
      </c>
      <c r="AQ280" s="39">
        <v>655</v>
      </c>
      <c r="AR280" s="30" t="s">
        <v>1152</v>
      </c>
      <c r="AV280" s="44" t="s">
        <v>501</v>
      </c>
      <c r="BA280" s="47" t="s">
        <v>35</v>
      </c>
      <c r="BC280" s="48">
        <v>45657</v>
      </c>
      <c r="BG280" s="49">
        <v>3459</v>
      </c>
      <c r="BI280" s="49" t="e">
        <v>#VALUE!</v>
      </c>
      <c r="BJ280" s="49">
        <v>153</v>
      </c>
      <c r="BK280" s="49">
        <v>143</v>
      </c>
      <c r="BL280" s="49">
        <v>146</v>
      </c>
      <c r="BM280" s="49">
        <v>90</v>
      </c>
      <c r="BO280" s="50">
        <v>685</v>
      </c>
      <c r="BP280" s="49">
        <v>140</v>
      </c>
      <c r="BQ280" s="49">
        <v>56</v>
      </c>
    </row>
    <row r="281" spans="1:70" x14ac:dyDescent="0.25">
      <c r="A281" s="26" t="s">
        <v>2131</v>
      </c>
      <c r="B281" s="26"/>
      <c r="C281" s="26"/>
      <c r="D281" s="26"/>
      <c r="E281" s="26"/>
      <c r="F281" s="26"/>
      <c r="H281" s="37"/>
      <c r="I281" s="27" t="s">
        <v>485</v>
      </c>
      <c r="J281" s="27" t="s">
        <v>486</v>
      </c>
      <c r="Z281" s="26" t="s">
        <v>487</v>
      </c>
      <c r="AF281" s="38" t="s">
        <v>501</v>
      </c>
      <c r="AH281" s="28" t="s">
        <v>154</v>
      </c>
      <c r="AJ281" s="38" t="s">
        <v>29</v>
      </c>
      <c r="AK281" s="38" t="s">
        <v>29</v>
      </c>
      <c r="AL281" s="39" t="s">
        <v>30</v>
      </c>
      <c r="AM281" s="39" t="s">
        <v>488</v>
      </c>
      <c r="AN281" s="40" t="s">
        <v>424</v>
      </c>
      <c r="AO281" s="41">
        <v>0.41666666666666702</v>
      </c>
      <c r="AP281" s="42" t="s">
        <v>489</v>
      </c>
      <c r="AQ281" s="39">
        <v>285</v>
      </c>
      <c r="AU281" s="43" t="s">
        <v>155</v>
      </c>
      <c r="BN281" s="27" t="s">
        <v>3573</v>
      </c>
      <c r="BO281" s="50">
        <v>239</v>
      </c>
    </row>
    <row r="282" spans="1:70" x14ac:dyDescent="0.25">
      <c r="A282" s="26"/>
      <c r="B282" s="26"/>
      <c r="C282" s="26"/>
      <c r="D282" s="26"/>
      <c r="E282" s="26"/>
      <c r="F282" s="26"/>
      <c r="H282" s="37"/>
      <c r="I282" s="27" t="s">
        <v>485</v>
      </c>
      <c r="J282" s="27" t="s">
        <v>687</v>
      </c>
      <c r="Z282" s="26" t="s">
        <v>487</v>
      </c>
      <c r="AB282" s="26" t="s">
        <v>423</v>
      </c>
      <c r="AF282" s="38" t="s">
        <v>501</v>
      </c>
      <c r="AH282" s="28" t="s">
        <v>154</v>
      </c>
      <c r="AJ282" s="38" t="s">
        <v>29</v>
      </c>
      <c r="AK282" s="38" t="s">
        <v>29</v>
      </c>
      <c r="AL282" s="39" t="s">
        <v>30</v>
      </c>
      <c r="AM282" s="39" t="s">
        <v>488</v>
      </c>
      <c r="AN282" s="40" t="s">
        <v>424</v>
      </c>
      <c r="AO282" s="41">
        <v>0.41666666666666702</v>
      </c>
      <c r="AP282" s="42" t="s">
        <v>489</v>
      </c>
      <c r="AQ282" s="39">
        <v>426</v>
      </c>
      <c r="AV282" s="44" t="s">
        <v>501</v>
      </c>
      <c r="BA282" s="47" t="s">
        <v>35</v>
      </c>
      <c r="BC282" s="48">
        <v>45657</v>
      </c>
      <c r="BO282" s="50">
        <v>239</v>
      </c>
      <c r="BR282" s="49">
        <v>135</v>
      </c>
    </row>
    <row r="283" spans="1:70" x14ac:dyDescent="0.25">
      <c r="A283" s="26"/>
      <c r="B283" s="26"/>
      <c r="C283" s="26"/>
      <c r="D283" s="26"/>
      <c r="E283" s="26"/>
      <c r="F283" s="26"/>
      <c r="H283" s="37"/>
      <c r="I283" s="27" t="s">
        <v>420</v>
      </c>
      <c r="J283" s="27" t="s">
        <v>688</v>
      </c>
      <c r="X283" s="26" t="s">
        <v>422</v>
      </c>
      <c r="AB283" s="26" t="s">
        <v>423</v>
      </c>
      <c r="AF283" s="38" t="s">
        <v>29</v>
      </c>
      <c r="AH283" s="28" t="s">
        <v>154</v>
      </c>
      <c r="AJ283" s="38" t="s">
        <v>501</v>
      </c>
      <c r="AK283" s="38" t="s">
        <v>501</v>
      </c>
      <c r="AL283" s="39" t="s">
        <v>30</v>
      </c>
      <c r="AM283" s="39" t="s">
        <v>488</v>
      </c>
      <c r="AN283" s="40"/>
      <c r="AO283" s="41">
        <v>0.41666666666666702</v>
      </c>
      <c r="AP283" s="42" t="s">
        <v>489</v>
      </c>
      <c r="AQ283" s="39">
        <v>427</v>
      </c>
      <c r="AR283" s="30" t="s">
        <v>689</v>
      </c>
      <c r="AV283" s="44" t="s">
        <v>501</v>
      </c>
      <c r="BA283" s="47" t="s">
        <v>35</v>
      </c>
      <c r="BC283" s="48">
        <v>45657</v>
      </c>
      <c r="BG283" s="49">
        <v>712</v>
      </c>
      <c r="BI283" s="49" t="e">
        <v>#VALUE!</v>
      </c>
      <c r="BJ283" s="49">
        <v>64</v>
      </c>
      <c r="BK283" s="49">
        <v>40</v>
      </c>
      <c r="BL283" s="49">
        <v>17</v>
      </c>
      <c r="BM283" s="49">
        <v>22</v>
      </c>
      <c r="BO283" s="50">
        <v>283</v>
      </c>
      <c r="BP283" s="49">
        <v>71</v>
      </c>
      <c r="BQ283" s="49">
        <v>31</v>
      </c>
      <c r="BR283" s="49">
        <v>115</v>
      </c>
    </row>
    <row r="284" spans="1:70" x14ac:dyDescent="0.25">
      <c r="A284" s="26"/>
      <c r="B284" s="26"/>
      <c r="C284" s="26"/>
      <c r="D284" s="26"/>
      <c r="E284" s="26"/>
      <c r="F284" s="26"/>
      <c r="H284" s="37"/>
      <c r="I284" s="27" t="s">
        <v>640</v>
      </c>
      <c r="J284" s="27" t="s">
        <v>766</v>
      </c>
      <c r="Z284" s="26" t="s">
        <v>610</v>
      </c>
      <c r="AB284" s="26" t="s">
        <v>423</v>
      </c>
      <c r="AF284" s="38" t="s">
        <v>29</v>
      </c>
      <c r="AH284" s="28" t="s">
        <v>154</v>
      </c>
      <c r="AJ284" s="38" t="s">
        <v>501</v>
      </c>
      <c r="AK284" s="38" t="s">
        <v>501</v>
      </c>
      <c r="AM284" s="39" t="s">
        <v>31</v>
      </c>
      <c r="AN284" s="40" t="s">
        <v>424</v>
      </c>
      <c r="AQ284" s="39">
        <v>475</v>
      </c>
      <c r="AR284" s="30" t="s">
        <v>767</v>
      </c>
      <c r="AV284" s="44" t="s">
        <v>501</v>
      </c>
      <c r="BA284" s="47" t="s">
        <v>35</v>
      </c>
      <c r="BC284" s="48">
        <v>45657</v>
      </c>
      <c r="BE284" s="49">
        <v>298</v>
      </c>
      <c r="BG284" s="49">
        <v>309</v>
      </c>
      <c r="BI284" s="49">
        <v>78</v>
      </c>
      <c r="BJ284" s="49">
        <v>22</v>
      </c>
      <c r="BO284" s="50">
        <v>106</v>
      </c>
      <c r="BP284" s="49">
        <v>16</v>
      </c>
      <c r="BQ284" s="49">
        <v>3</v>
      </c>
    </row>
    <row r="285" spans="1:70" x14ac:dyDescent="0.25">
      <c r="A285" s="26"/>
      <c r="B285" s="26"/>
      <c r="C285" s="26"/>
      <c r="D285" s="26"/>
      <c r="E285" s="26"/>
      <c r="F285" s="26"/>
      <c r="H285" s="37"/>
      <c r="I285" s="27" t="s">
        <v>2339</v>
      </c>
      <c r="J285" s="27" t="s">
        <v>1368</v>
      </c>
      <c r="AF285" s="38" t="s">
        <v>501</v>
      </c>
      <c r="AG285" s="33" t="s">
        <v>2340</v>
      </c>
      <c r="AJ285" s="38" t="s">
        <v>501</v>
      </c>
      <c r="AK285" s="38" t="s">
        <v>501</v>
      </c>
      <c r="AL285" s="39" t="s">
        <v>664</v>
      </c>
      <c r="AM285" s="39" t="s">
        <v>1081</v>
      </c>
      <c r="AN285" s="40" t="s">
        <v>424</v>
      </c>
      <c r="AP285" s="42" t="s">
        <v>2341</v>
      </c>
      <c r="AQ285" s="39">
        <v>963</v>
      </c>
      <c r="AR285" s="30" t="s">
        <v>2342</v>
      </c>
      <c r="AV285" s="44" t="s">
        <v>501</v>
      </c>
      <c r="AW285" s="45">
        <v>45699</v>
      </c>
      <c r="AX285" s="46" t="s">
        <v>2343</v>
      </c>
    </row>
    <row r="286" spans="1:70" x14ac:dyDescent="0.25">
      <c r="A286" s="26"/>
      <c r="B286" s="26"/>
      <c r="C286" s="26"/>
      <c r="D286" s="26"/>
      <c r="E286" s="26"/>
      <c r="F286" s="26"/>
      <c r="H286" s="37"/>
      <c r="I286" s="27" t="s">
        <v>692</v>
      </c>
      <c r="J286" s="27" t="s">
        <v>693</v>
      </c>
      <c r="AB286" s="26" t="s">
        <v>423</v>
      </c>
      <c r="AF286" s="38" t="s">
        <v>29</v>
      </c>
      <c r="AH286" s="28" t="s">
        <v>154</v>
      </c>
      <c r="AJ286" s="38" t="s">
        <v>501</v>
      </c>
      <c r="AK286" s="38" t="s">
        <v>501</v>
      </c>
      <c r="AL286" s="39" t="s">
        <v>664</v>
      </c>
      <c r="AM286" s="39" t="s">
        <v>31</v>
      </c>
      <c r="AN286" s="40" t="s">
        <v>424</v>
      </c>
      <c r="AP286" s="42">
        <v>20</v>
      </c>
      <c r="AQ286" s="39">
        <v>429</v>
      </c>
      <c r="AR286" s="30" t="s">
        <v>694</v>
      </c>
      <c r="AV286" s="44" t="s">
        <v>501</v>
      </c>
      <c r="AX286" s="46" t="s">
        <v>695</v>
      </c>
      <c r="BA286" s="47" t="s">
        <v>35</v>
      </c>
      <c r="BC286" s="48">
        <v>45657</v>
      </c>
      <c r="BG286" s="49">
        <v>1503</v>
      </c>
      <c r="BI286" s="49">
        <v>18</v>
      </c>
      <c r="BO286" s="50">
        <v>35</v>
      </c>
      <c r="BP286" s="49">
        <v>7</v>
      </c>
      <c r="BQ286" s="49">
        <v>3</v>
      </c>
    </row>
    <row r="287" spans="1:70" x14ac:dyDescent="0.25">
      <c r="A287" s="26"/>
      <c r="B287" s="26"/>
      <c r="C287" s="26"/>
      <c r="D287" s="26"/>
      <c r="E287" s="26"/>
      <c r="F287" s="26"/>
      <c r="H287" s="37"/>
      <c r="I287" s="27" t="s">
        <v>627</v>
      </c>
      <c r="J287" s="27" t="s">
        <v>628</v>
      </c>
      <c r="AB287" s="26" t="s">
        <v>423</v>
      </c>
      <c r="AF287" s="38" t="s">
        <v>29</v>
      </c>
      <c r="AH287" s="28" t="s">
        <v>154</v>
      </c>
      <c r="AJ287" s="38" t="s">
        <v>501</v>
      </c>
      <c r="AK287" s="38" t="s">
        <v>501</v>
      </c>
      <c r="AL287" s="39" t="s">
        <v>30</v>
      </c>
      <c r="AM287" s="39" t="s">
        <v>31</v>
      </c>
      <c r="AN287" s="40" t="s">
        <v>424</v>
      </c>
      <c r="AO287" s="41">
        <v>3.3333333333333299</v>
      </c>
      <c r="AP287" s="42" t="s">
        <v>629</v>
      </c>
      <c r="AQ287" s="39">
        <v>384</v>
      </c>
      <c r="AR287" s="30" t="s">
        <v>630</v>
      </c>
      <c r="AV287" s="44" t="s">
        <v>501</v>
      </c>
      <c r="BA287" s="47" t="s">
        <v>35</v>
      </c>
      <c r="BC287" s="48">
        <v>45551</v>
      </c>
      <c r="BG287" s="49">
        <v>945</v>
      </c>
      <c r="BI287" s="49">
        <v>121</v>
      </c>
      <c r="BJ287" s="49">
        <v>32</v>
      </c>
      <c r="BK287" s="49">
        <v>30</v>
      </c>
      <c r="BL287" s="49">
        <v>30</v>
      </c>
      <c r="BM287" s="49">
        <v>27</v>
      </c>
      <c r="BO287" s="50">
        <v>111</v>
      </c>
      <c r="BP287" s="49">
        <v>18</v>
      </c>
      <c r="BQ287" s="49">
        <v>32</v>
      </c>
    </row>
    <row r="288" spans="1:70" x14ac:dyDescent="0.25">
      <c r="A288" s="26"/>
      <c r="B288" s="26"/>
      <c r="C288" s="26"/>
      <c r="D288" s="26"/>
      <c r="E288" s="26"/>
      <c r="F288" s="26"/>
      <c r="H288" s="37"/>
      <c r="I288" s="27" t="s">
        <v>980</v>
      </c>
      <c r="J288" s="27" t="s">
        <v>981</v>
      </c>
      <c r="Z288" s="26" t="s">
        <v>982</v>
      </c>
      <c r="AB288" s="26" t="s">
        <v>423</v>
      </c>
      <c r="AF288" s="38" t="s">
        <v>29</v>
      </c>
      <c r="AH288" s="28" t="s">
        <v>154</v>
      </c>
      <c r="AJ288" s="38" t="s">
        <v>501</v>
      </c>
      <c r="AK288" s="38" t="s">
        <v>501</v>
      </c>
      <c r="AL288" s="39" t="s">
        <v>664</v>
      </c>
      <c r="AM288" s="39" t="s">
        <v>31</v>
      </c>
      <c r="AN288" s="40" t="s">
        <v>424</v>
      </c>
      <c r="AO288" s="41">
        <v>0.625</v>
      </c>
      <c r="AP288" s="42" t="s">
        <v>983</v>
      </c>
      <c r="AQ288" s="39">
        <v>585</v>
      </c>
      <c r="AR288" s="30" t="s">
        <v>984</v>
      </c>
      <c r="AV288" s="44" t="s">
        <v>501</v>
      </c>
      <c r="BA288" s="47" t="s">
        <v>35</v>
      </c>
      <c r="BC288" s="48">
        <v>45657</v>
      </c>
      <c r="BG288" s="49">
        <v>457</v>
      </c>
      <c r="BI288" s="49" t="e">
        <v>#VALUE!</v>
      </c>
      <c r="BJ288" s="49">
        <v>32</v>
      </c>
      <c r="BK288" s="49">
        <v>37</v>
      </c>
      <c r="BL288" s="49">
        <v>29</v>
      </c>
      <c r="BM288" s="49">
        <v>38</v>
      </c>
      <c r="BO288" s="50">
        <v>251</v>
      </c>
      <c r="BP288" s="49">
        <v>43</v>
      </c>
      <c r="BQ288" s="49">
        <v>25</v>
      </c>
      <c r="BR288" s="49">
        <v>143</v>
      </c>
    </row>
    <row r="289" spans="1:70" x14ac:dyDescent="0.25">
      <c r="A289" s="26" t="s">
        <v>2131</v>
      </c>
      <c r="B289" s="26"/>
      <c r="C289" s="26"/>
      <c r="D289" s="26"/>
      <c r="E289" s="26"/>
      <c r="F289" s="26"/>
      <c r="H289" s="37"/>
      <c r="I289" s="27" t="s">
        <v>1222</v>
      </c>
      <c r="J289" s="27" t="s">
        <v>1223</v>
      </c>
      <c r="L289" s="30" t="s">
        <v>750</v>
      </c>
      <c r="W289" s="26" t="s">
        <v>1224</v>
      </c>
      <c r="Z289" s="26" t="s">
        <v>97</v>
      </c>
      <c r="AB289" s="26" t="s">
        <v>86</v>
      </c>
      <c r="AF289" s="38" t="s">
        <v>29</v>
      </c>
      <c r="AH289" s="28" t="s">
        <v>154</v>
      </c>
      <c r="AJ289" s="38" t="s">
        <v>501</v>
      </c>
      <c r="AK289" s="38" t="s">
        <v>501</v>
      </c>
      <c r="AM289" s="39" t="s">
        <v>31</v>
      </c>
      <c r="AN289" s="40" t="s">
        <v>424</v>
      </c>
      <c r="AO289" s="41">
        <v>1.0833333333333333</v>
      </c>
      <c r="AP289" s="42" t="s">
        <v>1225</v>
      </c>
      <c r="AQ289" s="39">
        <v>681</v>
      </c>
      <c r="AR289" s="30" t="s">
        <v>1226</v>
      </c>
      <c r="AV289" s="44" t="s">
        <v>501</v>
      </c>
      <c r="BC289" s="48">
        <v>45657</v>
      </c>
      <c r="BI289" s="49" t="e">
        <v>#VALUE!</v>
      </c>
      <c r="BN289" s="27" t="s">
        <v>3574</v>
      </c>
      <c r="BO289" s="50">
        <v>800</v>
      </c>
      <c r="BR289" s="49">
        <v>521</v>
      </c>
    </row>
    <row r="290" spans="1:70" x14ac:dyDescent="0.25">
      <c r="A290" s="26"/>
      <c r="B290" s="26"/>
      <c r="C290" s="26"/>
      <c r="D290" s="26"/>
      <c r="E290" s="26"/>
      <c r="F290" s="26"/>
      <c r="H290" s="37"/>
      <c r="I290" s="27" t="s">
        <v>1421</v>
      </c>
      <c r="J290" s="27" t="s">
        <v>1422</v>
      </c>
      <c r="AB290" s="26" t="s">
        <v>423</v>
      </c>
      <c r="AF290" s="38" t="s">
        <v>29</v>
      </c>
      <c r="AH290" s="28" t="s">
        <v>154</v>
      </c>
      <c r="AJ290" s="38" t="s">
        <v>501</v>
      </c>
      <c r="AK290" s="38" t="s">
        <v>501</v>
      </c>
      <c r="AM290" s="39" t="s">
        <v>31</v>
      </c>
      <c r="AN290" s="40" t="s">
        <v>424</v>
      </c>
      <c r="AQ290" s="39">
        <v>742</v>
      </c>
      <c r="AR290" s="30" t="s">
        <v>1423</v>
      </c>
      <c r="AV290" s="44" t="s">
        <v>501</v>
      </c>
      <c r="BA290" s="47" t="s">
        <v>35</v>
      </c>
      <c r="BC290" s="48">
        <v>45657</v>
      </c>
      <c r="BG290" s="49">
        <v>40</v>
      </c>
      <c r="BI290" s="49" t="e">
        <v>#VALUE!</v>
      </c>
      <c r="BJ290" s="49">
        <v>19</v>
      </c>
      <c r="BK290" s="49">
        <v>15</v>
      </c>
      <c r="BL290" s="49">
        <v>18</v>
      </c>
      <c r="BM290" s="49">
        <v>18</v>
      </c>
      <c r="BO290" s="50">
        <v>136</v>
      </c>
      <c r="BP290" s="49">
        <v>25</v>
      </c>
      <c r="BQ290" s="49">
        <v>16</v>
      </c>
    </row>
    <row r="291" spans="1:70" x14ac:dyDescent="0.25">
      <c r="A291" s="26"/>
      <c r="B291" s="26"/>
      <c r="C291" s="26"/>
      <c r="D291" s="26"/>
      <c r="E291" s="26"/>
      <c r="F291" s="26"/>
      <c r="H291" s="37"/>
      <c r="I291" s="27" t="s">
        <v>893</v>
      </c>
      <c r="J291" s="27" t="s">
        <v>894</v>
      </c>
      <c r="AB291" s="26" t="s">
        <v>423</v>
      </c>
      <c r="AF291" s="38" t="s">
        <v>29</v>
      </c>
      <c r="AH291" s="28" t="s">
        <v>154</v>
      </c>
      <c r="AJ291" s="38" t="s">
        <v>29</v>
      </c>
      <c r="AK291" s="38" t="s">
        <v>29</v>
      </c>
      <c r="AL291" s="39" t="s">
        <v>30</v>
      </c>
      <c r="AM291" s="39" t="s">
        <v>488</v>
      </c>
      <c r="AN291" s="40" t="s">
        <v>895</v>
      </c>
      <c r="AO291" s="41">
        <v>0.83333333333333304</v>
      </c>
      <c r="AP291" s="42" t="s">
        <v>807</v>
      </c>
      <c r="AQ291" s="39">
        <v>532</v>
      </c>
      <c r="AR291" s="30" t="s">
        <v>896</v>
      </c>
      <c r="AV291" s="44" t="s">
        <v>501</v>
      </c>
      <c r="AX291" s="46" t="s">
        <v>897</v>
      </c>
      <c r="BC291" s="48">
        <v>45657</v>
      </c>
      <c r="BE291" s="49">
        <v>8</v>
      </c>
      <c r="BG291" s="49">
        <v>376</v>
      </c>
      <c r="BI291" s="49" t="e">
        <v>#VALUE!</v>
      </c>
      <c r="BJ291" s="49">
        <v>4</v>
      </c>
      <c r="BK291" s="49">
        <v>3</v>
      </c>
      <c r="BL291" s="49">
        <v>3</v>
      </c>
      <c r="BM291" s="49">
        <v>7</v>
      </c>
      <c r="BO291" s="50">
        <v>22</v>
      </c>
      <c r="BP291" s="49">
        <v>8</v>
      </c>
      <c r="BQ291" s="49">
        <v>1</v>
      </c>
    </row>
    <row r="292" spans="1:70" x14ac:dyDescent="0.25">
      <c r="A292" s="26"/>
      <c r="B292" s="26"/>
      <c r="C292" s="26"/>
      <c r="D292" s="26"/>
      <c r="E292" s="26"/>
      <c r="F292" s="26"/>
      <c r="H292" s="37"/>
      <c r="I292" s="27" t="s">
        <v>608</v>
      </c>
      <c r="J292" s="27" t="s">
        <v>609</v>
      </c>
      <c r="Z292" s="26" t="s">
        <v>610</v>
      </c>
      <c r="AB292" s="26" t="s">
        <v>423</v>
      </c>
      <c r="AF292" s="38" t="s">
        <v>29</v>
      </c>
      <c r="AH292" s="28" t="s">
        <v>154</v>
      </c>
      <c r="AJ292" s="38" t="s">
        <v>501</v>
      </c>
      <c r="AK292" s="38" t="s">
        <v>501</v>
      </c>
      <c r="AL292" s="39" t="s">
        <v>30</v>
      </c>
      <c r="AM292" s="39" t="s">
        <v>31</v>
      </c>
      <c r="AN292" s="40" t="s">
        <v>424</v>
      </c>
      <c r="AO292" s="41">
        <v>0.20833333333333334</v>
      </c>
      <c r="AP292" s="42" t="s">
        <v>611</v>
      </c>
      <c r="AQ292" s="39">
        <v>376</v>
      </c>
      <c r="AR292" s="30" t="s">
        <v>612</v>
      </c>
      <c r="AV292" s="44" t="s">
        <v>501</v>
      </c>
      <c r="BA292" s="47" t="s">
        <v>35</v>
      </c>
      <c r="BC292" s="48">
        <v>45647</v>
      </c>
      <c r="BE292" s="49">
        <v>13</v>
      </c>
      <c r="BG292" s="49">
        <v>184</v>
      </c>
      <c r="BI292" s="49">
        <v>46</v>
      </c>
      <c r="BJ292" s="49">
        <v>16</v>
      </c>
      <c r="BO292" s="50">
        <v>106</v>
      </c>
      <c r="BP292" s="49">
        <v>25</v>
      </c>
    </row>
    <row r="293" spans="1:70" x14ac:dyDescent="0.25">
      <c r="A293" s="26"/>
      <c r="B293" s="26"/>
      <c r="C293" s="26"/>
      <c r="D293" s="26"/>
      <c r="E293" s="26"/>
      <c r="F293" s="26"/>
      <c r="H293" s="37"/>
      <c r="I293" s="27" t="s">
        <v>1254</v>
      </c>
      <c r="J293" s="27" t="s">
        <v>1255</v>
      </c>
      <c r="AB293" s="26" t="s">
        <v>423</v>
      </c>
      <c r="AF293" s="38" t="s">
        <v>29</v>
      </c>
      <c r="AH293" s="28" t="s">
        <v>154</v>
      </c>
      <c r="AJ293" s="38" t="s">
        <v>501</v>
      </c>
      <c r="AK293" s="38" t="s">
        <v>501</v>
      </c>
      <c r="AM293" s="39" t="s">
        <v>31</v>
      </c>
      <c r="AN293" s="40" t="s">
        <v>424</v>
      </c>
      <c r="AQ293" s="39">
        <v>690</v>
      </c>
      <c r="AR293" s="30" t="s">
        <v>1256</v>
      </c>
      <c r="AV293" s="44" t="s">
        <v>501</v>
      </c>
      <c r="BA293" s="47" t="s">
        <v>35</v>
      </c>
      <c r="BC293" s="48">
        <v>45657</v>
      </c>
      <c r="BG293" s="49">
        <v>117</v>
      </c>
      <c r="BI293" s="49" t="e">
        <v>#VALUE!</v>
      </c>
      <c r="BJ293" s="49">
        <v>16</v>
      </c>
      <c r="BK293" s="49">
        <v>7</v>
      </c>
      <c r="BL293" s="49">
        <v>7</v>
      </c>
      <c r="BM293" s="49">
        <v>5</v>
      </c>
      <c r="BO293" s="50">
        <v>84</v>
      </c>
      <c r="BP293" s="49">
        <v>10</v>
      </c>
      <c r="BQ293" s="49">
        <v>7</v>
      </c>
    </row>
    <row r="294" spans="1:70" x14ac:dyDescent="0.25">
      <c r="A294" s="26"/>
      <c r="B294" s="26"/>
      <c r="C294" s="26"/>
      <c r="D294" s="26"/>
      <c r="E294" s="26"/>
      <c r="F294" s="26"/>
      <c r="H294" s="37"/>
      <c r="I294" s="27" t="s">
        <v>908</v>
      </c>
      <c r="J294" s="27" t="s">
        <v>909</v>
      </c>
      <c r="L294" s="30" t="s">
        <v>906</v>
      </c>
      <c r="Z294" s="26" t="s">
        <v>610</v>
      </c>
      <c r="AB294" s="26" t="s">
        <v>423</v>
      </c>
      <c r="AF294" s="38" t="s">
        <v>29</v>
      </c>
      <c r="AH294" s="28" t="s">
        <v>154</v>
      </c>
      <c r="AJ294" s="38" t="s">
        <v>29</v>
      </c>
      <c r="AK294" s="38" t="s">
        <v>29</v>
      </c>
      <c r="AL294" s="39" t="s">
        <v>30</v>
      </c>
      <c r="AM294" s="39" t="s">
        <v>488</v>
      </c>
      <c r="AN294" s="40"/>
      <c r="AO294" s="41">
        <v>0.83333333333333304</v>
      </c>
      <c r="AP294" s="42" t="s">
        <v>807</v>
      </c>
      <c r="AQ294" s="39">
        <v>539</v>
      </c>
      <c r="AR294" s="30" t="s">
        <v>910</v>
      </c>
      <c r="AU294" s="43" t="s">
        <v>911</v>
      </c>
      <c r="AV294" s="44" t="s">
        <v>501</v>
      </c>
      <c r="BC294" s="48">
        <v>45657</v>
      </c>
      <c r="BE294" s="49">
        <v>12</v>
      </c>
      <c r="BG294" s="49">
        <v>911</v>
      </c>
      <c r="BI294" s="49" t="e">
        <v>#VALUE!</v>
      </c>
      <c r="BJ294" s="49">
        <v>11</v>
      </c>
      <c r="BK294" s="49">
        <v>2</v>
      </c>
      <c r="BO294" s="50">
        <v>24</v>
      </c>
      <c r="BP294" s="49">
        <v>7</v>
      </c>
    </row>
    <row r="295" spans="1:70" x14ac:dyDescent="0.25">
      <c r="A295" s="26" t="s">
        <v>2131</v>
      </c>
      <c r="B295" s="26"/>
      <c r="C295" s="26"/>
      <c r="D295" s="26"/>
      <c r="E295" s="26"/>
      <c r="F295" s="26"/>
      <c r="H295" s="37"/>
      <c r="I295" s="27" t="s">
        <v>2810</v>
      </c>
      <c r="J295" s="27" t="s">
        <v>2811</v>
      </c>
      <c r="Z295" s="26" t="s">
        <v>97</v>
      </c>
      <c r="AF295" s="38" t="s">
        <v>29</v>
      </c>
      <c r="AG295" s="33" t="s">
        <v>2812</v>
      </c>
      <c r="AH295" s="28" t="s">
        <v>154</v>
      </c>
      <c r="AJ295" s="38" t="s">
        <v>501</v>
      </c>
      <c r="AK295" s="38" t="s">
        <v>501</v>
      </c>
      <c r="AM295" s="39" t="s">
        <v>31</v>
      </c>
      <c r="AN295" s="40" t="s">
        <v>424</v>
      </c>
      <c r="AO295" s="41">
        <v>0.83333333333333337</v>
      </c>
      <c r="AP295" s="42" t="s">
        <v>807</v>
      </c>
      <c r="AR295" s="30" t="s">
        <v>2756</v>
      </c>
      <c r="AU295" s="43" t="s">
        <v>1185</v>
      </c>
      <c r="AV295" s="44" t="s">
        <v>501</v>
      </c>
      <c r="AX295" s="46" t="s">
        <v>2813</v>
      </c>
      <c r="BB295" s="47" t="s">
        <v>3575</v>
      </c>
    </row>
    <row r="296" spans="1:70" x14ac:dyDescent="0.25">
      <c r="A296" s="26"/>
      <c r="B296" s="26"/>
      <c r="C296" s="26"/>
      <c r="D296" s="26"/>
      <c r="E296" s="26"/>
      <c r="F296" s="26"/>
      <c r="H296" s="37"/>
      <c r="I296" s="27" t="s">
        <v>2836</v>
      </c>
      <c r="J296" s="27" t="s">
        <v>2837</v>
      </c>
      <c r="Y296" s="26">
        <v>2025</v>
      </c>
      <c r="AF296" s="38" t="s">
        <v>29</v>
      </c>
      <c r="AG296" s="33" t="s">
        <v>2838</v>
      </c>
      <c r="AJ296" s="38" t="s">
        <v>501</v>
      </c>
      <c r="AK296" s="38" t="s">
        <v>501</v>
      </c>
      <c r="AL296" s="39" t="s">
        <v>2618</v>
      </c>
      <c r="AM296" s="39" t="s">
        <v>1081</v>
      </c>
      <c r="AN296" s="40" t="s">
        <v>2839</v>
      </c>
      <c r="AP296" s="42" t="s">
        <v>807</v>
      </c>
      <c r="AU296" s="43" t="s">
        <v>1185</v>
      </c>
      <c r="AX296" s="46" t="s">
        <v>2838</v>
      </c>
    </row>
    <row r="297" spans="1:70" x14ac:dyDescent="0.25">
      <c r="A297" s="26"/>
      <c r="B297" s="26"/>
      <c r="C297" s="26"/>
      <c r="D297" s="26"/>
      <c r="E297" s="26"/>
      <c r="F297" s="26"/>
      <c r="H297" s="37"/>
      <c r="I297" s="27" t="s">
        <v>499</v>
      </c>
      <c r="J297" s="27" t="s">
        <v>500</v>
      </c>
      <c r="AB297" s="26" t="s">
        <v>423</v>
      </c>
      <c r="AF297" s="38" t="s">
        <v>29</v>
      </c>
      <c r="AH297" s="28" t="s">
        <v>154</v>
      </c>
      <c r="AJ297" s="38" t="s">
        <v>501</v>
      </c>
      <c r="AK297" s="38" t="s">
        <v>501</v>
      </c>
      <c r="AM297" s="39" t="s">
        <v>31</v>
      </c>
      <c r="AN297" s="40" t="s">
        <v>424</v>
      </c>
      <c r="AQ297" s="39">
        <v>297</v>
      </c>
      <c r="AR297" s="30" t="s">
        <v>502</v>
      </c>
      <c r="AV297" s="44" t="s">
        <v>501</v>
      </c>
      <c r="BA297" s="47" t="s">
        <v>35</v>
      </c>
      <c r="BC297" s="48">
        <v>45643</v>
      </c>
      <c r="BG297" s="49">
        <v>485</v>
      </c>
      <c r="BI297" s="49">
        <v>94</v>
      </c>
      <c r="BO297" s="50">
        <v>189</v>
      </c>
      <c r="BP297" s="49">
        <v>57</v>
      </c>
    </row>
    <row r="298" spans="1:70" x14ac:dyDescent="0.25">
      <c r="A298" s="26"/>
      <c r="B298" s="26"/>
      <c r="C298" s="26"/>
      <c r="D298" s="26"/>
      <c r="E298" s="26"/>
      <c r="F298" s="26"/>
      <c r="H298" s="37"/>
      <c r="I298" s="27" t="s">
        <v>1346</v>
      </c>
      <c r="J298" s="27" t="s">
        <v>1347</v>
      </c>
      <c r="AB298" s="26" t="s">
        <v>423</v>
      </c>
      <c r="AF298" s="38" t="s">
        <v>29</v>
      </c>
      <c r="AH298" s="28" t="s">
        <v>154</v>
      </c>
      <c r="AJ298" s="38" t="s">
        <v>501</v>
      </c>
      <c r="AK298" s="38" t="s">
        <v>501</v>
      </c>
      <c r="AM298" s="39" t="s">
        <v>31</v>
      </c>
      <c r="AN298" s="40" t="s">
        <v>424</v>
      </c>
      <c r="AQ298" s="39">
        <v>715</v>
      </c>
      <c r="AR298" s="30" t="s">
        <v>1348</v>
      </c>
      <c r="AV298" s="44" t="s">
        <v>501</v>
      </c>
      <c r="BA298" s="47" t="s">
        <v>35</v>
      </c>
      <c r="BC298" s="48">
        <v>45657</v>
      </c>
      <c r="BG298" s="49">
        <v>84</v>
      </c>
      <c r="BI298" s="49">
        <v>20</v>
      </c>
      <c r="BO298" s="50">
        <v>65</v>
      </c>
      <c r="BP298" s="49">
        <v>4</v>
      </c>
      <c r="BQ298" s="49">
        <v>4</v>
      </c>
    </row>
    <row r="299" spans="1:70" x14ac:dyDescent="0.25">
      <c r="A299" s="26"/>
      <c r="B299" s="26"/>
      <c r="C299" s="26"/>
      <c r="D299" s="26"/>
      <c r="E299" s="26"/>
      <c r="F299" s="26"/>
      <c r="H299" s="37"/>
      <c r="I299" s="27" t="s">
        <v>805</v>
      </c>
      <c r="J299" s="27" t="s">
        <v>806</v>
      </c>
      <c r="AB299" s="26" t="s">
        <v>423</v>
      </c>
      <c r="AF299" s="38" t="s">
        <v>29</v>
      </c>
      <c r="AH299" s="28" t="s">
        <v>154</v>
      </c>
      <c r="AJ299" s="38" t="s">
        <v>501</v>
      </c>
      <c r="AK299" s="38" t="s">
        <v>501</v>
      </c>
      <c r="AL299" s="39" t="s">
        <v>664</v>
      </c>
      <c r="AM299" s="39" t="s">
        <v>31</v>
      </c>
      <c r="AN299" s="40" t="s">
        <v>424</v>
      </c>
      <c r="AO299" s="41">
        <v>0.83333333333333304</v>
      </c>
      <c r="AP299" s="42" t="s">
        <v>807</v>
      </c>
      <c r="AQ299" s="39">
        <v>492</v>
      </c>
      <c r="AR299" s="30" t="s">
        <v>808</v>
      </c>
      <c r="AV299" s="44" t="s">
        <v>501</v>
      </c>
      <c r="BA299" s="47" t="s">
        <v>35</v>
      </c>
      <c r="BC299" s="48">
        <v>45657</v>
      </c>
      <c r="BG299" s="49">
        <v>1427</v>
      </c>
      <c r="BI299" s="49" t="e">
        <v>#VALUE!</v>
      </c>
      <c r="BJ299" s="49">
        <v>82</v>
      </c>
      <c r="BK299" s="49">
        <v>70</v>
      </c>
      <c r="BL299" s="49">
        <v>53</v>
      </c>
      <c r="BM299" s="49">
        <v>61</v>
      </c>
      <c r="BO299" s="50">
        <v>461</v>
      </c>
      <c r="BP299" s="49">
        <v>59</v>
      </c>
      <c r="BQ299" s="49">
        <v>41</v>
      </c>
    </row>
    <row r="300" spans="1:70" x14ac:dyDescent="0.25">
      <c r="A300" s="26"/>
      <c r="B300" s="26"/>
      <c r="C300" s="26"/>
      <c r="D300" s="26"/>
      <c r="E300" s="26"/>
      <c r="F300" s="26"/>
      <c r="H300" s="37"/>
      <c r="I300" s="27" t="s">
        <v>1134</v>
      </c>
      <c r="J300" s="27" t="s">
        <v>1135</v>
      </c>
      <c r="AB300" s="26" t="s">
        <v>423</v>
      </c>
      <c r="AF300" s="38" t="s">
        <v>29</v>
      </c>
      <c r="AG300" s="33" t="s">
        <v>1137</v>
      </c>
      <c r="AH300" s="28" t="s">
        <v>154</v>
      </c>
      <c r="AJ300" s="38" t="s">
        <v>501</v>
      </c>
      <c r="AK300" s="38" t="s">
        <v>501</v>
      </c>
      <c r="AL300" s="39" t="s">
        <v>664</v>
      </c>
      <c r="AM300" s="39" t="s">
        <v>31</v>
      </c>
      <c r="AN300" s="40" t="s">
        <v>424</v>
      </c>
      <c r="AO300" s="41">
        <v>2.5</v>
      </c>
      <c r="AP300" s="42" t="s">
        <v>1138</v>
      </c>
      <c r="AQ300" s="39">
        <v>649</v>
      </c>
      <c r="AR300" s="30" t="s">
        <v>1139</v>
      </c>
      <c r="AV300" s="44" t="s">
        <v>501</v>
      </c>
      <c r="AY300" s="34" t="s">
        <v>1136</v>
      </c>
      <c r="BA300" s="47" t="s">
        <v>35</v>
      </c>
      <c r="BC300" s="48">
        <v>45657</v>
      </c>
      <c r="BG300" s="49">
        <v>498</v>
      </c>
      <c r="BI300" s="49" t="e">
        <v>#VALUE!</v>
      </c>
      <c r="BJ300" s="49">
        <v>64</v>
      </c>
      <c r="BK300" s="49">
        <v>38</v>
      </c>
      <c r="BL300" s="49">
        <v>44</v>
      </c>
      <c r="BM300" s="49">
        <v>37</v>
      </c>
      <c r="BO300" s="50">
        <v>360</v>
      </c>
      <c r="BP300" s="49">
        <v>69</v>
      </c>
      <c r="BQ300" s="49">
        <v>70</v>
      </c>
    </row>
    <row r="301" spans="1:70" x14ac:dyDescent="0.25">
      <c r="A301" s="26"/>
      <c r="B301" s="26"/>
      <c r="C301" s="26"/>
      <c r="D301" s="26"/>
      <c r="E301" s="26"/>
      <c r="F301" s="26"/>
      <c r="H301" s="37"/>
      <c r="I301" s="27" t="s">
        <v>678</v>
      </c>
      <c r="J301" s="27" t="s">
        <v>679</v>
      </c>
      <c r="AB301" s="26" t="s">
        <v>423</v>
      </c>
      <c r="AF301" s="38" t="s">
        <v>29</v>
      </c>
      <c r="AH301" s="28" t="s">
        <v>154</v>
      </c>
      <c r="AJ301" s="38" t="s">
        <v>501</v>
      </c>
      <c r="AK301" s="38" t="s">
        <v>501</v>
      </c>
      <c r="AL301" s="39" t="s">
        <v>664</v>
      </c>
      <c r="AM301" s="39" t="s">
        <v>31</v>
      </c>
      <c r="AN301" s="40" t="s">
        <v>424</v>
      </c>
      <c r="AO301" s="41">
        <v>0.41666666666666669</v>
      </c>
      <c r="AP301" s="42" t="s">
        <v>489</v>
      </c>
      <c r="AQ301" s="39">
        <v>417</v>
      </c>
      <c r="AR301" s="30" t="s">
        <v>680</v>
      </c>
      <c r="AV301" s="44" t="s">
        <v>501</v>
      </c>
      <c r="BA301" s="47" t="s">
        <v>35</v>
      </c>
      <c r="BC301" s="48">
        <v>45657</v>
      </c>
      <c r="BG301" s="49">
        <v>912</v>
      </c>
      <c r="BI301" s="49" t="e">
        <v>#VALUE!</v>
      </c>
      <c r="BJ301" s="49">
        <v>47</v>
      </c>
      <c r="BK301" s="49">
        <v>49</v>
      </c>
      <c r="BL301" s="49">
        <v>36</v>
      </c>
      <c r="BM301" s="49">
        <v>27</v>
      </c>
      <c r="BO301" s="50">
        <v>314</v>
      </c>
      <c r="BP301" s="49">
        <v>57</v>
      </c>
      <c r="BQ301" s="49">
        <v>97</v>
      </c>
      <c r="BR301" s="49">
        <v>130</v>
      </c>
    </row>
    <row r="302" spans="1:70" x14ac:dyDescent="0.25">
      <c r="A302" s="26"/>
      <c r="B302" s="26"/>
      <c r="C302" s="26"/>
      <c r="D302" s="26"/>
      <c r="E302" s="26"/>
      <c r="F302" s="26"/>
      <c r="H302" s="37"/>
      <c r="I302" s="27" t="s">
        <v>1061</v>
      </c>
      <c r="J302" s="27" t="s">
        <v>1062</v>
      </c>
      <c r="AB302" s="26" t="s">
        <v>423</v>
      </c>
      <c r="AF302" s="38" t="s">
        <v>29</v>
      </c>
      <c r="AH302" s="28" t="s">
        <v>154</v>
      </c>
      <c r="AJ302" s="38" t="s">
        <v>501</v>
      </c>
      <c r="AK302" s="38" t="s">
        <v>501</v>
      </c>
      <c r="AM302" s="39" t="s">
        <v>31</v>
      </c>
      <c r="AN302" s="40" t="s">
        <v>424</v>
      </c>
      <c r="AQ302" s="39">
        <v>620</v>
      </c>
      <c r="AR302" s="30" t="s">
        <v>1063</v>
      </c>
      <c r="AV302" s="44" t="s">
        <v>501</v>
      </c>
      <c r="AX302" s="46" t="s">
        <v>1064</v>
      </c>
      <c r="BA302" s="47" t="s">
        <v>35</v>
      </c>
      <c r="BC302" s="48">
        <v>45657</v>
      </c>
      <c r="BG302" s="49">
        <v>183</v>
      </c>
      <c r="BI302" s="49" t="e">
        <v>#VALUE!</v>
      </c>
      <c r="BJ302" s="49">
        <v>16</v>
      </c>
      <c r="BK302" s="49">
        <v>5</v>
      </c>
      <c r="BL302" s="49">
        <v>10</v>
      </c>
      <c r="BM302" s="49">
        <v>3</v>
      </c>
      <c r="BO302" s="50">
        <v>62</v>
      </c>
      <c r="BP302" s="49">
        <v>8</v>
      </c>
      <c r="BQ302" s="49">
        <v>1</v>
      </c>
    </row>
    <row r="303" spans="1:70" x14ac:dyDescent="0.25">
      <c r="A303" s="26"/>
      <c r="B303" s="26"/>
      <c r="C303" s="26"/>
      <c r="D303" s="26"/>
      <c r="E303" s="26"/>
      <c r="F303" s="26"/>
      <c r="H303" s="37"/>
      <c r="I303" s="27" t="s">
        <v>2508</v>
      </c>
      <c r="J303" s="27" t="s">
        <v>2509</v>
      </c>
      <c r="Z303" s="26" t="s">
        <v>2510</v>
      </c>
      <c r="AF303" s="38" t="s">
        <v>501</v>
      </c>
      <c r="AG303" s="33" t="s">
        <v>2511</v>
      </c>
      <c r="AJ303" s="38" t="s">
        <v>501</v>
      </c>
      <c r="AK303" s="38" t="s">
        <v>501</v>
      </c>
      <c r="AN303" s="40"/>
      <c r="AP303" s="42" t="s">
        <v>1794</v>
      </c>
      <c r="AQ303" s="39">
        <v>1003</v>
      </c>
      <c r="AV303" s="44" t="s">
        <v>501</v>
      </c>
      <c r="BC303" s="48">
        <v>45657</v>
      </c>
      <c r="BO303" s="50">
        <v>166</v>
      </c>
    </row>
    <row r="304" spans="1:70" hidden="1" x14ac:dyDescent="0.25">
      <c r="A304" s="26"/>
      <c r="B304" s="26"/>
      <c r="C304" s="26"/>
      <c r="D304" s="26"/>
      <c r="E304" s="26"/>
      <c r="F304" s="26"/>
      <c r="H304" s="37">
        <v>2024</v>
      </c>
      <c r="I304" s="27" t="s">
        <v>2426</v>
      </c>
      <c r="J304" s="27" t="s">
        <v>2427</v>
      </c>
      <c r="L304" s="30" t="s">
        <v>750</v>
      </c>
      <c r="Z304" s="26" t="s">
        <v>2428</v>
      </c>
      <c r="AB304" s="26" t="s">
        <v>423</v>
      </c>
      <c r="AF304" s="38" t="s">
        <v>29</v>
      </c>
      <c r="AH304" s="28" t="s">
        <v>154</v>
      </c>
      <c r="AI304" s="37">
        <v>2024</v>
      </c>
      <c r="AJ304" s="38" t="s">
        <v>501</v>
      </c>
      <c r="AK304" s="38" t="s">
        <v>501</v>
      </c>
      <c r="AM304" s="39" t="s">
        <v>31</v>
      </c>
      <c r="AN304" s="40" t="s">
        <v>424</v>
      </c>
      <c r="AO304" s="41">
        <v>0.5</v>
      </c>
      <c r="AP304" s="42" t="s">
        <v>2086</v>
      </c>
      <c r="AQ304" s="39">
        <v>981</v>
      </c>
      <c r="AR304" s="30" t="s">
        <v>2429</v>
      </c>
      <c r="AV304" s="44" t="s">
        <v>501</v>
      </c>
      <c r="AW304" s="45">
        <v>45572</v>
      </c>
      <c r="BC304" s="48">
        <v>45657</v>
      </c>
      <c r="BI304" s="49" t="e">
        <v>#VALUE!</v>
      </c>
      <c r="BO304" s="50">
        <v>194</v>
      </c>
    </row>
    <row r="305" spans="1:70" x14ac:dyDescent="0.25">
      <c r="A305" s="26"/>
      <c r="B305" s="26"/>
      <c r="C305" s="26"/>
      <c r="D305" s="26"/>
      <c r="E305" s="26"/>
      <c r="F305" s="26"/>
      <c r="H305" s="37"/>
      <c r="I305" s="27" t="s">
        <v>2975</v>
      </c>
      <c r="J305" s="27" t="s">
        <v>2976</v>
      </c>
      <c r="L305" s="30" t="s">
        <v>750</v>
      </c>
      <c r="S305" s="26" t="s">
        <v>2977</v>
      </c>
      <c r="Z305" s="26" t="s">
        <v>610</v>
      </c>
      <c r="AB305" s="26" t="s">
        <v>423</v>
      </c>
      <c r="AF305" s="38" t="s">
        <v>29</v>
      </c>
      <c r="AH305" s="28" t="s">
        <v>154</v>
      </c>
      <c r="AJ305" s="38" t="s">
        <v>501</v>
      </c>
      <c r="AK305" s="38" t="s">
        <v>501</v>
      </c>
      <c r="AM305" s="39" t="s">
        <v>31</v>
      </c>
      <c r="AN305" s="40" t="s">
        <v>424</v>
      </c>
      <c r="AO305" s="41">
        <v>1.6666666666666667</v>
      </c>
      <c r="AP305" s="42" t="s">
        <v>1894</v>
      </c>
      <c r="AR305" s="30" t="s">
        <v>2756</v>
      </c>
      <c r="AU305" s="43" t="s">
        <v>1185</v>
      </c>
      <c r="AV305" s="44" t="s">
        <v>501</v>
      </c>
      <c r="AW305" s="45">
        <v>45572</v>
      </c>
      <c r="AX305" s="46" t="s">
        <v>2978</v>
      </c>
      <c r="BI305" s="49" t="e">
        <v>#VALUE!</v>
      </c>
    </row>
    <row r="306" spans="1:70" x14ac:dyDescent="0.25">
      <c r="A306" s="26"/>
      <c r="B306" s="26"/>
      <c r="C306" s="26"/>
      <c r="D306" s="26"/>
      <c r="E306" s="26"/>
      <c r="F306" s="26"/>
      <c r="H306" s="37"/>
      <c r="I306" s="27" t="s">
        <v>3576</v>
      </c>
      <c r="J306" s="27" t="s">
        <v>3577</v>
      </c>
      <c r="Q306" s="33" t="s">
        <v>3578</v>
      </c>
      <c r="AF306" s="38" t="s">
        <v>501</v>
      </c>
      <c r="AJ306" s="38" t="s">
        <v>501</v>
      </c>
      <c r="AK306" s="38" t="s">
        <v>501</v>
      </c>
      <c r="AL306" s="39" t="s">
        <v>3579</v>
      </c>
      <c r="AM306" s="39" t="s">
        <v>1081</v>
      </c>
      <c r="AN306" s="40" t="s">
        <v>2250</v>
      </c>
      <c r="AP306" s="42" t="s">
        <v>1894</v>
      </c>
      <c r="AR306" s="30" t="s">
        <v>3580</v>
      </c>
      <c r="AV306" s="44" t="s">
        <v>501</v>
      </c>
    </row>
    <row r="307" spans="1:70" x14ac:dyDescent="0.25">
      <c r="A307" s="26"/>
      <c r="B307" s="26"/>
      <c r="C307" s="26"/>
      <c r="D307" s="26"/>
      <c r="E307" s="26"/>
      <c r="F307" s="26"/>
      <c r="H307" s="37"/>
      <c r="I307" s="27" t="s">
        <v>2998</v>
      </c>
      <c r="J307" s="27" t="s">
        <v>2999</v>
      </c>
      <c r="X307" s="26" t="s">
        <v>1975</v>
      </c>
      <c r="Z307" s="26" t="s">
        <v>84</v>
      </c>
      <c r="AF307" s="38" t="s">
        <v>29</v>
      </c>
      <c r="AG307" s="33">
        <v>10299524</v>
      </c>
      <c r="AH307" s="28" t="s">
        <v>154</v>
      </c>
      <c r="AJ307" s="38" t="s">
        <v>501</v>
      </c>
      <c r="AK307" s="38" t="s">
        <v>501</v>
      </c>
      <c r="AM307" s="39" t="s">
        <v>31</v>
      </c>
      <c r="AN307" s="40" t="s">
        <v>424</v>
      </c>
      <c r="AO307" s="41">
        <v>1.6666666666666667</v>
      </c>
      <c r="AP307" s="42" t="s">
        <v>1894</v>
      </c>
      <c r="AR307" s="30" t="s">
        <v>2756</v>
      </c>
      <c r="AU307" s="43" t="s">
        <v>1185</v>
      </c>
      <c r="AV307" s="44" t="s">
        <v>501</v>
      </c>
      <c r="AW307" s="45">
        <v>45397</v>
      </c>
      <c r="AX307" s="46" t="s">
        <v>3000</v>
      </c>
    </row>
    <row r="308" spans="1:70" x14ac:dyDescent="0.25">
      <c r="A308" s="26"/>
      <c r="B308" s="26"/>
      <c r="C308" s="26"/>
      <c r="D308" s="26"/>
      <c r="E308" s="26"/>
      <c r="F308" s="26"/>
      <c r="H308" s="37"/>
      <c r="I308" s="27" t="s">
        <v>2067</v>
      </c>
      <c r="J308" s="27" t="s">
        <v>2068</v>
      </c>
      <c r="AF308" s="38" t="s">
        <v>29</v>
      </c>
      <c r="AH308" s="28" t="s">
        <v>154</v>
      </c>
      <c r="AJ308" s="38" t="s">
        <v>501</v>
      </c>
      <c r="AK308" s="38" t="s">
        <v>501</v>
      </c>
      <c r="AM308" s="39" t="s">
        <v>31</v>
      </c>
      <c r="AN308" s="40" t="s">
        <v>424</v>
      </c>
      <c r="AO308" s="41">
        <v>1.25</v>
      </c>
      <c r="AP308" s="42" t="s">
        <v>1794</v>
      </c>
      <c r="AQ308" s="39">
        <v>908</v>
      </c>
      <c r="AR308" s="30" t="s">
        <v>2069</v>
      </c>
      <c r="AV308" s="44" t="s">
        <v>501</v>
      </c>
      <c r="BA308" s="47" t="s">
        <v>35</v>
      </c>
      <c r="BC308" s="48">
        <v>45657</v>
      </c>
      <c r="BI308" s="49" t="e">
        <v>#VALUE!</v>
      </c>
      <c r="BM308" s="49">
        <v>6</v>
      </c>
      <c r="BO308" s="50">
        <v>437</v>
      </c>
      <c r="BP308" s="49">
        <v>43</v>
      </c>
      <c r="BQ308" s="49">
        <v>46</v>
      </c>
    </row>
    <row r="309" spans="1:70" hidden="1" x14ac:dyDescent="0.25">
      <c r="A309" s="26"/>
      <c r="B309" s="26"/>
      <c r="C309" s="26"/>
      <c r="D309" s="26"/>
      <c r="E309" s="26"/>
      <c r="F309" s="26"/>
      <c r="H309" s="37">
        <v>2024</v>
      </c>
      <c r="I309" s="27" t="s">
        <v>3023</v>
      </c>
      <c r="J309" s="27" t="s">
        <v>3024</v>
      </c>
      <c r="AF309" s="38" t="s">
        <v>29</v>
      </c>
      <c r="AH309" s="28" t="s">
        <v>154</v>
      </c>
      <c r="AI309" s="37">
        <v>2024</v>
      </c>
      <c r="AJ309" s="38" t="s">
        <v>501</v>
      </c>
      <c r="AK309" s="38" t="s">
        <v>501</v>
      </c>
      <c r="AL309" s="39" t="s">
        <v>1978</v>
      </c>
      <c r="AM309" s="39" t="s">
        <v>31</v>
      </c>
      <c r="AN309" s="40" t="s">
        <v>424</v>
      </c>
      <c r="AO309" s="41">
        <v>1.6666666666666667</v>
      </c>
      <c r="AP309" s="42" t="s">
        <v>1894</v>
      </c>
      <c r="AV309" s="44" t="s">
        <v>501</v>
      </c>
      <c r="AW309" s="45">
        <v>45597</v>
      </c>
      <c r="AX309" s="46" t="s">
        <v>3243</v>
      </c>
    </row>
    <row r="310" spans="1:70" x14ac:dyDescent="0.25">
      <c r="A310" s="26"/>
      <c r="B310" s="26"/>
      <c r="C310" s="26"/>
      <c r="D310" s="26"/>
      <c r="E310" s="26"/>
      <c r="F310" s="26"/>
      <c r="H310" s="37"/>
      <c r="I310" s="27" t="s">
        <v>662</v>
      </c>
      <c r="J310" s="27" t="s">
        <v>663</v>
      </c>
      <c r="AB310" s="26" t="s">
        <v>423</v>
      </c>
      <c r="AF310" s="38" t="s">
        <v>29</v>
      </c>
      <c r="AH310" s="28" t="s">
        <v>154</v>
      </c>
      <c r="AJ310" s="38" t="s">
        <v>501</v>
      </c>
      <c r="AK310" s="38" t="s">
        <v>501</v>
      </c>
      <c r="AL310" s="39" t="s">
        <v>664</v>
      </c>
      <c r="AM310" s="39" t="s">
        <v>31</v>
      </c>
      <c r="AN310" s="40" t="s">
        <v>424</v>
      </c>
      <c r="AO310" s="41">
        <v>0.25</v>
      </c>
      <c r="AP310" s="42" t="s">
        <v>665</v>
      </c>
      <c r="AQ310" s="39">
        <v>409</v>
      </c>
      <c r="AR310" s="30" t="s">
        <v>666</v>
      </c>
      <c r="AV310" s="44" t="s">
        <v>501</v>
      </c>
      <c r="BA310" s="47" t="s">
        <v>35</v>
      </c>
      <c r="BC310" s="48">
        <v>45657</v>
      </c>
      <c r="BG310" s="49">
        <v>406</v>
      </c>
      <c r="BI310" s="49" t="e">
        <v>#VALUE!</v>
      </c>
      <c r="BJ310" s="49">
        <v>28</v>
      </c>
      <c r="BK310" s="49">
        <v>39</v>
      </c>
      <c r="BL310" s="49">
        <v>18</v>
      </c>
      <c r="BM310" s="49">
        <v>14</v>
      </c>
      <c r="BO310" s="50">
        <v>85</v>
      </c>
      <c r="BP310" s="49">
        <v>22</v>
      </c>
      <c r="BQ310" s="49">
        <v>7</v>
      </c>
    </row>
    <row r="311" spans="1:70" hidden="1" x14ac:dyDescent="0.25">
      <c r="A311" s="26"/>
      <c r="B311" s="26"/>
      <c r="C311" s="26"/>
      <c r="D311" s="26"/>
      <c r="E311" s="26"/>
      <c r="F311" s="26"/>
      <c r="H311" s="37">
        <v>2024</v>
      </c>
      <c r="I311" s="27" t="s">
        <v>2407</v>
      </c>
      <c r="J311" s="27" t="s">
        <v>2408</v>
      </c>
      <c r="S311" s="26" t="s">
        <v>2409</v>
      </c>
      <c r="AF311" s="38" t="s">
        <v>56</v>
      </c>
      <c r="AG311" s="33" t="s">
        <v>2410</v>
      </c>
      <c r="AI311" s="37">
        <v>2024</v>
      </c>
      <c r="AJ311" s="38" t="s">
        <v>501</v>
      </c>
      <c r="AK311" s="38" t="s">
        <v>501</v>
      </c>
      <c r="AL311" s="39" t="s">
        <v>664</v>
      </c>
      <c r="AM311" s="39" t="s">
        <v>31</v>
      </c>
      <c r="AN311" s="40" t="s">
        <v>2411</v>
      </c>
      <c r="AP311" s="42" t="s">
        <v>2412</v>
      </c>
      <c r="AQ311" s="39">
        <v>978</v>
      </c>
      <c r="AR311" s="30" t="s">
        <v>2413</v>
      </c>
      <c r="AV311" s="44" t="s">
        <v>501</v>
      </c>
      <c r="BC311" s="48">
        <v>45657</v>
      </c>
      <c r="BO311" s="50">
        <v>445</v>
      </c>
    </row>
    <row r="312" spans="1:70" x14ac:dyDescent="0.25">
      <c r="A312" s="26"/>
      <c r="B312" s="26"/>
      <c r="C312" s="26"/>
      <c r="D312" s="26"/>
      <c r="E312" s="26"/>
      <c r="F312" s="26"/>
      <c r="H312" s="37"/>
      <c r="I312" s="27" t="s">
        <v>570</v>
      </c>
      <c r="J312" s="27" t="s">
        <v>571</v>
      </c>
      <c r="W312" s="26" t="s">
        <v>572</v>
      </c>
      <c r="AB312" s="26" t="s">
        <v>423</v>
      </c>
      <c r="AF312" s="38" t="s">
        <v>29</v>
      </c>
      <c r="AH312" s="28" t="s">
        <v>154</v>
      </c>
      <c r="AJ312" s="38" t="s">
        <v>501</v>
      </c>
      <c r="AK312" s="38" t="s">
        <v>501</v>
      </c>
      <c r="AL312" s="39" t="s">
        <v>30</v>
      </c>
      <c r="AM312" s="39" t="s">
        <v>31</v>
      </c>
      <c r="AN312" s="40" t="s">
        <v>424</v>
      </c>
      <c r="AO312" s="41">
        <v>1</v>
      </c>
      <c r="AP312" s="42" t="s">
        <v>573</v>
      </c>
      <c r="AQ312" s="39">
        <v>355</v>
      </c>
      <c r="AR312" s="30" t="s">
        <v>574</v>
      </c>
      <c r="AV312" s="44" t="s">
        <v>501</v>
      </c>
      <c r="BA312" s="47" t="s">
        <v>35</v>
      </c>
      <c r="BC312" s="48">
        <v>45647</v>
      </c>
      <c r="BG312" s="49">
        <v>1174</v>
      </c>
      <c r="BI312" s="49" t="e">
        <v>#VALUE!</v>
      </c>
      <c r="BJ312" s="49">
        <v>71</v>
      </c>
      <c r="BK312" s="49">
        <v>39</v>
      </c>
      <c r="BL312" s="49">
        <v>31</v>
      </c>
      <c r="BM312" s="49">
        <v>24</v>
      </c>
      <c r="BO312" s="50">
        <v>260</v>
      </c>
      <c r="BP312" s="49">
        <v>57</v>
      </c>
    </row>
    <row r="313" spans="1:70" x14ac:dyDescent="0.25">
      <c r="A313" s="26"/>
      <c r="B313" s="26"/>
      <c r="C313" s="26"/>
      <c r="D313" s="26"/>
      <c r="E313" s="26"/>
      <c r="F313" s="26"/>
      <c r="H313" s="37"/>
      <c r="I313" s="27" t="s">
        <v>2318</v>
      </c>
      <c r="J313" s="27" t="s">
        <v>2319</v>
      </c>
      <c r="L313" s="30" t="s">
        <v>750</v>
      </c>
      <c r="S313" s="26">
        <v>9935393</v>
      </c>
      <c r="T313" s="26" t="s">
        <v>633</v>
      </c>
      <c r="AF313" s="38" t="s">
        <v>29</v>
      </c>
      <c r="AG313" s="33">
        <v>9032550</v>
      </c>
      <c r="AH313" s="28" t="s">
        <v>154</v>
      </c>
      <c r="AJ313" s="38" t="s">
        <v>501</v>
      </c>
      <c r="AK313" s="38" t="s">
        <v>501</v>
      </c>
      <c r="AM313" s="39" t="s">
        <v>31</v>
      </c>
      <c r="AN313" s="40" t="s">
        <v>424</v>
      </c>
      <c r="AO313" s="41">
        <v>1.6666666666666667</v>
      </c>
      <c r="AP313" s="42" t="s">
        <v>1894</v>
      </c>
      <c r="AQ313" s="39">
        <v>958</v>
      </c>
      <c r="AR313" s="30" t="s">
        <v>2320</v>
      </c>
      <c r="AV313" s="44" t="s">
        <v>501</v>
      </c>
      <c r="BC313" s="48">
        <v>45657</v>
      </c>
      <c r="BI313" s="49" t="e">
        <v>#VALUE!</v>
      </c>
      <c r="BO313" s="50">
        <v>214</v>
      </c>
    </row>
    <row r="314" spans="1:70" x14ac:dyDescent="0.25">
      <c r="A314" s="26" t="s">
        <v>2131</v>
      </c>
      <c r="B314" s="26"/>
      <c r="C314" s="26"/>
      <c r="D314" s="26" t="s">
        <v>2131</v>
      </c>
      <c r="E314" s="26" t="s">
        <v>2131</v>
      </c>
      <c r="F314" s="26"/>
      <c r="H314" s="37"/>
      <c r="I314" s="27" t="s">
        <v>792</v>
      </c>
      <c r="J314" s="27" t="s">
        <v>1054</v>
      </c>
      <c r="Z314" s="26" t="s">
        <v>1011</v>
      </c>
      <c r="AB314" s="26" t="s">
        <v>423</v>
      </c>
      <c r="AF314" s="38" t="s">
        <v>29</v>
      </c>
      <c r="AH314" s="28" t="s">
        <v>154</v>
      </c>
      <c r="AJ314" s="38" t="s">
        <v>501</v>
      </c>
      <c r="AK314" s="38" t="s">
        <v>501</v>
      </c>
      <c r="AM314" s="39" t="s">
        <v>31</v>
      </c>
      <c r="AN314" s="40" t="s">
        <v>424</v>
      </c>
      <c r="AP314" s="42" t="s">
        <v>2086</v>
      </c>
      <c r="AQ314" s="39">
        <v>617</v>
      </c>
      <c r="AR314" s="30" t="s">
        <v>1055</v>
      </c>
      <c r="AU314" s="43" t="s">
        <v>911</v>
      </c>
      <c r="BA314" s="47" t="s">
        <v>35</v>
      </c>
      <c r="BC314" s="48">
        <v>45657</v>
      </c>
      <c r="BG314" s="49">
        <v>1497</v>
      </c>
      <c r="BI314" s="49" t="e">
        <v>#VALUE!</v>
      </c>
      <c r="BJ314" s="49">
        <v>73</v>
      </c>
      <c r="BK314" s="49">
        <v>89</v>
      </c>
      <c r="BL314" s="49">
        <v>72</v>
      </c>
      <c r="BM314" s="49">
        <v>103</v>
      </c>
      <c r="BN314" s="27" t="s">
        <v>3581</v>
      </c>
      <c r="BO314" s="50">
        <v>489</v>
      </c>
      <c r="BP314" s="49">
        <v>117</v>
      </c>
      <c r="BQ314" s="49">
        <v>61</v>
      </c>
    </row>
    <row r="315" spans="1:70" x14ac:dyDescent="0.25">
      <c r="A315" s="26" t="s">
        <v>2131</v>
      </c>
      <c r="B315" s="26"/>
      <c r="C315" s="26"/>
      <c r="D315" s="26" t="s">
        <v>2131</v>
      </c>
      <c r="E315" s="26" t="s">
        <v>2131</v>
      </c>
      <c r="F315" s="26"/>
      <c r="H315" s="37"/>
      <c r="I315" s="27" t="s">
        <v>792</v>
      </c>
      <c r="J315" s="27" t="s">
        <v>1658</v>
      </c>
      <c r="Z315" s="26" t="s">
        <v>1011</v>
      </c>
      <c r="AB315" s="26" t="s">
        <v>423</v>
      </c>
      <c r="AF315" s="38" t="s">
        <v>29</v>
      </c>
      <c r="AH315" s="28" t="s">
        <v>154</v>
      </c>
      <c r="AJ315" s="38" t="s">
        <v>501</v>
      </c>
      <c r="AK315" s="38" t="s">
        <v>501</v>
      </c>
      <c r="AM315" s="39" t="s">
        <v>31</v>
      </c>
      <c r="AN315" s="40" t="s">
        <v>424</v>
      </c>
      <c r="AP315" s="42" t="s">
        <v>2086</v>
      </c>
      <c r="AQ315" s="39">
        <v>817</v>
      </c>
      <c r="AR315" s="30" t="s">
        <v>1659</v>
      </c>
      <c r="AV315" s="44" t="s">
        <v>501</v>
      </c>
      <c r="BA315" s="47" t="s">
        <v>35</v>
      </c>
      <c r="BC315" s="48">
        <v>45657</v>
      </c>
      <c r="BI315" s="49">
        <v>322</v>
      </c>
      <c r="BO315" s="50">
        <v>489</v>
      </c>
    </row>
    <row r="316" spans="1:70" x14ac:dyDescent="0.25">
      <c r="A316" s="26"/>
      <c r="B316" s="26"/>
      <c r="C316" s="26"/>
      <c r="D316" s="26"/>
      <c r="E316" s="26"/>
      <c r="F316" s="26"/>
      <c r="H316" s="37"/>
      <c r="I316" s="27" t="s">
        <v>792</v>
      </c>
      <c r="J316" s="27" t="s">
        <v>898</v>
      </c>
      <c r="AB316" s="26" t="s">
        <v>423</v>
      </c>
      <c r="AF316" s="38" t="s">
        <v>29</v>
      </c>
      <c r="AH316" s="28" t="s">
        <v>154</v>
      </c>
      <c r="AJ316" s="38" t="s">
        <v>501</v>
      </c>
      <c r="AK316" s="38" t="s">
        <v>501</v>
      </c>
      <c r="AM316" s="39" t="s">
        <v>31</v>
      </c>
      <c r="AN316" s="40" t="s">
        <v>424</v>
      </c>
      <c r="AQ316" s="39">
        <v>533</v>
      </c>
      <c r="AR316" s="30" t="s">
        <v>899</v>
      </c>
      <c r="AV316" s="44" t="s">
        <v>501</v>
      </c>
      <c r="BA316" s="47" t="s">
        <v>35</v>
      </c>
      <c r="BC316" s="48">
        <v>45657</v>
      </c>
      <c r="BG316" s="49">
        <v>1523</v>
      </c>
      <c r="BI316" s="49" t="e">
        <v>#VALUE!</v>
      </c>
      <c r="BJ316" s="49">
        <v>77</v>
      </c>
      <c r="BK316" s="49">
        <v>61</v>
      </c>
      <c r="BL316" s="49">
        <v>73</v>
      </c>
      <c r="BM316" s="49">
        <v>87</v>
      </c>
      <c r="BO316" s="50">
        <v>369</v>
      </c>
      <c r="BP316" s="49">
        <v>83</v>
      </c>
      <c r="BQ316" s="49">
        <v>41</v>
      </c>
    </row>
    <row r="317" spans="1:70" x14ac:dyDescent="0.25">
      <c r="A317" s="26"/>
      <c r="B317" s="26"/>
      <c r="C317" s="26"/>
      <c r="D317" s="26"/>
      <c r="E317" s="26"/>
      <c r="F317" s="26"/>
      <c r="H317" s="37"/>
      <c r="I317" s="27" t="s">
        <v>792</v>
      </c>
      <c r="J317" s="27" t="s">
        <v>793</v>
      </c>
      <c r="AB317" s="26" t="s">
        <v>423</v>
      </c>
      <c r="AF317" s="38" t="s">
        <v>29</v>
      </c>
      <c r="AH317" s="28" t="s">
        <v>154</v>
      </c>
      <c r="AJ317" s="38" t="s">
        <v>501</v>
      </c>
      <c r="AK317" s="38" t="s">
        <v>501</v>
      </c>
      <c r="AM317" s="39" t="s">
        <v>31</v>
      </c>
      <c r="AN317" s="40" t="s">
        <v>424</v>
      </c>
      <c r="AQ317" s="39">
        <v>487</v>
      </c>
      <c r="AR317" s="30" t="s">
        <v>794</v>
      </c>
      <c r="AV317" s="44" t="s">
        <v>501</v>
      </c>
      <c r="BA317" s="47" t="s">
        <v>35</v>
      </c>
      <c r="BC317" s="48">
        <v>45657</v>
      </c>
      <c r="BG317" s="49">
        <v>366</v>
      </c>
      <c r="BI317" s="49" t="e">
        <v>#VALUE!</v>
      </c>
      <c r="BJ317" s="49">
        <v>23</v>
      </c>
      <c r="BK317" s="49">
        <v>19</v>
      </c>
      <c r="BL317" s="49">
        <v>21</v>
      </c>
      <c r="BM317" s="49">
        <v>20</v>
      </c>
      <c r="BO317" s="50">
        <v>180</v>
      </c>
      <c r="BP317" s="49">
        <v>44</v>
      </c>
      <c r="BQ317" s="49">
        <v>20</v>
      </c>
    </row>
    <row r="318" spans="1:70" x14ac:dyDescent="0.25">
      <c r="A318" s="26"/>
      <c r="B318" s="26"/>
      <c r="C318" s="26"/>
      <c r="D318" s="26"/>
      <c r="E318" s="26"/>
      <c r="F318" s="26"/>
      <c r="H318" s="37"/>
      <c r="I318" s="27" t="s">
        <v>2125</v>
      </c>
      <c r="J318" s="27" t="s">
        <v>2126</v>
      </c>
      <c r="L318" s="30" t="s">
        <v>750</v>
      </c>
      <c r="P318" s="32" t="s">
        <v>2127</v>
      </c>
      <c r="AB318" s="26" t="s">
        <v>423</v>
      </c>
      <c r="AF318" s="38" t="s">
        <v>29</v>
      </c>
      <c r="AH318" s="28" t="s">
        <v>154</v>
      </c>
      <c r="AJ318" s="38" t="s">
        <v>501</v>
      </c>
      <c r="AK318" s="38" t="s">
        <v>501</v>
      </c>
      <c r="AL318" s="39" t="s">
        <v>1978</v>
      </c>
      <c r="AM318" s="39" t="s">
        <v>31</v>
      </c>
      <c r="AN318" s="40" t="s">
        <v>424</v>
      </c>
      <c r="AO318" s="41">
        <v>0.875</v>
      </c>
      <c r="AP318" s="42" t="s">
        <v>2128</v>
      </c>
      <c r="AQ318" s="39">
        <v>923</v>
      </c>
      <c r="AV318" s="44" t="s">
        <v>501</v>
      </c>
      <c r="AW318" s="45">
        <v>45597</v>
      </c>
      <c r="BI318" s="49" t="e">
        <v>#VALUE!</v>
      </c>
    </row>
    <row r="319" spans="1:70" hidden="1" x14ac:dyDescent="0.25">
      <c r="A319" s="26" t="s">
        <v>2131</v>
      </c>
      <c r="B319" s="26"/>
      <c r="C319" s="26"/>
      <c r="D319" s="26"/>
      <c r="E319" s="26"/>
      <c r="F319" s="26"/>
      <c r="H319" s="37">
        <v>2023</v>
      </c>
      <c r="I319" s="27" t="s">
        <v>1601</v>
      </c>
      <c r="J319" s="27" t="s">
        <v>1602</v>
      </c>
      <c r="L319" s="30" t="s">
        <v>750</v>
      </c>
      <c r="AB319" s="26" t="s">
        <v>423</v>
      </c>
      <c r="AF319" s="38" t="s">
        <v>29</v>
      </c>
      <c r="AH319" s="28" t="s">
        <v>154</v>
      </c>
      <c r="AI319" s="37">
        <v>2023</v>
      </c>
      <c r="AJ319" s="38" t="s">
        <v>501</v>
      </c>
      <c r="AK319" s="38" t="s">
        <v>501</v>
      </c>
      <c r="AL319" s="39" t="s">
        <v>664</v>
      </c>
      <c r="AM319" s="39" t="s">
        <v>31</v>
      </c>
      <c r="AN319" s="40" t="s">
        <v>424</v>
      </c>
      <c r="AO319" s="41">
        <v>0.83333333333333337</v>
      </c>
      <c r="AP319" s="42" t="s">
        <v>807</v>
      </c>
      <c r="AQ319" s="39">
        <v>801</v>
      </c>
      <c r="AR319" s="30" t="s">
        <v>1603</v>
      </c>
      <c r="AV319" s="44" t="s">
        <v>501</v>
      </c>
      <c r="AW319" s="45">
        <v>45372</v>
      </c>
      <c r="BA319" s="47" t="s">
        <v>35</v>
      </c>
      <c r="BC319" s="48">
        <v>45657</v>
      </c>
      <c r="BI319" s="49" t="e">
        <v>#VALUE!</v>
      </c>
      <c r="BL319" s="49">
        <v>255</v>
      </c>
      <c r="BM319" s="49">
        <v>202</v>
      </c>
      <c r="BN319" s="27" t="s">
        <v>3582</v>
      </c>
      <c r="BO319" s="50">
        <v>2109</v>
      </c>
      <c r="BP319" s="49">
        <v>389</v>
      </c>
      <c r="BQ319" s="49">
        <v>171</v>
      </c>
      <c r="BR319" s="49">
        <v>1189</v>
      </c>
    </row>
    <row r="320" spans="1:70" x14ac:dyDescent="0.25">
      <c r="A320" s="26" t="s">
        <v>2131</v>
      </c>
      <c r="B320" s="26"/>
      <c r="C320" s="26"/>
      <c r="D320" s="26"/>
      <c r="E320" s="26"/>
      <c r="F320" s="26"/>
      <c r="H320" s="37"/>
      <c r="I320" s="27" t="s">
        <v>2747</v>
      </c>
      <c r="J320" s="27" t="s">
        <v>2748</v>
      </c>
      <c r="AF320" s="38" t="s">
        <v>29</v>
      </c>
      <c r="AH320" s="28" t="s">
        <v>154</v>
      </c>
      <c r="AJ320" s="38" t="s">
        <v>501</v>
      </c>
      <c r="AK320" s="38" t="s">
        <v>501</v>
      </c>
      <c r="AM320" s="39" t="s">
        <v>31</v>
      </c>
      <c r="AN320" s="40" t="s">
        <v>424</v>
      </c>
      <c r="AP320" s="42" t="s">
        <v>1871</v>
      </c>
      <c r="AQ320" s="39" t="s">
        <v>2749</v>
      </c>
      <c r="AR320" s="30" t="s">
        <v>2750</v>
      </c>
      <c r="AV320" s="44" t="s">
        <v>501</v>
      </c>
      <c r="AW320" s="45">
        <v>45372</v>
      </c>
      <c r="AY320" s="34" t="s">
        <v>1678</v>
      </c>
      <c r="BA320" s="47" t="s">
        <v>35</v>
      </c>
      <c r="BC320" s="48">
        <v>45657</v>
      </c>
      <c r="BG320" s="49">
        <v>1164</v>
      </c>
      <c r="BI320" s="49" t="e">
        <v>#VALUE!</v>
      </c>
      <c r="BJ320" s="49">
        <v>96</v>
      </c>
      <c r="BK320" s="49">
        <v>120</v>
      </c>
      <c r="BL320" s="49">
        <v>127</v>
      </c>
      <c r="BM320" s="49">
        <v>105</v>
      </c>
      <c r="BN320" s="27" t="s">
        <v>3583</v>
      </c>
      <c r="BO320" s="50">
        <v>505</v>
      </c>
      <c r="BP320" s="49">
        <v>135</v>
      </c>
    </row>
    <row r="321" spans="1:70" x14ac:dyDescent="0.25">
      <c r="A321" s="26"/>
      <c r="B321" s="26"/>
      <c r="C321" s="26"/>
      <c r="D321" s="26"/>
      <c r="E321" s="26"/>
      <c r="F321" s="26"/>
      <c r="H321" s="37"/>
      <c r="I321" s="27" t="s">
        <v>889</v>
      </c>
      <c r="J321" s="27" t="s">
        <v>890</v>
      </c>
      <c r="AB321" s="26" t="s">
        <v>423</v>
      </c>
      <c r="AF321" s="38" t="s">
        <v>29</v>
      </c>
      <c r="AH321" s="28" t="s">
        <v>154</v>
      </c>
      <c r="AJ321" s="38" t="s">
        <v>501</v>
      </c>
      <c r="AK321" s="38" t="s">
        <v>501</v>
      </c>
      <c r="AL321" s="39" t="s">
        <v>664</v>
      </c>
      <c r="AM321" s="39" t="s">
        <v>31</v>
      </c>
      <c r="AN321" s="40" t="s">
        <v>424</v>
      </c>
      <c r="AO321" s="41">
        <v>8.3333333333333301E-2</v>
      </c>
      <c r="AP321" s="42" t="s">
        <v>833</v>
      </c>
      <c r="AQ321" s="39">
        <v>528</v>
      </c>
      <c r="AR321" s="30" t="s">
        <v>891</v>
      </c>
      <c r="AV321" s="44" t="s">
        <v>501</v>
      </c>
      <c r="BA321" s="47" t="s">
        <v>35</v>
      </c>
      <c r="BC321" s="48">
        <v>45657</v>
      </c>
      <c r="BG321" s="49">
        <v>373</v>
      </c>
      <c r="BI321" s="49" t="e">
        <v>#VALUE!</v>
      </c>
      <c r="BJ321" s="49">
        <v>50</v>
      </c>
      <c r="BK321" s="49">
        <v>44</v>
      </c>
      <c r="BL321" s="49">
        <v>25</v>
      </c>
      <c r="BM321" s="49">
        <v>30</v>
      </c>
      <c r="BO321" s="50">
        <v>139</v>
      </c>
      <c r="BP321" s="49">
        <v>27</v>
      </c>
      <c r="BQ321" s="49">
        <v>18</v>
      </c>
    </row>
    <row r="322" spans="1:70" x14ac:dyDescent="0.25">
      <c r="A322" s="26"/>
      <c r="B322" s="26"/>
      <c r="C322" s="26"/>
      <c r="D322" s="26"/>
      <c r="E322" s="26"/>
      <c r="F322" s="26"/>
      <c r="H322" s="37"/>
      <c r="I322" s="27" t="s">
        <v>2504</v>
      </c>
      <c r="J322" s="27" t="s">
        <v>2505</v>
      </c>
      <c r="Z322" s="26" t="s">
        <v>1532</v>
      </c>
      <c r="AB322" s="26" t="s">
        <v>1575</v>
      </c>
      <c r="AF322" s="38" t="s">
        <v>29</v>
      </c>
      <c r="AG322" s="33" t="s">
        <v>2506</v>
      </c>
      <c r="AH322" s="28" t="s">
        <v>154</v>
      </c>
      <c r="AJ322" s="38" t="s">
        <v>501</v>
      </c>
      <c r="AK322" s="38" t="s">
        <v>501</v>
      </c>
      <c r="AN322" s="40"/>
      <c r="AQ322" s="39">
        <v>1002</v>
      </c>
      <c r="AV322" s="44" t="s">
        <v>501</v>
      </c>
      <c r="AW322" s="45">
        <v>45572</v>
      </c>
      <c r="AX322" s="46" t="s">
        <v>2507</v>
      </c>
    </row>
    <row r="323" spans="1:70" x14ac:dyDescent="0.25">
      <c r="A323" s="26"/>
      <c r="B323" s="26"/>
      <c r="C323" s="26"/>
      <c r="D323" s="26"/>
      <c r="E323" s="26"/>
      <c r="F323" s="26"/>
      <c r="H323" s="37"/>
      <c r="I323" s="27" t="s">
        <v>871</v>
      </c>
      <c r="J323" s="27" t="s">
        <v>872</v>
      </c>
      <c r="L323" s="30" t="s">
        <v>750</v>
      </c>
      <c r="W323" s="26" t="s">
        <v>873</v>
      </c>
      <c r="AB323" s="26" t="s">
        <v>423</v>
      </c>
      <c r="AF323" s="38" t="s">
        <v>29</v>
      </c>
      <c r="AH323" s="28" t="s">
        <v>154</v>
      </c>
      <c r="AJ323" s="38" t="s">
        <v>501</v>
      </c>
      <c r="AK323" s="38" t="s">
        <v>501</v>
      </c>
      <c r="AL323" s="39" t="s">
        <v>664</v>
      </c>
      <c r="AM323" s="39" t="s">
        <v>31</v>
      </c>
      <c r="AN323" s="40" t="s">
        <v>424</v>
      </c>
      <c r="AO323" s="41">
        <v>0.33333333333333298</v>
      </c>
      <c r="AP323" s="42" t="s">
        <v>874</v>
      </c>
      <c r="AQ323" s="39">
        <v>521</v>
      </c>
      <c r="AR323" s="30" t="s">
        <v>875</v>
      </c>
      <c r="AV323" s="44" t="s">
        <v>501</v>
      </c>
      <c r="BA323" s="47" t="s">
        <v>35</v>
      </c>
      <c r="BC323" s="48">
        <v>45657</v>
      </c>
      <c r="BG323" s="49">
        <v>475</v>
      </c>
      <c r="BI323" s="49" t="e">
        <v>#VALUE!</v>
      </c>
      <c r="BJ323" s="49">
        <v>39</v>
      </c>
      <c r="BK323" s="49">
        <v>22</v>
      </c>
      <c r="BL323" s="49">
        <v>31</v>
      </c>
      <c r="BM323" s="49">
        <v>22</v>
      </c>
      <c r="BO323" s="50">
        <v>227</v>
      </c>
      <c r="BP323" s="49">
        <v>44</v>
      </c>
      <c r="BQ323" s="49">
        <v>16</v>
      </c>
    </row>
    <row r="324" spans="1:70" x14ac:dyDescent="0.25">
      <c r="A324" s="26"/>
      <c r="B324" s="26"/>
      <c r="C324" s="26"/>
      <c r="D324" s="26"/>
      <c r="E324" s="26"/>
      <c r="F324" s="26"/>
      <c r="H324" s="37"/>
      <c r="I324" s="27" t="s">
        <v>613</v>
      </c>
      <c r="J324" s="27" t="s">
        <v>614</v>
      </c>
      <c r="AB324" s="26" t="s">
        <v>423</v>
      </c>
      <c r="AF324" s="38" t="s">
        <v>29</v>
      </c>
      <c r="AH324" s="28" t="s">
        <v>154</v>
      </c>
      <c r="AJ324" s="38" t="s">
        <v>501</v>
      </c>
      <c r="AK324" s="38" t="s">
        <v>501</v>
      </c>
      <c r="AM324" s="39" t="s">
        <v>31</v>
      </c>
      <c r="AN324" s="40" t="s">
        <v>424</v>
      </c>
      <c r="AQ324" s="39">
        <v>378</v>
      </c>
      <c r="AR324" s="30" t="s">
        <v>615</v>
      </c>
      <c r="AV324" s="44" t="s">
        <v>501</v>
      </c>
      <c r="BA324" s="47" t="s">
        <v>35</v>
      </c>
      <c r="BC324" s="48">
        <v>45657</v>
      </c>
      <c r="BG324" s="49">
        <v>1136</v>
      </c>
      <c r="BI324" s="49" t="e">
        <v>#VALUE!</v>
      </c>
      <c r="BJ324" s="49">
        <v>77</v>
      </c>
      <c r="BK324" s="49">
        <v>61</v>
      </c>
      <c r="BL324" s="49">
        <v>53</v>
      </c>
      <c r="BM324" s="49">
        <v>39</v>
      </c>
      <c r="BO324" s="50">
        <v>328</v>
      </c>
      <c r="BP324" s="49">
        <v>119</v>
      </c>
    </row>
    <row r="325" spans="1:70" x14ac:dyDescent="0.25">
      <c r="A325" s="26"/>
      <c r="B325" s="26"/>
      <c r="C325" s="26"/>
      <c r="D325" s="26"/>
      <c r="E325" s="26"/>
      <c r="F325" s="26"/>
      <c r="H325" s="37"/>
      <c r="I325" s="27" t="s">
        <v>3195</v>
      </c>
      <c r="J325" s="27" t="s">
        <v>3196</v>
      </c>
      <c r="L325" s="30" t="s">
        <v>750</v>
      </c>
      <c r="Z325" s="26" t="s">
        <v>84</v>
      </c>
      <c r="AB325" s="26" t="s">
        <v>86</v>
      </c>
      <c r="AF325" s="38" t="s">
        <v>29</v>
      </c>
      <c r="AG325" s="33">
        <v>9247405</v>
      </c>
      <c r="AH325" s="28" t="s">
        <v>154</v>
      </c>
      <c r="AJ325" s="38" t="s">
        <v>1711</v>
      </c>
      <c r="AK325" s="38" t="s">
        <v>501</v>
      </c>
      <c r="AM325" s="39" t="s">
        <v>31</v>
      </c>
      <c r="AN325" s="40" t="s">
        <v>424</v>
      </c>
      <c r="AR325" s="30" t="s">
        <v>2756</v>
      </c>
      <c r="AV325" s="44" t="s">
        <v>501</v>
      </c>
      <c r="AW325" s="45">
        <v>45699</v>
      </c>
      <c r="AX325" s="46" t="s">
        <v>3197</v>
      </c>
      <c r="BI325" s="49" t="e">
        <v>#VALUE!</v>
      </c>
    </row>
    <row r="326" spans="1:70" x14ac:dyDescent="0.25">
      <c r="A326" s="26"/>
      <c r="B326" s="26"/>
      <c r="C326" s="26"/>
      <c r="D326" s="26"/>
      <c r="E326" s="26"/>
      <c r="F326" s="26"/>
      <c r="H326" s="37"/>
      <c r="I326" s="27" t="s">
        <v>2628</v>
      </c>
      <c r="J326" s="27" t="s">
        <v>2629</v>
      </c>
      <c r="AF326" s="38" t="s">
        <v>501</v>
      </c>
      <c r="AG326" s="33" t="s">
        <v>2630</v>
      </c>
      <c r="AH326" s="28" t="s">
        <v>154</v>
      </c>
      <c r="AJ326" s="38" t="s">
        <v>501</v>
      </c>
      <c r="AK326" s="38" t="s">
        <v>501</v>
      </c>
      <c r="AL326" s="39" t="s">
        <v>1978</v>
      </c>
      <c r="AM326" s="39" t="s">
        <v>31</v>
      </c>
      <c r="AN326" s="40" t="s">
        <v>2601</v>
      </c>
      <c r="AP326" s="42" t="s">
        <v>1270</v>
      </c>
      <c r="AQ326" s="39">
        <v>1030</v>
      </c>
      <c r="AV326" s="44" t="s">
        <v>501</v>
      </c>
      <c r="BA326" s="47" t="s">
        <v>35</v>
      </c>
      <c r="BC326" s="48">
        <v>45657</v>
      </c>
      <c r="BO326" s="50">
        <v>11</v>
      </c>
    </row>
    <row r="327" spans="1:70" x14ac:dyDescent="0.25">
      <c r="A327" s="26"/>
      <c r="B327" s="26"/>
      <c r="C327" s="26"/>
      <c r="D327" s="26"/>
      <c r="E327" s="26"/>
      <c r="F327" s="26"/>
      <c r="H327" s="37"/>
      <c r="I327" s="27" t="s">
        <v>1013</v>
      </c>
      <c r="J327" s="27" t="s">
        <v>1014</v>
      </c>
      <c r="L327" s="30" t="s">
        <v>1015</v>
      </c>
      <c r="AB327" s="26" t="s">
        <v>423</v>
      </c>
      <c r="AF327" s="38" t="s">
        <v>29</v>
      </c>
      <c r="AH327" s="28" t="s">
        <v>154</v>
      </c>
      <c r="AJ327" s="38" t="s">
        <v>501</v>
      </c>
      <c r="AK327" s="38" t="s">
        <v>501</v>
      </c>
      <c r="AL327" s="39" t="s">
        <v>664</v>
      </c>
      <c r="AM327" s="39" t="s">
        <v>31</v>
      </c>
      <c r="AN327" s="40" t="s">
        <v>1016</v>
      </c>
      <c r="AO327" s="41">
        <v>0.83333333333333304</v>
      </c>
      <c r="AP327" s="42" t="s">
        <v>807</v>
      </c>
      <c r="AQ327" s="39">
        <v>601</v>
      </c>
      <c r="AR327" s="30" t="s">
        <v>1017</v>
      </c>
      <c r="AV327" s="44" t="s">
        <v>501</v>
      </c>
      <c r="BA327" s="47" t="s">
        <v>35</v>
      </c>
      <c r="BC327" s="48">
        <v>45657</v>
      </c>
      <c r="BG327" s="49">
        <v>514</v>
      </c>
      <c r="BI327" s="49" t="e">
        <v>#VALUE!</v>
      </c>
      <c r="BJ327" s="49">
        <v>40</v>
      </c>
      <c r="BK327" s="49">
        <v>35</v>
      </c>
      <c r="BL327" s="49">
        <v>33</v>
      </c>
      <c r="BM327" s="49">
        <v>23</v>
      </c>
      <c r="BO327" s="50">
        <v>326</v>
      </c>
      <c r="BP327" s="49">
        <v>72</v>
      </c>
      <c r="BQ327" s="49">
        <v>24</v>
      </c>
    </row>
    <row r="328" spans="1:70" x14ac:dyDescent="0.25">
      <c r="A328" s="26"/>
      <c r="B328" s="26"/>
      <c r="C328" s="26"/>
      <c r="D328" s="26"/>
      <c r="E328" s="26"/>
      <c r="F328" s="26"/>
      <c r="H328" s="37"/>
      <c r="I328" s="27" t="s">
        <v>2042</v>
      </c>
      <c r="J328" s="27" t="s">
        <v>2043</v>
      </c>
      <c r="L328" s="30" t="s">
        <v>750</v>
      </c>
      <c r="AF328" s="38" t="s">
        <v>29</v>
      </c>
      <c r="AH328" s="28" t="s">
        <v>154</v>
      </c>
      <c r="AJ328" s="38" t="s">
        <v>1711</v>
      </c>
      <c r="AK328" s="38" t="s">
        <v>501</v>
      </c>
      <c r="AM328" s="39" t="s">
        <v>31</v>
      </c>
      <c r="AN328" s="40" t="s">
        <v>424</v>
      </c>
      <c r="AP328" s="42" t="s">
        <v>2019</v>
      </c>
      <c r="AQ328" s="39">
        <v>901</v>
      </c>
      <c r="AR328" s="30" t="s">
        <v>2044</v>
      </c>
      <c r="AV328" s="44" t="s">
        <v>501</v>
      </c>
      <c r="BA328" s="47" t="s">
        <v>35</v>
      </c>
      <c r="BC328" s="48">
        <v>45657</v>
      </c>
      <c r="BI328" s="49" t="e">
        <v>#VALUE!</v>
      </c>
      <c r="BM328" s="49">
        <v>121</v>
      </c>
      <c r="BO328" s="50">
        <v>1105</v>
      </c>
      <c r="BP328" s="49">
        <v>299</v>
      </c>
      <c r="BQ328" s="49">
        <v>223</v>
      </c>
    </row>
    <row r="329" spans="1:70" x14ac:dyDescent="0.25">
      <c r="A329" s="26"/>
      <c r="B329" s="26"/>
      <c r="C329" s="26"/>
      <c r="D329" s="26"/>
      <c r="E329" s="26"/>
      <c r="F329" s="26"/>
      <c r="H329" s="37"/>
      <c r="I329" s="27" t="s">
        <v>3240</v>
      </c>
      <c r="J329" s="27" t="s">
        <v>3241</v>
      </c>
      <c r="AF329" s="38" t="s">
        <v>501</v>
      </c>
      <c r="AG329" s="33" t="s">
        <v>3242</v>
      </c>
      <c r="AJ329" s="38" t="s">
        <v>501</v>
      </c>
      <c r="AK329" s="38" t="s">
        <v>501</v>
      </c>
      <c r="AL329" s="39" t="s">
        <v>664</v>
      </c>
      <c r="AM329" s="39" t="s">
        <v>31</v>
      </c>
      <c r="AN329" s="40" t="s">
        <v>2250</v>
      </c>
      <c r="AO329" s="41">
        <v>2.5</v>
      </c>
      <c r="AP329" s="42" t="s">
        <v>1138</v>
      </c>
      <c r="AV329" s="44" t="s">
        <v>501</v>
      </c>
      <c r="AW329" s="45">
        <v>45699</v>
      </c>
      <c r="AX329" s="46" t="s">
        <v>3243</v>
      </c>
    </row>
    <row r="330" spans="1:70" x14ac:dyDescent="0.25">
      <c r="A330" s="26"/>
      <c r="B330" s="26"/>
      <c r="C330" s="26"/>
      <c r="D330" s="26"/>
      <c r="E330" s="26"/>
      <c r="F330" s="26"/>
      <c r="H330" s="37"/>
      <c r="I330" s="27" t="s">
        <v>2623</v>
      </c>
      <c r="J330" s="27" t="s">
        <v>2624</v>
      </c>
      <c r="AF330" s="38" t="s">
        <v>501</v>
      </c>
      <c r="AG330" s="33" t="s">
        <v>2625</v>
      </c>
      <c r="AH330" s="28" t="s">
        <v>2626</v>
      </c>
      <c r="AJ330" s="38" t="s">
        <v>501</v>
      </c>
      <c r="AK330" s="38" t="s">
        <v>501</v>
      </c>
      <c r="AL330" s="39" t="s">
        <v>664</v>
      </c>
      <c r="AM330" s="39" t="s">
        <v>31</v>
      </c>
      <c r="AN330" s="40" t="s">
        <v>2250</v>
      </c>
      <c r="AO330" s="41">
        <v>1.0416666666666667</v>
      </c>
      <c r="AP330" s="42" t="s">
        <v>2091</v>
      </c>
      <c r="AQ330" s="39">
        <v>1029</v>
      </c>
      <c r="AR330" s="30" t="s">
        <v>2627</v>
      </c>
      <c r="AV330" s="44" t="s">
        <v>501</v>
      </c>
      <c r="BA330" s="47" t="s">
        <v>35</v>
      </c>
      <c r="BC330" s="48">
        <v>45657</v>
      </c>
      <c r="BO330" s="50">
        <v>4</v>
      </c>
    </row>
    <row r="331" spans="1:70" x14ac:dyDescent="0.25">
      <c r="A331" s="26" t="s">
        <v>2131</v>
      </c>
      <c r="B331" s="26"/>
      <c r="C331" s="26"/>
      <c r="D331" s="26"/>
      <c r="E331" s="26"/>
      <c r="F331" s="26"/>
      <c r="H331" s="37"/>
      <c r="I331" s="27" t="s">
        <v>3279</v>
      </c>
      <c r="J331" s="27" t="s">
        <v>3280</v>
      </c>
      <c r="W331" s="26" t="s">
        <v>3281</v>
      </c>
      <c r="AF331" s="38" t="s">
        <v>501</v>
      </c>
      <c r="AJ331" s="38" t="s">
        <v>501</v>
      </c>
      <c r="AK331" s="38" t="s">
        <v>501</v>
      </c>
      <c r="AN331" s="40"/>
      <c r="AU331" s="43" t="s">
        <v>1185</v>
      </c>
      <c r="AV331" s="44" t="s">
        <v>501</v>
      </c>
      <c r="AW331" s="45">
        <v>45572</v>
      </c>
      <c r="AX331" s="46" t="s">
        <v>3282</v>
      </c>
      <c r="BB331" s="47" t="s">
        <v>3575</v>
      </c>
    </row>
    <row r="332" spans="1:70" x14ac:dyDescent="0.25">
      <c r="A332" s="26"/>
      <c r="B332" s="26" t="s">
        <v>2131</v>
      </c>
      <c r="C332" s="26"/>
      <c r="D332" s="26"/>
      <c r="E332" s="26"/>
      <c r="F332" s="26"/>
      <c r="H332" s="37"/>
      <c r="I332" s="27" t="s">
        <v>1259</v>
      </c>
      <c r="J332" s="27" t="s">
        <v>1260</v>
      </c>
      <c r="W332" s="26" t="s">
        <v>1093</v>
      </c>
      <c r="Z332" s="26" t="s">
        <v>90</v>
      </c>
      <c r="AB332" s="26" t="s">
        <v>423</v>
      </c>
      <c r="AF332" s="38" t="s">
        <v>29</v>
      </c>
      <c r="AH332" s="28" t="s">
        <v>154</v>
      </c>
      <c r="AJ332" s="38" t="s">
        <v>501</v>
      </c>
      <c r="AK332" s="38" t="s">
        <v>501</v>
      </c>
      <c r="AM332" s="39" t="s">
        <v>31</v>
      </c>
      <c r="AN332" s="40" t="s">
        <v>424</v>
      </c>
      <c r="AQ332" s="39">
        <v>693</v>
      </c>
      <c r="AR332" s="30" t="s">
        <v>1261</v>
      </c>
      <c r="AV332" s="44" t="s">
        <v>501</v>
      </c>
      <c r="BA332" s="47" t="s">
        <v>35</v>
      </c>
      <c r="BC332" s="48">
        <v>45657</v>
      </c>
      <c r="BG332" s="49">
        <v>719</v>
      </c>
      <c r="BI332" s="49" t="e">
        <v>#VALUE!</v>
      </c>
      <c r="BJ332" s="49">
        <v>137</v>
      </c>
      <c r="BK332" s="49">
        <v>42</v>
      </c>
      <c r="BL332" s="49">
        <v>169</v>
      </c>
      <c r="BM332" s="49">
        <v>141</v>
      </c>
      <c r="BO332" s="50">
        <v>885</v>
      </c>
      <c r="BP332" s="49">
        <v>175</v>
      </c>
      <c r="BQ332" s="49">
        <v>51</v>
      </c>
      <c r="BR332" s="49">
        <v>439</v>
      </c>
    </row>
    <row r="333" spans="1:70" x14ac:dyDescent="0.25">
      <c r="A333" s="26"/>
      <c r="B333" s="26"/>
      <c r="C333" s="26"/>
      <c r="D333" s="26"/>
      <c r="E333" s="26"/>
      <c r="F333" s="26"/>
      <c r="H333" s="37"/>
      <c r="I333" s="27" t="s">
        <v>1371</v>
      </c>
      <c r="J333" s="27" t="s">
        <v>1372</v>
      </c>
      <c r="AB333" s="26" t="s">
        <v>423</v>
      </c>
      <c r="AF333" s="38" t="s">
        <v>29</v>
      </c>
      <c r="AH333" s="28" t="s">
        <v>154</v>
      </c>
      <c r="AJ333" s="38" t="s">
        <v>501</v>
      </c>
      <c r="AK333" s="38" t="s">
        <v>501</v>
      </c>
      <c r="AM333" s="39" t="s">
        <v>31</v>
      </c>
      <c r="AN333" s="40" t="s">
        <v>424</v>
      </c>
      <c r="AQ333" s="39">
        <v>729</v>
      </c>
      <c r="AR333" s="30" t="s">
        <v>1373</v>
      </c>
      <c r="AV333" s="44" t="s">
        <v>501</v>
      </c>
      <c r="BA333" s="47" t="s">
        <v>35</v>
      </c>
      <c r="BC333" s="48">
        <v>45657</v>
      </c>
      <c r="BG333" s="49">
        <v>178</v>
      </c>
      <c r="BI333" s="49" t="e">
        <v>#VALUE!</v>
      </c>
      <c r="BJ333" s="49">
        <v>56</v>
      </c>
      <c r="BK333" s="49">
        <v>80</v>
      </c>
      <c r="BL333" s="49">
        <v>38</v>
      </c>
      <c r="BM333" s="49">
        <v>88</v>
      </c>
      <c r="BO333" s="50">
        <v>282</v>
      </c>
      <c r="BP333" s="49">
        <v>75</v>
      </c>
      <c r="BQ333" s="49">
        <v>51</v>
      </c>
    </row>
    <row r="334" spans="1:70" x14ac:dyDescent="0.25">
      <c r="A334" s="26"/>
      <c r="B334" s="26"/>
      <c r="C334" s="26"/>
      <c r="D334" s="26"/>
      <c r="E334" s="26"/>
      <c r="F334" s="26"/>
      <c r="H334" s="37"/>
      <c r="I334" s="27" t="s">
        <v>1608</v>
      </c>
      <c r="J334" s="27" t="s">
        <v>1609</v>
      </c>
      <c r="AF334" s="38" t="s">
        <v>29</v>
      </c>
      <c r="AH334" s="28" t="s">
        <v>154</v>
      </c>
      <c r="AJ334" s="38" t="s">
        <v>501</v>
      </c>
      <c r="AK334" s="38" t="s">
        <v>501</v>
      </c>
      <c r="AM334" s="39" t="s">
        <v>31</v>
      </c>
      <c r="AN334" s="40" t="s">
        <v>424</v>
      </c>
      <c r="AP334" s="42" t="s">
        <v>1610</v>
      </c>
      <c r="AQ334" s="39">
        <v>803</v>
      </c>
      <c r="AR334" s="30" t="s">
        <v>1611</v>
      </c>
      <c r="AV334" s="44" t="s">
        <v>501</v>
      </c>
      <c r="BA334" s="47" t="s">
        <v>35</v>
      </c>
      <c r="BC334" s="48">
        <v>45657</v>
      </c>
      <c r="BG334" s="49">
        <v>73</v>
      </c>
      <c r="BI334" s="49" t="e">
        <v>#VALUE!</v>
      </c>
      <c r="BJ334" s="49">
        <v>76</v>
      </c>
      <c r="BK334" s="49">
        <v>67</v>
      </c>
      <c r="BL334" s="49">
        <v>55</v>
      </c>
      <c r="BM334" s="49">
        <v>44</v>
      </c>
      <c r="BO334" s="50">
        <v>799</v>
      </c>
      <c r="BP334" s="49">
        <v>142</v>
      </c>
      <c r="BQ334" s="49">
        <v>70</v>
      </c>
      <c r="BR334" s="49">
        <v>459</v>
      </c>
    </row>
    <row r="335" spans="1:70" x14ac:dyDescent="0.25">
      <c r="A335" s="26"/>
      <c r="B335" s="26"/>
      <c r="C335" s="26"/>
      <c r="D335" s="26"/>
      <c r="E335" s="26"/>
      <c r="F335" s="26"/>
      <c r="H335" s="37"/>
      <c r="I335" s="27" t="s">
        <v>1268</v>
      </c>
      <c r="J335" s="27" t="s">
        <v>1269</v>
      </c>
      <c r="AB335" s="26" t="s">
        <v>423</v>
      </c>
      <c r="AF335" s="38" t="s">
        <v>29</v>
      </c>
      <c r="AH335" s="28" t="s">
        <v>154</v>
      </c>
      <c r="AJ335" s="38" t="s">
        <v>501</v>
      </c>
      <c r="AK335" s="38" t="s">
        <v>501</v>
      </c>
      <c r="AL335" s="39" t="s">
        <v>664</v>
      </c>
      <c r="AM335" s="39" t="s">
        <v>31</v>
      </c>
      <c r="AN335" s="40" t="s">
        <v>424</v>
      </c>
      <c r="AO335" s="41">
        <v>0.25</v>
      </c>
      <c r="AP335" s="42" t="s">
        <v>1270</v>
      </c>
      <c r="AQ335" s="39">
        <v>697</v>
      </c>
      <c r="AR335" s="30" t="s">
        <v>1271</v>
      </c>
      <c r="AV335" s="44" t="s">
        <v>501</v>
      </c>
      <c r="BA335" s="47" t="s">
        <v>35</v>
      </c>
      <c r="BC335" s="48">
        <v>45657</v>
      </c>
      <c r="BG335" s="49">
        <v>1720</v>
      </c>
      <c r="BI335" s="49" t="e">
        <v>#VALUE!</v>
      </c>
      <c r="BJ335" s="49">
        <v>117</v>
      </c>
      <c r="BK335" s="49">
        <v>74</v>
      </c>
      <c r="BL335" s="49">
        <v>56</v>
      </c>
      <c r="BM335" s="49">
        <v>192</v>
      </c>
      <c r="BO335" s="50">
        <v>510</v>
      </c>
      <c r="BP335" s="49">
        <v>153</v>
      </c>
      <c r="BQ335" s="49">
        <v>30</v>
      </c>
    </row>
    <row r="336" spans="1:70" x14ac:dyDescent="0.25">
      <c r="A336" s="26"/>
      <c r="B336" s="26"/>
      <c r="C336" s="26"/>
      <c r="D336" s="26"/>
      <c r="E336" s="26"/>
      <c r="F336" s="26"/>
      <c r="H336" s="37"/>
      <c r="I336" s="27" t="s">
        <v>913</v>
      </c>
      <c r="J336" s="27" t="s">
        <v>914</v>
      </c>
      <c r="AF336" s="38" t="s">
        <v>29</v>
      </c>
      <c r="AH336" s="28" t="s">
        <v>154</v>
      </c>
      <c r="AJ336" s="38" t="s">
        <v>501</v>
      </c>
      <c r="AK336" s="38" t="s">
        <v>501</v>
      </c>
      <c r="AL336" s="39" t="s">
        <v>664</v>
      </c>
      <c r="AM336" s="39" t="s">
        <v>31</v>
      </c>
      <c r="AN336" s="40" t="s">
        <v>424</v>
      </c>
      <c r="AO336" s="41">
        <v>0.20833333333333301</v>
      </c>
      <c r="AP336" s="42" t="s">
        <v>611</v>
      </c>
      <c r="AQ336" s="39">
        <v>541</v>
      </c>
      <c r="AR336" s="30" t="s">
        <v>915</v>
      </c>
      <c r="AV336" s="44" t="s">
        <v>501</v>
      </c>
      <c r="BA336" s="47" t="s">
        <v>35</v>
      </c>
      <c r="BC336" s="48">
        <v>45657</v>
      </c>
      <c r="BG336" s="49">
        <v>120</v>
      </c>
      <c r="BI336" s="49" t="e">
        <v>#VALUE!</v>
      </c>
      <c r="BJ336" s="49">
        <v>14</v>
      </c>
      <c r="BK336" s="49">
        <v>9</v>
      </c>
      <c r="BL336" s="49">
        <v>4</v>
      </c>
      <c r="BM336" s="49">
        <v>6</v>
      </c>
      <c r="BO336" s="50">
        <v>53</v>
      </c>
      <c r="BP336" s="49">
        <v>15</v>
      </c>
      <c r="BQ336" s="49">
        <v>12</v>
      </c>
    </row>
    <row r="337" spans="1:70" hidden="1" x14ac:dyDescent="0.25">
      <c r="A337" s="26"/>
      <c r="B337" s="26"/>
      <c r="C337" s="26"/>
      <c r="D337" s="26"/>
      <c r="E337" s="26"/>
      <c r="F337" s="26"/>
      <c r="H337" s="37">
        <v>2024</v>
      </c>
      <c r="I337" s="27" t="s">
        <v>2602</v>
      </c>
      <c r="J337" s="27" t="s">
        <v>2603</v>
      </c>
      <c r="AF337" s="38" t="s">
        <v>501</v>
      </c>
      <c r="AI337" s="37">
        <v>2024</v>
      </c>
      <c r="AJ337" s="38" t="s">
        <v>501</v>
      </c>
      <c r="AK337" s="38" t="s">
        <v>501</v>
      </c>
      <c r="AL337" s="39" t="s">
        <v>664</v>
      </c>
      <c r="AM337" s="39" t="s">
        <v>31</v>
      </c>
      <c r="AN337" s="40" t="s">
        <v>2604</v>
      </c>
      <c r="AP337" s="42" t="s">
        <v>1138</v>
      </c>
      <c r="AQ337" s="39">
        <v>1024</v>
      </c>
      <c r="AV337" s="44" t="s">
        <v>501</v>
      </c>
      <c r="BC337" s="48">
        <v>45657</v>
      </c>
      <c r="BO337" s="50">
        <v>19</v>
      </c>
    </row>
    <row r="338" spans="1:70" x14ac:dyDescent="0.25">
      <c r="A338" s="26"/>
      <c r="B338" s="26"/>
      <c r="C338" s="26"/>
      <c r="D338" s="26"/>
      <c r="E338" s="26"/>
      <c r="F338" s="26"/>
      <c r="H338" s="37"/>
      <c r="I338" s="27" t="s">
        <v>2117</v>
      </c>
      <c r="J338" s="27" t="s">
        <v>2118</v>
      </c>
      <c r="L338" s="30" t="s">
        <v>750</v>
      </c>
      <c r="Z338" s="26" t="s">
        <v>84</v>
      </c>
      <c r="AB338" s="26" t="s">
        <v>86</v>
      </c>
      <c r="AF338" s="38" t="s">
        <v>29</v>
      </c>
      <c r="AG338" s="33" t="s">
        <v>2119</v>
      </c>
      <c r="AJ338" s="38" t="s">
        <v>501</v>
      </c>
      <c r="AK338" s="38" t="s">
        <v>501</v>
      </c>
      <c r="AN338" s="40"/>
      <c r="AP338" s="42">
        <v>8</v>
      </c>
      <c r="AQ338" s="39">
        <v>921</v>
      </c>
      <c r="AV338" s="44" t="s">
        <v>501</v>
      </c>
      <c r="AW338" s="45">
        <v>45461</v>
      </c>
      <c r="AX338" s="46" t="s">
        <v>2120</v>
      </c>
      <c r="BI338" s="49" t="e">
        <v>#VALUE!</v>
      </c>
    </row>
    <row r="339" spans="1:70" x14ac:dyDescent="0.25">
      <c r="A339" s="26" t="s">
        <v>2131</v>
      </c>
      <c r="B339" s="26"/>
      <c r="C339" s="26"/>
      <c r="D339" s="26"/>
      <c r="E339" s="26"/>
      <c r="F339" s="26"/>
      <c r="H339" s="37"/>
      <c r="I339" s="27" t="s">
        <v>1707</v>
      </c>
      <c r="J339" s="27" t="s">
        <v>1708</v>
      </c>
      <c r="L339" s="30" t="s">
        <v>750</v>
      </c>
      <c r="W339" s="26" t="s">
        <v>1710</v>
      </c>
      <c r="Z339" s="26" t="s">
        <v>97</v>
      </c>
      <c r="AF339" s="38" t="s">
        <v>29</v>
      </c>
      <c r="AH339" s="28" t="s">
        <v>154</v>
      </c>
      <c r="AJ339" s="38" t="s">
        <v>1711</v>
      </c>
      <c r="AK339" s="38" t="s">
        <v>501</v>
      </c>
      <c r="AM339" s="39" t="s">
        <v>31</v>
      </c>
      <c r="AN339" s="40" t="s">
        <v>424</v>
      </c>
      <c r="AP339" s="42" t="s">
        <v>489</v>
      </c>
      <c r="AQ339" s="39">
        <v>831</v>
      </c>
      <c r="AR339" s="30" t="s">
        <v>1712</v>
      </c>
      <c r="AV339" s="44" t="s">
        <v>501</v>
      </c>
      <c r="AY339" s="34" t="s">
        <v>1709</v>
      </c>
      <c r="BA339" s="47" t="s">
        <v>35</v>
      </c>
      <c r="BC339" s="48">
        <v>45657</v>
      </c>
      <c r="BI339" s="49">
        <v>11</v>
      </c>
      <c r="BN339" s="27" t="s">
        <v>3584</v>
      </c>
      <c r="BO339" s="50">
        <v>400</v>
      </c>
      <c r="BP339" s="49">
        <v>78</v>
      </c>
      <c r="BQ339" s="49">
        <v>54</v>
      </c>
    </row>
    <row r="340" spans="1:70" x14ac:dyDescent="0.25">
      <c r="A340" s="26" t="s">
        <v>2131</v>
      </c>
      <c r="B340" s="26"/>
      <c r="C340" s="26"/>
      <c r="D340" s="26"/>
      <c r="E340" s="26"/>
      <c r="F340" s="26"/>
      <c r="H340" s="37"/>
      <c r="I340" s="27" t="s">
        <v>2315</v>
      </c>
      <c r="J340" s="27" t="s">
        <v>2316</v>
      </c>
      <c r="AF340" s="38" t="s">
        <v>29</v>
      </c>
      <c r="AH340" s="28" t="s">
        <v>154</v>
      </c>
      <c r="AJ340" s="38" t="s">
        <v>501</v>
      </c>
      <c r="AK340" s="38" t="s">
        <v>501</v>
      </c>
      <c r="AM340" s="39" t="s">
        <v>31</v>
      </c>
      <c r="AN340" s="40" t="s">
        <v>424</v>
      </c>
      <c r="AO340" s="41">
        <v>1</v>
      </c>
      <c r="AP340" s="42" t="s">
        <v>573</v>
      </c>
      <c r="AQ340" s="39">
        <v>957</v>
      </c>
      <c r="AR340" s="30" t="s">
        <v>2317</v>
      </c>
      <c r="AV340" s="44" t="s">
        <v>501</v>
      </c>
      <c r="BA340" s="47" t="s">
        <v>35</v>
      </c>
      <c r="BC340" s="48">
        <v>45657</v>
      </c>
      <c r="BN340" s="27" t="s">
        <v>3585</v>
      </c>
      <c r="BO340" s="50">
        <v>599</v>
      </c>
      <c r="BR340" s="49">
        <v>402</v>
      </c>
    </row>
    <row r="341" spans="1:70" x14ac:dyDescent="0.25">
      <c r="A341" s="26"/>
      <c r="B341" s="26"/>
      <c r="C341" s="26"/>
      <c r="D341" s="26"/>
      <c r="E341" s="26"/>
      <c r="F341" s="26"/>
      <c r="H341" s="37"/>
      <c r="I341" s="27" t="s">
        <v>1548</v>
      </c>
      <c r="J341" s="27" t="s">
        <v>1549</v>
      </c>
      <c r="W341" s="26" t="s">
        <v>1550</v>
      </c>
      <c r="AB341" s="26" t="s">
        <v>423</v>
      </c>
      <c r="AF341" s="38" t="s">
        <v>29</v>
      </c>
      <c r="AH341" s="28" t="s">
        <v>154</v>
      </c>
      <c r="AJ341" s="38" t="s">
        <v>501</v>
      </c>
      <c r="AK341" s="38" t="s">
        <v>501</v>
      </c>
      <c r="AM341" s="39" t="s">
        <v>31</v>
      </c>
      <c r="AN341" s="40" t="s">
        <v>424</v>
      </c>
      <c r="AQ341" s="39">
        <v>784</v>
      </c>
      <c r="AR341" s="30" t="s">
        <v>1551</v>
      </c>
      <c r="AV341" s="44" t="s">
        <v>501</v>
      </c>
      <c r="BA341" s="47" t="s">
        <v>35</v>
      </c>
      <c r="BC341" s="48">
        <v>45657</v>
      </c>
      <c r="BG341" s="49">
        <v>32</v>
      </c>
      <c r="BI341" s="49" t="e">
        <v>#VALUE!</v>
      </c>
      <c r="BJ341" s="49">
        <v>22</v>
      </c>
      <c r="BK341" s="49">
        <v>20</v>
      </c>
      <c r="BL341" s="49">
        <v>25</v>
      </c>
      <c r="BM341" s="49">
        <v>21</v>
      </c>
      <c r="BO341" s="50">
        <v>500</v>
      </c>
      <c r="BP341" s="49">
        <v>55</v>
      </c>
    </row>
    <row r="342" spans="1:70" x14ac:dyDescent="0.25">
      <c r="A342" s="26"/>
      <c r="B342" s="26"/>
      <c r="C342" s="26"/>
      <c r="D342" s="26"/>
      <c r="E342" s="26"/>
      <c r="F342" s="26"/>
      <c r="H342" s="37"/>
      <c r="I342" s="27" t="s">
        <v>3392</v>
      </c>
      <c r="J342" s="27" t="s">
        <v>3393</v>
      </c>
      <c r="L342" s="30" t="s">
        <v>750</v>
      </c>
      <c r="Q342" s="33" t="s">
        <v>3394</v>
      </c>
      <c r="Z342" s="26" t="s">
        <v>610</v>
      </c>
      <c r="AB342" s="26" t="s">
        <v>86</v>
      </c>
      <c r="AF342" s="38" t="s">
        <v>29</v>
      </c>
      <c r="AH342" s="28" t="s">
        <v>154</v>
      </c>
      <c r="AJ342" s="38" t="s">
        <v>501</v>
      </c>
      <c r="AK342" s="38" t="s">
        <v>501</v>
      </c>
      <c r="AL342" s="39" t="s">
        <v>30</v>
      </c>
      <c r="AM342" s="39" t="s">
        <v>31</v>
      </c>
      <c r="AN342" s="40" t="s">
        <v>424</v>
      </c>
      <c r="AO342" s="41">
        <v>0.29166666666666669</v>
      </c>
      <c r="AP342" s="42" t="s">
        <v>1906</v>
      </c>
      <c r="AR342" s="30" t="s">
        <v>2756</v>
      </c>
      <c r="AV342" s="44" t="s">
        <v>501</v>
      </c>
      <c r="AW342" s="45">
        <v>45671</v>
      </c>
      <c r="BI342" s="49" t="e">
        <v>#VALUE!</v>
      </c>
    </row>
    <row r="343" spans="1:70" x14ac:dyDescent="0.25">
      <c r="A343" s="26"/>
      <c r="B343" s="26"/>
      <c r="C343" s="26"/>
      <c r="D343" s="26"/>
      <c r="E343" s="26"/>
      <c r="F343" s="26"/>
      <c r="H343" s="37"/>
      <c r="I343" s="27" t="s">
        <v>2690</v>
      </c>
      <c r="J343" s="27" t="s">
        <v>2691</v>
      </c>
      <c r="AF343" s="38" t="s">
        <v>501</v>
      </c>
      <c r="AG343" s="33" t="s">
        <v>2692</v>
      </c>
      <c r="AJ343" s="38" t="s">
        <v>1711</v>
      </c>
      <c r="AK343" s="38" t="s">
        <v>501</v>
      </c>
      <c r="AL343" s="39" t="s">
        <v>664</v>
      </c>
      <c r="AM343" s="39" t="s">
        <v>1081</v>
      </c>
      <c r="AN343" s="40" t="s">
        <v>2250</v>
      </c>
      <c r="AP343" s="42" t="s">
        <v>833</v>
      </c>
      <c r="AQ343" s="39">
        <v>1049</v>
      </c>
      <c r="AV343" s="44" t="s">
        <v>501</v>
      </c>
      <c r="AX343" s="46" t="s">
        <v>2693</v>
      </c>
    </row>
    <row r="344" spans="1:70" x14ac:dyDescent="0.25">
      <c r="A344" s="26"/>
      <c r="B344" s="26"/>
      <c r="C344" s="26"/>
      <c r="D344" s="26"/>
      <c r="E344" s="26"/>
      <c r="F344" s="26"/>
      <c r="H344" s="37"/>
      <c r="I344" s="27" t="s">
        <v>2660</v>
      </c>
      <c r="J344" s="27" t="s">
        <v>2661</v>
      </c>
      <c r="Z344" s="26" t="s">
        <v>84</v>
      </c>
      <c r="AF344" s="38" t="s">
        <v>501</v>
      </c>
      <c r="AG344" s="33" t="s">
        <v>2662</v>
      </c>
      <c r="AJ344" s="38" t="s">
        <v>1711</v>
      </c>
      <c r="AK344" s="38" t="s">
        <v>501</v>
      </c>
      <c r="AL344" s="39" t="s">
        <v>2618</v>
      </c>
      <c r="AM344" s="39" t="s">
        <v>1656</v>
      </c>
      <c r="AN344" s="40" t="s">
        <v>2250</v>
      </c>
      <c r="AP344" s="42" t="s">
        <v>833</v>
      </c>
      <c r="AQ344" s="39">
        <v>1039</v>
      </c>
      <c r="AV344" s="44" t="s">
        <v>501</v>
      </c>
      <c r="BC344" s="48">
        <v>45639</v>
      </c>
      <c r="BO344" s="50">
        <v>626</v>
      </c>
    </row>
    <row r="345" spans="1:70" x14ac:dyDescent="0.25">
      <c r="A345" s="26"/>
      <c r="B345" s="26"/>
      <c r="C345" s="26"/>
      <c r="D345" s="26"/>
      <c r="E345" s="26"/>
      <c r="F345" s="26"/>
      <c r="H345" s="37"/>
      <c r="I345" s="27" t="s">
        <v>2681</v>
      </c>
      <c r="J345" s="27" t="s">
        <v>2682</v>
      </c>
      <c r="Z345" s="26" t="s">
        <v>84</v>
      </c>
      <c r="AF345" s="38" t="s">
        <v>501</v>
      </c>
      <c r="AJ345" s="38" t="s">
        <v>1711</v>
      </c>
      <c r="AK345" s="38" t="s">
        <v>501</v>
      </c>
      <c r="AL345" s="39" t="s">
        <v>664</v>
      </c>
      <c r="AM345" s="39" t="s">
        <v>2237</v>
      </c>
      <c r="AN345" s="40" t="s">
        <v>2250</v>
      </c>
      <c r="AP345" s="42" t="s">
        <v>1899</v>
      </c>
      <c r="AQ345" s="39">
        <v>1046</v>
      </c>
      <c r="AV345" s="44" t="s">
        <v>501</v>
      </c>
    </row>
    <row r="346" spans="1:70" x14ac:dyDescent="0.25">
      <c r="A346" s="26"/>
      <c r="B346" s="26"/>
      <c r="C346" s="26"/>
      <c r="D346" s="26"/>
      <c r="E346" s="26"/>
      <c r="F346" s="26"/>
      <c r="H346" s="37"/>
      <c r="I346" s="27" t="s">
        <v>2710</v>
      </c>
      <c r="J346" s="27" t="s">
        <v>2711</v>
      </c>
      <c r="Z346" s="26" t="s">
        <v>84</v>
      </c>
      <c r="AF346" s="38" t="s">
        <v>501</v>
      </c>
      <c r="AJ346" s="38" t="s">
        <v>1711</v>
      </c>
      <c r="AK346" s="38" t="s">
        <v>501</v>
      </c>
      <c r="AN346" s="40"/>
      <c r="AP346" s="42" t="s">
        <v>1899</v>
      </c>
      <c r="AQ346" s="39">
        <v>1055</v>
      </c>
      <c r="AV346" s="44" t="s">
        <v>501</v>
      </c>
    </row>
    <row r="347" spans="1:70" x14ac:dyDescent="0.25">
      <c r="A347" s="26"/>
      <c r="B347" s="26"/>
      <c r="C347" s="26"/>
      <c r="D347" s="26"/>
      <c r="E347" s="26"/>
      <c r="F347" s="26"/>
      <c r="H347" s="37"/>
      <c r="I347" s="27" t="s">
        <v>2712</v>
      </c>
      <c r="J347" s="27" t="s">
        <v>2713</v>
      </c>
      <c r="Z347" s="26" t="s">
        <v>84</v>
      </c>
      <c r="AF347" s="38" t="s">
        <v>501</v>
      </c>
      <c r="AJ347" s="38" t="s">
        <v>1711</v>
      </c>
      <c r="AK347" s="38" t="s">
        <v>501</v>
      </c>
      <c r="AN347" s="40"/>
      <c r="AP347" s="42" t="s">
        <v>1899</v>
      </c>
      <c r="AQ347" s="39">
        <v>1056</v>
      </c>
      <c r="AV347" s="44" t="s">
        <v>501</v>
      </c>
    </row>
    <row r="348" spans="1:70" x14ac:dyDescent="0.25">
      <c r="A348" s="26"/>
      <c r="B348" s="26"/>
      <c r="C348" s="26"/>
      <c r="D348" s="26"/>
      <c r="E348" s="26"/>
      <c r="F348" s="26"/>
      <c r="H348" s="37"/>
      <c r="I348" s="27" t="s">
        <v>2714</v>
      </c>
      <c r="J348" s="27" t="s">
        <v>2715</v>
      </c>
      <c r="Z348" s="26" t="s">
        <v>84</v>
      </c>
      <c r="AF348" s="38" t="s">
        <v>501</v>
      </c>
      <c r="AJ348" s="38" t="s">
        <v>1711</v>
      </c>
      <c r="AK348" s="38" t="s">
        <v>501</v>
      </c>
      <c r="AN348" s="40"/>
      <c r="AP348" s="42" t="s">
        <v>1899</v>
      </c>
      <c r="AQ348" s="39">
        <v>1057</v>
      </c>
      <c r="AV348" s="44" t="s">
        <v>501</v>
      </c>
    </row>
    <row r="349" spans="1:70" x14ac:dyDescent="0.25">
      <c r="A349" s="26"/>
      <c r="B349" s="26"/>
      <c r="C349" s="26"/>
      <c r="D349" s="26"/>
      <c r="E349" s="26"/>
      <c r="F349" s="26"/>
      <c r="H349" s="37"/>
      <c r="I349" s="27" t="s">
        <v>2716</v>
      </c>
      <c r="J349" s="27" t="s">
        <v>2717</v>
      </c>
      <c r="Z349" s="26" t="s">
        <v>84</v>
      </c>
      <c r="AF349" s="38" t="s">
        <v>501</v>
      </c>
      <c r="AJ349" s="38" t="s">
        <v>1711</v>
      </c>
      <c r="AK349" s="38" t="s">
        <v>501</v>
      </c>
      <c r="AN349" s="40"/>
      <c r="AP349" s="42" t="s">
        <v>1899</v>
      </c>
      <c r="AQ349" s="39">
        <v>1058</v>
      </c>
      <c r="AV349" s="44" t="s">
        <v>501</v>
      </c>
    </row>
    <row r="350" spans="1:70" x14ac:dyDescent="0.25">
      <c r="A350" s="26"/>
      <c r="B350" s="26"/>
      <c r="C350" s="26"/>
      <c r="D350" s="26"/>
      <c r="E350" s="26"/>
      <c r="F350" s="26"/>
      <c r="H350" s="37"/>
      <c r="I350" s="27" t="s">
        <v>2718</v>
      </c>
      <c r="J350" s="27" t="s">
        <v>2719</v>
      </c>
      <c r="Z350" s="26" t="s">
        <v>84</v>
      </c>
      <c r="AF350" s="38" t="s">
        <v>501</v>
      </c>
      <c r="AJ350" s="38" t="s">
        <v>1711</v>
      </c>
      <c r="AK350" s="38" t="s">
        <v>501</v>
      </c>
      <c r="AN350" s="40"/>
      <c r="AP350" s="42" t="s">
        <v>1899</v>
      </c>
      <c r="AQ350" s="39">
        <v>1059</v>
      </c>
      <c r="AV350" s="44" t="s">
        <v>501</v>
      </c>
    </row>
    <row r="351" spans="1:70" x14ac:dyDescent="0.25">
      <c r="A351" s="26"/>
      <c r="B351" s="26"/>
      <c r="C351" s="26"/>
      <c r="D351" s="26"/>
      <c r="E351" s="26"/>
      <c r="F351" s="26"/>
      <c r="H351" s="37"/>
      <c r="I351" s="27" t="s">
        <v>2720</v>
      </c>
      <c r="J351" s="27" t="s">
        <v>2721</v>
      </c>
      <c r="Z351" s="26" t="s">
        <v>84</v>
      </c>
      <c r="AF351" s="38" t="s">
        <v>501</v>
      </c>
      <c r="AJ351" s="38" t="s">
        <v>1711</v>
      </c>
      <c r="AK351" s="38" t="s">
        <v>501</v>
      </c>
      <c r="AN351" s="40"/>
      <c r="AP351" s="42" t="s">
        <v>1899</v>
      </c>
      <c r="AQ351" s="39">
        <v>1060</v>
      </c>
      <c r="AV351" s="44" t="s">
        <v>501</v>
      </c>
    </row>
    <row r="352" spans="1:70" hidden="1" x14ac:dyDescent="0.25">
      <c r="H352" s="37">
        <v>2025</v>
      </c>
      <c r="I352" s="27" t="s">
        <v>3474</v>
      </c>
      <c r="J352" s="27" t="s">
        <v>3475</v>
      </c>
      <c r="AF352" s="120" t="s">
        <v>664</v>
      </c>
      <c r="AG352" s="33" t="s">
        <v>3476</v>
      </c>
      <c r="AH352" s="28" t="s">
        <v>2107</v>
      </c>
      <c r="AI352" s="37">
        <v>2025</v>
      </c>
      <c r="AJ352" s="38" t="s">
        <v>3481</v>
      </c>
    </row>
    <row r="353" spans="1:68" hidden="1" x14ac:dyDescent="0.25">
      <c r="H353" s="37">
        <v>2025</v>
      </c>
      <c r="I353" s="27" t="s">
        <v>3474</v>
      </c>
      <c r="J353" s="27" t="s">
        <v>3475</v>
      </c>
      <c r="AF353" s="120" t="s">
        <v>664</v>
      </c>
      <c r="AG353" s="33" t="s">
        <v>3476</v>
      </c>
      <c r="AH353" s="28" t="s">
        <v>3487</v>
      </c>
      <c r="AI353" s="37">
        <v>2025</v>
      </c>
      <c r="AJ353" s="38" t="s">
        <v>3488</v>
      </c>
    </row>
    <row r="354" spans="1:68" hidden="1" x14ac:dyDescent="0.25">
      <c r="H354" s="37">
        <v>2025</v>
      </c>
      <c r="I354" s="27" t="s">
        <v>3474</v>
      </c>
      <c r="J354" s="27" t="s">
        <v>3475</v>
      </c>
      <c r="AF354" s="120" t="s">
        <v>664</v>
      </c>
      <c r="AG354" s="33" t="s">
        <v>3476</v>
      </c>
      <c r="AH354" s="28" t="s">
        <v>287</v>
      </c>
      <c r="AI354" s="37">
        <v>2025</v>
      </c>
      <c r="AJ354" s="38" t="s">
        <v>3486</v>
      </c>
    </row>
    <row r="355" spans="1:68" hidden="1" x14ac:dyDescent="0.25">
      <c r="H355" s="37">
        <v>2025</v>
      </c>
      <c r="I355" s="27" t="s">
        <v>3586</v>
      </c>
      <c r="J355" s="27" t="s">
        <v>3587</v>
      </c>
      <c r="AI355" s="37">
        <v>2025</v>
      </c>
      <c r="AJ355" s="38" t="s">
        <v>3588</v>
      </c>
    </row>
    <row r="356" spans="1:68" hidden="1" x14ac:dyDescent="0.25">
      <c r="H356" s="37">
        <v>2025</v>
      </c>
      <c r="I356" s="27" t="s">
        <v>3474</v>
      </c>
      <c r="J356" s="27" t="s">
        <v>3475</v>
      </c>
      <c r="AF356" s="120" t="s">
        <v>664</v>
      </c>
      <c r="AG356" s="33" t="s">
        <v>3476</v>
      </c>
      <c r="AH356" s="28" t="s">
        <v>3484</v>
      </c>
      <c r="AI356" s="37">
        <v>2025</v>
      </c>
      <c r="AJ356" s="38" t="s">
        <v>3485</v>
      </c>
    </row>
    <row r="357" spans="1:68" hidden="1" x14ac:dyDescent="0.25">
      <c r="H357" s="37">
        <v>2025</v>
      </c>
      <c r="I357" s="27" t="s">
        <v>3474</v>
      </c>
      <c r="J357" s="27" t="s">
        <v>3475</v>
      </c>
      <c r="AF357" s="120" t="s">
        <v>664</v>
      </c>
      <c r="AG357" s="33" t="s">
        <v>3476</v>
      </c>
      <c r="AH357" s="28" t="s">
        <v>2105</v>
      </c>
      <c r="AI357" s="37">
        <v>2025</v>
      </c>
      <c r="AJ357" s="38" t="s">
        <v>3482</v>
      </c>
    </row>
    <row r="358" spans="1:68" hidden="1" x14ac:dyDescent="0.25">
      <c r="H358" s="37">
        <v>2025</v>
      </c>
      <c r="I358" s="27" t="s">
        <v>3474</v>
      </c>
      <c r="J358" s="27" t="s">
        <v>3475</v>
      </c>
      <c r="AF358" s="120" t="s">
        <v>664</v>
      </c>
      <c r="AG358" s="33" t="s">
        <v>3476</v>
      </c>
      <c r="AH358" s="28" t="s">
        <v>647</v>
      </c>
      <c r="AI358" s="37">
        <v>2025</v>
      </c>
      <c r="AJ358" s="38" t="s">
        <v>3482</v>
      </c>
    </row>
    <row r="359" spans="1:68" hidden="1" x14ac:dyDescent="0.25">
      <c r="H359" s="37">
        <v>2025</v>
      </c>
      <c r="I359" s="27" t="s">
        <v>3474</v>
      </c>
      <c r="J359" s="27" t="s">
        <v>3475</v>
      </c>
      <c r="AF359" s="120" t="s">
        <v>664</v>
      </c>
      <c r="AG359" s="33" t="s">
        <v>3476</v>
      </c>
      <c r="AH359" s="28" t="s">
        <v>2116</v>
      </c>
      <c r="AI359" s="37">
        <v>2025</v>
      </c>
      <c r="AJ359" s="38" t="s">
        <v>3480</v>
      </c>
    </row>
    <row r="360" spans="1:68" x14ac:dyDescent="0.25">
      <c r="A360" s="26"/>
      <c r="B360" s="26"/>
      <c r="C360" s="26"/>
      <c r="D360" s="26"/>
      <c r="E360" s="26"/>
      <c r="F360" s="26"/>
      <c r="H360" s="37"/>
      <c r="I360" s="27" t="s">
        <v>355</v>
      </c>
      <c r="J360" s="27" t="s">
        <v>329</v>
      </c>
      <c r="Z360" s="26" t="s">
        <v>209</v>
      </c>
      <c r="AF360" s="38"/>
      <c r="AN360" s="40"/>
      <c r="AQ360" s="39">
        <v>182</v>
      </c>
      <c r="AU360" s="43" t="s">
        <v>155</v>
      </c>
    </row>
    <row r="361" spans="1:68" x14ac:dyDescent="0.25">
      <c r="A361" s="26"/>
      <c r="B361" s="26"/>
      <c r="C361" s="26"/>
      <c r="D361" s="26"/>
      <c r="E361" s="26"/>
      <c r="F361" s="26"/>
      <c r="H361" s="37"/>
      <c r="I361" s="27" t="s">
        <v>1696</v>
      </c>
      <c r="J361" s="27" t="s">
        <v>1697</v>
      </c>
      <c r="Z361" s="26" t="s">
        <v>1532</v>
      </c>
      <c r="AF361" s="38"/>
      <c r="AN361" s="40"/>
      <c r="AQ361" s="39">
        <v>828</v>
      </c>
      <c r="AU361" s="43" t="s">
        <v>155</v>
      </c>
      <c r="AX361" s="46" t="s">
        <v>1698</v>
      </c>
    </row>
    <row r="362" spans="1:68" x14ac:dyDescent="0.25">
      <c r="A362" s="26"/>
      <c r="B362" s="26"/>
      <c r="C362" s="26"/>
      <c r="D362" s="26"/>
      <c r="E362" s="26"/>
      <c r="F362" s="26"/>
      <c r="H362" s="37"/>
      <c r="I362" s="27" t="s">
        <v>650</v>
      </c>
      <c r="J362" s="27" t="s">
        <v>651</v>
      </c>
      <c r="Z362" s="26" t="s">
        <v>209</v>
      </c>
      <c r="AF362" s="38"/>
      <c r="AN362" s="40"/>
      <c r="AQ362" s="39">
        <v>400</v>
      </c>
      <c r="AU362" s="43" t="s">
        <v>155</v>
      </c>
    </row>
    <row r="363" spans="1:68" x14ac:dyDescent="0.25">
      <c r="A363" s="26"/>
      <c r="B363" s="26"/>
      <c r="C363" s="26"/>
      <c r="D363" s="26"/>
      <c r="E363" s="26"/>
      <c r="F363" s="26"/>
      <c r="H363" s="37"/>
      <c r="I363" s="27" t="s">
        <v>398</v>
      </c>
      <c r="J363" s="27" t="s">
        <v>399</v>
      </c>
      <c r="Z363" s="26" t="s">
        <v>209</v>
      </c>
      <c r="AF363" s="38"/>
      <c r="AN363" s="40"/>
      <c r="AQ363" s="39">
        <v>221</v>
      </c>
      <c r="AU363" s="43" t="s">
        <v>155</v>
      </c>
    </row>
    <row r="364" spans="1:68" x14ac:dyDescent="0.25">
      <c r="A364" s="26"/>
      <c r="B364" s="26"/>
      <c r="C364" s="26"/>
      <c r="D364" s="26"/>
      <c r="E364" s="26"/>
      <c r="F364" s="26"/>
      <c r="H364" s="37"/>
      <c r="I364" s="27" t="s">
        <v>420</v>
      </c>
      <c r="J364" s="27" t="s">
        <v>421</v>
      </c>
      <c r="X364" s="26" t="s">
        <v>422</v>
      </c>
      <c r="AB364" s="26" t="s">
        <v>423</v>
      </c>
      <c r="AF364" s="38"/>
      <c r="AN364" s="40" t="s">
        <v>424</v>
      </c>
      <c r="AQ364" s="39">
        <v>239</v>
      </c>
      <c r="AR364" s="30" t="s">
        <v>425</v>
      </c>
      <c r="AU364" s="43" t="s">
        <v>155</v>
      </c>
      <c r="AW364" s="45">
        <v>45421</v>
      </c>
      <c r="BP364" s="49">
        <v>1</v>
      </c>
    </row>
    <row r="365" spans="1:68" x14ac:dyDescent="0.25">
      <c r="A365" s="26"/>
      <c r="B365" s="26"/>
      <c r="C365" s="26"/>
      <c r="D365" s="26"/>
      <c r="E365" s="26"/>
      <c r="F365" s="26"/>
      <c r="H365" s="37"/>
      <c r="I365" s="27" t="s">
        <v>900</v>
      </c>
      <c r="J365" s="27" t="s">
        <v>901</v>
      </c>
      <c r="AF365" s="38"/>
      <c r="AN365" s="40"/>
      <c r="AQ365" s="39">
        <v>535</v>
      </c>
      <c r="AR365" s="30" t="s">
        <v>902</v>
      </c>
      <c r="AU365" s="43" t="s">
        <v>155</v>
      </c>
      <c r="BC365" s="48">
        <v>44926</v>
      </c>
      <c r="BE365" s="49">
        <v>27</v>
      </c>
      <c r="BG365" s="49">
        <v>0</v>
      </c>
      <c r="BJ365" s="49">
        <v>0</v>
      </c>
    </row>
    <row r="366" spans="1:68" x14ac:dyDescent="0.25">
      <c r="A366" s="122"/>
      <c r="B366" s="123"/>
      <c r="C366" s="123"/>
      <c r="D366" s="123"/>
      <c r="E366" s="123"/>
      <c r="F366" s="123"/>
      <c r="G366" s="132"/>
      <c r="H366" s="37"/>
      <c r="I366" s="27" t="s">
        <v>2758</v>
      </c>
      <c r="J366" s="27" t="s">
        <v>2759</v>
      </c>
      <c r="AF366" s="120" t="s">
        <v>47</v>
      </c>
      <c r="BA366" s="47" t="s">
        <v>47</v>
      </c>
    </row>
    <row r="367" spans="1:68" x14ac:dyDescent="0.25">
      <c r="H367" s="37"/>
      <c r="I367" s="27" t="s">
        <v>2766</v>
      </c>
      <c r="J367" s="27" t="s">
        <v>2767</v>
      </c>
    </row>
    <row r="368" spans="1:68" x14ac:dyDescent="0.25">
      <c r="A368" s="26"/>
      <c r="B368" s="26"/>
      <c r="C368" s="26"/>
      <c r="D368" s="26"/>
      <c r="E368" s="26"/>
      <c r="F368" s="26"/>
      <c r="H368" s="37"/>
      <c r="I368" s="27" t="s">
        <v>2768</v>
      </c>
      <c r="J368" s="27" t="s">
        <v>623</v>
      </c>
      <c r="AB368" s="26" t="s">
        <v>423</v>
      </c>
      <c r="AF368" s="38"/>
      <c r="AN368" s="40"/>
      <c r="AU368" s="43" t="s">
        <v>155</v>
      </c>
    </row>
    <row r="369" spans="1:69" x14ac:dyDescent="0.25">
      <c r="A369" s="26"/>
      <c r="B369" s="26"/>
      <c r="C369" s="26"/>
      <c r="D369" s="26"/>
      <c r="E369" s="26"/>
      <c r="F369" s="26"/>
      <c r="H369" s="37"/>
      <c r="I369" s="27" t="s">
        <v>1681</v>
      </c>
      <c r="J369" s="27" t="s">
        <v>1682</v>
      </c>
      <c r="AB369" s="26" t="s">
        <v>423</v>
      </c>
      <c r="AF369" s="38"/>
      <c r="AN369" s="40"/>
      <c r="AQ369" s="39">
        <v>824</v>
      </c>
      <c r="AR369" s="30" t="s">
        <v>1683</v>
      </c>
      <c r="AU369" s="43" t="s">
        <v>155</v>
      </c>
      <c r="BC369" s="48">
        <v>44999</v>
      </c>
      <c r="BI369" s="49" t="e">
        <v>#VALUE!</v>
      </c>
      <c r="BJ369" s="49">
        <v>5</v>
      </c>
    </row>
    <row r="370" spans="1:69" x14ac:dyDescent="0.25">
      <c r="A370" s="38"/>
      <c r="B370" s="38"/>
      <c r="C370" s="38"/>
      <c r="D370" s="38"/>
      <c r="E370" s="38"/>
      <c r="F370" s="38"/>
      <c r="G370" s="132"/>
      <c r="H370" s="37"/>
      <c r="I370" s="27" t="s">
        <v>2775</v>
      </c>
      <c r="J370" s="27" t="s">
        <v>2776</v>
      </c>
      <c r="AB370" s="26" t="s">
        <v>86</v>
      </c>
      <c r="AF370" s="38" t="s">
        <v>47</v>
      </c>
      <c r="AN370" s="40"/>
      <c r="AU370" s="43" t="s">
        <v>155</v>
      </c>
      <c r="AX370" s="46" t="s">
        <v>2777</v>
      </c>
      <c r="BA370" s="47" t="s">
        <v>47</v>
      </c>
      <c r="BI370" s="49" t="e">
        <v>#VALUE!</v>
      </c>
    </row>
    <row r="371" spans="1:69" x14ac:dyDescent="0.25">
      <c r="A371" s="26"/>
      <c r="B371" s="26"/>
      <c r="C371" s="26"/>
      <c r="D371" s="26"/>
      <c r="E371" s="26"/>
      <c r="F371" s="26"/>
      <c r="H371" s="37"/>
      <c r="I371" s="27" t="s">
        <v>1489</v>
      </c>
      <c r="J371" s="27" t="s">
        <v>1490</v>
      </c>
      <c r="L371" s="30" t="s">
        <v>750</v>
      </c>
      <c r="AA371" s="26" t="s">
        <v>1491</v>
      </c>
      <c r="AF371" s="38"/>
      <c r="AN371" s="40" t="s">
        <v>972</v>
      </c>
      <c r="AQ371" s="39">
        <v>766</v>
      </c>
      <c r="AR371" s="30" t="s">
        <v>1492</v>
      </c>
      <c r="AU371" s="43" t="s">
        <v>1185</v>
      </c>
      <c r="AX371" s="46" t="s">
        <v>1493</v>
      </c>
      <c r="BI371" s="49" t="e">
        <v>#VALUE!</v>
      </c>
    </row>
    <row r="372" spans="1:69" x14ac:dyDescent="0.25">
      <c r="A372" s="26"/>
      <c r="B372" s="26"/>
      <c r="C372" s="26"/>
      <c r="D372" s="26"/>
      <c r="E372" s="26"/>
      <c r="F372" s="26"/>
      <c r="H372" s="37"/>
      <c r="I372" s="27" t="s">
        <v>1672</v>
      </c>
      <c r="J372" s="27" t="s">
        <v>1673</v>
      </c>
      <c r="W372" s="26" t="s">
        <v>1519</v>
      </c>
      <c r="Z372" s="26" t="s">
        <v>736</v>
      </c>
      <c r="AB372" s="26" t="s">
        <v>719</v>
      </c>
      <c r="AF372" s="38" t="s">
        <v>29</v>
      </c>
      <c r="AN372" s="40"/>
      <c r="AQ372" s="39">
        <v>822</v>
      </c>
      <c r="AR372" s="30" t="s">
        <v>1675</v>
      </c>
      <c r="AU372" s="43" t="s">
        <v>911</v>
      </c>
      <c r="AY372" s="34" t="s">
        <v>1674</v>
      </c>
      <c r="BA372" s="47" t="s">
        <v>35</v>
      </c>
      <c r="BC372" s="48">
        <v>45118</v>
      </c>
      <c r="BI372" s="49" t="e">
        <v>#VALUE!</v>
      </c>
      <c r="BJ372" s="49">
        <v>6</v>
      </c>
    </row>
    <row r="373" spans="1:69" x14ac:dyDescent="0.25">
      <c r="A373" s="26"/>
      <c r="B373" s="26"/>
      <c r="C373" s="26"/>
      <c r="D373" s="26"/>
      <c r="E373" s="26"/>
      <c r="F373" s="26"/>
      <c r="H373" s="37"/>
      <c r="I373" s="27" t="s">
        <v>640</v>
      </c>
      <c r="J373" s="27" t="s">
        <v>641</v>
      </c>
      <c r="AB373" s="26" t="s">
        <v>423</v>
      </c>
      <c r="AF373" s="38"/>
      <c r="AN373" s="40"/>
      <c r="AQ373" s="39">
        <v>391</v>
      </c>
      <c r="AR373" s="30" t="s">
        <v>642</v>
      </c>
      <c r="AU373" s="43" t="s">
        <v>155</v>
      </c>
      <c r="BC373" s="48">
        <v>44308</v>
      </c>
      <c r="BE373" s="49">
        <v>0</v>
      </c>
      <c r="BG373" s="49">
        <v>0</v>
      </c>
      <c r="BI373" s="49">
        <v>0</v>
      </c>
      <c r="BJ373" s="49">
        <v>0</v>
      </c>
    </row>
    <row r="374" spans="1:69" x14ac:dyDescent="0.25">
      <c r="A374" s="26"/>
      <c r="B374" s="26"/>
      <c r="C374" s="26"/>
      <c r="D374" s="26"/>
      <c r="E374" s="26"/>
      <c r="F374" s="26"/>
      <c r="H374" s="37"/>
      <c r="I374" s="27" t="s">
        <v>1651</v>
      </c>
      <c r="J374" s="27" t="s">
        <v>1652</v>
      </c>
      <c r="AB374" s="26" t="s">
        <v>423</v>
      </c>
      <c r="AF374" s="38"/>
      <c r="AN374" s="40" t="s">
        <v>424</v>
      </c>
      <c r="AQ374" s="39">
        <v>815</v>
      </c>
      <c r="AR374" s="30" t="s">
        <v>1653</v>
      </c>
      <c r="AU374" s="43" t="s">
        <v>155</v>
      </c>
      <c r="BC374" s="48">
        <v>44973</v>
      </c>
      <c r="BI374" s="49" t="e">
        <v>#VALUE!</v>
      </c>
      <c r="BJ374" s="49">
        <v>6</v>
      </c>
    </row>
    <row r="375" spans="1:69" x14ac:dyDescent="0.25">
      <c r="A375" s="26"/>
      <c r="B375" s="26"/>
      <c r="C375" s="26"/>
      <c r="D375" s="26"/>
      <c r="E375" s="26"/>
      <c r="F375" s="26"/>
      <c r="H375" s="37"/>
      <c r="I375" s="27" t="s">
        <v>1687</v>
      </c>
      <c r="J375" s="27" t="s">
        <v>1688</v>
      </c>
      <c r="AA375" s="26" t="s">
        <v>990</v>
      </c>
      <c r="AB375" s="26" t="s">
        <v>423</v>
      </c>
      <c r="AF375" s="38"/>
      <c r="AN375" s="40" t="s">
        <v>972</v>
      </c>
      <c r="AQ375" s="39">
        <v>826</v>
      </c>
      <c r="AR375" s="30" t="s">
        <v>1690</v>
      </c>
      <c r="AU375" s="43" t="s">
        <v>155</v>
      </c>
      <c r="AX375" s="46" t="s">
        <v>1691</v>
      </c>
      <c r="AY375" s="34" t="s">
        <v>1689</v>
      </c>
      <c r="BA375" s="47" t="s">
        <v>35</v>
      </c>
      <c r="BC375" s="48">
        <v>45118</v>
      </c>
      <c r="BI375" s="49" t="e">
        <v>#VALUE!</v>
      </c>
      <c r="BJ375" s="49">
        <v>29</v>
      </c>
    </row>
    <row r="376" spans="1:69" x14ac:dyDescent="0.25">
      <c r="H376" s="37"/>
      <c r="I376" s="27" t="s">
        <v>3589</v>
      </c>
      <c r="J376" s="27" t="s">
        <v>3590</v>
      </c>
    </row>
    <row r="377" spans="1:69" x14ac:dyDescent="0.25">
      <c r="A377" s="26"/>
      <c r="B377" s="26"/>
      <c r="C377" s="26"/>
      <c r="D377" s="26"/>
      <c r="E377" s="26"/>
      <c r="F377" s="26"/>
      <c r="H377" s="37"/>
      <c r="I377" s="27" t="s">
        <v>1777</v>
      </c>
      <c r="J377" s="27" t="s">
        <v>2783</v>
      </c>
      <c r="L377" s="30" t="s">
        <v>750</v>
      </c>
      <c r="AB377" s="26" t="s">
        <v>423</v>
      </c>
      <c r="AF377" s="38"/>
      <c r="AN377" s="40"/>
      <c r="AR377" s="30" t="s">
        <v>2756</v>
      </c>
      <c r="AU377" s="43" t="s">
        <v>1185</v>
      </c>
      <c r="AX377" s="46" t="s">
        <v>2784</v>
      </c>
      <c r="BI377" s="49" t="e">
        <v>#VALUE!</v>
      </c>
    </row>
    <row r="378" spans="1:69" x14ac:dyDescent="0.25">
      <c r="A378" s="44"/>
      <c r="B378" s="44"/>
      <c r="C378" s="44"/>
      <c r="D378" s="44"/>
      <c r="E378" s="44"/>
      <c r="F378" s="44"/>
      <c r="G378" s="131"/>
      <c r="H378" s="37"/>
      <c r="I378" s="27" t="s">
        <v>1777</v>
      </c>
      <c r="J378" s="27" t="s">
        <v>1778</v>
      </c>
      <c r="Z378" s="26" t="s">
        <v>1532</v>
      </c>
      <c r="AF378" s="38"/>
      <c r="AN378" s="40"/>
      <c r="AQ378" s="39">
        <v>841</v>
      </c>
      <c r="AU378" s="43" t="s">
        <v>155</v>
      </c>
      <c r="AV378" s="44" t="s">
        <v>1575</v>
      </c>
    </row>
    <row r="379" spans="1:69" x14ac:dyDescent="0.25">
      <c r="A379" s="26"/>
      <c r="B379" s="26"/>
      <c r="C379" s="26"/>
      <c r="D379" s="26"/>
      <c r="E379" s="26"/>
      <c r="F379" s="26"/>
      <c r="H379" s="37"/>
      <c r="I379" s="27" t="s">
        <v>696</v>
      </c>
      <c r="J379" s="27" t="s">
        <v>697</v>
      </c>
      <c r="AF379" s="38"/>
      <c r="AN379" s="40"/>
      <c r="AQ379" s="39">
        <v>430</v>
      </c>
      <c r="AR379" s="30" t="s">
        <v>698</v>
      </c>
      <c r="AU379" s="43" t="s">
        <v>155</v>
      </c>
      <c r="BC379" s="48">
        <v>45548.750775462962</v>
      </c>
      <c r="BG379" s="49">
        <v>372</v>
      </c>
      <c r="BI379" s="49">
        <v>5</v>
      </c>
      <c r="BP379" s="49">
        <v>1</v>
      </c>
      <c r="BQ379" s="49">
        <v>1</v>
      </c>
    </row>
    <row r="380" spans="1:69" x14ac:dyDescent="0.25">
      <c r="A380" s="26"/>
      <c r="B380" s="26"/>
      <c r="C380" s="26"/>
      <c r="D380" s="26"/>
      <c r="E380" s="26"/>
      <c r="F380" s="26"/>
      <c r="H380" s="37"/>
      <c r="I380" s="27" t="s">
        <v>701</v>
      </c>
      <c r="J380" s="27" t="s">
        <v>702</v>
      </c>
      <c r="W380" s="26" t="s">
        <v>703</v>
      </c>
      <c r="AB380" s="26" t="s">
        <v>423</v>
      </c>
      <c r="AF380" s="38" t="s">
        <v>29</v>
      </c>
      <c r="AN380" s="40"/>
      <c r="AQ380" s="39">
        <v>432</v>
      </c>
      <c r="AR380" s="30" t="s">
        <v>704</v>
      </c>
      <c r="AU380" s="43" t="s">
        <v>155</v>
      </c>
      <c r="BC380" s="48">
        <v>45657</v>
      </c>
      <c r="BE380" s="49">
        <v>33</v>
      </c>
      <c r="BG380" s="49">
        <v>20</v>
      </c>
      <c r="BJ380" s="49">
        <v>0</v>
      </c>
    </row>
    <row r="381" spans="1:69" x14ac:dyDescent="0.25">
      <c r="A381" s="26"/>
      <c r="B381" s="26"/>
      <c r="C381" s="26"/>
      <c r="D381" s="26"/>
      <c r="E381" s="26"/>
      <c r="F381" s="26"/>
      <c r="H381" s="37"/>
      <c r="I381" s="27" t="s">
        <v>1365</v>
      </c>
      <c r="J381" s="27" t="s">
        <v>1366</v>
      </c>
      <c r="AB381" s="26" t="s">
        <v>777</v>
      </c>
      <c r="AF381" s="38"/>
      <c r="AM381" s="39" t="s">
        <v>1304</v>
      </c>
      <c r="AN381" s="40"/>
      <c r="AQ381" s="39">
        <v>726</v>
      </c>
      <c r="AR381" s="30" t="s">
        <v>1367</v>
      </c>
      <c r="AU381" s="43" t="s">
        <v>155</v>
      </c>
      <c r="BC381" s="48">
        <v>44782</v>
      </c>
      <c r="BG381" s="49">
        <v>86</v>
      </c>
      <c r="BI381" s="49" t="e">
        <v>#VALUE!</v>
      </c>
    </row>
    <row r="382" spans="1:69" x14ac:dyDescent="0.25">
      <c r="A382" s="26"/>
      <c r="B382" s="26"/>
      <c r="C382" s="26"/>
      <c r="D382" s="26"/>
      <c r="E382" s="26"/>
      <c r="F382" s="26"/>
      <c r="H382" s="37"/>
      <c r="I382" s="27" t="s">
        <v>509</v>
      </c>
      <c r="J382" s="27" t="s">
        <v>510</v>
      </c>
      <c r="Z382" s="26" t="s">
        <v>209</v>
      </c>
      <c r="AF382" s="38"/>
      <c r="AN382" s="40"/>
      <c r="AQ382" s="39">
        <v>302</v>
      </c>
      <c r="AU382" s="43" t="s">
        <v>155</v>
      </c>
    </row>
    <row r="383" spans="1:69" x14ac:dyDescent="0.25">
      <c r="A383" s="26"/>
      <c r="B383" s="26"/>
      <c r="C383" s="26"/>
      <c r="D383" s="26"/>
      <c r="E383" s="26"/>
      <c r="F383" s="26"/>
      <c r="H383" s="37"/>
      <c r="I383" s="27" t="s">
        <v>503</v>
      </c>
      <c r="J383" s="27" t="s">
        <v>504</v>
      </c>
      <c r="Z383" s="26" t="s">
        <v>209</v>
      </c>
      <c r="AF383" s="38"/>
      <c r="AN383" s="40"/>
      <c r="AQ383" s="39">
        <v>298</v>
      </c>
      <c r="AU383" s="43" t="s">
        <v>155</v>
      </c>
    </row>
    <row r="384" spans="1:69" x14ac:dyDescent="0.25">
      <c r="A384" s="26"/>
      <c r="B384" s="26"/>
      <c r="C384" s="26"/>
      <c r="D384" s="26"/>
      <c r="E384" s="26"/>
      <c r="F384" s="26"/>
      <c r="H384" s="37"/>
      <c r="I384" s="27" t="s">
        <v>1343</v>
      </c>
      <c r="J384" s="27" t="s">
        <v>1344</v>
      </c>
      <c r="AB384" s="26" t="s">
        <v>777</v>
      </c>
      <c r="AF384" s="38"/>
      <c r="AN384" s="40"/>
      <c r="AQ384" s="39">
        <v>714</v>
      </c>
      <c r="AR384" s="30" t="s">
        <v>1345</v>
      </c>
      <c r="AU384" s="43" t="s">
        <v>155</v>
      </c>
      <c r="BC384" s="48">
        <v>45291</v>
      </c>
      <c r="BG384" s="49">
        <v>55</v>
      </c>
      <c r="BI384" s="49" t="e">
        <v>#VALUE!</v>
      </c>
      <c r="BJ384" s="49">
        <v>1</v>
      </c>
    </row>
    <row r="385" spans="1:62" x14ac:dyDescent="0.25">
      <c r="A385" s="26"/>
      <c r="B385" s="26"/>
      <c r="C385" s="26"/>
      <c r="D385" s="26"/>
      <c r="E385" s="26"/>
      <c r="F385" s="26"/>
      <c r="H385" s="37"/>
      <c r="I385" s="27" t="s">
        <v>1340</v>
      </c>
      <c r="J385" s="27" t="s">
        <v>1341</v>
      </c>
      <c r="AB385" s="26" t="s">
        <v>777</v>
      </c>
      <c r="AF385" s="38"/>
      <c r="AM385" s="39" t="s">
        <v>1333</v>
      </c>
      <c r="AN385" s="40"/>
      <c r="AQ385" s="39">
        <v>713</v>
      </c>
      <c r="AR385" s="30" t="s">
        <v>1342</v>
      </c>
      <c r="AU385" s="43" t="s">
        <v>155</v>
      </c>
      <c r="BC385" s="48">
        <v>44945</v>
      </c>
      <c r="BG385" s="49">
        <v>84</v>
      </c>
      <c r="BI385" s="49" t="e">
        <v>#VALUE!</v>
      </c>
      <c r="BJ385" s="49">
        <v>0</v>
      </c>
    </row>
    <row r="386" spans="1:62" x14ac:dyDescent="0.25">
      <c r="A386" s="26"/>
      <c r="B386" s="26"/>
      <c r="C386" s="26"/>
      <c r="D386" s="26"/>
      <c r="E386" s="26"/>
      <c r="F386" s="26"/>
      <c r="H386" s="37"/>
      <c r="I386" s="27" t="s">
        <v>1175</v>
      </c>
      <c r="J386" s="27" t="s">
        <v>1176</v>
      </c>
      <c r="AF386" s="38"/>
      <c r="AN386" s="40"/>
      <c r="AQ386" s="39">
        <v>666</v>
      </c>
      <c r="AR386" s="30" t="s">
        <v>1177</v>
      </c>
      <c r="AU386" s="43" t="s">
        <v>155</v>
      </c>
      <c r="BC386" s="48">
        <v>44985</v>
      </c>
      <c r="BI386" s="49">
        <v>12</v>
      </c>
      <c r="BJ386" s="49">
        <v>12</v>
      </c>
    </row>
    <row r="387" spans="1:62" x14ac:dyDescent="0.25">
      <c r="A387" s="26"/>
      <c r="B387" s="26"/>
      <c r="C387" s="26"/>
      <c r="D387" s="26"/>
      <c r="E387" s="26"/>
      <c r="F387" s="26"/>
      <c r="H387" s="37"/>
      <c r="I387" s="27" t="s">
        <v>2785</v>
      </c>
      <c r="J387" s="27" t="s">
        <v>2786</v>
      </c>
      <c r="L387" s="30" t="s">
        <v>2061</v>
      </c>
      <c r="Y387" s="26">
        <v>2025</v>
      </c>
      <c r="Z387" s="26" t="s">
        <v>78</v>
      </c>
      <c r="AD387" s="37">
        <v>50</v>
      </c>
      <c r="AF387" s="38"/>
      <c r="AG387" s="33" t="s">
        <v>2787</v>
      </c>
      <c r="AN387" s="40"/>
      <c r="AO387" s="41">
        <v>2.3333333333333335</v>
      </c>
      <c r="AP387" s="42" t="s">
        <v>2788</v>
      </c>
      <c r="AU387" s="43" t="s">
        <v>1185</v>
      </c>
      <c r="AW387" s="45">
        <v>45572</v>
      </c>
      <c r="AX387" s="46" t="s">
        <v>2061</v>
      </c>
      <c r="BI387" s="49" t="e">
        <v>#VALUE!</v>
      </c>
    </row>
    <row r="388" spans="1:62" x14ac:dyDescent="0.25">
      <c r="A388" s="26"/>
      <c r="B388" s="26"/>
      <c r="C388" s="26"/>
      <c r="D388" s="26"/>
      <c r="E388" s="26"/>
      <c r="F388" s="26"/>
      <c r="H388" s="37"/>
      <c r="I388" s="27" t="s">
        <v>717</v>
      </c>
      <c r="J388" s="27" t="s">
        <v>718</v>
      </c>
      <c r="AB388" s="26" t="s">
        <v>719</v>
      </c>
      <c r="AF388" s="38"/>
      <c r="AM388" s="39" t="s">
        <v>720</v>
      </c>
      <c r="AN388" s="40"/>
      <c r="AQ388" s="39">
        <v>436</v>
      </c>
      <c r="AR388" s="30" t="s">
        <v>721</v>
      </c>
      <c r="AU388" s="43" t="s">
        <v>155</v>
      </c>
    </row>
    <row r="389" spans="1:62" x14ac:dyDescent="0.25">
      <c r="A389" s="26"/>
      <c r="B389" s="26"/>
      <c r="C389" s="26"/>
      <c r="D389" s="26"/>
      <c r="E389" s="26"/>
      <c r="F389" s="26"/>
      <c r="H389" s="37"/>
      <c r="I389" s="27" t="s">
        <v>1885</v>
      </c>
      <c r="J389" s="27" t="s">
        <v>1886</v>
      </c>
      <c r="L389" s="30" t="s">
        <v>750</v>
      </c>
      <c r="AF389" s="38"/>
      <c r="AL389" s="39" t="s">
        <v>1887</v>
      </c>
      <c r="AN389" s="40"/>
      <c r="AQ389" s="39">
        <v>868</v>
      </c>
      <c r="AR389" s="30" t="s">
        <v>1888</v>
      </c>
      <c r="AU389" s="43" t="s">
        <v>155</v>
      </c>
      <c r="AX389" s="46" t="s">
        <v>1889</v>
      </c>
      <c r="BI389" s="49" t="e">
        <v>#VALUE!</v>
      </c>
    </row>
    <row r="390" spans="1:62" x14ac:dyDescent="0.25">
      <c r="H390" s="37"/>
      <c r="I390" s="27" t="s">
        <v>3591</v>
      </c>
      <c r="J390" s="27" t="s">
        <v>3592</v>
      </c>
    </row>
    <row r="391" spans="1:62" x14ac:dyDescent="0.25">
      <c r="A391" s="38"/>
      <c r="B391" s="38"/>
      <c r="C391" s="38"/>
      <c r="D391" s="38"/>
      <c r="E391" s="38"/>
      <c r="F391" s="38"/>
      <c r="G391" s="132"/>
      <c r="H391" s="37"/>
      <c r="I391" s="27" t="s">
        <v>2789</v>
      </c>
      <c r="J391" s="27" t="s">
        <v>2790</v>
      </c>
      <c r="L391" s="30" t="s">
        <v>750</v>
      </c>
      <c r="Z391" s="26" t="s">
        <v>84</v>
      </c>
      <c r="AB391" s="26" t="s">
        <v>86</v>
      </c>
      <c r="AD391" s="37">
        <v>10</v>
      </c>
      <c r="AF391" s="38" t="s">
        <v>47</v>
      </c>
      <c r="AG391" s="33" t="s">
        <v>2791</v>
      </c>
      <c r="AM391" s="39" t="s">
        <v>1081</v>
      </c>
      <c r="AN391" s="40" t="s">
        <v>2792</v>
      </c>
      <c r="AO391" s="41">
        <v>0.5</v>
      </c>
      <c r="AP391" s="42" t="s">
        <v>2793</v>
      </c>
      <c r="AU391" s="43" t="s">
        <v>1185</v>
      </c>
      <c r="AW391" s="45">
        <v>45441</v>
      </c>
      <c r="AX391" s="46" t="s">
        <v>2794</v>
      </c>
      <c r="BA391" s="47" t="s">
        <v>47</v>
      </c>
      <c r="BI391" s="49" t="e">
        <v>#VALUE!</v>
      </c>
    </row>
    <row r="392" spans="1:62" x14ac:dyDescent="0.25">
      <c r="A392" s="26"/>
      <c r="B392" s="26"/>
      <c r="C392" s="26"/>
      <c r="D392" s="26"/>
      <c r="E392" s="26"/>
      <c r="F392" s="26"/>
      <c r="H392" s="37"/>
      <c r="I392" s="27" t="s">
        <v>726</v>
      </c>
      <c r="J392" s="27" t="s">
        <v>727</v>
      </c>
      <c r="Z392" s="26" t="s">
        <v>209</v>
      </c>
      <c r="AF392" s="38"/>
      <c r="AN392" s="40"/>
      <c r="AQ392" s="39">
        <v>440</v>
      </c>
      <c r="AU392" s="43" t="s">
        <v>155</v>
      </c>
      <c r="AX392" s="46" t="s">
        <v>728</v>
      </c>
    </row>
    <row r="393" spans="1:62" x14ac:dyDescent="0.25">
      <c r="A393" s="26"/>
      <c r="B393" s="26"/>
      <c r="C393" s="26"/>
      <c r="D393" s="26"/>
      <c r="E393" s="26"/>
      <c r="F393" s="26"/>
      <c r="H393" s="37"/>
      <c r="I393" s="27" t="s">
        <v>2798</v>
      </c>
      <c r="J393" s="27" t="s">
        <v>623</v>
      </c>
      <c r="AB393" s="26" t="s">
        <v>423</v>
      </c>
      <c r="AF393" s="38"/>
      <c r="AN393" s="40"/>
      <c r="AU393" s="43" t="s">
        <v>155</v>
      </c>
    </row>
    <row r="394" spans="1:62" x14ac:dyDescent="0.25">
      <c r="A394" s="26"/>
      <c r="B394" s="26"/>
      <c r="C394" s="26"/>
      <c r="D394" s="26"/>
      <c r="E394" s="26"/>
      <c r="F394" s="26"/>
      <c r="H394" s="37"/>
      <c r="I394" s="27" t="s">
        <v>360</v>
      </c>
      <c r="J394" s="27" t="s">
        <v>361</v>
      </c>
      <c r="Z394" s="26" t="s">
        <v>209</v>
      </c>
      <c r="AB394" s="26" t="s">
        <v>362</v>
      </c>
      <c r="AF394" s="38"/>
      <c r="AN394" s="40"/>
      <c r="AQ394" s="39">
        <v>185</v>
      </c>
      <c r="AU394" s="43" t="s">
        <v>155</v>
      </c>
    </row>
    <row r="395" spans="1:62" x14ac:dyDescent="0.25">
      <c r="A395" s="26"/>
      <c r="B395" s="26"/>
      <c r="C395" s="26"/>
      <c r="D395" s="26"/>
      <c r="E395" s="26"/>
      <c r="F395" s="26"/>
      <c r="H395" s="37"/>
      <c r="I395" s="27" t="s">
        <v>360</v>
      </c>
      <c r="J395" s="27" t="s">
        <v>361</v>
      </c>
      <c r="AF395" s="38"/>
      <c r="AN395" s="40"/>
      <c r="AQ395" s="39">
        <v>187</v>
      </c>
      <c r="AU395" s="43" t="s">
        <v>155</v>
      </c>
    </row>
    <row r="396" spans="1:62" x14ac:dyDescent="0.25">
      <c r="H396" s="37"/>
      <c r="I396" s="27" t="s">
        <v>3593</v>
      </c>
      <c r="J396" s="26" t="s">
        <v>3594</v>
      </c>
    </row>
    <row r="397" spans="1:62" x14ac:dyDescent="0.25">
      <c r="A397" s="26"/>
      <c r="B397" s="26"/>
      <c r="C397" s="26"/>
      <c r="D397" s="26"/>
      <c r="E397" s="26"/>
      <c r="F397" s="26"/>
      <c r="H397" s="37"/>
      <c r="I397" s="27" t="s">
        <v>921</v>
      </c>
      <c r="J397" s="27" t="s">
        <v>922</v>
      </c>
      <c r="AB397" s="26" t="s">
        <v>777</v>
      </c>
      <c r="AF397" s="38"/>
      <c r="AN397" s="40"/>
      <c r="AQ397" s="39">
        <v>545</v>
      </c>
      <c r="AR397" s="30" t="s">
        <v>923</v>
      </c>
      <c r="AU397" s="43" t="s">
        <v>155</v>
      </c>
      <c r="BC397" s="48">
        <v>44674</v>
      </c>
      <c r="BE397" s="49">
        <v>216</v>
      </c>
      <c r="BG397" s="49">
        <v>0</v>
      </c>
      <c r="BJ397" s="49">
        <v>0</v>
      </c>
    </row>
    <row r="398" spans="1:62" x14ac:dyDescent="0.25">
      <c r="A398" s="26"/>
      <c r="B398" s="26"/>
      <c r="C398" s="26"/>
      <c r="D398" s="26"/>
      <c r="E398" s="26"/>
      <c r="F398" s="26"/>
      <c r="H398" s="37"/>
      <c r="I398" s="27" t="s">
        <v>743</v>
      </c>
      <c r="J398" s="27" t="s">
        <v>744</v>
      </c>
      <c r="AF398" s="38"/>
      <c r="AM398" s="39" t="s">
        <v>720</v>
      </c>
      <c r="AN398" s="40"/>
      <c r="AQ398" s="39">
        <v>450</v>
      </c>
      <c r="AR398" s="30" t="s">
        <v>745</v>
      </c>
      <c r="AU398" s="43" t="s">
        <v>155</v>
      </c>
      <c r="BC398" s="48">
        <v>43938</v>
      </c>
    </row>
    <row r="399" spans="1:62" x14ac:dyDescent="0.25">
      <c r="A399" s="26"/>
      <c r="B399" s="26"/>
      <c r="C399" s="26"/>
      <c r="D399" s="26"/>
      <c r="E399" s="26"/>
      <c r="F399" s="26"/>
      <c r="H399" s="37"/>
      <c r="I399" s="27" t="s">
        <v>2802</v>
      </c>
      <c r="J399" s="27" t="s">
        <v>2803</v>
      </c>
      <c r="L399" s="30" t="s">
        <v>750</v>
      </c>
      <c r="Z399" s="26" t="s">
        <v>91</v>
      </c>
      <c r="AA399" s="26" t="s">
        <v>1792</v>
      </c>
      <c r="AB399" s="26" t="s">
        <v>86</v>
      </c>
      <c r="AF399" s="38"/>
      <c r="AN399" s="26" t="s">
        <v>91</v>
      </c>
      <c r="AU399" s="43" t="s">
        <v>1185</v>
      </c>
      <c r="AX399" s="46" t="s">
        <v>2804</v>
      </c>
      <c r="BI399" s="49" t="e">
        <v>#VALUE!</v>
      </c>
    </row>
    <row r="400" spans="1:62" x14ac:dyDescent="0.25">
      <c r="H400" s="37"/>
      <c r="I400" s="27" t="s">
        <v>3595</v>
      </c>
      <c r="J400" s="27" t="s">
        <v>3596</v>
      </c>
    </row>
    <row r="401" spans="1:68" x14ac:dyDescent="0.25">
      <c r="A401" s="26"/>
      <c r="B401" s="26"/>
      <c r="C401" s="26"/>
      <c r="D401" s="26"/>
      <c r="E401" s="26"/>
      <c r="F401" s="26"/>
      <c r="H401" s="37"/>
      <c r="I401" s="27" t="s">
        <v>2805</v>
      </c>
      <c r="J401" s="27" t="s">
        <v>2806</v>
      </c>
      <c r="L401" s="30" t="s">
        <v>750</v>
      </c>
      <c r="Z401" s="26" t="s">
        <v>91</v>
      </c>
      <c r="AA401" s="26" t="s">
        <v>2807</v>
      </c>
      <c r="AB401" s="26" t="s">
        <v>423</v>
      </c>
      <c r="AF401" s="38"/>
      <c r="AN401" s="26" t="s">
        <v>91</v>
      </c>
      <c r="AU401" s="43" t="s">
        <v>1185</v>
      </c>
      <c r="BI401" s="49" t="e">
        <v>#VALUE!</v>
      </c>
    </row>
    <row r="402" spans="1:68" x14ac:dyDescent="0.25">
      <c r="A402" s="26"/>
      <c r="B402" s="26"/>
      <c r="C402" s="26"/>
      <c r="D402" s="26"/>
      <c r="E402" s="26"/>
      <c r="F402" s="26"/>
      <c r="H402" s="37"/>
      <c r="I402" s="27" t="s">
        <v>1294</v>
      </c>
      <c r="J402" s="27" t="s">
        <v>1295</v>
      </c>
      <c r="W402" s="26" t="s">
        <v>1093</v>
      </c>
      <c r="AB402" s="26" t="s">
        <v>777</v>
      </c>
      <c r="AF402" s="38"/>
      <c r="AN402" s="40"/>
      <c r="AQ402" s="39">
        <v>704</v>
      </c>
      <c r="AR402" s="30" t="s">
        <v>1296</v>
      </c>
      <c r="AU402" s="43" t="s">
        <v>155</v>
      </c>
      <c r="BC402" s="48">
        <v>44677</v>
      </c>
      <c r="BG402" s="49">
        <v>127</v>
      </c>
      <c r="BI402" s="49" t="e">
        <v>#VALUE!</v>
      </c>
    </row>
    <row r="403" spans="1:68" x14ac:dyDescent="0.25">
      <c r="A403" s="26"/>
      <c r="B403" s="26"/>
      <c r="C403" s="26"/>
      <c r="D403" s="26"/>
      <c r="E403" s="26"/>
      <c r="F403" s="26"/>
      <c r="H403" s="37"/>
      <c r="I403" s="27" t="s">
        <v>1294</v>
      </c>
      <c r="J403" s="27" t="s">
        <v>1444</v>
      </c>
      <c r="W403" s="26" t="s">
        <v>1093</v>
      </c>
      <c r="Z403" s="26" t="s">
        <v>78</v>
      </c>
      <c r="AB403" s="26" t="s">
        <v>777</v>
      </c>
      <c r="AF403" s="38"/>
      <c r="AN403" s="40"/>
      <c r="AQ403" s="39">
        <v>749</v>
      </c>
      <c r="AR403" s="30" t="s">
        <v>1445</v>
      </c>
      <c r="AU403" s="43" t="s">
        <v>155</v>
      </c>
      <c r="BC403" s="48">
        <v>44985</v>
      </c>
      <c r="BG403" s="49">
        <v>72</v>
      </c>
      <c r="BI403" s="49" t="e">
        <v>#VALUE!</v>
      </c>
      <c r="BJ403" s="49">
        <v>0</v>
      </c>
    </row>
    <row r="404" spans="1:68" x14ac:dyDescent="0.25">
      <c r="A404" s="26"/>
      <c r="B404" s="26"/>
      <c r="C404" s="26"/>
      <c r="D404" s="26"/>
      <c r="E404" s="26"/>
      <c r="F404" s="26"/>
      <c r="H404" s="37"/>
      <c r="I404" s="27" t="s">
        <v>1669</v>
      </c>
      <c r="J404" s="27" t="s">
        <v>1670</v>
      </c>
      <c r="W404" s="26" t="s">
        <v>1093</v>
      </c>
      <c r="Z404" s="26" t="s">
        <v>78</v>
      </c>
      <c r="AB404" s="26" t="s">
        <v>777</v>
      </c>
      <c r="AF404" s="38"/>
      <c r="AM404" s="39" t="s">
        <v>720</v>
      </c>
      <c r="AN404" s="40"/>
      <c r="AQ404" s="39">
        <v>821</v>
      </c>
      <c r="AR404" s="30" t="s">
        <v>1671</v>
      </c>
      <c r="AU404" s="43" t="s">
        <v>155</v>
      </c>
      <c r="BC404" s="48">
        <v>44999</v>
      </c>
      <c r="BI404" s="49" t="e">
        <v>#VALUE!</v>
      </c>
      <c r="BJ404" s="49">
        <v>49</v>
      </c>
    </row>
    <row r="405" spans="1:68" x14ac:dyDescent="0.25">
      <c r="A405" s="121" t="s">
        <v>2131</v>
      </c>
      <c r="H405" s="37"/>
      <c r="I405" s="27" t="s">
        <v>3597</v>
      </c>
      <c r="J405" s="27" t="s">
        <v>3598</v>
      </c>
      <c r="Z405" s="26" t="s">
        <v>94</v>
      </c>
      <c r="AB405" s="26" t="s">
        <v>423</v>
      </c>
      <c r="AF405" t="s">
        <v>94</v>
      </c>
    </row>
    <row r="406" spans="1:68" x14ac:dyDescent="0.25">
      <c r="A406" s="26"/>
      <c r="B406" s="26"/>
      <c r="C406" s="26"/>
      <c r="D406" s="26"/>
      <c r="E406" s="26"/>
      <c r="F406" s="26"/>
      <c r="H406" s="37"/>
      <c r="I406" s="27" t="s">
        <v>904</v>
      </c>
      <c r="J406" s="27" t="s">
        <v>905</v>
      </c>
      <c r="W406" s="26" t="s">
        <v>906</v>
      </c>
      <c r="AB406" s="26" t="s">
        <v>423</v>
      </c>
      <c r="AF406" s="38" t="s">
        <v>29</v>
      </c>
      <c r="AN406" s="40"/>
      <c r="AQ406" s="39">
        <v>538</v>
      </c>
      <c r="AR406" s="30" t="s">
        <v>907</v>
      </c>
      <c r="AU406" s="43" t="s">
        <v>155</v>
      </c>
      <c r="BC406" s="48">
        <v>45540.966793981483</v>
      </c>
      <c r="BE406" s="49">
        <v>2</v>
      </c>
      <c r="BG406" s="49">
        <v>138</v>
      </c>
      <c r="BI406" s="49" t="e">
        <v>#VALUE!</v>
      </c>
      <c r="BJ406" s="49">
        <v>2</v>
      </c>
    </row>
    <row r="407" spans="1:68" x14ac:dyDescent="0.25">
      <c r="A407" s="26"/>
      <c r="B407" s="26"/>
      <c r="C407" s="26"/>
      <c r="D407" s="26"/>
      <c r="E407" s="26"/>
      <c r="F407" s="26"/>
      <c r="H407" s="37"/>
      <c r="I407" s="27" t="s">
        <v>514</v>
      </c>
      <c r="J407" s="27" t="s">
        <v>515</v>
      </c>
      <c r="Z407" s="26" t="s">
        <v>209</v>
      </c>
      <c r="AF407" s="38"/>
      <c r="AN407" s="40"/>
      <c r="AQ407" s="39">
        <v>306</v>
      </c>
      <c r="AU407" s="43" t="s">
        <v>155</v>
      </c>
    </row>
    <row r="408" spans="1:68" x14ac:dyDescent="0.25">
      <c r="A408" s="38"/>
      <c r="B408" s="38"/>
      <c r="C408" s="38"/>
      <c r="D408" s="38"/>
      <c r="E408" s="38"/>
      <c r="F408" s="38"/>
      <c r="G408" s="132"/>
      <c r="H408" s="37"/>
      <c r="I408" s="27" t="s">
        <v>2808</v>
      </c>
      <c r="J408" s="27" t="s">
        <v>2809</v>
      </c>
      <c r="AB408" s="26" t="s">
        <v>28</v>
      </c>
      <c r="AF408" s="38" t="s">
        <v>47</v>
      </c>
      <c r="AN408" s="40"/>
      <c r="AU408" s="43" t="s">
        <v>155</v>
      </c>
      <c r="BA408" s="47" t="s">
        <v>47</v>
      </c>
      <c r="BC408" s="48">
        <v>44693</v>
      </c>
      <c r="BG408" s="49">
        <v>6</v>
      </c>
      <c r="BI408" s="49" t="e">
        <v>#VALUE!</v>
      </c>
    </row>
    <row r="409" spans="1:68" x14ac:dyDescent="0.25">
      <c r="A409" s="26"/>
      <c r="B409" s="26"/>
      <c r="C409" s="26"/>
      <c r="D409" s="26"/>
      <c r="E409" s="26"/>
      <c r="F409" s="26"/>
      <c r="H409" s="37"/>
      <c r="I409" s="27" t="s">
        <v>2282</v>
      </c>
      <c r="J409" s="27" t="s">
        <v>2283</v>
      </c>
      <c r="Z409" s="26" t="s">
        <v>45</v>
      </c>
      <c r="AF409" s="38"/>
      <c r="AN409" s="40"/>
      <c r="AP409" s="42">
        <v>32</v>
      </c>
      <c r="AQ409" s="39">
        <v>954</v>
      </c>
      <c r="AU409" s="43" t="s">
        <v>155</v>
      </c>
      <c r="BC409" s="48">
        <v>45657</v>
      </c>
      <c r="BO409" s="50">
        <v>5</v>
      </c>
    </row>
    <row r="410" spans="1:68" x14ac:dyDescent="0.25">
      <c r="A410" s="26"/>
      <c r="B410" s="26"/>
      <c r="C410" s="26"/>
      <c r="D410" s="26"/>
      <c r="E410" s="26"/>
      <c r="F410" s="26"/>
      <c r="H410" s="37"/>
      <c r="I410" s="27" t="s">
        <v>2282</v>
      </c>
      <c r="J410" s="27" t="s">
        <v>2284</v>
      </c>
      <c r="Z410" s="26" t="s">
        <v>45</v>
      </c>
      <c r="AF410" s="38"/>
      <c r="AN410" s="40"/>
      <c r="AP410" s="42">
        <v>32</v>
      </c>
      <c r="AQ410" s="39">
        <v>954</v>
      </c>
      <c r="AU410" s="43" t="s">
        <v>155</v>
      </c>
      <c r="BC410" s="48">
        <v>45657</v>
      </c>
      <c r="BO410" s="50">
        <v>6</v>
      </c>
    </row>
    <row r="411" spans="1:68" x14ac:dyDescent="0.25">
      <c r="A411" s="26"/>
      <c r="B411" s="26"/>
      <c r="C411" s="26"/>
      <c r="D411" s="26"/>
      <c r="E411" s="26"/>
      <c r="F411" s="26"/>
      <c r="H411" s="37"/>
      <c r="I411" s="27" t="s">
        <v>988</v>
      </c>
      <c r="J411" s="27" t="s">
        <v>989</v>
      </c>
      <c r="AA411" s="26" t="s">
        <v>990</v>
      </c>
      <c r="AB411" s="26" t="s">
        <v>423</v>
      </c>
      <c r="AF411" s="38"/>
      <c r="AN411" s="40" t="s">
        <v>972</v>
      </c>
      <c r="AQ411" s="39">
        <v>587</v>
      </c>
      <c r="AR411" s="30" t="s">
        <v>991</v>
      </c>
      <c r="AU411" s="43" t="s">
        <v>155</v>
      </c>
      <c r="BC411" s="48">
        <v>44862</v>
      </c>
      <c r="BG411" s="49">
        <v>32</v>
      </c>
    </row>
    <row r="412" spans="1:68" x14ac:dyDescent="0.25">
      <c r="A412" s="38"/>
      <c r="B412" s="38"/>
      <c r="C412" s="38"/>
      <c r="D412" s="38"/>
      <c r="E412" s="38"/>
      <c r="F412" s="38"/>
      <c r="G412" s="132"/>
      <c r="H412" s="37"/>
      <c r="I412" s="27" t="s">
        <v>2817</v>
      </c>
      <c r="J412" s="27" t="s">
        <v>2818</v>
      </c>
      <c r="AB412" s="26" t="s">
        <v>86</v>
      </c>
      <c r="AF412" s="38" t="s">
        <v>47</v>
      </c>
      <c r="AN412" s="40"/>
      <c r="AU412" s="43" t="s">
        <v>155</v>
      </c>
      <c r="BA412" s="47" t="s">
        <v>47</v>
      </c>
      <c r="BC412" s="48">
        <v>44442</v>
      </c>
    </row>
    <row r="413" spans="1:68" x14ac:dyDescent="0.25">
      <c r="A413" s="38"/>
      <c r="B413" s="38"/>
      <c r="C413" s="38"/>
      <c r="D413" s="38"/>
      <c r="E413" s="38"/>
      <c r="F413" s="38"/>
      <c r="G413" s="132"/>
      <c r="H413" s="37"/>
      <c r="I413" s="27" t="s">
        <v>2819</v>
      </c>
      <c r="J413" s="27" t="s">
        <v>2820</v>
      </c>
      <c r="AB413" s="26" t="s">
        <v>86</v>
      </c>
      <c r="AF413" s="38" t="s">
        <v>47</v>
      </c>
      <c r="AN413" s="40"/>
      <c r="AU413" s="43" t="s">
        <v>155</v>
      </c>
      <c r="BA413" s="47" t="s">
        <v>47</v>
      </c>
      <c r="BC413" s="48">
        <v>44725</v>
      </c>
      <c r="BG413" s="49">
        <v>6</v>
      </c>
    </row>
    <row r="414" spans="1:68" x14ac:dyDescent="0.25">
      <c r="A414" s="26"/>
      <c r="B414" s="26"/>
      <c r="C414" s="26"/>
      <c r="D414" s="26"/>
      <c r="E414" s="26"/>
      <c r="F414" s="26"/>
      <c r="H414" s="37"/>
      <c r="I414" s="27" t="s">
        <v>1507</v>
      </c>
      <c r="J414" s="27" t="s">
        <v>1508</v>
      </c>
      <c r="AB414" s="26" t="s">
        <v>777</v>
      </c>
      <c r="AF414" s="38"/>
      <c r="AN414" s="40"/>
      <c r="AQ414" s="39">
        <v>773</v>
      </c>
      <c r="AR414" s="30" t="s">
        <v>1509</v>
      </c>
      <c r="AU414" s="43" t="s">
        <v>155</v>
      </c>
      <c r="BC414" s="48">
        <v>45377</v>
      </c>
      <c r="BG414" s="49">
        <v>520</v>
      </c>
      <c r="BI414" s="49">
        <v>5</v>
      </c>
      <c r="BP414" s="49">
        <v>1</v>
      </c>
    </row>
    <row r="415" spans="1:68" x14ac:dyDescent="0.25">
      <c r="A415" s="26"/>
      <c r="B415" s="26"/>
      <c r="C415" s="26"/>
      <c r="D415" s="26"/>
      <c r="E415" s="26"/>
      <c r="F415" s="26"/>
      <c r="H415" s="37"/>
      <c r="I415" s="27" t="s">
        <v>2821</v>
      </c>
      <c r="J415" s="27" t="s">
        <v>2822</v>
      </c>
      <c r="L415" s="30" t="s">
        <v>750</v>
      </c>
      <c r="AB415" s="26" t="s">
        <v>27</v>
      </c>
      <c r="AF415" s="38"/>
      <c r="AN415" s="40"/>
      <c r="AU415" s="43" t="s">
        <v>1185</v>
      </c>
      <c r="AX415" s="46" t="s">
        <v>2823</v>
      </c>
      <c r="BI415" s="49" t="e">
        <v>#VALUE!</v>
      </c>
    </row>
    <row r="416" spans="1:68" x14ac:dyDescent="0.25">
      <c r="A416" s="26"/>
      <c r="B416" s="26"/>
      <c r="C416" s="26"/>
      <c r="D416" s="26"/>
      <c r="E416" s="26"/>
      <c r="F416" s="26"/>
      <c r="H416" s="37"/>
      <c r="I416" s="27" t="s">
        <v>1297</v>
      </c>
      <c r="J416" s="27" t="s">
        <v>1298</v>
      </c>
      <c r="AB416" s="26" t="s">
        <v>423</v>
      </c>
      <c r="AF416" s="38"/>
      <c r="AN416" s="40"/>
      <c r="AQ416" s="39">
        <v>705</v>
      </c>
      <c r="AR416" s="30" t="s">
        <v>1299</v>
      </c>
      <c r="AU416" s="43" t="s">
        <v>155</v>
      </c>
      <c r="BC416" s="48">
        <v>44774</v>
      </c>
      <c r="BG416" s="49">
        <v>20</v>
      </c>
    </row>
    <row r="417" spans="1:67" x14ac:dyDescent="0.25">
      <c r="A417" s="26"/>
      <c r="B417" s="26"/>
      <c r="C417" s="26"/>
      <c r="D417" s="26"/>
      <c r="E417" s="26"/>
      <c r="F417" s="26"/>
      <c r="H417" s="37"/>
      <c r="I417" s="27" t="s">
        <v>708</v>
      </c>
      <c r="J417" s="27" t="s">
        <v>731</v>
      </c>
      <c r="AB417" s="26" t="s">
        <v>423</v>
      </c>
      <c r="AF417" s="38" t="s">
        <v>29</v>
      </c>
      <c r="AN417" s="40"/>
      <c r="AQ417" s="39">
        <v>442</v>
      </c>
      <c r="AR417" s="30" t="s">
        <v>732</v>
      </c>
      <c r="AU417" s="43" t="s">
        <v>155</v>
      </c>
      <c r="AX417" s="46" t="s">
        <v>733</v>
      </c>
      <c r="BC417" s="48">
        <v>44926</v>
      </c>
      <c r="BG417" s="49">
        <v>390</v>
      </c>
      <c r="BJ417" s="49" t="s">
        <v>734</v>
      </c>
    </row>
    <row r="418" spans="1:67" x14ac:dyDescent="0.25">
      <c r="A418" s="26"/>
      <c r="B418" s="26"/>
      <c r="C418" s="26"/>
      <c r="D418" s="26"/>
      <c r="E418" s="26"/>
      <c r="F418" s="26"/>
      <c r="H418" s="37"/>
      <c r="I418" s="27" t="s">
        <v>711</v>
      </c>
      <c r="J418" s="27" t="s">
        <v>712</v>
      </c>
      <c r="W418" s="26" t="s">
        <v>703</v>
      </c>
      <c r="AB418" s="26" t="s">
        <v>423</v>
      </c>
      <c r="AF418" s="38" t="s">
        <v>29</v>
      </c>
      <c r="AN418" s="40"/>
      <c r="AQ418" s="39">
        <v>434</v>
      </c>
      <c r="AR418" s="30" t="s">
        <v>713</v>
      </c>
      <c r="AU418" s="43" t="s">
        <v>155</v>
      </c>
      <c r="BC418" s="48">
        <v>45308</v>
      </c>
      <c r="BG418" s="49">
        <v>166</v>
      </c>
      <c r="BI418" s="49">
        <v>2</v>
      </c>
      <c r="BJ418" s="49">
        <v>1</v>
      </c>
      <c r="BM418" s="49">
        <v>1</v>
      </c>
      <c r="BO418" s="50">
        <v>3</v>
      </c>
    </row>
    <row r="419" spans="1:67" x14ac:dyDescent="0.25">
      <c r="A419" s="26"/>
      <c r="B419" s="26"/>
      <c r="C419" s="26"/>
      <c r="D419" s="26"/>
      <c r="E419" s="26"/>
      <c r="F419" s="26"/>
      <c r="H419" s="37"/>
      <c r="I419" s="27" t="s">
        <v>918</v>
      </c>
      <c r="J419" s="27" t="s">
        <v>919</v>
      </c>
      <c r="AB419" s="26" t="s">
        <v>777</v>
      </c>
      <c r="AF419" s="38"/>
      <c r="AN419" s="40"/>
      <c r="AQ419" s="39">
        <v>544</v>
      </c>
      <c r="AR419" s="30" t="s">
        <v>920</v>
      </c>
      <c r="AU419" s="43" t="s">
        <v>155</v>
      </c>
      <c r="BJ419" s="49">
        <v>0</v>
      </c>
    </row>
    <row r="420" spans="1:67" x14ac:dyDescent="0.25">
      <c r="A420" s="38"/>
      <c r="B420" s="38"/>
      <c r="C420" s="38"/>
      <c r="D420" s="38"/>
      <c r="E420" s="38"/>
      <c r="F420" s="38"/>
      <c r="G420" s="132"/>
      <c r="H420" s="37"/>
      <c r="I420" s="27" t="s">
        <v>2833</v>
      </c>
      <c r="J420" s="27" t="s">
        <v>2834</v>
      </c>
      <c r="L420" s="30" t="s">
        <v>750</v>
      </c>
      <c r="AB420" s="26" t="s">
        <v>86</v>
      </c>
      <c r="AF420" s="38" t="s">
        <v>47</v>
      </c>
      <c r="AN420" s="40"/>
      <c r="AU420" s="43" t="s">
        <v>1185</v>
      </c>
      <c r="AX420" s="46" t="s">
        <v>2835</v>
      </c>
      <c r="BA420" s="47" t="s">
        <v>47</v>
      </c>
      <c r="BI420" s="49" t="e">
        <v>#VALUE!</v>
      </c>
    </row>
    <row r="421" spans="1:67" x14ac:dyDescent="0.25">
      <c r="A421" s="38"/>
      <c r="B421" s="38"/>
      <c r="C421" s="38"/>
      <c r="D421" s="38"/>
      <c r="E421" s="38"/>
      <c r="F421" s="38"/>
      <c r="G421" s="132"/>
      <c r="H421" s="37"/>
      <c r="I421" s="27" t="s">
        <v>1552</v>
      </c>
      <c r="J421" s="27" t="s">
        <v>1553</v>
      </c>
      <c r="AB421" s="26" t="s">
        <v>85</v>
      </c>
      <c r="AF421" s="38" t="s">
        <v>47</v>
      </c>
      <c r="AN421" s="40"/>
      <c r="AU421" s="43" t="s">
        <v>155</v>
      </c>
      <c r="BA421" s="47" t="s">
        <v>47</v>
      </c>
      <c r="BC421" s="48">
        <v>44966</v>
      </c>
      <c r="BG421" s="49">
        <v>60</v>
      </c>
    </row>
    <row r="422" spans="1:67" x14ac:dyDescent="0.25">
      <c r="A422" s="26"/>
      <c r="B422" s="26"/>
      <c r="C422" s="26"/>
      <c r="D422" s="26"/>
      <c r="E422" s="26"/>
      <c r="F422" s="26"/>
      <c r="H422" s="37"/>
      <c r="I422" s="27" t="s">
        <v>1552</v>
      </c>
      <c r="J422" s="27" t="s">
        <v>1553</v>
      </c>
      <c r="W422" s="26" t="s">
        <v>1554</v>
      </c>
      <c r="AB422" s="26" t="s">
        <v>1555</v>
      </c>
      <c r="AF422" s="38" t="s">
        <v>29</v>
      </c>
      <c r="AN422" s="40"/>
      <c r="AQ422" s="39">
        <v>785</v>
      </c>
      <c r="AR422" s="30" t="s">
        <v>1556</v>
      </c>
      <c r="AU422" s="43" t="s">
        <v>155</v>
      </c>
      <c r="BA422" s="47" t="s">
        <v>35</v>
      </c>
      <c r="BC422" s="48">
        <v>44941</v>
      </c>
      <c r="BI422" s="49" t="e">
        <v>#VALUE!</v>
      </c>
      <c r="BJ422" s="49">
        <v>47</v>
      </c>
      <c r="BK422" s="49">
        <v>105</v>
      </c>
      <c r="BL422" s="49">
        <v>4</v>
      </c>
    </row>
    <row r="423" spans="1:67" x14ac:dyDescent="0.25">
      <c r="A423" s="26"/>
      <c r="B423" s="26"/>
      <c r="C423" s="26"/>
      <c r="D423" s="26"/>
      <c r="E423" s="26"/>
      <c r="F423" s="26"/>
      <c r="H423" s="37"/>
      <c r="I423" s="27" t="s">
        <v>1291</v>
      </c>
      <c r="J423" s="27" t="s">
        <v>1292</v>
      </c>
      <c r="Z423" s="26" t="s">
        <v>209</v>
      </c>
      <c r="AF423" s="38"/>
      <c r="AN423" s="40"/>
      <c r="AQ423" s="39">
        <v>703</v>
      </c>
      <c r="AU423" s="43" t="s">
        <v>155</v>
      </c>
      <c r="AX423" s="46" t="s">
        <v>1293</v>
      </c>
    </row>
    <row r="424" spans="1:67" x14ac:dyDescent="0.25">
      <c r="A424" s="26"/>
      <c r="B424" s="26"/>
      <c r="C424" s="26"/>
      <c r="D424" s="26"/>
      <c r="E424" s="26"/>
      <c r="F424" s="26"/>
      <c r="H424" s="37"/>
      <c r="I424" s="27" t="s">
        <v>1291</v>
      </c>
      <c r="J424" s="27" t="s">
        <v>1292</v>
      </c>
      <c r="W424" s="26" t="s">
        <v>1093</v>
      </c>
      <c r="Z424" s="26" t="s">
        <v>90</v>
      </c>
      <c r="AB424" s="26" t="s">
        <v>777</v>
      </c>
      <c r="AF424" s="38"/>
      <c r="AM424" s="39" t="s">
        <v>1304</v>
      </c>
      <c r="AN424" s="40"/>
      <c r="AQ424" s="39">
        <v>709</v>
      </c>
      <c r="AR424" s="30" t="s">
        <v>1305</v>
      </c>
      <c r="AU424" s="43" t="s">
        <v>155</v>
      </c>
      <c r="BA424" s="47" t="s">
        <v>35</v>
      </c>
      <c r="BC424" s="48">
        <v>44788</v>
      </c>
      <c r="BG424" s="49" t="s">
        <v>633</v>
      </c>
    </row>
    <row r="425" spans="1:67" x14ac:dyDescent="0.25">
      <c r="A425" s="26"/>
      <c r="B425" s="26"/>
      <c r="C425" s="26"/>
      <c r="D425" s="26"/>
      <c r="E425" s="26"/>
      <c r="F425" s="26"/>
      <c r="H425" s="37"/>
      <c r="I425" s="27" t="s">
        <v>1291</v>
      </c>
      <c r="J425" s="27" t="s">
        <v>1306</v>
      </c>
      <c r="W425" s="26" t="s">
        <v>1093</v>
      </c>
      <c r="Z425" s="26" t="s">
        <v>90</v>
      </c>
      <c r="AB425" s="26" t="s">
        <v>777</v>
      </c>
      <c r="AF425" s="38"/>
      <c r="AM425" s="39" t="s">
        <v>1304</v>
      </c>
      <c r="AN425" s="40"/>
      <c r="AQ425" s="39">
        <v>709</v>
      </c>
      <c r="AR425" s="30" t="s">
        <v>1305</v>
      </c>
      <c r="AU425" s="43" t="s">
        <v>155</v>
      </c>
      <c r="BA425" s="47" t="s">
        <v>35</v>
      </c>
      <c r="BC425" s="48">
        <v>44788</v>
      </c>
      <c r="BG425" s="49" t="s">
        <v>633</v>
      </c>
    </row>
    <row r="426" spans="1:67" x14ac:dyDescent="0.25">
      <c r="A426" s="26"/>
      <c r="B426" s="26"/>
      <c r="C426" s="26"/>
      <c r="D426" s="26"/>
      <c r="E426" s="26"/>
      <c r="F426" s="26"/>
      <c r="H426" s="37"/>
      <c r="I426" s="27" t="s">
        <v>1291</v>
      </c>
      <c r="J426" s="27" t="s">
        <v>1307</v>
      </c>
      <c r="W426" s="26" t="s">
        <v>1093</v>
      </c>
      <c r="Z426" s="26" t="s">
        <v>90</v>
      </c>
      <c r="AB426" s="26" t="s">
        <v>777</v>
      </c>
      <c r="AF426" s="38"/>
      <c r="AM426" s="39" t="s">
        <v>1304</v>
      </c>
      <c r="AN426" s="40"/>
      <c r="AQ426" s="39">
        <v>709</v>
      </c>
      <c r="AR426" s="30" t="s">
        <v>1305</v>
      </c>
      <c r="AU426" s="43" t="s">
        <v>155</v>
      </c>
      <c r="BA426" s="47" t="s">
        <v>35</v>
      </c>
      <c r="BC426" s="48">
        <v>44788</v>
      </c>
      <c r="BG426" s="49" t="s">
        <v>633</v>
      </c>
    </row>
    <row r="427" spans="1:67" x14ac:dyDescent="0.25">
      <c r="A427" s="26"/>
      <c r="B427" s="26"/>
      <c r="C427" s="26"/>
      <c r="D427" s="26"/>
      <c r="E427" s="26"/>
      <c r="F427" s="26"/>
      <c r="H427" s="37"/>
      <c r="I427" s="27" t="s">
        <v>1291</v>
      </c>
      <c r="J427" s="27" t="s">
        <v>1308</v>
      </c>
      <c r="W427" s="26" t="s">
        <v>1093</v>
      </c>
      <c r="Z427" s="26" t="s">
        <v>90</v>
      </c>
      <c r="AB427" s="26" t="s">
        <v>777</v>
      </c>
      <c r="AF427" s="38"/>
      <c r="AM427" s="39" t="s">
        <v>1304</v>
      </c>
      <c r="AN427" s="40"/>
      <c r="AQ427" s="39">
        <v>709</v>
      </c>
      <c r="AR427" s="30" t="s">
        <v>1305</v>
      </c>
      <c r="AU427" s="43" t="s">
        <v>155</v>
      </c>
      <c r="BA427" s="47" t="s">
        <v>35</v>
      </c>
      <c r="BC427" s="48">
        <v>44788</v>
      </c>
      <c r="BG427" s="49" t="s">
        <v>633</v>
      </c>
    </row>
    <row r="428" spans="1:67" x14ac:dyDescent="0.25">
      <c r="A428" s="26"/>
      <c r="B428" s="26"/>
      <c r="C428" s="26"/>
      <c r="D428" s="26"/>
      <c r="E428" s="26"/>
      <c r="F428" s="26"/>
      <c r="H428" s="37"/>
      <c r="I428" s="27" t="s">
        <v>1291</v>
      </c>
      <c r="J428" s="27" t="s">
        <v>1309</v>
      </c>
      <c r="W428" s="26" t="s">
        <v>1093</v>
      </c>
      <c r="Z428" s="26" t="s">
        <v>90</v>
      </c>
      <c r="AB428" s="26" t="s">
        <v>777</v>
      </c>
      <c r="AF428" s="38"/>
      <c r="AM428" s="39" t="s">
        <v>1304</v>
      </c>
      <c r="AN428" s="40"/>
      <c r="AQ428" s="39">
        <v>709</v>
      </c>
      <c r="AR428" s="30" t="s">
        <v>1305</v>
      </c>
      <c r="AU428" s="43" t="s">
        <v>155</v>
      </c>
      <c r="BA428" s="47" t="s">
        <v>35</v>
      </c>
      <c r="BC428" s="48">
        <v>44788</v>
      </c>
      <c r="BG428" s="49" t="s">
        <v>633</v>
      </c>
    </row>
    <row r="429" spans="1:67" x14ac:dyDescent="0.25">
      <c r="A429" s="26"/>
      <c r="B429" s="26"/>
      <c r="C429" s="26"/>
      <c r="D429" s="26"/>
      <c r="E429" s="26"/>
      <c r="F429" s="26"/>
      <c r="H429" s="37"/>
      <c r="I429" s="27" t="s">
        <v>1291</v>
      </c>
      <c r="J429" s="27" t="s">
        <v>1310</v>
      </c>
      <c r="W429" s="26" t="s">
        <v>1093</v>
      </c>
      <c r="Z429" s="26" t="s">
        <v>90</v>
      </c>
      <c r="AB429" s="26" t="s">
        <v>777</v>
      </c>
      <c r="AF429" s="38"/>
      <c r="AM429" s="39" t="s">
        <v>1304</v>
      </c>
      <c r="AN429" s="40"/>
      <c r="AQ429" s="39">
        <v>709</v>
      </c>
      <c r="AR429" s="30" t="s">
        <v>1305</v>
      </c>
      <c r="AU429" s="43" t="s">
        <v>155</v>
      </c>
      <c r="BA429" s="47" t="s">
        <v>35</v>
      </c>
      <c r="BC429" s="48">
        <v>44788</v>
      </c>
      <c r="BG429" s="49" t="s">
        <v>633</v>
      </c>
    </row>
    <row r="430" spans="1:67" x14ac:dyDescent="0.25">
      <c r="A430" s="26"/>
      <c r="B430" s="26"/>
      <c r="C430" s="26"/>
      <c r="D430" s="26"/>
      <c r="E430" s="26"/>
      <c r="F430" s="26"/>
      <c r="H430" s="37"/>
      <c r="I430" s="27" t="s">
        <v>1291</v>
      </c>
      <c r="J430" s="27" t="s">
        <v>1311</v>
      </c>
      <c r="W430" s="26" t="s">
        <v>1093</v>
      </c>
      <c r="Z430" s="26" t="s">
        <v>90</v>
      </c>
      <c r="AB430" s="26" t="s">
        <v>777</v>
      </c>
      <c r="AF430" s="38"/>
      <c r="AM430" s="39" t="s">
        <v>1304</v>
      </c>
      <c r="AN430" s="40"/>
      <c r="AQ430" s="39">
        <v>709</v>
      </c>
      <c r="AR430" s="30" t="s">
        <v>1305</v>
      </c>
      <c r="AU430" s="43" t="s">
        <v>155</v>
      </c>
      <c r="BA430" s="47" t="s">
        <v>35</v>
      </c>
      <c r="BC430" s="48">
        <v>44788</v>
      </c>
      <c r="BG430" s="49" t="s">
        <v>633</v>
      </c>
    </row>
    <row r="431" spans="1:67" x14ac:dyDescent="0.25">
      <c r="A431" s="26"/>
      <c r="B431" s="26"/>
      <c r="C431" s="26"/>
      <c r="D431" s="26"/>
      <c r="E431" s="26"/>
      <c r="F431" s="26"/>
      <c r="H431" s="37"/>
      <c r="I431" s="27" t="s">
        <v>1291</v>
      </c>
      <c r="J431" s="27" t="s">
        <v>1312</v>
      </c>
      <c r="W431" s="26" t="s">
        <v>1093</v>
      </c>
      <c r="Z431" s="26" t="s">
        <v>90</v>
      </c>
      <c r="AB431" s="26" t="s">
        <v>777</v>
      </c>
      <c r="AF431" s="38"/>
      <c r="AM431" s="39" t="s">
        <v>1304</v>
      </c>
      <c r="AN431" s="40"/>
      <c r="AQ431" s="39">
        <v>709</v>
      </c>
      <c r="AR431" s="30" t="s">
        <v>1305</v>
      </c>
      <c r="AU431" s="43" t="s">
        <v>155</v>
      </c>
      <c r="BA431" s="47" t="s">
        <v>35</v>
      </c>
      <c r="BC431" s="48">
        <v>44788</v>
      </c>
      <c r="BG431" s="49" t="s">
        <v>633</v>
      </c>
    </row>
    <row r="432" spans="1:67" x14ac:dyDescent="0.25">
      <c r="A432" s="26"/>
      <c r="B432" s="26"/>
      <c r="C432" s="26"/>
      <c r="D432" s="26"/>
      <c r="E432" s="26"/>
      <c r="F432" s="26"/>
      <c r="H432" s="37"/>
      <c r="I432" s="27" t="s">
        <v>1291</v>
      </c>
      <c r="J432" s="27" t="s">
        <v>1313</v>
      </c>
      <c r="W432" s="26" t="s">
        <v>1093</v>
      </c>
      <c r="Z432" s="26" t="s">
        <v>90</v>
      </c>
      <c r="AB432" s="26" t="s">
        <v>777</v>
      </c>
      <c r="AF432" s="38"/>
      <c r="AM432" s="39" t="s">
        <v>1304</v>
      </c>
      <c r="AN432" s="40"/>
      <c r="AQ432" s="39">
        <v>709</v>
      </c>
      <c r="AR432" s="30" t="s">
        <v>1305</v>
      </c>
      <c r="AU432" s="43" t="s">
        <v>155</v>
      </c>
      <c r="BA432" s="47" t="s">
        <v>35</v>
      </c>
      <c r="BC432" s="48">
        <v>44788</v>
      </c>
      <c r="BG432" s="49" t="s">
        <v>633</v>
      </c>
    </row>
    <row r="433" spans="1:59" x14ac:dyDescent="0.25">
      <c r="A433" s="26"/>
      <c r="B433" s="26"/>
      <c r="C433" s="26"/>
      <c r="D433" s="26"/>
      <c r="E433" s="26"/>
      <c r="F433" s="26"/>
      <c r="H433" s="37"/>
      <c r="I433" s="27" t="s">
        <v>1291</v>
      </c>
      <c r="J433" s="27" t="s">
        <v>1314</v>
      </c>
      <c r="W433" s="26" t="s">
        <v>1093</v>
      </c>
      <c r="Z433" s="26" t="s">
        <v>90</v>
      </c>
      <c r="AB433" s="26" t="s">
        <v>777</v>
      </c>
      <c r="AF433" s="38"/>
      <c r="AM433" s="39" t="s">
        <v>1304</v>
      </c>
      <c r="AN433" s="40"/>
      <c r="AQ433" s="39">
        <v>709</v>
      </c>
      <c r="AR433" s="30" t="s">
        <v>1305</v>
      </c>
      <c r="AU433" s="43" t="s">
        <v>155</v>
      </c>
      <c r="BA433" s="47" t="s">
        <v>35</v>
      </c>
      <c r="BC433" s="48">
        <v>45307</v>
      </c>
      <c r="BG433" s="49" t="s">
        <v>633</v>
      </c>
    </row>
    <row r="434" spans="1:59" x14ac:dyDescent="0.25">
      <c r="A434" s="26"/>
      <c r="B434" s="26"/>
      <c r="C434" s="26"/>
      <c r="D434" s="26"/>
      <c r="E434" s="26"/>
      <c r="F434" s="26"/>
      <c r="H434" s="37"/>
      <c r="I434" s="27" t="s">
        <v>1291</v>
      </c>
      <c r="J434" s="27" t="s">
        <v>1315</v>
      </c>
      <c r="W434" s="26" t="s">
        <v>1093</v>
      </c>
      <c r="Z434" s="26" t="s">
        <v>90</v>
      </c>
      <c r="AB434" s="26" t="s">
        <v>777</v>
      </c>
      <c r="AF434" s="38"/>
      <c r="AM434" s="39" t="s">
        <v>1304</v>
      </c>
      <c r="AN434" s="40"/>
      <c r="AQ434" s="39">
        <v>709</v>
      </c>
      <c r="AR434" s="30" t="s">
        <v>1305</v>
      </c>
      <c r="AU434" s="43" t="s">
        <v>155</v>
      </c>
      <c r="BA434" s="47" t="s">
        <v>35</v>
      </c>
      <c r="BC434" s="48">
        <v>45307</v>
      </c>
      <c r="BG434" s="49" t="s">
        <v>633</v>
      </c>
    </row>
    <row r="435" spans="1:59" x14ac:dyDescent="0.25">
      <c r="A435" s="26"/>
      <c r="B435" s="26"/>
      <c r="C435" s="26"/>
      <c r="D435" s="26"/>
      <c r="E435" s="26"/>
      <c r="F435" s="26"/>
      <c r="H435" s="37"/>
      <c r="I435" s="27" t="s">
        <v>1291</v>
      </c>
      <c r="J435" s="27" t="s">
        <v>1316</v>
      </c>
      <c r="W435" s="26" t="s">
        <v>1093</v>
      </c>
      <c r="Z435" s="26" t="s">
        <v>90</v>
      </c>
      <c r="AB435" s="26" t="s">
        <v>777</v>
      </c>
      <c r="AF435" s="38"/>
      <c r="AM435" s="39" t="s">
        <v>1304</v>
      </c>
      <c r="AN435" s="40"/>
      <c r="AQ435" s="39">
        <v>709</v>
      </c>
      <c r="AR435" s="30" t="s">
        <v>1305</v>
      </c>
      <c r="AU435" s="43" t="s">
        <v>155</v>
      </c>
      <c r="BA435" s="47" t="s">
        <v>35</v>
      </c>
      <c r="BC435" s="48">
        <v>45307</v>
      </c>
      <c r="BG435" s="49" t="s">
        <v>633</v>
      </c>
    </row>
    <row r="436" spans="1:59" x14ac:dyDescent="0.25">
      <c r="A436" s="26"/>
      <c r="B436" s="26"/>
      <c r="C436" s="26"/>
      <c r="D436" s="26"/>
      <c r="E436" s="26"/>
      <c r="F436" s="26"/>
      <c r="H436" s="37"/>
      <c r="I436" s="27" t="s">
        <v>1291</v>
      </c>
      <c r="J436" s="27" t="s">
        <v>1317</v>
      </c>
      <c r="W436" s="26" t="s">
        <v>1093</v>
      </c>
      <c r="Z436" s="26" t="s">
        <v>90</v>
      </c>
      <c r="AB436" s="26" t="s">
        <v>777</v>
      </c>
      <c r="AF436" s="38"/>
      <c r="AM436" s="39" t="s">
        <v>1304</v>
      </c>
      <c r="AN436" s="40"/>
      <c r="AQ436" s="39">
        <v>709</v>
      </c>
      <c r="AR436" s="30" t="s">
        <v>1305</v>
      </c>
      <c r="AU436" s="43" t="s">
        <v>155</v>
      </c>
      <c r="BA436" s="47" t="s">
        <v>35</v>
      </c>
      <c r="BC436" s="48">
        <v>45307</v>
      </c>
      <c r="BG436" s="49" t="s">
        <v>633</v>
      </c>
    </row>
    <row r="437" spans="1:59" x14ac:dyDescent="0.25">
      <c r="A437" s="26"/>
      <c r="B437" s="26"/>
      <c r="C437" s="26"/>
      <c r="D437" s="26"/>
      <c r="E437" s="26"/>
      <c r="F437" s="26"/>
      <c r="H437" s="37"/>
      <c r="I437" s="27" t="s">
        <v>1291</v>
      </c>
      <c r="J437" s="27" t="s">
        <v>1318</v>
      </c>
      <c r="W437" s="26" t="s">
        <v>1093</v>
      </c>
      <c r="Z437" s="26" t="s">
        <v>90</v>
      </c>
      <c r="AB437" s="26" t="s">
        <v>777</v>
      </c>
      <c r="AF437" s="38"/>
      <c r="AM437" s="39" t="s">
        <v>1304</v>
      </c>
      <c r="AN437" s="40"/>
      <c r="AQ437" s="39">
        <v>709</v>
      </c>
      <c r="AR437" s="30" t="s">
        <v>1305</v>
      </c>
      <c r="AU437" s="43" t="s">
        <v>155</v>
      </c>
      <c r="BA437" s="47" t="s">
        <v>35</v>
      </c>
      <c r="BC437" s="48">
        <v>45307</v>
      </c>
      <c r="BG437" s="49" t="s">
        <v>633</v>
      </c>
    </row>
    <row r="438" spans="1:59" x14ac:dyDescent="0.25">
      <c r="A438" s="26"/>
      <c r="B438" s="26"/>
      <c r="C438" s="26"/>
      <c r="D438" s="26"/>
      <c r="E438" s="26"/>
      <c r="F438" s="26"/>
      <c r="H438" s="37"/>
      <c r="I438" s="27" t="s">
        <v>1291</v>
      </c>
      <c r="J438" s="27" t="s">
        <v>1319</v>
      </c>
      <c r="W438" s="26" t="s">
        <v>1093</v>
      </c>
      <c r="Z438" s="26" t="s">
        <v>90</v>
      </c>
      <c r="AB438" s="26" t="s">
        <v>777</v>
      </c>
      <c r="AF438" s="38"/>
      <c r="AM438" s="39" t="s">
        <v>1304</v>
      </c>
      <c r="AN438" s="40"/>
      <c r="AQ438" s="39">
        <v>709</v>
      </c>
      <c r="AR438" s="30" t="s">
        <v>1305</v>
      </c>
      <c r="AU438" s="43" t="s">
        <v>155</v>
      </c>
      <c r="BA438" s="47" t="s">
        <v>35</v>
      </c>
      <c r="BC438" s="48">
        <v>45307</v>
      </c>
      <c r="BG438" s="49" t="s">
        <v>633</v>
      </c>
    </row>
    <row r="439" spans="1:59" x14ac:dyDescent="0.25">
      <c r="A439" s="26"/>
      <c r="B439" s="26"/>
      <c r="C439" s="26"/>
      <c r="D439" s="26"/>
      <c r="E439" s="26"/>
      <c r="F439" s="26"/>
      <c r="H439" s="37"/>
      <c r="I439" s="27" t="s">
        <v>1291</v>
      </c>
      <c r="J439" s="27" t="s">
        <v>1320</v>
      </c>
      <c r="W439" s="26" t="s">
        <v>1093</v>
      </c>
      <c r="Z439" s="26" t="s">
        <v>90</v>
      </c>
      <c r="AB439" s="26" t="s">
        <v>777</v>
      </c>
      <c r="AF439" s="38"/>
      <c r="AM439" s="39" t="s">
        <v>1304</v>
      </c>
      <c r="AN439" s="40"/>
      <c r="AQ439" s="39">
        <v>709</v>
      </c>
      <c r="AR439" s="30" t="s">
        <v>1305</v>
      </c>
      <c r="AU439" s="43" t="s">
        <v>155</v>
      </c>
      <c r="BA439" s="47" t="s">
        <v>35</v>
      </c>
      <c r="BC439" s="48">
        <v>45307</v>
      </c>
      <c r="BG439" s="49" t="s">
        <v>633</v>
      </c>
    </row>
    <row r="440" spans="1:59" x14ac:dyDescent="0.25">
      <c r="A440" s="26"/>
      <c r="B440" s="26"/>
      <c r="C440" s="26"/>
      <c r="D440" s="26"/>
      <c r="E440" s="26"/>
      <c r="F440" s="26"/>
      <c r="H440" s="37"/>
      <c r="I440" s="27" t="s">
        <v>1291</v>
      </c>
      <c r="J440" s="27" t="s">
        <v>1321</v>
      </c>
      <c r="W440" s="26" t="s">
        <v>1093</v>
      </c>
      <c r="Z440" s="26" t="s">
        <v>90</v>
      </c>
      <c r="AB440" s="26" t="s">
        <v>777</v>
      </c>
      <c r="AF440" s="38"/>
      <c r="AM440" s="39" t="s">
        <v>1304</v>
      </c>
      <c r="AN440" s="40"/>
      <c r="AQ440" s="39">
        <v>709</v>
      </c>
      <c r="AR440" s="30" t="s">
        <v>1305</v>
      </c>
      <c r="AU440" s="43" t="s">
        <v>155</v>
      </c>
      <c r="BA440" s="47" t="s">
        <v>35</v>
      </c>
      <c r="BC440" s="48">
        <v>45307</v>
      </c>
      <c r="BG440" s="49" t="s">
        <v>633</v>
      </c>
    </row>
    <row r="441" spans="1:59" x14ac:dyDescent="0.25">
      <c r="A441" s="26"/>
      <c r="B441" s="26"/>
      <c r="C441" s="26"/>
      <c r="D441" s="26"/>
      <c r="E441" s="26"/>
      <c r="F441" s="26"/>
      <c r="H441" s="37"/>
      <c r="I441" s="27" t="s">
        <v>1291</v>
      </c>
      <c r="J441" s="27" t="s">
        <v>1322</v>
      </c>
      <c r="W441" s="26" t="s">
        <v>1093</v>
      </c>
      <c r="Z441" s="26" t="s">
        <v>90</v>
      </c>
      <c r="AB441" s="26" t="s">
        <v>777</v>
      </c>
      <c r="AF441" s="38"/>
      <c r="AM441" s="39" t="s">
        <v>1304</v>
      </c>
      <c r="AN441" s="40"/>
      <c r="AQ441" s="39">
        <v>709</v>
      </c>
      <c r="AR441" s="30" t="s">
        <v>1305</v>
      </c>
      <c r="AU441" s="43" t="s">
        <v>155</v>
      </c>
      <c r="BA441" s="47" t="s">
        <v>35</v>
      </c>
      <c r="BC441" s="48">
        <v>45307</v>
      </c>
      <c r="BG441" s="49" t="s">
        <v>633</v>
      </c>
    </row>
    <row r="442" spans="1:59" x14ac:dyDescent="0.25">
      <c r="A442" s="26"/>
      <c r="B442" s="26"/>
      <c r="C442" s="26"/>
      <c r="D442" s="26"/>
      <c r="E442" s="26"/>
      <c r="F442" s="26"/>
      <c r="H442" s="37"/>
      <c r="I442" s="27" t="s">
        <v>1291</v>
      </c>
      <c r="J442" s="27" t="s">
        <v>1323</v>
      </c>
      <c r="W442" s="26" t="s">
        <v>1093</v>
      </c>
      <c r="Z442" s="26" t="s">
        <v>90</v>
      </c>
      <c r="AB442" s="26" t="s">
        <v>777</v>
      </c>
      <c r="AF442" s="38"/>
      <c r="AM442" s="39" t="s">
        <v>1304</v>
      </c>
      <c r="AN442" s="40"/>
      <c r="AQ442" s="39">
        <v>709</v>
      </c>
      <c r="AR442" s="30" t="s">
        <v>1305</v>
      </c>
      <c r="AU442" s="43" t="s">
        <v>155</v>
      </c>
      <c r="BA442" s="47" t="s">
        <v>35</v>
      </c>
      <c r="BC442" s="48">
        <v>45307</v>
      </c>
      <c r="BG442" s="49" t="s">
        <v>633</v>
      </c>
    </row>
    <row r="443" spans="1:59" x14ac:dyDescent="0.25">
      <c r="A443" s="26"/>
      <c r="B443" s="26"/>
      <c r="C443" s="26"/>
      <c r="D443" s="26"/>
      <c r="E443" s="26"/>
      <c r="F443" s="26"/>
      <c r="H443" s="37"/>
      <c r="I443" s="27" t="s">
        <v>1291</v>
      </c>
      <c r="J443" s="27" t="s">
        <v>1324</v>
      </c>
      <c r="W443" s="26" t="s">
        <v>1093</v>
      </c>
      <c r="Z443" s="26" t="s">
        <v>90</v>
      </c>
      <c r="AB443" s="26" t="s">
        <v>777</v>
      </c>
      <c r="AF443" s="38"/>
      <c r="AM443" s="39" t="s">
        <v>1304</v>
      </c>
      <c r="AN443" s="40"/>
      <c r="AQ443" s="39">
        <v>709</v>
      </c>
      <c r="AR443" s="30" t="s">
        <v>1305</v>
      </c>
      <c r="AU443" s="43" t="s">
        <v>155</v>
      </c>
      <c r="BA443" s="47" t="s">
        <v>35</v>
      </c>
      <c r="BC443" s="48">
        <v>45307</v>
      </c>
      <c r="BG443" s="49" t="s">
        <v>633</v>
      </c>
    </row>
    <row r="444" spans="1:59" x14ac:dyDescent="0.25">
      <c r="A444" s="26"/>
      <c r="B444" s="26"/>
      <c r="C444" s="26"/>
      <c r="D444" s="26"/>
      <c r="E444" s="26"/>
      <c r="F444" s="26"/>
      <c r="H444" s="37"/>
      <c r="I444" s="27" t="s">
        <v>1291</v>
      </c>
      <c r="J444" s="27" t="s">
        <v>1325</v>
      </c>
      <c r="W444" s="26" t="s">
        <v>1093</v>
      </c>
      <c r="Z444" s="26" t="s">
        <v>90</v>
      </c>
      <c r="AB444" s="26" t="s">
        <v>777</v>
      </c>
      <c r="AF444" s="38"/>
      <c r="AM444" s="39" t="s">
        <v>1304</v>
      </c>
      <c r="AN444" s="40"/>
      <c r="AQ444" s="39">
        <v>709</v>
      </c>
      <c r="AR444" s="30" t="s">
        <v>1305</v>
      </c>
      <c r="AU444" s="43" t="s">
        <v>155</v>
      </c>
      <c r="BA444" s="47" t="s">
        <v>35</v>
      </c>
      <c r="BC444" s="48">
        <v>45307</v>
      </c>
      <c r="BG444" s="49" t="s">
        <v>633</v>
      </c>
    </row>
    <row r="445" spans="1:59" x14ac:dyDescent="0.25">
      <c r="A445" s="26"/>
      <c r="B445" s="26"/>
      <c r="C445" s="26"/>
      <c r="D445" s="26"/>
      <c r="E445" s="26"/>
      <c r="F445" s="26"/>
      <c r="H445" s="37"/>
      <c r="I445" s="27" t="s">
        <v>1291</v>
      </c>
      <c r="J445" s="27" t="s">
        <v>1326</v>
      </c>
      <c r="W445" s="26" t="s">
        <v>1093</v>
      </c>
      <c r="Z445" s="26" t="s">
        <v>90</v>
      </c>
      <c r="AB445" s="26" t="s">
        <v>777</v>
      </c>
      <c r="AF445" s="38"/>
      <c r="AM445" s="39" t="s">
        <v>1304</v>
      </c>
      <c r="AN445" s="40"/>
      <c r="AQ445" s="39">
        <v>709</v>
      </c>
      <c r="AR445" s="30" t="s">
        <v>1305</v>
      </c>
      <c r="AU445" s="43" t="s">
        <v>155</v>
      </c>
      <c r="BA445" s="47" t="s">
        <v>35</v>
      </c>
      <c r="BC445" s="48">
        <v>45307</v>
      </c>
      <c r="BG445" s="49" t="s">
        <v>633</v>
      </c>
    </row>
    <row r="446" spans="1:59" x14ac:dyDescent="0.25">
      <c r="A446" s="26"/>
      <c r="B446" s="26"/>
      <c r="C446" s="26"/>
      <c r="D446" s="26"/>
      <c r="E446" s="26"/>
      <c r="F446" s="26"/>
      <c r="H446" s="37"/>
      <c r="I446" s="27" t="s">
        <v>1291</v>
      </c>
      <c r="J446" s="27" t="s">
        <v>1327</v>
      </c>
      <c r="W446" s="26" t="s">
        <v>1093</v>
      </c>
      <c r="Z446" s="26" t="s">
        <v>90</v>
      </c>
      <c r="AB446" s="26" t="s">
        <v>777</v>
      </c>
      <c r="AF446" s="38"/>
      <c r="AM446" s="39" t="s">
        <v>1304</v>
      </c>
      <c r="AN446" s="40"/>
      <c r="AQ446" s="39">
        <v>709</v>
      </c>
      <c r="AR446" s="30" t="s">
        <v>1305</v>
      </c>
      <c r="AU446" s="43" t="s">
        <v>155</v>
      </c>
      <c r="BA446" s="47" t="s">
        <v>35</v>
      </c>
      <c r="BC446" s="48">
        <v>45307</v>
      </c>
      <c r="BG446" s="49" t="s">
        <v>633</v>
      </c>
    </row>
    <row r="447" spans="1:59" x14ac:dyDescent="0.25">
      <c r="A447" s="26"/>
      <c r="B447" s="26"/>
      <c r="C447" s="26"/>
      <c r="D447" s="26"/>
      <c r="E447" s="26"/>
      <c r="F447" s="26"/>
      <c r="H447" s="37"/>
      <c r="I447" s="27" t="s">
        <v>1291</v>
      </c>
      <c r="J447" s="27" t="s">
        <v>1328</v>
      </c>
      <c r="W447" s="26" t="s">
        <v>1093</v>
      </c>
      <c r="Z447" s="26" t="s">
        <v>90</v>
      </c>
      <c r="AB447" s="26" t="s">
        <v>777</v>
      </c>
      <c r="AF447" s="38"/>
      <c r="AM447" s="39" t="s">
        <v>1304</v>
      </c>
      <c r="AN447" s="40"/>
      <c r="AQ447" s="39">
        <v>709</v>
      </c>
      <c r="AR447" s="30" t="s">
        <v>1305</v>
      </c>
      <c r="AU447" s="43" t="s">
        <v>155</v>
      </c>
      <c r="BA447" s="47" t="s">
        <v>35</v>
      </c>
      <c r="BC447" s="48">
        <v>45307</v>
      </c>
      <c r="BG447" s="49" t="s">
        <v>633</v>
      </c>
    </row>
    <row r="448" spans="1:59" x14ac:dyDescent="0.25">
      <c r="A448" s="26"/>
      <c r="B448" s="26"/>
      <c r="C448" s="26"/>
      <c r="D448" s="26"/>
      <c r="E448" s="26"/>
      <c r="F448" s="26"/>
      <c r="H448" s="37"/>
      <c r="I448" s="27" t="s">
        <v>1291</v>
      </c>
      <c r="J448" s="27" t="s">
        <v>1329</v>
      </c>
      <c r="W448" s="26" t="s">
        <v>1093</v>
      </c>
      <c r="Z448" s="26" t="s">
        <v>90</v>
      </c>
      <c r="AB448" s="26" t="s">
        <v>777</v>
      </c>
      <c r="AF448" s="38"/>
      <c r="AM448" s="39" t="s">
        <v>1304</v>
      </c>
      <c r="AN448" s="40"/>
      <c r="AQ448" s="39">
        <v>709</v>
      </c>
      <c r="AR448" s="30" t="s">
        <v>1305</v>
      </c>
      <c r="AU448" s="43" t="s">
        <v>155</v>
      </c>
      <c r="BA448" s="47" t="s">
        <v>35</v>
      </c>
      <c r="BC448" s="48">
        <v>45307</v>
      </c>
      <c r="BG448" s="49" t="s">
        <v>633</v>
      </c>
    </row>
    <row r="449" spans="1:69" x14ac:dyDescent="0.25">
      <c r="A449" s="26"/>
      <c r="B449" s="26"/>
      <c r="C449" s="26"/>
      <c r="D449" s="26"/>
      <c r="E449" s="26"/>
      <c r="F449" s="26"/>
      <c r="H449" s="37"/>
      <c r="I449" s="27" t="s">
        <v>1738</v>
      </c>
      <c r="J449" s="27" t="s">
        <v>1739</v>
      </c>
      <c r="AF449" s="38"/>
      <c r="AN449" s="40"/>
      <c r="AQ449" s="39">
        <v>840</v>
      </c>
      <c r="AR449" s="30" t="s">
        <v>1740</v>
      </c>
      <c r="AU449" s="43" t="s">
        <v>155</v>
      </c>
      <c r="BA449" s="47" t="s">
        <v>35</v>
      </c>
      <c r="BC449" s="48">
        <v>45139</v>
      </c>
      <c r="BI449" s="49" t="e">
        <v>#VALUE!</v>
      </c>
      <c r="BK449" s="49">
        <v>2</v>
      </c>
    </row>
    <row r="450" spans="1:69" x14ac:dyDescent="0.25">
      <c r="A450" s="26"/>
      <c r="B450" s="26"/>
      <c r="C450" s="26"/>
      <c r="D450" s="26"/>
      <c r="E450" s="26"/>
      <c r="F450" s="26"/>
      <c r="H450" s="37"/>
      <c r="I450" s="27" t="s">
        <v>2840</v>
      </c>
      <c r="J450" s="27" t="s">
        <v>2841</v>
      </c>
      <c r="AF450" s="38"/>
      <c r="AH450" s="28" t="s">
        <v>2108</v>
      </c>
      <c r="AN450" s="40"/>
      <c r="AP450" s="42" t="s">
        <v>1968</v>
      </c>
      <c r="AU450" s="43" t="s">
        <v>1185</v>
      </c>
      <c r="AX450" s="46" t="s">
        <v>2843</v>
      </c>
    </row>
    <row r="451" spans="1:69" x14ac:dyDescent="0.25">
      <c r="A451" s="26"/>
      <c r="B451" s="26"/>
      <c r="C451" s="26"/>
      <c r="D451" s="26"/>
      <c r="E451" s="26"/>
      <c r="F451" s="26"/>
      <c r="H451" s="37"/>
      <c r="I451" s="27" t="s">
        <v>705</v>
      </c>
      <c r="J451" s="27" t="s">
        <v>706</v>
      </c>
      <c r="AB451" s="26" t="s">
        <v>423</v>
      </c>
      <c r="AF451" s="38" t="s">
        <v>29</v>
      </c>
      <c r="AN451" s="40"/>
      <c r="AQ451" s="39">
        <v>433</v>
      </c>
      <c r="AR451" s="30" t="s">
        <v>707</v>
      </c>
      <c r="AU451" s="43" t="s">
        <v>155</v>
      </c>
      <c r="AX451" s="46" t="s">
        <v>708</v>
      </c>
      <c r="BC451" s="48">
        <v>45543.891087962962</v>
      </c>
      <c r="BG451" s="49">
        <v>390</v>
      </c>
      <c r="BI451" s="49">
        <v>13</v>
      </c>
      <c r="BP451" s="49">
        <v>13</v>
      </c>
      <c r="BQ451" s="49">
        <v>3</v>
      </c>
    </row>
    <row r="452" spans="1:69" x14ac:dyDescent="0.25">
      <c r="A452" s="26"/>
      <c r="B452" s="26"/>
      <c r="C452" s="26"/>
      <c r="D452" s="26"/>
      <c r="E452" s="26"/>
      <c r="F452" s="26"/>
      <c r="H452" s="37"/>
      <c r="I452" s="27" t="s">
        <v>2844</v>
      </c>
      <c r="J452" s="27" t="s">
        <v>2845</v>
      </c>
      <c r="L452" s="30" t="s">
        <v>750</v>
      </c>
      <c r="W452" s="26" t="s">
        <v>2846</v>
      </c>
      <c r="Z452" s="26" t="s">
        <v>610</v>
      </c>
      <c r="AB452" s="26" t="s">
        <v>423</v>
      </c>
      <c r="AF452" s="38"/>
      <c r="AN452" s="40"/>
      <c r="AR452" s="30" t="s">
        <v>2756</v>
      </c>
      <c r="AU452" s="43" t="s">
        <v>1185</v>
      </c>
      <c r="AX452" s="46" t="s">
        <v>2847</v>
      </c>
      <c r="BI452" s="49" t="e">
        <v>#VALUE!</v>
      </c>
    </row>
    <row r="453" spans="1:69" x14ac:dyDescent="0.25">
      <c r="A453" s="26"/>
      <c r="B453" s="26"/>
      <c r="C453" s="26"/>
      <c r="D453" s="26"/>
      <c r="E453" s="26"/>
      <c r="F453" s="26"/>
      <c r="H453" s="37"/>
      <c r="I453" s="27" t="s">
        <v>2844</v>
      </c>
      <c r="J453" s="27" t="s">
        <v>2845</v>
      </c>
      <c r="Z453" s="26" t="s">
        <v>610</v>
      </c>
      <c r="AB453" s="26" t="s">
        <v>86</v>
      </c>
      <c r="AF453" s="38" t="s">
        <v>47</v>
      </c>
      <c r="AN453" s="40"/>
      <c r="AU453" s="43" t="s">
        <v>155</v>
      </c>
      <c r="BA453" s="47" t="s">
        <v>47</v>
      </c>
      <c r="BC453" s="48">
        <v>44712</v>
      </c>
      <c r="BG453" s="49">
        <v>23</v>
      </c>
    </row>
    <row r="454" spans="1:69" x14ac:dyDescent="0.25">
      <c r="A454" s="26"/>
      <c r="B454" s="26"/>
      <c r="C454" s="26"/>
      <c r="D454" s="26"/>
      <c r="E454" s="26"/>
      <c r="F454" s="26"/>
      <c r="H454" s="37"/>
      <c r="I454" s="27" t="s">
        <v>714</v>
      </c>
      <c r="J454" s="27" t="s">
        <v>715</v>
      </c>
      <c r="AB454" s="26" t="s">
        <v>423</v>
      </c>
      <c r="AF454" s="38" t="s">
        <v>29</v>
      </c>
      <c r="AN454" s="40"/>
      <c r="AQ454" s="39">
        <v>435</v>
      </c>
      <c r="AR454" s="30" t="s">
        <v>716</v>
      </c>
      <c r="AU454" s="43" t="s">
        <v>155</v>
      </c>
      <c r="BC454" s="48">
        <v>45657</v>
      </c>
      <c r="BG454" s="49">
        <v>437</v>
      </c>
      <c r="BI454" s="49">
        <v>7</v>
      </c>
      <c r="BO454" s="50">
        <v>7</v>
      </c>
      <c r="BP454" s="49">
        <v>2</v>
      </c>
    </row>
    <row r="455" spans="1:69" x14ac:dyDescent="0.25">
      <c r="A455" s="26"/>
      <c r="B455" s="26"/>
      <c r="C455" s="26"/>
      <c r="D455" s="26"/>
      <c r="E455" s="26"/>
      <c r="F455" s="26"/>
      <c r="H455" s="37"/>
      <c r="I455" s="27" t="s">
        <v>748</v>
      </c>
      <c r="J455" s="27" t="s">
        <v>749</v>
      </c>
      <c r="L455" s="30" t="s">
        <v>750</v>
      </c>
      <c r="W455" s="26" t="s">
        <v>750</v>
      </c>
      <c r="AB455" s="26" t="s">
        <v>751</v>
      </c>
      <c r="AF455" s="38"/>
      <c r="AM455" s="39" t="s">
        <v>720</v>
      </c>
      <c r="AN455" s="40"/>
      <c r="AQ455" s="39">
        <v>454</v>
      </c>
      <c r="AR455" s="30" t="s">
        <v>752</v>
      </c>
      <c r="AU455" s="43" t="s">
        <v>155</v>
      </c>
      <c r="BC455" s="48">
        <v>44926</v>
      </c>
      <c r="BG455" s="49">
        <v>159</v>
      </c>
    </row>
    <row r="456" spans="1:69" x14ac:dyDescent="0.25">
      <c r="A456" s="26"/>
      <c r="B456" s="26"/>
      <c r="C456" s="26"/>
      <c r="D456" s="26"/>
      <c r="E456" s="26"/>
      <c r="F456" s="26"/>
      <c r="H456" s="37"/>
      <c r="I456" s="27" t="s">
        <v>1676</v>
      </c>
      <c r="J456" s="27" t="s">
        <v>1677</v>
      </c>
      <c r="W456" s="26" t="s">
        <v>1679</v>
      </c>
      <c r="AF456" s="38"/>
      <c r="AM456" s="39" t="s">
        <v>1656</v>
      </c>
      <c r="AN456" s="40"/>
      <c r="AQ456" s="39">
        <v>823</v>
      </c>
      <c r="AR456" s="30" t="s">
        <v>1680</v>
      </c>
      <c r="AU456" s="43" t="s">
        <v>155</v>
      </c>
      <c r="AY456" s="34" t="s">
        <v>1678</v>
      </c>
      <c r="BA456" s="47" t="s">
        <v>35</v>
      </c>
      <c r="BC456" s="48">
        <v>45015</v>
      </c>
      <c r="BI456" s="49" t="e">
        <v>#VALUE!</v>
      </c>
      <c r="BJ456" s="49">
        <v>28</v>
      </c>
    </row>
    <row r="457" spans="1:69" x14ac:dyDescent="0.25">
      <c r="A457" s="26"/>
      <c r="B457" s="26"/>
      <c r="C457" s="26"/>
      <c r="D457" s="26"/>
      <c r="E457" s="26"/>
      <c r="F457" s="26"/>
      <c r="H457" s="37"/>
      <c r="I457" s="27" t="s">
        <v>527</v>
      </c>
      <c r="J457" s="27" t="s">
        <v>528</v>
      </c>
      <c r="Z457" s="26" t="s">
        <v>209</v>
      </c>
      <c r="AF457" s="38"/>
      <c r="AN457" s="40"/>
      <c r="AQ457" s="39">
        <v>314</v>
      </c>
      <c r="AU457" s="43" t="s">
        <v>155</v>
      </c>
    </row>
    <row r="458" spans="1:69" x14ac:dyDescent="0.25">
      <c r="A458" s="26"/>
      <c r="B458" s="26"/>
      <c r="C458" s="26"/>
      <c r="D458" s="26"/>
      <c r="E458" s="26"/>
      <c r="F458" s="26"/>
      <c r="H458" s="37"/>
      <c r="I458" s="27" t="s">
        <v>2848</v>
      </c>
      <c r="J458" s="27" t="s">
        <v>1014</v>
      </c>
      <c r="AB458" s="26" t="s">
        <v>86</v>
      </c>
      <c r="AF458" s="38" t="s">
        <v>47</v>
      </c>
      <c r="AN458" s="40"/>
      <c r="AU458" s="43" t="s">
        <v>155</v>
      </c>
      <c r="BA458" s="47" t="s">
        <v>47</v>
      </c>
      <c r="BC458" s="48">
        <v>44679</v>
      </c>
    </row>
    <row r="459" spans="1:69" x14ac:dyDescent="0.25">
      <c r="A459" s="26"/>
      <c r="B459" s="26"/>
      <c r="C459" s="26"/>
      <c r="D459" s="26"/>
      <c r="E459" s="26"/>
      <c r="F459" s="26"/>
      <c r="H459" s="37"/>
      <c r="I459" s="27" t="s">
        <v>507</v>
      </c>
      <c r="J459" s="27" t="s">
        <v>508</v>
      </c>
      <c r="Z459" s="26" t="s">
        <v>209</v>
      </c>
      <c r="AF459" s="38"/>
      <c r="AN459" s="40"/>
      <c r="AQ459" s="39">
        <v>301</v>
      </c>
      <c r="AU459" s="43" t="s">
        <v>155</v>
      </c>
    </row>
    <row r="460" spans="1:69" x14ac:dyDescent="0.25">
      <c r="A460" s="26"/>
      <c r="B460" s="26"/>
      <c r="C460" s="26"/>
      <c r="D460" s="26"/>
      <c r="E460" s="26"/>
      <c r="F460" s="26"/>
      <c r="H460" s="37"/>
      <c r="I460" s="27" t="s">
        <v>1741</v>
      </c>
      <c r="J460" s="27" t="s">
        <v>1742</v>
      </c>
      <c r="Z460" s="26" t="s">
        <v>45</v>
      </c>
      <c r="AF460" s="38"/>
      <c r="AH460" s="28" t="s">
        <v>1743</v>
      </c>
      <c r="AN460" s="40"/>
      <c r="AO460" s="41">
        <v>1.3333333333333333</v>
      </c>
      <c r="AP460" s="42" t="s">
        <v>1744</v>
      </c>
      <c r="AQ460" s="39">
        <v>840</v>
      </c>
      <c r="AR460" s="30" t="s">
        <v>1740</v>
      </c>
      <c r="AU460" s="43" t="s">
        <v>155</v>
      </c>
      <c r="AV460" s="44" t="s">
        <v>501</v>
      </c>
      <c r="BC460" s="48">
        <v>45455</v>
      </c>
      <c r="BQ460" s="49">
        <v>4</v>
      </c>
    </row>
    <row r="461" spans="1:69" x14ac:dyDescent="0.25">
      <c r="A461" s="26"/>
      <c r="B461" s="26"/>
      <c r="C461" s="26"/>
      <c r="D461" s="26"/>
      <c r="E461" s="26"/>
      <c r="F461" s="26"/>
      <c r="H461" s="37"/>
      <c r="I461" s="27" t="s">
        <v>1703</v>
      </c>
      <c r="J461" s="27" t="s">
        <v>1704</v>
      </c>
      <c r="Z461" s="26" t="s">
        <v>1705</v>
      </c>
      <c r="AB461" s="26" t="s">
        <v>1555</v>
      </c>
      <c r="AF461" s="38"/>
      <c r="AN461" s="40"/>
      <c r="AQ461" s="39">
        <v>830</v>
      </c>
      <c r="AR461" s="30" t="s">
        <v>1706</v>
      </c>
      <c r="AU461" s="43" t="s">
        <v>155</v>
      </c>
      <c r="BA461" s="47" t="s">
        <v>35</v>
      </c>
      <c r="BC461" s="48">
        <v>44993</v>
      </c>
      <c r="BI461" s="49" t="e">
        <v>#VALUE!</v>
      </c>
      <c r="BJ461" s="49">
        <v>184</v>
      </c>
    </row>
    <row r="462" spans="1:69" x14ac:dyDescent="0.25">
      <c r="A462" s="26"/>
      <c r="B462" s="26"/>
      <c r="C462" s="26"/>
      <c r="D462" s="26"/>
      <c r="E462" s="26"/>
      <c r="F462" s="26"/>
      <c r="H462" s="37"/>
      <c r="I462" s="27" t="s">
        <v>1640</v>
      </c>
      <c r="J462" s="27" t="s">
        <v>1641</v>
      </c>
      <c r="AA462" s="26" t="s">
        <v>1642</v>
      </c>
      <c r="AB462" s="26" t="s">
        <v>423</v>
      </c>
      <c r="AF462" s="38"/>
      <c r="AM462" s="39" t="s">
        <v>31</v>
      </c>
      <c r="AN462" s="40" t="s">
        <v>972</v>
      </c>
      <c r="AQ462" s="39">
        <v>812</v>
      </c>
      <c r="AR462" s="30" t="s">
        <v>1643</v>
      </c>
      <c r="AU462" s="43" t="s">
        <v>155</v>
      </c>
      <c r="AX462" s="46" t="s">
        <v>1644</v>
      </c>
      <c r="AY462" s="34">
        <v>339</v>
      </c>
      <c r="BA462" s="47" t="s">
        <v>35</v>
      </c>
      <c r="BC462" s="48">
        <v>45119</v>
      </c>
      <c r="BI462" s="49" t="e">
        <v>#VALUE!</v>
      </c>
      <c r="BK462" s="49">
        <v>62</v>
      </c>
    </row>
    <row r="463" spans="1:69" x14ac:dyDescent="0.25">
      <c r="A463" s="26"/>
      <c r="B463" s="26"/>
      <c r="C463" s="26"/>
      <c r="D463" s="26"/>
      <c r="E463" s="26"/>
      <c r="F463" s="26"/>
      <c r="H463" s="37"/>
      <c r="I463" s="27" t="s">
        <v>2849</v>
      </c>
      <c r="J463" s="27" t="s">
        <v>2850</v>
      </c>
      <c r="AF463" s="38"/>
      <c r="AH463" s="28" t="s">
        <v>2108</v>
      </c>
      <c r="AN463" s="40"/>
      <c r="AU463" s="43" t="s">
        <v>1185</v>
      </c>
    </row>
    <row r="464" spans="1:69" x14ac:dyDescent="0.25">
      <c r="A464" s="26"/>
      <c r="B464" s="26"/>
      <c r="C464" s="26"/>
      <c r="D464" s="26"/>
      <c r="E464" s="26"/>
      <c r="F464" s="26"/>
      <c r="H464" s="37"/>
      <c r="I464" s="27" t="s">
        <v>1391</v>
      </c>
      <c r="J464" s="27" t="s">
        <v>1392</v>
      </c>
      <c r="AB464" s="26" t="s">
        <v>423</v>
      </c>
      <c r="AF464" s="38"/>
      <c r="AN464" s="40"/>
      <c r="AQ464" s="39">
        <v>735</v>
      </c>
      <c r="AR464" s="30" t="s">
        <v>1393</v>
      </c>
      <c r="AU464" s="43" t="s">
        <v>155</v>
      </c>
      <c r="BC464" s="48">
        <v>44712</v>
      </c>
      <c r="BG464" s="49">
        <v>66</v>
      </c>
    </row>
    <row r="465" spans="1:61" x14ac:dyDescent="0.25">
      <c r="A465" s="26"/>
      <c r="B465" s="26"/>
      <c r="C465" s="26"/>
      <c r="D465" s="26"/>
      <c r="E465" s="26"/>
      <c r="F465" s="26"/>
      <c r="H465" s="37"/>
      <c r="I465" s="27" t="s">
        <v>542</v>
      </c>
      <c r="J465" s="27" t="s">
        <v>543</v>
      </c>
      <c r="Z465" s="26" t="s">
        <v>209</v>
      </c>
      <c r="AF465" s="38"/>
      <c r="AN465" s="40"/>
      <c r="AQ465" s="39">
        <v>321</v>
      </c>
      <c r="AU465" s="43" t="s">
        <v>155</v>
      </c>
    </row>
    <row r="466" spans="1:61" x14ac:dyDescent="0.25">
      <c r="A466" s="122"/>
      <c r="B466" s="123"/>
      <c r="C466" s="123"/>
      <c r="D466" s="123"/>
      <c r="E466" s="123"/>
      <c r="F466" s="123"/>
      <c r="G466" s="132"/>
      <c r="H466" s="37"/>
      <c r="I466" s="27" t="s">
        <v>2851</v>
      </c>
      <c r="J466" s="27" t="s">
        <v>2852</v>
      </c>
      <c r="L466" s="30" t="s">
        <v>750</v>
      </c>
      <c r="AB466" s="26" t="s">
        <v>86</v>
      </c>
      <c r="AF466" s="120" t="s">
        <v>47</v>
      </c>
      <c r="AM466" s="39" t="s">
        <v>720</v>
      </c>
      <c r="AW466" s="45">
        <v>45684</v>
      </c>
      <c r="AX466" s="46" t="s">
        <v>2853</v>
      </c>
      <c r="BA466" s="47" t="s">
        <v>47</v>
      </c>
      <c r="BI466" s="49" t="e">
        <v>#VALUE!</v>
      </c>
    </row>
    <row r="467" spans="1:61" x14ac:dyDescent="0.25">
      <c r="A467" s="26"/>
      <c r="B467" s="26"/>
      <c r="C467" s="26"/>
      <c r="D467" s="26"/>
      <c r="E467" s="26"/>
      <c r="F467" s="26"/>
      <c r="H467" s="37"/>
      <c r="I467" s="27" t="s">
        <v>2854</v>
      </c>
      <c r="J467" s="27" t="s">
        <v>2855</v>
      </c>
      <c r="AF467" s="38"/>
      <c r="AN467" s="40"/>
      <c r="AU467" s="43" t="s">
        <v>1185</v>
      </c>
      <c r="AW467" s="45">
        <v>45376</v>
      </c>
      <c r="AX467" s="46" t="s">
        <v>2602</v>
      </c>
    </row>
    <row r="468" spans="1:61" x14ac:dyDescent="0.25">
      <c r="A468" s="26"/>
      <c r="B468" s="26"/>
      <c r="C468" s="26"/>
      <c r="D468" s="26"/>
      <c r="E468" s="26"/>
      <c r="F468" s="26"/>
      <c r="H468" s="37"/>
      <c r="I468" s="27" t="s">
        <v>2854</v>
      </c>
      <c r="J468" s="27" t="s">
        <v>2856</v>
      </c>
      <c r="L468" s="30" t="s">
        <v>750</v>
      </c>
      <c r="W468" s="26" t="s">
        <v>2857</v>
      </c>
      <c r="AB468" s="26" t="s">
        <v>423</v>
      </c>
      <c r="AF468" s="38" t="s">
        <v>47</v>
      </c>
      <c r="AN468" s="40"/>
      <c r="AU468" s="43" t="s">
        <v>1185</v>
      </c>
      <c r="AX468" s="46" t="s">
        <v>2858</v>
      </c>
      <c r="BA468" s="47" t="s">
        <v>47</v>
      </c>
      <c r="BI468" s="49" t="e">
        <v>#VALUE!</v>
      </c>
    </row>
    <row r="469" spans="1:61" x14ac:dyDescent="0.25">
      <c r="A469" s="26"/>
      <c r="B469" s="26"/>
      <c r="C469" s="26"/>
      <c r="D469" s="26"/>
      <c r="E469" s="26"/>
      <c r="F469" s="26"/>
      <c r="H469" s="37"/>
      <c r="I469" s="27" t="s">
        <v>356</v>
      </c>
      <c r="J469" s="27" t="s">
        <v>357</v>
      </c>
      <c r="Z469" s="26" t="s">
        <v>209</v>
      </c>
      <c r="AF469" s="38"/>
      <c r="AN469" s="40"/>
      <c r="AQ469" s="39">
        <v>183</v>
      </c>
      <c r="AU469" s="43" t="s">
        <v>155</v>
      </c>
      <c r="AW469" s="45">
        <v>45533</v>
      </c>
      <c r="AX469" s="46" t="s">
        <v>318</v>
      </c>
    </row>
    <row r="470" spans="1:61" x14ac:dyDescent="0.25">
      <c r="A470" s="26"/>
      <c r="B470" s="26"/>
      <c r="C470" s="26"/>
      <c r="D470" s="26"/>
      <c r="E470" s="26"/>
      <c r="F470" s="26"/>
      <c r="H470" s="37"/>
      <c r="I470" s="27" t="s">
        <v>2871</v>
      </c>
      <c r="J470" s="27" t="s">
        <v>2872</v>
      </c>
      <c r="Z470" s="26" t="s">
        <v>91</v>
      </c>
      <c r="AF470" s="38"/>
      <c r="AN470" s="26" t="s">
        <v>91</v>
      </c>
      <c r="AU470" s="43" t="s">
        <v>1185</v>
      </c>
      <c r="AW470" s="45">
        <v>45558</v>
      </c>
      <c r="AX470" s="46" t="s">
        <v>2873</v>
      </c>
    </row>
    <row r="471" spans="1:61" x14ac:dyDescent="0.25">
      <c r="H471" s="37"/>
      <c r="I471" s="27" t="s">
        <v>2874</v>
      </c>
      <c r="J471" s="27" t="s">
        <v>2875</v>
      </c>
      <c r="Z471" s="26" t="s">
        <v>84</v>
      </c>
      <c r="AW471" s="45">
        <v>45684</v>
      </c>
      <c r="AX471" s="46" t="s">
        <v>2876</v>
      </c>
    </row>
    <row r="472" spans="1:61" x14ac:dyDescent="0.25">
      <c r="A472" s="26"/>
      <c r="B472" s="26"/>
      <c r="C472" s="26"/>
      <c r="D472" s="26"/>
      <c r="E472" s="26"/>
      <c r="F472" s="26"/>
      <c r="H472" s="37"/>
      <c r="I472" s="27" t="s">
        <v>2877</v>
      </c>
      <c r="J472" s="27" t="s">
        <v>2878</v>
      </c>
      <c r="Y472" s="26" t="s">
        <v>2224</v>
      </c>
      <c r="AC472" s="36" t="s">
        <v>159</v>
      </c>
      <c r="AF472" s="38"/>
      <c r="AN472" s="40"/>
      <c r="AU472" s="43" t="s">
        <v>1185</v>
      </c>
      <c r="AX472" s="46" t="s">
        <v>2879</v>
      </c>
    </row>
    <row r="473" spans="1:61" x14ac:dyDescent="0.25">
      <c r="A473" s="26"/>
      <c r="B473" s="26"/>
      <c r="C473" s="26"/>
      <c r="D473" s="26"/>
      <c r="E473" s="26"/>
      <c r="F473" s="26"/>
      <c r="H473" s="37"/>
      <c r="I473" s="27" t="s">
        <v>333</v>
      </c>
      <c r="J473" s="27" t="s">
        <v>334</v>
      </c>
      <c r="Z473" s="26" t="s">
        <v>209</v>
      </c>
      <c r="AF473" s="38"/>
      <c r="AN473" s="40"/>
      <c r="AQ473" s="39">
        <v>157</v>
      </c>
      <c r="AU473" s="43" t="s">
        <v>155</v>
      </c>
      <c r="AW473" s="45">
        <v>45533</v>
      </c>
      <c r="AX473" s="46" t="s">
        <v>318</v>
      </c>
    </row>
    <row r="474" spans="1:61" x14ac:dyDescent="0.25">
      <c r="A474" s="26"/>
      <c r="B474" s="26"/>
      <c r="C474" s="26"/>
      <c r="D474" s="26"/>
      <c r="E474" s="26"/>
      <c r="F474" s="26"/>
      <c r="H474" s="37"/>
      <c r="I474" s="27" t="s">
        <v>2880</v>
      </c>
      <c r="J474" s="27" t="s">
        <v>2881</v>
      </c>
      <c r="L474" s="30" t="s">
        <v>750</v>
      </c>
      <c r="W474" s="26" t="s">
        <v>2009</v>
      </c>
      <c r="AB474" s="26" t="s">
        <v>423</v>
      </c>
      <c r="AF474" s="38" t="s">
        <v>47</v>
      </c>
      <c r="AN474" s="40"/>
      <c r="AU474" s="43" t="s">
        <v>1185</v>
      </c>
      <c r="BA474" s="47" t="s">
        <v>47</v>
      </c>
      <c r="BI474" s="49" t="e">
        <v>#VALUE!</v>
      </c>
    </row>
    <row r="475" spans="1:61" x14ac:dyDescent="0.25">
      <c r="A475" s="26"/>
      <c r="B475" s="26"/>
      <c r="C475" s="26"/>
      <c r="D475" s="26"/>
      <c r="E475" s="26"/>
      <c r="F475" s="26"/>
      <c r="H475" s="37"/>
      <c r="I475" s="27" t="s">
        <v>461</v>
      </c>
      <c r="J475" s="27" t="s">
        <v>462</v>
      </c>
      <c r="Z475" s="26" t="s">
        <v>209</v>
      </c>
      <c r="AF475" s="38"/>
      <c r="AN475" s="40"/>
      <c r="AQ475" s="39">
        <v>265</v>
      </c>
      <c r="AU475" s="43" t="s">
        <v>155</v>
      </c>
    </row>
    <row r="476" spans="1:61" x14ac:dyDescent="0.25">
      <c r="A476" s="26"/>
      <c r="B476" s="26"/>
      <c r="C476" s="26"/>
      <c r="D476" s="26"/>
      <c r="E476" s="26"/>
      <c r="F476" s="26"/>
      <c r="H476" s="37"/>
      <c r="I476" s="27" t="s">
        <v>207</v>
      </c>
      <c r="J476" s="27" t="s">
        <v>208</v>
      </c>
      <c r="Z476" s="26" t="s">
        <v>209</v>
      </c>
      <c r="AF476" s="38"/>
      <c r="AN476" s="40"/>
      <c r="AQ476" s="39">
        <v>57</v>
      </c>
      <c r="AU476" s="43" t="s">
        <v>155</v>
      </c>
    </row>
    <row r="477" spans="1:61" x14ac:dyDescent="0.25">
      <c r="A477" s="26"/>
      <c r="B477" s="26"/>
      <c r="C477" s="26"/>
      <c r="D477" s="26"/>
      <c r="E477" s="26"/>
      <c r="F477" s="26"/>
      <c r="H477" s="37"/>
      <c r="I477" s="27" t="s">
        <v>207</v>
      </c>
      <c r="J477" s="27" t="s">
        <v>208</v>
      </c>
      <c r="Z477" s="26" t="s">
        <v>209</v>
      </c>
      <c r="AF477" s="38"/>
      <c r="AN477" s="40"/>
      <c r="AQ477" s="39">
        <v>59</v>
      </c>
      <c r="AU477" s="43" t="s">
        <v>155</v>
      </c>
    </row>
    <row r="478" spans="1:61" x14ac:dyDescent="0.25">
      <c r="A478" s="26"/>
      <c r="B478" s="26"/>
      <c r="C478" s="26"/>
      <c r="D478" s="26"/>
      <c r="E478" s="26"/>
      <c r="F478" s="26"/>
      <c r="H478" s="37"/>
      <c r="I478" s="27" t="s">
        <v>535</v>
      </c>
      <c r="J478" s="27" t="s">
        <v>536</v>
      </c>
      <c r="Z478" s="26" t="s">
        <v>209</v>
      </c>
      <c r="AF478" s="38"/>
      <c r="AN478" s="40"/>
      <c r="AQ478" s="39">
        <v>317</v>
      </c>
      <c r="AU478" s="43" t="s">
        <v>155</v>
      </c>
    </row>
    <row r="479" spans="1:61" x14ac:dyDescent="0.25">
      <c r="A479" s="26"/>
      <c r="B479" s="26"/>
      <c r="C479" s="26"/>
      <c r="D479" s="26"/>
      <c r="E479" s="26"/>
      <c r="F479" s="26"/>
      <c r="H479" s="37"/>
      <c r="I479" s="27" t="s">
        <v>958</v>
      </c>
      <c r="J479" s="27" t="s">
        <v>2885</v>
      </c>
      <c r="AB479" s="26" t="s">
        <v>751</v>
      </c>
      <c r="AF479" s="38"/>
      <c r="AN479" s="40"/>
      <c r="AU479" s="43" t="s">
        <v>155</v>
      </c>
    </row>
    <row r="480" spans="1:61" x14ac:dyDescent="0.25">
      <c r="A480" s="26"/>
      <c r="B480" s="26"/>
      <c r="C480" s="26"/>
      <c r="D480" s="26"/>
      <c r="E480" s="26"/>
      <c r="F480" s="26"/>
      <c r="H480" s="37"/>
      <c r="I480" s="27" t="s">
        <v>958</v>
      </c>
      <c r="J480" s="27" t="s">
        <v>968</v>
      </c>
      <c r="AB480" s="26" t="s">
        <v>751</v>
      </c>
      <c r="AF480" s="38"/>
      <c r="AN480" s="40"/>
      <c r="AQ480" s="39">
        <v>581</v>
      </c>
      <c r="AU480" s="43" t="s">
        <v>155</v>
      </c>
    </row>
    <row r="481" spans="1:69" x14ac:dyDescent="0.25">
      <c r="A481" s="26"/>
      <c r="B481" s="26"/>
      <c r="C481" s="26"/>
      <c r="D481" s="26"/>
      <c r="E481" s="26"/>
      <c r="F481" s="26"/>
      <c r="H481" s="37"/>
      <c r="I481" s="27" t="s">
        <v>958</v>
      </c>
      <c r="J481" s="27" t="s">
        <v>2886</v>
      </c>
      <c r="AB481" s="26" t="s">
        <v>751</v>
      </c>
      <c r="AF481" s="38"/>
      <c r="AN481" s="40"/>
      <c r="AU481" s="43" t="s">
        <v>155</v>
      </c>
    </row>
    <row r="482" spans="1:69" x14ac:dyDescent="0.25">
      <c r="A482" s="26"/>
      <c r="B482" s="26"/>
      <c r="C482" s="26"/>
      <c r="D482" s="26"/>
      <c r="E482" s="26"/>
      <c r="F482" s="26"/>
      <c r="H482" s="37"/>
      <c r="I482" s="27" t="s">
        <v>958</v>
      </c>
      <c r="J482" s="27" t="s">
        <v>959</v>
      </c>
      <c r="Z482" s="26" t="s">
        <v>209</v>
      </c>
      <c r="AF482" s="38"/>
      <c r="AN482" s="40"/>
      <c r="AQ482" s="39">
        <v>577</v>
      </c>
      <c r="AU482" s="43" t="s">
        <v>155</v>
      </c>
      <c r="AX482" s="46" t="s">
        <v>960</v>
      </c>
    </row>
    <row r="483" spans="1:69" x14ac:dyDescent="0.25">
      <c r="A483" s="26"/>
      <c r="B483" s="26"/>
      <c r="C483" s="26"/>
      <c r="D483" s="26"/>
      <c r="E483" s="26"/>
      <c r="F483" s="26"/>
      <c r="H483" s="37"/>
      <c r="I483" s="27" t="s">
        <v>2887</v>
      </c>
      <c r="J483" s="27" t="s">
        <v>2888</v>
      </c>
      <c r="AB483" s="26" t="s">
        <v>86</v>
      </c>
      <c r="AF483" s="38" t="s">
        <v>47</v>
      </c>
      <c r="AN483" s="40"/>
      <c r="AU483" s="43" t="s">
        <v>155</v>
      </c>
      <c r="BA483" s="47" t="s">
        <v>47</v>
      </c>
      <c r="BC483" s="48">
        <v>45124</v>
      </c>
      <c r="BI483" s="49" t="e">
        <v>#VALUE!</v>
      </c>
      <c r="BK483" s="49">
        <v>10</v>
      </c>
    </row>
    <row r="484" spans="1:69" x14ac:dyDescent="0.25">
      <c r="A484" s="26"/>
      <c r="B484" s="26"/>
      <c r="C484" s="26"/>
      <c r="D484" s="26"/>
      <c r="E484" s="26"/>
      <c r="F484" s="26"/>
      <c r="H484" s="37"/>
      <c r="I484" s="27" t="s">
        <v>2889</v>
      </c>
      <c r="J484" s="27" t="s">
        <v>2890</v>
      </c>
      <c r="AF484" s="38"/>
      <c r="AK484" s="38">
        <v>45229</v>
      </c>
      <c r="AL484" s="39" t="s">
        <v>1887</v>
      </c>
      <c r="AN484" s="40"/>
      <c r="AU484" s="43" t="s">
        <v>1185</v>
      </c>
      <c r="AX484" s="46" t="s">
        <v>2891</v>
      </c>
      <c r="BI484" s="49" t="e">
        <v>#VALUE!</v>
      </c>
    </row>
    <row r="485" spans="1:69" x14ac:dyDescent="0.25">
      <c r="A485" s="26"/>
      <c r="B485" s="26"/>
      <c r="C485" s="26"/>
      <c r="D485" s="26"/>
      <c r="E485" s="26"/>
      <c r="F485" s="26"/>
      <c r="H485" s="37"/>
      <c r="I485" s="27" t="s">
        <v>1576</v>
      </c>
      <c r="J485" s="27" t="s">
        <v>1577</v>
      </c>
      <c r="AB485" s="26" t="s">
        <v>777</v>
      </c>
      <c r="AF485" s="38"/>
      <c r="AN485" s="40"/>
      <c r="AQ485" s="39">
        <v>793</v>
      </c>
      <c r="AR485" s="30" t="s">
        <v>1578</v>
      </c>
      <c r="AU485" s="43" t="s">
        <v>155</v>
      </c>
      <c r="BC485" s="48">
        <v>44883</v>
      </c>
      <c r="BG485" s="49">
        <v>87</v>
      </c>
    </row>
    <row r="486" spans="1:69" x14ac:dyDescent="0.25">
      <c r="A486" s="26"/>
      <c r="B486" s="26"/>
      <c r="C486" s="26"/>
      <c r="D486" s="26"/>
      <c r="E486" s="26"/>
      <c r="F486" s="26"/>
      <c r="H486" s="37"/>
      <c r="I486" s="27" t="s">
        <v>1745</v>
      </c>
      <c r="J486" s="27" t="s">
        <v>1746</v>
      </c>
      <c r="Z486" s="26" t="s">
        <v>45</v>
      </c>
      <c r="AF486" s="38"/>
      <c r="AH486" s="28" t="s">
        <v>1747</v>
      </c>
      <c r="AN486" s="40"/>
      <c r="AP486" s="42">
        <v>32</v>
      </c>
      <c r="AQ486" s="39">
        <v>840</v>
      </c>
      <c r="AR486" s="30">
        <v>840</v>
      </c>
      <c r="AU486" s="43" t="s">
        <v>155</v>
      </c>
      <c r="AX486" s="46" t="s">
        <v>1748</v>
      </c>
      <c r="BC486" s="48">
        <v>45455</v>
      </c>
      <c r="BQ486" s="49">
        <v>12</v>
      </c>
    </row>
    <row r="487" spans="1:69" x14ac:dyDescent="0.25">
      <c r="A487" s="26"/>
      <c r="B487" s="26"/>
      <c r="C487" s="26"/>
      <c r="D487" s="26"/>
      <c r="E487" s="26"/>
      <c r="F487" s="26"/>
      <c r="H487" s="37"/>
      <c r="I487" s="27" t="s">
        <v>1745</v>
      </c>
      <c r="J487" s="27" t="s">
        <v>1746</v>
      </c>
      <c r="Z487" s="26" t="s">
        <v>45</v>
      </c>
      <c r="AF487" s="38"/>
      <c r="AH487" s="28" t="s">
        <v>1747</v>
      </c>
      <c r="AN487" s="40"/>
      <c r="AP487" s="42">
        <v>32</v>
      </c>
      <c r="AQ487" s="39">
        <v>840</v>
      </c>
      <c r="AR487" s="30">
        <v>840</v>
      </c>
      <c r="AU487" s="43" t="s">
        <v>155</v>
      </c>
      <c r="AX487" s="46" t="s">
        <v>1749</v>
      </c>
      <c r="BC487" s="48">
        <v>45455</v>
      </c>
      <c r="BG487" s="49">
        <v>12</v>
      </c>
      <c r="BQ487" s="49">
        <v>9</v>
      </c>
    </row>
    <row r="488" spans="1:69" x14ac:dyDescent="0.25">
      <c r="A488" s="26"/>
      <c r="B488" s="26"/>
      <c r="C488" s="26"/>
      <c r="D488" s="26"/>
      <c r="E488" s="26"/>
      <c r="F488" s="26"/>
      <c r="H488" s="37"/>
      <c r="I488" s="27" t="s">
        <v>1713</v>
      </c>
      <c r="J488" s="27" t="s">
        <v>1714</v>
      </c>
      <c r="AB488" s="26" t="s">
        <v>423</v>
      </c>
      <c r="AC488" s="36" t="s">
        <v>1716</v>
      </c>
      <c r="AF488" s="38"/>
      <c r="AN488" s="40"/>
      <c r="AQ488" s="39">
        <v>832</v>
      </c>
      <c r="AR488" s="30" t="s">
        <v>1717</v>
      </c>
      <c r="AU488" s="43" t="s">
        <v>155</v>
      </c>
      <c r="AY488" s="34" t="s">
        <v>1715</v>
      </c>
      <c r="BA488" s="47" t="s">
        <v>35</v>
      </c>
      <c r="BC488" s="48">
        <v>45131</v>
      </c>
      <c r="BI488" s="49" t="e">
        <v>#VALUE!</v>
      </c>
      <c r="BK488" s="49">
        <v>67</v>
      </c>
    </row>
    <row r="489" spans="1:69" x14ac:dyDescent="0.25">
      <c r="A489" s="26"/>
      <c r="B489" s="26"/>
      <c r="C489" s="26"/>
      <c r="D489" s="26"/>
      <c r="E489" s="26"/>
      <c r="F489" s="26"/>
      <c r="H489" s="37"/>
      <c r="I489" s="27" t="s">
        <v>511</v>
      </c>
      <c r="J489" s="27" t="s">
        <v>512</v>
      </c>
      <c r="Z489" s="26" t="s">
        <v>94</v>
      </c>
      <c r="AB489" s="26" t="s">
        <v>423</v>
      </c>
      <c r="AF489" s="38"/>
      <c r="AN489" s="40"/>
      <c r="AQ489" s="39">
        <v>305</v>
      </c>
      <c r="AR489" s="30" t="s">
        <v>513</v>
      </c>
      <c r="AU489" s="43" t="s">
        <v>155</v>
      </c>
      <c r="BC489" s="48">
        <v>44349</v>
      </c>
      <c r="BG489" s="49">
        <v>0</v>
      </c>
    </row>
    <row r="490" spans="1:69" x14ac:dyDescent="0.25">
      <c r="A490" s="26"/>
      <c r="B490" s="26"/>
      <c r="C490" s="26"/>
      <c r="D490" s="26"/>
      <c r="E490" s="26"/>
      <c r="F490" s="26"/>
      <c r="H490" s="37"/>
      <c r="I490" s="27" t="s">
        <v>1424</v>
      </c>
      <c r="J490" s="27" t="s">
        <v>1425</v>
      </c>
      <c r="AB490" s="26" t="s">
        <v>723</v>
      </c>
      <c r="AF490" s="38"/>
      <c r="AN490" s="40"/>
      <c r="AQ490" s="39">
        <v>743</v>
      </c>
      <c r="AR490" s="30" t="s">
        <v>1426</v>
      </c>
      <c r="AU490" s="43" t="s">
        <v>155</v>
      </c>
      <c r="BC490" s="48">
        <v>44926</v>
      </c>
      <c r="BG490" s="49">
        <v>285</v>
      </c>
    </row>
    <row r="491" spans="1:69" x14ac:dyDescent="0.25">
      <c r="A491" s="26"/>
      <c r="B491" s="26"/>
      <c r="C491" s="26"/>
      <c r="D491" s="26"/>
      <c r="E491" s="26"/>
      <c r="F491" s="26"/>
      <c r="H491" s="37"/>
      <c r="I491" s="27" t="s">
        <v>505</v>
      </c>
      <c r="J491" s="27" t="s">
        <v>506</v>
      </c>
      <c r="Z491" s="26" t="s">
        <v>209</v>
      </c>
      <c r="AF491" s="38"/>
      <c r="AN491" s="40"/>
      <c r="AQ491" s="39">
        <v>299</v>
      </c>
      <c r="AU491" s="43" t="s">
        <v>155</v>
      </c>
    </row>
    <row r="492" spans="1:69" x14ac:dyDescent="0.25">
      <c r="A492" s="26"/>
      <c r="B492" s="26"/>
      <c r="C492" s="26"/>
      <c r="D492" s="26"/>
      <c r="E492" s="26"/>
      <c r="F492" s="26"/>
      <c r="H492" s="37"/>
      <c r="I492" s="27" t="s">
        <v>2896</v>
      </c>
      <c r="J492" s="27" t="s">
        <v>2897</v>
      </c>
      <c r="L492" s="30" t="s">
        <v>750</v>
      </c>
      <c r="Z492" s="26" t="s">
        <v>84</v>
      </c>
      <c r="AB492" s="26" t="s">
        <v>1733</v>
      </c>
      <c r="AF492" s="38"/>
      <c r="AN492" s="40"/>
      <c r="AU492" s="43" t="s">
        <v>1185</v>
      </c>
      <c r="BI492" s="49" t="e">
        <v>#VALUE!</v>
      </c>
    </row>
    <row r="493" spans="1:69" x14ac:dyDescent="0.25">
      <c r="A493" s="26"/>
      <c r="B493" s="26"/>
      <c r="C493" s="26"/>
      <c r="D493" s="26"/>
      <c r="E493" s="26"/>
      <c r="F493" s="26"/>
      <c r="H493" s="37"/>
      <c r="I493" s="27" t="s">
        <v>2896</v>
      </c>
      <c r="J493" s="27" t="s">
        <v>2898</v>
      </c>
      <c r="L493" s="30" t="s">
        <v>750</v>
      </c>
      <c r="Z493" s="26" t="s">
        <v>84</v>
      </c>
      <c r="AB493" s="26" t="s">
        <v>1733</v>
      </c>
      <c r="AF493" s="38"/>
      <c r="AN493" s="40"/>
      <c r="AU493" s="43" t="s">
        <v>1185</v>
      </c>
      <c r="BI493" s="49" t="e">
        <v>#VALUE!</v>
      </c>
    </row>
    <row r="494" spans="1:69" x14ac:dyDescent="0.25">
      <c r="A494" s="26"/>
      <c r="B494" s="26"/>
      <c r="C494" s="26"/>
      <c r="D494" s="26"/>
      <c r="E494" s="26"/>
      <c r="F494" s="26"/>
      <c r="H494" s="37"/>
      <c r="I494" s="27" t="s">
        <v>2896</v>
      </c>
      <c r="J494" s="27" t="s">
        <v>2899</v>
      </c>
      <c r="L494" s="30" t="s">
        <v>750</v>
      </c>
      <c r="Z494" s="26" t="s">
        <v>84</v>
      </c>
      <c r="AB494" s="26" t="s">
        <v>1733</v>
      </c>
      <c r="AF494" s="38"/>
      <c r="AN494" s="40"/>
      <c r="AU494" s="43" t="s">
        <v>1185</v>
      </c>
      <c r="BI494" s="49" t="e">
        <v>#VALUE!</v>
      </c>
    </row>
    <row r="495" spans="1:69" x14ac:dyDescent="0.25">
      <c r="A495" s="26"/>
      <c r="B495" s="26"/>
      <c r="C495" s="26"/>
      <c r="D495" s="26"/>
      <c r="E495" s="26"/>
      <c r="F495" s="26"/>
      <c r="H495" s="37"/>
      <c r="I495" s="27" t="s">
        <v>2896</v>
      </c>
      <c r="J495" s="27" t="s">
        <v>2900</v>
      </c>
      <c r="L495" s="30" t="s">
        <v>750</v>
      </c>
      <c r="Z495" s="26" t="s">
        <v>84</v>
      </c>
      <c r="AB495" s="26" t="s">
        <v>1733</v>
      </c>
      <c r="AF495" s="38"/>
      <c r="AN495" s="40"/>
      <c r="AU495" s="43" t="s">
        <v>1185</v>
      </c>
      <c r="BI495" s="49" t="e">
        <v>#VALUE!</v>
      </c>
    </row>
    <row r="496" spans="1:69" x14ac:dyDescent="0.25">
      <c r="A496" s="26"/>
      <c r="B496" s="26"/>
      <c r="C496" s="26"/>
      <c r="D496" s="26"/>
      <c r="E496" s="26"/>
      <c r="F496" s="26"/>
      <c r="H496" s="37"/>
      <c r="I496" s="27" t="s">
        <v>1692</v>
      </c>
      <c r="J496" s="27" t="s">
        <v>1693</v>
      </c>
      <c r="AF496" s="38"/>
      <c r="AN496" s="40"/>
      <c r="AQ496" s="39">
        <v>827</v>
      </c>
      <c r="AR496" s="30" t="s">
        <v>1695</v>
      </c>
      <c r="AU496" s="43" t="s">
        <v>155</v>
      </c>
      <c r="AY496" s="34" t="s">
        <v>1694</v>
      </c>
      <c r="BA496" s="47" t="s">
        <v>35</v>
      </c>
      <c r="BC496" s="48">
        <v>45310</v>
      </c>
      <c r="BI496" s="49" t="e">
        <v>#VALUE!</v>
      </c>
      <c r="BK496" s="49">
        <v>729</v>
      </c>
      <c r="BP496" s="49">
        <v>1</v>
      </c>
    </row>
    <row r="497" spans="1:68" x14ac:dyDescent="0.25">
      <c r="A497" s="26"/>
      <c r="B497" s="26"/>
      <c r="C497" s="26"/>
      <c r="D497" s="26"/>
      <c r="E497" s="26"/>
      <c r="F497" s="26"/>
      <c r="H497" s="37"/>
      <c r="I497" s="27" t="s">
        <v>1692</v>
      </c>
      <c r="J497" s="27" t="s">
        <v>1801</v>
      </c>
      <c r="AF497" s="38"/>
      <c r="AN497" s="40"/>
      <c r="AQ497" s="39">
        <v>847</v>
      </c>
      <c r="AU497" s="43" t="s">
        <v>1185</v>
      </c>
      <c r="BC497" s="48">
        <v>45514</v>
      </c>
    </row>
    <row r="498" spans="1:68" x14ac:dyDescent="0.25">
      <c r="A498" s="26"/>
      <c r="B498" s="26"/>
      <c r="C498" s="26"/>
      <c r="D498" s="26"/>
      <c r="E498" s="26"/>
      <c r="F498" s="26"/>
      <c r="H498" s="37"/>
      <c r="I498" s="27" t="s">
        <v>2901</v>
      </c>
      <c r="J498" s="27" t="s">
        <v>2902</v>
      </c>
      <c r="L498" s="30" t="s">
        <v>750</v>
      </c>
      <c r="Z498" s="26" t="s">
        <v>91</v>
      </c>
      <c r="AA498" s="26" t="s">
        <v>1473</v>
      </c>
      <c r="AF498" s="38"/>
      <c r="AN498" s="26" t="s">
        <v>91</v>
      </c>
      <c r="AU498" s="43" t="s">
        <v>1185</v>
      </c>
      <c r="AX498" s="46" t="s">
        <v>2903</v>
      </c>
      <c r="BI498" s="49" t="e">
        <v>#VALUE!</v>
      </c>
    </row>
    <row r="499" spans="1:68" x14ac:dyDescent="0.25">
      <c r="A499" s="26"/>
      <c r="B499" s="26"/>
      <c r="C499" s="26"/>
      <c r="D499" s="26"/>
      <c r="E499" s="26"/>
      <c r="F499" s="26"/>
      <c r="H499" s="37"/>
      <c r="I499" s="27" t="s">
        <v>2904</v>
      </c>
      <c r="J499" s="27" t="s">
        <v>2905</v>
      </c>
      <c r="AB499" s="26" t="s">
        <v>86</v>
      </c>
      <c r="AF499" s="38" t="s">
        <v>47</v>
      </c>
      <c r="AN499" s="40"/>
      <c r="AU499" s="43" t="s">
        <v>155</v>
      </c>
      <c r="BA499" s="47" t="s">
        <v>47</v>
      </c>
      <c r="BC499" s="48">
        <v>44712</v>
      </c>
      <c r="BG499" s="49">
        <v>5</v>
      </c>
    </row>
    <row r="500" spans="1:68" x14ac:dyDescent="0.25">
      <c r="A500" s="26"/>
      <c r="B500" s="26"/>
      <c r="C500" s="26"/>
      <c r="D500" s="26"/>
      <c r="E500" s="26"/>
      <c r="F500" s="26"/>
      <c r="H500" s="37"/>
      <c r="I500" s="27" t="s">
        <v>1352</v>
      </c>
      <c r="J500" s="27" t="s">
        <v>1353</v>
      </c>
      <c r="AB500" s="26" t="s">
        <v>777</v>
      </c>
      <c r="AF500" s="38"/>
      <c r="AN500" s="40"/>
      <c r="AQ500" s="39">
        <v>718</v>
      </c>
      <c r="AR500" s="30" t="s">
        <v>1354</v>
      </c>
      <c r="AU500" s="43" t="s">
        <v>155</v>
      </c>
      <c r="BC500" s="48">
        <v>44926</v>
      </c>
      <c r="BG500" s="49">
        <v>77</v>
      </c>
    </row>
    <row r="501" spans="1:68" x14ac:dyDescent="0.25">
      <c r="A501" s="26"/>
      <c r="B501" s="26"/>
      <c r="C501" s="26"/>
      <c r="D501" s="26"/>
      <c r="E501" s="26"/>
      <c r="F501" s="26"/>
      <c r="H501" s="37"/>
      <c r="I501" s="27" t="s">
        <v>1352</v>
      </c>
      <c r="J501" s="27" t="s">
        <v>1355</v>
      </c>
      <c r="AB501" s="26" t="s">
        <v>777</v>
      </c>
      <c r="AF501" s="38"/>
      <c r="AN501" s="40"/>
      <c r="AQ501" s="39">
        <v>718</v>
      </c>
      <c r="AR501" s="30" t="s">
        <v>1354</v>
      </c>
      <c r="AU501" s="43" t="s">
        <v>155</v>
      </c>
      <c r="BC501" s="48">
        <v>44926</v>
      </c>
      <c r="BG501" s="49">
        <v>17</v>
      </c>
    </row>
    <row r="502" spans="1:68" x14ac:dyDescent="0.25">
      <c r="A502" s="26"/>
      <c r="B502" s="26"/>
      <c r="C502" s="26"/>
      <c r="D502" s="26"/>
      <c r="E502" s="26"/>
      <c r="F502" s="26"/>
      <c r="H502" s="37"/>
      <c r="I502" s="27" t="s">
        <v>1272</v>
      </c>
      <c r="J502" s="27" t="s">
        <v>1273</v>
      </c>
      <c r="AA502" s="26" t="s">
        <v>1274</v>
      </c>
      <c r="AB502" s="26" t="s">
        <v>423</v>
      </c>
      <c r="AF502" s="38"/>
      <c r="AN502" s="40" t="s">
        <v>972</v>
      </c>
      <c r="AQ502" s="39">
        <v>698</v>
      </c>
      <c r="AR502" s="30" t="s">
        <v>1275</v>
      </c>
      <c r="AU502" s="43" t="s">
        <v>155</v>
      </c>
      <c r="BC502" s="48">
        <v>45412</v>
      </c>
      <c r="BG502" s="49">
        <v>31</v>
      </c>
      <c r="BP502" s="49">
        <v>1</v>
      </c>
    </row>
    <row r="503" spans="1:68" x14ac:dyDescent="0.25">
      <c r="A503" s="26"/>
      <c r="B503" s="26"/>
      <c r="C503" s="26"/>
      <c r="D503" s="26"/>
      <c r="E503" s="26"/>
      <c r="F503" s="26"/>
      <c r="H503" s="37"/>
      <c r="I503" s="27" t="s">
        <v>521</v>
      </c>
      <c r="J503" s="27" t="s">
        <v>522</v>
      </c>
      <c r="Z503" s="26" t="s">
        <v>209</v>
      </c>
      <c r="AF503" s="38"/>
      <c r="AN503" s="40"/>
      <c r="AQ503" s="39">
        <v>310</v>
      </c>
      <c r="AU503" s="43" t="s">
        <v>155</v>
      </c>
    </row>
    <row r="504" spans="1:68" x14ac:dyDescent="0.25">
      <c r="A504" s="26"/>
      <c r="B504" s="26"/>
      <c r="C504" s="26"/>
      <c r="D504" s="26"/>
      <c r="E504" s="26"/>
      <c r="F504" s="26"/>
      <c r="H504" s="37"/>
      <c r="I504" s="27" t="s">
        <v>1350</v>
      </c>
      <c r="J504" s="27" t="s">
        <v>1351</v>
      </c>
      <c r="W504" s="26" t="s">
        <v>423</v>
      </c>
      <c r="Z504" s="26" t="s">
        <v>36</v>
      </c>
      <c r="AB504" s="26" t="s">
        <v>777</v>
      </c>
      <c r="AF504" s="38"/>
      <c r="AN504" s="40"/>
      <c r="AQ504" s="39">
        <v>717</v>
      </c>
      <c r="AU504" s="43" t="s">
        <v>155</v>
      </c>
      <c r="BC504" s="48">
        <v>45320</v>
      </c>
      <c r="BG504" s="49" t="s">
        <v>633</v>
      </c>
      <c r="BJ504" s="49">
        <v>1</v>
      </c>
      <c r="BM504" s="49">
        <v>1</v>
      </c>
      <c r="BP504" s="49">
        <v>3</v>
      </c>
    </row>
    <row r="505" spans="1:68" x14ac:dyDescent="0.25">
      <c r="A505" s="26"/>
      <c r="B505" s="26"/>
      <c r="C505" s="26"/>
      <c r="D505" s="26"/>
      <c r="E505" s="26"/>
      <c r="F505" s="26"/>
      <c r="H505" s="37"/>
      <c r="I505" s="27" t="s">
        <v>1350</v>
      </c>
      <c r="J505" s="27" t="s">
        <v>1364</v>
      </c>
      <c r="W505" s="26" t="s">
        <v>423</v>
      </c>
      <c r="Z505" s="26" t="s">
        <v>36</v>
      </c>
      <c r="AB505" s="26" t="s">
        <v>777</v>
      </c>
      <c r="AF505" s="38"/>
      <c r="AN505" s="40"/>
      <c r="AU505" s="43" t="s">
        <v>155</v>
      </c>
      <c r="BG505" s="49" t="s">
        <v>633</v>
      </c>
    </row>
    <row r="506" spans="1:68" x14ac:dyDescent="0.25">
      <c r="A506" s="26"/>
      <c r="B506" s="26"/>
      <c r="C506" s="26"/>
      <c r="D506" s="26"/>
      <c r="E506" s="26"/>
      <c r="F506" s="26"/>
      <c r="H506" s="37"/>
      <c r="I506" s="27" t="s">
        <v>1350</v>
      </c>
      <c r="J506" s="27" t="s">
        <v>1364</v>
      </c>
      <c r="Z506" s="26" t="s">
        <v>209</v>
      </c>
      <c r="AF506" s="38"/>
      <c r="AN506" s="40"/>
      <c r="AQ506" s="39">
        <v>725</v>
      </c>
      <c r="AU506" s="43" t="s">
        <v>155</v>
      </c>
      <c r="AX506" s="46" t="s">
        <v>1293</v>
      </c>
    </row>
    <row r="507" spans="1:68" x14ac:dyDescent="0.25">
      <c r="A507" s="26"/>
      <c r="B507" s="26"/>
      <c r="C507" s="26"/>
      <c r="D507" s="26"/>
      <c r="E507" s="26"/>
      <c r="F507" s="26"/>
      <c r="H507" s="37"/>
      <c r="I507" s="27" t="s">
        <v>1350</v>
      </c>
      <c r="J507" s="27" t="s">
        <v>2911</v>
      </c>
      <c r="W507" s="26" t="s">
        <v>423</v>
      </c>
      <c r="Z507" s="26" t="s">
        <v>36</v>
      </c>
      <c r="AB507" s="26" t="s">
        <v>777</v>
      </c>
      <c r="AF507" s="38"/>
      <c r="AN507" s="40"/>
      <c r="AU507" s="43" t="s">
        <v>155</v>
      </c>
      <c r="BG507" s="49" t="s">
        <v>633</v>
      </c>
    </row>
    <row r="508" spans="1:68" x14ac:dyDescent="0.25">
      <c r="A508" s="26"/>
      <c r="B508" s="26"/>
      <c r="C508" s="26"/>
      <c r="D508" s="26"/>
      <c r="E508" s="26"/>
      <c r="F508" s="26"/>
      <c r="H508" s="37"/>
      <c r="I508" s="27" t="s">
        <v>1350</v>
      </c>
      <c r="J508" s="27" t="s">
        <v>2912</v>
      </c>
      <c r="W508" s="26" t="s">
        <v>423</v>
      </c>
      <c r="Z508" s="26" t="s">
        <v>36</v>
      </c>
      <c r="AB508" s="26" t="s">
        <v>777</v>
      </c>
      <c r="AF508" s="38"/>
      <c r="AN508" s="40"/>
      <c r="AU508" s="43" t="s">
        <v>155</v>
      </c>
    </row>
    <row r="509" spans="1:68" x14ac:dyDescent="0.25">
      <c r="A509" s="26"/>
      <c r="B509" s="26"/>
      <c r="C509" s="26"/>
      <c r="D509" s="26"/>
      <c r="E509" s="26"/>
      <c r="F509" s="26"/>
      <c r="H509" s="37"/>
      <c r="I509" s="27" t="s">
        <v>2913</v>
      </c>
      <c r="J509" s="27" t="s">
        <v>1441</v>
      </c>
      <c r="AA509" s="26" t="s">
        <v>1442</v>
      </c>
      <c r="AB509" s="26" t="s">
        <v>423</v>
      </c>
      <c r="AF509" s="38"/>
      <c r="AN509" s="40" t="s">
        <v>972</v>
      </c>
      <c r="AU509" s="43" t="s">
        <v>155</v>
      </c>
      <c r="BC509" s="48">
        <v>44874</v>
      </c>
      <c r="BG509" s="49">
        <v>70</v>
      </c>
    </row>
    <row r="510" spans="1:68" x14ac:dyDescent="0.25">
      <c r="A510" s="26"/>
      <c r="B510" s="26"/>
      <c r="C510" s="26"/>
      <c r="D510" s="26"/>
      <c r="E510" s="26"/>
      <c r="F510" s="26"/>
      <c r="H510" s="37"/>
      <c r="I510" s="27" t="s">
        <v>1750</v>
      </c>
      <c r="J510" s="27" t="s">
        <v>1751</v>
      </c>
      <c r="AB510" s="26" t="s">
        <v>423</v>
      </c>
      <c r="AF510" s="38"/>
      <c r="AN510" s="40"/>
      <c r="AQ510" s="39">
        <v>840</v>
      </c>
      <c r="AR510" s="30" t="s">
        <v>1740</v>
      </c>
      <c r="AU510" s="43" t="s">
        <v>155</v>
      </c>
      <c r="BA510" s="47" t="s">
        <v>35</v>
      </c>
      <c r="BC510" s="48">
        <v>45021</v>
      </c>
      <c r="BI510" s="49" t="e">
        <v>#VALUE!</v>
      </c>
      <c r="BJ510" s="49">
        <v>3</v>
      </c>
    </row>
    <row r="511" spans="1:68" x14ac:dyDescent="0.25">
      <c r="A511" s="26"/>
      <c r="B511" s="26"/>
      <c r="C511" s="26"/>
      <c r="D511" s="26"/>
      <c r="E511" s="26"/>
      <c r="F511" s="26"/>
      <c r="H511" s="37"/>
      <c r="I511" s="27" t="s">
        <v>544</v>
      </c>
      <c r="J511" s="27" t="s">
        <v>545</v>
      </c>
      <c r="Z511" s="26" t="s">
        <v>209</v>
      </c>
      <c r="AF511" s="38"/>
      <c r="AN511" s="40"/>
      <c r="AQ511" s="39">
        <v>323</v>
      </c>
      <c r="AU511" s="43" t="s">
        <v>155</v>
      </c>
    </row>
    <row r="512" spans="1:68" x14ac:dyDescent="0.25">
      <c r="A512" s="26"/>
      <c r="B512" s="26"/>
      <c r="C512" s="26"/>
      <c r="D512" s="26"/>
      <c r="E512" s="26"/>
      <c r="F512" s="26"/>
      <c r="H512" s="37"/>
      <c r="I512" s="27" t="s">
        <v>2924</v>
      </c>
      <c r="J512" s="27" t="s">
        <v>2925</v>
      </c>
      <c r="AB512" s="26" t="s">
        <v>86</v>
      </c>
      <c r="AF512" s="38" t="s">
        <v>47</v>
      </c>
      <c r="AN512" s="40"/>
      <c r="AU512" s="43" t="s">
        <v>155</v>
      </c>
      <c r="BA512" s="47" t="s">
        <v>47</v>
      </c>
      <c r="BC512" s="48">
        <v>45135</v>
      </c>
      <c r="BI512" s="49" t="e">
        <v>#VALUE!</v>
      </c>
      <c r="BK512" s="49">
        <v>32</v>
      </c>
    </row>
    <row r="513" spans="1:68" x14ac:dyDescent="0.25">
      <c r="A513" s="26"/>
      <c r="B513" s="26"/>
      <c r="C513" s="26"/>
      <c r="D513" s="26"/>
      <c r="E513" s="26"/>
      <c r="F513" s="26"/>
      <c r="H513" s="37"/>
      <c r="I513" s="27" t="s">
        <v>955</v>
      </c>
      <c r="J513" s="27" t="s">
        <v>956</v>
      </c>
      <c r="AB513" s="26" t="s">
        <v>777</v>
      </c>
      <c r="AF513" s="38"/>
      <c r="AN513" s="40"/>
      <c r="AQ513" s="39">
        <v>576</v>
      </c>
      <c r="AR513" s="30" t="s">
        <v>957</v>
      </c>
      <c r="AU513" s="43" t="s">
        <v>155</v>
      </c>
      <c r="BC513" s="48">
        <v>44323</v>
      </c>
      <c r="BG513" s="49">
        <v>0</v>
      </c>
    </row>
    <row r="514" spans="1:68" x14ac:dyDescent="0.25">
      <c r="A514" s="26"/>
      <c r="B514" s="26"/>
      <c r="C514" s="26"/>
      <c r="D514" s="26"/>
      <c r="E514" s="26"/>
      <c r="F514" s="26"/>
      <c r="H514" s="37"/>
      <c r="I514" s="27" t="s">
        <v>2926</v>
      </c>
      <c r="J514" s="27" t="s">
        <v>2927</v>
      </c>
      <c r="L514" s="30" t="s">
        <v>750</v>
      </c>
      <c r="AB514" s="26" t="s">
        <v>751</v>
      </c>
      <c r="AF514" s="38"/>
      <c r="AN514" s="40"/>
      <c r="AU514" s="43" t="s">
        <v>1185</v>
      </c>
      <c r="AX514" s="46" t="s">
        <v>2928</v>
      </c>
      <c r="BI514" s="49" t="e">
        <v>#VALUE!</v>
      </c>
    </row>
    <row r="515" spans="1:68" x14ac:dyDescent="0.25">
      <c r="A515" s="26"/>
      <c r="B515" s="26"/>
      <c r="C515" s="26"/>
      <c r="D515" s="26"/>
      <c r="E515" s="26"/>
      <c r="F515" s="26"/>
      <c r="H515" s="37"/>
      <c r="I515" s="27" t="s">
        <v>1824</v>
      </c>
      <c r="J515" s="27" t="s">
        <v>2005</v>
      </c>
      <c r="Z515" s="26" t="s">
        <v>1532</v>
      </c>
      <c r="AF515" s="38"/>
      <c r="AN515" s="40"/>
      <c r="AQ515" s="39">
        <v>892</v>
      </c>
      <c r="AU515" s="43" t="s">
        <v>155</v>
      </c>
      <c r="BC515" s="48">
        <v>45174</v>
      </c>
    </row>
    <row r="516" spans="1:68" x14ac:dyDescent="0.25">
      <c r="A516" s="26"/>
      <c r="B516" s="26"/>
      <c r="C516" s="26"/>
      <c r="D516" s="26"/>
      <c r="E516" s="26"/>
      <c r="F516" s="26"/>
      <c r="H516" s="37"/>
      <c r="I516" s="27" t="s">
        <v>1824</v>
      </c>
      <c r="J516" s="27" t="s">
        <v>1825</v>
      </c>
      <c r="AB516" s="26" t="s">
        <v>1818</v>
      </c>
      <c r="AF516" s="38"/>
      <c r="AM516" s="39" t="s">
        <v>720</v>
      </c>
      <c r="AN516" s="40"/>
      <c r="AQ516" s="39">
        <v>854</v>
      </c>
      <c r="AR516" s="30" t="s">
        <v>1827</v>
      </c>
      <c r="AU516" s="43" t="s">
        <v>155</v>
      </c>
      <c r="AY516" s="34" t="s">
        <v>1826</v>
      </c>
      <c r="BA516" s="47" t="s">
        <v>35</v>
      </c>
      <c r="BC516" s="48">
        <v>45128</v>
      </c>
      <c r="BI516" s="49" t="e">
        <v>#VALUE!</v>
      </c>
      <c r="BK516" s="49">
        <v>374</v>
      </c>
    </row>
    <row r="517" spans="1:68" x14ac:dyDescent="0.25">
      <c r="A517" s="26"/>
      <c r="B517" s="26"/>
      <c r="C517" s="26"/>
      <c r="D517" s="26"/>
      <c r="E517" s="26"/>
      <c r="F517" s="26"/>
      <c r="H517" s="37"/>
      <c r="I517" s="27" t="s">
        <v>1374</v>
      </c>
      <c r="J517" s="27" t="s">
        <v>1375</v>
      </c>
      <c r="AF517" s="38"/>
      <c r="AN517" s="40"/>
      <c r="AQ517" s="39">
        <v>730</v>
      </c>
      <c r="AR517" s="30" t="s">
        <v>1376</v>
      </c>
      <c r="AU517" s="43" t="s">
        <v>155</v>
      </c>
      <c r="BC517" s="48">
        <v>45352</v>
      </c>
      <c r="BG517" s="49">
        <v>85</v>
      </c>
      <c r="BI517" s="49" t="e">
        <v>#VALUE!</v>
      </c>
      <c r="BL517" s="49">
        <v>2</v>
      </c>
      <c r="BP517" s="49">
        <v>1</v>
      </c>
    </row>
    <row r="518" spans="1:68" x14ac:dyDescent="0.25">
      <c r="A518" s="26"/>
      <c r="B518" s="26"/>
      <c r="C518" s="26"/>
      <c r="D518" s="26"/>
      <c r="E518" s="26"/>
      <c r="F518" s="26"/>
      <c r="H518" s="37"/>
      <c r="I518" s="27" t="s">
        <v>974</v>
      </c>
      <c r="J518" s="27" t="s">
        <v>975</v>
      </c>
      <c r="AB518" s="26" t="s">
        <v>777</v>
      </c>
      <c r="AF518" s="38"/>
      <c r="AN518" s="40"/>
      <c r="AQ518" s="39">
        <v>583</v>
      </c>
      <c r="AR518" s="30" t="s">
        <v>976</v>
      </c>
      <c r="AU518" s="43" t="s">
        <v>155</v>
      </c>
      <c r="BC518" s="48">
        <v>44403</v>
      </c>
      <c r="BG518" s="49">
        <v>0</v>
      </c>
    </row>
    <row r="519" spans="1:68" x14ac:dyDescent="0.25">
      <c r="A519" s="26"/>
      <c r="B519" s="26"/>
      <c r="C519" s="26"/>
      <c r="D519" s="26"/>
      <c r="E519" s="26"/>
      <c r="F519" s="26"/>
      <c r="H519" s="37"/>
      <c r="I519" s="27" t="s">
        <v>965</v>
      </c>
      <c r="J519" s="27" t="s">
        <v>966</v>
      </c>
      <c r="AB519" s="26" t="s">
        <v>777</v>
      </c>
      <c r="AF519" s="38"/>
      <c r="AN519" s="40"/>
      <c r="AQ519" s="39">
        <v>580</v>
      </c>
      <c r="AR519" s="30" t="s">
        <v>967</v>
      </c>
      <c r="AU519" s="43" t="s">
        <v>155</v>
      </c>
      <c r="BC519" s="48">
        <v>44561</v>
      </c>
    </row>
    <row r="520" spans="1:68" x14ac:dyDescent="0.25">
      <c r="A520" s="26"/>
      <c r="B520" s="26"/>
      <c r="C520" s="26"/>
      <c r="D520" s="26"/>
      <c r="E520" s="26"/>
      <c r="F520" s="26"/>
      <c r="H520" s="37"/>
      <c r="I520" s="27" t="s">
        <v>1279</v>
      </c>
      <c r="J520" s="27" t="s">
        <v>1280</v>
      </c>
      <c r="Z520" s="26" t="s">
        <v>1282</v>
      </c>
      <c r="AA520" s="26" t="s">
        <v>1283</v>
      </c>
      <c r="AB520" s="26" t="s">
        <v>423</v>
      </c>
      <c r="AF520" s="38"/>
      <c r="AN520" s="40" t="s">
        <v>972</v>
      </c>
      <c r="AQ520" s="39">
        <v>700</v>
      </c>
      <c r="AR520" s="30" t="s">
        <v>1284</v>
      </c>
      <c r="AU520" s="43" t="s">
        <v>155</v>
      </c>
      <c r="AX520" s="46" t="s">
        <v>1285</v>
      </c>
      <c r="AY520" s="34" t="s">
        <v>1281</v>
      </c>
      <c r="BA520" s="47" t="s">
        <v>35</v>
      </c>
      <c r="BC520" s="48">
        <v>45128</v>
      </c>
      <c r="BI520" s="49" t="e">
        <v>#VALUE!</v>
      </c>
      <c r="BK520" s="49">
        <v>29</v>
      </c>
    </row>
    <row r="521" spans="1:68" x14ac:dyDescent="0.25">
      <c r="A521" s="26"/>
      <c r="B521" s="26"/>
      <c r="C521" s="26"/>
      <c r="D521" s="26"/>
      <c r="E521" s="26"/>
      <c r="F521" s="26"/>
      <c r="H521" s="37"/>
      <c r="I521" s="27" t="s">
        <v>1479</v>
      </c>
      <c r="J521" s="27" t="s">
        <v>1480</v>
      </c>
      <c r="S521" s="26">
        <v>8455955</v>
      </c>
      <c r="AA521" s="26" t="s">
        <v>1481</v>
      </c>
      <c r="AB521" s="26" t="s">
        <v>423</v>
      </c>
      <c r="AF521" s="38"/>
      <c r="AM521" s="39" t="s">
        <v>720</v>
      </c>
      <c r="AN521" s="40" t="s">
        <v>972</v>
      </c>
      <c r="AQ521" s="39">
        <v>761</v>
      </c>
      <c r="AR521" s="30" t="s">
        <v>1482</v>
      </c>
      <c r="AU521" s="43" t="s">
        <v>155</v>
      </c>
      <c r="BC521" s="48">
        <v>44937</v>
      </c>
      <c r="BG521" s="49">
        <v>20</v>
      </c>
      <c r="BI521" s="49" t="e">
        <v>#VALUE!</v>
      </c>
    </row>
    <row r="522" spans="1:68" x14ac:dyDescent="0.25">
      <c r="A522" s="26"/>
      <c r="B522" s="26"/>
      <c r="C522" s="26"/>
      <c r="D522" s="26"/>
      <c r="E522" s="26"/>
      <c r="F522" s="26"/>
      <c r="H522" s="37"/>
      <c r="I522" s="27" t="s">
        <v>2929</v>
      </c>
      <c r="J522" s="27" t="s">
        <v>2930</v>
      </c>
      <c r="L522" s="30" t="s">
        <v>750</v>
      </c>
      <c r="AF522" s="38"/>
      <c r="AN522" s="40"/>
      <c r="AU522" s="43" t="s">
        <v>1185</v>
      </c>
      <c r="AX522" s="46" t="s">
        <v>2931</v>
      </c>
      <c r="BI522" s="49" t="e">
        <v>#VALUE!</v>
      </c>
    </row>
    <row r="523" spans="1:68" x14ac:dyDescent="0.25">
      <c r="A523" s="26"/>
      <c r="B523" s="26"/>
      <c r="C523" s="26"/>
      <c r="D523" s="26"/>
      <c r="E523" s="26"/>
      <c r="F523" s="26"/>
      <c r="H523" s="37"/>
      <c r="I523" s="27" t="s">
        <v>1730</v>
      </c>
      <c r="J523" s="27" t="s">
        <v>1731</v>
      </c>
      <c r="W523" s="26" t="s">
        <v>1732</v>
      </c>
      <c r="AB523" s="26" t="s">
        <v>1733</v>
      </c>
      <c r="AF523" s="38"/>
      <c r="AM523" s="39" t="s">
        <v>1333</v>
      </c>
      <c r="AN523" s="40" t="s">
        <v>424</v>
      </c>
      <c r="AQ523" s="39">
        <v>838</v>
      </c>
      <c r="AR523" s="30" t="s">
        <v>1734</v>
      </c>
      <c r="AU523" s="43" t="s">
        <v>155</v>
      </c>
      <c r="AY523" s="34" t="s">
        <v>1678</v>
      </c>
      <c r="BA523" s="47" t="s">
        <v>35</v>
      </c>
      <c r="BC523" s="48">
        <v>45015</v>
      </c>
      <c r="BI523" s="49" t="e">
        <v>#VALUE!</v>
      </c>
      <c r="BJ523" s="49">
        <v>89</v>
      </c>
    </row>
    <row r="524" spans="1:68" x14ac:dyDescent="0.25">
      <c r="A524" s="26"/>
      <c r="B524" s="26"/>
      <c r="C524" s="26"/>
      <c r="D524" s="26"/>
      <c r="E524" s="26"/>
      <c r="F524" s="26"/>
      <c r="H524" s="37"/>
      <c r="I524" s="27" t="s">
        <v>962</v>
      </c>
      <c r="J524" s="27" t="s">
        <v>963</v>
      </c>
      <c r="AB524" s="26" t="s">
        <v>777</v>
      </c>
      <c r="AF524" s="38"/>
      <c r="AN524" s="40"/>
      <c r="AQ524" s="39">
        <v>579</v>
      </c>
      <c r="AR524" s="30" t="s">
        <v>964</v>
      </c>
      <c r="AU524" s="43" t="s">
        <v>155</v>
      </c>
      <c r="BC524" s="48">
        <v>44677</v>
      </c>
      <c r="BG524" s="49">
        <v>45</v>
      </c>
      <c r="BI524" s="49" t="e">
        <v>#VALUE!</v>
      </c>
    </row>
    <row r="525" spans="1:68" x14ac:dyDescent="0.25">
      <c r="A525" s="122"/>
      <c r="B525" s="123"/>
      <c r="C525" s="123"/>
      <c r="D525" s="123"/>
      <c r="E525" s="123"/>
      <c r="F525" s="123"/>
      <c r="G525" s="132"/>
      <c r="H525" s="37"/>
      <c r="I525" s="27" t="s">
        <v>2932</v>
      </c>
      <c r="J525" s="27" t="s">
        <v>2933</v>
      </c>
      <c r="AF525" s="120" t="s">
        <v>47</v>
      </c>
      <c r="AW525" s="45">
        <v>45684</v>
      </c>
      <c r="AX525" s="46" t="s">
        <v>2934</v>
      </c>
    </row>
    <row r="526" spans="1:68" x14ac:dyDescent="0.25">
      <c r="A526" s="26"/>
      <c r="B526" s="26"/>
      <c r="C526" s="26"/>
      <c r="D526" s="26"/>
      <c r="E526" s="26"/>
      <c r="F526" s="26"/>
      <c r="H526" s="37"/>
      <c r="I526" s="27" t="s">
        <v>2935</v>
      </c>
      <c r="J526" s="27" t="s">
        <v>2936</v>
      </c>
      <c r="W526" s="26" t="s">
        <v>1093</v>
      </c>
      <c r="Z526" s="26" t="s">
        <v>90</v>
      </c>
      <c r="AB526" s="26" t="s">
        <v>423</v>
      </c>
      <c r="AF526" s="38"/>
      <c r="AN526" s="40"/>
      <c r="AU526" s="43" t="s">
        <v>155</v>
      </c>
    </row>
    <row r="527" spans="1:68" x14ac:dyDescent="0.25">
      <c r="A527" s="26"/>
      <c r="B527" s="26"/>
      <c r="C527" s="26"/>
      <c r="D527" s="26"/>
      <c r="E527" s="26"/>
      <c r="F527" s="26"/>
      <c r="H527" s="37"/>
      <c r="I527" s="27" t="s">
        <v>2937</v>
      </c>
      <c r="J527" s="27" t="s">
        <v>2938</v>
      </c>
      <c r="L527" s="30" t="s">
        <v>750</v>
      </c>
      <c r="W527" s="26" t="s">
        <v>1967</v>
      </c>
      <c r="AF527" s="38"/>
      <c r="AN527" s="40"/>
      <c r="AU527" s="43" t="s">
        <v>1185</v>
      </c>
      <c r="BI527" s="49" t="e">
        <v>#VALUE!</v>
      </c>
    </row>
    <row r="528" spans="1:68" x14ac:dyDescent="0.25">
      <c r="A528" s="26"/>
      <c r="B528" s="26"/>
      <c r="C528" s="26"/>
      <c r="D528" s="26"/>
      <c r="E528" s="26"/>
      <c r="F528" s="26"/>
      <c r="H528" s="37"/>
      <c r="I528" s="27" t="s">
        <v>2939</v>
      </c>
      <c r="J528" s="27" t="s">
        <v>2940</v>
      </c>
      <c r="N528" s="30" t="s">
        <v>2941</v>
      </c>
      <c r="O528" s="31" t="s">
        <v>2942</v>
      </c>
      <c r="W528" s="26" t="s">
        <v>1932</v>
      </c>
      <c r="Y528" s="26">
        <v>2024</v>
      </c>
      <c r="Z528" s="26" t="s">
        <v>84</v>
      </c>
      <c r="AB528" s="26" t="s">
        <v>86</v>
      </c>
      <c r="AC528" s="36">
        <v>1</v>
      </c>
      <c r="AD528" s="37">
        <v>11</v>
      </c>
      <c r="AF528" s="38" t="s">
        <v>47</v>
      </c>
      <c r="AG528" s="33" t="s">
        <v>2943</v>
      </c>
      <c r="AM528" s="39" t="s">
        <v>1840</v>
      </c>
      <c r="AN528" s="40" t="s">
        <v>2944</v>
      </c>
      <c r="AO528" s="41">
        <v>1</v>
      </c>
      <c r="AP528" s="42" t="s">
        <v>573</v>
      </c>
      <c r="AU528" s="43" t="s">
        <v>1185</v>
      </c>
      <c r="AW528" s="45">
        <v>45461</v>
      </c>
      <c r="AX528" s="46" t="s">
        <v>2945</v>
      </c>
      <c r="BA528" s="47" t="s">
        <v>47</v>
      </c>
      <c r="BI528" s="49" t="e">
        <v>#VALUE!</v>
      </c>
    </row>
    <row r="529" spans="1:67" x14ac:dyDescent="0.25">
      <c r="A529" s="26"/>
      <c r="B529" s="26"/>
      <c r="C529" s="26"/>
      <c r="D529" s="26"/>
      <c r="E529" s="26"/>
      <c r="F529" s="26"/>
      <c r="H529" s="37"/>
      <c r="I529" s="27" t="s">
        <v>2946</v>
      </c>
      <c r="J529" s="27" t="s">
        <v>2947</v>
      </c>
      <c r="W529" s="26" t="s">
        <v>47</v>
      </c>
      <c r="AB529" s="26" t="s">
        <v>86</v>
      </c>
      <c r="AF529" s="38" t="s">
        <v>47</v>
      </c>
      <c r="AN529" s="40"/>
      <c r="AU529" s="43" t="s">
        <v>155</v>
      </c>
      <c r="BA529" s="47" t="s">
        <v>47</v>
      </c>
      <c r="BC529" s="48">
        <v>44966</v>
      </c>
      <c r="BG529" s="49">
        <v>1</v>
      </c>
      <c r="BI529" s="49" t="e">
        <v>#VALUE!</v>
      </c>
    </row>
    <row r="530" spans="1:67" x14ac:dyDescent="0.25">
      <c r="A530" s="26"/>
      <c r="B530" s="26"/>
      <c r="C530" s="26"/>
      <c r="D530" s="26"/>
      <c r="E530" s="26"/>
      <c r="F530" s="26"/>
      <c r="H530" s="37"/>
      <c r="I530" s="27" t="s">
        <v>1779</v>
      </c>
      <c r="J530" s="27" t="s">
        <v>1780</v>
      </c>
      <c r="AB530" s="26" t="s">
        <v>1733</v>
      </c>
      <c r="AF530" s="38"/>
      <c r="AN530" s="40"/>
      <c r="AQ530" s="39">
        <v>842</v>
      </c>
      <c r="AR530" s="30" t="s">
        <v>1781</v>
      </c>
      <c r="AU530" s="43" t="s">
        <v>155</v>
      </c>
      <c r="BA530" s="47" t="s">
        <v>35</v>
      </c>
      <c r="BC530" s="48">
        <v>45058</v>
      </c>
      <c r="BI530" s="49" t="e">
        <v>#VALUE!</v>
      </c>
      <c r="BJ530" s="49">
        <v>63</v>
      </c>
    </row>
    <row r="531" spans="1:67" x14ac:dyDescent="0.25">
      <c r="A531" s="26"/>
      <c r="B531" s="26"/>
      <c r="C531" s="26"/>
      <c r="D531" s="26"/>
      <c r="E531" s="26"/>
      <c r="F531" s="26"/>
      <c r="H531" s="37"/>
      <c r="I531" s="27" t="s">
        <v>2948</v>
      </c>
      <c r="J531" s="27" t="s">
        <v>2949</v>
      </c>
      <c r="W531" s="26" t="s">
        <v>47</v>
      </c>
      <c r="AB531" s="26" t="s">
        <v>86</v>
      </c>
      <c r="AF531" s="38" t="s">
        <v>47</v>
      </c>
      <c r="AN531" s="40"/>
      <c r="AU531" s="43" t="s">
        <v>155</v>
      </c>
      <c r="BA531" s="47" t="s">
        <v>47</v>
      </c>
      <c r="BC531" s="48">
        <v>44715</v>
      </c>
      <c r="BG531" s="49">
        <v>3</v>
      </c>
      <c r="BI531" s="49" t="e">
        <v>#VALUE!</v>
      </c>
    </row>
    <row r="532" spans="1:67" x14ac:dyDescent="0.25">
      <c r="A532" s="26"/>
      <c r="B532" s="26"/>
      <c r="C532" s="26"/>
      <c r="D532" s="26"/>
      <c r="E532" s="26"/>
      <c r="F532" s="26"/>
      <c r="H532" s="37"/>
      <c r="I532" s="27" t="s">
        <v>2950</v>
      </c>
      <c r="J532" s="27" t="s">
        <v>2951</v>
      </c>
      <c r="AF532" s="38" t="s">
        <v>3525</v>
      </c>
      <c r="AN532" s="40"/>
      <c r="AU532" s="43" t="s">
        <v>155</v>
      </c>
      <c r="AX532" s="46" t="s">
        <v>2061</v>
      </c>
      <c r="BA532" s="47" t="s">
        <v>2061</v>
      </c>
      <c r="BC532" s="48">
        <v>45050</v>
      </c>
      <c r="BI532" s="49" t="e">
        <v>#VALUE!</v>
      </c>
      <c r="BJ532" s="49">
        <v>18</v>
      </c>
      <c r="BO532" s="50">
        <v>18</v>
      </c>
    </row>
    <row r="533" spans="1:67" x14ac:dyDescent="0.25">
      <c r="A533" s="26"/>
      <c r="B533" s="26"/>
      <c r="C533" s="26"/>
      <c r="D533" s="26"/>
      <c r="E533" s="26"/>
      <c r="F533" s="26"/>
      <c r="H533" s="37"/>
      <c r="I533" s="27" t="s">
        <v>1248</v>
      </c>
      <c r="J533" s="27" t="s">
        <v>1249</v>
      </c>
      <c r="Z533" s="26" t="s">
        <v>610</v>
      </c>
      <c r="AA533" s="26" t="s">
        <v>1250</v>
      </c>
      <c r="AB533" s="26" t="s">
        <v>423</v>
      </c>
      <c r="AF533" s="38"/>
      <c r="AN533" s="40" t="s">
        <v>972</v>
      </c>
      <c r="AQ533" s="39">
        <v>689</v>
      </c>
      <c r="AR533" s="30" t="s">
        <v>1251</v>
      </c>
      <c r="AU533" s="43" t="s">
        <v>155</v>
      </c>
      <c r="BC533" s="48">
        <v>44804</v>
      </c>
      <c r="BG533" s="49">
        <v>20</v>
      </c>
      <c r="BI533" s="49" t="e">
        <v>#VALUE!</v>
      </c>
    </row>
    <row r="534" spans="1:67" x14ac:dyDescent="0.25">
      <c r="H534" s="37"/>
      <c r="I534" s="27" t="s">
        <v>2954</v>
      </c>
      <c r="J534" s="27" t="s">
        <v>2955</v>
      </c>
      <c r="AW534" s="45">
        <v>45684</v>
      </c>
      <c r="AX534" s="46" t="s">
        <v>2956</v>
      </c>
    </row>
    <row r="535" spans="1:67" x14ac:dyDescent="0.25">
      <c r="A535" s="26"/>
      <c r="B535" s="26"/>
      <c r="C535" s="26"/>
      <c r="D535" s="26"/>
      <c r="E535" s="26"/>
      <c r="F535" s="26"/>
      <c r="H535" s="37"/>
      <c r="I535" s="27" t="s">
        <v>771</v>
      </c>
      <c r="J535" s="27" t="s">
        <v>772</v>
      </c>
      <c r="Z535" s="26" t="s">
        <v>610</v>
      </c>
      <c r="AB535" s="26" t="s">
        <v>773</v>
      </c>
      <c r="AF535" s="38"/>
      <c r="AN535" s="40"/>
      <c r="AQ535" s="39">
        <v>477</v>
      </c>
      <c r="AR535" s="30" t="s">
        <v>774</v>
      </c>
      <c r="AU535" s="43" t="s">
        <v>155</v>
      </c>
      <c r="BC535" s="48">
        <v>44099</v>
      </c>
    </row>
    <row r="536" spans="1:67" x14ac:dyDescent="0.25">
      <c r="A536" s="26"/>
      <c r="B536" s="26"/>
      <c r="C536" s="26"/>
      <c r="D536" s="26"/>
      <c r="E536" s="26"/>
      <c r="F536" s="26"/>
      <c r="H536" s="37"/>
      <c r="I536" s="27" t="s">
        <v>529</v>
      </c>
      <c r="J536" s="27" t="s">
        <v>530</v>
      </c>
      <c r="AF536" s="38"/>
      <c r="AH536" s="28" t="s">
        <v>154</v>
      </c>
      <c r="AM536" s="39" t="s">
        <v>31</v>
      </c>
      <c r="AN536" s="40"/>
      <c r="AQ536" s="39">
        <v>315</v>
      </c>
      <c r="AR536" s="30" t="s">
        <v>531</v>
      </c>
      <c r="AU536" s="43" t="s">
        <v>155</v>
      </c>
      <c r="BC536" s="48">
        <v>43703</v>
      </c>
      <c r="BE536" s="49">
        <v>0</v>
      </c>
      <c r="BG536" s="49">
        <v>0</v>
      </c>
      <c r="BI536" s="49">
        <v>0</v>
      </c>
    </row>
    <row r="537" spans="1:67" x14ac:dyDescent="0.25">
      <c r="A537" s="26"/>
      <c r="B537" s="26"/>
      <c r="C537" s="26"/>
      <c r="D537" s="26"/>
      <c r="E537" s="26"/>
      <c r="F537" s="26"/>
      <c r="H537" s="37"/>
      <c r="I537" s="27" t="s">
        <v>779</v>
      </c>
      <c r="J537" s="27" t="s">
        <v>780</v>
      </c>
      <c r="AB537" s="26" t="s">
        <v>751</v>
      </c>
      <c r="AF537" s="38"/>
      <c r="AN537" s="40"/>
      <c r="AQ537" s="39">
        <v>479</v>
      </c>
      <c r="AU537" s="43" t="s">
        <v>155</v>
      </c>
      <c r="BC537" s="48">
        <v>44109</v>
      </c>
    </row>
    <row r="538" spans="1:67" x14ac:dyDescent="0.25">
      <c r="A538" s="26"/>
      <c r="B538" s="26"/>
      <c r="C538" s="26"/>
      <c r="D538" s="26"/>
      <c r="E538" s="26"/>
      <c r="F538" s="26"/>
      <c r="H538" s="37"/>
      <c r="I538" s="27" t="s">
        <v>620</v>
      </c>
      <c r="J538" s="27" t="s">
        <v>621</v>
      </c>
      <c r="Z538" s="26" t="s">
        <v>209</v>
      </c>
      <c r="AF538" s="38"/>
      <c r="AN538" s="40"/>
      <c r="AQ538" s="39">
        <v>382</v>
      </c>
      <c r="AU538" s="43" t="s">
        <v>155</v>
      </c>
    </row>
    <row r="539" spans="1:67" x14ac:dyDescent="0.25">
      <c r="A539" s="26"/>
      <c r="B539" s="26"/>
      <c r="C539" s="26"/>
      <c r="D539" s="26"/>
      <c r="E539" s="26"/>
      <c r="F539" s="26"/>
      <c r="H539" s="37"/>
      <c r="I539" s="27" t="s">
        <v>620</v>
      </c>
      <c r="J539" s="27" t="s">
        <v>623</v>
      </c>
      <c r="AB539" s="26" t="s">
        <v>423</v>
      </c>
      <c r="AF539" s="38"/>
      <c r="AN539" s="40"/>
      <c r="AU539" s="43" t="s">
        <v>155</v>
      </c>
      <c r="BC539" s="48">
        <v>43930</v>
      </c>
    </row>
    <row r="540" spans="1:67" x14ac:dyDescent="0.25">
      <c r="A540" s="26"/>
      <c r="B540" s="26"/>
      <c r="C540" s="26"/>
      <c r="D540" s="26"/>
      <c r="E540" s="26"/>
      <c r="F540" s="26"/>
      <c r="H540" s="37"/>
      <c r="I540" s="27" t="s">
        <v>2961</v>
      </c>
      <c r="J540" s="27" t="s">
        <v>2962</v>
      </c>
      <c r="W540" s="26" t="s">
        <v>47</v>
      </c>
      <c r="AB540" s="26" t="s">
        <v>86</v>
      </c>
      <c r="AF540" s="38" t="s">
        <v>47</v>
      </c>
      <c r="AN540" s="40"/>
      <c r="AU540" s="43" t="s">
        <v>155</v>
      </c>
      <c r="BA540" s="47" t="s">
        <v>47</v>
      </c>
      <c r="BC540" s="48">
        <v>44693</v>
      </c>
      <c r="BG540" s="49">
        <v>1</v>
      </c>
      <c r="BI540" s="49" t="e">
        <v>#VALUE!</v>
      </c>
    </row>
    <row r="541" spans="1:67" x14ac:dyDescent="0.25">
      <c r="A541" s="26"/>
      <c r="B541" s="26"/>
      <c r="C541" s="26"/>
      <c r="D541" s="26"/>
      <c r="E541" s="26"/>
      <c r="F541" s="26"/>
      <c r="H541" s="37"/>
      <c r="I541" s="27" t="s">
        <v>999</v>
      </c>
      <c r="J541" s="27" t="s">
        <v>1000</v>
      </c>
      <c r="AB541" s="26" t="s">
        <v>751</v>
      </c>
      <c r="AF541" s="38"/>
      <c r="AN541" s="40"/>
      <c r="AQ541" s="39">
        <v>597</v>
      </c>
      <c r="AR541" s="30" t="s">
        <v>1001</v>
      </c>
      <c r="AU541" s="43" t="s">
        <v>155</v>
      </c>
      <c r="BC541" s="48">
        <v>44405</v>
      </c>
    </row>
    <row r="542" spans="1:67" x14ac:dyDescent="0.25">
      <c r="A542" s="26"/>
      <c r="B542" s="26"/>
      <c r="C542" s="26"/>
      <c r="D542" s="26"/>
      <c r="E542" s="26"/>
      <c r="F542" s="26"/>
      <c r="H542" s="37"/>
      <c r="I542" s="27" t="s">
        <v>999</v>
      </c>
      <c r="J542" s="27" t="s">
        <v>1002</v>
      </c>
      <c r="AB542" s="26" t="s">
        <v>751</v>
      </c>
      <c r="AF542" s="38"/>
      <c r="AN542" s="40"/>
      <c r="AQ542" s="39">
        <v>597</v>
      </c>
      <c r="AR542" s="30" t="s">
        <v>1001</v>
      </c>
      <c r="AU542" s="43" t="s">
        <v>155</v>
      </c>
      <c r="BC542" s="48">
        <v>44405</v>
      </c>
    </row>
    <row r="543" spans="1:67" x14ac:dyDescent="0.25">
      <c r="A543" s="26"/>
      <c r="B543" s="26"/>
      <c r="C543" s="26"/>
      <c r="D543" s="26"/>
      <c r="E543" s="26"/>
      <c r="F543" s="26"/>
      <c r="H543" s="37"/>
      <c r="I543" s="27" t="s">
        <v>999</v>
      </c>
      <c r="J543" s="27" t="s">
        <v>1003</v>
      </c>
      <c r="AB543" s="26" t="s">
        <v>751</v>
      </c>
      <c r="AF543" s="38"/>
      <c r="AN543" s="40"/>
      <c r="AQ543" s="39">
        <v>597</v>
      </c>
      <c r="AR543" s="30" t="s">
        <v>1001</v>
      </c>
      <c r="AU543" s="43" t="s">
        <v>155</v>
      </c>
      <c r="BC543" s="48">
        <v>44405</v>
      </c>
    </row>
    <row r="544" spans="1:67" x14ac:dyDescent="0.25">
      <c r="A544" s="26"/>
      <c r="B544" s="26"/>
      <c r="C544" s="26"/>
      <c r="D544" s="26"/>
      <c r="E544" s="26"/>
      <c r="F544" s="26"/>
      <c r="H544" s="37"/>
      <c r="I544" s="27" t="s">
        <v>999</v>
      </c>
      <c r="J544" s="27" t="s">
        <v>1004</v>
      </c>
      <c r="AB544" s="26" t="s">
        <v>751</v>
      </c>
      <c r="AF544" s="38"/>
      <c r="AN544" s="40"/>
      <c r="AQ544" s="39">
        <v>597</v>
      </c>
      <c r="AR544" s="30" t="s">
        <v>1001</v>
      </c>
      <c r="AU544" s="43" t="s">
        <v>155</v>
      </c>
      <c r="BC544" s="48">
        <v>44405</v>
      </c>
    </row>
    <row r="545" spans="1:67" x14ac:dyDescent="0.25">
      <c r="A545" s="26"/>
      <c r="B545" s="26"/>
      <c r="C545" s="26"/>
      <c r="D545" s="26"/>
      <c r="E545" s="26"/>
      <c r="F545" s="26"/>
      <c r="H545" s="37"/>
      <c r="I545" s="27" t="s">
        <v>999</v>
      </c>
      <c r="J545" s="27" t="s">
        <v>1005</v>
      </c>
      <c r="AB545" s="26" t="s">
        <v>751</v>
      </c>
      <c r="AF545" s="38"/>
      <c r="AN545" s="40"/>
      <c r="AQ545" s="39">
        <v>597</v>
      </c>
      <c r="AR545" s="30" t="s">
        <v>1001</v>
      </c>
      <c r="AU545" s="43" t="s">
        <v>155</v>
      </c>
      <c r="BC545" s="48">
        <v>44405</v>
      </c>
    </row>
    <row r="546" spans="1:67" x14ac:dyDescent="0.25">
      <c r="A546" s="26"/>
      <c r="B546" s="26"/>
      <c r="C546" s="26"/>
      <c r="D546" s="26"/>
      <c r="E546" s="26"/>
      <c r="F546" s="26"/>
      <c r="H546" s="37"/>
      <c r="I546" s="27" t="s">
        <v>2967</v>
      </c>
      <c r="J546" s="27" t="s">
        <v>2968</v>
      </c>
      <c r="AF546" s="38" t="s">
        <v>3525</v>
      </c>
      <c r="AN546" s="40"/>
      <c r="AR546" s="30" t="s">
        <v>2969</v>
      </c>
      <c r="AU546" s="43" t="s">
        <v>155</v>
      </c>
      <c r="AX546" s="46" t="s">
        <v>2056</v>
      </c>
      <c r="BA546" s="47" t="s">
        <v>2061</v>
      </c>
      <c r="BC546" s="48">
        <v>45070</v>
      </c>
      <c r="BI546" s="49" t="e">
        <v>#VALUE!</v>
      </c>
      <c r="BO546" s="50">
        <v>43</v>
      </c>
    </row>
    <row r="547" spans="1:67" x14ac:dyDescent="0.25">
      <c r="A547" s="26"/>
      <c r="B547" s="26"/>
      <c r="C547" s="26"/>
      <c r="D547" s="26"/>
      <c r="E547" s="26"/>
      <c r="F547" s="26"/>
      <c r="H547" s="37"/>
      <c r="I547" s="27" t="s">
        <v>1873</v>
      </c>
      <c r="J547" s="27" t="s">
        <v>1874</v>
      </c>
      <c r="AB547" s="26" t="s">
        <v>1818</v>
      </c>
      <c r="AF547" s="38"/>
      <c r="AM547" s="39" t="s">
        <v>720</v>
      </c>
      <c r="AN547" s="40"/>
      <c r="AQ547" s="39">
        <v>864</v>
      </c>
      <c r="AR547" s="30">
        <v>864</v>
      </c>
      <c r="AU547" s="43" t="s">
        <v>155</v>
      </c>
      <c r="BA547" s="47" t="s">
        <v>35</v>
      </c>
      <c r="BC547" s="48">
        <v>45121</v>
      </c>
      <c r="BI547" s="49" t="e">
        <v>#VALUE!</v>
      </c>
      <c r="BK547" s="49">
        <v>72</v>
      </c>
    </row>
    <row r="548" spans="1:67" x14ac:dyDescent="0.25">
      <c r="A548" s="26"/>
      <c r="B548" s="26"/>
      <c r="C548" s="26"/>
      <c r="D548" s="26"/>
      <c r="E548" s="26"/>
      <c r="F548" s="26"/>
      <c r="H548" s="37"/>
      <c r="I548" s="27" t="s">
        <v>1807</v>
      </c>
      <c r="J548" s="27" t="s">
        <v>1808</v>
      </c>
      <c r="AA548" s="26" t="s">
        <v>1810</v>
      </c>
      <c r="AB548" s="26" t="s">
        <v>423</v>
      </c>
      <c r="AF548" s="38"/>
      <c r="AM548" s="39" t="s">
        <v>31</v>
      </c>
      <c r="AN548" s="40" t="s">
        <v>972</v>
      </c>
      <c r="AQ548" s="39">
        <v>849</v>
      </c>
      <c r="AR548" s="30" t="s">
        <v>1811</v>
      </c>
      <c r="AU548" s="43" t="s">
        <v>155</v>
      </c>
      <c r="AY548" s="34" t="s">
        <v>1809</v>
      </c>
      <c r="BA548" s="47" t="s">
        <v>35</v>
      </c>
      <c r="BC548" s="48">
        <v>45138</v>
      </c>
      <c r="BI548" s="49" t="e">
        <v>#VALUE!</v>
      </c>
      <c r="BK548" s="49">
        <v>30</v>
      </c>
    </row>
    <row r="549" spans="1:67" x14ac:dyDescent="0.25">
      <c r="A549" s="26"/>
      <c r="B549" s="26"/>
      <c r="C549" s="26"/>
      <c r="D549" s="26"/>
      <c r="E549" s="26"/>
      <c r="F549" s="26"/>
      <c r="H549" s="37"/>
      <c r="I549" s="27" t="s">
        <v>2970</v>
      </c>
      <c r="J549" s="27" t="s">
        <v>2971</v>
      </c>
      <c r="AB549" s="26" t="s">
        <v>423</v>
      </c>
      <c r="AF549" s="38"/>
      <c r="AH549" s="28" t="s">
        <v>154</v>
      </c>
      <c r="AM549" s="39" t="s">
        <v>31</v>
      </c>
      <c r="AN549" s="40"/>
      <c r="AU549" s="43" t="s">
        <v>155</v>
      </c>
      <c r="BG549" s="49">
        <v>54</v>
      </c>
    </row>
    <row r="550" spans="1:67" x14ac:dyDescent="0.25">
      <c r="A550" s="26"/>
      <c r="B550" s="26"/>
      <c r="C550" s="26"/>
      <c r="D550" s="26"/>
      <c r="E550" s="26"/>
      <c r="F550" s="26"/>
      <c r="H550" s="37"/>
      <c r="I550" s="27" t="s">
        <v>2972</v>
      </c>
      <c r="J550" s="27" t="s">
        <v>2973</v>
      </c>
      <c r="L550" s="30" t="s">
        <v>572</v>
      </c>
      <c r="AF550" s="38"/>
      <c r="AN550" s="40"/>
      <c r="AU550" s="43" t="s">
        <v>155</v>
      </c>
      <c r="AX550" s="46" t="s">
        <v>2974</v>
      </c>
    </row>
    <row r="551" spans="1:67" x14ac:dyDescent="0.25">
      <c r="A551" s="26"/>
      <c r="B551" s="26"/>
      <c r="C551" s="26"/>
      <c r="D551" s="26"/>
      <c r="E551" s="26"/>
      <c r="F551" s="26"/>
      <c r="H551" s="37"/>
      <c r="I551" s="27" t="s">
        <v>996</v>
      </c>
      <c r="J551" s="27" t="s">
        <v>1118</v>
      </c>
      <c r="AF551" s="38"/>
      <c r="AN551" s="40"/>
      <c r="AQ551" s="39">
        <v>643</v>
      </c>
      <c r="AU551" s="43" t="s">
        <v>155</v>
      </c>
      <c r="BC551" s="48">
        <v>44748</v>
      </c>
      <c r="BE551" s="49">
        <v>15</v>
      </c>
    </row>
    <row r="552" spans="1:67" x14ac:dyDescent="0.25">
      <c r="A552" s="26"/>
      <c r="B552" s="26"/>
      <c r="C552" s="26"/>
      <c r="D552" s="26"/>
      <c r="E552" s="26"/>
      <c r="F552" s="26"/>
      <c r="H552" s="37"/>
      <c r="I552" s="27" t="s">
        <v>996</v>
      </c>
      <c r="J552" s="27" t="s">
        <v>1056</v>
      </c>
      <c r="AF552" s="38"/>
      <c r="AN552" s="40"/>
      <c r="AQ552" s="39">
        <v>618</v>
      </c>
      <c r="AR552" s="30" t="s">
        <v>1057</v>
      </c>
      <c r="AU552" s="43" t="s">
        <v>155</v>
      </c>
      <c r="BC552" s="48">
        <v>44748</v>
      </c>
    </row>
    <row r="553" spans="1:67" x14ac:dyDescent="0.25">
      <c r="A553" s="26"/>
      <c r="B553" s="26"/>
      <c r="C553" s="26"/>
      <c r="D553" s="26"/>
      <c r="E553" s="26"/>
      <c r="F553" s="26"/>
      <c r="H553" s="37"/>
      <c r="I553" s="27" t="s">
        <v>996</v>
      </c>
      <c r="J553" s="27" t="s">
        <v>997</v>
      </c>
      <c r="AB553" s="26" t="s">
        <v>777</v>
      </c>
      <c r="AF553" s="38"/>
      <c r="AN553" s="40"/>
      <c r="AQ553" s="39">
        <v>595</v>
      </c>
      <c r="AU553" s="43" t="s">
        <v>155</v>
      </c>
    </row>
    <row r="554" spans="1:67" x14ac:dyDescent="0.25">
      <c r="A554" s="26"/>
      <c r="B554" s="26"/>
      <c r="C554" s="26"/>
      <c r="D554" s="26"/>
      <c r="E554" s="26"/>
      <c r="F554" s="26"/>
      <c r="H554" s="37"/>
      <c r="I554" s="27" t="s">
        <v>996</v>
      </c>
      <c r="J554" s="27" t="s">
        <v>1023</v>
      </c>
      <c r="AB554" s="26" t="s">
        <v>777</v>
      </c>
      <c r="AF554" s="38"/>
      <c r="AN554" s="40"/>
      <c r="AQ554" s="39">
        <v>605</v>
      </c>
      <c r="AU554" s="43" t="s">
        <v>155</v>
      </c>
    </row>
    <row r="555" spans="1:67" x14ac:dyDescent="0.25">
      <c r="A555" s="26"/>
      <c r="B555" s="26"/>
      <c r="C555" s="26"/>
      <c r="D555" s="26"/>
      <c r="E555" s="26"/>
      <c r="F555" s="26"/>
      <c r="H555" s="37"/>
      <c r="I555" s="27" t="s">
        <v>996</v>
      </c>
      <c r="J555" s="27" t="s">
        <v>1158</v>
      </c>
      <c r="AB555" s="26" t="s">
        <v>777</v>
      </c>
      <c r="AF555" s="38"/>
      <c r="AN555" s="40"/>
      <c r="AQ555" s="39">
        <v>658</v>
      </c>
      <c r="AU555" s="43" t="s">
        <v>155</v>
      </c>
      <c r="BC555" s="48">
        <v>44748</v>
      </c>
    </row>
    <row r="556" spans="1:67" x14ac:dyDescent="0.25">
      <c r="A556" s="26"/>
      <c r="B556" s="26"/>
      <c r="C556" s="26"/>
      <c r="D556" s="26"/>
      <c r="E556" s="26"/>
      <c r="F556" s="26"/>
      <c r="H556" s="37"/>
      <c r="I556" s="27" t="s">
        <v>1752</v>
      </c>
      <c r="J556" s="27" t="s">
        <v>1753</v>
      </c>
      <c r="AB556" s="26" t="s">
        <v>1754</v>
      </c>
      <c r="AF556" s="38"/>
      <c r="AN556" s="40"/>
      <c r="AQ556" s="39">
        <v>840</v>
      </c>
      <c r="AR556" s="30" t="s">
        <v>1740</v>
      </c>
      <c r="AU556" s="43" t="s">
        <v>155</v>
      </c>
      <c r="BA556" s="47" t="s">
        <v>35</v>
      </c>
      <c r="BC556" s="48">
        <v>45063</v>
      </c>
      <c r="BI556" s="49" t="e">
        <v>#VALUE!</v>
      </c>
      <c r="BK556" s="49">
        <v>4</v>
      </c>
    </row>
    <row r="557" spans="1:67" x14ac:dyDescent="0.25">
      <c r="A557" s="26"/>
      <c r="B557" s="26"/>
      <c r="C557" s="26"/>
      <c r="D557" s="26"/>
      <c r="E557" s="26"/>
      <c r="F557" s="26"/>
      <c r="H557" s="37"/>
      <c r="I557" s="27" t="s">
        <v>1398</v>
      </c>
      <c r="J557" s="27" t="s">
        <v>1399</v>
      </c>
      <c r="AA557" s="26" t="s">
        <v>1400</v>
      </c>
      <c r="AB557" s="26" t="s">
        <v>423</v>
      </c>
      <c r="AF557" s="38"/>
      <c r="AN557" s="40" t="s">
        <v>972</v>
      </c>
      <c r="AQ557" s="39">
        <v>737</v>
      </c>
      <c r="AR557" s="30" t="s">
        <v>1401</v>
      </c>
      <c r="AU557" s="43" t="s">
        <v>155</v>
      </c>
      <c r="BC557" s="48">
        <v>44926</v>
      </c>
      <c r="BG557" s="49">
        <v>32</v>
      </c>
      <c r="BI557" s="49" t="e">
        <v>#VALUE!</v>
      </c>
    </row>
    <row r="558" spans="1:67" x14ac:dyDescent="0.25">
      <c r="A558" s="26"/>
      <c r="B558" s="26"/>
      <c r="C558" s="26"/>
      <c r="D558" s="26"/>
      <c r="E558" s="26"/>
      <c r="F558" s="26"/>
      <c r="H558" s="37"/>
      <c r="I558" s="27" t="s">
        <v>2979</v>
      </c>
      <c r="J558" s="27" t="s">
        <v>2980</v>
      </c>
      <c r="W558" s="26" t="s">
        <v>1093</v>
      </c>
      <c r="Z558" s="26" t="s">
        <v>78</v>
      </c>
      <c r="AB558" s="26" t="s">
        <v>423</v>
      </c>
      <c r="AF558" s="38"/>
      <c r="AN558" s="40"/>
      <c r="AU558" s="43" t="s">
        <v>155</v>
      </c>
      <c r="BC558" s="48">
        <v>43893</v>
      </c>
    </row>
    <row r="559" spans="1:67" x14ac:dyDescent="0.25">
      <c r="A559" s="26"/>
      <c r="B559" s="26"/>
      <c r="C559" s="26"/>
      <c r="D559" s="26"/>
      <c r="E559" s="26"/>
      <c r="F559" s="26"/>
      <c r="H559" s="37"/>
      <c r="I559" s="27" t="s">
        <v>768</v>
      </c>
      <c r="J559" s="27" t="s">
        <v>769</v>
      </c>
      <c r="AB559" s="26" t="s">
        <v>423</v>
      </c>
      <c r="AF559" s="38"/>
      <c r="AN559" s="40"/>
      <c r="AQ559" s="39">
        <v>476</v>
      </c>
      <c r="AR559" s="30" t="s">
        <v>770</v>
      </c>
      <c r="AU559" s="43" t="s">
        <v>155</v>
      </c>
      <c r="BC559" s="48">
        <v>44096</v>
      </c>
    </row>
    <row r="560" spans="1:67" x14ac:dyDescent="0.25">
      <c r="A560" s="26"/>
      <c r="B560" s="26"/>
      <c r="C560" s="26"/>
      <c r="D560" s="26"/>
      <c r="E560" s="26"/>
      <c r="F560" s="26"/>
      <c r="H560" s="37"/>
      <c r="I560" s="27" t="s">
        <v>2981</v>
      </c>
      <c r="J560" s="27" t="s">
        <v>2982</v>
      </c>
      <c r="W560" s="26" t="s">
        <v>2983</v>
      </c>
      <c r="AA560" s="26" t="s">
        <v>2984</v>
      </c>
      <c r="AF560" s="38"/>
      <c r="AM560" s="39" t="s">
        <v>1656</v>
      </c>
      <c r="AN560" s="40" t="s">
        <v>972</v>
      </c>
      <c r="AU560" s="43" t="s">
        <v>155</v>
      </c>
      <c r="AX560" s="46" t="s">
        <v>2985</v>
      </c>
      <c r="BI560" s="49" t="e">
        <v>#VALUE!</v>
      </c>
    </row>
    <row r="561" spans="1:67" x14ac:dyDescent="0.25">
      <c r="A561" s="26"/>
      <c r="B561" s="26"/>
      <c r="C561" s="26"/>
      <c r="D561" s="26"/>
      <c r="E561" s="26"/>
      <c r="F561" s="26"/>
      <c r="H561" s="37"/>
      <c r="I561" s="27" t="s">
        <v>1802</v>
      </c>
      <c r="J561" s="27" t="s">
        <v>1803</v>
      </c>
      <c r="W561" s="26" t="s">
        <v>1804</v>
      </c>
      <c r="AB561" s="26" t="s">
        <v>1805</v>
      </c>
      <c r="AF561" s="38"/>
      <c r="AM561" s="39" t="s">
        <v>720</v>
      </c>
      <c r="AN561" s="40"/>
      <c r="AQ561" s="39">
        <v>848</v>
      </c>
      <c r="AR561" s="30" t="s">
        <v>1806</v>
      </c>
      <c r="AU561" s="43" t="s">
        <v>155</v>
      </c>
      <c r="BA561" s="47" t="s">
        <v>35</v>
      </c>
      <c r="BC561" s="48">
        <v>45138</v>
      </c>
      <c r="BI561" s="49" t="e">
        <v>#VALUE!</v>
      </c>
      <c r="BK561" s="49">
        <v>40</v>
      </c>
    </row>
    <row r="562" spans="1:67" x14ac:dyDescent="0.25">
      <c r="A562" s="26"/>
      <c r="B562" s="26"/>
      <c r="C562" s="26"/>
      <c r="D562" s="26"/>
      <c r="E562" s="26"/>
      <c r="F562" s="26"/>
      <c r="H562" s="37"/>
      <c r="I562" s="27" t="s">
        <v>1454</v>
      </c>
      <c r="J562" s="27" t="s">
        <v>1455</v>
      </c>
      <c r="Z562" s="26" t="s">
        <v>209</v>
      </c>
      <c r="AF562" s="38"/>
      <c r="AN562" s="40"/>
      <c r="AQ562" s="39">
        <v>753</v>
      </c>
      <c r="AU562" s="43" t="s">
        <v>155</v>
      </c>
      <c r="AX562" s="46" t="s">
        <v>1293</v>
      </c>
    </row>
    <row r="563" spans="1:67" x14ac:dyDescent="0.25">
      <c r="A563" s="26"/>
      <c r="B563" s="26"/>
      <c r="C563" s="26"/>
      <c r="D563" s="26"/>
      <c r="E563" s="26"/>
      <c r="F563" s="26"/>
      <c r="H563" s="37"/>
      <c r="I563" s="27" t="s">
        <v>1454</v>
      </c>
      <c r="J563" s="27" t="s">
        <v>2751</v>
      </c>
      <c r="AB563" s="26" t="s">
        <v>777</v>
      </c>
      <c r="AF563" s="38"/>
      <c r="AN563" s="40"/>
      <c r="AQ563" s="39" t="s">
        <v>2752</v>
      </c>
      <c r="AR563" s="30" t="s">
        <v>2753</v>
      </c>
      <c r="AU563" s="43" t="s">
        <v>155</v>
      </c>
      <c r="BC563" s="48">
        <v>44926</v>
      </c>
      <c r="BG563" s="49">
        <v>49</v>
      </c>
      <c r="BI563" s="49" t="e">
        <v>#VALUE!</v>
      </c>
    </row>
    <row r="564" spans="1:67" x14ac:dyDescent="0.25">
      <c r="A564" s="26"/>
      <c r="B564" s="26"/>
      <c r="C564" s="26"/>
      <c r="D564" s="26"/>
      <c r="E564" s="26"/>
      <c r="F564" s="26"/>
      <c r="H564" s="37"/>
      <c r="I564" s="27" t="s">
        <v>2986</v>
      </c>
      <c r="J564" s="27" t="s">
        <v>2987</v>
      </c>
      <c r="AF564" s="38" t="s">
        <v>47</v>
      </c>
      <c r="AN564" s="40"/>
      <c r="AU564" s="43" t="s">
        <v>911</v>
      </c>
      <c r="BA564" s="47" t="s">
        <v>47</v>
      </c>
      <c r="BC564" s="48">
        <v>45642</v>
      </c>
      <c r="BO564" s="50">
        <v>4</v>
      </c>
    </row>
    <row r="565" spans="1:67" x14ac:dyDescent="0.25">
      <c r="A565" s="26"/>
      <c r="B565" s="26"/>
      <c r="C565" s="26"/>
      <c r="D565" s="26"/>
      <c r="E565" s="26"/>
      <c r="F565" s="26"/>
      <c r="H565" s="37"/>
      <c r="I565" s="27" t="s">
        <v>2988</v>
      </c>
      <c r="J565" s="27" t="s">
        <v>2989</v>
      </c>
      <c r="W565" s="26" t="s">
        <v>47</v>
      </c>
      <c r="AB565" s="26" t="s">
        <v>28</v>
      </c>
      <c r="AF565" s="38" t="s">
        <v>47</v>
      </c>
      <c r="AN565" s="40"/>
      <c r="AU565" s="43" t="s">
        <v>155</v>
      </c>
      <c r="BA565" s="47" t="s">
        <v>47</v>
      </c>
      <c r="BC565" s="48">
        <v>44719</v>
      </c>
      <c r="BG565" s="49">
        <v>15</v>
      </c>
      <c r="BI565" s="49" t="e">
        <v>#VALUE!</v>
      </c>
    </row>
    <row r="566" spans="1:67" x14ac:dyDescent="0.25">
      <c r="A566" s="122"/>
      <c r="B566" s="123"/>
      <c r="C566" s="123"/>
      <c r="D566" s="123"/>
      <c r="E566" s="123"/>
      <c r="F566" s="123"/>
      <c r="G566" s="132"/>
      <c r="H566" s="37"/>
      <c r="I566" s="27" t="s">
        <v>2990</v>
      </c>
      <c r="J566" s="27" t="s">
        <v>2991</v>
      </c>
      <c r="L566" s="30" t="s">
        <v>750</v>
      </c>
      <c r="W566" s="26" t="s">
        <v>2992</v>
      </c>
      <c r="AB566" s="26" t="s">
        <v>86</v>
      </c>
      <c r="AD566" s="37">
        <v>30</v>
      </c>
      <c r="AF566" s="120" t="s">
        <v>47</v>
      </c>
      <c r="AG566" s="33">
        <v>9667555</v>
      </c>
      <c r="AW566" s="45">
        <v>45684</v>
      </c>
      <c r="AX566" s="46" t="s">
        <v>2993</v>
      </c>
      <c r="BA566" s="47" t="s">
        <v>47</v>
      </c>
      <c r="BI566" s="49" t="e">
        <v>#VALUE!</v>
      </c>
    </row>
    <row r="567" spans="1:67" x14ac:dyDescent="0.25">
      <c r="A567" s="26"/>
      <c r="B567" s="26"/>
      <c r="C567" s="26"/>
      <c r="D567" s="26"/>
      <c r="E567" s="26"/>
      <c r="F567" s="26"/>
      <c r="H567" s="37"/>
      <c r="I567" s="27" t="s">
        <v>775</v>
      </c>
      <c r="J567" s="27" t="s">
        <v>776</v>
      </c>
      <c r="AB567" s="26" t="s">
        <v>777</v>
      </c>
      <c r="AF567" s="38"/>
      <c r="AN567" s="40"/>
      <c r="AQ567" s="39">
        <v>478</v>
      </c>
      <c r="AR567" s="30" t="s">
        <v>778</v>
      </c>
      <c r="AU567" s="43" t="s">
        <v>155</v>
      </c>
      <c r="BC567" s="48">
        <v>44095</v>
      </c>
    </row>
    <row r="568" spans="1:67" x14ac:dyDescent="0.25">
      <c r="A568" s="26"/>
      <c r="B568" s="26"/>
      <c r="C568" s="26"/>
      <c r="D568" s="26"/>
      <c r="E568" s="26"/>
      <c r="F568" s="26"/>
      <c r="H568" s="37"/>
      <c r="I568" s="27" t="s">
        <v>1812</v>
      </c>
      <c r="J568" s="27" t="s">
        <v>1813</v>
      </c>
      <c r="AF568" s="38"/>
      <c r="AN568" s="40"/>
      <c r="AQ568" s="39">
        <v>851</v>
      </c>
      <c r="AR568" s="30" t="s">
        <v>1815</v>
      </c>
      <c r="AU568" s="43" t="s">
        <v>155</v>
      </c>
      <c r="AY568" s="34" t="s">
        <v>1814</v>
      </c>
      <c r="BA568" s="47" t="s">
        <v>35</v>
      </c>
      <c r="BC568" s="48">
        <v>45128</v>
      </c>
      <c r="BI568" s="49" t="e">
        <v>#VALUE!</v>
      </c>
      <c r="BK568" s="49">
        <v>173</v>
      </c>
    </row>
    <row r="569" spans="1:67" x14ac:dyDescent="0.25">
      <c r="A569" s="26"/>
      <c r="B569" s="26"/>
      <c r="C569" s="26"/>
      <c r="D569" s="26"/>
      <c r="E569" s="26"/>
      <c r="F569" s="26"/>
      <c r="H569" s="37"/>
      <c r="I569" s="27" t="s">
        <v>1456</v>
      </c>
      <c r="J569" s="27" t="s">
        <v>1457</v>
      </c>
      <c r="AA569" s="26" t="s">
        <v>1274</v>
      </c>
      <c r="AB569" s="26" t="s">
        <v>423</v>
      </c>
      <c r="AF569" s="38"/>
      <c r="AN569" s="40" t="s">
        <v>972</v>
      </c>
      <c r="AQ569" s="39">
        <v>754</v>
      </c>
      <c r="AR569" s="30" t="s">
        <v>1458</v>
      </c>
      <c r="AU569" s="43" t="s">
        <v>155</v>
      </c>
      <c r="BC569" s="48">
        <v>44941</v>
      </c>
      <c r="BG569" s="49">
        <v>17</v>
      </c>
      <c r="BI569" s="49" t="e">
        <v>#VALUE!</v>
      </c>
      <c r="BK569" s="49">
        <v>1</v>
      </c>
      <c r="BL569" s="49">
        <v>1</v>
      </c>
      <c r="BM569" s="49">
        <v>2</v>
      </c>
    </row>
    <row r="570" spans="1:67" x14ac:dyDescent="0.25">
      <c r="A570" s="26"/>
      <c r="B570" s="26"/>
      <c r="C570" s="26"/>
      <c r="D570" s="26"/>
      <c r="E570" s="26"/>
      <c r="F570" s="26"/>
      <c r="H570" s="37"/>
      <c r="I570" s="27" t="s">
        <v>985</v>
      </c>
      <c r="J570" s="27" t="s">
        <v>986</v>
      </c>
      <c r="AF570" s="38"/>
      <c r="AN570" s="40"/>
      <c r="AQ570" s="39">
        <v>586</v>
      </c>
      <c r="AR570" s="30" t="s">
        <v>987</v>
      </c>
      <c r="AU570" s="43" t="s">
        <v>155</v>
      </c>
      <c r="BC570" s="48">
        <v>44926</v>
      </c>
      <c r="BG570" s="49">
        <v>16</v>
      </c>
    </row>
    <row r="571" spans="1:67" x14ac:dyDescent="0.25">
      <c r="A571" s="26"/>
      <c r="B571" s="26"/>
      <c r="C571" s="26"/>
      <c r="D571" s="26"/>
      <c r="E571" s="26"/>
      <c r="F571" s="26"/>
      <c r="H571" s="37"/>
      <c r="I571" s="27" t="s">
        <v>1755</v>
      </c>
      <c r="J571" s="27" t="s">
        <v>1756</v>
      </c>
      <c r="AF571" s="38"/>
      <c r="AN571" s="40"/>
      <c r="AP571" s="42" t="s">
        <v>1744</v>
      </c>
      <c r="AQ571" s="39">
        <v>840</v>
      </c>
      <c r="AR571" s="30" t="s">
        <v>1740</v>
      </c>
      <c r="AU571" s="43" t="s">
        <v>155</v>
      </c>
      <c r="BA571" s="47" t="s">
        <v>35</v>
      </c>
      <c r="BC571" s="48">
        <v>45146</v>
      </c>
      <c r="BI571" s="49" t="e">
        <v>#VALUE!</v>
      </c>
      <c r="BL571" s="49">
        <v>16</v>
      </c>
    </row>
    <row r="572" spans="1:67" x14ac:dyDescent="0.25">
      <c r="A572" s="26"/>
      <c r="B572" s="26"/>
      <c r="C572" s="26"/>
      <c r="D572" s="26"/>
      <c r="E572" s="26"/>
      <c r="F572" s="26"/>
      <c r="H572" s="37"/>
      <c r="I572" s="27" t="s">
        <v>3001</v>
      </c>
      <c r="J572" s="27" t="s">
        <v>3002</v>
      </c>
      <c r="AF572" s="38"/>
      <c r="AN572" s="40"/>
      <c r="AU572" s="43" t="s">
        <v>1185</v>
      </c>
      <c r="AW572" s="45">
        <v>45642</v>
      </c>
      <c r="AX572" s="46" t="s">
        <v>3003</v>
      </c>
    </row>
    <row r="573" spans="1:67" x14ac:dyDescent="0.25">
      <c r="A573" s="26"/>
      <c r="B573" s="26"/>
      <c r="C573" s="26"/>
      <c r="D573" s="26"/>
      <c r="E573" s="26"/>
      <c r="F573" s="26"/>
      <c r="H573" s="37"/>
      <c r="I573" s="27" t="s">
        <v>1437</v>
      </c>
      <c r="J573" s="27" t="s">
        <v>1438</v>
      </c>
      <c r="AF573" s="38"/>
      <c r="AM573" s="39" t="s">
        <v>720</v>
      </c>
      <c r="AN573" s="40" t="s">
        <v>972</v>
      </c>
      <c r="AQ573" s="39">
        <v>747</v>
      </c>
      <c r="AR573" s="30" t="s">
        <v>1439</v>
      </c>
      <c r="AU573" s="43" t="s">
        <v>155</v>
      </c>
      <c r="BC573" s="48">
        <v>44926</v>
      </c>
      <c r="BG573" s="49">
        <v>13</v>
      </c>
      <c r="BI573" s="49" t="e">
        <v>#VALUE!</v>
      </c>
    </row>
    <row r="574" spans="1:67" x14ac:dyDescent="0.25">
      <c r="A574" s="26"/>
      <c r="B574" s="26"/>
      <c r="C574" s="26"/>
      <c r="D574" s="26"/>
      <c r="E574" s="26"/>
      <c r="F574" s="26"/>
      <c r="H574" s="37"/>
      <c r="I574" s="27" t="s">
        <v>1850</v>
      </c>
      <c r="J574" s="27" t="s">
        <v>1851</v>
      </c>
      <c r="Z574" s="26" t="s">
        <v>1282</v>
      </c>
      <c r="AF574" s="38"/>
      <c r="AN574" s="40"/>
      <c r="AQ574" s="39">
        <v>860</v>
      </c>
      <c r="AU574" s="43" t="s">
        <v>155</v>
      </c>
      <c r="BC574" s="48">
        <v>45146</v>
      </c>
    </row>
    <row r="575" spans="1:67" x14ac:dyDescent="0.25">
      <c r="A575" s="26"/>
      <c r="B575" s="26"/>
      <c r="C575" s="26"/>
      <c r="D575" s="26"/>
      <c r="E575" s="26"/>
      <c r="F575" s="26"/>
      <c r="H575" s="37"/>
      <c r="I575" s="27" t="s">
        <v>316</v>
      </c>
      <c r="J575" s="27" t="s">
        <v>317</v>
      </c>
      <c r="Z575" s="26" t="s">
        <v>209</v>
      </c>
      <c r="AF575" s="38"/>
      <c r="AN575" s="40"/>
      <c r="AQ575" s="39">
        <v>143</v>
      </c>
      <c r="AU575" s="43" t="s">
        <v>155</v>
      </c>
      <c r="AW575" s="45">
        <v>45533</v>
      </c>
      <c r="AX575" s="46" t="s">
        <v>318</v>
      </c>
    </row>
    <row r="576" spans="1:67" x14ac:dyDescent="0.25">
      <c r="A576" s="26"/>
      <c r="B576" s="26"/>
      <c r="C576" s="26"/>
      <c r="D576" s="26"/>
      <c r="E576" s="26"/>
      <c r="F576" s="26"/>
      <c r="H576" s="37"/>
      <c r="I576" s="27" t="s">
        <v>3004</v>
      </c>
      <c r="J576" s="27" t="s">
        <v>3005</v>
      </c>
      <c r="W576" s="26" t="s">
        <v>1093</v>
      </c>
      <c r="Z576" s="26" t="s">
        <v>90</v>
      </c>
      <c r="AB576" s="26" t="s">
        <v>423</v>
      </c>
      <c r="AF576" s="38"/>
      <c r="AH576" s="28" t="s">
        <v>154</v>
      </c>
      <c r="AM576" s="39" t="s">
        <v>31</v>
      </c>
      <c r="AN576" s="40"/>
      <c r="AU576" s="43" t="s">
        <v>155</v>
      </c>
      <c r="BC576" s="48">
        <v>43875</v>
      </c>
    </row>
    <row r="577" spans="1:63" x14ac:dyDescent="0.25">
      <c r="A577" s="26"/>
      <c r="B577" s="26"/>
      <c r="C577" s="26"/>
      <c r="D577" s="26"/>
      <c r="E577" s="26"/>
      <c r="F577" s="26"/>
      <c r="H577" s="37"/>
      <c r="I577" s="27" t="s">
        <v>783</v>
      </c>
      <c r="J577" s="27" t="s">
        <v>784</v>
      </c>
      <c r="AB577" s="26" t="s">
        <v>719</v>
      </c>
      <c r="AF577" s="38"/>
      <c r="AH577" s="28" t="s">
        <v>154</v>
      </c>
      <c r="AM577" s="39" t="s">
        <v>31</v>
      </c>
      <c r="AN577" s="40"/>
      <c r="AQ577" s="39">
        <v>482</v>
      </c>
      <c r="AR577" s="30" t="s">
        <v>785</v>
      </c>
      <c r="AU577" s="43" t="s">
        <v>155</v>
      </c>
      <c r="BC577" s="48">
        <v>44103</v>
      </c>
      <c r="BI577" s="49">
        <v>0</v>
      </c>
    </row>
    <row r="578" spans="1:63" x14ac:dyDescent="0.25">
      <c r="A578" s="26"/>
      <c r="B578" s="26"/>
      <c r="C578" s="26"/>
      <c r="D578" s="26"/>
      <c r="E578" s="26"/>
      <c r="F578" s="26"/>
      <c r="H578" s="37"/>
      <c r="I578" s="27" t="s">
        <v>3006</v>
      </c>
      <c r="J578" s="27" t="s">
        <v>3007</v>
      </c>
      <c r="AB578" s="26" t="s">
        <v>1818</v>
      </c>
      <c r="AF578" s="38"/>
      <c r="AK578" s="38">
        <v>45043</v>
      </c>
      <c r="AL578" s="39" t="s">
        <v>1887</v>
      </c>
      <c r="AM578" s="39" t="s">
        <v>720</v>
      </c>
      <c r="AN578" s="40"/>
      <c r="AU578" s="43" t="s">
        <v>155</v>
      </c>
      <c r="AX578" s="46" t="s">
        <v>3008</v>
      </c>
      <c r="BI578" s="49" t="e">
        <v>#VALUE!</v>
      </c>
    </row>
    <row r="579" spans="1:63" x14ac:dyDescent="0.25">
      <c r="A579" s="26"/>
      <c r="B579" s="26"/>
      <c r="C579" s="26"/>
      <c r="D579" s="26"/>
      <c r="E579" s="26"/>
      <c r="F579" s="26"/>
      <c r="H579" s="37"/>
      <c r="I579" s="27" t="s">
        <v>1026</v>
      </c>
      <c r="J579" s="27" t="s">
        <v>1027</v>
      </c>
      <c r="AB579" s="26" t="s">
        <v>777</v>
      </c>
      <c r="AF579" s="38"/>
      <c r="AN579" s="40"/>
      <c r="AQ579" s="39">
        <v>607</v>
      </c>
      <c r="AR579" s="30" t="s">
        <v>1028</v>
      </c>
      <c r="AU579" s="43" t="s">
        <v>155</v>
      </c>
      <c r="BC579" s="48">
        <v>44419</v>
      </c>
    </row>
    <row r="580" spans="1:63" x14ac:dyDescent="0.25">
      <c r="A580" s="26"/>
      <c r="B580" s="26"/>
      <c r="C580" s="26"/>
      <c r="D580" s="26"/>
      <c r="E580" s="26"/>
      <c r="F580" s="26"/>
      <c r="H580" s="37"/>
      <c r="I580" s="27" t="s">
        <v>1026</v>
      </c>
      <c r="J580" s="27" t="s">
        <v>1029</v>
      </c>
      <c r="AB580" s="26" t="s">
        <v>777</v>
      </c>
      <c r="AF580" s="38"/>
      <c r="AN580" s="40"/>
      <c r="AQ580" s="39">
        <v>607</v>
      </c>
      <c r="AR580" s="30" t="s">
        <v>1028</v>
      </c>
      <c r="AU580" s="43" t="s">
        <v>155</v>
      </c>
      <c r="BC580" s="48">
        <v>44419</v>
      </c>
    </row>
    <row r="581" spans="1:63" x14ac:dyDescent="0.25">
      <c r="A581" s="26"/>
      <c r="B581" s="26"/>
      <c r="C581" s="26"/>
      <c r="D581" s="26"/>
      <c r="E581" s="26"/>
      <c r="F581" s="26"/>
      <c r="H581" s="37"/>
      <c r="I581" s="27" t="s">
        <v>1026</v>
      </c>
      <c r="J581" s="27" t="s">
        <v>1030</v>
      </c>
      <c r="AB581" s="26" t="s">
        <v>777</v>
      </c>
      <c r="AF581" s="38"/>
      <c r="AN581" s="40"/>
      <c r="AQ581" s="39">
        <v>607</v>
      </c>
      <c r="AR581" s="30" t="s">
        <v>1028</v>
      </c>
      <c r="AU581" s="43" t="s">
        <v>155</v>
      </c>
      <c r="BC581" s="48">
        <v>44419</v>
      </c>
    </row>
    <row r="582" spans="1:63" x14ac:dyDescent="0.25">
      <c r="A582" s="26"/>
      <c r="B582" s="26"/>
      <c r="C582" s="26"/>
      <c r="D582" s="26"/>
      <c r="E582" s="26"/>
      <c r="F582" s="26"/>
      <c r="H582" s="37"/>
      <c r="I582" s="27" t="s">
        <v>993</v>
      </c>
      <c r="J582" s="27" t="s">
        <v>994</v>
      </c>
      <c r="AB582" s="26" t="s">
        <v>777</v>
      </c>
      <c r="AF582" s="38"/>
      <c r="AN582" s="40"/>
      <c r="AQ582" s="39">
        <v>594</v>
      </c>
      <c r="AR582" s="30" t="s">
        <v>995</v>
      </c>
      <c r="AU582" s="43" t="s">
        <v>155</v>
      </c>
      <c r="BC582" s="48">
        <v>44410</v>
      </c>
      <c r="BG582" s="49">
        <v>0</v>
      </c>
    </row>
    <row r="583" spans="1:63" x14ac:dyDescent="0.25">
      <c r="A583" s="26"/>
      <c r="B583" s="26"/>
      <c r="C583" s="26"/>
      <c r="D583" s="26"/>
      <c r="E583" s="26"/>
      <c r="F583" s="26"/>
      <c r="H583" s="37"/>
      <c r="I583" s="27" t="s">
        <v>1471</v>
      </c>
      <c r="J583" s="27" t="s">
        <v>1472</v>
      </c>
      <c r="AA583" s="26" t="s">
        <v>1473</v>
      </c>
      <c r="AF583" s="38"/>
      <c r="AN583" s="40" t="s">
        <v>972</v>
      </c>
      <c r="AQ583" s="39">
        <v>758</v>
      </c>
      <c r="AR583" s="30" t="s">
        <v>1474</v>
      </c>
      <c r="AU583" s="43" t="s">
        <v>155</v>
      </c>
      <c r="AX583" s="46" t="s">
        <v>1069</v>
      </c>
      <c r="BC583" s="48">
        <v>45029</v>
      </c>
      <c r="BG583" s="49">
        <v>53</v>
      </c>
      <c r="BI583" s="49" t="e">
        <v>#VALUE!</v>
      </c>
      <c r="BJ583" s="49">
        <v>0</v>
      </c>
    </row>
    <row r="584" spans="1:63" x14ac:dyDescent="0.25">
      <c r="A584" s="26"/>
      <c r="B584" s="26"/>
      <c r="C584" s="26"/>
      <c r="D584" s="26"/>
      <c r="E584" s="26"/>
      <c r="F584" s="26"/>
      <c r="H584" s="37"/>
      <c r="I584" s="27" t="s">
        <v>1446</v>
      </c>
      <c r="J584" s="27" t="s">
        <v>1447</v>
      </c>
      <c r="AB584" s="26" t="s">
        <v>751</v>
      </c>
      <c r="AF584" s="38"/>
      <c r="AN584" s="40"/>
      <c r="AQ584" s="39">
        <v>750</v>
      </c>
      <c r="AR584" s="30" t="s">
        <v>1448</v>
      </c>
      <c r="AU584" s="43" t="s">
        <v>155</v>
      </c>
      <c r="BC584" s="48">
        <v>44789</v>
      </c>
      <c r="BI584" s="49" t="e">
        <v>#VALUE!</v>
      </c>
    </row>
    <row r="585" spans="1:63" x14ac:dyDescent="0.25">
      <c r="A585" s="26"/>
      <c r="B585" s="26"/>
      <c r="C585" s="26"/>
      <c r="D585" s="26"/>
      <c r="E585" s="26"/>
      <c r="F585" s="26"/>
      <c r="H585" s="37"/>
      <c r="I585" s="27" t="s">
        <v>1446</v>
      </c>
      <c r="J585" s="27" t="s">
        <v>1449</v>
      </c>
      <c r="AB585" s="26" t="s">
        <v>751</v>
      </c>
      <c r="AF585" s="38"/>
      <c r="AN585" s="40"/>
      <c r="AQ585" s="39">
        <v>750</v>
      </c>
      <c r="AR585" s="30" t="s">
        <v>1448</v>
      </c>
      <c r="AU585" s="43" t="s">
        <v>155</v>
      </c>
      <c r="BC585" s="48">
        <v>44789</v>
      </c>
      <c r="BI585" s="49" t="e">
        <v>#VALUE!</v>
      </c>
    </row>
    <row r="586" spans="1:63" x14ac:dyDescent="0.25">
      <c r="A586" s="26"/>
      <c r="B586" s="26"/>
      <c r="C586" s="26"/>
      <c r="D586" s="26"/>
      <c r="E586" s="26"/>
      <c r="F586" s="26"/>
      <c r="H586" s="37"/>
      <c r="I586" s="27" t="s">
        <v>1446</v>
      </c>
      <c r="J586" s="27" t="s">
        <v>1450</v>
      </c>
      <c r="AB586" s="26" t="s">
        <v>751</v>
      </c>
      <c r="AF586" s="38"/>
      <c r="AN586" s="40"/>
      <c r="AQ586" s="39">
        <v>750</v>
      </c>
      <c r="AR586" s="30" t="s">
        <v>1448</v>
      </c>
      <c r="AU586" s="43" t="s">
        <v>155</v>
      </c>
      <c r="BC586" s="48">
        <v>44789</v>
      </c>
      <c r="BI586" s="49" t="e">
        <v>#VALUE!</v>
      </c>
    </row>
    <row r="587" spans="1:63" x14ac:dyDescent="0.25">
      <c r="A587" s="26"/>
      <c r="B587" s="26"/>
      <c r="C587" s="26"/>
      <c r="D587" s="26"/>
      <c r="E587" s="26"/>
      <c r="F587" s="26"/>
      <c r="H587" s="37"/>
      <c r="I587" s="27" t="s">
        <v>1757</v>
      </c>
      <c r="J587" s="27" t="s">
        <v>1758</v>
      </c>
      <c r="AF587" s="38"/>
      <c r="AN587" s="40"/>
      <c r="AQ587" s="39">
        <v>840</v>
      </c>
      <c r="AR587" s="30" t="s">
        <v>1740</v>
      </c>
      <c r="AU587" s="43" t="s">
        <v>155</v>
      </c>
      <c r="BA587" s="47" t="s">
        <v>35</v>
      </c>
      <c r="BC587" s="48">
        <v>45139</v>
      </c>
      <c r="BI587" s="49" t="e">
        <v>#VALUE!</v>
      </c>
      <c r="BK587" s="49">
        <v>32</v>
      </c>
    </row>
    <row r="588" spans="1:63" x14ac:dyDescent="0.25">
      <c r="A588" s="26"/>
      <c r="B588" s="26"/>
      <c r="C588" s="26"/>
      <c r="D588" s="26"/>
      <c r="E588" s="26"/>
      <c r="F588" s="26"/>
      <c r="H588" s="37"/>
      <c r="I588" s="27" t="s">
        <v>1162</v>
      </c>
      <c r="J588" s="27" t="s">
        <v>1163</v>
      </c>
      <c r="W588" s="26" t="s">
        <v>1093</v>
      </c>
      <c r="Z588" s="26" t="s">
        <v>78</v>
      </c>
      <c r="AB588" s="26" t="s">
        <v>423</v>
      </c>
      <c r="AF588" s="38"/>
      <c r="AN588" s="40"/>
      <c r="AQ588" s="39">
        <v>660</v>
      </c>
      <c r="AR588" s="30" t="s">
        <v>1164</v>
      </c>
      <c r="AU588" s="43" t="s">
        <v>155</v>
      </c>
      <c r="BC588" s="48">
        <v>44697</v>
      </c>
      <c r="BG588" s="49">
        <v>2022</v>
      </c>
    </row>
    <row r="589" spans="1:63" x14ac:dyDescent="0.25">
      <c r="A589" s="26"/>
      <c r="B589" s="26"/>
      <c r="C589" s="26"/>
      <c r="D589" s="26"/>
      <c r="E589" s="26"/>
      <c r="F589" s="26"/>
      <c r="H589" s="37"/>
      <c r="I589" s="27" t="s">
        <v>549</v>
      </c>
      <c r="J589" s="27" t="s">
        <v>550</v>
      </c>
      <c r="Z589" s="26" t="s">
        <v>209</v>
      </c>
      <c r="AF589" s="38"/>
      <c r="AN589" s="40"/>
      <c r="AQ589" s="39">
        <v>327</v>
      </c>
      <c r="AU589" s="43" t="s">
        <v>155</v>
      </c>
    </row>
    <row r="590" spans="1:63" x14ac:dyDescent="0.25">
      <c r="A590" s="26"/>
      <c r="B590" s="26"/>
      <c r="C590" s="26"/>
      <c r="D590" s="26"/>
      <c r="E590" s="26"/>
      <c r="F590" s="26"/>
      <c r="H590" s="37"/>
      <c r="I590" s="27" t="s">
        <v>3025</v>
      </c>
      <c r="J590" s="27" t="s">
        <v>3026</v>
      </c>
      <c r="AB590" s="26" t="s">
        <v>1818</v>
      </c>
      <c r="AF590" s="38"/>
      <c r="AL590" s="39" t="s">
        <v>1887</v>
      </c>
      <c r="AM590" s="39" t="s">
        <v>1840</v>
      </c>
      <c r="AN590" s="40"/>
      <c r="AU590" s="43" t="s">
        <v>155</v>
      </c>
      <c r="AX590" s="46" t="s">
        <v>3027</v>
      </c>
      <c r="BI590" s="49" t="e">
        <v>#VALUE!</v>
      </c>
    </row>
    <row r="591" spans="1:63" x14ac:dyDescent="0.25">
      <c r="A591" s="26"/>
      <c r="B591" s="26"/>
      <c r="C591" s="26"/>
      <c r="D591" s="26"/>
      <c r="E591" s="26"/>
      <c r="F591" s="26"/>
      <c r="H591" s="37"/>
      <c r="I591" s="27" t="s">
        <v>556</v>
      </c>
      <c r="J591" s="27" t="s">
        <v>557</v>
      </c>
      <c r="Z591" s="26" t="s">
        <v>209</v>
      </c>
      <c r="AF591" s="38"/>
      <c r="AN591" s="40"/>
      <c r="AQ591" s="39">
        <v>331</v>
      </c>
      <c r="AU591" s="43" t="s">
        <v>155</v>
      </c>
    </row>
    <row r="592" spans="1:63" x14ac:dyDescent="0.25">
      <c r="A592" s="26"/>
      <c r="B592" s="26"/>
      <c r="C592" s="26"/>
      <c r="D592" s="26"/>
      <c r="E592" s="26"/>
      <c r="F592" s="26"/>
      <c r="H592" s="37"/>
      <c r="I592" s="27" t="s">
        <v>3028</v>
      </c>
      <c r="J592" s="27" t="s">
        <v>3029</v>
      </c>
      <c r="Z592" s="26" t="s">
        <v>84</v>
      </c>
      <c r="AC592" s="36" t="s">
        <v>2523</v>
      </c>
      <c r="AF592" s="38"/>
      <c r="AN592" s="40"/>
      <c r="AU592" s="43" t="s">
        <v>1185</v>
      </c>
      <c r="AW592" s="45">
        <v>45558</v>
      </c>
    </row>
    <row r="593" spans="1:65" x14ac:dyDescent="0.25">
      <c r="A593" s="26"/>
      <c r="B593" s="26"/>
      <c r="C593" s="26"/>
      <c r="D593" s="26"/>
      <c r="E593" s="26"/>
      <c r="F593" s="26"/>
      <c r="H593" s="37"/>
      <c r="I593" s="27" t="s">
        <v>1009</v>
      </c>
      <c r="J593" s="27" t="s">
        <v>1010</v>
      </c>
      <c r="Z593" s="26" t="s">
        <v>1011</v>
      </c>
      <c r="AB593" s="26" t="s">
        <v>777</v>
      </c>
      <c r="AF593" s="38"/>
      <c r="AN593" s="40"/>
      <c r="AQ593" s="39">
        <v>599</v>
      </c>
      <c r="AR593" s="30" t="s">
        <v>1012</v>
      </c>
      <c r="AU593" s="43" t="s">
        <v>155</v>
      </c>
      <c r="BC593" s="48">
        <v>44411</v>
      </c>
      <c r="BG593" s="49">
        <v>42</v>
      </c>
    </row>
    <row r="594" spans="1:65" x14ac:dyDescent="0.25">
      <c r="A594" s="26"/>
      <c r="B594" s="26"/>
      <c r="C594" s="26"/>
      <c r="D594" s="26"/>
      <c r="E594" s="26"/>
      <c r="F594" s="26"/>
      <c r="H594" s="37"/>
      <c r="I594" s="27" t="s">
        <v>787</v>
      </c>
      <c r="J594" s="27" t="s">
        <v>788</v>
      </c>
      <c r="AB594" s="26" t="s">
        <v>777</v>
      </c>
      <c r="AF594" s="38"/>
      <c r="AN594" s="40" t="s">
        <v>424</v>
      </c>
      <c r="AQ594" s="39">
        <v>484</v>
      </c>
      <c r="AR594" s="30" t="s">
        <v>789</v>
      </c>
      <c r="AU594" s="43" t="s">
        <v>155</v>
      </c>
      <c r="BC594" s="48">
        <v>44326</v>
      </c>
    </row>
    <row r="595" spans="1:65" x14ac:dyDescent="0.25">
      <c r="A595" s="26"/>
      <c r="B595" s="26"/>
      <c r="C595" s="26"/>
      <c r="D595" s="26"/>
      <c r="E595" s="26"/>
      <c r="F595" s="26"/>
      <c r="H595" s="37"/>
      <c r="I595" s="27" t="s">
        <v>1412</v>
      </c>
      <c r="J595" s="27" t="s">
        <v>1413</v>
      </c>
      <c r="AF595" s="38"/>
      <c r="AN595" s="40"/>
      <c r="AQ595" s="39">
        <v>740</v>
      </c>
      <c r="AR595" s="30" t="s">
        <v>1416</v>
      </c>
      <c r="AU595" s="43" t="s">
        <v>155</v>
      </c>
      <c r="BC595" s="48">
        <v>44831</v>
      </c>
      <c r="BG595" s="49">
        <v>29</v>
      </c>
      <c r="BI595" s="49" t="e">
        <v>#VALUE!</v>
      </c>
    </row>
    <row r="596" spans="1:65" x14ac:dyDescent="0.25">
      <c r="A596" s="26"/>
      <c r="B596" s="26"/>
      <c r="C596" s="26"/>
      <c r="D596" s="26"/>
      <c r="E596" s="26"/>
      <c r="F596" s="26"/>
      <c r="H596" s="37"/>
      <c r="I596" s="27" t="s">
        <v>1412</v>
      </c>
      <c r="J596" s="27" t="s">
        <v>2070</v>
      </c>
      <c r="Z596" s="26" t="s">
        <v>1282</v>
      </c>
      <c r="AF596" s="38"/>
      <c r="AN596" s="40"/>
      <c r="AQ596" s="39">
        <v>909</v>
      </c>
      <c r="AU596" s="43" t="s">
        <v>155</v>
      </c>
      <c r="AX596" s="46" t="s">
        <v>1293</v>
      </c>
    </row>
    <row r="597" spans="1:65" x14ac:dyDescent="0.25">
      <c r="A597" s="26"/>
      <c r="B597" s="26"/>
      <c r="C597" s="26"/>
      <c r="D597" s="26"/>
      <c r="E597" s="26"/>
      <c r="F597" s="26"/>
      <c r="H597" s="37"/>
      <c r="I597" s="27" t="s">
        <v>1006</v>
      </c>
      <c r="J597" s="27" t="s">
        <v>1007</v>
      </c>
      <c r="AB597" s="26" t="s">
        <v>777</v>
      </c>
      <c r="AF597" s="38"/>
      <c r="AN597" s="40" t="s">
        <v>424</v>
      </c>
      <c r="AQ597" s="39">
        <v>598</v>
      </c>
      <c r="AR597" s="30" t="s">
        <v>1008</v>
      </c>
      <c r="AU597" s="43" t="s">
        <v>155</v>
      </c>
      <c r="BC597" s="48">
        <v>44404</v>
      </c>
    </row>
    <row r="598" spans="1:65" x14ac:dyDescent="0.25">
      <c r="A598" s="26"/>
      <c r="B598" s="26"/>
      <c r="C598" s="26"/>
      <c r="D598" s="26"/>
      <c r="E598" s="26"/>
      <c r="F598" s="26"/>
      <c r="H598" s="37"/>
      <c r="I598" s="27" t="s">
        <v>3033</v>
      </c>
      <c r="J598" s="27" t="s">
        <v>3034</v>
      </c>
      <c r="AB598" s="26" t="s">
        <v>1818</v>
      </c>
      <c r="AF598" s="38"/>
      <c r="AL598" s="39" t="s">
        <v>1887</v>
      </c>
      <c r="AN598" s="40"/>
      <c r="AU598" s="43" t="s">
        <v>155</v>
      </c>
      <c r="AX598" s="46" t="s">
        <v>3035</v>
      </c>
      <c r="BI598" s="49" t="e">
        <v>#VALUE!</v>
      </c>
    </row>
    <row r="599" spans="1:65" hidden="1" x14ac:dyDescent="0.25">
      <c r="A599" s="26"/>
      <c r="B599" s="26"/>
      <c r="C599" s="26"/>
      <c r="D599" s="26"/>
      <c r="E599" s="26"/>
      <c r="F599" s="26"/>
      <c r="H599" s="37">
        <v>2024</v>
      </c>
      <c r="I599" s="27" t="s">
        <v>3036</v>
      </c>
      <c r="J599" s="27" t="s">
        <v>3037</v>
      </c>
      <c r="AF599" s="38"/>
      <c r="AI599" s="37">
        <v>2024</v>
      </c>
      <c r="AK599" s="38">
        <v>45587</v>
      </c>
      <c r="AN599" s="40"/>
      <c r="AU599" s="43" t="s">
        <v>1185</v>
      </c>
      <c r="AW599" s="45">
        <v>45614</v>
      </c>
    </row>
    <row r="600" spans="1:65" x14ac:dyDescent="0.25">
      <c r="H600" s="37"/>
      <c r="I600" s="27" t="s">
        <v>3599</v>
      </c>
      <c r="J600" s="118" t="s">
        <v>3600</v>
      </c>
    </row>
    <row r="601" spans="1:65" x14ac:dyDescent="0.25">
      <c r="A601" s="26"/>
      <c r="B601" s="26"/>
      <c r="C601" s="26"/>
      <c r="D601" s="26"/>
      <c r="E601" s="26"/>
      <c r="F601" s="26"/>
      <c r="H601" s="37"/>
      <c r="I601" s="27" t="s">
        <v>1820</v>
      </c>
      <c r="J601" s="27" t="s">
        <v>1821</v>
      </c>
      <c r="L601" s="30" t="s">
        <v>1822</v>
      </c>
      <c r="AF601" s="38" t="s">
        <v>38</v>
      </c>
      <c r="AN601" s="40"/>
      <c r="AQ601" s="39">
        <v>853</v>
      </c>
      <c r="AR601" s="30" t="s">
        <v>1823</v>
      </c>
      <c r="AU601" s="43" t="s">
        <v>155</v>
      </c>
      <c r="AX601" s="46" t="s">
        <v>1822</v>
      </c>
      <c r="BA601" s="47" t="s">
        <v>35</v>
      </c>
      <c r="BC601" s="48">
        <v>45142</v>
      </c>
      <c r="BI601" s="49" t="e">
        <v>#VALUE!</v>
      </c>
      <c r="BL601" s="49">
        <v>40</v>
      </c>
    </row>
    <row r="602" spans="1:65" x14ac:dyDescent="0.25">
      <c r="A602" s="26"/>
      <c r="B602" s="26"/>
      <c r="C602" s="26"/>
      <c r="D602" s="26"/>
      <c r="E602" s="26"/>
      <c r="F602" s="26"/>
      <c r="H602" s="37"/>
      <c r="I602" s="27" t="s">
        <v>3038</v>
      </c>
      <c r="J602" s="27" t="s">
        <v>3039</v>
      </c>
      <c r="AF602" s="38"/>
      <c r="AN602" s="40"/>
      <c r="AU602" s="43" t="s">
        <v>155</v>
      </c>
      <c r="BC602" s="48">
        <v>44537</v>
      </c>
    </row>
    <row r="603" spans="1:65" x14ac:dyDescent="0.25">
      <c r="A603" s="26"/>
      <c r="B603" s="26"/>
      <c r="C603" s="26"/>
      <c r="D603" s="26"/>
      <c r="E603" s="26"/>
      <c r="F603" s="26"/>
      <c r="H603" s="37"/>
      <c r="I603" s="27" t="s">
        <v>3042</v>
      </c>
      <c r="J603" s="27" t="s">
        <v>3043</v>
      </c>
      <c r="AB603" s="26" t="s">
        <v>46</v>
      </c>
      <c r="AF603" s="38" t="s">
        <v>47</v>
      </c>
      <c r="AN603" s="40"/>
      <c r="AU603" s="43" t="s">
        <v>155</v>
      </c>
      <c r="AX603" s="46" t="s">
        <v>3044</v>
      </c>
      <c r="BA603" s="47" t="s">
        <v>47</v>
      </c>
      <c r="BI603" s="49" t="e">
        <v>#VALUE!</v>
      </c>
    </row>
    <row r="604" spans="1:65" x14ac:dyDescent="0.25">
      <c r="A604" s="26"/>
      <c r="B604" s="26"/>
      <c r="C604" s="26"/>
      <c r="D604" s="26"/>
      <c r="E604" s="26"/>
      <c r="F604" s="26"/>
      <c r="H604" s="37"/>
      <c r="I604" s="27" t="s">
        <v>3045</v>
      </c>
      <c r="J604" s="27" t="s">
        <v>3046</v>
      </c>
      <c r="AF604" s="38" t="s">
        <v>38</v>
      </c>
      <c r="AN604" s="40"/>
      <c r="AU604" s="43" t="s">
        <v>155</v>
      </c>
      <c r="BA604" s="47" t="s">
        <v>35</v>
      </c>
      <c r="BC604" s="48">
        <v>45135</v>
      </c>
      <c r="BI604" s="49" t="e">
        <v>#VALUE!</v>
      </c>
      <c r="BK604" s="49">
        <v>5</v>
      </c>
    </row>
    <row r="605" spans="1:65" x14ac:dyDescent="0.25">
      <c r="A605" s="26"/>
      <c r="B605" s="26"/>
      <c r="C605" s="26"/>
      <c r="D605" s="26"/>
      <c r="E605" s="26"/>
      <c r="F605" s="26"/>
      <c r="H605" s="37"/>
      <c r="I605" s="27" t="s">
        <v>1019</v>
      </c>
      <c r="J605" s="27" t="s">
        <v>1020</v>
      </c>
      <c r="Z605" s="26" t="s">
        <v>94</v>
      </c>
      <c r="AB605" s="26" t="s">
        <v>423</v>
      </c>
      <c r="AF605" s="38"/>
      <c r="AN605" s="40"/>
      <c r="AQ605" s="39">
        <v>604</v>
      </c>
      <c r="AR605" s="30" t="s">
        <v>1021</v>
      </c>
      <c r="AU605" s="43" t="s">
        <v>155</v>
      </c>
      <c r="BC605" s="48">
        <v>44732</v>
      </c>
      <c r="BG605" s="49">
        <v>123</v>
      </c>
      <c r="BI605" s="49" t="e">
        <v>#VALUE!</v>
      </c>
    </row>
    <row r="606" spans="1:65" x14ac:dyDescent="0.25">
      <c r="A606" s="26"/>
      <c r="B606" s="26"/>
      <c r="C606" s="26"/>
      <c r="D606" s="26"/>
      <c r="E606" s="26"/>
      <c r="F606" s="26"/>
      <c r="H606" s="37"/>
      <c r="I606" s="27" t="s">
        <v>1019</v>
      </c>
      <c r="J606" s="27" t="s">
        <v>1022</v>
      </c>
      <c r="Z606" s="26" t="s">
        <v>94</v>
      </c>
      <c r="AB606" s="26" t="s">
        <v>423</v>
      </c>
      <c r="AF606" s="38"/>
      <c r="AN606" s="40"/>
      <c r="AQ606" s="39">
        <v>604</v>
      </c>
      <c r="AR606" s="30" t="s">
        <v>1021</v>
      </c>
      <c r="AU606" s="43" t="s">
        <v>155</v>
      </c>
      <c r="BC606" s="48">
        <v>45307</v>
      </c>
      <c r="BG606" s="49">
        <v>23</v>
      </c>
      <c r="BI606" s="49" t="e">
        <v>#VALUE!</v>
      </c>
      <c r="BJ606" s="49">
        <v>19</v>
      </c>
      <c r="BK606" s="49">
        <v>16</v>
      </c>
      <c r="BL606" s="49">
        <v>6</v>
      </c>
      <c r="BM606" s="49">
        <v>2</v>
      </c>
    </row>
    <row r="607" spans="1:65" x14ac:dyDescent="0.25">
      <c r="A607" s="26"/>
      <c r="B607" s="26"/>
      <c r="C607" s="26"/>
      <c r="D607" s="26"/>
      <c r="E607" s="26"/>
      <c r="F607" s="26"/>
      <c r="H607" s="37"/>
      <c r="I607" s="27" t="s">
        <v>1406</v>
      </c>
      <c r="J607" s="27" t="s">
        <v>1407</v>
      </c>
      <c r="AB607" s="26" t="s">
        <v>777</v>
      </c>
      <c r="AF607" s="38"/>
      <c r="AN607" s="40"/>
      <c r="AQ607" s="39">
        <v>739</v>
      </c>
      <c r="AR607" s="30" t="s">
        <v>1408</v>
      </c>
      <c r="AU607" s="43" t="s">
        <v>155</v>
      </c>
      <c r="BC607" s="48">
        <v>44926</v>
      </c>
      <c r="BG607" s="49">
        <v>8</v>
      </c>
      <c r="BI607" s="49" t="e">
        <v>#VALUE!</v>
      </c>
    </row>
    <row r="608" spans="1:65" x14ac:dyDescent="0.25">
      <c r="A608" s="26"/>
      <c r="B608" s="26"/>
      <c r="C608" s="26"/>
      <c r="D608" s="26"/>
      <c r="E608" s="26"/>
      <c r="F608" s="26"/>
      <c r="H608" s="37"/>
      <c r="I608" s="27" t="s">
        <v>1406</v>
      </c>
      <c r="J608" s="27" t="s">
        <v>1409</v>
      </c>
      <c r="AB608" s="26" t="s">
        <v>777</v>
      </c>
      <c r="AF608" s="38"/>
      <c r="AN608" s="40"/>
      <c r="AQ608" s="39">
        <v>739</v>
      </c>
      <c r="AR608" s="30" t="s">
        <v>1408</v>
      </c>
      <c r="AU608" s="43" t="s">
        <v>155</v>
      </c>
      <c r="BG608" s="49">
        <v>0</v>
      </c>
      <c r="BI608" s="49" t="e">
        <v>#VALUE!</v>
      </c>
    </row>
    <row r="609" spans="1:68" x14ac:dyDescent="0.25">
      <c r="A609" s="26"/>
      <c r="B609" s="26"/>
      <c r="C609" s="26"/>
      <c r="D609" s="26"/>
      <c r="E609" s="26"/>
      <c r="F609" s="26"/>
      <c r="H609" s="37"/>
      <c r="I609" s="27" t="s">
        <v>1406</v>
      </c>
      <c r="J609" s="27" t="s">
        <v>1410</v>
      </c>
      <c r="AB609" s="26" t="s">
        <v>777</v>
      </c>
      <c r="AF609" s="38"/>
      <c r="AN609" s="40"/>
      <c r="AQ609" s="39">
        <v>739</v>
      </c>
      <c r="AR609" s="30" t="s">
        <v>1408</v>
      </c>
      <c r="AU609" s="43" t="s">
        <v>155</v>
      </c>
      <c r="BG609" s="49">
        <v>0</v>
      </c>
      <c r="BI609" s="49" t="e">
        <v>#VALUE!</v>
      </c>
    </row>
    <row r="610" spans="1:68" x14ac:dyDescent="0.25">
      <c r="A610" s="26"/>
      <c r="B610" s="26"/>
      <c r="C610" s="26"/>
      <c r="D610" s="26"/>
      <c r="E610" s="26"/>
      <c r="F610" s="26"/>
      <c r="H610" s="37"/>
      <c r="I610" s="27" t="s">
        <v>1406</v>
      </c>
      <c r="J610" s="27" t="s">
        <v>1411</v>
      </c>
      <c r="AB610" s="26" t="s">
        <v>777</v>
      </c>
      <c r="AF610" s="38"/>
      <c r="AN610" s="40"/>
      <c r="AQ610" s="39">
        <v>739</v>
      </c>
      <c r="AR610" s="30" t="s">
        <v>1408</v>
      </c>
      <c r="AU610" s="43" t="s">
        <v>155</v>
      </c>
      <c r="BC610" s="48">
        <v>44926</v>
      </c>
      <c r="BG610" s="49">
        <v>42</v>
      </c>
      <c r="BI610" s="49" t="e">
        <v>#VALUE!</v>
      </c>
    </row>
    <row r="611" spans="1:68" x14ac:dyDescent="0.25">
      <c r="A611" s="26"/>
      <c r="B611" s="26"/>
      <c r="C611" s="26"/>
      <c r="D611" s="26"/>
      <c r="E611" s="26"/>
      <c r="F611" s="26"/>
      <c r="H611" s="37"/>
      <c r="I611" s="27" t="s">
        <v>414</v>
      </c>
      <c r="J611" s="27" t="s">
        <v>415</v>
      </c>
      <c r="Z611" s="26" t="s">
        <v>209</v>
      </c>
      <c r="AF611" s="38"/>
      <c r="AN611" s="40"/>
      <c r="AQ611" s="39">
        <v>235</v>
      </c>
      <c r="AU611" s="43" t="s">
        <v>155</v>
      </c>
    </row>
    <row r="612" spans="1:68" x14ac:dyDescent="0.25">
      <c r="A612" s="26"/>
      <c r="B612" s="26"/>
      <c r="C612" s="26"/>
      <c r="D612" s="26"/>
      <c r="E612" s="26"/>
      <c r="F612" s="26"/>
      <c r="H612" s="37"/>
      <c r="I612" s="27" t="s">
        <v>3051</v>
      </c>
      <c r="J612" s="27" t="s">
        <v>2000</v>
      </c>
      <c r="L612" s="30" t="s">
        <v>750</v>
      </c>
      <c r="AB612" s="26" t="s">
        <v>1818</v>
      </c>
      <c r="AF612" s="38"/>
      <c r="AN612" s="40"/>
      <c r="AU612" s="43" t="s">
        <v>1185</v>
      </c>
      <c r="AX612" s="46" t="s">
        <v>3052</v>
      </c>
      <c r="BI612" s="49" t="e">
        <v>#VALUE!</v>
      </c>
    </row>
    <row r="613" spans="1:68" x14ac:dyDescent="0.25">
      <c r="A613" s="26"/>
      <c r="B613" s="26"/>
      <c r="C613" s="26"/>
      <c r="D613" s="26"/>
      <c r="E613" s="26"/>
      <c r="F613" s="26"/>
      <c r="H613" s="37"/>
      <c r="I613" s="27" t="s">
        <v>625</v>
      </c>
      <c r="J613" s="27" t="s">
        <v>623</v>
      </c>
      <c r="AB613" s="26" t="s">
        <v>423</v>
      </c>
      <c r="AF613" s="38"/>
      <c r="AN613" s="40"/>
      <c r="AQ613" s="39">
        <v>383</v>
      </c>
      <c r="AR613" s="30" t="s">
        <v>626</v>
      </c>
      <c r="AU613" s="43" t="s">
        <v>155</v>
      </c>
      <c r="BC613" s="48">
        <v>43867</v>
      </c>
    </row>
    <row r="614" spans="1:68" x14ac:dyDescent="0.25">
      <c r="A614" s="26"/>
      <c r="B614" s="26"/>
      <c r="C614" s="26"/>
      <c r="D614" s="26"/>
      <c r="E614" s="26"/>
      <c r="F614" s="26"/>
      <c r="H614" s="37"/>
      <c r="I614" s="27" t="s">
        <v>3053</v>
      </c>
      <c r="J614" s="27" t="s">
        <v>3054</v>
      </c>
      <c r="L614" s="30" t="s">
        <v>3055</v>
      </c>
      <c r="AF614" s="38"/>
      <c r="AN614" s="40"/>
      <c r="AU614" s="43" t="s">
        <v>1185</v>
      </c>
      <c r="AX614" s="46" t="s">
        <v>3056</v>
      </c>
      <c r="BI614" s="49" t="e">
        <v>#VALUE!</v>
      </c>
    </row>
    <row r="615" spans="1:68" x14ac:dyDescent="0.25">
      <c r="A615" s="26"/>
      <c r="B615" s="26"/>
      <c r="C615" s="26"/>
      <c r="D615" s="26"/>
      <c r="E615" s="26"/>
      <c r="F615" s="26"/>
      <c r="H615" s="37"/>
      <c r="I615" s="27" t="s">
        <v>3057</v>
      </c>
      <c r="J615" s="27" t="s">
        <v>3058</v>
      </c>
      <c r="L615" s="30" t="s">
        <v>750</v>
      </c>
      <c r="AF615" s="38"/>
      <c r="AK615" s="38">
        <v>45200</v>
      </c>
      <c r="AN615" s="40"/>
      <c r="AU615" s="43" t="s">
        <v>1185</v>
      </c>
      <c r="AX615" s="46" t="s">
        <v>3059</v>
      </c>
      <c r="BI615" s="49" t="e">
        <v>#VALUE!</v>
      </c>
    </row>
    <row r="616" spans="1:68" x14ac:dyDescent="0.25">
      <c r="H616" s="37"/>
      <c r="I616" s="27" t="s">
        <v>3060</v>
      </c>
      <c r="J616" s="27" t="s">
        <v>3061</v>
      </c>
      <c r="AW616" s="45">
        <v>45684</v>
      </c>
    </row>
    <row r="617" spans="1:68" x14ac:dyDescent="0.25">
      <c r="A617" s="26"/>
      <c r="B617" s="26"/>
      <c r="C617" s="26"/>
      <c r="D617" s="26"/>
      <c r="E617" s="26"/>
      <c r="F617" s="26"/>
      <c r="H617" s="37"/>
      <c r="I617" s="27" t="s">
        <v>1430</v>
      </c>
      <c r="J617" s="27" t="s">
        <v>1431</v>
      </c>
      <c r="AF617" s="38"/>
      <c r="AN617" s="40"/>
      <c r="AQ617" s="39">
        <v>745</v>
      </c>
      <c r="AR617" s="30" t="s">
        <v>1432</v>
      </c>
      <c r="AU617" s="43" t="s">
        <v>155</v>
      </c>
      <c r="BC617" s="48">
        <v>44749</v>
      </c>
      <c r="BG617" s="49">
        <v>36</v>
      </c>
      <c r="BI617" s="49" t="e">
        <v>#VALUE!</v>
      </c>
    </row>
    <row r="618" spans="1:68" x14ac:dyDescent="0.25">
      <c r="A618" s="26"/>
      <c r="B618" s="26"/>
      <c r="C618" s="26"/>
      <c r="D618" s="26"/>
      <c r="E618" s="26"/>
      <c r="F618" s="26"/>
      <c r="H618" s="37"/>
      <c r="I618" s="27" t="s">
        <v>581</v>
      </c>
      <c r="J618" s="27" t="s">
        <v>582</v>
      </c>
      <c r="Z618" s="26" t="s">
        <v>209</v>
      </c>
      <c r="AF618" s="38"/>
      <c r="AN618" s="40"/>
      <c r="AQ618" s="39">
        <v>360</v>
      </c>
      <c r="AU618" s="43" t="s">
        <v>155</v>
      </c>
    </row>
    <row r="619" spans="1:68" x14ac:dyDescent="0.25">
      <c r="A619" s="26"/>
      <c r="B619" s="26"/>
      <c r="C619" s="26"/>
      <c r="D619" s="26"/>
      <c r="E619" s="26"/>
      <c r="F619" s="26"/>
      <c r="H619" s="37"/>
      <c r="I619" s="27" t="s">
        <v>1044</v>
      </c>
      <c r="J619" s="27" t="s">
        <v>1045</v>
      </c>
      <c r="AB619" s="26" t="s">
        <v>777</v>
      </c>
      <c r="AF619" s="38"/>
      <c r="AN619" s="40"/>
      <c r="AQ619" s="39">
        <v>614</v>
      </c>
      <c r="AR619" s="30" t="s">
        <v>1046</v>
      </c>
      <c r="AU619" s="43" t="s">
        <v>155</v>
      </c>
      <c r="BC619" s="48">
        <v>45309</v>
      </c>
      <c r="BG619" s="49">
        <v>1</v>
      </c>
      <c r="BI619" s="49">
        <v>1</v>
      </c>
    </row>
    <row r="620" spans="1:68" x14ac:dyDescent="0.25">
      <c r="A620" s="26"/>
      <c r="B620" s="26"/>
      <c r="C620" s="26"/>
      <c r="D620" s="26"/>
      <c r="E620" s="26"/>
      <c r="F620" s="26"/>
      <c r="H620" s="37"/>
      <c r="I620" s="27" t="s">
        <v>3064</v>
      </c>
      <c r="J620" s="27" t="s">
        <v>3065</v>
      </c>
      <c r="W620" s="26" t="s">
        <v>1093</v>
      </c>
      <c r="Z620" s="26" t="s">
        <v>78</v>
      </c>
      <c r="AB620" s="26" t="s">
        <v>423</v>
      </c>
      <c r="AF620" s="38"/>
      <c r="AN620" s="40"/>
      <c r="AU620" s="43" t="s">
        <v>155</v>
      </c>
      <c r="BC620" s="48">
        <v>43438</v>
      </c>
    </row>
    <row r="621" spans="1:68" x14ac:dyDescent="0.25">
      <c r="A621" s="26"/>
      <c r="B621" s="26"/>
      <c r="C621" s="26"/>
      <c r="D621" s="26"/>
      <c r="E621" s="26"/>
      <c r="F621" s="26"/>
      <c r="H621" s="37"/>
      <c r="I621" s="27" t="s">
        <v>570</v>
      </c>
      <c r="J621" s="27" t="s">
        <v>917</v>
      </c>
      <c r="AF621" s="38"/>
      <c r="AN621" s="40"/>
      <c r="AQ621" s="39">
        <v>543</v>
      </c>
      <c r="AU621" s="43" t="s">
        <v>155</v>
      </c>
    </row>
    <row r="622" spans="1:68" x14ac:dyDescent="0.25">
      <c r="A622" s="26"/>
      <c r="B622" s="26"/>
      <c r="C622" s="26"/>
      <c r="D622" s="26"/>
      <c r="E622" s="26"/>
      <c r="F622" s="26"/>
      <c r="H622" s="37"/>
      <c r="I622" s="27" t="s">
        <v>1041</v>
      </c>
      <c r="J622" s="27" t="s">
        <v>1042</v>
      </c>
      <c r="AB622" s="26" t="s">
        <v>777</v>
      </c>
      <c r="AF622" s="38"/>
      <c r="AN622" s="40"/>
      <c r="AQ622" s="39">
        <v>613</v>
      </c>
      <c r="AR622" s="30" t="s">
        <v>1043</v>
      </c>
      <c r="AU622" s="43" t="s">
        <v>155</v>
      </c>
      <c r="BC622" s="48">
        <v>45382</v>
      </c>
      <c r="BP622" s="49">
        <v>1</v>
      </c>
    </row>
    <row r="623" spans="1:68" x14ac:dyDescent="0.25">
      <c r="A623" s="26"/>
      <c r="B623" s="26"/>
      <c r="C623" s="26"/>
      <c r="D623" s="26"/>
      <c r="E623" s="26"/>
      <c r="F623" s="26"/>
      <c r="H623" s="37"/>
      <c r="I623" s="27" t="s">
        <v>1427</v>
      </c>
      <c r="J623" s="27" t="s">
        <v>1428</v>
      </c>
      <c r="AF623" s="38"/>
      <c r="AN623" s="40"/>
      <c r="AQ623" s="39">
        <v>744</v>
      </c>
      <c r="AR623" s="30" t="s">
        <v>1429</v>
      </c>
      <c r="AU623" s="43" t="s">
        <v>155</v>
      </c>
      <c r="BC623" s="48">
        <v>44881</v>
      </c>
      <c r="BG623" s="49">
        <v>78</v>
      </c>
      <c r="BI623" s="49" t="e">
        <v>#VALUE!</v>
      </c>
    </row>
    <row r="624" spans="1:68" x14ac:dyDescent="0.25">
      <c r="A624" s="26"/>
      <c r="B624" s="26"/>
      <c r="C624" s="26"/>
      <c r="D624" s="26"/>
      <c r="E624" s="26"/>
      <c r="F624" s="26"/>
      <c r="H624" s="37"/>
      <c r="I624" s="27" t="s">
        <v>3066</v>
      </c>
      <c r="J624" s="27" t="s">
        <v>3067</v>
      </c>
      <c r="AF624" s="38"/>
      <c r="AN624" s="40"/>
      <c r="AU624" s="43" t="s">
        <v>1185</v>
      </c>
      <c r="AW624" s="45">
        <v>45572</v>
      </c>
      <c r="AX624" s="46" t="s">
        <v>3068</v>
      </c>
    </row>
    <row r="625" spans="1:65" x14ac:dyDescent="0.25">
      <c r="A625" s="26"/>
      <c r="B625" s="26"/>
      <c r="C625" s="26"/>
      <c r="D625" s="26"/>
      <c r="E625" s="26"/>
      <c r="F625" s="26"/>
      <c r="H625" s="37"/>
      <c r="I625" s="27" t="s">
        <v>1816</v>
      </c>
      <c r="J625" s="27" t="s">
        <v>1817</v>
      </c>
      <c r="AB625" s="26" t="s">
        <v>1818</v>
      </c>
      <c r="AF625" s="38"/>
      <c r="AM625" s="39" t="s">
        <v>720</v>
      </c>
      <c r="AN625" s="40"/>
      <c r="AQ625" s="39">
        <v>852</v>
      </c>
      <c r="AR625" s="30" t="s">
        <v>1819</v>
      </c>
      <c r="AU625" s="43" t="s">
        <v>155</v>
      </c>
      <c r="BA625" s="47" t="s">
        <v>35</v>
      </c>
      <c r="BC625" s="48">
        <v>45128</v>
      </c>
      <c r="BI625" s="49" t="e">
        <v>#VALUE!</v>
      </c>
      <c r="BK625" s="49">
        <v>81</v>
      </c>
    </row>
    <row r="626" spans="1:65" x14ac:dyDescent="0.25">
      <c r="A626" s="26"/>
      <c r="B626" s="26"/>
      <c r="C626" s="26"/>
      <c r="D626" s="26"/>
      <c r="E626" s="26"/>
      <c r="F626" s="26"/>
      <c r="H626" s="37"/>
      <c r="I626" s="27" t="s">
        <v>3069</v>
      </c>
      <c r="J626" s="27" t="s">
        <v>3070</v>
      </c>
      <c r="AB626" s="26" t="s">
        <v>86</v>
      </c>
      <c r="AF626" s="38" t="s">
        <v>47</v>
      </c>
      <c r="AN626" s="40"/>
      <c r="AU626" s="43" t="s">
        <v>155</v>
      </c>
      <c r="BA626" s="47" t="s">
        <v>47</v>
      </c>
      <c r="BC626" s="48">
        <v>44714</v>
      </c>
      <c r="BG626" s="49">
        <v>7</v>
      </c>
    </row>
    <row r="627" spans="1:65" x14ac:dyDescent="0.25">
      <c r="A627" s="26"/>
      <c r="B627" s="26"/>
      <c r="C627" s="26"/>
      <c r="D627" s="26"/>
      <c r="E627" s="26"/>
      <c r="F627" s="26"/>
      <c r="H627" s="37"/>
      <c r="I627" s="27" t="s">
        <v>3071</v>
      </c>
      <c r="J627" s="27" t="s">
        <v>3072</v>
      </c>
      <c r="AF627" s="38"/>
      <c r="AL627" s="39" t="s">
        <v>1887</v>
      </c>
      <c r="AN627" s="40"/>
      <c r="AU627" s="43" t="s">
        <v>155</v>
      </c>
      <c r="AX627" s="46" t="s">
        <v>3073</v>
      </c>
      <c r="BI627" s="49" t="e">
        <v>#VALUE!</v>
      </c>
    </row>
    <row r="628" spans="1:65" x14ac:dyDescent="0.25">
      <c r="A628" s="26"/>
      <c r="B628" s="26"/>
      <c r="C628" s="26"/>
      <c r="D628" s="26"/>
      <c r="E628" s="26"/>
      <c r="F628" s="26"/>
      <c r="H628" s="37"/>
      <c r="I628" s="27" t="s">
        <v>3074</v>
      </c>
      <c r="J628" s="27" t="s">
        <v>3075</v>
      </c>
      <c r="AF628" s="38"/>
      <c r="AN628" s="40"/>
      <c r="AU628" s="43" t="s">
        <v>1185</v>
      </c>
      <c r="AW628" s="45">
        <v>45558</v>
      </c>
      <c r="AX628" s="46" t="s">
        <v>3076</v>
      </c>
    </row>
    <row r="629" spans="1:65" x14ac:dyDescent="0.25">
      <c r="A629" s="26"/>
      <c r="B629" s="26"/>
      <c r="C629" s="26"/>
      <c r="D629" s="26"/>
      <c r="E629" s="26"/>
      <c r="F629" s="26"/>
      <c r="H629" s="37"/>
      <c r="I629" s="27" t="s">
        <v>3082</v>
      </c>
      <c r="J629" s="27" t="s">
        <v>3083</v>
      </c>
      <c r="W629" s="26" t="s">
        <v>1710</v>
      </c>
      <c r="AF629" s="38"/>
      <c r="AK629" s="38">
        <v>45091</v>
      </c>
      <c r="AL629" s="39" t="s">
        <v>1887</v>
      </c>
      <c r="AM629" s="39" t="s">
        <v>720</v>
      </c>
      <c r="AN629" s="40"/>
      <c r="AU629" s="43" t="s">
        <v>155</v>
      </c>
      <c r="AX629" s="46" t="s">
        <v>3084</v>
      </c>
    </row>
    <row r="630" spans="1:65" x14ac:dyDescent="0.25">
      <c r="A630" s="26"/>
      <c r="B630" s="26"/>
      <c r="C630" s="26"/>
      <c r="D630" s="26"/>
      <c r="E630" s="26"/>
      <c r="F630" s="26"/>
      <c r="H630" s="37"/>
      <c r="I630" s="27" t="s">
        <v>952</v>
      </c>
      <c r="J630" s="27" t="s">
        <v>953</v>
      </c>
      <c r="AB630" s="26" t="s">
        <v>777</v>
      </c>
      <c r="AF630" s="38"/>
      <c r="AN630" s="40"/>
      <c r="AQ630" s="39">
        <v>575</v>
      </c>
      <c r="AR630" s="30" t="s">
        <v>954</v>
      </c>
      <c r="AU630" s="43" t="s">
        <v>155</v>
      </c>
      <c r="BC630" s="48">
        <v>44323</v>
      </c>
      <c r="BI630" s="49" t="e">
        <v>#VALUE!</v>
      </c>
    </row>
    <row r="631" spans="1:65" x14ac:dyDescent="0.25">
      <c r="A631" s="26"/>
      <c r="B631" s="26"/>
      <c r="C631" s="26"/>
      <c r="D631" s="26"/>
      <c r="E631" s="26"/>
      <c r="F631" s="26"/>
      <c r="H631" s="37"/>
      <c r="I631" s="27" t="s">
        <v>1759</v>
      </c>
      <c r="J631" s="27" t="s">
        <v>1760</v>
      </c>
      <c r="AF631" s="38"/>
      <c r="AN631" s="40"/>
      <c r="AQ631" s="39">
        <v>840</v>
      </c>
      <c r="AR631" s="30" t="s">
        <v>1740</v>
      </c>
      <c r="AU631" s="43" t="s">
        <v>155</v>
      </c>
      <c r="BA631" s="47" t="s">
        <v>35</v>
      </c>
      <c r="BC631" s="48">
        <v>45139</v>
      </c>
      <c r="BI631" s="49" t="e">
        <v>#VALUE!</v>
      </c>
      <c r="BK631" s="49">
        <v>5</v>
      </c>
    </row>
    <row r="632" spans="1:65" x14ac:dyDescent="0.25">
      <c r="A632" s="26"/>
      <c r="B632" s="26"/>
      <c r="C632" s="26"/>
      <c r="D632" s="26"/>
      <c r="E632" s="26"/>
      <c r="F632" s="26"/>
      <c r="H632" s="37"/>
      <c r="I632" s="27" t="s">
        <v>3092</v>
      </c>
      <c r="J632" s="27" t="s">
        <v>3093</v>
      </c>
      <c r="AB632" s="26" t="s">
        <v>423</v>
      </c>
      <c r="AF632" s="38"/>
      <c r="AN632" s="40"/>
      <c r="AU632" s="43" t="s">
        <v>155</v>
      </c>
      <c r="BC632" s="48">
        <v>44041</v>
      </c>
    </row>
    <row r="633" spans="1:65" x14ac:dyDescent="0.25">
      <c r="A633" s="26"/>
      <c r="B633" s="26"/>
      <c r="C633" s="26"/>
      <c r="D633" s="26"/>
      <c r="E633" s="26"/>
      <c r="F633" s="26"/>
      <c r="H633" s="37"/>
      <c r="I633" s="27" t="s">
        <v>1252</v>
      </c>
      <c r="J633" s="27" t="s">
        <v>1253</v>
      </c>
      <c r="Z633" s="26" t="s">
        <v>610</v>
      </c>
      <c r="AA633" s="26" t="s">
        <v>1250</v>
      </c>
      <c r="AB633" s="26" t="s">
        <v>423</v>
      </c>
      <c r="AF633" s="38"/>
      <c r="AN633" s="40" t="s">
        <v>972</v>
      </c>
      <c r="AQ633" s="39">
        <v>689</v>
      </c>
      <c r="AR633" s="30" t="s">
        <v>1251</v>
      </c>
      <c r="AU633" s="43" t="s">
        <v>155</v>
      </c>
      <c r="BC633" s="48">
        <v>44804</v>
      </c>
      <c r="BG633" s="49">
        <v>22</v>
      </c>
      <c r="BI633" s="49" t="e">
        <v>#VALUE!</v>
      </c>
    </row>
    <row r="634" spans="1:65" x14ac:dyDescent="0.25">
      <c r="A634" s="26"/>
      <c r="B634" s="26"/>
      <c r="C634" s="26"/>
      <c r="D634" s="26"/>
      <c r="E634" s="26"/>
      <c r="F634" s="26"/>
      <c r="H634" s="37"/>
      <c r="I634" s="27" t="s">
        <v>3094</v>
      </c>
      <c r="J634" s="27" t="s">
        <v>3095</v>
      </c>
      <c r="AF634" s="38"/>
      <c r="AK634" s="38">
        <v>45149</v>
      </c>
      <c r="AL634" s="39" t="s">
        <v>1887</v>
      </c>
      <c r="AN634" s="40"/>
      <c r="AU634" s="43" t="s">
        <v>155</v>
      </c>
      <c r="AX634" s="46" t="s">
        <v>3084</v>
      </c>
      <c r="BI634" s="49" t="e">
        <v>#VALUE!</v>
      </c>
    </row>
    <row r="635" spans="1:65" x14ac:dyDescent="0.25">
      <c r="A635" s="26"/>
      <c r="B635" s="26"/>
      <c r="C635" s="26"/>
      <c r="D635" s="26"/>
      <c r="E635" s="26"/>
      <c r="F635" s="26"/>
      <c r="H635" s="37"/>
      <c r="I635" s="27" t="s">
        <v>3096</v>
      </c>
      <c r="J635" s="27" t="s">
        <v>3097</v>
      </c>
      <c r="K635" s="29" t="s">
        <v>67</v>
      </c>
      <c r="L635" s="30" t="s">
        <v>750</v>
      </c>
      <c r="Z635" s="26" t="s">
        <v>27</v>
      </c>
      <c r="AF635" s="38"/>
      <c r="AN635" s="40"/>
      <c r="AU635" s="43" t="s">
        <v>1185</v>
      </c>
      <c r="BI635" s="49" t="e">
        <v>#VALUE!</v>
      </c>
    </row>
    <row r="636" spans="1:65" x14ac:dyDescent="0.25">
      <c r="A636" s="26"/>
      <c r="B636" s="26"/>
      <c r="C636" s="26"/>
      <c r="D636" s="26"/>
      <c r="E636" s="26"/>
      <c r="F636" s="26"/>
      <c r="H636" s="37"/>
      <c r="I636" s="27" t="s">
        <v>1031</v>
      </c>
      <c r="J636" s="27" t="s">
        <v>1032</v>
      </c>
      <c r="AB636" s="26" t="s">
        <v>777</v>
      </c>
      <c r="AF636" s="38"/>
      <c r="AN636" s="40"/>
      <c r="AQ636" s="39">
        <v>609</v>
      </c>
      <c r="AR636" s="30" t="s">
        <v>1033</v>
      </c>
      <c r="AU636" s="43" t="s">
        <v>155</v>
      </c>
      <c r="BC636" s="48">
        <v>45309</v>
      </c>
      <c r="BG636" s="49">
        <v>5</v>
      </c>
      <c r="BI636" s="49" t="e">
        <v>#VALUE!</v>
      </c>
      <c r="BM636" s="49">
        <v>1</v>
      </c>
    </row>
    <row r="637" spans="1:65" x14ac:dyDescent="0.25">
      <c r="A637" s="26"/>
      <c r="B637" s="26"/>
      <c r="C637" s="26"/>
      <c r="D637" s="26"/>
      <c r="E637" s="26"/>
      <c r="F637" s="26"/>
      <c r="H637" s="37"/>
      <c r="I637" s="27" t="s">
        <v>1417</v>
      </c>
      <c r="J637" s="27" t="s">
        <v>1418</v>
      </c>
      <c r="AB637" s="26" t="s">
        <v>423</v>
      </c>
      <c r="AF637" s="38"/>
      <c r="AN637" s="40"/>
      <c r="AQ637" s="39">
        <v>741</v>
      </c>
      <c r="AR637" s="30" t="s">
        <v>1420</v>
      </c>
      <c r="AU637" s="43" t="s">
        <v>155</v>
      </c>
      <c r="AY637" s="34" t="s">
        <v>1419</v>
      </c>
      <c r="BC637" s="48">
        <v>45309</v>
      </c>
      <c r="BG637" s="49">
        <v>29</v>
      </c>
      <c r="BI637" s="49" t="e">
        <v>#VALUE!</v>
      </c>
    </row>
    <row r="638" spans="1:65" x14ac:dyDescent="0.25">
      <c r="A638" s="26"/>
      <c r="B638" s="26"/>
      <c r="C638" s="26"/>
      <c r="D638" s="26"/>
      <c r="E638" s="26"/>
      <c r="F638" s="26"/>
      <c r="H638" s="37"/>
      <c r="I638" s="27" t="s">
        <v>1082</v>
      </c>
      <c r="J638" s="27" t="s">
        <v>1083</v>
      </c>
      <c r="AF638" s="38"/>
      <c r="AN638" s="40"/>
      <c r="AQ638" s="39">
        <v>626</v>
      </c>
      <c r="AR638" s="30" t="s">
        <v>1084</v>
      </c>
      <c r="AU638" s="43" t="s">
        <v>155</v>
      </c>
      <c r="BC638" s="48">
        <v>44461</v>
      </c>
      <c r="BI638" s="49" t="e">
        <v>#VALUE!</v>
      </c>
    </row>
    <row r="639" spans="1:65" x14ac:dyDescent="0.25">
      <c r="A639" s="26"/>
      <c r="B639" s="26"/>
      <c r="C639" s="26"/>
      <c r="D639" s="26"/>
      <c r="E639" s="26"/>
      <c r="F639" s="26"/>
      <c r="H639" s="37"/>
      <c r="I639" s="27" t="s">
        <v>1433</v>
      </c>
      <c r="J639" s="27" t="s">
        <v>1434</v>
      </c>
      <c r="AB639" s="26" t="s">
        <v>1435</v>
      </c>
      <c r="AF639" s="38"/>
      <c r="AM639" s="39" t="s">
        <v>720</v>
      </c>
      <c r="AN639" s="40" t="s">
        <v>972</v>
      </c>
      <c r="AQ639" s="39">
        <v>746</v>
      </c>
      <c r="AR639" s="30" t="s">
        <v>1436</v>
      </c>
      <c r="AU639" s="43" t="s">
        <v>155</v>
      </c>
      <c r="BC639" s="48">
        <v>44859</v>
      </c>
      <c r="BG639" s="49">
        <v>20</v>
      </c>
      <c r="BI639" s="49" t="e">
        <v>#VALUE!</v>
      </c>
    </row>
    <row r="640" spans="1:65" x14ac:dyDescent="0.25">
      <c r="A640" s="26"/>
      <c r="B640" s="26"/>
      <c r="C640" s="26"/>
      <c r="D640" s="26"/>
      <c r="E640" s="26"/>
      <c r="F640" s="26"/>
      <c r="H640" s="37"/>
      <c r="I640" s="27" t="s">
        <v>813</v>
      </c>
      <c r="J640" s="27" t="s">
        <v>814</v>
      </c>
      <c r="AF640" s="38"/>
      <c r="AN640" s="40"/>
      <c r="AQ640" s="39">
        <v>497</v>
      </c>
      <c r="AR640" s="30" t="s">
        <v>815</v>
      </c>
      <c r="AU640" s="43" t="s">
        <v>155</v>
      </c>
      <c r="BC640" s="48">
        <v>44323</v>
      </c>
      <c r="BI640" s="49" t="e">
        <v>#VALUE!</v>
      </c>
    </row>
    <row r="641" spans="1:61" x14ac:dyDescent="0.25">
      <c r="A641" s="26"/>
      <c r="B641" s="26"/>
      <c r="C641" s="26"/>
      <c r="D641" s="26"/>
      <c r="E641" s="26"/>
      <c r="F641" s="26"/>
      <c r="H641" s="37"/>
      <c r="I641" s="27" t="s">
        <v>3100</v>
      </c>
      <c r="J641" s="27" t="s">
        <v>3101</v>
      </c>
      <c r="L641" s="30" t="s">
        <v>750</v>
      </c>
      <c r="AB641" s="26" t="s">
        <v>1733</v>
      </c>
      <c r="AF641" s="38"/>
      <c r="AL641" s="39" t="s">
        <v>1887</v>
      </c>
      <c r="AN641" s="40"/>
      <c r="AU641" s="43" t="s">
        <v>155</v>
      </c>
      <c r="AX641" s="46" t="s">
        <v>3102</v>
      </c>
      <c r="BI641" s="49" t="e">
        <v>#VALUE!</v>
      </c>
    </row>
    <row r="642" spans="1:61" x14ac:dyDescent="0.25">
      <c r="A642" s="26"/>
      <c r="B642" s="26"/>
      <c r="C642" s="26"/>
      <c r="D642" s="26"/>
      <c r="E642" s="26"/>
      <c r="F642" s="26"/>
      <c r="H642" s="37"/>
      <c r="I642" s="27" t="s">
        <v>3103</v>
      </c>
      <c r="J642" s="27" t="s">
        <v>3104</v>
      </c>
      <c r="Z642" s="26" t="s">
        <v>3105</v>
      </c>
      <c r="AF642" s="38"/>
      <c r="AN642" s="40"/>
      <c r="AU642" s="43" t="s">
        <v>1185</v>
      </c>
      <c r="AW642" s="45">
        <v>45642</v>
      </c>
      <c r="AX642" s="46" t="s">
        <v>3106</v>
      </c>
    </row>
    <row r="643" spans="1:61" x14ac:dyDescent="0.25">
      <c r="A643" s="26"/>
      <c r="B643" s="26"/>
      <c r="C643" s="26"/>
      <c r="D643" s="26"/>
      <c r="E643" s="26"/>
      <c r="F643" s="26"/>
      <c r="H643" s="37"/>
      <c r="I643" s="27" t="s">
        <v>3107</v>
      </c>
      <c r="J643" s="27" t="s">
        <v>3108</v>
      </c>
      <c r="L643" s="30" t="s">
        <v>750</v>
      </c>
      <c r="AB643" s="26" t="s">
        <v>777</v>
      </c>
      <c r="AF643" s="38"/>
      <c r="AL643" s="39" t="s">
        <v>1887</v>
      </c>
      <c r="AM643" s="39" t="s">
        <v>1333</v>
      </c>
      <c r="AN643" s="40"/>
      <c r="AU643" s="43" t="s">
        <v>155</v>
      </c>
      <c r="AX643" s="46" t="s">
        <v>3109</v>
      </c>
      <c r="BI643" s="49" t="e">
        <v>#VALUE!</v>
      </c>
    </row>
    <row r="644" spans="1:61" x14ac:dyDescent="0.25">
      <c r="A644" s="26"/>
      <c r="B644" s="26"/>
      <c r="C644" s="26"/>
      <c r="D644" s="26"/>
      <c r="E644" s="26"/>
      <c r="F644" s="26"/>
      <c r="H644" s="37"/>
      <c r="I644" s="27" t="s">
        <v>575</v>
      </c>
      <c r="J644" s="27" t="s">
        <v>576</v>
      </c>
      <c r="Z644" s="26" t="s">
        <v>209</v>
      </c>
      <c r="AF644" s="38"/>
      <c r="AN644" s="40"/>
      <c r="AQ644" s="39">
        <v>356</v>
      </c>
      <c r="AU644" s="43" t="s">
        <v>155</v>
      </c>
    </row>
    <row r="645" spans="1:61" x14ac:dyDescent="0.25">
      <c r="A645" s="26"/>
      <c r="B645" s="26"/>
      <c r="C645" s="26"/>
      <c r="D645" s="26"/>
      <c r="E645" s="26"/>
      <c r="F645" s="26"/>
      <c r="H645" s="37"/>
      <c r="I645" s="27" t="s">
        <v>575</v>
      </c>
      <c r="J645" s="27" t="s">
        <v>583</v>
      </c>
      <c r="Z645" s="26" t="s">
        <v>209</v>
      </c>
      <c r="AF645" s="38"/>
      <c r="AN645" s="40"/>
      <c r="AQ645" s="39">
        <v>361</v>
      </c>
      <c r="AU645" s="43" t="s">
        <v>155</v>
      </c>
    </row>
    <row r="646" spans="1:61" x14ac:dyDescent="0.25">
      <c r="A646" s="26"/>
      <c r="B646" s="26"/>
      <c r="C646" s="26"/>
      <c r="D646" s="26"/>
      <c r="E646" s="26"/>
      <c r="F646" s="26"/>
      <c r="H646" s="37"/>
      <c r="I646" s="27" t="s">
        <v>3110</v>
      </c>
      <c r="J646" s="27" t="s">
        <v>3111</v>
      </c>
      <c r="AB646" s="26" t="s">
        <v>423</v>
      </c>
      <c r="AF646" s="38" t="s">
        <v>38</v>
      </c>
      <c r="AN646" s="40"/>
      <c r="AU646" s="43" t="s">
        <v>155</v>
      </c>
      <c r="BC646" s="48">
        <v>44609</v>
      </c>
    </row>
    <row r="647" spans="1:61" x14ac:dyDescent="0.25">
      <c r="A647" s="26"/>
      <c r="B647" s="26"/>
      <c r="C647" s="26"/>
      <c r="D647" s="26"/>
      <c r="E647" s="26"/>
      <c r="F647" s="26"/>
      <c r="H647" s="37"/>
      <c r="I647" s="27" t="s">
        <v>3112</v>
      </c>
      <c r="J647" s="27" t="s">
        <v>3113</v>
      </c>
      <c r="AF647" s="38"/>
      <c r="AK647" s="38">
        <v>45448</v>
      </c>
      <c r="AN647" s="40"/>
      <c r="AU647" s="43" t="s">
        <v>1185</v>
      </c>
    </row>
    <row r="648" spans="1:61" x14ac:dyDescent="0.25">
      <c r="A648" s="26"/>
      <c r="B648" s="26"/>
      <c r="C648" s="26"/>
      <c r="D648" s="26"/>
      <c r="E648" s="26"/>
      <c r="F648" s="26"/>
      <c r="H648" s="37"/>
      <c r="I648" s="27" t="s">
        <v>3114</v>
      </c>
      <c r="J648" s="27" t="s">
        <v>3115</v>
      </c>
      <c r="AB648" s="26" t="s">
        <v>423</v>
      </c>
      <c r="AF648" s="38"/>
      <c r="AN648" s="40"/>
      <c r="AU648" s="43" t="s">
        <v>155</v>
      </c>
      <c r="BC648" s="48">
        <v>44804</v>
      </c>
    </row>
    <row r="649" spans="1:61" hidden="1" x14ac:dyDescent="0.25">
      <c r="A649" s="26"/>
      <c r="B649" s="26"/>
      <c r="C649" s="26"/>
      <c r="D649" s="26"/>
      <c r="E649" s="26"/>
      <c r="F649" s="26"/>
      <c r="H649" s="37">
        <v>2024</v>
      </c>
      <c r="I649" s="27" t="s">
        <v>2358</v>
      </c>
      <c r="J649" s="27" t="s">
        <v>2359</v>
      </c>
      <c r="AF649" s="38"/>
      <c r="AI649" s="37">
        <v>2024</v>
      </c>
      <c r="AK649" s="38">
        <v>45464</v>
      </c>
      <c r="AL649" s="39" t="s">
        <v>1887</v>
      </c>
      <c r="AN649" s="40"/>
      <c r="AQ649" s="39">
        <v>968</v>
      </c>
      <c r="AU649" s="43" t="s">
        <v>155</v>
      </c>
      <c r="AX649" s="46" t="s">
        <v>2360</v>
      </c>
    </row>
    <row r="650" spans="1:61" x14ac:dyDescent="0.25">
      <c r="A650" s="26"/>
      <c r="B650" s="26"/>
      <c r="C650" s="26"/>
      <c r="D650" s="26"/>
      <c r="E650" s="26"/>
      <c r="F650" s="26"/>
      <c r="H650" s="37"/>
      <c r="I650" s="27" t="s">
        <v>532</v>
      </c>
      <c r="J650" s="27" t="s">
        <v>533</v>
      </c>
      <c r="AB650" s="26" t="s">
        <v>423</v>
      </c>
      <c r="AF650" s="38"/>
      <c r="AN650" s="40"/>
      <c r="AQ650" s="39">
        <v>316</v>
      </c>
      <c r="AR650" s="30" t="s">
        <v>534</v>
      </c>
      <c r="AU650" s="43" t="s">
        <v>155</v>
      </c>
      <c r="BC650" s="48">
        <v>44561</v>
      </c>
      <c r="BG650" s="49">
        <v>0</v>
      </c>
      <c r="BI650" s="49">
        <v>0</v>
      </c>
    </row>
    <row r="651" spans="1:61" x14ac:dyDescent="0.25">
      <c r="A651" s="26"/>
      <c r="B651" s="26"/>
      <c r="C651" s="26"/>
      <c r="D651" s="26"/>
      <c r="E651" s="26"/>
      <c r="F651" s="26"/>
      <c r="H651" s="37"/>
      <c r="I651" s="27" t="s">
        <v>3121</v>
      </c>
      <c r="J651" s="27" t="s">
        <v>3122</v>
      </c>
      <c r="W651" s="26" t="s">
        <v>1093</v>
      </c>
      <c r="AB651" s="26" t="s">
        <v>719</v>
      </c>
      <c r="AF651" s="38"/>
      <c r="AN651" s="40"/>
      <c r="AU651" s="43" t="s">
        <v>155</v>
      </c>
      <c r="BC651" s="48">
        <v>43866</v>
      </c>
    </row>
    <row r="652" spans="1:61" x14ac:dyDescent="0.25">
      <c r="A652" s="26"/>
      <c r="B652" s="26"/>
      <c r="C652" s="26"/>
      <c r="D652" s="26"/>
      <c r="E652" s="26"/>
      <c r="F652" s="26"/>
      <c r="H652" s="37"/>
      <c r="I652" s="27" t="s">
        <v>396</v>
      </c>
      <c r="J652" s="27" t="s">
        <v>397</v>
      </c>
      <c r="Z652" s="26" t="s">
        <v>209</v>
      </c>
      <c r="AF652" s="38"/>
      <c r="AN652" s="40"/>
      <c r="AQ652" s="39">
        <v>220</v>
      </c>
      <c r="AU652" s="43" t="s">
        <v>155</v>
      </c>
    </row>
    <row r="653" spans="1:61" x14ac:dyDescent="0.25">
      <c r="A653" s="26"/>
      <c r="B653" s="26"/>
      <c r="C653" s="26"/>
      <c r="D653" s="26"/>
      <c r="E653" s="26"/>
      <c r="F653" s="26"/>
      <c r="H653" s="37"/>
      <c r="I653" s="27" t="s">
        <v>236</v>
      </c>
      <c r="J653" s="27" t="s">
        <v>237</v>
      </c>
      <c r="Z653" s="26" t="s">
        <v>209</v>
      </c>
      <c r="AF653" s="38"/>
      <c r="AN653" s="40"/>
      <c r="AQ653" s="39">
        <v>78</v>
      </c>
      <c r="AU653" s="43" t="s">
        <v>155</v>
      </c>
    </row>
    <row r="654" spans="1:61" x14ac:dyDescent="0.25">
      <c r="A654" s="26"/>
      <c r="B654" s="26"/>
      <c r="C654" s="26"/>
      <c r="D654" s="26"/>
      <c r="E654" s="26"/>
      <c r="F654" s="26"/>
      <c r="H654" s="37"/>
      <c r="I654" s="27" t="s">
        <v>604</v>
      </c>
      <c r="J654" s="27" t="s">
        <v>605</v>
      </c>
      <c r="Z654" s="26" t="s">
        <v>209</v>
      </c>
      <c r="AF654" s="38"/>
      <c r="AN654" s="40"/>
      <c r="AQ654" s="39">
        <v>374</v>
      </c>
      <c r="AU654" s="43" t="s">
        <v>155</v>
      </c>
    </row>
    <row r="655" spans="1:61" x14ac:dyDescent="0.25">
      <c r="A655" s="26"/>
      <c r="B655" s="26"/>
      <c r="C655" s="26"/>
      <c r="D655" s="26"/>
      <c r="E655" s="26"/>
      <c r="F655" s="26"/>
      <c r="H655" s="37"/>
      <c r="I655" s="27" t="s">
        <v>588</v>
      </c>
      <c r="J655" s="27" t="s">
        <v>589</v>
      </c>
      <c r="Z655" s="26" t="s">
        <v>209</v>
      </c>
      <c r="AF655" s="38"/>
      <c r="AN655" s="40"/>
      <c r="AQ655" s="39">
        <v>364</v>
      </c>
      <c r="AU655" s="43" t="s">
        <v>155</v>
      </c>
    </row>
    <row r="656" spans="1:61" x14ac:dyDescent="0.25">
      <c r="A656" s="26"/>
      <c r="B656" s="26"/>
      <c r="C656" s="26"/>
      <c r="D656" s="26"/>
      <c r="E656" s="26"/>
      <c r="F656" s="26"/>
      <c r="H656" s="37"/>
      <c r="I656" s="27" t="s">
        <v>3123</v>
      </c>
      <c r="J656" s="27" t="s">
        <v>3005</v>
      </c>
      <c r="W656" s="26" t="s">
        <v>1093</v>
      </c>
      <c r="Z656" s="26" t="s">
        <v>90</v>
      </c>
      <c r="AB656" s="26" t="s">
        <v>423</v>
      </c>
      <c r="AF656" s="38"/>
      <c r="AN656" s="40"/>
      <c r="AU656" s="43" t="s">
        <v>155</v>
      </c>
    </row>
    <row r="657" spans="1:67" x14ac:dyDescent="0.25">
      <c r="H657" s="37"/>
      <c r="I657" s="27" t="s">
        <v>3124</v>
      </c>
      <c r="J657" s="27" t="s">
        <v>3125</v>
      </c>
      <c r="L657" s="30" t="s">
        <v>750</v>
      </c>
      <c r="AG657" s="33">
        <v>9246305</v>
      </c>
      <c r="AW657" s="45">
        <v>45684</v>
      </c>
      <c r="AX657" s="46" t="s">
        <v>2876</v>
      </c>
      <c r="BI657" s="49" t="e">
        <v>#VALUE!</v>
      </c>
    </row>
    <row r="658" spans="1:67" x14ac:dyDescent="0.25">
      <c r="A658" s="26"/>
      <c r="B658" s="26"/>
      <c r="C658" s="26"/>
      <c r="D658" s="26"/>
      <c r="E658" s="26"/>
      <c r="F658" s="26"/>
      <c r="H658" s="37"/>
      <c r="I658" s="27" t="s">
        <v>577</v>
      </c>
      <c r="J658" s="27" t="s">
        <v>578</v>
      </c>
      <c r="Z658" s="26" t="s">
        <v>209</v>
      </c>
      <c r="AF658" s="38"/>
      <c r="AN658" s="40"/>
      <c r="AQ658" s="39">
        <v>357</v>
      </c>
      <c r="AU658" s="43" t="s">
        <v>155</v>
      </c>
    </row>
    <row r="659" spans="1:67" hidden="1" x14ac:dyDescent="0.25">
      <c r="H659" s="37">
        <v>2023</v>
      </c>
      <c r="I659" s="27" t="s">
        <v>3126</v>
      </c>
      <c r="J659" s="27" t="s">
        <v>3127</v>
      </c>
      <c r="L659" s="30" t="s">
        <v>750</v>
      </c>
      <c r="AI659" s="37">
        <v>2023</v>
      </c>
      <c r="AK659" s="38">
        <v>45188</v>
      </c>
      <c r="AV659" s="44">
        <v>45188</v>
      </c>
      <c r="AW659" s="45">
        <v>45692</v>
      </c>
      <c r="AX659" s="46" t="s">
        <v>3128</v>
      </c>
      <c r="BI659" s="49" t="e">
        <v>#VALUE!</v>
      </c>
    </row>
    <row r="660" spans="1:67" x14ac:dyDescent="0.25">
      <c r="H660" s="37"/>
      <c r="I660" s="27" t="s">
        <v>3129</v>
      </c>
      <c r="J660" s="27" t="s">
        <v>3130</v>
      </c>
      <c r="L660" s="30" t="s">
        <v>750</v>
      </c>
      <c r="AB660" s="26" t="s">
        <v>423</v>
      </c>
      <c r="AN660" s="104" t="s">
        <v>58</v>
      </c>
      <c r="AW660" s="45">
        <v>45699</v>
      </c>
      <c r="AX660" s="46" t="s">
        <v>3131</v>
      </c>
      <c r="BI660" s="49" t="e">
        <v>#VALUE!</v>
      </c>
    </row>
    <row r="661" spans="1:67" x14ac:dyDescent="0.25">
      <c r="A661" s="26"/>
      <c r="B661" s="26"/>
      <c r="C661" s="26"/>
      <c r="D661" s="26"/>
      <c r="E661" s="26"/>
      <c r="F661" s="26"/>
      <c r="H661" s="37"/>
      <c r="I661" s="27" t="s">
        <v>809</v>
      </c>
      <c r="J661" s="27" t="s">
        <v>810</v>
      </c>
      <c r="AB661" s="26" t="s">
        <v>777</v>
      </c>
      <c r="AF661" s="38"/>
      <c r="AN661" s="40"/>
      <c r="AQ661" s="39">
        <v>495</v>
      </c>
      <c r="AR661" s="30" t="s">
        <v>811</v>
      </c>
      <c r="AU661" s="43" t="s">
        <v>155</v>
      </c>
      <c r="BC661" s="48">
        <v>45657</v>
      </c>
      <c r="BO661" s="50">
        <v>1</v>
      </c>
    </row>
    <row r="662" spans="1:67" x14ac:dyDescent="0.25">
      <c r="H662" s="37"/>
      <c r="I662" s="27" t="s">
        <v>3132</v>
      </c>
      <c r="J662" s="27" t="s">
        <v>3133</v>
      </c>
      <c r="AH662" s="28" t="s">
        <v>2108</v>
      </c>
      <c r="AU662" s="43" t="s">
        <v>3134</v>
      </c>
      <c r="AW662" s="45">
        <v>45684</v>
      </c>
      <c r="AX662" s="46" t="s">
        <v>3135</v>
      </c>
    </row>
    <row r="663" spans="1:67" x14ac:dyDescent="0.25">
      <c r="A663" s="26"/>
      <c r="B663" s="26"/>
      <c r="C663" s="26"/>
      <c r="D663" s="26"/>
      <c r="E663" s="26"/>
      <c r="F663" s="26"/>
      <c r="H663" s="37"/>
      <c r="I663" s="27" t="s">
        <v>1451</v>
      </c>
      <c r="J663" s="27" t="s">
        <v>1452</v>
      </c>
      <c r="AB663" s="26" t="s">
        <v>777</v>
      </c>
      <c r="AF663" s="38"/>
      <c r="AN663" s="40"/>
      <c r="AQ663" s="39">
        <v>751</v>
      </c>
      <c r="AR663" s="30" t="s">
        <v>1453</v>
      </c>
      <c r="AU663" s="43" t="s">
        <v>155</v>
      </c>
      <c r="BC663" s="48">
        <v>44926</v>
      </c>
      <c r="BG663" s="49">
        <v>352</v>
      </c>
      <c r="BI663" s="49" t="e">
        <v>#VALUE!</v>
      </c>
    </row>
    <row r="664" spans="1:67" x14ac:dyDescent="0.25">
      <c r="A664" s="26"/>
      <c r="B664" s="26"/>
      <c r="C664" s="26"/>
      <c r="D664" s="26"/>
      <c r="E664" s="26"/>
      <c r="F664" s="26"/>
      <c r="H664" s="37"/>
      <c r="I664" s="27" t="s">
        <v>816</v>
      </c>
      <c r="J664" s="27" t="s">
        <v>817</v>
      </c>
      <c r="AB664" s="26" t="s">
        <v>777</v>
      </c>
      <c r="AF664" s="38"/>
      <c r="AN664" s="40"/>
      <c r="AQ664" s="39">
        <v>498</v>
      </c>
      <c r="AR664" s="30" t="s">
        <v>818</v>
      </c>
      <c r="AU664" s="43" t="s">
        <v>155</v>
      </c>
      <c r="BC664" s="48">
        <v>44328</v>
      </c>
    </row>
    <row r="665" spans="1:67" x14ac:dyDescent="0.25">
      <c r="A665" s="26"/>
      <c r="B665" s="26"/>
      <c r="C665" s="26"/>
      <c r="D665" s="26"/>
      <c r="E665" s="26"/>
      <c r="F665" s="26"/>
      <c r="H665" s="37"/>
      <c r="I665" s="27" t="s">
        <v>1034</v>
      </c>
      <c r="J665" s="27" t="s">
        <v>1035</v>
      </c>
      <c r="AB665" s="26" t="s">
        <v>777</v>
      </c>
      <c r="AF665" s="38"/>
      <c r="AN665" s="40"/>
      <c r="AQ665" s="39">
        <v>610</v>
      </c>
      <c r="AR665" s="30" t="s">
        <v>1036</v>
      </c>
      <c r="AU665" s="43" t="s">
        <v>155</v>
      </c>
      <c r="BC665" s="48">
        <v>44411</v>
      </c>
    </row>
    <row r="666" spans="1:67" x14ac:dyDescent="0.25">
      <c r="A666" s="26"/>
      <c r="B666" s="26"/>
      <c r="C666" s="26"/>
      <c r="D666" s="26"/>
      <c r="E666" s="26"/>
      <c r="F666" s="26"/>
      <c r="H666" s="37"/>
      <c r="I666" s="27" t="s">
        <v>1569</v>
      </c>
      <c r="J666" s="27" t="s">
        <v>1570</v>
      </c>
      <c r="AB666" s="26" t="s">
        <v>777</v>
      </c>
      <c r="AF666" s="38"/>
      <c r="AN666" s="40"/>
      <c r="AQ666" s="39">
        <v>791</v>
      </c>
      <c r="AR666" s="30" t="s">
        <v>1571</v>
      </c>
      <c r="AU666" s="43" t="s">
        <v>155</v>
      </c>
      <c r="BC666" s="48">
        <v>44926</v>
      </c>
      <c r="BG666" s="49">
        <v>234</v>
      </c>
      <c r="BI666" s="49" t="e">
        <v>#VALUE!</v>
      </c>
    </row>
    <row r="667" spans="1:67" x14ac:dyDescent="0.25">
      <c r="A667" s="26"/>
      <c r="B667" s="26"/>
      <c r="C667" s="26"/>
      <c r="D667" s="26"/>
      <c r="E667" s="26"/>
      <c r="F667" s="26"/>
      <c r="H667" s="37"/>
      <c r="I667" s="27" t="s">
        <v>3136</v>
      </c>
      <c r="J667" s="27" t="s">
        <v>3137</v>
      </c>
      <c r="L667" s="30" t="s">
        <v>750</v>
      </c>
      <c r="Z667" s="26" t="s">
        <v>27</v>
      </c>
      <c r="AF667" s="38"/>
      <c r="AN667" s="40"/>
      <c r="AU667" s="43" t="s">
        <v>1185</v>
      </c>
      <c r="AW667" s="45">
        <v>45327</v>
      </c>
      <c r="BI667" s="49" t="e">
        <v>#VALUE!</v>
      </c>
    </row>
    <row r="668" spans="1:67" x14ac:dyDescent="0.25">
      <c r="A668" s="26"/>
      <c r="B668" s="26"/>
      <c r="C668" s="26"/>
      <c r="D668" s="26"/>
      <c r="E668" s="26"/>
      <c r="F668" s="26"/>
      <c r="H668" s="37"/>
      <c r="I668" s="27" t="s">
        <v>457</v>
      </c>
      <c r="J668" s="27" t="s">
        <v>458</v>
      </c>
      <c r="Z668" s="26" t="s">
        <v>209</v>
      </c>
      <c r="AF668" s="38"/>
      <c r="AN668" s="40"/>
      <c r="AQ668" s="39">
        <v>263</v>
      </c>
      <c r="AU668" s="43" t="s">
        <v>155</v>
      </c>
      <c r="AW668" s="45">
        <v>45533</v>
      </c>
      <c r="AX668" s="46" t="s">
        <v>318</v>
      </c>
    </row>
    <row r="669" spans="1:67" x14ac:dyDescent="0.25">
      <c r="A669" s="26"/>
      <c r="B669" s="26"/>
      <c r="C669" s="26"/>
      <c r="D669" s="26"/>
      <c r="E669" s="26"/>
      <c r="F669" s="26"/>
      <c r="H669" s="37"/>
      <c r="I669" s="27" t="s">
        <v>969</v>
      </c>
      <c r="J669" s="27" t="s">
        <v>970</v>
      </c>
      <c r="AA669" s="26" t="s">
        <v>971</v>
      </c>
      <c r="AB669" s="26" t="s">
        <v>423</v>
      </c>
      <c r="AF669" s="38"/>
      <c r="AN669" s="40" t="s">
        <v>972</v>
      </c>
      <c r="AQ669" s="39">
        <v>582</v>
      </c>
      <c r="AR669" s="30" t="s">
        <v>973</v>
      </c>
      <c r="AU669" s="43" t="s">
        <v>155</v>
      </c>
      <c r="BC669" s="48">
        <v>44482</v>
      </c>
    </row>
    <row r="670" spans="1:67" x14ac:dyDescent="0.25">
      <c r="A670" s="26"/>
      <c r="B670" s="26"/>
      <c r="C670" s="26"/>
      <c r="D670" s="26"/>
      <c r="E670" s="26"/>
      <c r="F670" s="26"/>
      <c r="H670" s="37"/>
      <c r="I670" s="27" t="s">
        <v>341</v>
      </c>
      <c r="J670" s="27" t="s">
        <v>342</v>
      </c>
      <c r="Z670" s="26" t="s">
        <v>209</v>
      </c>
      <c r="AF670" s="38"/>
      <c r="AN670" s="40"/>
      <c r="AQ670" s="39">
        <v>162</v>
      </c>
      <c r="AU670" s="43" t="s">
        <v>155</v>
      </c>
    </row>
    <row r="671" spans="1:67" x14ac:dyDescent="0.25">
      <c r="A671" s="26"/>
      <c r="B671" s="26"/>
      <c r="C671" s="26"/>
      <c r="D671" s="26"/>
      <c r="E671" s="26"/>
      <c r="F671" s="26"/>
      <c r="H671" s="37"/>
      <c r="I671" s="27" t="s">
        <v>1510</v>
      </c>
      <c r="J671" s="27" t="s">
        <v>1511</v>
      </c>
      <c r="AB671" s="26" t="s">
        <v>719</v>
      </c>
      <c r="AF671" s="38"/>
      <c r="AN671" s="40"/>
      <c r="AQ671" s="39">
        <v>774</v>
      </c>
      <c r="AR671" s="30" t="s">
        <v>1512</v>
      </c>
      <c r="AU671" s="43" t="s">
        <v>155</v>
      </c>
      <c r="BC671" s="48">
        <v>45552.724618055552</v>
      </c>
      <c r="BG671" s="49">
        <v>154</v>
      </c>
      <c r="BI671" s="49" t="e">
        <v>#VALUE!</v>
      </c>
    </row>
    <row r="672" spans="1:67" x14ac:dyDescent="0.25">
      <c r="A672" s="26"/>
      <c r="B672" s="26"/>
      <c r="C672" s="26"/>
      <c r="D672" s="26"/>
      <c r="E672" s="26"/>
      <c r="F672" s="26"/>
      <c r="H672" s="37"/>
      <c r="I672" s="27" t="s">
        <v>3138</v>
      </c>
      <c r="J672" s="27" t="s">
        <v>3139</v>
      </c>
      <c r="L672" s="30" t="s">
        <v>750</v>
      </c>
      <c r="AF672" s="38"/>
      <c r="AK672" s="38">
        <v>45219</v>
      </c>
      <c r="AN672" s="40"/>
      <c r="AU672" s="43" t="s">
        <v>155</v>
      </c>
      <c r="AX672" s="46" t="s">
        <v>3140</v>
      </c>
      <c r="BI672" s="49" t="e">
        <v>#VALUE!</v>
      </c>
    </row>
    <row r="673" spans="1:65" x14ac:dyDescent="0.25">
      <c r="A673" s="26"/>
      <c r="B673" s="26"/>
      <c r="C673" s="26"/>
      <c r="D673" s="26"/>
      <c r="E673" s="26"/>
      <c r="F673" s="26"/>
      <c r="H673" s="37"/>
      <c r="I673" s="27" t="s">
        <v>1504</v>
      </c>
      <c r="J673" s="27" t="s">
        <v>1505</v>
      </c>
      <c r="AB673" s="26" t="s">
        <v>777</v>
      </c>
      <c r="AF673" s="38" t="s">
        <v>29</v>
      </c>
      <c r="AN673" s="40"/>
      <c r="AQ673" s="39">
        <v>772</v>
      </c>
      <c r="AR673" s="30" t="s">
        <v>1506</v>
      </c>
      <c r="AU673" s="43" t="s">
        <v>155</v>
      </c>
      <c r="BC673" s="48">
        <v>45320</v>
      </c>
      <c r="BI673" s="49">
        <v>1</v>
      </c>
    </row>
    <row r="674" spans="1:65" x14ac:dyDescent="0.25">
      <c r="H674" s="37"/>
      <c r="I674" s="27" t="s">
        <v>3141</v>
      </c>
      <c r="J674" s="27" t="s">
        <v>3142</v>
      </c>
      <c r="AW674" s="45">
        <v>45684</v>
      </c>
    </row>
    <row r="675" spans="1:65" x14ac:dyDescent="0.25">
      <c r="A675" s="26"/>
      <c r="B675" s="26"/>
      <c r="C675" s="26"/>
      <c r="D675" s="26"/>
      <c r="E675" s="26"/>
      <c r="F675" s="26"/>
      <c r="H675" s="37"/>
      <c r="I675" s="27" t="s">
        <v>3143</v>
      </c>
      <c r="J675" s="27" t="s">
        <v>3144</v>
      </c>
      <c r="L675" s="30" t="s">
        <v>750</v>
      </c>
      <c r="AF675" s="38"/>
      <c r="AK675" s="38">
        <v>45127</v>
      </c>
      <c r="AL675" s="39" t="s">
        <v>1887</v>
      </c>
      <c r="AN675" s="40"/>
      <c r="AU675" s="43" t="s">
        <v>155</v>
      </c>
      <c r="AX675" s="46" t="s">
        <v>3084</v>
      </c>
      <c r="BI675" s="49" t="e">
        <v>#VALUE!</v>
      </c>
    </row>
    <row r="676" spans="1:65" x14ac:dyDescent="0.25">
      <c r="A676" s="26"/>
      <c r="B676" s="26"/>
      <c r="C676" s="26"/>
      <c r="D676" s="26"/>
      <c r="E676" s="26"/>
      <c r="F676" s="26"/>
      <c r="H676" s="37"/>
      <c r="I676" s="27" t="s">
        <v>1513</v>
      </c>
      <c r="J676" s="27" t="s">
        <v>1514</v>
      </c>
      <c r="AB676" s="26" t="s">
        <v>1515</v>
      </c>
      <c r="AF676" s="38"/>
      <c r="AN676" s="40"/>
      <c r="AQ676" s="39">
        <v>775</v>
      </c>
      <c r="AR676" s="30" t="s">
        <v>1516</v>
      </c>
      <c r="AU676" s="43" t="s">
        <v>155</v>
      </c>
      <c r="BC676" s="48">
        <v>44886</v>
      </c>
      <c r="BG676" s="49">
        <v>115</v>
      </c>
    </row>
    <row r="677" spans="1:65" x14ac:dyDescent="0.25">
      <c r="A677" s="26"/>
      <c r="B677" s="26"/>
      <c r="C677" s="26"/>
      <c r="D677" s="26"/>
      <c r="E677" s="26"/>
      <c r="F677" s="26"/>
      <c r="H677" s="37"/>
      <c r="I677" s="27" t="s">
        <v>1882</v>
      </c>
      <c r="J677" s="27" t="s">
        <v>1883</v>
      </c>
      <c r="L677" s="30" t="s">
        <v>750</v>
      </c>
      <c r="AF677" s="38"/>
      <c r="AM677" s="39" t="s">
        <v>1656</v>
      </c>
      <c r="AN677" s="40"/>
      <c r="AQ677" s="39">
        <v>866</v>
      </c>
      <c r="AU677" s="43" t="s">
        <v>155</v>
      </c>
      <c r="AX677" s="46" t="s">
        <v>1884</v>
      </c>
      <c r="BI677" s="49" t="e">
        <v>#VALUE!</v>
      </c>
    </row>
    <row r="678" spans="1:65" x14ac:dyDescent="0.25">
      <c r="A678" s="26"/>
      <c r="B678" s="26"/>
      <c r="C678" s="26"/>
      <c r="D678" s="26"/>
      <c r="E678" s="26"/>
      <c r="F678" s="26"/>
      <c r="H678" s="37"/>
      <c r="I678" s="27" t="s">
        <v>3150</v>
      </c>
      <c r="J678" s="27" t="s">
        <v>3151</v>
      </c>
      <c r="L678" s="30" t="s">
        <v>750</v>
      </c>
      <c r="AF678" s="38"/>
      <c r="AK678" s="38">
        <v>45149</v>
      </c>
      <c r="AL678" s="39" t="s">
        <v>1887</v>
      </c>
      <c r="AN678" s="40"/>
      <c r="AU678" s="43" t="s">
        <v>155</v>
      </c>
      <c r="AX678" s="46" t="s">
        <v>3152</v>
      </c>
      <c r="BI678" s="49" t="e">
        <v>#VALUE!</v>
      </c>
    </row>
    <row r="679" spans="1:65" x14ac:dyDescent="0.25">
      <c r="A679" s="26"/>
      <c r="B679" s="26"/>
      <c r="C679" s="26"/>
      <c r="D679" s="26"/>
      <c r="E679" s="26"/>
      <c r="F679" s="26"/>
      <c r="H679" s="37"/>
      <c r="I679" s="27" t="s">
        <v>1038</v>
      </c>
      <c r="J679" s="27" t="s">
        <v>1039</v>
      </c>
      <c r="AB679" s="26" t="s">
        <v>777</v>
      </c>
      <c r="AF679" s="38"/>
      <c r="AN679" s="40"/>
      <c r="AQ679" s="39">
        <v>612</v>
      </c>
      <c r="AR679" s="30" t="s">
        <v>1040</v>
      </c>
      <c r="AU679" s="43" t="s">
        <v>155</v>
      </c>
      <c r="BC679" s="48">
        <v>44419</v>
      </c>
    </row>
    <row r="680" spans="1:65" x14ac:dyDescent="0.25">
      <c r="A680" s="26"/>
      <c r="B680" s="26"/>
      <c r="C680" s="26"/>
      <c r="D680" s="26"/>
      <c r="E680" s="26"/>
      <c r="F680" s="26"/>
      <c r="H680" s="37"/>
      <c r="I680" s="27" t="s">
        <v>3153</v>
      </c>
      <c r="J680" s="27" t="s">
        <v>3154</v>
      </c>
      <c r="L680" s="30" t="s">
        <v>750</v>
      </c>
      <c r="AF680" s="38"/>
      <c r="AL680" s="39" t="s">
        <v>1887</v>
      </c>
      <c r="AM680" s="39" t="s">
        <v>720</v>
      </c>
      <c r="AN680" s="40"/>
      <c r="AU680" s="43" t="s">
        <v>155</v>
      </c>
      <c r="AX680" s="46" t="s">
        <v>3155</v>
      </c>
      <c r="BI680" s="49" t="e">
        <v>#VALUE!</v>
      </c>
    </row>
    <row r="681" spans="1:65" x14ac:dyDescent="0.25">
      <c r="A681" s="26"/>
      <c r="B681" s="26"/>
      <c r="C681" s="26"/>
      <c r="D681" s="26"/>
      <c r="E681" s="26"/>
      <c r="F681" s="26"/>
      <c r="H681" s="37"/>
      <c r="I681" s="27" t="s">
        <v>1761</v>
      </c>
      <c r="J681" s="27" t="s">
        <v>1762</v>
      </c>
      <c r="L681" s="30" t="s">
        <v>750</v>
      </c>
      <c r="AF681" s="38"/>
      <c r="AK681" s="38">
        <v>45133</v>
      </c>
      <c r="AN681" s="40"/>
      <c r="AQ681" s="39">
        <v>840</v>
      </c>
      <c r="AR681" s="30" t="s">
        <v>1740</v>
      </c>
      <c r="AU681" s="43" t="s">
        <v>155</v>
      </c>
      <c r="BA681" s="47" t="s">
        <v>35</v>
      </c>
      <c r="BC681" s="48">
        <v>45264</v>
      </c>
      <c r="BI681" s="49" t="e">
        <v>#VALUE!</v>
      </c>
      <c r="BM681" s="49">
        <v>7</v>
      </c>
    </row>
    <row r="682" spans="1:65" x14ac:dyDescent="0.25">
      <c r="A682" s="26"/>
      <c r="B682" s="26"/>
      <c r="C682" s="26"/>
      <c r="D682" s="26"/>
      <c r="E682" s="26"/>
      <c r="F682" s="26"/>
      <c r="H682" s="37"/>
      <c r="I682" s="27" t="s">
        <v>3163</v>
      </c>
      <c r="J682" s="27" t="s">
        <v>3164</v>
      </c>
      <c r="L682" s="30" t="s">
        <v>750</v>
      </c>
      <c r="AF682" s="38"/>
      <c r="AK682" s="38">
        <v>45218</v>
      </c>
      <c r="AL682" s="39" t="s">
        <v>1887</v>
      </c>
      <c r="AN682" s="40"/>
      <c r="AU682" s="43" t="s">
        <v>1185</v>
      </c>
      <c r="AX682" s="46" t="s">
        <v>3165</v>
      </c>
      <c r="BI682" s="49" t="e">
        <v>#VALUE!</v>
      </c>
    </row>
    <row r="683" spans="1:65" x14ac:dyDescent="0.25">
      <c r="A683" s="26"/>
      <c r="B683" s="26"/>
      <c r="C683" s="26"/>
      <c r="D683" s="26"/>
      <c r="E683" s="26"/>
      <c r="F683" s="26"/>
      <c r="H683" s="37"/>
      <c r="I683" s="27" t="s">
        <v>3166</v>
      </c>
      <c r="J683" s="27" t="s">
        <v>3167</v>
      </c>
      <c r="L683" s="30" t="s">
        <v>750</v>
      </c>
      <c r="AF683" s="38"/>
      <c r="AH683" s="28" t="s">
        <v>2108</v>
      </c>
      <c r="AL683" s="39" t="s">
        <v>1887</v>
      </c>
      <c r="AM683" s="39" t="s">
        <v>720</v>
      </c>
      <c r="AN683" s="40"/>
      <c r="AU683" s="43" t="s">
        <v>155</v>
      </c>
      <c r="AX683" s="46" t="s">
        <v>3168</v>
      </c>
      <c r="BI683" s="49" t="e">
        <v>#VALUE!</v>
      </c>
    </row>
    <row r="684" spans="1:65" x14ac:dyDescent="0.25">
      <c r="A684" s="26"/>
      <c r="B684" s="26"/>
      <c r="C684" s="26"/>
      <c r="D684" s="26"/>
      <c r="E684" s="26"/>
      <c r="F684" s="26"/>
      <c r="H684" s="37"/>
      <c r="I684" s="27" t="s">
        <v>3169</v>
      </c>
      <c r="J684" s="27" t="s">
        <v>3170</v>
      </c>
      <c r="L684" s="30" t="s">
        <v>750</v>
      </c>
      <c r="AF684" s="38"/>
      <c r="AN684" s="40"/>
      <c r="AU684" s="43" t="s">
        <v>1185</v>
      </c>
      <c r="AW684" s="45">
        <v>45558</v>
      </c>
      <c r="AX684" s="46" t="s">
        <v>3171</v>
      </c>
      <c r="BI684" s="49" t="e">
        <v>#VALUE!</v>
      </c>
    </row>
    <row r="685" spans="1:65" x14ac:dyDescent="0.25">
      <c r="A685" s="26"/>
      <c r="B685" s="26"/>
      <c r="C685" s="26"/>
      <c r="D685" s="26"/>
      <c r="E685" s="26"/>
      <c r="F685" s="26"/>
      <c r="H685" s="37"/>
      <c r="I685" s="27" t="s">
        <v>3172</v>
      </c>
      <c r="J685" s="27" t="s">
        <v>3173</v>
      </c>
      <c r="W685" s="26" t="s">
        <v>1093</v>
      </c>
      <c r="Z685" s="26" t="s">
        <v>78</v>
      </c>
      <c r="AB685" s="26" t="s">
        <v>423</v>
      </c>
      <c r="AF685" s="38"/>
      <c r="AN685" s="40"/>
      <c r="AU685" s="43" t="s">
        <v>155</v>
      </c>
      <c r="BC685" s="48">
        <v>44204</v>
      </c>
    </row>
    <row r="686" spans="1:65" x14ac:dyDescent="0.25">
      <c r="A686" s="26"/>
      <c r="B686" s="26"/>
      <c r="C686" s="26"/>
      <c r="D686" s="26"/>
      <c r="E686" s="26"/>
      <c r="F686" s="26"/>
      <c r="H686" s="37"/>
      <c r="I686" s="27" t="s">
        <v>819</v>
      </c>
      <c r="J686" s="27" t="s">
        <v>822</v>
      </c>
      <c r="AB686" s="26" t="s">
        <v>719</v>
      </c>
      <c r="AF686" s="38"/>
      <c r="AN686" s="40"/>
      <c r="AQ686" s="39">
        <v>500</v>
      </c>
      <c r="AR686" s="30" t="s">
        <v>823</v>
      </c>
      <c r="AU686" s="43" t="s">
        <v>155</v>
      </c>
      <c r="BC686" s="48">
        <v>44943</v>
      </c>
      <c r="BG686" s="49">
        <v>19</v>
      </c>
    </row>
    <row r="687" spans="1:65" x14ac:dyDescent="0.25">
      <c r="A687" s="26"/>
      <c r="B687" s="26"/>
      <c r="C687" s="26"/>
      <c r="D687" s="26"/>
      <c r="E687" s="26"/>
      <c r="F687" s="26"/>
      <c r="H687" s="37"/>
      <c r="I687" s="27" t="s">
        <v>819</v>
      </c>
      <c r="J687" s="27" t="s">
        <v>820</v>
      </c>
      <c r="AB687" s="26" t="s">
        <v>777</v>
      </c>
      <c r="AF687" s="38" t="s">
        <v>501</v>
      </c>
      <c r="AN687" s="40"/>
      <c r="AQ687" s="39">
        <v>499</v>
      </c>
      <c r="AR687" s="30" t="s">
        <v>821</v>
      </c>
      <c r="AU687" s="43" t="s">
        <v>155</v>
      </c>
      <c r="BC687" s="48">
        <v>44943</v>
      </c>
      <c r="BE687" s="49">
        <v>0</v>
      </c>
      <c r="BG687" s="49">
        <v>0</v>
      </c>
    </row>
    <row r="688" spans="1:65" x14ac:dyDescent="0.25">
      <c r="A688" s="26"/>
      <c r="B688" s="26"/>
      <c r="C688" s="26"/>
      <c r="D688" s="26"/>
      <c r="E688" s="26"/>
      <c r="F688" s="26"/>
      <c r="H688" s="37"/>
      <c r="I688" s="27" t="s">
        <v>1058</v>
      </c>
      <c r="J688" s="27" t="s">
        <v>1059</v>
      </c>
      <c r="AB688" s="26" t="s">
        <v>777</v>
      </c>
      <c r="AF688" s="38"/>
      <c r="AN688" s="40"/>
      <c r="AQ688" s="39">
        <v>619</v>
      </c>
      <c r="AR688" s="30" t="s">
        <v>1060</v>
      </c>
      <c r="AU688" s="43" t="s">
        <v>155</v>
      </c>
      <c r="BC688" s="48">
        <v>44461</v>
      </c>
    </row>
    <row r="689" spans="1:68" x14ac:dyDescent="0.25">
      <c r="A689" s="26"/>
      <c r="B689" s="26"/>
      <c r="C689" s="26"/>
      <c r="D689" s="26"/>
      <c r="E689" s="26"/>
      <c r="F689" s="26"/>
      <c r="H689" s="37"/>
      <c r="I689" s="27" t="s">
        <v>1070</v>
      </c>
      <c r="J689" s="27" t="s">
        <v>1071</v>
      </c>
      <c r="AB689" s="26" t="s">
        <v>777</v>
      </c>
      <c r="AF689" s="38"/>
      <c r="AN689" s="40"/>
      <c r="AQ689" s="39">
        <v>622</v>
      </c>
      <c r="AR689" s="30" t="s">
        <v>1072</v>
      </c>
      <c r="AU689" s="43" t="s">
        <v>155</v>
      </c>
      <c r="BC689" s="48">
        <v>44463</v>
      </c>
    </row>
    <row r="690" spans="1:68" x14ac:dyDescent="0.25">
      <c r="A690" s="26"/>
      <c r="B690" s="26"/>
      <c r="C690" s="26"/>
      <c r="D690" s="26"/>
      <c r="E690" s="26"/>
      <c r="F690" s="26"/>
      <c r="H690" s="37"/>
      <c r="I690" s="27" t="s">
        <v>1107</v>
      </c>
      <c r="J690" s="27" t="s">
        <v>1108</v>
      </c>
      <c r="AF690" s="38"/>
      <c r="AN690" s="40"/>
      <c r="AQ690" s="39">
        <v>640</v>
      </c>
      <c r="AR690" s="30" t="s">
        <v>1109</v>
      </c>
      <c r="AU690" s="43" t="s">
        <v>155</v>
      </c>
      <c r="BC690" s="48">
        <v>44748</v>
      </c>
      <c r="BG690" s="49">
        <v>36</v>
      </c>
    </row>
    <row r="691" spans="1:68" x14ac:dyDescent="0.25">
      <c r="A691" s="26"/>
      <c r="B691" s="26"/>
      <c r="C691" s="26"/>
      <c r="D691" s="26"/>
      <c r="E691" s="26"/>
      <c r="F691" s="26"/>
      <c r="H691" s="37"/>
      <c r="I691" s="27" t="s">
        <v>1468</v>
      </c>
      <c r="J691" s="27" t="s">
        <v>1469</v>
      </c>
      <c r="AB691" s="26" t="s">
        <v>777</v>
      </c>
      <c r="AF691" s="38"/>
      <c r="AN691" s="40"/>
      <c r="AQ691" s="39">
        <v>757</v>
      </c>
      <c r="AR691" s="30" t="s">
        <v>1470</v>
      </c>
      <c r="AU691" s="43" t="s">
        <v>155</v>
      </c>
      <c r="BC691" s="48">
        <v>44858</v>
      </c>
      <c r="BG691" s="49">
        <v>53</v>
      </c>
    </row>
    <row r="692" spans="1:68" x14ac:dyDescent="0.25">
      <c r="A692" s="26"/>
      <c r="B692" s="26"/>
      <c r="C692" s="26"/>
      <c r="D692" s="26"/>
      <c r="E692" s="26"/>
      <c r="F692" s="26"/>
      <c r="H692" s="37"/>
      <c r="I692" s="27" t="s">
        <v>1065</v>
      </c>
      <c r="J692" s="27" t="s">
        <v>1066</v>
      </c>
      <c r="AA692" s="26" t="s">
        <v>1067</v>
      </c>
      <c r="AB692" s="26" t="s">
        <v>423</v>
      </c>
      <c r="AF692" s="38"/>
      <c r="AN692" s="40" t="s">
        <v>972</v>
      </c>
      <c r="AQ692" s="39">
        <v>621</v>
      </c>
      <c r="AR692" s="30" t="s">
        <v>1068</v>
      </c>
      <c r="AU692" s="43" t="s">
        <v>155</v>
      </c>
      <c r="AX692" s="46" t="s">
        <v>1069</v>
      </c>
      <c r="BC692" s="48">
        <v>45029</v>
      </c>
      <c r="BE692" s="49">
        <v>24</v>
      </c>
      <c r="BG692" s="49">
        <v>2</v>
      </c>
      <c r="BJ692" s="49">
        <v>0</v>
      </c>
    </row>
    <row r="693" spans="1:68" x14ac:dyDescent="0.25">
      <c r="A693" s="26"/>
      <c r="B693" s="26"/>
      <c r="C693" s="26"/>
      <c r="D693" s="26"/>
      <c r="E693" s="26"/>
      <c r="F693" s="26"/>
      <c r="H693" s="37"/>
      <c r="I693" s="27" t="s">
        <v>1088</v>
      </c>
      <c r="J693" s="27" t="s">
        <v>1089</v>
      </c>
      <c r="AB693" s="26" t="s">
        <v>777</v>
      </c>
      <c r="AF693" s="38"/>
      <c r="AN693" s="40"/>
      <c r="AQ693" s="39">
        <v>628</v>
      </c>
      <c r="AR693" s="30" t="s">
        <v>1090</v>
      </c>
      <c r="AU693" s="43" t="s">
        <v>155</v>
      </c>
      <c r="BC693" s="48">
        <v>44461</v>
      </c>
    </row>
    <row r="694" spans="1:68" x14ac:dyDescent="0.25">
      <c r="A694" s="26"/>
      <c r="B694" s="26"/>
      <c r="C694" s="26"/>
      <c r="D694" s="26"/>
      <c r="E694" s="26"/>
      <c r="F694" s="26"/>
      <c r="H694" s="37"/>
      <c r="I694" s="27" t="s">
        <v>1763</v>
      </c>
      <c r="J694" s="27" t="s">
        <v>1764</v>
      </c>
      <c r="L694" s="30" t="s">
        <v>750</v>
      </c>
      <c r="Z694" s="26" t="s">
        <v>45</v>
      </c>
      <c r="AF694" s="38"/>
      <c r="AN694" s="40"/>
      <c r="AQ694" s="39">
        <v>840</v>
      </c>
      <c r="AR694" s="30" t="s">
        <v>1740</v>
      </c>
      <c r="AU694" s="43" t="s">
        <v>155</v>
      </c>
      <c r="AX694" s="46" t="s">
        <v>1765</v>
      </c>
      <c r="BC694" s="48">
        <v>45376</v>
      </c>
      <c r="BI694" s="49" t="e">
        <v>#VALUE!</v>
      </c>
      <c r="BP694" s="49">
        <v>17</v>
      </c>
    </row>
    <row r="695" spans="1:68" x14ac:dyDescent="0.25">
      <c r="A695" s="26"/>
      <c r="B695" s="26"/>
      <c r="C695" s="26"/>
      <c r="D695" s="26"/>
      <c r="E695" s="26"/>
      <c r="F695" s="26"/>
      <c r="H695" s="37"/>
      <c r="I695" s="27" t="s">
        <v>1119</v>
      </c>
      <c r="J695" s="27" t="s">
        <v>1120</v>
      </c>
      <c r="AB695" s="26" t="s">
        <v>719</v>
      </c>
      <c r="AF695" s="38"/>
      <c r="AN695" s="40"/>
      <c r="AQ695" s="39">
        <v>644</v>
      </c>
      <c r="AR695" s="30" t="s">
        <v>1121</v>
      </c>
      <c r="AU695" s="43" t="s">
        <v>155</v>
      </c>
      <c r="BC695" s="48">
        <v>44757</v>
      </c>
      <c r="BG695" s="49">
        <v>2022</v>
      </c>
    </row>
    <row r="696" spans="1:68" x14ac:dyDescent="0.25">
      <c r="A696" s="26"/>
      <c r="B696" s="26"/>
      <c r="C696" s="26"/>
      <c r="D696" s="26"/>
      <c r="E696" s="26"/>
      <c r="F696" s="26"/>
      <c r="H696" s="37"/>
      <c r="I696" s="27" t="s">
        <v>3174</v>
      </c>
      <c r="J696" s="27" t="s">
        <v>3175</v>
      </c>
      <c r="L696" s="30" t="s">
        <v>750</v>
      </c>
      <c r="AF696" s="38"/>
      <c r="AK696" s="38">
        <v>45204</v>
      </c>
      <c r="AL696" s="39" t="s">
        <v>1887</v>
      </c>
      <c r="AN696" s="40"/>
      <c r="AU696" s="43" t="s">
        <v>1185</v>
      </c>
      <c r="AX696" s="46" t="s">
        <v>3165</v>
      </c>
      <c r="BI696" s="49" t="e">
        <v>#VALUE!</v>
      </c>
    </row>
    <row r="697" spans="1:68" hidden="1" x14ac:dyDescent="0.25">
      <c r="A697" s="26"/>
      <c r="B697" s="26"/>
      <c r="C697" s="26"/>
      <c r="D697" s="26"/>
      <c r="E697" s="26"/>
      <c r="F697" s="26"/>
      <c r="H697" s="37">
        <v>2023</v>
      </c>
      <c r="I697" s="27" t="s">
        <v>1999</v>
      </c>
      <c r="J697" s="27" t="s">
        <v>2000</v>
      </c>
      <c r="L697" s="30" t="s">
        <v>750</v>
      </c>
      <c r="W697" s="26" t="s">
        <v>2002</v>
      </c>
      <c r="Z697" s="26" t="s">
        <v>610</v>
      </c>
      <c r="AF697" s="38"/>
      <c r="AH697" s="28" t="s">
        <v>287</v>
      </c>
      <c r="AI697" s="37">
        <v>2023</v>
      </c>
      <c r="AL697" s="39" t="s">
        <v>30</v>
      </c>
      <c r="AN697" s="40"/>
      <c r="AO697" s="41">
        <v>8.3333333333333329E-2</v>
      </c>
      <c r="AP697" s="42" t="s">
        <v>833</v>
      </c>
      <c r="AQ697" s="39">
        <v>890</v>
      </c>
      <c r="AR697" s="30" t="s">
        <v>2003</v>
      </c>
      <c r="AU697" s="43" t="s">
        <v>155</v>
      </c>
      <c r="AX697" s="46" t="s">
        <v>2004</v>
      </c>
      <c r="AY697" s="34" t="s">
        <v>2001</v>
      </c>
      <c r="BA697" s="47" t="s">
        <v>35</v>
      </c>
      <c r="BC697" s="48">
        <v>45180</v>
      </c>
      <c r="BI697" s="49" t="e">
        <v>#VALUE!</v>
      </c>
      <c r="BL697" s="49">
        <v>113</v>
      </c>
    </row>
    <row r="698" spans="1:68" x14ac:dyDescent="0.25">
      <c r="A698" s="26"/>
      <c r="B698" s="26"/>
      <c r="C698" s="26"/>
      <c r="D698" s="26"/>
      <c r="E698" s="26"/>
      <c r="F698" s="26"/>
      <c r="H698" s="37"/>
      <c r="I698" s="27" t="s">
        <v>591</v>
      </c>
      <c r="J698" s="27" t="s">
        <v>592</v>
      </c>
      <c r="Z698" s="26" t="s">
        <v>209</v>
      </c>
      <c r="AF698" s="38"/>
      <c r="AN698" s="40"/>
      <c r="AQ698" s="39">
        <v>366</v>
      </c>
      <c r="AU698" s="43" t="s">
        <v>155</v>
      </c>
    </row>
    <row r="699" spans="1:68" x14ac:dyDescent="0.25">
      <c r="A699" s="26"/>
      <c r="B699" s="26"/>
      <c r="C699" s="26"/>
      <c r="D699" s="26"/>
      <c r="E699" s="26"/>
      <c r="F699" s="26"/>
      <c r="H699" s="37"/>
      <c r="I699" s="27" t="s">
        <v>3176</v>
      </c>
      <c r="J699" s="27" t="s">
        <v>3177</v>
      </c>
      <c r="L699" s="30" t="s">
        <v>750</v>
      </c>
      <c r="AF699" s="38"/>
      <c r="AK699" s="38">
        <v>45184</v>
      </c>
      <c r="AL699" s="39" t="s">
        <v>1887</v>
      </c>
      <c r="AN699" s="40"/>
      <c r="AU699" s="43" t="s">
        <v>155</v>
      </c>
      <c r="AX699" s="46" t="s">
        <v>3178</v>
      </c>
      <c r="BI699" s="49" t="e">
        <v>#VALUE!</v>
      </c>
    </row>
    <row r="700" spans="1:68" x14ac:dyDescent="0.25">
      <c r="A700" s="26"/>
      <c r="B700" s="26"/>
      <c r="C700" s="26"/>
      <c r="D700" s="26"/>
      <c r="E700" s="26"/>
      <c r="F700" s="26"/>
      <c r="H700" s="37"/>
      <c r="I700" s="27" t="s">
        <v>1073</v>
      </c>
      <c r="J700" s="27" t="s">
        <v>1074</v>
      </c>
      <c r="AB700" s="26" t="s">
        <v>777</v>
      </c>
      <c r="AF700" s="38"/>
      <c r="AN700" s="40"/>
      <c r="AQ700" s="39">
        <v>623</v>
      </c>
      <c r="AR700" s="30" t="s">
        <v>1075</v>
      </c>
      <c r="AU700" s="43" t="s">
        <v>155</v>
      </c>
      <c r="BC700" s="48">
        <v>45308</v>
      </c>
      <c r="BI700" s="49">
        <v>1</v>
      </c>
    </row>
    <row r="701" spans="1:68" x14ac:dyDescent="0.25">
      <c r="A701" s="26"/>
      <c r="B701" s="26"/>
      <c r="C701" s="26"/>
      <c r="D701" s="26"/>
      <c r="E701" s="26"/>
      <c r="F701" s="26"/>
      <c r="H701" s="37"/>
      <c r="I701" s="27" t="s">
        <v>1113</v>
      </c>
      <c r="J701" s="27" t="s">
        <v>1234</v>
      </c>
      <c r="AF701" s="38"/>
      <c r="AN701" s="40"/>
      <c r="AQ701" s="39">
        <v>684</v>
      </c>
      <c r="AU701" s="43" t="s">
        <v>155</v>
      </c>
      <c r="BC701" s="48">
        <v>44770</v>
      </c>
    </row>
    <row r="702" spans="1:68" x14ac:dyDescent="0.25">
      <c r="A702" s="26"/>
      <c r="B702" s="26"/>
      <c r="C702" s="26"/>
      <c r="D702" s="26"/>
      <c r="E702" s="26"/>
      <c r="F702" s="26"/>
      <c r="H702" s="37"/>
      <c r="I702" s="27" t="s">
        <v>1113</v>
      </c>
      <c r="J702" s="27" t="s">
        <v>1114</v>
      </c>
      <c r="AF702" s="38"/>
      <c r="AN702" s="40"/>
      <c r="AQ702" s="39">
        <v>641</v>
      </c>
      <c r="AU702" s="43" t="s">
        <v>155</v>
      </c>
      <c r="BC702" s="48">
        <v>45510.860543981493</v>
      </c>
    </row>
    <row r="703" spans="1:68" x14ac:dyDescent="0.25">
      <c r="A703" s="26"/>
      <c r="B703" s="26"/>
      <c r="C703" s="26"/>
      <c r="D703" s="26"/>
      <c r="E703" s="26"/>
      <c r="F703" s="26"/>
      <c r="H703" s="37"/>
      <c r="I703" s="27" t="s">
        <v>1113</v>
      </c>
      <c r="J703" s="27" t="s">
        <v>1187</v>
      </c>
      <c r="AF703" s="38"/>
      <c r="AN703" s="40"/>
      <c r="AQ703" s="39">
        <v>669</v>
      </c>
      <c r="AR703" s="30" t="s">
        <v>1188</v>
      </c>
      <c r="AU703" s="43" t="s">
        <v>155</v>
      </c>
      <c r="BC703" s="48">
        <v>44770</v>
      </c>
    </row>
    <row r="704" spans="1:68" x14ac:dyDescent="0.25">
      <c r="A704" s="26"/>
      <c r="B704" s="26"/>
      <c r="C704" s="26"/>
      <c r="D704" s="26"/>
      <c r="E704" s="26"/>
      <c r="F704" s="26"/>
      <c r="H704" s="37"/>
      <c r="I704" s="27" t="s">
        <v>1113</v>
      </c>
      <c r="J704" s="27" t="s">
        <v>1149</v>
      </c>
      <c r="Z704" s="26" t="s">
        <v>94</v>
      </c>
      <c r="AF704" s="38"/>
      <c r="AN704" s="40"/>
      <c r="AQ704" s="39">
        <v>654</v>
      </c>
      <c r="AU704" s="43" t="s">
        <v>155</v>
      </c>
      <c r="BC704" s="48">
        <v>44770</v>
      </c>
    </row>
    <row r="705" spans="1:63" x14ac:dyDescent="0.25">
      <c r="A705" s="26"/>
      <c r="B705" s="26"/>
      <c r="C705" s="26"/>
      <c r="D705" s="26"/>
      <c r="E705" s="26"/>
      <c r="F705" s="26"/>
      <c r="H705" s="37"/>
      <c r="I705" s="27" t="s">
        <v>579</v>
      </c>
      <c r="J705" s="27" t="s">
        <v>580</v>
      </c>
      <c r="Z705" s="26" t="s">
        <v>209</v>
      </c>
      <c r="AF705" s="38"/>
      <c r="AN705" s="40"/>
      <c r="AQ705" s="39">
        <v>358</v>
      </c>
      <c r="AU705" s="43" t="s">
        <v>155</v>
      </c>
    </row>
    <row r="706" spans="1:63" x14ac:dyDescent="0.25">
      <c r="A706" s="26"/>
      <c r="B706" s="26"/>
      <c r="C706" s="26"/>
      <c r="D706" s="26"/>
      <c r="E706" s="26"/>
      <c r="F706" s="26"/>
      <c r="H706" s="37"/>
      <c r="I706" s="27" t="s">
        <v>3179</v>
      </c>
      <c r="J706" s="27" t="s">
        <v>3005</v>
      </c>
      <c r="W706" s="26" t="s">
        <v>1093</v>
      </c>
      <c r="Z706" s="26" t="s">
        <v>90</v>
      </c>
      <c r="AB706" s="26" t="s">
        <v>423</v>
      </c>
      <c r="AF706" s="38"/>
      <c r="AN706" s="40"/>
      <c r="AU706" s="43" t="s">
        <v>155</v>
      </c>
    </row>
    <row r="707" spans="1:63" x14ac:dyDescent="0.25">
      <c r="A707" s="26"/>
      <c r="B707" s="26"/>
      <c r="C707" s="26"/>
      <c r="D707" s="26"/>
      <c r="E707" s="26"/>
      <c r="F707" s="26"/>
      <c r="H707" s="37"/>
      <c r="I707" s="27" t="s">
        <v>1051</v>
      </c>
      <c r="J707" s="27" t="s">
        <v>1052</v>
      </c>
      <c r="AB707" s="26" t="s">
        <v>777</v>
      </c>
      <c r="AF707" s="38"/>
      <c r="AN707" s="40"/>
      <c r="AQ707" s="39">
        <v>616</v>
      </c>
      <c r="AR707" s="30" t="s">
        <v>1053</v>
      </c>
      <c r="AU707" s="43" t="s">
        <v>155</v>
      </c>
      <c r="BC707" s="48">
        <v>44419</v>
      </c>
    </row>
    <row r="708" spans="1:63" x14ac:dyDescent="0.25">
      <c r="A708" s="26"/>
      <c r="B708" s="26"/>
      <c r="C708" s="26"/>
      <c r="D708" s="26"/>
      <c r="E708" s="26"/>
      <c r="F708" s="26"/>
      <c r="H708" s="37"/>
      <c r="I708" s="27" t="s">
        <v>1475</v>
      </c>
      <c r="J708" s="27" t="s">
        <v>1476</v>
      </c>
      <c r="AB708" s="26" t="s">
        <v>719</v>
      </c>
      <c r="AF708" s="38"/>
      <c r="AN708" s="40"/>
      <c r="AQ708" s="39">
        <v>759</v>
      </c>
      <c r="AR708" s="30" t="s">
        <v>1477</v>
      </c>
      <c r="AU708" s="43" t="s">
        <v>155</v>
      </c>
      <c r="BC708" s="48">
        <v>44858</v>
      </c>
      <c r="BG708" s="49">
        <v>49</v>
      </c>
    </row>
    <row r="709" spans="1:63" x14ac:dyDescent="0.25">
      <c r="A709" s="26"/>
      <c r="B709" s="26"/>
      <c r="C709" s="26"/>
      <c r="D709" s="26"/>
      <c r="E709" s="26"/>
      <c r="F709" s="26"/>
      <c r="H709" s="37"/>
      <c r="I709" s="27" t="s">
        <v>3180</v>
      </c>
      <c r="J709" s="27" t="s">
        <v>3181</v>
      </c>
      <c r="AB709" s="26" t="s">
        <v>46</v>
      </c>
      <c r="AF709" s="38" t="s">
        <v>47</v>
      </c>
      <c r="AN709" s="40"/>
      <c r="AU709" s="43" t="s">
        <v>155</v>
      </c>
      <c r="BA709" s="47" t="s">
        <v>47</v>
      </c>
      <c r="BC709" s="48">
        <v>44839</v>
      </c>
      <c r="BG709" s="49">
        <v>9</v>
      </c>
    </row>
    <row r="710" spans="1:63" x14ac:dyDescent="0.25">
      <c r="A710" s="26"/>
      <c r="B710" s="26"/>
      <c r="C710" s="26"/>
      <c r="D710" s="26"/>
      <c r="E710" s="26"/>
      <c r="F710" s="26"/>
      <c r="H710" s="37"/>
      <c r="I710" s="27" t="s">
        <v>1356</v>
      </c>
      <c r="J710" s="27" t="s">
        <v>3182</v>
      </c>
      <c r="AB710" s="26" t="s">
        <v>46</v>
      </c>
      <c r="AF710" s="38" t="s">
        <v>47</v>
      </c>
      <c r="AN710" s="40"/>
      <c r="AU710" s="43" t="s">
        <v>155</v>
      </c>
      <c r="BA710" s="47" t="s">
        <v>47</v>
      </c>
      <c r="BC710" s="48">
        <v>44796</v>
      </c>
      <c r="BG710" s="49">
        <v>8</v>
      </c>
    </row>
    <row r="711" spans="1:63" x14ac:dyDescent="0.25">
      <c r="A711" s="26"/>
      <c r="B711" s="26"/>
      <c r="C711" s="26"/>
      <c r="D711" s="26"/>
      <c r="E711" s="26"/>
      <c r="F711" s="26"/>
      <c r="H711" s="37"/>
      <c r="I711" s="27" t="s">
        <v>1356</v>
      </c>
      <c r="J711" s="27" t="s">
        <v>1357</v>
      </c>
      <c r="W711" s="26" t="s">
        <v>1093</v>
      </c>
      <c r="Z711" s="26" t="s">
        <v>90</v>
      </c>
      <c r="AB711" s="26" t="s">
        <v>423</v>
      </c>
      <c r="AF711" s="38"/>
      <c r="AN711" s="40"/>
      <c r="AQ711" s="39">
        <v>719</v>
      </c>
      <c r="AR711" s="30" t="s">
        <v>1358</v>
      </c>
      <c r="AU711" s="43" t="s">
        <v>155</v>
      </c>
      <c r="BC711" s="48">
        <v>44926</v>
      </c>
      <c r="BG711" s="49">
        <v>12</v>
      </c>
    </row>
    <row r="712" spans="1:63" x14ac:dyDescent="0.25">
      <c r="A712" s="26"/>
      <c r="B712" s="26"/>
      <c r="C712" s="26"/>
      <c r="D712" s="26"/>
      <c r="E712" s="26"/>
      <c r="F712" s="26"/>
      <c r="H712" s="37"/>
      <c r="I712" s="27" t="s">
        <v>1897</v>
      </c>
      <c r="J712" s="27" t="s">
        <v>1898</v>
      </c>
      <c r="L712" s="30" t="s">
        <v>750</v>
      </c>
      <c r="Z712" s="26" t="s">
        <v>188</v>
      </c>
      <c r="AA712" s="26" t="s">
        <v>1834</v>
      </c>
      <c r="AF712" s="38"/>
      <c r="AN712" s="40"/>
      <c r="AO712" s="41">
        <v>4.1666666666666664E-2</v>
      </c>
      <c r="AP712" s="42" t="s">
        <v>1899</v>
      </c>
      <c r="AQ712" s="39">
        <v>870</v>
      </c>
      <c r="AR712" s="30" t="s">
        <v>1900</v>
      </c>
      <c r="AU712" s="43" t="s">
        <v>155</v>
      </c>
      <c r="BA712" s="47" t="s">
        <v>35</v>
      </c>
      <c r="BC712" s="48">
        <v>45121</v>
      </c>
      <c r="BI712" s="49" t="e">
        <v>#VALUE!</v>
      </c>
      <c r="BK712" s="49">
        <v>94</v>
      </c>
    </row>
    <row r="713" spans="1:63" x14ac:dyDescent="0.25">
      <c r="A713" s="26"/>
      <c r="B713" s="26"/>
      <c r="C713" s="26"/>
      <c r="D713" s="26"/>
      <c r="E713" s="26"/>
      <c r="F713" s="26"/>
      <c r="H713" s="37"/>
      <c r="I713" s="27" t="s">
        <v>358</v>
      </c>
      <c r="J713" s="27" t="s">
        <v>359</v>
      </c>
      <c r="Z713" s="26" t="s">
        <v>94</v>
      </c>
      <c r="AF713" s="38"/>
      <c r="AN713" s="40"/>
      <c r="AQ713" s="39">
        <v>184</v>
      </c>
      <c r="AU713" s="43" t="s">
        <v>155</v>
      </c>
    </row>
    <row r="714" spans="1:63" x14ac:dyDescent="0.25">
      <c r="A714" s="26"/>
      <c r="B714" s="26"/>
      <c r="C714" s="26"/>
      <c r="D714" s="26"/>
      <c r="E714" s="26"/>
      <c r="F714" s="26"/>
      <c r="H714" s="37"/>
      <c r="I714" s="27" t="s">
        <v>358</v>
      </c>
      <c r="J714" s="27" t="s">
        <v>427</v>
      </c>
      <c r="Z714" s="26" t="s">
        <v>94</v>
      </c>
      <c r="AF714" s="38"/>
      <c r="AN714" s="40"/>
      <c r="AQ714" s="39">
        <v>241</v>
      </c>
      <c r="AU714" s="43" t="s">
        <v>155</v>
      </c>
    </row>
    <row r="715" spans="1:63" x14ac:dyDescent="0.25">
      <c r="A715" s="26"/>
      <c r="B715" s="26"/>
      <c r="C715" s="26"/>
      <c r="D715" s="26"/>
      <c r="E715" s="26"/>
      <c r="F715" s="26"/>
      <c r="H715" s="37"/>
      <c r="I715" s="27" t="s">
        <v>358</v>
      </c>
      <c r="J715" s="27" t="s">
        <v>471</v>
      </c>
      <c r="Z715" s="26" t="s">
        <v>94</v>
      </c>
      <c r="AF715" s="38"/>
      <c r="AN715" s="40"/>
      <c r="AQ715" s="39">
        <v>273</v>
      </c>
      <c r="AU715" s="43" t="s">
        <v>155</v>
      </c>
    </row>
    <row r="716" spans="1:63" x14ac:dyDescent="0.25">
      <c r="H716" s="37"/>
      <c r="I716" s="27" t="s">
        <v>3183</v>
      </c>
      <c r="J716" s="27" t="s">
        <v>3184</v>
      </c>
      <c r="AW716" s="45">
        <v>45684</v>
      </c>
      <c r="AX716" s="46" t="s">
        <v>2956</v>
      </c>
    </row>
    <row r="717" spans="1:63" x14ac:dyDescent="0.25">
      <c r="A717" s="26"/>
      <c r="B717" s="26"/>
      <c r="C717" s="26"/>
      <c r="D717" s="26"/>
      <c r="E717" s="26"/>
      <c r="F717" s="26"/>
      <c r="H717" s="37"/>
      <c r="I717" s="27" t="s">
        <v>3185</v>
      </c>
      <c r="J717" s="27" t="s">
        <v>3005</v>
      </c>
      <c r="W717" s="26" t="s">
        <v>1093</v>
      </c>
      <c r="Z717" s="26" t="s">
        <v>90</v>
      </c>
      <c r="AB717" s="26" t="s">
        <v>423</v>
      </c>
      <c r="AF717" s="38"/>
      <c r="AN717" s="40"/>
      <c r="AU717" s="43" t="s">
        <v>155</v>
      </c>
    </row>
    <row r="718" spans="1:63" x14ac:dyDescent="0.25">
      <c r="A718" s="26"/>
      <c r="B718" s="26"/>
      <c r="C718" s="26"/>
      <c r="D718" s="26"/>
      <c r="E718" s="26"/>
      <c r="F718" s="26"/>
      <c r="H718" s="37"/>
      <c r="I718" s="27" t="s">
        <v>1091</v>
      </c>
      <c r="J718" s="27" t="s">
        <v>1092</v>
      </c>
      <c r="W718" s="26" t="s">
        <v>1093</v>
      </c>
      <c r="Z718" s="26" t="s">
        <v>90</v>
      </c>
      <c r="AB718" s="26" t="s">
        <v>423</v>
      </c>
      <c r="AF718" s="38"/>
      <c r="AN718" s="40"/>
      <c r="AQ718" s="39">
        <v>629</v>
      </c>
      <c r="AR718" s="30" t="s">
        <v>1094</v>
      </c>
      <c r="AU718" s="43" t="s">
        <v>155</v>
      </c>
      <c r="BC718" s="48">
        <v>44522</v>
      </c>
    </row>
    <row r="719" spans="1:63" x14ac:dyDescent="0.25">
      <c r="A719" s="26"/>
      <c r="B719" s="26"/>
      <c r="C719" s="26"/>
      <c r="D719" s="26"/>
      <c r="E719" s="26"/>
      <c r="F719" s="26"/>
      <c r="H719" s="37"/>
      <c r="I719" s="27" t="s">
        <v>3186</v>
      </c>
      <c r="J719" s="27" t="s">
        <v>3187</v>
      </c>
      <c r="L719" s="30" t="s">
        <v>750</v>
      </c>
      <c r="AF719" s="38"/>
      <c r="AH719" s="28" t="s">
        <v>3188</v>
      </c>
      <c r="AK719" s="38">
        <v>45240</v>
      </c>
      <c r="AN719" s="40"/>
      <c r="AU719" s="43" t="s">
        <v>1185</v>
      </c>
      <c r="AX719" s="46" t="s">
        <v>3189</v>
      </c>
      <c r="BI719" s="49" t="e">
        <v>#VALUE!</v>
      </c>
    </row>
    <row r="720" spans="1:63" x14ac:dyDescent="0.25">
      <c r="A720" s="26"/>
      <c r="B720" s="26"/>
      <c r="C720" s="26"/>
      <c r="D720" s="26"/>
      <c r="E720" s="26"/>
      <c r="F720" s="26"/>
      <c r="H720" s="37"/>
      <c r="I720" s="27" t="s">
        <v>1095</v>
      </c>
      <c r="J720" s="27" t="s">
        <v>1096</v>
      </c>
      <c r="W720" s="26" t="s">
        <v>1093</v>
      </c>
      <c r="Z720" s="26" t="s">
        <v>90</v>
      </c>
      <c r="AB720" s="26" t="s">
        <v>423</v>
      </c>
      <c r="AF720" s="38"/>
      <c r="AN720" s="40"/>
      <c r="AQ720" s="39">
        <v>630</v>
      </c>
      <c r="AR720" s="30" t="s">
        <v>1097</v>
      </c>
      <c r="AU720" s="43" t="s">
        <v>155</v>
      </c>
      <c r="BC720" s="48">
        <v>44522</v>
      </c>
    </row>
    <row r="721" spans="1:68" x14ac:dyDescent="0.25">
      <c r="A721" s="26"/>
      <c r="B721" s="26"/>
      <c r="C721" s="26"/>
      <c r="D721" s="26"/>
      <c r="E721" s="26"/>
      <c r="F721" s="26"/>
      <c r="H721" s="37"/>
      <c r="I721" s="27" t="s">
        <v>3190</v>
      </c>
      <c r="J721" s="27" t="s">
        <v>3191</v>
      </c>
      <c r="L721" s="30" t="s">
        <v>750</v>
      </c>
      <c r="AB721" s="26" t="s">
        <v>28</v>
      </c>
      <c r="AC721" s="36" t="s">
        <v>3192</v>
      </c>
      <c r="AF721" s="38" t="s">
        <v>47</v>
      </c>
      <c r="AN721" s="40"/>
      <c r="AU721" s="43" t="s">
        <v>155</v>
      </c>
      <c r="BC721" s="48">
        <v>45264</v>
      </c>
      <c r="BI721" s="49" t="e">
        <v>#VALUE!</v>
      </c>
      <c r="BM721" s="49">
        <v>3</v>
      </c>
    </row>
    <row r="722" spans="1:68" x14ac:dyDescent="0.25">
      <c r="A722" s="26"/>
      <c r="B722" s="26"/>
      <c r="C722" s="26"/>
      <c r="D722" s="26"/>
      <c r="E722" s="26"/>
      <c r="F722" s="26"/>
      <c r="H722" s="37"/>
      <c r="I722" s="27" t="s">
        <v>648</v>
      </c>
      <c r="J722" s="27" t="s">
        <v>649</v>
      </c>
      <c r="Z722" s="26" t="s">
        <v>209</v>
      </c>
      <c r="AF722" s="38"/>
      <c r="AN722" s="40"/>
      <c r="AQ722" s="39">
        <v>397</v>
      </c>
      <c r="AU722" s="43" t="s">
        <v>155</v>
      </c>
    </row>
    <row r="723" spans="1:68" x14ac:dyDescent="0.25">
      <c r="A723" s="26"/>
      <c r="B723" s="26"/>
      <c r="C723" s="26"/>
      <c r="D723" s="26"/>
      <c r="E723" s="26"/>
      <c r="F723" s="26"/>
      <c r="H723" s="37"/>
      <c r="I723" s="27" t="s">
        <v>669</v>
      </c>
      <c r="J723" s="27" t="s">
        <v>670</v>
      </c>
      <c r="AB723" s="26" t="s">
        <v>423</v>
      </c>
      <c r="AF723" s="38"/>
      <c r="AN723" s="40"/>
      <c r="AQ723" s="39">
        <v>413</v>
      </c>
      <c r="AR723" s="30" t="s">
        <v>671</v>
      </c>
      <c r="AU723" s="43" t="s">
        <v>155</v>
      </c>
      <c r="BC723" s="48">
        <v>43868</v>
      </c>
    </row>
    <row r="724" spans="1:68" x14ac:dyDescent="0.25">
      <c r="A724" s="26"/>
      <c r="B724" s="26"/>
      <c r="C724" s="26"/>
      <c r="D724" s="26"/>
      <c r="E724" s="26"/>
      <c r="F724" s="26"/>
      <c r="H724" s="37"/>
      <c r="I724" s="27" t="s">
        <v>1523</v>
      </c>
      <c r="J724" s="27" t="s">
        <v>1524</v>
      </c>
      <c r="Z724" s="26" t="s">
        <v>36</v>
      </c>
      <c r="AB724" s="26" t="s">
        <v>777</v>
      </c>
      <c r="AF724" s="38"/>
      <c r="AN724" s="40"/>
      <c r="AQ724" s="39">
        <v>777</v>
      </c>
      <c r="AR724" s="30" t="s">
        <v>1525</v>
      </c>
      <c r="AU724" s="43" t="s">
        <v>155</v>
      </c>
      <c r="BC724" s="48">
        <v>44926</v>
      </c>
      <c r="BG724" s="49">
        <v>957</v>
      </c>
      <c r="BI724" s="49" t="e">
        <v>#VALUE!</v>
      </c>
      <c r="BJ724" s="49">
        <v>1</v>
      </c>
    </row>
    <row r="725" spans="1:68" x14ac:dyDescent="0.25">
      <c r="A725" s="26"/>
      <c r="B725" s="26"/>
      <c r="C725" s="26"/>
      <c r="D725" s="26"/>
      <c r="E725" s="26"/>
      <c r="F725" s="26"/>
      <c r="H725" s="37"/>
      <c r="I725" s="27" t="s">
        <v>1523</v>
      </c>
      <c r="J725" s="27" t="s">
        <v>1545</v>
      </c>
      <c r="Z725" s="26" t="s">
        <v>36</v>
      </c>
      <c r="AB725" s="26" t="s">
        <v>777</v>
      </c>
      <c r="AF725" s="38"/>
      <c r="AN725" s="40"/>
      <c r="AQ725" s="39">
        <v>783</v>
      </c>
      <c r="AR725" s="30" t="s">
        <v>1546</v>
      </c>
      <c r="AU725" s="43" t="s">
        <v>155</v>
      </c>
      <c r="BC725" s="48">
        <v>44926</v>
      </c>
      <c r="BG725" s="49">
        <v>116</v>
      </c>
      <c r="BI725" s="49" t="e">
        <v>#VALUE!</v>
      </c>
      <c r="BJ725" s="49">
        <v>0</v>
      </c>
    </row>
    <row r="726" spans="1:68" x14ac:dyDescent="0.25">
      <c r="A726" s="26"/>
      <c r="B726" s="26"/>
      <c r="C726" s="26"/>
      <c r="D726" s="26"/>
      <c r="E726" s="26"/>
      <c r="F726" s="26"/>
      <c r="H726" s="37"/>
      <c r="I726" s="27" t="s">
        <v>1523</v>
      </c>
      <c r="J726" s="27" t="s">
        <v>1547</v>
      </c>
      <c r="Z726" s="26" t="s">
        <v>36</v>
      </c>
      <c r="AB726" s="26" t="s">
        <v>777</v>
      </c>
      <c r="AF726" s="38"/>
      <c r="AN726" s="40"/>
      <c r="AQ726" s="39">
        <v>783</v>
      </c>
      <c r="AR726" s="30" t="s">
        <v>1546</v>
      </c>
      <c r="AU726" s="43" t="s">
        <v>155</v>
      </c>
      <c r="BC726" s="48">
        <v>44926</v>
      </c>
      <c r="BG726" s="49">
        <v>149</v>
      </c>
      <c r="BI726" s="49" t="e">
        <v>#VALUE!</v>
      </c>
      <c r="BJ726" s="49">
        <v>0</v>
      </c>
    </row>
    <row r="727" spans="1:68" x14ac:dyDescent="0.25">
      <c r="A727" s="26"/>
      <c r="B727" s="26"/>
      <c r="C727" s="26"/>
      <c r="D727" s="26"/>
      <c r="E727" s="26"/>
      <c r="F727" s="26"/>
      <c r="H727" s="37"/>
      <c r="I727" s="27" t="s">
        <v>3193</v>
      </c>
      <c r="J727" s="27" t="s">
        <v>3194</v>
      </c>
      <c r="AB727" s="26" t="s">
        <v>86</v>
      </c>
      <c r="AF727" s="38" t="s">
        <v>47</v>
      </c>
      <c r="AN727" s="40"/>
      <c r="AU727" s="43" t="s">
        <v>155</v>
      </c>
      <c r="BA727" s="47" t="s">
        <v>47</v>
      </c>
      <c r="BC727" s="48">
        <v>44790</v>
      </c>
      <c r="BG727" s="49">
        <v>6</v>
      </c>
      <c r="BI727" s="49" t="e">
        <v>#VALUE!</v>
      </c>
    </row>
    <row r="728" spans="1:68" x14ac:dyDescent="0.25">
      <c r="A728" s="26"/>
      <c r="B728" s="26"/>
      <c r="C728" s="26"/>
      <c r="D728" s="26"/>
      <c r="E728" s="26"/>
      <c r="F728" s="26"/>
      <c r="H728" s="37"/>
      <c r="I728" s="27" t="s">
        <v>622</v>
      </c>
      <c r="J728" s="27" t="s">
        <v>623</v>
      </c>
      <c r="AB728" s="26" t="s">
        <v>423</v>
      </c>
      <c r="AF728" s="38"/>
      <c r="AN728" s="40"/>
      <c r="AQ728" s="39">
        <v>382</v>
      </c>
      <c r="AR728" s="30" t="s">
        <v>624</v>
      </c>
      <c r="AU728" s="43" t="s">
        <v>155</v>
      </c>
      <c r="BC728" s="48">
        <v>43899</v>
      </c>
    </row>
    <row r="729" spans="1:68" x14ac:dyDescent="0.25">
      <c r="A729" s="26"/>
      <c r="B729" s="26"/>
      <c r="C729" s="26"/>
      <c r="D729" s="26"/>
      <c r="E729" s="26"/>
      <c r="F729" s="26"/>
      <c r="H729" s="37"/>
      <c r="I729" s="27" t="s">
        <v>3198</v>
      </c>
      <c r="J729" s="27" t="s">
        <v>3199</v>
      </c>
      <c r="L729" s="30" t="s">
        <v>750</v>
      </c>
      <c r="AB729" s="26" t="s">
        <v>86</v>
      </c>
      <c r="AF729" s="38" t="s">
        <v>47</v>
      </c>
      <c r="AN729" s="40"/>
      <c r="AU729" s="43" t="s">
        <v>1185</v>
      </c>
      <c r="BA729" s="47" t="s">
        <v>47</v>
      </c>
      <c r="BI729" s="49" t="e">
        <v>#VALUE!</v>
      </c>
    </row>
    <row r="730" spans="1:68" x14ac:dyDescent="0.25">
      <c r="A730" s="26"/>
      <c r="B730" s="26"/>
      <c r="C730" s="26"/>
      <c r="D730" s="26"/>
      <c r="E730" s="26"/>
      <c r="F730" s="26"/>
      <c r="H730" s="37"/>
      <c r="I730" s="27" t="s">
        <v>676</v>
      </c>
      <c r="J730" s="27" t="s">
        <v>677</v>
      </c>
      <c r="Z730" s="26" t="s">
        <v>209</v>
      </c>
      <c r="AF730" s="38"/>
      <c r="AN730" s="40"/>
      <c r="AQ730" s="39">
        <v>416</v>
      </c>
      <c r="AU730" s="43" t="s">
        <v>155</v>
      </c>
    </row>
    <row r="731" spans="1:68" x14ac:dyDescent="0.25">
      <c r="A731" s="26"/>
      <c r="B731" s="26"/>
      <c r="C731" s="26"/>
      <c r="D731" s="26"/>
      <c r="E731" s="26"/>
      <c r="F731" s="26"/>
      <c r="H731" s="37"/>
      <c r="I731" s="27" t="s">
        <v>3200</v>
      </c>
      <c r="J731" s="27" t="s">
        <v>3201</v>
      </c>
      <c r="L731" s="30" t="s">
        <v>750</v>
      </c>
      <c r="W731" s="26" t="s">
        <v>3202</v>
      </c>
      <c r="AB731" s="26" t="s">
        <v>423</v>
      </c>
      <c r="AF731" s="38" t="s">
        <v>29</v>
      </c>
      <c r="AN731" s="40"/>
      <c r="AR731" s="30" t="s">
        <v>2756</v>
      </c>
      <c r="AU731" s="43" t="s">
        <v>1185</v>
      </c>
      <c r="AX731" s="46" t="s">
        <v>3203</v>
      </c>
      <c r="BI731" s="49" t="e">
        <v>#VALUE!</v>
      </c>
    </row>
    <row r="732" spans="1:68" x14ac:dyDescent="0.25">
      <c r="A732" s="26"/>
      <c r="B732" s="26"/>
      <c r="C732" s="26"/>
      <c r="D732" s="26"/>
      <c r="E732" s="26"/>
      <c r="F732" s="26"/>
      <c r="H732" s="37"/>
      <c r="I732" s="27" t="s">
        <v>3200</v>
      </c>
      <c r="J732" s="27" t="s">
        <v>3201</v>
      </c>
      <c r="Z732" s="26" t="s">
        <v>610</v>
      </c>
      <c r="AB732" s="26" t="s">
        <v>86</v>
      </c>
      <c r="AF732" s="38" t="s">
        <v>47</v>
      </c>
      <c r="AN732" s="40"/>
      <c r="AU732" s="43" t="s">
        <v>155</v>
      </c>
      <c r="BA732" s="47" t="s">
        <v>47</v>
      </c>
      <c r="BC732" s="48">
        <v>44713</v>
      </c>
      <c r="BG732" s="49">
        <v>20</v>
      </c>
      <c r="BI732" s="49" t="e">
        <v>#VALUE!</v>
      </c>
    </row>
    <row r="733" spans="1:68" x14ac:dyDescent="0.25">
      <c r="A733" s="26"/>
      <c r="B733" s="26"/>
      <c r="C733" s="26"/>
      <c r="D733" s="26"/>
      <c r="E733" s="26"/>
      <c r="F733" s="26"/>
      <c r="H733" s="37"/>
      <c r="I733" s="27" t="s">
        <v>834</v>
      </c>
      <c r="J733" s="27" t="s">
        <v>835</v>
      </c>
      <c r="AB733" s="26" t="s">
        <v>777</v>
      </c>
      <c r="AF733" s="38"/>
      <c r="AN733" s="40"/>
      <c r="AQ733" s="39">
        <v>503</v>
      </c>
      <c r="AR733" s="30" t="s">
        <v>836</v>
      </c>
      <c r="AU733" s="43" t="s">
        <v>155</v>
      </c>
      <c r="BC733" s="48">
        <v>44329</v>
      </c>
    </row>
    <row r="734" spans="1:68" x14ac:dyDescent="0.25">
      <c r="A734" s="26"/>
      <c r="B734" s="26"/>
      <c r="C734" s="26"/>
      <c r="D734" s="26"/>
      <c r="E734" s="26"/>
      <c r="F734" s="26"/>
      <c r="H734" s="37"/>
      <c r="I734" s="27" t="s">
        <v>1517</v>
      </c>
      <c r="J734" s="27" t="s">
        <v>1518</v>
      </c>
      <c r="W734" s="26" t="s">
        <v>1519</v>
      </c>
      <c r="AB734" s="26" t="s">
        <v>777</v>
      </c>
      <c r="AF734" s="38"/>
      <c r="AN734" s="40"/>
      <c r="AQ734" s="39">
        <v>775</v>
      </c>
      <c r="AR734" s="30" t="s">
        <v>1516</v>
      </c>
      <c r="AU734" s="43" t="s">
        <v>155</v>
      </c>
      <c r="BC734" s="48">
        <v>45346</v>
      </c>
      <c r="BG734" s="49">
        <v>116</v>
      </c>
      <c r="BI734" s="49" t="e">
        <v>#VALUE!</v>
      </c>
      <c r="BJ734" s="49">
        <v>2</v>
      </c>
      <c r="BP734" s="49">
        <v>1</v>
      </c>
    </row>
    <row r="735" spans="1:68" x14ac:dyDescent="0.25">
      <c r="A735" s="26"/>
      <c r="B735" s="26"/>
      <c r="C735" s="26"/>
      <c r="D735" s="26"/>
      <c r="E735" s="26"/>
      <c r="F735" s="26"/>
      <c r="H735" s="37"/>
      <c r="I735" s="27" t="s">
        <v>1440</v>
      </c>
      <c r="J735" s="27" t="s">
        <v>1441</v>
      </c>
      <c r="AA735" s="26" t="s">
        <v>1442</v>
      </c>
      <c r="AB735" s="26" t="s">
        <v>423</v>
      </c>
      <c r="AF735" s="38"/>
      <c r="AN735" s="40" t="s">
        <v>972</v>
      </c>
      <c r="AQ735" s="39">
        <v>748</v>
      </c>
      <c r="AR735" s="30" t="s">
        <v>1443</v>
      </c>
      <c r="AU735" s="43" t="s">
        <v>155</v>
      </c>
      <c r="BC735" s="48">
        <v>44874</v>
      </c>
      <c r="BG735" s="49">
        <v>70</v>
      </c>
      <c r="BI735" s="49" t="e">
        <v>#VALUE!</v>
      </c>
    </row>
    <row r="736" spans="1:68" x14ac:dyDescent="0.25">
      <c r="A736" s="26"/>
      <c r="B736" s="26"/>
      <c r="C736" s="26"/>
      <c r="D736" s="26"/>
      <c r="E736" s="26"/>
      <c r="F736" s="26"/>
      <c r="H736" s="37"/>
      <c r="I736" s="27" t="s">
        <v>1129</v>
      </c>
      <c r="J736" s="27" t="s">
        <v>1130</v>
      </c>
      <c r="AB736" s="26" t="s">
        <v>1131</v>
      </c>
      <c r="AF736" s="38"/>
      <c r="AN736" s="40"/>
      <c r="AQ736" s="39">
        <v>647</v>
      </c>
      <c r="AR736" s="30" t="s">
        <v>1132</v>
      </c>
      <c r="AU736" s="43" t="s">
        <v>155</v>
      </c>
      <c r="BC736" s="48">
        <v>44475</v>
      </c>
    </row>
    <row r="737" spans="1:62" x14ac:dyDescent="0.25">
      <c r="A737" s="26"/>
      <c r="B737" s="26"/>
      <c r="C737" s="26"/>
      <c r="D737" s="26"/>
      <c r="E737" s="26"/>
      <c r="F737" s="26"/>
      <c r="H737" s="37"/>
      <c r="I737" s="27" t="s">
        <v>1735</v>
      </c>
      <c r="J737" s="27" t="s">
        <v>1736</v>
      </c>
      <c r="L737" s="30" t="s">
        <v>750</v>
      </c>
      <c r="AB737" s="26" t="s">
        <v>86</v>
      </c>
      <c r="AF737" s="38" t="s">
        <v>47</v>
      </c>
      <c r="AM737" s="39" t="s">
        <v>720</v>
      </c>
      <c r="AN737" s="40"/>
      <c r="AQ737" s="39">
        <v>839</v>
      </c>
      <c r="AR737" s="30" t="s">
        <v>1737</v>
      </c>
      <c r="AU737" s="43" t="s">
        <v>155</v>
      </c>
      <c r="BA737" s="47" t="s">
        <v>47</v>
      </c>
      <c r="BC737" s="48">
        <v>45035</v>
      </c>
      <c r="BI737" s="49" t="e">
        <v>#VALUE!</v>
      </c>
      <c r="BJ737" s="49">
        <v>69</v>
      </c>
    </row>
    <row r="738" spans="1:62" x14ac:dyDescent="0.25">
      <c r="A738" s="26"/>
      <c r="B738" s="26"/>
      <c r="C738" s="26"/>
      <c r="D738" s="26"/>
      <c r="E738" s="26"/>
      <c r="F738" s="26"/>
      <c r="H738" s="37"/>
      <c r="I738" s="27" t="s">
        <v>1076</v>
      </c>
      <c r="J738" s="27" t="s">
        <v>1077</v>
      </c>
      <c r="AF738" s="38"/>
      <c r="AN738" s="40" t="s">
        <v>424</v>
      </c>
      <c r="AQ738" s="39">
        <v>624</v>
      </c>
      <c r="AR738" s="30" t="s">
        <v>1078</v>
      </c>
      <c r="AU738" s="43" t="s">
        <v>155</v>
      </c>
      <c r="BC738" s="48">
        <v>44741</v>
      </c>
      <c r="BG738" s="49">
        <v>42</v>
      </c>
      <c r="BI738" s="49" t="e">
        <v>#VALUE!</v>
      </c>
    </row>
    <row r="739" spans="1:62" x14ac:dyDescent="0.25">
      <c r="H739" s="37"/>
      <c r="I739" s="27" t="s">
        <v>3204</v>
      </c>
      <c r="J739" s="27" t="s">
        <v>3205</v>
      </c>
      <c r="AW739" s="45">
        <v>45684</v>
      </c>
      <c r="AX739" s="46" t="s">
        <v>2956</v>
      </c>
    </row>
    <row r="740" spans="1:62" x14ac:dyDescent="0.25">
      <c r="A740" s="26"/>
      <c r="B740" s="26"/>
      <c r="C740" s="26"/>
      <c r="D740" s="26"/>
      <c r="E740" s="26"/>
      <c r="F740" s="26"/>
      <c r="H740" s="37"/>
      <c r="I740" s="27" t="s">
        <v>1115</v>
      </c>
      <c r="J740" s="27" t="s">
        <v>1116</v>
      </c>
      <c r="AB740" s="26" t="s">
        <v>777</v>
      </c>
      <c r="AF740" s="38"/>
      <c r="AN740" s="40"/>
      <c r="AQ740" s="39">
        <v>642</v>
      </c>
      <c r="AR740" s="30" t="s">
        <v>1117</v>
      </c>
      <c r="AU740" s="43" t="s">
        <v>155</v>
      </c>
      <c r="BC740" s="48">
        <v>44463</v>
      </c>
    </row>
    <row r="741" spans="1:62" x14ac:dyDescent="0.25">
      <c r="A741" s="26"/>
      <c r="B741" s="26"/>
      <c r="C741" s="26"/>
      <c r="D741" s="26"/>
      <c r="E741" s="26"/>
      <c r="F741" s="26"/>
      <c r="H741" s="37"/>
      <c r="I741" s="27" t="s">
        <v>1085</v>
      </c>
      <c r="J741" s="27" t="s">
        <v>1086</v>
      </c>
      <c r="AB741" s="26" t="s">
        <v>777</v>
      </c>
      <c r="AF741" s="38"/>
      <c r="AN741" s="40" t="s">
        <v>424</v>
      </c>
      <c r="AQ741" s="39">
        <v>627</v>
      </c>
      <c r="AR741" s="30" t="s">
        <v>1087</v>
      </c>
      <c r="AU741" s="43" t="s">
        <v>155</v>
      </c>
      <c r="BC741" s="48">
        <v>44706</v>
      </c>
      <c r="BG741" s="49">
        <v>81</v>
      </c>
    </row>
    <row r="742" spans="1:62" x14ac:dyDescent="0.25">
      <c r="A742" s="26"/>
      <c r="B742" s="26"/>
      <c r="C742" s="26"/>
      <c r="D742" s="26"/>
      <c r="E742" s="26"/>
      <c r="F742" s="26"/>
      <c r="H742" s="37"/>
      <c r="I742" s="27" t="s">
        <v>1377</v>
      </c>
      <c r="J742" s="27" t="s">
        <v>1378</v>
      </c>
      <c r="AB742" s="26" t="s">
        <v>751</v>
      </c>
      <c r="AF742" s="38"/>
      <c r="AM742" s="39" t="s">
        <v>720</v>
      </c>
      <c r="AN742" s="40" t="s">
        <v>972</v>
      </c>
      <c r="AQ742" s="39">
        <v>731</v>
      </c>
      <c r="AR742" s="30" t="s">
        <v>1379</v>
      </c>
      <c r="AU742" s="43" t="s">
        <v>155</v>
      </c>
      <c r="BC742" s="48">
        <v>44883</v>
      </c>
      <c r="BG742" s="49">
        <v>23</v>
      </c>
      <c r="BI742" s="49" t="e">
        <v>#VALUE!</v>
      </c>
    </row>
    <row r="743" spans="1:62" x14ac:dyDescent="0.25">
      <c r="A743" s="26"/>
      <c r="B743" s="26"/>
      <c r="C743" s="26"/>
      <c r="D743" s="26"/>
      <c r="E743" s="26"/>
      <c r="F743" s="26"/>
      <c r="H743" s="37"/>
      <c r="I743" s="27" t="s">
        <v>3209</v>
      </c>
      <c r="J743" s="27" t="s">
        <v>3210</v>
      </c>
      <c r="L743" s="30" t="s">
        <v>750</v>
      </c>
      <c r="AF743" s="38"/>
      <c r="AK743" s="38">
        <v>45191</v>
      </c>
      <c r="AN743" s="40"/>
      <c r="AR743" s="30" t="s">
        <v>3211</v>
      </c>
      <c r="AU743" s="43" t="s">
        <v>155</v>
      </c>
      <c r="AX743" s="46" t="s">
        <v>3212</v>
      </c>
      <c r="BI743" s="49" t="e">
        <v>#VALUE!</v>
      </c>
    </row>
    <row r="744" spans="1:62" x14ac:dyDescent="0.25">
      <c r="A744" s="26"/>
      <c r="B744" s="26"/>
      <c r="C744" s="26"/>
      <c r="D744" s="26"/>
      <c r="E744" s="26"/>
      <c r="F744" s="26"/>
      <c r="H744" s="37"/>
      <c r="I744" s="27" t="s">
        <v>3213</v>
      </c>
      <c r="J744" s="27" t="s">
        <v>3214</v>
      </c>
      <c r="L744" s="30" t="s">
        <v>750</v>
      </c>
      <c r="AB744" s="26" t="s">
        <v>87</v>
      </c>
      <c r="AF744" s="38"/>
      <c r="AN744" s="40"/>
      <c r="AU744" s="43" t="s">
        <v>155</v>
      </c>
      <c r="AX744" s="46" t="s">
        <v>3171</v>
      </c>
      <c r="BI744" s="49" t="e">
        <v>#VALUE!</v>
      </c>
    </row>
    <row r="745" spans="1:62" x14ac:dyDescent="0.25">
      <c r="A745" s="26"/>
      <c r="B745" s="26"/>
      <c r="C745" s="26"/>
      <c r="D745" s="26"/>
      <c r="E745" s="26"/>
      <c r="F745" s="26"/>
      <c r="H745" s="37"/>
      <c r="I745" s="27" t="s">
        <v>3215</v>
      </c>
      <c r="J745" s="27" t="s">
        <v>3216</v>
      </c>
      <c r="L745" s="30" t="s">
        <v>750</v>
      </c>
      <c r="AF745" s="38"/>
      <c r="AK745" s="38">
        <v>45223</v>
      </c>
      <c r="AL745" s="39" t="s">
        <v>1887</v>
      </c>
      <c r="AN745" s="40"/>
      <c r="AU745" s="43" t="s">
        <v>1185</v>
      </c>
      <c r="AX745" s="46" t="s">
        <v>3165</v>
      </c>
      <c r="BI745" s="49" t="e">
        <v>#VALUE!</v>
      </c>
    </row>
    <row r="746" spans="1:62" x14ac:dyDescent="0.25">
      <c r="A746" s="26"/>
      <c r="B746" s="26"/>
      <c r="C746" s="26"/>
      <c r="D746" s="26"/>
      <c r="E746" s="26"/>
      <c r="F746" s="26"/>
      <c r="H746" s="37"/>
      <c r="I746" s="27" t="s">
        <v>3222</v>
      </c>
      <c r="J746" s="27" t="s">
        <v>3223</v>
      </c>
      <c r="L746" s="30" t="s">
        <v>750</v>
      </c>
      <c r="AF746" s="38"/>
      <c r="AL746" s="39" t="s">
        <v>1887</v>
      </c>
      <c r="AN746" s="40"/>
      <c r="AU746" s="43" t="s">
        <v>1185</v>
      </c>
      <c r="AX746" s="46" t="s">
        <v>3165</v>
      </c>
      <c r="BI746" s="49" t="e">
        <v>#VALUE!</v>
      </c>
    </row>
    <row r="747" spans="1:62" x14ac:dyDescent="0.25">
      <c r="A747" s="26"/>
      <c r="B747" s="26"/>
      <c r="C747" s="26"/>
      <c r="D747" s="26"/>
      <c r="E747" s="26"/>
      <c r="F747" s="26"/>
      <c r="H747" s="37"/>
      <c r="I747" s="27" t="s">
        <v>977</v>
      </c>
      <c r="J747" s="27" t="s">
        <v>978</v>
      </c>
      <c r="Z747" s="26" t="s">
        <v>36</v>
      </c>
      <c r="AB747" s="26" t="s">
        <v>751</v>
      </c>
      <c r="AF747" s="38"/>
      <c r="AN747" s="40"/>
      <c r="AQ747" s="39">
        <v>584</v>
      </c>
      <c r="AR747" s="30" t="s">
        <v>979</v>
      </c>
      <c r="AU747" s="43" t="s">
        <v>155</v>
      </c>
      <c r="BC747" s="48">
        <v>44944</v>
      </c>
      <c r="BI747" s="49" t="e">
        <v>#VALUE!</v>
      </c>
      <c r="BJ747" s="49">
        <v>1</v>
      </c>
    </row>
    <row r="748" spans="1:62" x14ac:dyDescent="0.25">
      <c r="A748" s="26"/>
      <c r="B748" s="26"/>
      <c r="C748" s="26"/>
      <c r="D748" s="26"/>
      <c r="E748" s="26"/>
      <c r="F748" s="26"/>
      <c r="H748" s="37"/>
      <c r="I748" s="27" t="s">
        <v>977</v>
      </c>
      <c r="J748" s="27" t="s">
        <v>1125</v>
      </c>
      <c r="Z748" s="26" t="s">
        <v>36</v>
      </c>
      <c r="AB748" s="26" t="s">
        <v>751</v>
      </c>
      <c r="AF748" s="38"/>
      <c r="AN748" s="40"/>
      <c r="AQ748" s="39">
        <v>646</v>
      </c>
      <c r="AR748" s="30" t="s">
        <v>1126</v>
      </c>
      <c r="AU748" s="43" t="s">
        <v>155</v>
      </c>
      <c r="BC748" s="48">
        <v>44770</v>
      </c>
      <c r="BG748" s="49">
        <v>2022</v>
      </c>
      <c r="BI748" s="49" t="e">
        <v>#VALUE!</v>
      </c>
    </row>
    <row r="749" spans="1:62" x14ac:dyDescent="0.25">
      <c r="A749" s="26"/>
      <c r="B749" s="26"/>
      <c r="C749" s="26"/>
      <c r="D749" s="26"/>
      <c r="E749" s="26"/>
      <c r="F749" s="26"/>
      <c r="H749" s="37"/>
      <c r="I749" s="27" t="s">
        <v>977</v>
      </c>
      <c r="J749" s="27" t="s">
        <v>1127</v>
      </c>
      <c r="Z749" s="26" t="s">
        <v>36</v>
      </c>
      <c r="AB749" s="26" t="s">
        <v>751</v>
      </c>
      <c r="AF749" s="38"/>
      <c r="AN749" s="40"/>
      <c r="AQ749" s="39">
        <v>646</v>
      </c>
      <c r="AR749" s="30" t="s">
        <v>1126</v>
      </c>
      <c r="AU749" s="43" t="s">
        <v>155</v>
      </c>
      <c r="BC749" s="48">
        <v>44770</v>
      </c>
      <c r="BG749" s="49">
        <v>2022</v>
      </c>
      <c r="BI749" s="49" t="e">
        <v>#VALUE!</v>
      </c>
    </row>
    <row r="750" spans="1:62" x14ac:dyDescent="0.25">
      <c r="A750" s="26"/>
      <c r="B750" s="26"/>
      <c r="C750" s="26"/>
      <c r="D750" s="26"/>
      <c r="E750" s="26"/>
      <c r="F750" s="26"/>
      <c r="H750" s="37"/>
      <c r="I750" s="27" t="s">
        <v>977</v>
      </c>
      <c r="J750" s="27" t="s">
        <v>1128</v>
      </c>
      <c r="Z750" s="26" t="s">
        <v>36</v>
      </c>
      <c r="AB750" s="26" t="s">
        <v>751</v>
      </c>
      <c r="AF750" s="38"/>
      <c r="AN750" s="40"/>
      <c r="AQ750" s="39">
        <v>646</v>
      </c>
      <c r="AR750" s="30" t="s">
        <v>1126</v>
      </c>
      <c r="AU750" s="43" t="s">
        <v>155</v>
      </c>
      <c r="BC750" s="48">
        <v>44770</v>
      </c>
      <c r="BG750" s="49">
        <v>2022</v>
      </c>
      <c r="BI750" s="49" t="e">
        <v>#VALUE!</v>
      </c>
    </row>
    <row r="751" spans="1:62" x14ac:dyDescent="0.25">
      <c r="A751" s="26"/>
      <c r="B751" s="26"/>
      <c r="C751" s="26"/>
      <c r="D751" s="26"/>
      <c r="E751" s="26"/>
      <c r="F751" s="26"/>
      <c r="H751" s="37"/>
      <c r="I751" s="27" t="s">
        <v>2405</v>
      </c>
      <c r="J751" s="27" t="s">
        <v>2406</v>
      </c>
      <c r="AF751" s="38"/>
      <c r="AN751" s="40"/>
      <c r="AQ751" s="39">
        <v>977</v>
      </c>
      <c r="AU751" s="43" t="s">
        <v>1185</v>
      </c>
      <c r="AW751" s="45">
        <v>45558</v>
      </c>
      <c r="AX751" s="46" t="s">
        <v>2360</v>
      </c>
    </row>
    <row r="752" spans="1:62" x14ac:dyDescent="0.25">
      <c r="A752" s="26"/>
      <c r="B752" s="26"/>
      <c r="C752" s="26"/>
      <c r="D752" s="26"/>
      <c r="E752" s="26"/>
      <c r="F752" s="26"/>
      <c r="H752" s="37"/>
      <c r="I752" s="27" t="s">
        <v>3224</v>
      </c>
      <c r="J752" s="27" t="s">
        <v>3225</v>
      </c>
      <c r="Z752" s="26" t="s">
        <v>91</v>
      </c>
      <c r="AF752" s="38"/>
      <c r="AN752" s="26" t="s">
        <v>91</v>
      </c>
      <c r="AU752" s="43" t="s">
        <v>1185</v>
      </c>
      <c r="AW752" s="45">
        <v>45558</v>
      </c>
      <c r="AX752" s="46" t="s">
        <v>3226</v>
      </c>
    </row>
    <row r="753" spans="1:61" x14ac:dyDescent="0.25">
      <c r="A753" s="26"/>
      <c r="B753" s="26"/>
      <c r="C753" s="26"/>
      <c r="D753" s="26"/>
      <c r="E753" s="26"/>
      <c r="F753" s="26"/>
      <c r="H753" s="37"/>
      <c r="I753" s="27" t="s">
        <v>3227</v>
      </c>
      <c r="J753" s="27" t="s">
        <v>3228</v>
      </c>
      <c r="W753" s="26" t="s">
        <v>1093</v>
      </c>
      <c r="Z753" s="26" t="s">
        <v>78</v>
      </c>
      <c r="AB753" s="26" t="s">
        <v>423</v>
      </c>
      <c r="AF753" s="38"/>
      <c r="AN753" s="40"/>
      <c r="AU753" s="43" t="s">
        <v>155</v>
      </c>
      <c r="BC753" s="48">
        <v>43851</v>
      </c>
    </row>
    <row r="754" spans="1:61" x14ac:dyDescent="0.25">
      <c r="A754" s="26"/>
      <c r="B754" s="26"/>
      <c r="C754" s="26"/>
      <c r="D754" s="26"/>
      <c r="E754" s="26"/>
      <c r="F754" s="26"/>
      <c r="H754" s="37"/>
      <c r="I754" s="27" t="s">
        <v>495</v>
      </c>
      <c r="J754" s="27" t="s">
        <v>496</v>
      </c>
      <c r="Z754" s="26" t="s">
        <v>209</v>
      </c>
      <c r="AF754" s="38"/>
      <c r="AN754" s="40"/>
      <c r="AQ754" s="39">
        <v>292</v>
      </c>
      <c r="AU754" s="43" t="s">
        <v>155</v>
      </c>
    </row>
    <row r="755" spans="1:61" x14ac:dyDescent="0.25">
      <c r="H755" s="37"/>
      <c r="I755" s="27" t="s">
        <v>3229</v>
      </c>
      <c r="J755" s="27" t="s">
        <v>3230</v>
      </c>
      <c r="AW755" s="45">
        <v>45684</v>
      </c>
    </row>
    <row r="756" spans="1:61" x14ac:dyDescent="0.25">
      <c r="A756" s="26"/>
      <c r="B756" s="26"/>
      <c r="C756" s="26"/>
      <c r="D756" s="26"/>
      <c r="E756" s="26"/>
      <c r="F756" s="26"/>
      <c r="H756" s="37"/>
      <c r="I756" s="27" t="s">
        <v>3231</v>
      </c>
      <c r="J756" s="27" t="s">
        <v>3232</v>
      </c>
      <c r="AC756" s="36" t="s">
        <v>2225</v>
      </c>
      <c r="AF756" s="38" t="s">
        <v>47</v>
      </c>
      <c r="AN756" s="40"/>
      <c r="AU756" s="43" t="s">
        <v>911</v>
      </c>
      <c r="BA756" s="47" t="s">
        <v>47</v>
      </c>
      <c r="BC756" s="48">
        <v>45597</v>
      </c>
    </row>
    <row r="757" spans="1:61" x14ac:dyDescent="0.25">
      <c r="A757" s="26"/>
      <c r="B757" s="26"/>
      <c r="C757" s="26"/>
      <c r="D757" s="26"/>
      <c r="E757" s="26"/>
      <c r="F757" s="26"/>
      <c r="H757" s="37"/>
      <c r="I757" s="27" t="s">
        <v>837</v>
      </c>
      <c r="J757" s="27" t="s">
        <v>838</v>
      </c>
      <c r="AF757" s="38"/>
      <c r="AN757" s="40"/>
      <c r="AQ757" s="39">
        <v>504</v>
      </c>
      <c r="AU757" s="43" t="s">
        <v>155</v>
      </c>
      <c r="AX757" s="46" t="s">
        <v>839</v>
      </c>
      <c r="BA757" s="47" t="s">
        <v>633</v>
      </c>
    </row>
    <row r="758" spans="1:61" x14ac:dyDescent="0.25">
      <c r="A758" s="26"/>
      <c r="B758" s="26"/>
      <c r="C758" s="26"/>
      <c r="D758" s="26"/>
      <c r="E758" s="26"/>
      <c r="F758" s="26"/>
      <c r="H758" s="37"/>
      <c r="I758" s="27" t="s">
        <v>3233</v>
      </c>
      <c r="J758" s="27" t="s">
        <v>3234</v>
      </c>
      <c r="AF758" s="38"/>
      <c r="AN758" s="40"/>
      <c r="AU758" s="43" t="s">
        <v>1185</v>
      </c>
      <c r="AW758" s="45">
        <v>45461</v>
      </c>
    </row>
    <row r="759" spans="1:61" x14ac:dyDescent="0.25">
      <c r="A759" s="26"/>
      <c r="B759" s="26"/>
      <c r="C759" s="26"/>
      <c r="D759" s="26"/>
      <c r="E759" s="26"/>
      <c r="F759" s="26"/>
      <c r="H759" s="37"/>
      <c r="I759" s="27" t="s">
        <v>840</v>
      </c>
      <c r="J759" s="27" t="s">
        <v>841</v>
      </c>
      <c r="AB759" s="26" t="s">
        <v>777</v>
      </c>
      <c r="AF759" s="38"/>
      <c r="AN759" s="40"/>
      <c r="AQ759" s="39">
        <v>505</v>
      </c>
      <c r="AR759" s="30" t="s">
        <v>842</v>
      </c>
      <c r="AU759" s="43" t="s">
        <v>155</v>
      </c>
      <c r="BC759" s="48">
        <v>44330</v>
      </c>
      <c r="BI759" s="49" t="e">
        <v>#VALUE!</v>
      </c>
    </row>
    <row r="760" spans="1:61" x14ac:dyDescent="0.25">
      <c r="A760" s="26"/>
      <c r="B760" s="26"/>
      <c r="C760" s="26"/>
      <c r="D760" s="26"/>
      <c r="E760" s="26"/>
      <c r="F760" s="26"/>
      <c r="H760" s="37"/>
      <c r="I760" s="27" t="s">
        <v>674</v>
      </c>
      <c r="J760" s="27" t="s">
        <v>675</v>
      </c>
      <c r="Z760" s="26" t="s">
        <v>209</v>
      </c>
      <c r="AF760" s="38"/>
      <c r="AN760" s="40"/>
      <c r="AQ760" s="39">
        <v>415</v>
      </c>
      <c r="AU760" s="43" t="s">
        <v>155</v>
      </c>
    </row>
    <row r="761" spans="1:61" x14ac:dyDescent="0.25">
      <c r="A761" s="26"/>
      <c r="B761" s="26"/>
      <c r="C761" s="26"/>
      <c r="D761" s="26"/>
      <c r="E761" s="26"/>
      <c r="F761" s="26"/>
      <c r="H761" s="37"/>
      <c r="I761" s="27" t="s">
        <v>1502</v>
      </c>
      <c r="J761" s="27" t="s">
        <v>1487</v>
      </c>
      <c r="AF761" s="38"/>
      <c r="AN761" s="40" t="s">
        <v>424</v>
      </c>
      <c r="AQ761" s="39">
        <v>771</v>
      </c>
      <c r="AR761" s="30" t="s">
        <v>1503</v>
      </c>
      <c r="AU761" s="43" t="s">
        <v>155</v>
      </c>
      <c r="BC761" s="48">
        <v>44796</v>
      </c>
      <c r="BG761" s="49">
        <v>52</v>
      </c>
      <c r="BI761" s="49" t="e">
        <v>#VALUE!</v>
      </c>
    </row>
    <row r="762" spans="1:61" x14ac:dyDescent="0.25">
      <c r="A762" s="26"/>
      <c r="B762" s="26"/>
      <c r="C762" s="26"/>
      <c r="D762" s="26"/>
      <c r="E762" s="26"/>
      <c r="F762" s="26"/>
      <c r="H762" s="37"/>
      <c r="I762" s="27" t="s">
        <v>843</v>
      </c>
      <c r="J762" s="27" t="s">
        <v>844</v>
      </c>
      <c r="AF762" s="38"/>
      <c r="AN762" s="40" t="s">
        <v>424</v>
      </c>
      <c r="AQ762" s="39">
        <v>506</v>
      </c>
      <c r="AR762" s="30" t="s">
        <v>845</v>
      </c>
      <c r="AU762" s="43" t="s">
        <v>155</v>
      </c>
      <c r="BC762" s="48">
        <v>44344</v>
      </c>
      <c r="BI762" s="49" t="e">
        <v>#VALUE!</v>
      </c>
    </row>
    <row r="763" spans="1:61" x14ac:dyDescent="0.25">
      <c r="A763" s="26"/>
      <c r="B763" s="26"/>
      <c r="C763" s="26"/>
      <c r="D763" s="26"/>
      <c r="E763" s="26"/>
      <c r="F763" s="26"/>
      <c r="H763" s="37"/>
      <c r="I763" s="27" t="s">
        <v>2479</v>
      </c>
      <c r="J763" s="27" t="s">
        <v>2480</v>
      </c>
      <c r="Z763" s="26" t="s">
        <v>1574</v>
      </c>
      <c r="AF763" s="38"/>
      <c r="AN763" s="40"/>
      <c r="AQ763" s="39">
        <v>996</v>
      </c>
      <c r="AU763" s="43" t="s">
        <v>1185</v>
      </c>
      <c r="AW763" s="45">
        <v>45572</v>
      </c>
      <c r="AX763" s="46" t="s">
        <v>2481</v>
      </c>
    </row>
    <row r="764" spans="1:61" x14ac:dyDescent="0.25">
      <c r="A764" s="26"/>
      <c r="B764" s="26"/>
      <c r="C764" s="26"/>
      <c r="D764" s="26"/>
      <c r="E764" s="26"/>
      <c r="F764" s="26"/>
      <c r="H764" s="37"/>
      <c r="I764" s="27" t="s">
        <v>1538</v>
      </c>
      <c r="J764" s="27" t="s">
        <v>1539</v>
      </c>
      <c r="AB764" s="26" t="s">
        <v>1207</v>
      </c>
      <c r="AF764" s="38"/>
      <c r="AM764" s="39" t="s">
        <v>720</v>
      </c>
      <c r="AN764" s="40" t="s">
        <v>1540</v>
      </c>
      <c r="AP764" s="42" t="s">
        <v>833</v>
      </c>
      <c r="AQ764" s="39">
        <v>781</v>
      </c>
      <c r="AU764" s="43" t="s">
        <v>1185</v>
      </c>
      <c r="AW764" s="45">
        <v>45572</v>
      </c>
      <c r="AX764" s="46" t="s">
        <v>1541</v>
      </c>
      <c r="BI764" s="49" t="e">
        <v>#VALUE!</v>
      </c>
    </row>
    <row r="765" spans="1:61" x14ac:dyDescent="0.25">
      <c r="H765" s="37"/>
      <c r="I765" s="27" t="s">
        <v>3235</v>
      </c>
      <c r="J765" s="27" t="s">
        <v>3236</v>
      </c>
      <c r="Z765" t="s">
        <v>69</v>
      </c>
      <c r="AW765" s="45">
        <v>45684</v>
      </c>
      <c r="AX765" s="46" t="s">
        <v>2876</v>
      </c>
    </row>
    <row r="766" spans="1:61" x14ac:dyDescent="0.25">
      <c r="A766" s="26"/>
      <c r="B766" s="26"/>
      <c r="C766" s="26"/>
      <c r="D766" s="26"/>
      <c r="E766" s="26"/>
      <c r="F766" s="26"/>
      <c r="H766" s="37"/>
      <c r="I766" s="27" t="s">
        <v>1527</v>
      </c>
      <c r="J766" s="27" t="s">
        <v>1528</v>
      </c>
      <c r="W766" s="26" t="s">
        <v>1093</v>
      </c>
      <c r="Z766" s="26" t="s">
        <v>78</v>
      </c>
      <c r="AB766" s="26" t="s">
        <v>423</v>
      </c>
      <c r="AF766" s="38"/>
      <c r="AN766" s="40"/>
      <c r="AQ766" s="39">
        <v>779</v>
      </c>
      <c r="AR766" s="30" t="s">
        <v>1529</v>
      </c>
      <c r="AU766" s="43" t="s">
        <v>155</v>
      </c>
      <c r="AX766" s="46" t="s">
        <v>1530</v>
      </c>
      <c r="BC766" s="48">
        <v>44966</v>
      </c>
      <c r="BG766" s="49">
        <v>35</v>
      </c>
      <c r="BI766" s="49" t="e">
        <v>#VALUE!</v>
      </c>
    </row>
    <row r="767" spans="1:61" x14ac:dyDescent="0.25">
      <c r="A767" s="26"/>
      <c r="B767" s="26"/>
      <c r="C767" s="26"/>
      <c r="D767" s="26"/>
      <c r="E767" s="26"/>
      <c r="F767" s="26"/>
      <c r="H767" s="37"/>
      <c r="I767" s="27" t="s">
        <v>1527</v>
      </c>
      <c r="J767" s="27" t="s">
        <v>1534</v>
      </c>
      <c r="W767" s="26" t="s">
        <v>1093</v>
      </c>
      <c r="Z767" s="26" t="s">
        <v>78</v>
      </c>
      <c r="AB767" s="26" t="s">
        <v>423</v>
      </c>
      <c r="AF767" s="38"/>
      <c r="AN767" s="40"/>
      <c r="AQ767" s="39">
        <v>780</v>
      </c>
      <c r="AR767" s="30" t="s">
        <v>1535</v>
      </c>
      <c r="AU767" s="43" t="s">
        <v>155</v>
      </c>
      <c r="AX767" s="46" t="s">
        <v>1530</v>
      </c>
      <c r="BC767" s="48">
        <v>44966</v>
      </c>
      <c r="BG767" s="49">
        <v>33</v>
      </c>
      <c r="BI767" s="49" t="e">
        <v>#VALUE!</v>
      </c>
    </row>
    <row r="768" spans="1:61" x14ac:dyDescent="0.25">
      <c r="A768" s="26"/>
      <c r="B768" s="26"/>
      <c r="C768" s="26"/>
      <c r="D768" s="26"/>
      <c r="E768" s="26"/>
      <c r="F768" s="26"/>
      <c r="H768" s="37"/>
      <c r="I768" s="27" t="s">
        <v>1527</v>
      </c>
      <c r="J768" s="27" t="s">
        <v>1536</v>
      </c>
      <c r="W768" s="26" t="s">
        <v>1093</v>
      </c>
      <c r="Z768" s="26" t="s">
        <v>78</v>
      </c>
      <c r="AB768" s="26" t="s">
        <v>423</v>
      </c>
      <c r="AF768" s="38"/>
      <c r="AN768" s="40"/>
      <c r="AQ768" s="39">
        <v>780</v>
      </c>
      <c r="AR768" s="30" t="s">
        <v>1535</v>
      </c>
      <c r="AU768" s="43" t="s">
        <v>155</v>
      </c>
      <c r="AX768" s="46" t="s">
        <v>1530</v>
      </c>
      <c r="BC768" s="48">
        <v>44966</v>
      </c>
      <c r="BG768" s="49">
        <v>31</v>
      </c>
      <c r="BI768" s="49" t="e">
        <v>#VALUE!</v>
      </c>
    </row>
    <row r="769" spans="1:62" x14ac:dyDescent="0.25">
      <c r="A769" s="26"/>
      <c r="B769" s="26"/>
      <c r="C769" s="26"/>
      <c r="D769" s="26"/>
      <c r="E769" s="26"/>
      <c r="F769" s="26"/>
      <c r="H769" s="37"/>
      <c r="I769" s="27" t="s">
        <v>1527</v>
      </c>
      <c r="J769" s="27" t="s">
        <v>1531</v>
      </c>
      <c r="Z769" s="26" t="s">
        <v>1532</v>
      </c>
      <c r="AF769" s="38"/>
      <c r="AN769" s="40"/>
      <c r="AQ769" s="39">
        <v>779</v>
      </c>
      <c r="AU769" s="43" t="s">
        <v>155</v>
      </c>
      <c r="AX769" s="46" t="s">
        <v>1533</v>
      </c>
    </row>
    <row r="770" spans="1:62" x14ac:dyDescent="0.25">
      <c r="A770" s="26"/>
      <c r="B770" s="26"/>
      <c r="C770" s="26"/>
      <c r="D770" s="26"/>
      <c r="E770" s="26"/>
      <c r="F770" s="26"/>
      <c r="H770" s="37"/>
      <c r="I770" s="27" t="s">
        <v>1527</v>
      </c>
      <c r="J770" s="27" t="s">
        <v>1537</v>
      </c>
      <c r="Z770" s="26" t="s">
        <v>1532</v>
      </c>
      <c r="AF770" s="38"/>
      <c r="AN770" s="40"/>
      <c r="AQ770" s="39">
        <v>780</v>
      </c>
      <c r="AU770" s="43" t="s">
        <v>155</v>
      </c>
      <c r="AX770" s="46" t="s">
        <v>1533</v>
      </c>
    </row>
    <row r="771" spans="1:62" x14ac:dyDescent="0.25">
      <c r="A771" s="26"/>
      <c r="B771" s="26"/>
      <c r="C771" s="26"/>
      <c r="D771" s="26"/>
      <c r="E771" s="26"/>
      <c r="F771" s="26"/>
      <c r="H771" s="37"/>
      <c r="I771" s="27" t="s">
        <v>631</v>
      </c>
      <c r="J771" s="27" t="s">
        <v>632</v>
      </c>
      <c r="Z771" s="26" t="s">
        <v>209</v>
      </c>
      <c r="AF771" s="38"/>
      <c r="AN771" s="40"/>
      <c r="AQ771" s="39">
        <v>385</v>
      </c>
      <c r="AU771" s="43" t="s">
        <v>155</v>
      </c>
      <c r="BA771" s="47" t="s">
        <v>633</v>
      </c>
    </row>
    <row r="772" spans="1:62" x14ac:dyDescent="0.25">
      <c r="A772" s="26"/>
      <c r="B772" s="26"/>
      <c r="C772" s="26"/>
      <c r="D772" s="26"/>
      <c r="E772" s="26"/>
      <c r="F772" s="26"/>
      <c r="H772" s="37"/>
      <c r="I772" s="27" t="s">
        <v>631</v>
      </c>
      <c r="J772" s="27" t="s">
        <v>623</v>
      </c>
      <c r="AB772" s="26" t="s">
        <v>423</v>
      </c>
      <c r="AF772" s="38"/>
      <c r="AN772" s="40"/>
      <c r="AU772" s="43" t="s">
        <v>155</v>
      </c>
      <c r="BC772" s="48">
        <v>43941</v>
      </c>
    </row>
    <row r="773" spans="1:62" x14ac:dyDescent="0.25">
      <c r="A773" s="26"/>
      <c r="B773" s="26"/>
      <c r="C773" s="26"/>
      <c r="D773" s="26"/>
      <c r="E773" s="26"/>
      <c r="F773" s="26"/>
      <c r="H773" s="37"/>
      <c r="I773" s="27" t="s">
        <v>3238</v>
      </c>
      <c r="J773" s="27" t="s">
        <v>3239</v>
      </c>
      <c r="W773" s="26" t="s">
        <v>47</v>
      </c>
      <c r="AB773" s="26" t="s">
        <v>86</v>
      </c>
      <c r="AF773" s="38" t="s">
        <v>47</v>
      </c>
      <c r="AN773" s="40"/>
      <c r="AU773" s="43" t="s">
        <v>155</v>
      </c>
      <c r="BA773" s="47" t="s">
        <v>47</v>
      </c>
      <c r="BC773" s="48">
        <v>44872</v>
      </c>
      <c r="BG773" s="49">
        <v>25</v>
      </c>
      <c r="BI773" s="49" t="e">
        <v>#VALUE!</v>
      </c>
    </row>
    <row r="774" spans="1:62" x14ac:dyDescent="0.25">
      <c r="A774" s="26"/>
      <c r="B774" s="26"/>
      <c r="C774" s="26"/>
      <c r="D774" s="26"/>
      <c r="E774" s="26"/>
      <c r="F774" s="26"/>
      <c r="H774" s="37"/>
      <c r="I774" s="27" t="s">
        <v>1483</v>
      </c>
      <c r="J774" s="27" t="s">
        <v>1484</v>
      </c>
      <c r="AB774" s="26" t="s">
        <v>423</v>
      </c>
      <c r="AF774" s="38"/>
      <c r="AN774" s="40"/>
      <c r="AQ774" s="39">
        <v>762</v>
      </c>
      <c r="AR774" s="30" t="s">
        <v>1485</v>
      </c>
      <c r="AU774" s="43" t="s">
        <v>155</v>
      </c>
      <c r="BC774" s="48">
        <v>45063</v>
      </c>
      <c r="BI774" s="49" t="e">
        <v>#VALUE!</v>
      </c>
      <c r="BJ774" s="49">
        <v>2</v>
      </c>
    </row>
    <row r="775" spans="1:62" x14ac:dyDescent="0.25">
      <c r="A775" s="26"/>
      <c r="B775" s="26"/>
      <c r="C775" s="26"/>
      <c r="D775" s="26"/>
      <c r="E775" s="26"/>
      <c r="F775" s="26"/>
      <c r="H775" s="37"/>
      <c r="I775" s="27" t="s">
        <v>1648</v>
      </c>
      <c r="J775" s="27" t="s">
        <v>1649</v>
      </c>
      <c r="AB775" s="26" t="s">
        <v>423</v>
      </c>
      <c r="AF775" s="38"/>
      <c r="AN775" s="40"/>
      <c r="AQ775" s="39">
        <v>814</v>
      </c>
      <c r="AR775" s="30" t="s">
        <v>1650</v>
      </c>
      <c r="AU775" s="43" t="s">
        <v>155</v>
      </c>
      <c r="BC775" s="48">
        <v>44959</v>
      </c>
      <c r="BI775" s="49" t="e">
        <v>#VALUE!</v>
      </c>
      <c r="BJ775" s="49">
        <v>3</v>
      </c>
    </row>
    <row r="776" spans="1:62" x14ac:dyDescent="0.25">
      <c r="A776" s="26"/>
      <c r="B776" s="26"/>
      <c r="C776" s="26"/>
      <c r="D776" s="26"/>
      <c r="E776" s="26"/>
      <c r="F776" s="26"/>
      <c r="H776" s="37"/>
      <c r="I776" s="27" t="s">
        <v>3244</v>
      </c>
      <c r="J776" s="27" t="s">
        <v>3245</v>
      </c>
      <c r="W776" s="26" t="s">
        <v>572</v>
      </c>
      <c r="AF776" s="38"/>
      <c r="AN776" s="40"/>
      <c r="AU776" s="43" t="s">
        <v>1185</v>
      </c>
      <c r="AX776" s="46" t="s">
        <v>3246</v>
      </c>
      <c r="BI776" s="49" t="e">
        <v>#VALUE!</v>
      </c>
    </row>
    <row r="777" spans="1:62" x14ac:dyDescent="0.25">
      <c r="A777" s="26"/>
      <c r="B777" s="26"/>
      <c r="C777" s="26"/>
      <c r="D777" s="26"/>
      <c r="E777" s="26"/>
      <c r="F777" s="26"/>
      <c r="H777" s="37"/>
      <c r="I777" s="27" t="s">
        <v>849</v>
      </c>
      <c r="J777" s="27" t="s">
        <v>850</v>
      </c>
      <c r="AB777" s="26" t="s">
        <v>777</v>
      </c>
      <c r="AF777" s="38"/>
      <c r="AN777" s="40"/>
      <c r="AQ777" s="39">
        <v>509</v>
      </c>
      <c r="AR777" s="30" t="s">
        <v>851</v>
      </c>
      <c r="AU777" s="43" t="s">
        <v>155</v>
      </c>
      <c r="BC777" s="48">
        <v>44330</v>
      </c>
      <c r="BI777" s="49" t="e">
        <v>#VALUE!</v>
      </c>
    </row>
    <row r="778" spans="1:62" x14ac:dyDescent="0.25">
      <c r="A778" s="26"/>
      <c r="B778" s="26"/>
      <c r="C778" s="26"/>
      <c r="D778" s="26"/>
      <c r="E778" s="26"/>
      <c r="F778" s="26"/>
      <c r="H778" s="37"/>
      <c r="I778" s="27" t="s">
        <v>854</v>
      </c>
      <c r="J778" s="27" t="s">
        <v>961</v>
      </c>
      <c r="Z778" s="26" t="s">
        <v>209</v>
      </c>
      <c r="AF778" s="38"/>
      <c r="AN778" s="40"/>
      <c r="AQ778" s="39">
        <v>578</v>
      </c>
      <c r="AU778" s="43" t="s">
        <v>155</v>
      </c>
      <c r="AX778" s="46" t="s">
        <v>728</v>
      </c>
    </row>
    <row r="779" spans="1:62" x14ac:dyDescent="0.25">
      <c r="A779" s="26"/>
      <c r="B779" s="26"/>
      <c r="C779" s="26"/>
      <c r="D779" s="26"/>
      <c r="E779" s="26"/>
      <c r="F779" s="26"/>
      <c r="H779" s="37"/>
      <c r="I779" s="27" t="s">
        <v>854</v>
      </c>
      <c r="J779" s="27" t="s">
        <v>855</v>
      </c>
      <c r="AB779" s="26" t="s">
        <v>777</v>
      </c>
      <c r="AF779" s="38"/>
      <c r="AN779" s="40"/>
      <c r="AQ779" s="39">
        <v>512</v>
      </c>
      <c r="AR779" s="30" t="s">
        <v>856</v>
      </c>
      <c r="AU779" s="43" t="s">
        <v>155</v>
      </c>
      <c r="BC779" s="48">
        <v>44347</v>
      </c>
      <c r="BI779" s="49" t="e">
        <v>#VALUE!</v>
      </c>
    </row>
    <row r="780" spans="1:62" x14ac:dyDescent="0.25">
      <c r="A780" s="122"/>
      <c r="B780" s="123"/>
      <c r="C780" s="123"/>
      <c r="D780" s="123"/>
      <c r="E780" s="123"/>
      <c r="F780" s="123"/>
      <c r="G780" s="132"/>
      <c r="H780" s="37"/>
      <c r="I780" s="27" t="s">
        <v>3251</v>
      </c>
      <c r="J780" s="27" t="s">
        <v>3252</v>
      </c>
      <c r="AF780" s="120" t="s">
        <v>47</v>
      </c>
      <c r="AP780" s="42" t="s">
        <v>2128</v>
      </c>
      <c r="AW780" s="45">
        <v>45684</v>
      </c>
      <c r="AX780" s="46" t="s">
        <v>3253</v>
      </c>
      <c r="BA780" s="47" t="s">
        <v>47</v>
      </c>
    </row>
    <row r="781" spans="1:62" x14ac:dyDescent="0.25">
      <c r="A781" s="26"/>
      <c r="B781" s="26"/>
      <c r="C781" s="26"/>
      <c r="D781" s="26"/>
      <c r="E781" s="26"/>
      <c r="F781" s="26"/>
      <c r="H781" s="37"/>
      <c r="I781" s="27" t="s">
        <v>3254</v>
      </c>
      <c r="J781" s="27" t="s">
        <v>3255</v>
      </c>
      <c r="L781" s="30" t="s">
        <v>750</v>
      </c>
      <c r="AF781" s="38"/>
      <c r="AN781" s="40"/>
      <c r="AU781" s="43" t="s">
        <v>1185</v>
      </c>
      <c r="BI781" s="49" t="e">
        <v>#VALUE!</v>
      </c>
    </row>
    <row r="782" spans="1:62" x14ac:dyDescent="0.25">
      <c r="A782" s="26"/>
      <c r="B782" s="26"/>
      <c r="C782" s="26"/>
      <c r="D782" s="26"/>
      <c r="E782" s="26"/>
      <c r="F782" s="26"/>
      <c r="H782" s="37"/>
      <c r="I782" s="27" t="s">
        <v>3256</v>
      </c>
      <c r="J782" s="27" t="s">
        <v>3257</v>
      </c>
      <c r="L782" s="30" t="s">
        <v>750</v>
      </c>
      <c r="Z782" s="26" t="s">
        <v>610</v>
      </c>
      <c r="AF782" s="38"/>
      <c r="AN782" s="40"/>
      <c r="AU782" s="43" t="s">
        <v>1185</v>
      </c>
      <c r="BI782" s="49" t="e">
        <v>#VALUE!</v>
      </c>
    </row>
    <row r="783" spans="1:62" x14ac:dyDescent="0.25">
      <c r="A783" s="26"/>
      <c r="B783" s="26"/>
      <c r="C783" s="26"/>
      <c r="D783" s="26"/>
      <c r="E783" s="26"/>
      <c r="F783" s="26"/>
      <c r="H783" s="37"/>
      <c r="I783" s="27" t="s">
        <v>1181</v>
      </c>
      <c r="J783" s="27" t="s">
        <v>1182</v>
      </c>
      <c r="L783" s="30" t="s">
        <v>750</v>
      </c>
      <c r="W783" s="26" t="s">
        <v>1183</v>
      </c>
      <c r="AB783" s="26" t="s">
        <v>423</v>
      </c>
      <c r="AF783" s="38"/>
      <c r="AN783" s="40"/>
      <c r="AQ783" s="39">
        <v>668</v>
      </c>
      <c r="AR783" s="30" t="s">
        <v>1184</v>
      </c>
      <c r="AU783" s="43" t="s">
        <v>1185</v>
      </c>
      <c r="AX783" s="46" t="s">
        <v>1186</v>
      </c>
      <c r="BI783" s="49" t="e">
        <v>#VALUE!</v>
      </c>
    </row>
    <row r="784" spans="1:62" x14ac:dyDescent="0.25">
      <c r="A784" s="26"/>
      <c r="B784" s="26"/>
      <c r="C784" s="26"/>
      <c r="D784" s="26"/>
      <c r="E784" s="26"/>
      <c r="F784" s="26"/>
      <c r="H784" s="37"/>
      <c r="I784" s="27" t="s">
        <v>1181</v>
      </c>
      <c r="J784" s="27" t="s">
        <v>1182</v>
      </c>
      <c r="W784" s="26" t="s">
        <v>47</v>
      </c>
      <c r="AB784" s="26" t="s">
        <v>86</v>
      </c>
      <c r="AF784" s="38" t="s">
        <v>47</v>
      </c>
      <c r="AN784" s="40"/>
      <c r="AU784" s="43" t="s">
        <v>155</v>
      </c>
      <c r="BA784" s="47" t="s">
        <v>47</v>
      </c>
      <c r="BC784" s="48">
        <v>44713</v>
      </c>
      <c r="BG784" s="49">
        <v>20</v>
      </c>
      <c r="BI784" s="49" t="e">
        <v>#VALUE!</v>
      </c>
    </row>
    <row r="785" spans="1:67" x14ac:dyDescent="0.25">
      <c r="A785" s="26"/>
      <c r="B785" s="26"/>
      <c r="C785" s="26"/>
      <c r="D785" s="26"/>
      <c r="E785" s="26"/>
      <c r="F785" s="26"/>
      <c r="H785" s="37"/>
      <c r="I785" s="27" t="s">
        <v>876</v>
      </c>
      <c r="J785" s="27" t="s">
        <v>877</v>
      </c>
      <c r="AB785" s="26" t="s">
        <v>423</v>
      </c>
      <c r="AF785" s="38" t="s">
        <v>29</v>
      </c>
      <c r="AN785" s="40"/>
      <c r="AQ785" s="39">
        <v>522</v>
      </c>
      <c r="AR785" s="30" t="s">
        <v>878</v>
      </c>
      <c r="AU785" s="43" t="s">
        <v>155</v>
      </c>
      <c r="BC785" s="48">
        <v>45291</v>
      </c>
      <c r="BG785" s="49">
        <v>64</v>
      </c>
      <c r="BI785" s="49" t="e">
        <v>#VALUE!</v>
      </c>
      <c r="BJ785" s="49">
        <v>1</v>
      </c>
    </row>
    <row r="786" spans="1:67" x14ac:dyDescent="0.25">
      <c r="A786" s="26"/>
      <c r="B786" s="26"/>
      <c r="C786" s="26"/>
      <c r="D786" s="26"/>
      <c r="E786" s="26"/>
      <c r="F786" s="26"/>
      <c r="H786" s="37"/>
      <c r="I786" s="27" t="s">
        <v>1604</v>
      </c>
      <c r="J786" s="27" t="s">
        <v>1605</v>
      </c>
      <c r="L786" s="30" t="s">
        <v>750</v>
      </c>
      <c r="W786" s="26" t="s">
        <v>1606</v>
      </c>
      <c r="AB786" s="26" t="s">
        <v>423</v>
      </c>
      <c r="AF786" s="38"/>
      <c r="AN786" s="40"/>
      <c r="AQ786" s="39">
        <v>802</v>
      </c>
      <c r="AR786" s="30" t="s">
        <v>1607</v>
      </c>
      <c r="AU786" s="43" t="s">
        <v>1185</v>
      </c>
      <c r="AX786" s="46" t="s">
        <v>1186</v>
      </c>
      <c r="BI786" s="49" t="e">
        <v>#VALUE!</v>
      </c>
    </row>
    <row r="787" spans="1:67" x14ac:dyDescent="0.25">
      <c r="A787" s="26"/>
      <c r="B787" s="26"/>
      <c r="C787" s="26"/>
      <c r="D787" s="26"/>
      <c r="E787" s="26"/>
      <c r="F787" s="26"/>
      <c r="H787" s="37"/>
      <c r="I787" s="27" t="s">
        <v>1604</v>
      </c>
      <c r="J787" s="27" t="s">
        <v>1605</v>
      </c>
      <c r="W787" s="26" t="s">
        <v>47</v>
      </c>
      <c r="AB787" s="26" t="s">
        <v>86</v>
      </c>
      <c r="AF787" s="38" t="s">
        <v>47</v>
      </c>
      <c r="AN787" s="40"/>
      <c r="AU787" s="43" t="s">
        <v>155</v>
      </c>
      <c r="BA787" s="47" t="s">
        <v>47</v>
      </c>
      <c r="BC787" s="48">
        <v>44715</v>
      </c>
      <c r="BG787" s="49">
        <v>20</v>
      </c>
      <c r="BI787" s="49" t="e">
        <v>#VALUE!</v>
      </c>
    </row>
    <row r="788" spans="1:67" x14ac:dyDescent="0.25">
      <c r="A788" s="26"/>
      <c r="B788" s="26"/>
      <c r="C788" s="26"/>
      <c r="D788" s="26"/>
      <c r="E788" s="26"/>
      <c r="F788" s="26"/>
      <c r="H788" s="37"/>
      <c r="I788" s="27" t="s">
        <v>3262</v>
      </c>
      <c r="J788" s="27" t="s">
        <v>3263</v>
      </c>
      <c r="L788" s="30" t="s">
        <v>750</v>
      </c>
      <c r="W788" s="26" t="s">
        <v>3264</v>
      </c>
      <c r="Z788" s="26" t="s">
        <v>610</v>
      </c>
      <c r="AB788" s="26" t="s">
        <v>423</v>
      </c>
      <c r="AF788" s="38"/>
      <c r="AN788" s="40"/>
      <c r="AR788" s="30" t="s">
        <v>2756</v>
      </c>
      <c r="AU788" s="43" t="s">
        <v>1185</v>
      </c>
      <c r="AX788" s="46" t="s">
        <v>3265</v>
      </c>
      <c r="BI788" s="49" t="e">
        <v>#VALUE!</v>
      </c>
    </row>
    <row r="789" spans="1:67" x14ac:dyDescent="0.25">
      <c r="A789" s="26"/>
      <c r="B789" s="26"/>
      <c r="C789" s="26"/>
      <c r="D789" s="26"/>
      <c r="E789" s="26"/>
      <c r="F789" s="26"/>
      <c r="H789" s="37"/>
      <c r="I789" s="27" t="s">
        <v>3262</v>
      </c>
      <c r="J789" s="27" t="s">
        <v>3263</v>
      </c>
      <c r="W789" s="26" t="s">
        <v>47</v>
      </c>
      <c r="Z789" s="26" t="s">
        <v>610</v>
      </c>
      <c r="AB789" s="26" t="s">
        <v>86</v>
      </c>
      <c r="AF789" s="38" t="s">
        <v>47</v>
      </c>
      <c r="AN789" s="40"/>
      <c r="AU789" s="43" t="s">
        <v>155</v>
      </c>
      <c r="BA789" s="47" t="s">
        <v>47</v>
      </c>
      <c r="BC789" s="48">
        <v>44713</v>
      </c>
      <c r="BG789" s="49">
        <v>20</v>
      </c>
      <c r="BI789" s="49" t="e">
        <v>#VALUE!</v>
      </c>
    </row>
    <row r="790" spans="1:67" x14ac:dyDescent="0.25">
      <c r="A790" s="26"/>
      <c r="B790" s="26"/>
      <c r="C790" s="26"/>
      <c r="D790" s="26"/>
      <c r="E790" s="26"/>
      <c r="F790" s="26"/>
      <c r="H790" s="37"/>
      <c r="I790" s="27" t="s">
        <v>3266</v>
      </c>
      <c r="J790" s="27" t="s">
        <v>1549</v>
      </c>
      <c r="Z790" s="26" t="s">
        <v>610</v>
      </c>
      <c r="AB790" s="26" t="s">
        <v>86</v>
      </c>
      <c r="AF790" s="38" t="s">
        <v>47</v>
      </c>
      <c r="AN790" s="40"/>
      <c r="AU790" s="43" t="s">
        <v>155</v>
      </c>
      <c r="BA790" s="47" t="s">
        <v>47</v>
      </c>
      <c r="BC790" s="48">
        <v>44538</v>
      </c>
      <c r="BG790" s="49">
        <v>20</v>
      </c>
      <c r="BI790" s="49" t="e">
        <v>#VALUE!</v>
      </c>
    </row>
    <row r="791" spans="1:67" x14ac:dyDescent="0.25">
      <c r="A791" s="26"/>
      <c r="B791" s="26"/>
      <c r="C791" s="26"/>
      <c r="D791" s="26"/>
      <c r="E791" s="26"/>
      <c r="F791" s="26"/>
      <c r="H791" s="37"/>
      <c r="I791" s="27" t="s">
        <v>846</v>
      </c>
      <c r="J791" s="27" t="s">
        <v>847</v>
      </c>
      <c r="AB791" s="26" t="s">
        <v>777</v>
      </c>
      <c r="AF791" s="38"/>
      <c r="AN791" s="40"/>
      <c r="AQ791" s="39">
        <v>508</v>
      </c>
      <c r="AR791" s="30" t="s">
        <v>848</v>
      </c>
      <c r="AU791" s="43" t="s">
        <v>155</v>
      </c>
      <c r="BC791" s="48">
        <v>44333</v>
      </c>
      <c r="BI791" s="49" t="e">
        <v>#VALUE!</v>
      </c>
    </row>
    <row r="792" spans="1:67" x14ac:dyDescent="0.25">
      <c r="A792" s="26"/>
      <c r="B792" s="26"/>
      <c r="C792" s="26"/>
      <c r="D792" s="26"/>
      <c r="E792" s="26"/>
      <c r="F792" s="26"/>
      <c r="H792" s="37"/>
      <c r="I792" s="27" t="s">
        <v>3267</v>
      </c>
      <c r="J792" s="27" t="s">
        <v>3268</v>
      </c>
      <c r="L792" s="30" t="s">
        <v>750</v>
      </c>
      <c r="W792" s="26" t="s">
        <v>1093</v>
      </c>
      <c r="Z792" s="26" t="s">
        <v>78</v>
      </c>
      <c r="AB792" s="26" t="s">
        <v>423</v>
      </c>
      <c r="AF792" s="38"/>
      <c r="AN792" s="40"/>
      <c r="AU792" s="43" t="s">
        <v>155</v>
      </c>
      <c r="AY792" s="34" t="s">
        <v>2131</v>
      </c>
      <c r="BA792" s="47" t="s">
        <v>35</v>
      </c>
      <c r="BC792" s="48">
        <v>45035</v>
      </c>
      <c r="BI792" s="49" t="e">
        <v>#VALUE!</v>
      </c>
      <c r="BJ792" s="49">
        <v>8</v>
      </c>
    </row>
    <row r="793" spans="1:67" x14ac:dyDescent="0.25">
      <c r="A793" s="26"/>
      <c r="B793" s="26"/>
      <c r="C793" s="26"/>
      <c r="D793" s="26"/>
      <c r="E793" s="26"/>
      <c r="F793" s="26"/>
      <c r="H793" s="37"/>
      <c r="I793" s="27" t="s">
        <v>1110</v>
      </c>
      <c r="J793" s="27" t="s">
        <v>1111</v>
      </c>
      <c r="AB793" s="26" t="s">
        <v>777</v>
      </c>
      <c r="AF793" s="38"/>
      <c r="AN793" s="40"/>
      <c r="AQ793" s="39">
        <v>640</v>
      </c>
      <c r="AR793" s="30" t="s">
        <v>1112</v>
      </c>
      <c r="AU793" s="43" t="s">
        <v>155</v>
      </c>
      <c r="BC793" s="48">
        <v>44463</v>
      </c>
      <c r="BI793" s="49" t="e">
        <v>#VALUE!</v>
      </c>
    </row>
    <row r="794" spans="1:67" x14ac:dyDescent="0.25">
      <c r="A794" s="26"/>
      <c r="B794" s="26"/>
      <c r="C794" s="26"/>
      <c r="D794" s="26"/>
      <c r="E794" s="26"/>
      <c r="F794" s="26"/>
      <c r="H794" s="37"/>
      <c r="I794" s="27" t="s">
        <v>1110</v>
      </c>
      <c r="J794" s="27" t="s">
        <v>1133</v>
      </c>
      <c r="Z794" s="26" t="s">
        <v>209</v>
      </c>
      <c r="AF794" s="38"/>
      <c r="AN794" s="40"/>
      <c r="AQ794" s="39">
        <v>648</v>
      </c>
      <c r="AU794" s="43" t="s">
        <v>155</v>
      </c>
      <c r="AX794" s="46" t="s">
        <v>960</v>
      </c>
    </row>
    <row r="795" spans="1:67" x14ac:dyDescent="0.25">
      <c r="A795" s="26"/>
      <c r="B795" s="26"/>
      <c r="C795" s="26"/>
      <c r="D795" s="26"/>
      <c r="E795" s="26"/>
      <c r="F795" s="26"/>
      <c r="H795" s="37"/>
      <c r="I795" s="27" t="s">
        <v>1146</v>
      </c>
      <c r="J795" s="27" t="s">
        <v>1147</v>
      </c>
      <c r="AB795" s="26" t="s">
        <v>777</v>
      </c>
      <c r="AF795" s="38"/>
      <c r="AN795" s="40" t="s">
        <v>424</v>
      </c>
      <c r="AQ795" s="39">
        <v>653</v>
      </c>
      <c r="AR795" s="30" t="s">
        <v>1148</v>
      </c>
      <c r="AU795" s="43" t="s">
        <v>155</v>
      </c>
      <c r="BC795" s="48">
        <v>44756.86383101852</v>
      </c>
      <c r="BG795" s="49">
        <v>40</v>
      </c>
      <c r="BI795" s="49" t="e">
        <v>#VALUE!</v>
      </c>
    </row>
    <row r="796" spans="1:67" x14ac:dyDescent="0.25">
      <c r="A796" s="26"/>
      <c r="B796" s="26"/>
      <c r="C796" s="26"/>
      <c r="D796" s="26"/>
      <c r="E796" s="26"/>
      <c r="F796" s="26"/>
      <c r="H796" s="37"/>
      <c r="I796" s="27" t="s">
        <v>660</v>
      </c>
      <c r="J796" s="27" t="s">
        <v>661</v>
      </c>
      <c r="Z796" s="26" t="s">
        <v>209</v>
      </c>
      <c r="AF796" s="38"/>
      <c r="AN796" s="40"/>
      <c r="AQ796" s="39">
        <v>408</v>
      </c>
      <c r="AU796" s="43" t="s">
        <v>155</v>
      </c>
      <c r="BA796" s="47" t="s">
        <v>633</v>
      </c>
    </row>
    <row r="797" spans="1:67" x14ac:dyDescent="0.25">
      <c r="A797" s="26"/>
      <c r="B797" s="26"/>
      <c r="C797" s="26"/>
      <c r="D797" s="26"/>
      <c r="E797" s="26"/>
      <c r="F797" s="26"/>
      <c r="H797" s="37"/>
      <c r="I797" s="27" t="s">
        <v>658</v>
      </c>
      <c r="J797" s="27" t="s">
        <v>659</v>
      </c>
      <c r="Z797" s="26" t="s">
        <v>209</v>
      </c>
      <c r="AF797" s="38"/>
      <c r="AN797" s="40"/>
      <c r="AQ797" s="39">
        <v>407</v>
      </c>
      <c r="AU797" s="43" t="s">
        <v>155</v>
      </c>
      <c r="BA797" s="47" t="s">
        <v>633</v>
      </c>
    </row>
    <row r="798" spans="1:67" x14ac:dyDescent="0.25">
      <c r="A798" s="26"/>
      <c r="B798" s="26"/>
      <c r="C798" s="26"/>
      <c r="D798" s="26"/>
      <c r="E798" s="26"/>
      <c r="F798" s="26"/>
      <c r="H798" s="37"/>
      <c r="I798" s="27" t="s">
        <v>1155</v>
      </c>
      <c r="J798" s="27" t="s">
        <v>1156</v>
      </c>
      <c r="AF798" s="38"/>
      <c r="AN798" s="40"/>
      <c r="AQ798" s="39">
        <v>657</v>
      </c>
      <c r="AR798" s="30" t="s">
        <v>1157</v>
      </c>
      <c r="AU798" s="43" t="s">
        <v>155</v>
      </c>
      <c r="BC798" s="48">
        <v>44536</v>
      </c>
    </row>
    <row r="799" spans="1:67" x14ac:dyDescent="0.25">
      <c r="A799" s="26"/>
      <c r="B799" s="26"/>
      <c r="C799" s="26"/>
      <c r="D799" s="26"/>
      <c r="E799" s="26"/>
      <c r="F799" s="26"/>
      <c r="H799" s="37"/>
      <c r="I799" s="27" t="s">
        <v>2707</v>
      </c>
      <c r="J799" s="27" t="s">
        <v>2708</v>
      </c>
      <c r="Z799" s="26" t="s">
        <v>1532</v>
      </c>
      <c r="AF799" s="38"/>
      <c r="AN799" s="40"/>
      <c r="AQ799" s="39">
        <v>1054</v>
      </c>
      <c r="AU799" s="43" t="s">
        <v>155</v>
      </c>
      <c r="AX799" s="46" t="s">
        <v>2709</v>
      </c>
      <c r="BC799" s="48">
        <v>45657</v>
      </c>
      <c r="BO799" s="50">
        <v>3</v>
      </c>
    </row>
    <row r="800" spans="1:67" x14ac:dyDescent="0.25">
      <c r="H800" s="37"/>
      <c r="I800" s="27" t="s">
        <v>3269</v>
      </c>
      <c r="J800" s="27" t="s">
        <v>3270</v>
      </c>
      <c r="AW800" s="45">
        <v>45684</v>
      </c>
      <c r="AX800" s="46" t="s">
        <v>3271</v>
      </c>
    </row>
    <row r="801" spans="1:68" x14ac:dyDescent="0.25">
      <c r="A801" s="26"/>
      <c r="B801" s="26"/>
      <c r="C801" s="26"/>
      <c r="D801" s="26"/>
      <c r="E801" s="26"/>
      <c r="F801" s="26"/>
      <c r="H801" s="37"/>
      <c r="I801" s="27" t="s">
        <v>860</v>
      </c>
      <c r="J801" s="27" t="s">
        <v>861</v>
      </c>
      <c r="AB801" s="26" t="s">
        <v>777</v>
      </c>
      <c r="AF801" s="38"/>
      <c r="AN801" s="40"/>
      <c r="AQ801" s="39">
        <v>516</v>
      </c>
      <c r="AR801" s="30" t="s">
        <v>862</v>
      </c>
      <c r="AU801" s="43" t="s">
        <v>155</v>
      </c>
      <c r="BC801" s="48">
        <v>44334</v>
      </c>
      <c r="BI801" s="49" t="e">
        <v>#VALUE!</v>
      </c>
    </row>
    <row r="802" spans="1:68" x14ac:dyDescent="0.25">
      <c r="A802" s="26"/>
      <c r="B802" s="26"/>
      <c r="C802" s="26"/>
      <c r="D802" s="26"/>
      <c r="E802" s="26"/>
      <c r="F802" s="26"/>
      <c r="H802" s="37"/>
      <c r="I802" s="27" t="s">
        <v>1122</v>
      </c>
      <c r="J802" s="27" t="s">
        <v>1123</v>
      </c>
      <c r="AB802" s="26" t="s">
        <v>777</v>
      </c>
      <c r="AF802" s="38"/>
      <c r="AN802" s="40"/>
      <c r="AQ802" s="39">
        <v>645</v>
      </c>
      <c r="AR802" s="30" t="s">
        <v>1124</v>
      </c>
      <c r="AU802" s="43" t="s">
        <v>155</v>
      </c>
      <c r="BC802" s="48">
        <v>44461</v>
      </c>
      <c r="BI802" s="49" t="e">
        <v>#VALUE!</v>
      </c>
    </row>
    <row r="803" spans="1:68" x14ac:dyDescent="0.25">
      <c r="A803" s="26"/>
      <c r="B803" s="26"/>
      <c r="C803" s="26"/>
      <c r="D803" s="26"/>
      <c r="E803" s="26"/>
      <c r="F803" s="26"/>
      <c r="H803" s="37"/>
      <c r="I803" s="27" t="s">
        <v>1520</v>
      </c>
      <c r="J803" s="27" t="s">
        <v>1521</v>
      </c>
      <c r="AB803" s="26" t="s">
        <v>719</v>
      </c>
      <c r="AF803" s="38"/>
      <c r="AN803" s="40"/>
      <c r="AQ803" s="39">
        <v>776</v>
      </c>
      <c r="AR803" s="30" t="s">
        <v>1522</v>
      </c>
      <c r="AU803" s="43" t="s">
        <v>155</v>
      </c>
      <c r="BC803" s="48">
        <v>45346</v>
      </c>
      <c r="BG803" s="49">
        <v>758</v>
      </c>
      <c r="BI803" s="49">
        <v>6</v>
      </c>
      <c r="BJ803" s="49">
        <v>2</v>
      </c>
      <c r="BP803" s="49">
        <v>2</v>
      </c>
    </row>
    <row r="804" spans="1:68" x14ac:dyDescent="0.25">
      <c r="A804" s="26"/>
      <c r="B804" s="26"/>
      <c r="C804" s="26"/>
      <c r="D804" s="26"/>
      <c r="E804" s="26"/>
      <c r="F804" s="26"/>
      <c r="H804" s="37"/>
      <c r="I804" s="27" t="s">
        <v>1276</v>
      </c>
      <c r="J804" s="27" t="s">
        <v>1277</v>
      </c>
      <c r="AF804" s="38"/>
      <c r="AN804" s="40"/>
      <c r="AQ804" s="39">
        <v>699</v>
      </c>
      <c r="AR804" s="30" t="s">
        <v>1278</v>
      </c>
      <c r="AU804" s="43" t="s">
        <v>155</v>
      </c>
      <c r="BC804" s="48">
        <v>44926</v>
      </c>
      <c r="BG804" s="49">
        <v>27</v>
      </c>
    </row>
    <row r="805" spans="1:68" x14ac:dyDescent="0.25">
      <c r="A805" s="26"/>
      <c r="B805" s="26"/>
      <c r="C805" s="26"/>
      <c r="D805" s="26"/>
      <c r="E805" s="26"/>
      <c r="F805" s="26"/>
      <c r="H805" s="37"/>
      <c r="I805" s="27" t="s">
        <v>1159</v>
      </c>
      <c r="J805" s="27" t="s">
        <v>1160</v>
      </c>
      <c r="AB805" s="26" t="s">
        <v>719</v>
      </c>
      <c r="AF805" s="38"/>
      <c r="AN805" s="40"/>
      <c r="AQ805" s="39">
        <v>659</v>
      </c>
      <c r="AR805" s="30" t="s">
        <v>1161</v>
      </c>
      <c r="AU805" s="43" t="s">
        <v>155</v>
      </c>
      <c r="BC805" s="48">
        <v>44575</v>
      </c>
      <c r="BG805" s="49">
        <v>31</v>
      </c>
    </row>
    <row r="806" spans="1:68" x14ac:dyDescent="0.25">
      <c r="A806" s="26"/>
      <c r="B806" s="26"/>
      <c r="C806" s="26"/>
      <c r="D806" s="26"/>
      <c r="E806" s="26"/>
      <c r="F806" s="26"/>
      <c r="H806" s="37"/>
      <c r="I806" s="27" t="s">
        <v>1140</v>
      </c>
      <c r="J806" s="27" t="s">
        <v>1141</v>
      </c>
      <c r="AB806" s="26" t="s">
        <v>719</v>
      </c>
      <c r="AF806" s="38"/>
      <c r="AN806" s="40" t="s">
        <v>424</v>
      </c>
      <c r="AQ806" s="39">
        <v>650</v>
      </c>
      <c r="AR806" s="30" t="s">
        <v>1142</v>
      </c>
      <c r="AU806" s="43" t="s">
        <v>155</v>
      </c>
      <c r="BC806" s="48">
        <v>44536</v>
      </c>
    </row>
    <row r="807" spans="1:68" x14ac:dyDescent="0.25">
      <c r="A807" s="26"/>
      <c r="B807" s="26"/>
      <c r="C807" s="26"/>
      <c r="D807" s="26"/>
      <c r="E807" s="26"/>
      <c r="F807" s="26"/>
      <c r="H807" s="37"/>
      <c r="I807" s="27" t="s">
        <v>1388</v>
      </c>
      <c r="J807" s="27" t="s">
        <v>1389</v>
      </c>
      <c r="AB807" s="26" t="s">
        <v>423</v>
      </c>
      <c r="AF807" s="38"/>
      <c r="AN807" s="40" t="s">
        <v>424</v>
      </c>
      <c r="AQ807" s="39">
        <v>734</v>
      </c>
      <c r="AR807" s="30" t="s">
        <v>1390</v>
      </c>
      <c r="AU807" s="43" t="s">
        <v>155</v>
      </c>
      <c r="BC807" s="48">
        <v>44862</v>
      </c>
      <c r="BG807" s="49">
        <v>121</v>
      </c>
    </row>
    <row r="808" spans="1:68" x14ac:dyDescent="0.25">
      <c r="A808" s="26"/>
      <c r="B808" s="26"/>
      <c r="C808" s="26"/>
      <c r="D808" s="26"/>
      <c r="E808" s="26"/>
      <c r="F808" s="26"/>
      <c r="H808" s="37"/>
      <c r="I808" s="27" t="s">
        <v>795</v>
      </c>
      <c r="J808" s="27" t="s">
        <v>796</v>
      </c>
      <c r="L808" s="30" t="s">
        <v>797</v>
      </c>
      <c r="Z808" s="26" t="s">
        <v>610</v>
      </c>
      <c r="AB808" s="26" t="s">
        <v>423</v>
      </c>
      <c r="AF808" s="38" t="s">
        <v>29</v>
      </c>
      <c r="AN808" s="40"/>
      <c r="AQ808" s="39">
        <v>488</v>
      </c>
      <c r="AR808" s="30" t="s">
        <v>798</v>
      </c>
      <c r="AU808" s="43" t="s">
        <v>155</v>
      </c>
      <c r="AX808" s="46" t="s">
        <v>799</v>
      </c>
      <c r="BC808" s="48">
        <v>45504</v>
      </c>
      <c r="BG808" s="49">
        <v>151</v>
      </c>
      <c r="BI808" s="49" t="e">
        <v>#VALUE!</v>
      </c>
      <c r="BL808" s="49">
        <v>1</v>
      </c>
      <c r="BP808" s="49">
        <v>2</v>
      </c>
    </row>
    <row r="809" spans="1:68" x14ac:dyDescent="0.25">
      <c r="A809" s="26"/>
      <c r="B809" s="26"/>
      <c r="C809" s="26"/>
      <c r="D809" s="26"/>
      <c r="E809" s="26"/>
      <c r="F809" s="26"/>
      <c r="H809" s="37"/>
      <c r="I809" s="27" t="s">
        <v>1047</v>
      </c>
      <c r="J809" s="27" t="s">
        <v>1048</v>
      </c>
      <c r="AA809" s="26" t="s">
        <v>1049</v>
      </c>
      <c r="AF809" s="38"/>
      <c r="AM809" s="39" t="s">
        <v>31</v>
      </c>
      <c r="AN809" s="40"/>
      <c r="AQ809" s="39">
        <v>615</v>
      </c>
      <c r="AR809" s="30" t="s">
        <v>1050</v>
      </c>
      <c r="AU809" s="43" t="s">
        <v>155</v>
      </c>
      <c r="BC809" s="48">
        <v>45309</v>
      </c>
      <c r="BG809" s="49">
        <v>8</v>
      </c>
      <c r="BI809" s="49" t="e">
        <v>#VALUE!</v>
      </c>
    </row>
    <row r="810" spans="1:68" x14ac:dyDescent="0.25">
      <c r="A810" s="44"/>
      <c r="B810" s="44"/>
      <c r="C810" s="44"/>
      <c r="D810" s="44"/>
      <c r="E810" s="44"/>
      <c r="F810" s="44"/>
      <c r="G810" s="131"/>
      <c r="H810" s="37"/>
      <c r="I810" s="27" t="s">
        <v>1572</v>
      </c>
      <c r="J810" s="27" t="s">
        <v>1573</v>
      </c>
      <c r="Z810" s="26" t="s">
        <v>1574</v>
      </c>
      <c r="AF810" s="38"/>
      <c r="AN810" s="40"/>
      <c r="AQ810" s="39">
        <v>792</v>
      </c>
      <c r="AU810" s="43" t="s">
        <v>155</v>
      </c>
      <c r="AV810" s="44" t="s">
        <v>1575</v>
      </c>
    </row>
    <row r="811" spans="1:68" x14ac:dyDescent="0.25">
      <c r="A811" s="26"/>
      <c r="B811" s="26"/>
      <c r="C811" s="26"/>
      <c r="D811" s="26"/>
      <c r="E811" s="26"/>
      <c r="F811" s="26"/>
      <c r="H811" s="37"/>
      <c r="I811" s="27" t="s">
        <v>709</v>
      </c>
      <c r="J811" s="27" t="s">
        <v>710</v>
      </c>
      <c r="AB811" s="26" t="s">
        <v>423</v>
      </c>
      <c r="AF811" s="38"/>
      <c r="AN811" s="40" t="s">
        <v>424</v>
      </c>
      <c r="AQ811" s="39">
        <v>433</v>
      </c>
      <c r="AR811" s="30" t="s">
        <v>707</v>
      </c>
      <c r="AU811" s="43" t="s">
        <v>155</v>
      </c>
      <c r="BC811" s="48">
        <v>44347</v>
      </c>
      <c r="BI811" s="49" t="e">
        <v>#VALUE!</v>
      </c>
    </row>
    <row r="812" spans="1:68" x14ac:dyDescent="0.25">
      <c r="A812" s="26"/>
      <c r="B812" s="26"/>
      <c r="C812" s="26"/>
      <c r="D812" s="26"/>
      <c r="E812" s="26"/>
      <c r="F812" s="26"/>
      <c r="H812" s="37"/>
      <c r="I812" s="27" t="s">
        <v>1766</v>
      </c>
      <c r="J812" s="27" t="s">
        <v>1767</v>
      </c>
      <c r="L812" s="30" t="s">
        <v>750</v>
      </c>
      <c r="AF812" s="38"/>
      <c r="AK812" s="38">
        <v>45155</v>
      </c>
      <c r="AN812" s="40"/>
      <c r="AQ812" s="39">
        <v>840</v>
      </c>
      <c r="AR812" s="30" t="s">
        <v>1740</v>
      </c>
      <c r="AU812" s="43" t="s">
        <v>155</v>
      </c>
      <c r="BA812" s="47" t="s">
        <v>35</v>
      </c>
      <c r="BC812" s="48">
        <v>45264</v>
      </c>
      <c r="BI812" s="49" t="e">
        <v>#VALUE!</v>
      </c>
      <c r="BM812" s="49">
        <v>4</v>
      </c>
    </row>
    <row r="813" spans="1:68" x14ac:dyDescent="0.25">
      <c r="A813" s="26"/>
      <c r="B813" s="26"/>
      <c r="C813" s="26"/>
      <c r="D813" s="26"/>
      <c r="E813" s="26"/>
      <c r="F813" s="26"/>
      <c r="H813" s="37"/>
      <c r="I813" s="27" t="s">
        <v>1542</v>
      </c>
      <c r="J813" s="27" t="s">
        <v>1543</v>
      </c>
      <c r="AB813" s="26" t="s">
        <v>719</v>
      </c>
      <c r="AF813" s="38"/>
      <c r="AN813" s="40" t="s">
        <v>424</v>
      </c>
      <c r="AQ813" s="39">
        <v>782</v>
      </c>
      <c r="AR813" s="30" t="s">
        <v>1544</v>
      </c>
      <c r="AU813" s="43" t="s">
        <v>155</v>
      </c>
      <c r="BC813" s="48">
        <v>44858</v>
      </c>
      <c r="BG813" s="49">
        <v>198</v>
      </c>
    </row>
    <row r="814" spans="1:68" x14ac:dyDescent="0.25">
      <c r="A814" s="26"/>
      <c r="B814" s="26"/>
      <c r="C814" s="26"/>
      <c r="D814" s="26"/>
      <c r="E814" s="26"/>
      <c r="F814" s="26"/>
      <c r="H814" s="37"/>
      <c r="I814" s="27" t="s">
        <v>1143</v>
      </c>
      <c r="J814" s="27" t="s">
        <v>1144</v>
      </c>
      <c r="AF814" s="38"/>
      <c r="AN814" s="40" t="s">
        <v>424</v>
      </c>
      <c r="AQ814" s="39">
        <v>651</v>
      </c>
      <c r="AR814" s="30" t="s">
        <v>1145</v>
      </c>
      <c r="AU814" s="43" t="s">
        <v>155</v>
      </c>
      <c r="BC814" s="48">
        <v>44792</v>
      </c>
      <c r="BG814" s="49">
        <v>56</v>
      </c>
    </row>
    <row r="815" spans="1:68" x14ac:dyDescent="0.25">
      <c r="A815" s="26"/>
      <c r="B815" s="26"/>
      <c r="C815" s="26"/>
      <c r="D815" s="26"/>
      <c r="E815" s="26"/>
      <c r="F815" s="26"/>
      <c r="H815" s="37"/>
      <c r="I815" s="27" t="s">
        <v>1143</v>
      </c>
      <c r="J815" s="27" t="s">
        <v>1153</v>
      </c>
      <c r="AF815" s="38"/>
      <c r="AN815" s="40" t="s">
        <v>424</v>
      </c>
      <c r="AQ815" s="39">
        <v>656</v>
      </c>
      <c r="AR815" s="30" t="s">
        <v>1154</v>
      </c>
      <c r="AU815" s="43" t="s">
        <v>155</v>
      </c>
      <c r="BC815" s="48">
        <v>45309</v>
      </c>
      <c r="BG815" s="49">
        <v>63</v>
      </c>
      <c r="BI815" s="49">
        <v>1</v>
      </c>
    </row>
    <row r="816" spans="1:68" x14ac:dyDescent="0.25">
      <c r="A816" s="26"/>
      <c r="B816" s="26"/>
      <c r="C816" s="26"/>
      <c r="D816" s="26"/>
      <c r="E816" s="26"/>
      <c r="F816" s="26"/>
      <c r="H816" s="37"/>
      <c r="I816" s="27" t="s">
        <v>1143</v>
      </c>
      <c r="J816" s="27" t="s">
        <v>1167</v>
      </c>
      <c r="AF816" s="38"/>
      <c r="AN816" s="40" t="s">
        <v>424</v>
      </c>
      <c r="AQ816" s="39">
        <v>662</v>
      </c>
      <c r="AR816" s="30" t="s">
        <v>1168</v>
      </c>
      <c r="AU816" s="43" t="s">
        <v>155</v>
      </c>
      <c r="BC816" s="48">
        <v>44792</v>
      </c>
      <c r="BG816" s="49">
        <v>60</v>
      </c>
      <c r="BI816" s="49" t="e">
        <v>#VALUE!</v>
      </c>
    </row>
    <row r="817" spans="1:61" x14ac:dyDescent="0.25">
      <c r="A817" s="26"/>
      <c r="B817" s="26"/>
      <c r="C817" s="26"/>
      <c r="D817" s="26"/>
      <c r="E817" s="26"/>
      <c r="F817" s="26"/>
      <c r="H817" s="37"/>
      <c r="I817" s="27" t="s">
        <v>800</v>
      </c>
      <c r="J817" s="27" t="s">
        <v>801</v>
      </c>
      <c r="AB817" s="26" t="s">
        <v>719</v>
      </c>
      <c r="AF817" s="38"/>
      <c r="AN817" s="40"/>
      <c r="AQ817" s="39">
        <v>489</v>
      </c>
      <c r="AR817" s="30" t="s">
        <v>802</v>
      </c>
      <c r="AU817" s="43" t="s">
        <v>155</v>
      </c>
      <c r="BC817" s="48">
        <v>44145</v>
      </c>
    </row>
    <row r="818" spans="1:61" x14ac:dyDescent="0.25">
      <c r="A818" s="26"/>
      <c r="B818" s="26"/>
      <c r="C818" s="26"/>
      <c r="D818" s="26"/>
      <c r="E818" s="26"/>
      <c r="F818" s="26"/>
      <c r="H818" s="37"/>
      <c r="I818" s="27" t="s">
        <v>3283</v>
      </c>
      <c r="J818" s="27" t="s">
        <v>3284</v>
      </c>
      <c r="L818" s="30" t="s">
        <v>750</v>
      </c>
      <c r="AF818" s="38"/>
      <c r="AN818" s="40"/>
      <c r="AU818" s="43" t="s">
        <v>1185</v>
      </c>
      <c r="AX818" s="46" t="s">
        <v>3285</v>
      </c>
      <c r="BI818" s="49" t="e">
        <v>#VALUE!</v>
      </c>
    </row>
    <row r="819" spans="1:61" x14ac:dyDescent="0.25">
      <c r="A819" s="26"/>
      <c r="B819" s="26"/>
      <c r="C819" s="26"/>
      <c r="D819" s="26"/>
      <c r="E819" s="26"/>
      <c r="F819" s="26"/>
      <c r="H819" s="37"/>
      <c r="I819" s="27" t="s">
        <v>652</v>
      </c>
      <c r="J819" s="27" t="s">
        <v>653</v>
      </c>
      <c r="Z819" s="26" t="s">
        <v>209</v>
      </c>
      <c r="AF819" s="38"/>
      <c r="AN819" s="40"/>
      <c r="AQ819" s="39">
        <v>403</v>
      </c>
      <c r="AU819" s="43" t="s">
        <v>155</v>
      </c>
      <c r="BA819" s="47" t="s">
        <v>633</v>
      </c>
    </row>
    <row r="820" spans="1:61" x14ac:dyDescent="0.25">
      <c r="A820" s="26"/>
      <c r="B820" s="26"/>
      <c r="C820" s="26"/>
      <c r="D820" s="26"/>
      <c r="E820" s="26"/>
      <c r="F820" s="26"/>
      <c r="H820" s="37"/>
      <c r="I820" s="27" t="s">
        <v>1169</v>
      </c>
      <c r="J820" s="27" t="s">
        <v>1170</v>
      </c>
      <c r="AB820" s="26" t="s">
        <v>1131</v>
      </c>
      <c r="AF820" s="38"/>
      <c r="AN820" s="40" t="s">
        <v>424</v>
      </c>
      <c r="AQ820" s="39">
        <v>663</v>
      </c>
      <c r="AR820" s="30" t="s">
        <v>1171</v>
      </c>
      <c r="AU820" s="43" t="s">
        <v>155</v>
      </c>
      <c r="BC820" s="48">
        <v>44536</v>
      </c>
      <c r="BI820" s="49" t="e">
        <v>#VALUE!</v>
      </c>
    </row>
    <row r="821" spans="1:61" x14ac:dyDescent="0.25">
      <c r="A821" s="26"/>
      <c r="B821" s="26"/>
      <c r="C821" s="26"/>
      <c r="D821" s="26"/>
      <c r="E821" s="26"/>
      <c r="F821" s="26"/>
      <c r="H821" s="37"/>
      <c r="I821" s="27" t="s">
        <v>3286</v>
      </c>
      <c r="J821" s="27" t="s">
        <v>3287</v>
      </c>
      <c r="AF821" s="38"/>
      <c r="AN821" s="40"/>
      <c r="AU821" s="43" t="s">
        <v>155</v>
      </c>
      <c r="BC821" s="48">
        <v>43895</v>
      </c>
    </row>
    <row r="822" spans="1:61" x14ac:dyDescent="0.25">
      <c r="A822" s="26"/>
      <c r="B822" s="26"/>
      <c r="C822" s="26"/>
      <c r="D822" s="26"/>
      <c r="E822" s="26"/>
      <c r="F822" s="26"/>
      <c r="H822" s="37"/>
      <c r="I822" s="27" t="s">
        <v>3288</v>
      </c>
      <c r="J822" s="27" t="s">
        <v>3289</v>
      </c>
      <c r="W822" s="26" t="s">
        <v>47</v>
      </c>
      <c r="AF822" s="38" t="s">
        <v>47</v>
      </c>
      <c r="AN822" s="40"/>
      <c r="AU822" s="43" t="s">
        <v>155</v>
      </c>
      <c r="BA822" s="47" t="s">
        <v>47</v>
      </c>
      <c r="BC822" s="48">
        <v>44706</v>
      </c>
      <c r="BG822" s="49">
        <v>40</v>
      </c>
    </row>
    <row r="823" spans="1:61" x14ac:dyDescent="0.25">
      <c r="A823" s="26"/>
      <c r="B823" s="26"/>
      <c r="C823" s="26"/>
      <c r="D823" s="26"/>
      <c r="E823" s="26"/>
      <c r="F823" s="26"/>
      <c r="H823" s="37"/>
      <c r="I823" s="27" t="s">
        <v>654</v>
      </c>
      <c r="J823" s="27" t="s">
        <v>655</v>
      </c>
      <c r="Z823" s="26" t="s">
        <v>209</v>
      </c>
      <c r="AF823" s="38"/>
      <c r="AN823" s="40"/>
      <c r="AQ823" s="39">
        <v>405</v>
      </c>
      <c r="AU823" s="43" t="s">
        <v>155</v>
      </c>
      <c r="BA823" s="47" t="s">
        <v>633</v>
      </c>
    </row>
    <row r="824" spans="1:61" x14ac:dyDescent="0.25">
      <c r="A824" s="26"/>
      <c r="B824" s="26"/>
      <c r="C824" s="26"/>
      <c r="D824" s="26"/>
      <c r="E824" s="26"/>
      <c r="F824" s="26"/>
      <c r="H824" s="37"/>
      <c r="I824" s="27" t="s">
        <v>3290</v>
      </c>
      <c r="J824" s="27" t="s">
        <v>3291</v>
      </c>
      <c r="W824" s="26" t="s">
        <v>47</v>
      </c>
      <c r="AB824" s="26" t="s">
        <v>28</v>
      </c>
      <c r="AF824" s="38" t="s">
        <v>47</v>
      </c>
      <c r="AN824" s="40"/>
      <c r="AU824" s="43" t="s">
        <v>155</v>
      </c>
      <c r="BA824" s="47" t="s">
        <v>47</v>
      </c>
      <c r="BC824" s="48">
        <v>44872</v>
      </c>
      <c r="BG824" s="49">
        <v>24</v>
      </c>
    </row>
    <row r="825" spans="1:61" x14ac:dyDescent="0.25">
      <c r="A825" s="26"/>
      <c r="B825" s="26"/>
      <c r="C825" s="26"/>
      <c r="D825" s="26"/>
      <c r="E825" s="26"/>
      <c r="F825" s="26"/>
      <c r="H825" s="37"/>
      <c r="I825" s="27" t="s">
        <v>867</v>
      </c>
      <c r="J825" s="27" t="s">
        <v>868</v>
      </c>
      <c r="AB825" s="26" t="s">
        <v>777</v>
      </c>
      <c r="AF825" s="38"/>
      <c r="AN825" s="40"/>
      <c r="AQ825" s="39">
        <v>519</v>
      </c>
      <c r="AR825" s="30" t="s">
        <v>869</v>
      </c>
      <c r="AU825" s="43" t="s">
        <v>155</v>
      </c>
      <c r="BC825" s="48">
        <v>44334</v>
      </c>
      <c r="BI825" s="49" t="e">
        <v>#VALUE!</v>
      </c>
    </row>
    <row r="826" spans="1:61" x14ac:dyDescent="0.25">
      <c r="A826" s="26"/>
      <c r="B826" s="26"/>
      <c r="C826" s="26"/>
      <c r="D826" s="26"/>
      <c r="E826" s="26"/>
      <c r="F826" s="26"/>
      <c r="H826" s="37"/>
      <c r="I826" s="27" t="s">
        <v>881</v>
      </c>
      <c r="J826" s="27" t="s">
        <v>882</v>
      </c>
      <c r="AB826" s="26" t="s">
        <v>777</v>
      </c>
      <c r="AF826" s="38"/>
      <c r="AN826" s="40"/>
      <c r="AQ826" s="39">
        <v>525</v>
      </c>
      <c r="AR826" s="30" t="s">
        <v>883</v>
      </c>
      <c r="AU826" s="43" t="s">
        <v>155</v>
      </c>
      <c r="BC826" s="48">
        <v>44740</v>
      </c>
      <c r="BI826" s="49" t="e">
        <v>#VALUE!</v>
      </c>
    </row>
    <row r="827" spans="1:61" x14ac:dyDescent="0.25">
      <c r="A827" s="26"/>
      <c r="B827" s="26"/>
      <c r="C827" s="26"/>
      <c r="D827" s="26"/>
      <c r="E827" s="26"/>
      <c r="F827" s="26"/>
      <c r="H827" s="37"/>
      <c r="I827" s="27" t="s">
        <v>3295</v>
      </c>
      <c r="J827" s="27" t="s">
        <v>3296</v>
      </c>
      <c r="W827" s="26" t="s">
        <v>2191</v>
      </c>
      <c r="Y827" s="26">
        <v>2025</v>
      </c>
      <c r="AF827" s="38"/>
      <c r="AG827" s="33" t="s">
        <v>3297</v>
      </c>
      <c r="AN827" s="40"/>
      <c r="AU827" s="43" t="s">
        <v>1185</v>
      </c>
      <c r="AW827" s="45">
        <v>45684</v>
      </c>
      <c r="AX827" s="46" t="s">
        <v>2956</v>
      </c>
    </row>
    <row r="828" spans="1:61" x14ac:dyDescent="0.25">
      <c r="A828" s="26"/>
      <c r="B828" s="26"/>
      <c r="C828" s="26"/>
      <c r="D828" s="26"/>
      <c r="E828" s="26"/>
      <c r="F828" s="26"/>
      <c r="H828" s="37"/>
      <c r="I828" s="27" t="s">
        <v>864</v>
      </c>
      <c r="J828" s="27" t="s">
        <v>865</v>
      </c>
      <c r="AB828" s="26" t="s">
        <v>423</v>
      </c>
      <c r="AF828" s="38"/>
      <c r="AN828" s="40"/>
      <c r="AQ828" s="39">
        <v>518</v>
      </c>
      <c r="AR828" s="30" t="s">
        <v>866</v>
      </c>
      <c r="AU828" s="43" t="s">
        <v>155</v>
      </c>
      <c r="BC828" s="48">
        <v>44391</v>
      </c>
      <c r="BI828" s="49" t="e">
        <v>#VALUE!</v>
      </c>
    </row>
    <row r="829" spans="1:61" x14ac:dyDescent="0.25">
      <c r="A829" s="26"/>
      <c r="B829" s="26"/>
      <c r="C829" s="26"/>
      <c r="D829" s="26"/>
      <c r="E829" s="26"/>
      <c r="F829" s="26"/>
      <c r="H829" s="37"/>
      <c r="I829" s="27" t="s">
        <v>1165</v>
      </c>
      <c r="J829" s="27" t="s">
        <v>1876</v>
      </c>
      <c r="AA829" s="26" t="s">
        <v>1878</v>
      </c>
      <c r="AB829" s="26" t="s">
        <v>423</v>
      </c>
      <c r="AF829" s="38"/>
      <c r="AN829" s="40" t="s">
        <v>972</v>
      </c>
      <c r="AU829" s="43" t="s">
        <v>155</v>
      </c>
      <c r="BC829" s="48">
        <v>44587</v>
      </c>
      <c r="BG829" s="49">
        <v>2022</v>
      </c>
      <c r="BI829" s="49" t="e">
        <v>#VALUE!</v>
      </c>
    </row>
    <row r="830" spans="1:61" x14ac:dyDescent="0.25">
      <c r="A830" s="26"/>
      <c r="B830" s="26"/>
      <c r="C830" s="26"/>
      <c r="D830" s="26"/>
      <c r="E830" s="26"/>
      <c r="F830" s="26"/>
      <c r="H830" s="37"/>
      <c r="I830" s="27" t="s">
        <v>1165</v>
      </c>
      <c r="J830" s="27" t="s">
        <v>1166</v>
      </c>
      <c r="Z830" s="26" t="s">
        <v>209</v>
      </c>
      <c r="AF830" s="38"/>
      <c r="AN830" s="40"/>
      <c r="AQ830" s="39">
        <v>661</v>
      </c>
      <c r="AU830" s="43" t="s">
        <v>155</v>
      </c>
      <c r="AX830" s="46" t="s">
        <v>960</v>
      </c>
    </row>
    <row r="831" spans="1:61" x14ac:dyDescent="0.25">
      <c r="A831" s="26"/>
      <c r="B831" s="26"/>
      <c r="C831" s="26"/>
      <c r="D831" s="26"/>
      <c r="E831" s="26"/>
      <c r="F831" s="26"/>
      <c r="H831" s="37"/>
      <c r="I831" s="27" t="s">
        <v>3303</v>
      </c>
      <c r="J831" s="27" t="s">
        <v>3304</v>
      </c>
      <c r="AF831" s="38"/>
      <c r="AN831" s="40"/>
      <c r="AR831" s="30" t="s">
        <v>3305</v>
      </c>
      <c r="AU831" s="43" t="s">
        <v>155</v>
      </c>
      <c r="AX831" s="46" t="s">
        <v>3305</v>
      </c>
      <c r="BC831" s="48">
        <v>44510</v>
      </c>
      <c r="BI831" s="49" t="e">
        <v>#VALUE!</v>
      </c>
    </row>
    <row r="832" spans="1:61" x14ac:dyDescent="0.25">
      <c r="A832" s="26"/>
      <c r="B832" s="26"/>
      <c r="C832" s="26"/>
      <c r="D832" s="26"/>
      <c r="E832" s="26"/>
      <c r="F832" s="26"/>
      <c r="H832" s="37"/>
      <c r="I832" s="27" t="s">
        <v>3306</v>
      </c>
      <c r="J832" s="27" t="s">
        <v>3307</v>
      </c>
      <c r="L832" s="30" t="s">
        <v>750</v>
      </c>
      <c r="W832" s="26" t="s">
        <v>1093</v>
      </c>
      <c r="Z832" s="26" t="s">
        <v>78</v>
      </c>
      <c r="AB832" s="26" t="s">
        <v>423</v>
      </c>
      <c r="AF832" s="38"/>
      <c r="AN832" s="40"/>
      <c r="AU832" s="43" t="s">
        <v>1185</v>
      </c>
      <c r="AX832" s="46" t="s">
        <v>3308</v>
      </c>
      <c r="BI832" s="49" t="e">
        <v>#VALUE!</v>
      </c>
    </row>
    <row r="833" spans="1:65" x14ac:dyDescent="0.25">
      <c r="A833" s="26"/>
      <c r="B833" s="26"/>
      <c r="C833" s="26"/>
      <c r="D833" s="26"/>
      <c r="E833" s="26"/>
      <c r="F833" s="26"/>
      <c r="H833" s="37"/>
      <c r="I833" s="27" t="s">
        <v>1563</v>
      </c>
      <c r="J833" s="27" t="s">
        <v>1564</v>
      </c>
      <c r="AB833" s="26" t="s">
        <v>777</v>
      </c>
      <c r="AF833" s="38"/>
      <c r="AN833" s="40" t="s">
        <v>424</v>
      </c>
      <c r="AQ833" s="39">
        <v>789</v>
      </c>
      <c r="AR833" s="30" t="s">
        <v>1565</v>
      </c>
      <c r="AU833" s="43" t="s">
        <v>155</v>
      </c>
      <c r="BC833" s="48">
        <v>44887</v>
      </c>
      <c r="BG833" s="49">
        <v>51</v>
      </c>
      <c r="BI833" s="49" t="e">
        <v>#VALUE!</v>
      </c>
    </row>
    <row r="834" spans="1:65" x14ac:dyDescent="0.25">
      <c r="A834" s="26"/>
      <c r="B834" s="26"/>
      <c r="C834" s="26"/>
      <c r="D834" s="26"/>
      <c r="E834" s="26"/>
      <c r="F834" s="26"/>
      <c r="H834" s="37"/>
      <c r="I834" s="27" t="s">
        <v>227</v>
      </c>
      <c r="J834" s="27" t="s">
        <v>228</v>
      </c>
      <c r="Z834" s="26" t="s">
        <v>209</v>
      </c>
      <c r="AF834" s="38"/>
      <c r="AN834" s="40"/>
      <c r="AQ834" s="39">
        <v>72</v>
      </c>
      <c r="AU834" s="43" t="s">
        <v>155</v>
      </c>
    </row>
    <row r="835" spans="1:65" x14ac:dyDescent="0.25">
      <c r="A835" s="26"/>
      <c r="B835" s="26"/>
      <c r="C835" s="26"/>
      <c r="D835" s="26"/>
      <c r="E835" s="26"/>
      <c r="F835" s="26"/>
      <c r="H835" s="37"/>
      <c r="I835" s="27" t="s">
        <v>3312</v>
      </c>
      <c r="J835" s="27" t="s">
        <v>3313</v>
      </c>
      <c r="AB835" s="26" t="s">
        <v>423</v>
      </c>
      <c r="AF835" s="38"/>
      <c r="AN835" s="40" t="s">
        <v>972</v>
      </c>
      <c r="AR835" s="30" t="s">
        <v>3305</v>
      </c>
      <c r="AU835" s="43" t="s">
        <v>155</v>
      </c>
      <c r="BC835" s="48">
        <v>44496</v>
      </c>
      <c r="BI835" s="49" t="e">
        <v>#VALUE!</v>
      </c>
    </row>
    <row r="836" spans="1:65" x14ac:dyDescent="0.25">
      <c r="A836" s="26"/>
      <c r="B836" s="26"/>
      <c r="C836" s="26"/>
      <c r="D836" s="26"/>
      <c r="E836" s="26"/>
      <c r="F836" s="26"/>
      <c r="H836" s="37"/>
      <c r="I836" s="27" t="s">
        <v>1612</v>
      </c>
      <c r="J836" s="27" t="s">
        <v>1613</v>
      </c>
      <c r="AB836" s="26" t="s">
        <v>777</v>
      </c>
      <c r="AF836" s="38"/>
      <c r="AN836" s="40" t="s">
        <v>424</v>
      </c>
      <c r="AQ836" s="39">
        <v>804</v>
      </c>
      <c r="AR836" s="30" t="s">
        <v>1614</v>
      </c>
      <c r="AU836" s="43" t="s">
        <v>155</v>
      </c>
      <c r="BC836" s="48">
        <v>44903</v>
      </c>
      <c r="BG836" s="49">
        <v>80</v>
      </c>
      <c r="BI836" s="49" t="e">
        <v>#VALUE!</v>
      </c>
    </row>
    <row r="837" spans="1:65" x14ac:dyDescent="0.25">
      <c r="A837" s="26"/>
      <c r="B837" s="26"/>
      <c r="C837" s="26"/>
      <c r="D837" s="26"/>
      <c r="E837" s="26"/>
      <c r="F837" s="26"/>
      <c r="H837" s="37"/>
      <c r="I837" s="27" t="s">
        <v>1497</v>
      </c>
      <c r="J837" s="27" t="s">
        <v>1498</v>
      </c>
      <c r="AF837" s="38"/>
      <c r="AN837" s="40"/>
      <c r="AQ837" s="39">
        <v>768</v>
      </c>
      <c r="AR837" s="30" t="s">
        <v>1499</v>
      </c>
      <c r="AU837" s="43" t="s">
        <v>155</v>
      </c>
      <c r="BC837" s="48">
        <v>45307</v>
      </c>
      <c r="BG837" s="49">
        <v>53</v>
      </c>
      <c r="BI837" s="49" t="e">
        <v>#VALUE!</v>
      </c>
      <c r="BJ837" s="49">
        <v>3</v>
      </c>
      <c r="BK837" s="49">
        <v>1</v>
      </c>
      <c r="BM837" s="49">
        <v>1</v>
      </c>
    </row>
    <row r="838" spans="1:65" x14ac:dyDescent="0.25">
      <c r="A838" s="26"/>
      <c r="B838" s="26"/>
      <c r="C838" s="26"/>
      <c r="D838" s="26"/>
      <c r="E838" s="26"/>
      <c r="F838" s="26"/>
      <c r="H838" s="37"/>
      <c r="I838" s="27" t="s">
        <v>1172</v>
      </c>
      <c r="J838" s="27" t="s">
        <v>1173</v>
      </c>
      <c r="AF838" s="38"/>
      <c r="AN838" s="40" t="s">
        <v>424</v>
      </c>
      <c r="AQ838" s="39">
        <v>664</v>
      </c>
      <c r="AR838" s="30" t="s">
        <v>1174</v>
      </c>
      <c r="AU838" s="43" t="s">
        <v>155</v>
      </c>
      <c r="BC838" s="48">
        <v>44775</v>
      </c>
      <c r="BG838" s="49">
        <v>110</v>
      </c>
      <c r="BI838" s="49" t="e">
        <v>#VALUE!</v>
      </c>
    </row>
    <row r="839" spans="1:65" x14ac:dyDescent="0.25">
      <c r="A839" s="26"/>
      <c r="B839" s="26"/>
      <c r="C839" s="26"/>
      <c r="D839" s="26"/>
      <c r="E839" s="26"/>
      <c r="F839" s="26"/>
      <c r="H839" s="37"/>
      <c r="I839" s="27" t="s">
        <v>884</v>
      </c>
      <c r="J839" s="27" t="s">
        <v>885</v>
      </c>
      <c r="AB839" s="26" t="s">
        <v>777</v>
      </c>
      <c r="AF839" s="38"/>
      <c r="AN839" s="40"/>
      <c r="AQ839" s="39">
        <v>526</v>
      </c>
      <c r="AR839" s="30" t="s">
        <v>886</v>
      </c>
      <c r="AU839" s="43" t="s">
        <v>155</v>
      </c>
      <c r="BC839" s="48">
        <v>44344</v>
      </c>
      <c r="BI839" s="49" t="e">
        <v>#VALUE!</v>
      </c>
    </row>
    <row r="840" spans="1:65" x14ac:dyDescent="0.25">
      <c r="A840" s="26"/>
      <c r="B840" s="26"/>
      <c r="C840" s="26"/>
      <c r="D840" s="26"/>
      <c r="E840" s="26"/>
      <c r="F840" s="26"/>
      <c r="H840" s="37"/>
      <c r="I840" s="27" t="s">
        <v>884</v>
      </c>
      <c r="J840" s="27" t="s">
        <v>887</v>
      </c>
      <c r="AB840" s="26" t="s">
        <v>777</v>
      </c>
      <c r="AF840" s="38"/>
      <c r="AN840" s="40"/>
      <c r="AQ840" s="39">
        <v>526</v>
      </c>
      <c r="AR840" s="30" t="s">
        <v>886</v>
      </c>
      <c r="AU840" s="43" t="s">
        <v>155</v>
      </c>
      <c r="BC840" s="48">
        <v>44344</v>
      </c>
      <c r="BI840" s="49" t="e">
        <v>#VALUE!</v>
      </c>
    </row>
    <row r="841" spans="1:65" x14ac:dyDescent="0.25">
      <c r="A841" s="26"/>
      <c r="B841" s="26"/>
      <c r="C841" s="26"/>
      <c r="D841" s="26"/>
      <c r="E841" s="26"/>
      <c r="F841" s="26"/>
      <c r="H841" s="37"/>
      <c r="I841" s="27" t="s">
        <v>1768</v>
      </c>
      <c r="J841" s="27" t="s">
        <v>1769</v>
      </c>
      <c r="Z841" s="26" t="s">
        <v>1532</v>
      </c>
      <c r="AF841" s="38"/>
      <c r="AN841" s="40"/>
      <c r="AQ841" s="39">
        <v>840</v>
      </c>
      <c r="AU841" s="43" t="s">
        <v>155</v>
      </c>
    </row>
    <row r="842" spans="1:65" x14ac:dyDescent="0.25">
      <c r="E842" s="121" t="s">
        <v>2131</v>
      </c>
      <c r="H842" s="37"/>
      <c r="I842" s="27" t="s">
        <v>3314</v>
      </c>
      <c r="J842" s="27" t="s">
        <v>3315</v>
      </c>
      <c r="Z842" s="26" t="s">
        <v>96</v>
      </c>
      <c r="AW842" s="45">
        <v>45684</v>
      </c>
      <c r="AX842" s="46" t="s">
        <v>2956</v>
      </c>
    </row>
    <row r="843" spans="1:65" x14ac:dyDescent="0.25">
      <c r="A843" s="26"/>
      <c r="B843" s="26"/>
      <c r="C843" s="26"/>
      <c r="D843" s="26"/>
      <c r="E843" s="26"/>
      <c r="F843" s="26"/>
      <c r="H843" s="37"/>
      <c r="I843" s="27" t="s">
        <v>1192</v>
      </c>
      <c r="J843" s="27" t="s">
        <v>1193</v>
      </c>
      <c r="AF843" s="38"/>
      <c r="AN843" s="40"/>
      <c r="AQ843" s="39">
        <v>671</v>
      </c>
      <c r="AR843" s="30" t="s">
        <v>1194</v>
      </c>
      <c r="AU843" s="43" t="s">
        <v>155</v>
      </c>
      <c r="BC843" s="48">
        <v>45309</v>
      </c>
      <c r="BI843" s="49">
        <v>1</v>
      </c>
    </row>
    <row r="844" spans="1:65" x14ac:dyDescent="0.25">
      <c r="A844" s="26"/>
      <c r="B844" s="26"/>
      <c r="C844" s="26"/>
      <c r="D844" s="26"/>
      <c r="E844" s="26"/>
      <c r="F844" s="26"/>
      <c r="H844" s="37"/>
      <c r="I844" s="27" t="s">
        <v>3316</v>
      </c>
      <c r="J844" s="27" t="s">
        <v>381</v>
      </c>
      <c r="Z844" s="26" t="s">
        <v>91</v>
      </c>
      <c r="AA844" s="26" t="s">
        <v>3317</v>
      </c>
      <c r="AF844" s="38"/>
      <c r="AM844" s="39" t="s">
        <v>31</v>
      </c>
      <c r="AN844" s="26" t="s">
        <v>91</v>
      </c>
      <c r="AP844" s="42" t="s">
        <v>1894</v>
      </c>
      <c r="AU844" s="43" t="s">
        <v>1185</v>
      </c>
      <c r="AW844" s="45">
        <v>45558</v>
      </c>
      <c r="AX844" s="46" t="s">
        <v>3318</v>
      </c>
    </row>
    <row r="845" spans="1:65" x14ac:dyDescent="0.25">
      <c r="A845" s="26"/>
      <c r="B845" s="26"/>
      <c r="C845" s="26"/>
      <c r="D845" s="26"/>
      <c r="E845" s="26"/>
      <c r="F845" s="26"/>
      <c r="H845" s="37"/>
      <c r="I845" s="27" t="s">
        <v>2059</v>
      </c>
      <c r="J845" s="27" t="s">
        <v>2060</v>
      </c>
      <c r="Z845" s="26" t="s">
        <v>1532</v>
      </c>
      <c r="AF845" s="38" t="s">
        <v>3525</v>
      </c>
      <c r="AN845" s="40"/>
      <c r="AQ845" s="39">
        <v>905</v>
      </c>
      <c r="AU845" s="43" t="s">
        <v>155</v>
      </c>
      <c r="AX845" s="46" t="s">
        <v>2061</v>
      </c>
      <c r="BA845" s="47" t="s">
        <v>2061</v>
      </c>
    </row>
    <row r="846" spans="1:65" x14ac:dyDescent="0.25">
      <c r="A846" s="26"/>
      <c r="B846" s="26"/>
      <c r="C846" s="26"/>
      <c r="D846" s="26"/>
      <c r="E846" s="26"/>
      <c r="F846" s="26"/>
      <c r="H846" s="37"/>
      <c r="I846" s="27" t="s">
        <v>3319</v>
      </c>
      <c r="J846" s="27" t="s">
        <v>3228</v>
      </c>
      <c r="W846" s="26" t="s">
        <v>1093</v>
      </c>
      <c r="Z846" s="26" t="s">
        <v>78</v>
      </c>
      <c r="AB846" s="26" t="s">
        <v>423</v>
      </c>
      <c r="AF846" s="38"/>
      <c r="AN846" s="40"/>
      <c r="AU846" s="43" t="s">
        <v>155</v>
      </c>
    </row>
    <row r="847" spans="1:65" x14ac:dyDescent="0.25">
      <c r="A847" s="26"/>
      <c r="B847" s="26"/>
      <c r="C847" s="26"/>
      <c r="D847" s="26"/>
      <c r="E847" s="26"/>
      <c r="F847" s="26"/>
      <c r="H847" s="37"/>
      <c r="I847" s="27" t="s">
        <v>1770</v>
      </c>
      <c r="J847" s="27" t="s">
        <v>1771</v>
      </c>
      <c r="L847" s="30" t="s">
        <v>750</v>
      </c>
      <c r="AF847" s="38"/>
      <c r="AN847" s="40"/>
      <c r="AQ847" s="39">
        <v>840</v>
      </c>
      <c r="AR847" s="30" t="s">
        <v>1740</v>
      </c>
      <c r="AU847" s="43" t="s">
        <v>155</v>
      </c>
      <c r="BA847" s="47" t="s">
        <v>35</v>
      </c>
      <c r="BC847" s="48">
        <v>45264</v>
      </c>
      <c r="BG847" s="49">
        <v>4</v>
      </c>
      <c r="BI847" s="49" t="e">
        <v>#VALUE!</v>
      </c>
    </row>
    <row r="848" spans="1:65" x14ac:dyDescent="0.25">
      <c r="A848" s="26"/>
      <c r="B848" s="26"/>
      <c r="C848" s="26"/>
      <c r="D848" s="26"/>
      <c r="E848" s="26"/>
      <c r="F848" s="26"/>
      <c r="H848" s="37"/>
      <c r="I848" s="27" t="s">
        <v>3320</v>
      </c>
      <c r="J848" s="27" t="s">
        <v>2980</v>
      </c>
      <c r="W848" s="26" t="s">
        <v>1093</v>
      </c>
      <c r="Z848" s="26" t="s">
        <v>78</v>
      </c>
      <c r="AB848" s="26" t="s">
        <v>423</v>
      </c>
      <c r="AF848" s="38"/>
      <c r="AN848" s="40"/>
      <c r="AU848" s="43" t="s">
        <v>155</v>
      </c>
    </row>
    <row r="849" spans="1:62" x14ac:dyDescent="0.25">
      <c r="A849" s="26"/>
      <c r="B849" s="26"/>
      <c r="C849" s="26"/>
      <c r="D849" s="26"/>
      <c r="E849" s="26"/>
      <c r="F849" s="26"/>
      <c r="H849" s="37"/>
      <c r="I849" s="27" t="s">
        <v>3321</v>
      </c>
      <c r="J849" s="27" t="s">
        <v>2980</v>
      </c>
      <c r="W849" s="26" t="s">
        <v>1093</v>
      </c>
      <c r="Z849" s="26" t="s">
        <v>78</v>
      </c>
      <c r="AB849" s="26" t="s">
        <v>423</v>
      </c>
      <c r="AF849" s="38"/>
      <c r="AN849" s="40"/>
      <c r="AU849" s="43" t="s">
        <v>155</v>
      </c>
    </row>
    <row r="850" spans="1:62" x14ac:dyDescent="0.25">
      <c r="A850" s="26"/>
      <c r="B850" s="26"/>
      <c r="C850" s="26"/>
      <c r="D850" s="26"/>
      <c r="E850" s="26"/>
      <c r="F850" s="26"/>
      <c r="H850" s="37"/>
      <c r="I850" s="27" t="s">
        <v>3322</v>
      </c>
      <c r="J850" s="27" t="s">
        <v>2980</v>
      </c>
      <c r="W850" s="26" t="s">
        <v>1093</v>
      </c>
      <c r="Z850" s="26" t="s">
        <v>78</v>
      </c>
      <c r="AB850" s="26" t="s">
        <v>423</v>
      </c>
      <c r="AF850" s="38"/>
      <c r="AN850" s="40"/>
      <c r="AU850" s="43" t="s">
        <v>155</v>
      </c>
    </row>
    <row r="851" spans="1:62" x14ac:dyDescent="0.25">
      <c r="A851" s="26"/>
      <c r="B851" s="26"/>
      <c r="C851" s="26"/>
      <c r="D851" s="26"/>
      <c r="E851" s="26"/>
      <c r="F851" s="26"/>
      <c r="H851" s="37"/>
      <c r="I851" s="27" t="s">
        <v>3323</v>
      </c>
      <c r="J851" s="27" t="s">
        <v>3324</v>
      </c>
      <c r="L851" s="30" t="s">
        <v>750</v>
      </c>
      <c r="W851" s="26" t="s">
        <v>3325</v>
      </c>
      <c r="AF851" s="38" t="s">
        <v>47</v>
      </c>
      <c r="AN851" s="40"/>
      <c r="AU851" s="43" t="s">
        <v>1185</v>
      </c>
      <c r="AX851" s="46" t="s">
        <v>3326</v>
      </c>
      <c r="BA851" s="47" t="s">
        <v>47</v>
      </c>
      <c r="BI851" s="49" t="e">
        <v>#VALUE!</v>
      </c>
    </row>
    <row r="852" spans="1:62" x14ac:dyDescent="0.25">
      <c r="A852" s="26"/>
      <c r="B852" s="26"/>
      <c r="C852" s="26"/>
      <c r="D852" s="26"/>
      <c r="E852" s="26"/>
      <c r="F852" s="26"/>
      <c r="H852" s="37"/>
      <c r="I852" s="27" t="s">
        <v>1189</v>
      </c>
      <c r="J852" s="27" t="s">
        <v>1190</v>
      </c>
      <c r="W852" s="26" t="s">
        <v>1093</v>
      </c>
      <c r="Z852" s="26" t="s">
        <v>90</v>
      </c>
      <c r="AB852" s="26" t="s">
        <v>423</v>
      </c>
      <c r="AF852" s="38"/>
      <c r="AN852" s="40"/>
      <c r="AQ852" s="39">
        <v>670</v>
      </c>
      <c r="AR852" s="30" t="s">
        <v>1191</v>
      </c>
      <c r="AU852" s="43" t="s">
        <v>155</v>
      </c>
      <c r="BC852" s="48">
        <v>45055</v>
      </c>
      <c r="BE852" s="49">
        <v>105</v>
      </c>
    </row>
    <row r="853" spans="1:62" x14ac:dyDescent="0.25">
      <c r="A853" s="26"/>
      <c r="B853" s="26"/>
      <c r="C853" s="26"/>
      <c r="D853" s="26"/>
      <c r="E853" s="26"/>
      <c r="F853" s="26"/>
      <c r="H853" s="37"/>
      <c r="I853" s="27" t="s">
        <v>1178</v>
      </c>
      <c r="J853" s="27" t="s">
        <v>1179</v>
      </c>
      <c r="AF853" s="38"/>
      <c r="AN853" s="40"/>
      <c r="AQ853" s="39">
        <v>667</v>
      </c>
      <c r="AR853" s="30" t="s">
        <v>1180</v>
      </c>
      <c r="AU853" s="43" t="s">
        <v>155</v>
      </c>
      <c r="BC853" s="48">
        <v>44581</v>
      </c>
      <c r="BG853" s="49">
        <v>72</v>
      </c>
    </row>
    <row r="854" spans="1:62" x14ac:dyDescent="0.25">
      <c r="A854" s="26"/>
      <c r="B854" s="26"/>
      <c r="C854" s="26"/>
      <c r="D854" s="26"/>
      <c r="E854" s="26"/>
      <c r="F854" s="26"/>
      <c r="H854" s="37"/>
      <c r="I854" s="27" t="s">
        <v>1195</v>
      </c>
      <c r="J854" s="27" t="s">
        <v>1196</v>
      </c>
      <c r="AB854" s="26" t="s">
        <v>423</v>
      </c>
      <c r="AF854" s="38"/>
      <c r="AN854" s="40" t="s">
        <v>424</v>
      </c>
      <c r="AQ854" s="39">
        <v>672</v>
      </c>
      <c r="AR854" s="30" t="s">
        <v>1197</v>
      </c>
      <c r="AU854" s="43" t="s">
        <v>155</v>
      </c>
      <c r="BC854" s="48">
        <v>45307</v>
      </c>
      <c r="BE854" s="49">
        <v>200</v>
      </c>
      <c r="BG854" s="49">
        <v>11</v>
      </c>
      <c r="BI854" s="49">
        <v>9</v>
      </c>
    </row>
    <row r="855" spans="1:62" x14ac:dyDescent="0.25">
      <c r="A855" s="26"/>
      <c r="B855" s="26"/>
      <c r="C855" s="26"/>
      <c r="D855" s="26"/>
      <c r="E855" s="26"/>
      <c r="F855" s="26"/>
      <c r="H855" s="37"/>
      <c r="I855" s="27" t="s">
        <v>3327</v>
      </c>
      <c r="J855" s="27" t="s">
        <v>3328</v>
      </c>
      <c r="L855" s="30" t="s">
        <v>750</v>
      </c>
      <c r="Z855" s="26" t="s">
        <v>610</v>
      </c>
      <c r="AB855" s="26" t="s">
        <v>423</v>
      </c>
      <c r="AF855" s="38"/>
      <c r="AN855" s="40"/>
      <c r="AR855" s="30" t="s">
        <v>2756</v>
      </c>
      <c r="AV855" s="44" t="s">
        <v>501</v>
      </c>
      <c r="AW855" s="45">
        <v>45699</v>
      </c>
      <c r="AX855" s="46" t="s">
        <v>2956</v>
      </c>
      <c r="BI855" s="49" t="e">
        <v>#VALUE!</v>
      </c>
    </row>
    <row r="856" spans="1:62" x14ac:dyDescent="0.25">
      <c r="H856" s="37"/>
      <c r="I856" s="27" t="s">
        <v>3327</v>
      </c>
      <c r="J856" s="27" t="s">
        <v>3329</v>
      </c>
      <c r="Z856" t="s">
        <v>69</v>
      </c>
      <c r="AW856" s="45">
        <v>45726</v>
      </c>
    </row>
    <row r="857" spans="1:62" x14ac:dyDescent="0.25">
      <c r="A857" s="26"/>
      <c r="B857" s="26"/>
      <c r="C857" s="26"/>
      <c r="D857" s="26"/>
      <c r="E857" s="26"/>
      <c r="F857" s="26"/>
      <c r="H857" s="37"/>
      <c r="I857" s="27" t="s">
        <v>1557</v>
      </c>
      <c r="J857" s="27" t="s">
        <v>1558</v>
      </c>
      <c r="AB857" s="26" t="s">
        <v>719</v>
      </c>
      <c r="AF857" s="38"/>
      <c r="AN857" s="40"/>
      <c r="AQ857" s="39">
        <v>787</v>
      </c>
      <c r="AR857" s="30" t="s">
        <v>1559</v>
      </c>
      <c r="AU857" s="43" t="s">
        <v>155</v>
      </c>
      <c r="BC857" s="48">
        <v>44926</v>
      </c>
      <c r="BG857" s="49">
        <v>174</v>
      </c>
    </row>
    <row r="858" spans="1:62" x14ac:dyDescent="0.25">
      <c r="A858" s="26"/>
      <c r="B858" s="26"/>
      <c r="C858" s="26"/>
      <c r="D858" s="26"/>
      <c r="E858" s="26"/>
      <c r="F858" s="26"/>
      <c r="H858" s="37"/>
      <c r="I858" s="27" t="s">
        <v>1684</v>
      </c>
      <c r="J858" s="27" t="s">
        <v>1685</v>
      </c>
      <c r="AB858" s="26" t="s">
        <v>423</v>
      </c>
      <c r="AF858" s="38"/>
      <c r="AM858" s="39" t="s">
        <v>1656</v>
      </c>
      <c r="AN858" s="40"/>
      <c r="AQ858" s="39">
        <v>825</v>
      </c>
      <c r="AR858" s="30" t="s">
        <v>1686</v>
      </c>
      <c r="AU858" s="43" t="s">
        <v>155</v>
      </c>
      <c r="BC858" s="48">
        <v>45035</v>
      </c>
      <c r="BI858" s="49" t="e">
        <v>#VALUE!</v>
      </c>
      <c r="BJ858" s="49">
        <v>4</v>
      </c>
    </row>
    <row r="859" spans="1:62" x14ac:dyDescent="0.25">
      <c r="A859" s="26"/>
      <c r="B859" s="26"/>
      <c r="C859" s="26"/>
      <c r="D859" s="26"/>
      <c r="E859" s="26"/>
      <c r="F859" s="26"/>
      <c r="H859" s="37"/>
      <c r="I859" s="27" t="s">
        <v>1210</v>
      </c>
      <c r="J859" s="27" t="s">
        <v>1211</v>
      </c>
      <c r="AF859" s="38"/>
      <c r="AN859" s="40"/>
      <c r="AQ859" s="39">
        <v>676</v>
      </c>
      <c r="AR859" s="30" t="s">
        <v>1212</v>
      </c>
      <c r="AU859" s="43" t="s">
        <v>155</v>
      </c>
      <c r="BC859" s="48">
        <v>44538</v>
      </c>
      <c r="BG859" s="49">
        <v>84</v>
      </c>
    </row>
    <row r="860" spans="1:62" x14ac:dyDescent="0.25">
      <c r="A860" s="26"/>
      <c r="B860" s="26"/>
      <c r="C860" s="26"/>
      <c r="D860" s="26"/>
      <c r="E860" s="26"/>
      <c r="F860" s="26"/>
      <c r="H860" s="37"/>
      <c r="I860" s="27" t="s">
        <v>1582</v>
      </c>
      <c r="J860" s="27" t="s">
        <v>1583</v>
      </c>
      <c r="AB860" s="26" t="s">
        <v>777</v>
      </c>
      <c r="AF860" s="38"/>
      <c r="AN860" s="40"/>
      <c r="AQ860" s="39">
        <v>795</v>
      </c>
      <c r="AR860" s="30" t="s">
        <v>1584</v>
      </c>
      <c r="AU860" s="43" t="s">
        <v>155</v>
      </c>
      <c r="BC860" s="48">
        <v>44886</v>
      </c>
      <c r="BG860" s="49">
        <v>25</v>
      </c>
      <c r="BI860" s="49" t="e">
        <v>#VALUE!</v>
      </c>
    </row>
    <row r="861" spans="1:62" x14ac:dyDescent="0.25">
      <c r="A861" s="26"/>
      <c r="B861" s="26"/>
      <c r="C861" s="26"/>
      <c r="D861" s="26"/>
      <c r="E861" s="26"/>
      <c r="F861" s="26"/>
      <c r="H861" s="37"/>
      <c r="I861" s="27" t="s">
        <v>1560</v>
      </c>
      <c r="J861" s="27" t="s">
        <v>1561</v>
      </c>
      <c r="AB861" s="26" t="s">
        <v>777</v>
      </c>
      <c r="AF861" s="38"/>
      <c r="AN861" s="40" t="s">
        <v>424</v>
      </c>
      <c r="AQ861" s="39">
        <v>788</v>
      </c>
      <c r="AR861" s="30" t="s">
        <v>1562</v>
      </c>
      <c r="AU861" s="43" t="s">
        <v>155</v>
      </c>
      <c r="BC861" s="48">
        <v>44881</v>
      </c>
      <c r="BG861" s="49">
        <v>121</v>
      </c>
      <c r="BI861" s="49" t="e">
        <v>#VALUE!</v>
      </c>
    </row>
    <row r="862" spans="1:62" x14ac:dyDescent="0.25">
      <c r="A862" s="26"/>
      <c r="B862" s="26"/>
      <c r="C862" s="26"/>
      <c r="D862" s="26"/>
      <c r="E862" s="26"/>
      <c r="F862" s="26"/>
      <c r="H862" s="37"/>
      <c r="I862" s="27" t="s">
        <v>1595</v>
      </c>
      <c r="J862" s="27" t="s">
        <v>1596</v>
      </c>
      <c r="AF862" s="38"/>
      <c r="AN862" s="40"/>
      <c r="AQ862" s="39">
        <v>799</v>
      </c>
      <c r="AR862" s="30" t="s">
        <v>1597</v>
      </c>
      <c r="AU862" s="43" t="s">
        <v>155</v>
      </c>
      <c r="BC862" s="48">
        <v>44926</v>
      </c>
      <c r="BG862" s="49">
        <v>89</v>
      </c>
      <c r="BI862" s="49" t="e">
        <v>#VALUE!</v>
      </c>
    </row>
    <row r="863" spans="1:62" x14ac:dyDescent="0.25">
      <c r="A863" s="26"/>
      <c r="B863" s="26"/>
      <c r="C863" s="26"/>
      <c r="D863" s="26"/>
      <c r="E863" s="26"/>
      <c r="F863" s="26"/>
      <c r="H863" s="37"/>
      <c r="I863" s="27" t="s">
        <v>1198</v>
      </c>
      <c r="J863" s="27" t="s">
        <v>1199</v>
      </c>
      <c r="AB863" s="26" t="s">
        <v>423</v>
      </c>
      <c r="AF863" s="38" t="s">
        <v>29</v>
      </c>
      <c r="AN863" s="40"/>
      <c r="AQ863" s="39">
        <v>673</v>
      </c>
      <c r="AR863" s="30" t="s">
        <v>1200</v>
      </c>
      <c r="AU863" s="43" t="s">
        <v>155</v>
      </c>
      <c r="AX863" s="46" t="s">
        <v>1201</v>
      </c>
      <c r="BC863" s="48">
        <v>44926</v>
      </c>
      <c r="BG863" s="49">
        <v>13</v>
      </c>
      <c r="BJ863" s="49" t="s">
        <v>734</v>
      </c>
    </row>
    <row r="864" spans="1:62" x14ac:dyDescent="0.25">
      <c r="A864" s="26"/>
      <c r="B864" s="26"/>
      <c r="C864" s="26"/>
      <c r="D864" s="26"/>
      <c r="E864" s="26"/>
      <c r="F864" s="26"/>
      <c r="H864" s="37"/>
      <c r="I864" s="27" t="s">
        <v>1494</v>
      </c>
      <c r="J864" s="27" t="s">
        <v>1495</v>
      </c>
      <c r="Z864" s="26" t="s">
        <v>1011</v>
      </c>
      <c r="AF864" s="38" t="s">
        <v>29</v>
      </c>
      <c r="AN864" s="40"/>
      <c r="AQ864" s="39">
        <v>767</v>
      </c>
      <c r="AR864" s="30" t="s">
        <v>1496</v>
      </c>
      <c r="AU864" s="43" t="s">
        <v>155</v>
      </c>
      <c r="BC864" s="48">
        <v>45306</v>
      </c>
      <c r="BG864" s="49">
        <v>23</v>
      </c>
      <c r="BI864" s="49" t="e">
        <v>#VALUE!</v>
      </c>
      <c r="BJ864" s="49">
        <v>4</v>
      </c>
    </row>
    <row r="865" spans="1:68" x14ac:dyDescent="0.25">
      <c r="A865" s="26"/>
      <c r="B865" s="26"/>
      <c r="C865" s="26"/>
      <c r="D865" s="26"/>
      <c r="E865" s="26"/>
      <c r="F865" s="26"/>
      <c r="H865" s="37"/>
      <c r="I865" s="27" t="s">
        <v>3330</v>
      </c>
      <c r="J865" s="27" t="s">
        <v>3331</v>
      </c>
      <c r="L865" s="30" t="s">
        <v>750</v>
      </c>
      <c r="W865" s="26" t="s">
        <v>2828</v>
      </c>
      <c r="AF865" s="38"/>
      <c r="AN865" s="40"/>
      <c r="AU865" s="43" t="s">
        <v>1185</v>
      </c>
      <c r="AX865" s="46" t="s">
        <v>3332</v>
      </c>
      <c r="BI865" s="49" t="e">
        <v>#VALUE!</v>
      </c>
    </row>
    <row r="866" spans="1:68" x14ac:dyDescent="0.25">
      <c r="A866" s="26"/>
      <c r="B866" s="26"/>
      <c r="C866" s="26"/>
      <c r="D866" s="26"/>
      <c r="E866" s="26"/>
      <c r="F866" s="26"/>
      <c r="H866" s="37"/>
      <c r="I866" s="27" t="s">
        <v>1219</v>
      </c>
      <c r="J866" s="27" t="s">
        <v>1220</v>
      </c>
      <c r="AF866" s="38"/>
      <c r="AN866" s="40"/>
      <c r="AQ866" s="39">
        <v>680</v>
      </c>
      <c r="AR866" s="30" t="s">
        <v>1221</v>
      </c>
      <c r="AU866" s="43" t="s">
        <v>155</v>
      </c>
      <c r="BC866" s="48">
        <v>45310</v>
      </c>
      <c r="BG866" s="49">
        <v>8</v>
      </c>
      <c r="BI866" s="49">
        <v>0</v>
      </c>
    </row>
    <row r="867" spans="1:68" x14ac:dyDescent="0.25">
      <c r="A867" s="26"/>
      <c r="B867" s="26"/>
      <c r="C867" s="26"/>
      <c r="D867" s="26"/>
      <c r="E867" s="26"/>
      <c r="F867" s="26"/>
      <c r="H867" s="37"/>
      <c r="I867" s="27" t="s">
        <v>1628</v>
      </c>
      <c r="J867" s="27" t="s">
        <v>1629</v>
      </c>
      <c r="AB867" s="26" t="s">
        <v>1338</v>
      </c>
      <c r="AF867" s="38"/>
      <c r="AN867" s="40"/>
      <c r="AQ867" s="39">
        <v>808</v>
      </c>
      <c r="AR867" s="30" t="s">
        <v>1630</v>
      </c>
      <c r="AU867" s="43" t="s">
        <v>155</v>
      </c>
      <c r="BC867" s="48">
        <v>44959</v>
      </c>
      <c r="BG867" s="49">
        <v>80</v>
      </c>
      <c r="BI867" s="49" t="e">
        <v>#VALUE!</v>
      </c>
      <c r="BJ867" s="49">
        <v>0</v>
      </c>
    </row>
    <row r="868" spans="1:68" x14ac:dyDescent="0.25">
      <c r="A868" s="26"/>
      <c r="B868" s="26"/>
      <c r="C868" s="26"/>
      <c r="D868" s="26"/>
      <c r="E868" s="26"/>
      <c r="F868" s="26"/>
      <c r="H868" s="37"/>
      <c r="I868" s="27" t="s">
        <v>1628</v>
      </c>
      <c r="J868" s="27" t="s">
        <v>1631</v>
      </c>
      <c r="AB868" s="26" t="s">
        <v>1207</v>
      </c>
      <c r="AF868" s="38"/>
      <c r="AN868" s="40"/>
      <c r="AQ868" s="39">
        <v>808</v>
      </c>
      <c r="AR868" s="30" t="s">
        <v>1630</v>
      </c>
      <c r="AU868" s="43" t="s">
        <v>155</v>
      </c>
      <c r="BC868" s="48">
        <v>44959</v>
      </c>
      <c r="BI868" s="49" t="e">
        <v>#VALUE!</v>
      </c>
      <c r="BJ868" s="49">
        <v>46</v>
      </c>
    </row>
    <row r="869" spans="1:68" x14ac:dyDescent="0.25">
      <c r="A869" s="26"/>
      <c r="B869" s="26"/>
      <c r="C869" s="26"/>
      <c r="D869" s="26"/>
      <c r="E869" s="26"/>
      <c r="F869" s="26"/>
      <c r="H869" s="37"/>
      <c r="I869" s="27" t="s">
        <v>1566</v>
      </c>
      <c r="J869" s="27" t="s">
        <v>1567</v>
      </c>
      <c r="Z869" s="26" t="s">
        <v>1011</v>
      </c>
      <c r="AB869" s="26" t="s">
        <v>777</v>
      </c>
      <c r="AF869" s="38"/>
      <c r="AN869" s="40" t="s">
        <v>424</v>
      </c>
      <c r="AQ869" s="39">
        <v>790</v>
      </c>
      <c r="AR869" s="30" t="s">
        <v>1568</v>
      </c>
      <c r="AU869" s="43" t="s">
        <v>155</v>
      </c>
      <c r="BC869" s="48">
        <v>45372</v>
      </c>
      <c r="BG869" s="49">
        <v>80</v>
      </c>
      <c r="BI869" s="49" t="e">
        <v>#VALUE!</v>
      </c>
      <c r="BP869" s="49">
        <v>2</v>
      </c>
    </row>
    <row r="870" spans="1:68" x14ac:dyDescent="0.25">
      <c r="A870" s="26"/>
      <c r="B870" s="26"/>
      <c r="C870" s="26"/>
      <c r="D870" s="26"/>
      <c r="E870" s="26"/>
      <c r="F870" s="26"/>
      <c r="H870" s="37"/>
      <c r="I870" s="27" t="s">
        <v>1722</v>
      </c>
      <c r="J870" s="27" t="s">
        <v>1723</v>
      </c>
      <c r="L870" s="30" t="s">
        <v>750</v>
      </c>
      <c r="AB870" s="26" t="s">
        <v>423</v>
      </c>
      <c r="AF870" s="38"/>
      <c r="AN870" s="40"/>
      <c r="AQ870" s="39">
        <v>834</v>
      </c>
      <c r="AR870" s="30" t="s">
        <v>1724</v>
      </c>
      <c r="AU870" s="43" t="s">
        <v>155</v>
      </c>
      <c r="BA870" s="47" t="s">
        <v>35</v>
      </c>
      <c r="BC870" s="48">
        <v>45139</v>
      </c>
      <c r="BI870" s="49" t="e">
        <v>#VALUE!</v>
      </c>
      <c r="BK870" s="49">
        <v>18</v>
      </c>
    </row>
    <row r="871" spans="1:68" x14ac:dyDescent="0.25">
      <c r="A871" s="26"/>
      <c r="B871" s="26"/>
      <c r="C871" s="26"/>
      <c r="D871" s="26"/>
      <c r="E871" s="26"/>
      <c r="F871" s="26"/>
      <c r="H871" s="37"/>
      <c r="I871" s="27" t="s">
        <v>1722</v>
      </c>
      <c r="J871" s="27" t="s">
        <v>1725</v>
      </c>
      <c r="AB871" s="26" t="s">
        <v>423</v>
      </c>
      <c r="AF871" s="38"/>
      <c r="AN871" s="40"/>
      <c r="AQ871" s="39">
        <v>835</v>
      </c>
      <c r="AR871" s="30" t="s">
        <v>1726</v>
      </c>
      <c r="AU871" s="43" t="s">
        <v>155</v>
      </c>
      <c r="BC871" s="48">
        <v>45139</v>
      </c>
      <c r="BI871" s="49" t="e">
        <v>#VALUE!</v>
      </c>
      <c r="BK871" s="49">
        <v>3</v>
      </c>
    </row>
    <row r="872" spans="1:68" x14ac:dyDescent="0.25">
      <c r="A872" s="26"/>
      <c r="B872" s="26"/>
      <c r="C872" s="26"/>
      <c r="D872" s="26"/>
      <c r="E872" s="26"/>
      <c r="F872" s="26"/>
      <c r="H872" s="37"/>
      <c r="I872" s="27" t="s">
        <v>1615</v>
      </c>
      <c r="J872" s="27" t="s">
        <v>1616</v>
      </c>
      <c r="AB872" s="26" t="s">
        <v>777</v>
      </c>
      <c r="AF872" s="38"/>
      <c r="AN872" s="40"/>
      <c r="AQ872" s="39">
        <v>805</v>
      </c>
      <c r="AR872" s="30" t="s">
        <v>1617</v>
      </c>
      <c r="AU872" s="43" t="s">
        <v>911</v>
      </c>
      <c r="BC872" s="48">
        <v>45341</v>
      </c>
      <c r="BG872" s="49">
        <v>76</v>
      </c>
      <c r="BI872" s="49" t="e">
        <v>#VALUE!</v>
      </c>
      <c r="BJ872" s="49">
        <v>35</v>
      </c>
      <c r="BP872" s="49">
        <v>1</v>
      </c>
    </row>
    <row r="873" spans="1:68" x14ac:dyDescent="0.25">
      <c r="A873" s="26"/>
      <c r="B873" s="26"/>
      <c r="C873" s="26"/>
      <c r="D873" s="26"/>
      <c r="E873" s="26"/>
      <c r="F873" s="26"/>
      <c r="H873" s="37"/>
      <c r="I873" s="27" t="s">
        <v>3336</v>
      </c>
      <c r="J873" s="27" t="s">
        <v>3337</v>
      </c>
      <c r="Y873" s="26">
        <v>2025</v>
      </c>
      <c r="Z873" s="26" t="s">
        <v>2653</v>
      </c>
      <c r="AF873" s="38"/>
      <c r="AN873" s="40"/>
      <c r="AU873" s="43" t="s">
        <v>1185</v>
      </c>
      <c r="AW873" s="45">
        <v>45558</v>
      </c>
      <c r="AX873" s="46" t="s">
        <v>3338</v>
      </c>
    </row>
    <row r="874" spans="1:68" x14ac:dyDescent="0.25">
      <c r="A874" s="26"/>
      <c r="B874" s="26"/>
      <c r="C874" s="26"/>
      <c r="D874" s="26"/>
      <c r="E874" s="26"/>
      <c r="F874" s="26"/>
      <c r="H874" s="37"/>
      <c r="I874" s="27" t="s">
        <v>3339</v>
      </c>
      <c r="J874" s="27" t="s">
        <v>3340</v>
      </c>
      <c r="L874" s="30" t="s">
        <v>750</v>
      </c>
      <c r="AF874" s="38"/>
      <c r="AN874" s="40"/>
      <c r="AU874" s="43" t="s">
        <v>155</v>
      </c>
      <c r="BC874" s="48">
        <v>45230</v>
      </c>
      <c r="BI874" s="49" t="e">
        <v>#VALUE!</v>
      </c>
      <c r="BL874" s="49">
        <v>7</v>
      </c>
    </row>
    <row r="875" spans="1:68" x14ac:dyDescent="0.25">
      <c r="A875" s="26"/>
      <c r="B875" s="26"/>
      <c r="C875" s="26"/>
      <c r="D875" s="26"/>
      <c r="E875" s="26"/>
      <c r="F875" s="26"/>
      <c r="H875" s="37"/>
      <c r="I875" s="27" t="s">
        <v>2745</v>
      </c>
      <c r="J875" s="27" t="s">
        <v>2746</v>
      </c>
      <c r="AF875" s="38"/>
      <c r="AN875" s="40"/>
      <c r="AQ875" s="39" t="s">
        <v>1467</v>
      </c>
      <c r="AR875" s="30" t="s">
        <v>1467</v>
      </c>
      <c r="AU875" s="43" t="s">
        <v>155</v>
      </c>
      <c r="BC875" s="48">
        <v>44333</v>
      </c>
      <c r="BI875" s="49" t="e">
        <v>#VALUE!</v>
      </c>
    </row>
    <row r="876" spans="1:68" x14ac:dyDescent="0.25">
      <c r="A876" s="26"/>
      <c r="B876" s="26"/>
      <c r="C876" s="26"/>
      <c r="D876" s="26"/>
      <c r="E876" s="26"/>
      <c r="F876" s="26"/>
      <c r="H876" s="37"/>
      <c r="I876" s="27" t="s">
        <v>3341</v>
      </c>
      <c r="J876" s="27" t="s">
        <v>3342</v>
      </c>
      <c r="L876" s="30" t="s">
        <v>750</v>
      </c>
      <c r="AF876" s="38"/>
      <c r="AL876" s="39" t="s">
        <v>1887</v>
      </c>
      <c r="AN876" s="40"/>
      <c r="AU876" s="43" t="s">
        <v>1185</v>
      </c>
      <c r="AW876" s="45">
        <v>45327</v>
      </c>
      <c r="AX876" s="46" t="s">
        <v>3343</v>
      </c>
      <c r="BI876" s="49" t="e">
        <v>#VALUE!</v>
      </c>
    </row>
    <row r="877" spans="1:68" x14ac:dyDescent="0.25">
      <c r="A877" s="26"/>
      <c r="B877" s="26"/>
      <c r="C877" s="26"/>
      <c r="D877" s="26"/>
      <c r="E877" s="26"/>
      <c r="F877" s="26"/>
      <c r="H877" s="37"/>
      <c r="I877" s="27" t="s">
        <v>1231</v>
      </c>
      <c r="J877" s="27" t="s">
        <v>1232</v>
      </c>
      <c r="AB877" s="26" t="s">
        <v>719</v>
      </c>
      <c r="AF877" s="38"/>
      <c r="AN877" s="40" t="s">
        <v>424</v>
      </c>
      <c r="AQ877" s="39">
        <v>683</v>
      </c>
      <c r="AR877" s="30" t="s">
        <v>1233</v>
      </c>
      <c r="AU877" s="43" t="s">
        <v>155</v>
      </c>
      <c r="BC877" s="48">
        <v>44774</v>
      </c>
      <c r="BI877" s="49" t="e">
        <v>#VALUE!</v>
      </c>
    </row>
    <row r="878" spans="1:68" x14ac:dyDescent="0.25">
      <c r="A878" s="26"/>
      <c r="B878" s="26"/>
      <c r="C878" s="26"/>
      <c r="D878" s="26"/>
      <c r="E878" s="26"/>
      <c r="F878" s="26"/>
      <c r="H878" s="37"/>
      <c r="I878" s="27" t="s">
        <v>3348</v>
      </c>
      <c r="J878" s="27" t="s">
        <v>3349</v>
      </c>
      <c r="L878" s="30" t="s">
        <v>750</v>
      </c>
      <c r="AB878" s="26" t="s">
        <v>86</v>
      </c>
      <c r="AF878" s="38" t="s">
        <v>47</v>
      </c>
      <c r="AN878" s="40"/>
      <c r="AU878" s="43" t="s">
        <v>1185</v>
      </c>
      <c r="AX878" s="46" t="s">
        <v>2879</v>
      </c>
      <c r="BA878" s="47" t="s">
        <v>47</v>
      </c>
      <c r="BI878" s="49" t="e">
        <v>#VALUE!</v>
      </c>
    </row>
    <row r="879" spans="1:68" x14ac:dyDescent="0.25">
      <c r="A879" s="26"/>
      <c r="B879" s="26"/>
      <c r="C879" s="26"/>
      <c r="D879" s="26"/>
      <c r="E879" s="26"/>
      <c r="F879" s="26"/>
      <c r="H879" s="37"/>
      <c r="I879" s="27" t="s">
        <v>1579</v>
      </c>
      <c r="J879" s="27" t="s">
        <v>1580</v>
      </c>
      <c r="AB879" s="26" t="s">
        <v>777</v>
      </c>
      <c r="AF879" s="38"/>
      <c r="AN879" s="40"/>
      <c r="AQ879" s="39">
        <v>794</v>
      </c>
      <c r="AR879" s="30" t="s">
        <v>1581</v>
      </c>
      <c r="AU879" s="43" t="s">
        <v>155</v>
      </c>
      <c r="BC879" s="48">
        <v>44883</v>
      </c>
      <c r="BG879" s="49">
        <v>97</v>
      </c>
      <c r="BI879" s="49" t="e">
        <v>#VALUE!</v>
      </c>
      <c r="BJ879" s="49">
        <v>0</v>
      </c>
    </row>
    <row r="880" spans="1:68" x14ac:dyDescent="0.25">
      <c r="A880" s="26"/>
      <c r="B880" s="26"/>
      <c r="C880" s="26"/>
      <c r="D880" s="26"/>
      <c r="E880" s="26"/>
      <c r="F880" s="26"/>
      <c r="H880" s="37"/>
      <c r="I880" s="27" t="s">
        <v>3354</v>
      </c>
      <c r="J880" s="27" t="s">
        <v>3355</v>
      </c>
      <c r="L880" s="30" t="s">
        <v>750</v>
      </c>
      <c r="Z880" s="26" t="s">
        <v>610</v>
      </c>
      <c r="AB880" s="26" t="s">
        <v>86</v>
      </c>
      <c r="AF880" s="38" t="s">
        <v>47</v>
      </c>
      <c r="AN880" s="40"/>
      <c r="AU880" s="43" t="s">
        <v>1185</v>
      </c>
      <c r="AX880" s="46" t="s">
        <v>2879</v>
      </c>
      <c r="BA880" s="47" t="s">
        <v>47</v>
      </c>
      <c r="BI880" s="49" t="e">
        <v>#VALUE!</v>
      </c>
    </row>
    <row r="881" spans="1:73" x14ac:dyDescent="0.25">
      <c r="H881" s="37"/>
      <c r="I881" s="27" t="s">
        <v>3601</v>
      </c>
      <c r="J881" s="27" t="s">
        <v>3602</v>
      </c>
      <c r="AW881" s="45">
        <v>45726</v>
      </c>
    </row>
    <row r="882" spans="1:73" x14ac:dyDescent="0.25">
      <c r="A882" s="26"/>
      <c r="B882" s="26"/>
      <c r="C882" s="26"/>
      <c r="D882" s="26"/>
      <c r="E882" s="26"/>
      <c r="F882" s="26"/>
      <c r="H882" s="37"/>
      <c r="I882" s="27" t="s">
        <v>1235</v>
      </c>
      <c r="J882" s="27" t="s">
        <v>1236</v>
      </c>
      <c r="AF882" s="38"/>
      <c r="AN882" s="40"/>
      <c r="AQ882" s="39">
        <v>685</v>
      </c>
      <c r="AR882" s="30" t="s">
        <v>1237</v>
      </c>
      <c r="AU882" s="43" t="s">
        <v>155</v>
      </c>
      <c r="BC882" s="48">
        <v>44677</v>
      </c>
      <c r="BI882" s="49" t="e">
        <v>#VALUE!</v>
      </c>
    </row>
    <row r="883" spans="1:73" x14ac:dyDescent="0.25">
      <c r="A883" s="26"/>
      <c r="B883" s="26"/>
      <c r="C883" s="26"/>
      <c r="D883" s="26"/>
      <c r="E883" s="26"/>
      <c r="F883" s="26"/>
      <c r="H883" s="37"/>
      <c r="I883" s="27" t="s">
        <v>1663</v>
      </c>
      <c r="J883" s="27" t="s">
        <v>1664</v>
      </c>
      <c r="L883" s="30" t="s">
        <v>750</v>
      </c>
      <c r="AA883" s="26" t="s">
        <v>1666</v>
      </c>
      <c r="AB883" s="26" t="s">
        <v>423</v>
      </c>
      <c r="AF883" s="38"/>
      <c r="AN883" s="40" t="s">
        <v>972</v>
      </c>
      <c r="AQ883" s="39">
        <v>819</v>
      </c>
      <c r="AR883" s="30" t="s">
        <v>1667</v>
      </c>
      <c r="AU883" s="43" t="s">
        <v>155</v>
      </c>
      <c r="AX883" s="46" t="s">
        <v>1668</v>
      </c>
      <c r="AY883" s="34" t="s">
        <v>1665</v>
      </c>
      <c r="BA883" s="47" t="s">
        <v>35</v>
      </c>
      <c r="BC883" s="48">
        <v>45138</v>
      </c>
      <c r="BI883" s="49" t="e">
        <v>#VALUE!</v>
      </c>
      <c r="BK883" s="49">
        <v>38</v>
      </c>
    </row>
    <row r="884" spans="1:73" x14ac:dyDescent="0.25">
      <c r="A884" s="26"/>
      <c r="B884" s="26"/>
      <c r="C884" s="26"/>
      <c r="D884" s="26"/>
      <c r="E884" s="26"/>
      <c r="F884" s="26"/>
      <c r="H884" s="37"/>
      <c r="I884" s="27" t="s">
        <v>1772</v>
      </c>
      <c r="J884" s="27" t="s">
        <v>1773</v>
      </c>
      <c r="L884" s="30" t="s">
        <v>750</v>
      </c>
      <c r="AF884" s="38"/>
      <c r="AN884" s="40"/>
      <c r="AQ884" s="39">
        <v>840</v>
      </c>
      <c r="AR884" s="30" t="s">
        <v>1740</v>
      </c>
      <c r="AU884" s="43" t="s">
        <v>155</v>
      </c>
      <c r="BC884" s="48">
        <v>45264</v>
      </c>
      <c r="BI884" s="49" t="e">
        <v>#VALUE!</v>
      </c>
      <c r="BM884" s="49">
        <v>4</v>
      </c>
    </row>
    <row r="885" spans="1:73" x14ac:dyDescent="0.25">
      <c r="A885" s="26"/>
      <c r="B885" s="26"/>
      <c r="C885" s="26"/>
      <c r="D885" s="26"/>
      <c r="E885" s="26"/>
      <c r="F885" s="26"/>
      <c r="H885" s="37"/>
      <c r="I885" s="27" t="s">
        <v>1245</v>
      </c>
      <c r="J885" s="27" t="s">
        <v>1246</v>
      </c>
      <c r="AB885" s="26" t="s">
        <v>751</v>
      </c>
      <c r="AF885" s="38"/>
      <c r="AN885" s="40"/>
      <c r="AQ885" s="39">
        <v>688</v>
      </c>
      <c r="AR885" s="30" t="s">
        <v>1247</v>
      </c>
      <c r="AU885" s="43" t="s">
        <v>155</v>
      </c>
      <c r="BC885" s="48">
        <v>44749</v>
      </c>
      <c r="BG885" s="49">
        <v>97</v>
      </c>
      <c r="BI885" s="49" t="e">
        <v>#VALUE!</v>
      </c>
    </row>
    <row r="886" spans="1:73" x14ac:dyDescent="0.25">
      <c r="H886" s="37"/>
      <c r="I886" s="27" t="s">
        <v>2291</v>
      </c>
      <c r="J886" s="27" t="s">
        <v>2292</v>
      </c>
      <c r="Z886" s="26" t="s">
        <v>2293</v>
      </c>
      <c r="AQ886" s="39">
        <v>954</v>
      </c>
      <c r="AU886" s="43" t="s">
        <v>1414</v>
      </c>
      <c r="AW886" s="45">
        <v>45726</v>
      </c>
      <c r="AX886" s="46" t="s">
        <v>3603</v>
      </c>
      <c r="BC886" s="48">
        <v>45700</v>
      </c>
      <c r="BO886" s="50">
        <v>4</v>
      </c>
      <c r="BU886" s="49">
        <v>4</v>
      </c>
    </row>
    <row r="887" spans="1:73" x14ac:dyDescent="0.25">
      <c r="A887" s="26"/>
      <c r="B887" s="26"/>
      <c r="C887" s="26"/>
      <c r="D887" s="26"/>
      <c r="E887" s="26"/>
      <c r="F887" s="26"/>
      <c r="H887" s="37"/>
      <c r="I887" s="27" t="s">
        <v>3364</v>
      </c>
      <c r="J887" s="27" t="s">
        <v>3365</v>
      </c>
      <c r="L887" s="30" t="s">
        <v>750</v>
      </c>
      <c r="AF887" s="38"/>
      <c r="AN887" s="40"/>
      <c r="AU887" s="43" t="s">
        <v>1185</v>
      </c>
      <c r="AW887" s="45">
        <v>45488</v>
      </c>
      <c r="AX887" s="46" t="s">
        <v>3366</v>
      </c>
      <c r="BI887" s="49" t="e">
        <v>#VALUE!</v>
      </c>
    </row>
    <row r="888" spans="1:73" x14ac:dyDescent="0.25">
      <c r="A888" s="26"/>
      <c r="B888" s="26"/>
      <c r="C888" s="26"/>
      <c r="D888" s="26"/>
      <c r="E888" s="26"/>
      <c r="F888" s="26"/>
      <c r="H888" s="37"/>
      <c r="I888" s="27" t="s">
        <v>3367</v>
      </c>
      <c r="J888" s="27" t="s">
        <v>3368</v>
      </c>
      <c r="L888" s="30" t="s">
        <v>750</v>
      </c>
      <c r="AF888" s="38"/>
      <c r="AL888" s="39" t="s">
        <v>1887</v>
      </c>
      <c r="AN888" s="40"/>
      <c r="AU888" s="43" t="s">
        <v>1185</v>
      </c>
      <c r="AX888" s="46" t="s">
        <v>3165</v>
      </c>
      <c r="BI888" s="49" t="e">
        <v>#VALUE!</v>
      </c>
    </row>
    <row r="889" spans="1:73" x14ac:dyDescent="0.25">
      <c r="A889" s="26"/>
      <c r="B889" s="26"/>
      <c r="C889" s="26"/>
      <c r="D889" s="26"/>
      <c r="E889" s="26"/>
      <c r="F889" s="26"/>
      <c r="H889" s="37"/>
      <c r="I889" s="27" t="s">
        <v>3369</v>
      </c>
      <c r="J889" s="27" t="s">
        <v>3370</v>
      </c>
      <c r="AB889" s="26" t="s">
        <v>28</v>
      </c>
      <c r="AF889" s="38" t="s">
        <v>47</v>
      </c>
      <c r="AN889" s="40"/>
      <c r="AU889" s="43" t="s">
        <v>155</v>
      </c>
      <c r="BA889" s="47" t="s">
        <v>47</v>
      </c>
      <c r="BC889" s="48">
        <v>44698</v>
      </c>
      <c r="BG889" s="49">
        <v>11</v>
      </c>
      <c r="BI889" s="49" t="e">
        <v>#VALUE!</v>
      </c>
    </row>
    <row r="890" spans="1:73" hidden="1" x14ac:dyDescent="0.25">
      <c r="A890" s="26"/>
      <c r="B890" s="26"/>
      <c r="C890" s="26"/>
      <c r="D890" s="26"/>
      <c r="E890" s="26"/>
      <c r="F890" s="26"/>
      <c r="H890" s="37">
        <v>2024</v>
      </c>
      <c r="I890" s="27" t="s">
        <v>2294</v>
      </c>
      <c r="J890" s="27" t="s">
        <v>2295</v>
      </c>
      <c r="Z890" s="26" t="s">
        <v>45</v>
      </c>
      <c r="AF890" s="38"/>
      <c r="AH890" s="28" t="s">
        <v>2296</v>
      </c>
      <c r="AI890" s="37">
        <v>2024</v>
      </c>
      <c r="AN890" s="40"/>
      <c r="AP890" s="42">
        <v>32</v>
      </c>
      <c r="AQ890" s="39">
        <v>954</v>
      </c>
      <c r="AR890" s="30" t="s">
        <v>2288</v>
      </c>
      <c r="AU890" s="43" t="s">
        <v>155</v>
      </c>
      <c r="BC890" s="48">
        <v>45455</v>
      </c>
      <c r="BQ890" s="49">
        <v>8</v>
      </c>
    </row>
    <row r="891" spans="1:73" x14ac:dyDescent="0.25">
      <c r="A891" s="26"/>
      <c r="B891" s="26"/>
      <c r="C891" s="26"/>
      <c r="D891" s="26"/>
      <c r="E891" s="26"/>
      <c r="F891" s="26"/>
      <c r="H891" s="37"/>
      <c r="I891" s="27" t="s">
        <v>2076</v>
      </c>
      <c r="J891" s="27" t="s">
        <v>3374</v>
      </c>
      <c r="L891" s="30" t="s">
        <v>750</v>
      </c>
      <c r="AF891" s="38"/>
      <c r="AK891" s="38">
        <v>45224</v>
      </c>
      <c r="AN891" s="40"/>
      <c r="AU891" s="43" t="s">
        <v>1185</v>
      </c>
      <c r="AX891" s="46" t="s">
        <v>3375</v>
      </c>
      <c r="BI891" s="49" t="e">
        <v>#VALUE!</v>
      </c>
    </row>
    <row r="892" spans="1:73" x14ac:dyDescent="0.25">
      <c r="A892" s="26"/>
      <c r="B892" s="26"/>
      <c r="C892" s="26"/>
      <c r="D892" s="26"/>
      <c r="E892" s="26"/>
      <c r="F892" s="26"/>
      <c r="H892" s="37"/>
      <c r="I892" s="27" t="s">
        <v>2076</v>
      </c>
      <c r="J892" s="27" t="s">
        <v>2077</v>
      </c>
      <c r="Z892" s="26" t="s">
        <v>1282</v>
      </c>
      <c r="AF892" s="38"/>
      <c r="AN892" s="40"/>
      <c r="AQ892" s="39">
        <v>911</v>
      </c>
      <c r="AU892" s="43" t="s">
        <v>155</v>
      </c>
      <c r="AW892" s="45">
        <v>45684</v>
      </c>
      <c r="AX892" s="46" t="s">
        <v>2078</v>
      </c>
    </row>
    <row r="893" spans="1:73" x14ac:dyDescent="0.25">
      <c r="A893" s="26"/>
      <c r="B893" s="26"/>
      <c r="C893" s="26"/>
      <c r="D893" s="26"/>
      <c r="E893" s="26"/>
      <c r="F893" s="26"/>
      <c r="H893" s="37"/>
      <c r="I893" s="27" t="s">
        <v>3376</v>
      </c>
      <c r="J893" s="27" t="s">
        <v>3377</v>
      </c>
      <c r="L893" s="30" t="s">
        <v>750</v>
      </c>
      <c r="AF893" s="38"/>
      <c r="AK893" s="38">
        <v>45267</v>
      </c>
      <c r="AL893" s="39" t="s">
        <v>1887</v>
      </c>
      <c r="AN893" s="40"/>
      <c r="AU893" s="43" t="s">
        <v>1185</v>
      </c>
      <c r="AX893" s="46" t="s">
        <v>2360</v>
      </c>
      <c r="BI893" s="49" t="e">
        <v>#VALUE!</v>
      </c>
    </row>
    <row r="894" spans="1:73" x14ac:dyDescent="0.25">
      <c r="A894" s="26"/>
      <c r="B894" s="26"/>
      <c r="C894" s="26"/>
      <c r="D894" s="26"/>
      <c r="E894" s="26"/>
      <c r="F894" s="26"/>
      <c r="H894" s="37"/>
      <c r="I894" s="27" t="s">
        <v>1202</v>
      </c>
      <c r="J894" s="27" t="s">
        <v>1203</v>
      </c>
      <c r="AB894" s="26" t="s">
        <v>423</v>
      </c>
      <c r="AF894" s="38"/>
      <c r="AN894" s="40" t="s">
        <v>424</v>
      </c>
      <c r="AQ894" s="39">
        <v>674</v>
      </c>
      <c r="AR894" s="30" t="s">
        <v>1204</v>
      </c>
      <c r="AU894" s="43" t="s">
        <v>155</v>
      </c>
      <c r="BC894" s="48">
        <v>44790</v>
      </c>
      <c r="BG894" s="49">
        <v>11</v>
      </c>
      <c r="BI894" s="49" t="e">
        <v>#VALUE!</v>
      </c>
    </row>
    <row r="895" spans="1:73" x14ac:dyDescent="0.25">
      <c r="A895" s="26"/>
      <c r="B895" s="26"/>
      <c r="C895" s="26"/>
      <c r="D895" s="26"/>
      <c r="E895" s="26"/>
      <c r="F895" s="26"/>
      <c r="H895" s="37"/>
      <c r="I895" s="27" t="s">
        <v>1216</v>
      </c>
      <c r="J895" s="27" t="s">
        <v>1217</v>
      </c>
      <c r="AB895" s="26" t="s">
        <v>423</v>
      </c>
      <c r="AF895" s="38"/>
      <c r="AN895" s="40" t="s">
        <v>424</v>
      </c>
      <c r="AQ895" s="39">
        <v>679</v>
      </c>
      <c r="AR895" s="30" t="s">
        <v>1218</v>
      </c>
      <c r="AU895" s="43" t="s">
        <v>155</v>
      </c>
      <c r="BC895" s="48">
        <v>44790</v>
      </c>
      <c r="BG895" s="49">
        <v>7</v>
      </c>
      <c r="BI895" s="49" t="e">
        <v>#VALUE!</v>
      </c>
    </row>
    <row r="896" spans="1:73" x14ac:dyDescent="0.25">
      <c r="A896" s="26"/>
      <c r="B896" s="26"/>
      <c r="C896" s="26"/>
      <c r="D896" s="26"/>
      <c r="E896" s="26"/>
      <c r="F896" s="26"/>
      <c r="H896" s="37"/>
      <c r="I896" s="27" t="s">
        <v>3386</v>
      </c>
      <c r="J896" s="27" t="s">
        <v>3387</v>
      </c>
      <c r="L896" s="30" t="s">
        <v>750</v>
      </c>
      <c r="AF896" s="38"/>
      <c r="AK896" s="38">
        <v>45217</v>
      </c>
      <c r="AL896" s="39" t="s">
        <v>1887</v>
      </c>
      <c r="AN896" s="40"/>
      <c r="AU896" s="43" t="s">
        <v>155</v>
      </c>
      <c r="AX896" s="46" t="s">
        <v>3388</v>
      </c>
      <c r="BI896" s="49" t="e">
        <v>#VALUE!</v>
      </c>
    </row>
    <row r="897" spans="1:70" x14ac:dyDescent="0.25">
      <c r="A897" s="26"/>
      <c r="B897" s="26"/>
      <c r="C897" s="26"/>
      <c r="D897" s="26"/>
      <c r="E897" s="26"/>
      <c r="F897" s="26"/>
      <c r="H897" s="37"/>
      <c r="I897" s="27" t="s">
        <v>1242</v>
      </c>
      <c r="J897" s="27" t="s">
        <v>1243</v>
      </c>
      <c r="AF897" s="38"/>
      <c r="AN897" s="40"/>
      <c r="AQ897" s="39">
        <v>687</v>
      </c>
      <c r="AR897" s="30" t="s">
        <v>1244</v>
      </c>
      <c r="AU897" s="43" t="s">
        <v>155</v>
      </c>
      <c r="BC897" s="48">
        <v>45308</v>
      </c>
      <c r="BI897" s="49" t="e">
        <v>#VALUE!</v>
      </c>
      <c r="BJ897" s="49">
        <v>1</v>
      </c>
    </row>
    <row r="898" spans="1:70" x14ac:dyDescent="0.25">
      <c r="A898" s="26"/>
      <c r="B898" s="26"/>
      <c r="C898" s="26"/>
      <c r="D898" s="26"/>
      <c r="E898" s="26"/>
      <c r="F898" s="26"/>
      <c r="H898" s="37"/>
      <c r="I898" s="27" t="s">
        <v>1618</v>
      </c>
      <c r="J898" s="27" t="s">
        <v>1619</v>
      </c>
      <c r="AA898" s="26" t="s">
        <v>1621</v>
      </c>
      <c r="AB898" s="26" t="s">
        <v>423</v>
      </c>
      <c r="AF898" s="38"/>
      <c r="AN898" s="40" t="s">
        <v>972</v>
      </c>
      <c r="AQ898" s="39">
        <v>806</v>
      </c>
      <c r="AR898" s="30" t="s">
        <v>1622</v>
      </c>
      <c r="AU898" s="43" t="s">
        <v>155</v>
      </c>
      <c r="AX898" s="46" t="s">
        <v>1623</v>
      </c>
      <c r="AY898" s="34" t="s">
        <v>1620</v>
      </c>
      <c r="BC898" s="48">
        <v>45523</v>
      </c>
      <c r="BI898" s="49" t="e">
        <v>#VALUE!</v>
      </c>
      <c r="BJ898" s="49">
        <v>26</v>
      </c>
      <c r="BR898" s="49">
        <v>2</v>
      </c>
    </row>
    <row r="899" spans="1:70" x14ac:dyDescent="0.25">
      <c r="A899" s="26"/>
      <c r="B899" s="26"/>
      <c r="C899" s="26"/>
      <c r="D899" s="26"/>
      <c r="E899" s="26"/>
      <c r="F899" s="26"/>
      <c r="H899" s="37"/>
      <c r="I899" s="27" t="s">
        <v>3395</v>
      </c>
      <c r="J899" s="27" t="s">
        <v>3396</v>
      </c>
      <c r="AF899" s="38"/>
      <c r="AN899" s="40"/>
      <c r="AR899" s="30" t="s">
        <v>3305</v>
      </c>
      <c r="AU899" s="43" t="s">
        <v>155</v>
      </c>
      <c r="AX899" s="46" t="s">
        <v>3397</v>
      </c>
      <c r="BI899" s="49" t="e">
        <v>#VALUE!</v>
      </c>
    </row>
    <row r="900" spans="1:70" x14ac:dyDescent="0.25">
      <c r="A900" s="26"/>
      <c r="B900" s="26"/>
      <c r="C900" s="26"/>
      <c r="D900" s="26"/>
      <c r="E900" s="26"/>
      <c r="F900" s="26"/>
      <c r="H900" s="37"/>
      <c r="I900" s="27" t="s">
        <v>1213</v>
      </c>
      <c r="J900" s="27" t="s">
        <v>1214</v>
      </c>
      <c r="AC900" s="36">
        <v>1</v>
      </c>
      <c r="AF900" s="38"/>
      <c r="AN900" s="40"/>
      <c r="AQ900" s="39">
        <v>678</v>
      </c>
      <c r="AR900" s="30" t="s">
        <v>1215</v>
      </c>
      <c r="AU900" s="43" t="s">
        <v>155</v>
      </c>
      <c r="BC900" s="48">
        <v>44965</v>
      </c>
      <c r="BG900" s="49">
        <v>29</v>
      </c>
      <c r="BI900" s="49" t="e">
        <v>#VALUE!</v>
      </c>
      <c r="BJ900" s="49">
        <v>0</v>
      </c>
    </row>
    <row r="901" spans="1:70" x14ac:dyDescent="0.25">
      <c r="A901" s="26"/>
      <c r="B901" s="26"/>
      <c r="C901" s="26"/>
      <c r="D901" s="26"/>
      <c r="E901" s="26"/>
      <c r="F901" s="26"/>
      <c r="H901" s="37"/>
      <c r="I901" s="27" t="s">
        <v>1213</v>
      </c>
      <c r="J901" s="27" t="s">
        <v>1300</v>
      </c>
      <c r="AF901" s="38"/>
      <c r="AN901" s="40"/>
      <c r="AQ901" s="39">
        <v>706</v>
      </c>
      <c r="AR901" s="30" t="s">
        <v>1301</v>
      </c>
      <c r="AU901" s="43" t="s">
        <v>155</v>
      </c>
      <c r="AX901" s="46" t="s">
        <v>1302</v>
      </c>
      <c r="BC901" s="48">
        <v>44965</v>
      </c>
      <c r="BG901" s="49">
        <v>28</v>
      </c>
      <c r="BI901" s="49" t="e">
        <v>#VALUE!</v>
      </c>
      <c r="BJ901" s="49">
        <v>0</v>
      </c>
    </row>
    <row r="902" spans="1:70" x14ac:dyDescent="0.25">
      <c r="A902" s="26"/>
      <c r="B902" s="26"/>
      <c r="C902" s="26"/>
      <c r="D902" s="26"/>
      <c r="E902" s="26"/>
      <c r="F902" s="26"/>
      <c r="H902" s="37"/>
      <c r="I902" s="27" t="s">
        <v>2093</v>
      </c>
      <c r="J902" s="27" t="s">
        <v>2094</v>
      </c>
      <c r="L902" s="30" t="s">
        <v>750</v>
      </c>
      <c r="AF902" s="38"/>
      <c r="AN902" s="40"/>
      <c r="AQ902" s="39">
        <v>917</v>
      </c>
      <c r="AR902" s="30" t="s">
        <v>2095</v>
      </c>
      <c r="AU902" s="43" t="s">
        <v>155</v>
      </c>
      <c r="BC902" s="48">
        <v>45308</v>
      </c>
      <c r="BI902" s="49" t="e">
        <v>#VALUE!</v>
      </c>
      <c r="BM902" s="49">
        <v>34</v>
      </c>
    </row>
    <row r="903" spans="1:70" x14ac:dyDescent="0.25">
      <c r="A903" s="26"/>
      <c r="B903" s="26"/>
      <c r="C903" s="26"/>
      <c r="D903" s="26"/>
      <c r="E903" s="26"/>
      <c r="F903" s="26"/>
      <c r="H903" s="37"/>
      <c r="I903" s="27" t="s">
        <v>2093</v>
      </c>
      <c r="J903" s="27" t="s">
        <v>2094</v>
      </c>
      <c r="Z903" s="26" t="s">
        <v>1282</v>
      </c>
      <c r="AF903" s="38"/>
      <c r="AN903" s="40"/>
      <c r="AQ903" s="39">
        <v>916</v>
      </c>
      <c r="AU903" s="43" t="s">
        <v>155</v>
      </c>
      <c r="BC903" s="48">
        <v>45264</v>
      </c>
    </row>
    <row r="904" spans="1:70" x14ac:dyDescent="0.25">
      <c r="A904" s="26"/>
      <c r="B904" s="26"/>
      <c r="C904" s="26"/>
      <c r="D904" s="26"/>
      <c r="E904" s="26"/>
      <c r="F904" s="26"/>
      <c r="H904" s="37"/>
      <c r="I904" s="27" t="s">
        <v>2096</v>
      </c>
      <c r="J904" s="27" t="s">
        <v>2097</v>
      </c>
      <c r="L904" s="30" t="s">
        <v>750</v>
      </c>
      <c r="Z904" s="26" t="s">
        <v>97</v>
      </c>
      <c r="AB904" s="26" t="s">
        <v>87</v>
      </c>
      <c r="AF904" s="38"/>
      <c r="AN904" s="40"/>
      <c r="AQ904" s="39">
        <v>917</v>
      </c>
      <c r="AR904" s="30" t="s">
        <v>2095</v>
      </c>
      <c r="AU904" s="43" t="s">
        <v>155</v>
      </c>
      <c r="BC904" s="48">
        <v>45376</v>
      </c>
      <c r="BI904" s="49">
        <v>26</v>
      </c>
    </row>
    <row r="905" spans="1:70" x14ac:dyDescent="0.25">
      <c r="A905" s="26"/>
      <c r="B905" s="26"/>
      <c r="C905" s="26"/>
      <c r="D905" s="26"/>
      <c r="E905" s="26"/>
      <c r="F905" s="26"/>
      <c r="H905" s="37"/>
      <c r="I905" s="27" t="s">
        <v>3398</v>
      </c>
      <c r="J905" s="27" t="s">
        <v>3399</v>
      </c>
      <c r="K905" s="29" t="s">
        <v>59</v>
      </c>
      <c r="Z905" s="26" t="s">
        <v>27</v>
      </c>
      <c r="AF905" s="38"/>
      <c r="AK905" s="38">
        <v>45250</v>
      </c>
      <c r="AL905" s="39" t="s">
        <v>1887</v>
      </c>
      <c r="AN905" s="40"/>
      <c r="AP905" s="42" t="s">
        <v>833</v>
      </c>
      <c r="AU905" s="43" t="s">
        <v>1185</v>
      </c>
      <c r="AX905" s="46" t="s">
        <v>3400</v>
      </c>
      <c r="BI905" s="49" t="e">
        <v>#VALUE!</v>
      </c>
    </row>
    <row r="906" spans="1:70" x14ac:dyDescent="0.25">
      <c r="A906" s="26"/>
      <c r="B906" s="26"/>
      <c r="C906" s="26"/>
      <c r="D906" s="26"/>
      <c r="E906" s="26"/>
      <c r="F906" s="26"/>
      <c r="H906" s="37"/>
      <c r="I906" s="27" t="s">
        <v>3401</v>
      </c>
      <c r="J906" s="27" t="s">
        <v>3402</v>
      </c>
      <c r="L906" s="30" t="s">
        <v>750</v>
      </c>
      <c r="AF906" s="38"/>
      <c r="AK906" s="38">
        <v>45230</v>
      </c>
      <c r="AN906" s="40"/>
      <c r="AU906" s="43" t="s">
        <v>1185</v>
      </c>
      <c r="AX906" s="46" t="s">
        <v>3403</v>
      </c>
      <c r="BI906" s="49" t="e">
        <v>#VALUE!</v>
      </c>
    </row>
    <row r="907" spans="1:70" x14ac:dyDescent="0.25">
      <c r="A907" s="26"/>
      <c r="B907" s="26"/>
      <c r="C907" s="26"/>
      <c r="D907" s="26"/>
      <c r="E907" s="26"/>
      <c r="F907" s="26"/>
      <c r="H907" s="37"/>
      <c r="I907" s="27" t="s">
        <v>3404</v>
      </c>
      <c r="J907" s="27" t="s">
        <v>3405</v>
      </c>
      <c r="L907" s="30" t="s">
        <v>750</v>
      </c>
      <c r="AF907" s="38"/>
      <c r="AL907" s="39" t="s">
        <v>1887</v>
      </c>
      <c r="AN907" s="40"/>
      <c r="AU907" s="43" t="s">
        <v>1185</v>
      </c>
      <c r="AW907" s="45">
        <v>45336</v>
      </c>
      <c r="AX907" s="46" t="s">
        <v>3406</v>
      </c>
      <c r="BI907" s="49" t="e">
        <v>#VALUE!</v>
      </c>
    </row>
    <row r="908" spans="1:70" x14ac:dyDescent="0.25">
      <c r="A908" s="26"/>
      <c r="B908" s="26"/>
      <c r="C908" s="26"/>
      <c r="D908" s="26"/>
      <c r="E908" s="26"/>
      <c r="F908" s="26"/>
      <c r="H908" s="37"/>
      <c r="I908" s="27" t="s">
        <v>1624</v>
      </c>
      <c r="J908" s="27" t="s">
        <v>1625</v>
      </c>
      <c r="AB908" s="26" t="s">
        <v>86</v>
      </c>
      <c r="AF908" s="38" t="s">
        <v>47</v>
      </c>
      <c r="AN908" s="40"/>
      <c r="AQ908" s="39">
        <v>807</v>
      </c>
      <c r="AR908" s="30" t="s">
        <v>1627</v>
      </c>
      <c r="AU908" s="43" t="s">
        <v>155</v>
      </c>
      <c r="AY908" s="34" t="s">
        <v>1626</v>
      </c>
      <c r="BC908" s="48">
        <v>45049</v>
      </c>
      <c r="BG908" s="49">
        <v>97</v>
      </c>
      <c r="BI908" s="49" t="e">
        <v>#VALUE!</v>
      </c>
    </row>
    <row r="909" spans="1:70" x14ac:dyDescent="0.25">
      <c r="A909" s="26"/>
      <c r="B909" s="26"/>
      <c r="C909" s="26"/>
      <c r="D909" s="26"/>
      <c r="E909" s="26"/>
      <c r="F909" s="26"/>
      <c r="H909" s="37"/>
      <c r="I909" s="27" t="s">
        <v>1598</v>
      </c>
      <c r="J909" s="27" t="s">
        <v>1599</v>
      </c>
      <c r="AB909" s="26" t="s">
        <v>719</v>
      </c>
      <c r="AF909" s="38"/>
      <c r="AN909" s="40"/>
      <c r="AQ909" s="39">
        <v>800</v>
      </c>
      <c r="AR909" s="30" t="s">
        <v>1600</v>
      </c>
      <c r="AU909" s="43" t="s">
        <v>155</v>
      </c>
      <c r="BC909" s="48">
        <v>44913</v>
      </c>
      <c r="BG909" s="49">
        <v>53</v>
      </c>
      <c r="BI909" s="49" t="e">
        <v>#VALUE!</v>
      </c>
    </row>
    <row r="910" spans="1:70" x14ac:dyDescent="0.25">
      <c r="A910" s="26"/>
      <c r="B910" s="26"/>
      <c r="C910" s="26"/>
      <c r="D910" s="26"/>
      <c r="E910" s="26"/>
      <c r="F910" s="26"/>
      <c r="H910" s="37"/>
      <c r="I910" s="27" t="s">
        <v>1645</v>
      </c>
      <c r="J910" s="27" t="s">
        <v>1646</v>
      </c>
      <c r="AB910" s="26" t="s">
        <v>423</v>
      </c>
      <c r="AF910" s="38"/>
      <c r="AN910" s="40"/>
      <c r="AQ910" s="39">
        <v>813</v>
      </c>
      <c r="AR910" s="30" t="s">
        <v>1647</v>
      </c>
      <c r="AU910" s="43" t="s">
        <v>155</v>
      </c>
      <c r="BC910" s="48">
        <v>44965</v>
      </c>
      <c r="BI910" s="49" t="e">
        <v>#VALUE!</v>
      </c>
      <c r="BJ910" s="49">
        <v>3</v>
      </c>
    </row>
    <row r="911" spans="1:70" x14ac:dyDescent="0.25">
      <c r="A911" s="26"/>
      <c r="B911" s="26"/>
      <c r="C911" s="26"/>
      <c r="D911" s="26"/>
      <c r="E911" s="26"/>
      <c r="F911" s="26"/>
      <c r="H911" s="37"/>
      <c r="I911" s="27" t="s">
        <v>1699</v>
      </c>
      <c r="J911" s="27" t="s">
        <v>1700</v>
      </c>
      <c r="L911" s="30" t="s">
        <v>750</v>
      </c>
      <c r="Z911" s="26" t="s">
        <v>1011</v>
      </c>
      <c r="AB911" s="26" t="s">
        <v>1701</v>
      </c>
      <c r="AF911" s="38"/>
      <c r="AM911" s="39" t="s">
        <v>1656</v>
      </c>
      <c r="AN911" s="40"/>
      <c r="AQ911" s="39">
        <v>829</v>
      </c>
      <c r="AR911" s="30" t="s">
        <v>1702</v>
      </c>
      <c r="AU911" s="43" t="s">
        <v>155</v>
      </c>
      <c r="AY911" s="34" t="s">
        <v>633</v>
      </c>
      <c r="BA911" s="47" t="s">
        <v>35</v>
      </c>
      <c r="BC911" s="48">
        <v>45015</v>
      </c>
      <c r="BI911" s="49" t="e">
        <v>#VALUE!</v>
      </c>
      <c r="BJ911" s="49">
        <v>108</v>
      </c>
    </row>
    <row r="912" spans="1:70" x14ac:dyDescent="0.25">
      <c r="A912" s="26" t="s">
        <v>2131</v>
      </c>
      <c r="B912" s="26"/>
      <c r="C912" s="26"/>
      <c r="D912" s="26"/>
      <c r="E912" s="26"/>
      <c r="F912" s="26"/>
      <c r="H912" s="37"/>
      <c r="I912" s="27" t="s">
        <v>2701</v>
      </c>
      <c r="J912" s="27" t="s">
        <v>2702</v>
      </c>
      <c r="AF912" s="38"/>
      <c r="AK912" s="38">
        <v>45625</v>
      </c>
      <c r="AN912" s="40"/>
      <c r="AP912" s="42" t="s">
        <v>983</v>
      </c>
      <c r="AQ912" s="39">
        <v>1052</v>
      </c>
      <c r="AU912" s="43" t="s">
        <v>1185</v>
      </c>
      <c r="AW912" s="45">
        <v>45684</v>
      </c>
      <c r="AX912" s="46" t="s">
        <v>2703</v>
      </c>
      <c r="BB912" s="47" t="s">
        <v>3604</v>
      </c>
    </row>
    <row r="913" spans="1:67" x14ac:dyDescent="0.25">
      <c r="A913" s="26"/>
      <c r="B913" s="26"/>
      <c r="C913" s="26"/>
      <c r="D913" s="26"/>
      <c r="E913" s="26"/>
      <c r="F913" s="26"/>
      <c r="H913" s="37"/>
      <c r="I913" s="27" t="s">
        <v>3418</v>
      </c>
      <c r="J913" s="27" t="s">
        <v>3419</v>
      </c>
      <c r="AF913" s="38"/>
      <c r="AN913" s="40"/>
      <c r="AU913" s="43" t="s">
        <v>1185</v>
      </c>
      <c r="AV913" s="44" t="s">
        <v>3420</v>
      </c>
      <c r="AW913" s="45">
        <v>45684</v>
      </c>
      <c r="AX913" s="46" t="s">
        <v>2876</v>
      </c>
    </row>
    <row r="914" spans="1:67" x14ac:dyDescent="0.25">
      <c r="A914" s="26"/>
      <c r="B914" s="26"/>
      <c r="C914" s="26"/>
      <c r="D914" s="26"/>
      <c r="E914" s="26"/>
      <c r="F914" s="26"/>
      <c r="H914" s="37"/>
      <c r="I914" s="27" t="s">
        <v>3421</v>
      </c>
      <c r="J914" s="27" t="s">
        <v>3422</v>
      </c>
      <c r="Z914" s="26" t="s">
        <v>610</v>
      </c>
      <c r="AB914" s="26" t="s">
        <v>86</v>
      </c>
      <c r="AF914" s="38"/>
      <c r="AN914" s="40"/>
      <c r="AU914" s="43" t="s">
        <v>1185</v>
      </c>
      <c r="AW914" s="45">
        <v>45684</v>
      </c>
      <c r="BI914" s="49" t="e">
        <v>#VALUE!</v>
      </c>
    </row>
    <row r="915" spans="1:67" x14ac:dyDescent="0.25">
      <c r="A915" s="26"/>
      <c r="B915" s="26"/>
      <c r="C915" s="26"/>
      <c r="D915" s="26"/>
      <c r="E915" s="26"/>
      <c r="F915" s="26"/>
      <c r="H915" s="37"/>
      <c r="I915" s="27" t="s">
        <v>3423</v>
      </c>
      <c r="J915" s="27" t="s">
        <v>3424</v>
      </c>
      <c r="Z915" s="26" t="s">
        <v>91</v>
      </c>
      <c r="AF915" s="38"/>
      <c r="AN915" s="26" t="s">
        <v>91</v>
      </c>
      <c r="AU915" s="43" t="s">
        <v>1185</v>
      </c>
      <c r="AW915" s="45">
        <v>45558</v>
      </c>
    </row>
    <row r="916" spans="1:67" x14ac:dyDescent="0.25">
      <c r="A916" s="26"/>
      <c r="B916" s="26"/>
      <c r="C916" s="26"/>
      <c r="D916" s="26"/>
      <c r="E916" s="26"/>
      <c r="F916" s="26"/>
      <c r="H916" s="37"/>
      <c r="I916" s="27" t="s">
        <v>1227</v>
      </c>
      <c r="J916" s="27" t="s">
        <v>1228</v>
      </c>
      <c r="AB916" s="26" t="s">
        <v>1229</v>
      </c>
      <c r="AF916" s="38"/>
      <c r="AN916" s="40"/>
      <c r="AQ916" s="39">
        <v>682</v>
      </c>
      <c r="AR916" s="30" t="s">
        <v>1230</v>
      </c>
      <c r="AU916" s="43" t="s">
        <v>155</v>
      </c>
      <c r="BC916" s="48">
        <v>45301</v>
      </c>
      <c r="BI916" s="49" t="e">
        <v>#VALUE!</v>
      </c>
      <c r="BJ916" s="49">
        <v>2</v>
      </c>
      <c r="BM916" s="49">
        <v>1</v>
      </c>
    </row>
    <row r="917" spans="1:67" x14ac:dyDescent="0.25">
      <c r="A917" s="26"/>
      <c r="B917" s="26"/>
      <c r="C917" s="26"/>
      <c r="D917" s="26"/>
      <c r="E917" s="26"/>
      <c r="F917" s="26"/>
      <c r="H917" s="37"/>
      <c r="I917" s="27" t="s">
        <v>1718</v>
      </c>
      <c r="J917" s="27" t="s">
        <v>1719</v>
      </c>
      <c r="L917" s="30" t="s">
        <v>750</v>
      </c>
      <c r="W917" s="26" t="s">
        <v>1720</v>
      </c>
      <c r="Z917" s="26" t="s">
        <v>84</v>
      </c>
      <c r="AF917" s="38"/>
      <c r="AM917" s="39" t="s">
        <v>1333</v>
      </c>
      <c r="AN917" s="40"/>
      <c r="AQ917" s="39">
        <v>833</v>
      </c>
      <c r="AR917" s="30" t="s">
        <v>1721</v>
      </c>
      <c r="AU917" s="43" t="s">
        <v>155</v>
      </c>
      <c r="BA917" s="47" t="s">
        <v>35</v>
      </c>
      <c r="BC917" s="48">
        <v>45021</v>
      </c>
      <c r="BI917" s="49" t="e">
        <v>#VALUE!</v>
      </c>
      <c r="BJ917" s="49">
        <v>181</v>
      </c>
    </row>
    <row r="918" spans="1:67" x14ac:dyDescent="0.25">
      <c r="A918" s="26"/>
      <c r="B918" s="26"/>
      <c r="C918" s="26"/>
      <c r="D918" s="26"/>
      <c r="E918" s="26"/>
      <c r="F918" s="26"/>
      <c r="H918" s="37"/>
      <c r="I918" s="27" t="s">
        <v>1336</v>
      </c>
      <c r="J918" s="27" t="s">
        <v>1337</v>
      </c>
      <c r="AB918" s="26" t="s">
        <v>1338</v>
      </c>
      <c r="AF918" s="38"/>
      <c r="AN918" s="40" t="s">
        <v>424</v>
      </c>
      <c r="AQ918" s="39">
        <v>712</v>
      </c>
      <c r="AR918" s="30" t="s">
        <v>1339</v>
      </c>
      <c r="AU918" s="43" t="s">
        <v>155</v>
      </c>
      <c r="BC918" s="48">
        <v>44881</v>
      </c>
      <c r="BG918" s="49">
        <v>141</v>
      </c>
      <c r="BI918" s="49" t="e">
        <v>#VALUE!</v>
      </c>
    </row>
    <row r="919" spans="1:67" x14ac:dyDescent="0.25">
      <c r="A919" s="26"/>
      <c r="B919" s="26"/>
      <c r="C919" s="26"/>
      <c r="D919" s="26"/>
      <c r="E919" s="26"/>
      <c r="F919" s="26"/>
      <c r="H919" s="37"/>
      <c r="I919" s="27" t="s">
        <v>1660</v>
      </c>
      <c r="J919" s="27" t="s">
        <v>1661</v>
      </c>
      <c r="L919" s="30" t="s">
        <v>750</v>
      </c>
      <c r="AB919" s="26" t="s">
        <v>1638</v>
      </c>
      <c r="AF919" s="38"/>
      <c r="AN919" s="40" t="s">
        <v>972</v>
      </c>
      <c r="AQ919" s="39">
        <v>818</v>
      </c>
      <c r="AR919" s="30" t="s">
        <v>1662</v>
      </c>
      <c r="AU919" s="43" t="s">
        <v>155</v>
      </c>
      <c r="BA919" s="47" t="s">
        <v>35</v>
      </c>
      <c r="BC919" s="48">
        <v>45309</v>
      </c>
      <c r="BI919" s="49">
        <v>1</v>
      </c>
      <c r="BJ919" s="49">
        <v>133</v>
      </c>
    </row>
    <row r="920" spans="1:67" x14ac:dyDescent="0.25">
      <c r="A920" s="26"/>
      <c r="B920" s="26"/>
      <c r="C920" s="26"/>
      <c r="D920" s="26"/>
      <c r="E920" s="26"/>
      <c r="F920" s="26"/>
      <c r="H920" s="37"/>
      <c r="I920" s="27" t="s">
        <v>1264</v>
      </c>
      <c r="J920" s="27" t="s">
        <v>1265</v>
      </c>
      <c r="W920" s="26" t="s">
        <v>1093</v>
      </c>
      <c r="Z920" s="26" t="s">
        <v>78</v>
      </c>
      <c r="AB920" s="26" t="s">
        <v>423</v>
      </c>
      <c r="AF920" s="38"/>
      <c r="AN920" s="40"/>
      <c r="AQ920" s="39">
        <v>695</v>
      </c>
      <c r="AR920" s="30" t="s">
        <v>1266</v>
      </c>
      <c r="AU920" s="43" t="s">
        <v>155</v>
      </c>
      <c r="BC920" s="48">
        <v>44715</v>
      </c>
      <c r="BG920" s="49">
        <v>2022</v>
      </c>
      <c r="BI920" s="49" t="e">
        <v>#VALUE!</v>
      </c>
    </row>
    <row r="921" spans="1:67" x14ac:dyDescent="0.25">
      <c r="A921" s="26"/>
      <c r="B921" s="26"/>
      <c r="C921" s="26"/>
      <c r="D921" s="26"/>
      <c r="E921" s="26"/>
      <c r="F921" s="26"/>
      <c r="H921" s="37"/>
      <c r="I921" s="27" t="s">
        <v>3425</v>
      </c>
      <c r="J921" s="27" t="s">
        <v>3426</v>
      </c>
      <c r="L921" s="30" t="s">
        <v>750</v>
      </c>
      <c r="AF921" s="38"/>
      <c r="AM921" s="39" t="s">
        <v>720</v>
      </c>
      <c r="AN921" s="40"/>
      <c r="AU921" s="43" t="s">
        <v>155</v>
      </c>
      <c r="BA921" s="47" t="s">
        <v>35</v>
      </c>
      <c r="BC921" s="48">
        <v>45056</v>
      </c>
      <c r="BI921" s="49" t="e">
        <v>#VALUE!</v>
      </c>
      <c r="BJ921" s="49">
        <v>22</v>
      </c>
    </row>
    <row r="922" spans="1:67" x14ac:dyDescent="0.25">
      <c r="A922" s="26"/>
      <c r="B922" s="26"/>
      <c r="C922" s="26"/>
      <c r="D922" s="26"/>
      <c r="E922" s="26"/>
      <c r="F922" s="26"/>
      <c r="H922" s="37"/>
      <c r="I922" s="27" t="s">
        <v>1727</v>
      </c>
      <c r="J922" s="27" t="s">
        <v>1728</v>
      </c>
      <c r="L922" s="30" t="s">
        <v>750</v>
      </c>
      <c r="W922" s="26" t="s">
        <v>1093</v>
      </c>
      <c r="Z922" s="26" t="s">
        <v>90</v>
      </c>
      <c r="AB922" s="26" t="s">
        <v>423</v>
      </c>
      <c r="AF922" s="38"/>
      <c r="AN922" s="40"/>
      <c r="AQ922" s="39">
        <v>837</v>
      </c>
      <c r="AR922" s="30" t="s">
        <v>1729</v>
      </c>
      <c r="AU922" s="43" t="s">
        <v>155</v>
      </c>
      <c r="BA922" s="47" t="s">
        <v>35</v>
      </c>
      <c r="BC922" s="48">
        <v>45056</v>
      </c>
      <c r="BI922" s="49" t="e">
        <v>#VALUE!</v>
      </c>
      <c r="BJ922" s="49">
        <v>15</v>
      </c>
      <c r="BO922" s="50">
        <v>13</v>
      </c>
    </row>
    <row r="923" spans="1:67" x14ac:dyDescent="0.25">
      <c r="A923" s="26"/>
      <c r="B923" s="26"/>
      <c r="C923" s="26"/>
      <c r="D923" s="26"/>
      <c r="E923" s="26"/>
      <c r="F923" s="26"/>
      <c r="H923" s="37"/>
      <c r="I923" s="27" t="s">
        <v>1654</v>
      </c>
      <c r="J923" s="27" t="s">
        <v>1655</v>
      </c>
      <c r="AB923" s="26" t="s">
        <v>423</v>
      </c>
      <c r="AF923" s="38"/>
      <c r="AM923" s="39" t="s">
        <v>1656</v>
      </c>
      <c r="AN923" s="40"/>
      <c r="AQ923" s="39">
        <v>816</v>
      </c>
      <c r="AR923" s="30" t="s">
        <v>1657</v>
      </c>
      <c r="AU923" s="43" t="s">
        <v>155</v>
      </c>
      <c r="BC923" s="48">
        <v>44985</v>
      </c>
      <c r="BG923" s="49">
        <v>3</v>
      </c>
      <c r="BI923" s="49" t="e">
        <v>#VALUE!</v>
      </c>
      <c r="BJ923" s="49">
        <v>20</v>
      </c>
    </row>
    <row r="924" spans="1:67" x14ac:dyDescent="0.25">
      <c r="A924" s="26"/>
      <c r="B924" s="26"/>
      <c r="C924" s="26"/>
      <c r="D924" s="26"/>
      <c r="E924" s="26"/>
      <c r="F924" s="26"/>
      <c r="H924" s="37"/>
      <c r="I924" s="27" t="s">
        <v>1633</v>
      </c>
      <c r="J924" s="27" t="s">
        <v>1634</v>
      </c>
      <c r="AB924" s="26" t="s">
        <v>719</v>
      </c>
      <c r="AF924" s="38"/>
      <c r="AN924" s="40"/>
      <c r="AQ924" s="39">
        <v>810</v>
      </c>
      <c r="AR924" s="30" t="s">
        <v>1635</v>
      </c>
      <c r="AU924" s="43" t="s">
        <v>155</v>
      </c>
      <c r="BC924" s="48">
        <v>44965</v>
      </c>
      <c r="BG924" s="49">
        <v>107</v>
      </c>
      <c r="BI924" s="49" t="e">
        <v>#VALUE!</v>
      </c>
      <c r="BJ924" s="49">
        <v>43</v>
      </c>
    </row>
    <row r="925" spans="1:67" x14ac:dyDescent="0.25">
      <c r="A925" s="26"/>
      <c r="B925" s="26"/>
      <c r="C925" s="26"/>
      <c r="D925" s="26"/>
      <c r="E925" s="26"/>
      <c r="F925" s="26"/>
      <c r="H925" s="37"/>
      <c r="I925" s="27" t="s">
        <v>3435</v>
      </c>
      <c r="J925" s="27" t="s">
        <v>3436</v>
      </c>
      <c r="L925" s="30" t="s">
        <v>750</v>
      </c>
      <c r="AF925" s="38"/>
      <c r="AL925" s="39" t="s">
        <v>1887</v>
      </c>
      <c r="AN925" s="40"/>
      <c r="AU925" s="43" t="s">
        <v>1185</v>
      </c>
      <c r="AX925" s="46" t="s">
        <v>2360</v>
      </c>
      <c r="BI925" s="49" t="e">
        <v>#VALUE!</v>
      </c>
    </row>
    <row r="926" spans="1:67" x14ac:dyDescent="0.25">
      <c r="A926" s="26"/>
      <c r="B926" s="26"/>
      <c r="C926" s="26"/>
      <c r="D926" s="26"/>
      <c r="E926" s="26"/>
      <c r="F926" s="26"/>
      <c r="H926" s="37"/>
      <c r="I926" s="27" t="s">
        <v>3437</v>
      </c>
      <c r="J926" s="27" t="s">
        <v>3438</v>
      </c>
      <c r="AC926" s="36" t="s">
        <v>3439</v>
      </c>
      <c r="AF926" s="38" t="s">
        <v>47</v>
      </c>
      <c r="AN926" s="40"/>
      <c r="AU926" s="43" t="s">
        <v>155</v>
      </c>
      <c r="AX926" s="46" t="s">
        <v>3440</v>
      </c>
      <c r="BA926" s="47" t="s">
        <v>47</v>
      </c>
      <c r="BC926" s="48">
        <v>45642</v>
      </c>
      <c r="BO926" s="50">
        <v>2</v>
      </c>
    </row>
    <row r="927" spans="1:67" x14ac:dyDescent="0.25">
      <c r="A927" s="26"/>
      <c r="B927" s="26"/>
      <c r="C927" s="26"/>
      <c r="D927" s="26"/>
      <c r="E927" s="26"/>
      <c r="F927" s="26"/>
      <c r="H927" s="37"/>
      <c r="I927" s="27" t="s">
        <v>3441</v>
      </c>
      <c r="J927" s="27" t="s">
        <v>3442</v>
      </c>
      <c r="AF927" s="38"/>
      <c r="AN927" s="40"/>
      <c r="AR927" s="30" t="s">
        <v>3305</v>
      </c>
      <c r="AU927" s="43" t="s">
        <v>155</v>
      </c>
      <c r="AX927" s="46" t="s">
        <v>3208</v>
      </c>
      <c r="BI927" s="49" t="e">
        <v>#VALUE!</v>
      </c>
    </row>
    <row r="928" spans="1:67" x14ac:dyDescent="0.25">
      <c r="H928" s="37"/>
      <c r="I928" s="27" t="s">
        <v>3443</v>
      </c>
      <c r="J928" s="27" t="s">
        <v>3444</v>
      </c>
    </row>
    <row r="929" spans="1:73" x14ac:dyDescent="0.25">
      <c r="A929" s="26"/>
      <c r="B929" s="26"/>
      <c r="C929" s="26"/>
      <c r="D929" s="26"/>
      <c r="E929" s="26"/>
      <c r="F929" s="26"/>
      <c r="H929" s="37"/>
      <c r="I929" s="27" t="s">
        <v>3447</v>
      </c>
      <c r="J929" s="27" t="s">
        <v>3448</v>
      </c>
      <c r="L929" s="30" t="s">
        <v>750</v>
      </c>
      <c r="AF929" s="38"/>
      <c r="AN929" s="40"/>
      <c r="AU929" s="43" t="s">
        <v>1185</v>
      </c>
      <c r="AX929" s="46" t="s">
        <v>3449</v>
      </c>
      <c r="BI929" s="49" t="e">
        <v>#VALUE!</v>
      </c>
    </row>
    <row r="930" spans="1:73" x14ac:dyDescent="0.25">
      <c r="A930" s="26"/>
      <c r="B930" s="26"/>
      <c r="C930" s="26"/>
      <c r="D930" s="26"/>
      <c r="E930" s="26"/>
      <c r="F930" s="26"/>
      <c r="H930" s="37"/>
      <c r="I930" s="27" t="s">
        <v>3450</v>
      </c>
      <c r="J930" s="27" t="s">
        <v>3451</v>
      </c>
      <c r="K930" s="29" t="s">
        <v>67</v>
      </c>
      <c r="AF930" s="38"/>
      <c r="AN930" s="40"/>
      <c r="AU930" s="43" t="s">
        <v>1185</v>
      </c>
      <c r="AW930" s="45">
        <v>45327</v>
      </c>
      <c r="AX930" s="46" t="s">
        <v>3452</v>
      </c>
      <c r="BI930" s="49" t="e">
        <v>#VALUE!</v>
      </c>
    </row>
    <row r="931" spans="1:73" ht="15" customHeight="1" x14ac:dyDescent="0.25">
      <c r="A931" s="26"/>
      <c r="B931" s="26"/>
      <c r="C931" s="26"/>
      <c r="D931" s="26"/>
      <c r="E931" s="26"/>
      <c r="F931" s="26"/>
      <c r="H931" s="37"/>
      <c r="I931" s="27" t="s">
        <v>1636</v>
      </c>
      <c r="J931" s="27" t="s">
        <v>1637</v>
      </c>
      <c r="AB931" s="26" t="s">
        <v>1638</v>
      </c>
      <c r="AF931" s="38"/>
      <c r="AM931" s="39" t="s">
        <v>720</v>
      </c>
      <c r="AN931" s="40"/>
      <c r="AQ931" s="39">
        <v>811</v>
      </c>
      <c r="AR931" s="30" t="s">
        <v>1639</v>
      </c>
      <c r="AU931" s="43" t="s">
        <v>155</v>
      </c>
      <c r="BC931" s="48">
        <v>44992</v>
      </c>
      <c r="BG931" s="49">
        <v>50</v>
      </c>
      <c r="BI931" s="49" t="e">
        <v>#VALUE!</v>
      </c>
      <c r="BJ931" s="49">
        <v>0</v>
      </c>
    </row>
    <row r="932" spans="1:73" ht="15" customHeight="1" x14ac:dyDescent="0.25">
      <c r="A932" s="26"/>
      <c r="B932" s="26"/>
      <c r="C932" s="26"/>
      <c r="D932" s="26"/>
      <c r="E932" s="26"/>
      <c r="F932" s="26"/>
      <c r="H932" s="37"/>
      <c r="I932" s="27" t="s">
        <v>3453</v>
      </c>
      <c r="J932" s="27" t="s">
        <v>3454</v>
      </c>
      <c r="Z932" s="26" t="s">
        <v>54</v>
      </c>
      <c r="AF932" s="38"/>
      <c r="AN932" s="40"/>
      <c r="AU932" s="43" t="s">
        <v>1185</v>
      </c>
      <c r="BI932" s="49" t="e">
        <v>#VALUE!</v>
      </c>
    </row>
    <row r="933" spans="1:73" ht="15" customHeight="1" x14ac:dyDescent="0.25">
      <c r="A933" s="26"/>
      <c r="B933" s="26"/>
      <c r="C933" s="26"/>
      <c r="D933" s="26"/>
      <c r="E933" s="26"/>
      <c r="F933" s="26"/>
      <c r="H933" s="37"/>
      <c r="I933" s="27" t="s">
        <v>3455</v>
      </c>
      <c r="J933" s="27" t="s">
        <v>3456</v>
      </c>
      <c r="Z933" s="26" t="s">
        <v>91</v>
      </c>
      <c r="AB933" s="26" t="s">
        <v>423</v>
      </c>
      <c r="AF933" s="38" t="s">
        <v>38</v>
      </c>
      <c r="AN933" s="26" t="s">
        <v>91</v>
      </c>
      <c r="AU933" s="43" t="s">
        <v>155</v>
      </c>
      <c r="AX933" s="46" t="s">
        <v>3457</v>
      </c>
      <c r="BA933" s="47" t="s">
        <v>61</v>
      </c>
      <c r="BI933" s="49" t="e">
        <v>#VALUE!</v>
      </c>
    </row>
    <row r="934" spans="1:73" ht="15" customHeight="1" x14ac:dyDescent="0.25">
      <c r="A934" s="26"/>
      <c r="B934" s="26"/>
      <c r="C934" s="26"/>
      <c r="D934" s="26"/>
      <c r="E934" s="26"/>
      <c r="F934" s="26"/>
      <c r="H934" s="37"/>
      <c r="I934" s="27" t="s">
        <v>3458</v>
      </c>
      <c r="J934" s="27" t="s">
        <v>3459</v>
      </c>
      <c r="AF934" s="38"/>
      <c r="AG934" s="33" t="s">
        <v>3460</v>
      </c>
      <c r="AN934" s="40"/>
      <c r="AU934" s="43" t="s">
        <v>1185</v>
      </c>
    </row>
    <row r="935" spans="1:73" ht="15" customHeight="1" x14ac:dyDescent="0.25">
      <c r="H935" s="37"/>
      <c r="I935" s="27" t="s">
        <v>3605</v>
      </c>
      <c r="J935" s="27" t="s">
        <v>3606</v>
      </c>
      <c r="AW935" s="45">
        <v>45726</v>
      </c>
    </row>
    <row r="936" spans="1:73" ht="15" customHeight="1" x14ac:dyDescent="0.25">
      <c r="H936" s="37"/>
      <c r="I936" s="27" t="s">
        <v>3465</v>
      </c>
      <c r="J936" s="27" t="s">
        <v>3466</v>
      </c>
      <c r="Z936" s="26" t="s">
        <v>97</v>
      </c>
      <c r="AW936" s="45">
        <v>45684</v>
      </c>
      <c r="AX936" s="46" t="s">
        <v>2956</v>
      </c>
    </row>
    <row r="937" spans="1:73" ht="15" customHeight="1" x14ac:dyDescent="0.25">
      <c r="A937" s="121" t="s">
        <v>2131</v>
      </c>
      <c r="E937" s="121" t="s">
        <v>2131</v>
      </c>
      <c r="H937" s="37"/>
      <c r="I937" s="27" t="s">
        <v>3467</v>
      </c>
      <c r="J937" s="27" t="s">
        <v>1845</v>
      </c>
      <c r="Z937" s="26" t="s">
        <v>91</v>
      </c>
      <c r="AB937" s="26" t="s">
        <v>423</v>
      </c>
      <c r="AN937" s="27" t="s">
        <v>91</v>
      </c>
      <c r="AW937" s="45">
        <v>45684</v>
      </c>
      <c r="AX937" s="46" t="s">
        <v>2956</v>
      </c>
    </row>
    <row r="938" spans="1:73" ht="15" customHeight="1" x14ac:dyDescent="0.25">
      <c r="H938" s="37"/>
      <c r="I938" s="27" t="s">
        <v>3468</v>
      </c>
      <c r="J938" s="27" t="s">
        <v>3469</v>
      </c>
      <c r="Z938" s="26" t="s">
        <v>97</v>
      </c>
      <c r="AB938" s="26" t="s">
        <v>423</v>
      </c>
      <c r="AW938" s="45">
        <v>45684</v>
      </c>
      <c r="AX938" s="46" t="s">
        <v>2956</v>
      </c>
    </row>
    <row r="939" spans="1:73" ht="15" customHeight="1" x14ac:dyDescent="0.25">
      <c r="A939" s="121" t="s">
        <v>2131</v>
      </c>
      <c r="H939" s="37"/>
      <c r="I939" s="27" t="s">
        <v>3489</v>
      </c>
      <c r="J939" s="27" t="s">
        <v>3490</v>
      </c>
      <c r="Z939" s="26" t="s">
        <v>97</v>
      </c>
      <c r="AW939" s="45">
        <v>45684</v>
      </c>
    </row>
    <row r="940" spans="1:73" ht="15" customHeight="1" x14ac:dyDescent="0.25">
      <c r="A940" s="26"/>
      <c r="B940" s="26"/>
      <c r="C940" s="26"/>
      <c r="D940" s="26"/>
      <c r="E940" s="26"/>
      <c r="F940" s="26"/>
      <c r="H940" s="37"/>
      <c r="I940" s="27" t="s">
        <v>3491</v>
      </c>
      <c r="J940" s="27" t="s">
        <v>3492</v>
      </c>
      <c r="AF940" s="38"/>
      <c r="AN940" s="40"/>
      <c r="AU940" s="43" t="s">
        <v>1185</v>
      </c>
      <c r="AW940" s="45">
        <v>45624</v>
      </c>
      <c r="AX940" s="46" t="s">
        <v>3493</v>
      </c>
    </row>
    <row r="941" spans="1:73" ht="15" customHeight="1" x14ac:dyDescent="0.25">
      <c r="A941" s="26"/>
      <c r="B941" s="26"/>
      <c r="C941" s="26"/>
      <c r="D941" s="26"/>
      <c r="E941" s="26"/>
      <c r="F941" s="26"/>
      <c r="H941" s="37"/>
      <c r="I941" s="27" t="s">
        <v>3494</v>
      </c>
      <c r="J941" s="27" t="s">
        <v>3495</v>
      </c>
      <c r="Z941" s="26" t="s">
        <v>84</v>
      </c>
      <c r="AF941" s="38"/>
      <c r="AN941" s="40"/>
      <c r="AP941" s="42" t="s">
        <v>1899</v>
      </c>
      <c r="AU941" s="43" t="s">
        <v>1185</v>
      </c>
      <c r="AW941" s="45">
        <v>45684</v>
      </c>
    </row>
    <row r="942" spans="1:73" ht="15" customHeight="1" x14ac:dyDescent="0.25">
      <c r="A942" s="26"/>
      <c r="B942" s="26"/>
      <c r="C942" s="26"/>
      <c r="D942" s="26"/>
      <c r="E942" s="26"/>
      <c r="F942" s="26"/>
      <c r="H942" s="37"/>
      <c r="I942" s="27" t="s">
        <v>2297</v>
      </c>
      <c r="J942" s="27" t="s">
        <v>2298</v>
      </c>
      <c r="Z942" s="26" t="s">
        <v>45</v>
      </c>
      <c r="AF942" s="38"/>
      <c r="AQ942" s="39">
        <v>954</v>
      </c>
      <c r="AU942" s="43" t="s">
        <v>911</v>
      </c>
      <c r="BC942" s="48">
        <v>45700</v>
      </c>
      <c r="BO942" s="50">
        <v>3</v>
      </c>
      <c r="BU942" s="49">
        <v>3</v>
      </c>
    </row>
    <row r="943" spans="1:73" ht="15" customHeight="1" x14ac:dyDescent="0.25">
      <c r="H943" s="37"/>
      <c r="I943" s="27" t="s">
        <v>3607</v>
      </c>
      <c r="J943" s="27" t="s">
        <v>3608</v>
      </c>
      <c r="AW943" s="45">
        <v>45726</v>
      </c>
    </row>
    <row r="944" spans="1:73" ht="15" customHeight="1" x14ac:dyDescent="0.25">
      <c r="E944" s="121" t="s">
        <v>2131</v>
      </c>
      <c r="H944" s="37"/>
      <c r="I944" s="27" t="s">
        <v>3499</v>
      </c>
      <c r="J944" s="27" t="s">
        <v>3500</v>
      </c>
      <c r="Z944" s="26" t="s">
        <v>97</v>
      </c>
      <c r="AW944" s="45">
        <v>45684</v>
      </c>
      <c r="AX944" s="46" t="s">
        <v>2956</v>
      </c>
    </row>
    <row r="945" spans="1:50" ht="15" hidden="1" customHeight="1" x14ac:dyDescent="0.25">
      <c r="H945" s="37">
        <v>2025</v>
      </c>
      <c r="I945" s="27" t="s">
        <v>3501</v>
      </c>
      <c r="J945" s="27" t="s">
        <v>3609</v>
      </c>
      <c r="N945" s="117" t="s">
        <v>3610</v>
      </c>
      <c r="O945" s="31" t="s">
        <v>3611</v>
      </c>
      <c r="W945" s="26" t="s">
        <v>2733</v>
      </c>
      <c r="Z945" s="26" t="s">
        <v>84</v>
      </c>
      <c r="AB945" s="26" t="s">
        <v>2033</v>
      </c>
      <c r="AC945" s="36">
        <v>2</v>
      </c>
      <c r="AD945" s="37">
        <v>40</v>
      </c>
      <c r="AF945" s="120" t="s">
        <v>47</v>
      </c>
      <c r="AI945" s="37">
        <v>2025</v>
      </c>
      <c r="AL945" s="39" t="s">
        <v>1978</v>
      </c>
      <c r="AM945" s="39" t="s">
        <v>2525</v>
      </c>
      <c r="AN945" s="104" t="s">
        <v>3612</v>
      </c>
      <c r="AP945" s="42" t="s">
        <v>3613</v>
      </c>
      <c r="AW945" s="45">
        <v>45714</v>
      </c>
      <c r="AX945" s="46" t="s">
        <v>3614</v>
      </c>
    </row>
    <row r="946" spans="1:50" ht="15" customHeight="1" x14ac:dyDescent="0.25">
      <c r="A946" s="26"/>
      <c r="B946" s="26"/>
      <c r="C946" s="26"/>
      <c r="D946" s="26"/>
      <c r="E946" s="26"/>
      <c r="F946" s="26"/>
      <c r="H946" s="37"/>
      <c r="I946" s="27" t="s">
        <v>443</v>
      </c>
      <c r="J946" s="27" t="s">
        <v>444</v>
      </c>
      <c r="Z946" s="26" t="s">
        <v>209</v>
      </c>
      <c r="AF946" s="38"/>
      <c r="AN946" s="40"/>
      <c r="AQ946" s="39">
        <v>252</v>
      </c>
      <c r="AU946" s="43" t="s">
        <v>155</v>
      </c>
    </row>
    <row r="947" spans="1:50" ht="15" hidden="1" customHeight="1" x14ac:dyDescent="0.25">
      <c r="E947" s="121" t="s">
        <v>2131</v>
      </c>
      <c r="H947" s="37">
        <v>2025</v>
      </c>
      <c r="I947" s="27" t="s">
        <v>2580</v>
      </c>
      <c r="J947" s="146" t="s">
        <v>3615</v>
      </c>
      <c r="Z947" s="26" t="s">
        <v>91</v>
      </c>
      <c r="AA947" s="26" t="s">
        <v>3616</v>
      </c>
      <c r="AG947" s="33" t="s">
        <v>2908</v>
      </c>
      <c r="AI947" s="37">
        <v>2025</v>
      </c>
      <c r="AJ947" s="38">
        <v>45742</v>
      </c>
      <c r="AK947" s="38">
        <v>45751</v>
      </c>
      <c r="AL947" s="39" t="s">
        <v>1978</v>
      </c>
      <c r="AN947" s="27" t="s">
        <v>91</v>
      </c>
      <c r="AP947" s="42" t="s">
        <v>1841</v>
      </c>
      <c r="AV947" s="38">
        <v>45751</v>
      </c>
      <c r="AW947" s="45">
        <v>45726</v>
      </c>
    </row>
    <row r="948" spans="1:50" ht="15" hidden="1" customHeight="1" x14ac:dyDescent="0.25">
      <c r="E948" s="121" t="s">
        <v>2131</v>
      </c>
      <c r="H948" s="37">
        <v>2025</v>
      </c>
      <c r="I948" s="27" t="s">
        <v>2580</v>
      </c>
      <c r="J948" s="147" t="s">
        <v>3617</v>
      </c>
      <c r="AG948" s="33" t="s">
        <v>2908</v>
      </c>
      <c r="AI948" s="37">
        <v>2025</v>
      </c>
      <c r="AJ948" s="38">
        <v>45742</v>
      </c>
      <c r="AK948" s="38">
        <v>45751</v>
      </c>
      <c r="AL948" s="39" t="s">
        <v>1978</v>
      </c>
      <c r="AN948" s="27" t="s">
        <v>91</v>
      </c>
      <c r="AP948" s="42" t="s">
        <v>1841</v>
      </c>
      <c r="AV948" s="38">
        <v>45751</v>
      </c>
      <c r="AW948" s="45">
        <v>45726</v>
      </c>
    </row>
    <row r="949" spans="1:50" ht="15" customHeight="1" x14ac:dyDescent="0.25">
      <c r="H949" s="37"/>
      <c r="I949" s="27" t="s">
        <v>3618</v>
      </c>
      <c r="J949" s="27" t="s">
        <v>3619</v>
      </c>
      <c r="AN949" s="104" t="s">
        <v>3620</v>
      </c>
      <c r="AW949" s="45">
        <v>45726</v>
      </c>
    </row>
    <row r="950" spans="1:50" ht="15" hidden="1" customHeight="1" x14ac:dyDescent="0.25">
      <c r="H950" s="37">
        <v>2025</v>
      </c>
      <c r="I950" s="27" t="s">
        <v>3621</v>
      </c>
      <c r="J950" s="27" t="s">
        <v>3622</v>
      </c>
      <c r="Z950" s="26" t="s">
        <v>91</v>
      </c>
      <c r="AA950" s="26" t="s">
        <v>2082</v>
      </c>
      <c r="AG950" s="33" t="s">
        <v>3623</v>
      </c>
      <c r="AH950" s="28" t="s">
        <v>154</v>
      </c>
      <c r="AI950" s="37">
        <v>2025</v>
      </c>
      <c r="AJ950" s="38">
        <v>45785</v>
      </c>
      <c r="AK950" s="38">
        <v>45817</v>
      </c>
      <c r="AL950" s="39" t="s">
        <v>1978</v>
      </c>
      <c r="AM950" s="39" t="s">
        <v>2525</v>
      </c>
      <c r="AN950" s="27" t="s">
        <v>91</v>
      </c>
      <c r="AP950" s="42" t="s">
        <v>1894</v>
      </c>
      <c r="AV950" s="38">
        <v>45817</v>
      </c>
      <c r="AW950" s="45">
        <v>45726</v>
      </c>
    </row>
    <row r="951" spans="1:50" ht="15" hidden="1" customHeight="1" x14ac:dyDescent="0.25">
      <c r="A951" s="133"/>
      <c r="B951" s="133"/>
      <c r="C951" s="133"/>
      <c r="D951" s="133"/>
      <c r="E951" s="133"/>
      <c r="F951" s="133"/>
      <c r="H951" s="37">
        <v>2025</v>
      </c>
      <c r="I951" s="27" t="s">
        <v>3624</v>
      </c>
      <c r="J951" s="148" t="s">
        <v>3625</v>
      </c>
      <c r="AF951" s="38" t="s">
        <v>3626</v>
      </c>
      <c r="AG951" s="33" t="s">
        <v>3627</v>
      </c>
      <c r="AH951" t="s">
        <v>3628</v>
      </c>
      <c r="AI951" s="37">
        <v>2025</v>
      </c>
      <c r="AJ951" s="135">
        <v>45790</v>
      </c>
      <c r="AK951" s="135">
        <v>45790</v>
      </c>
      <c r="AN951" s="40"/>
      <c r="AV951" s="135">
        <v>45790</v>
      </c>
    </row>
    <row r="952" spans="1:50" ht="15" hidden="1" customHeight="1" x14ac:dyDescent="0.25">
      <c r="A952" s="133"/>
      <c r="B952" s="133"/>
      <c r="C952" s="133"/>
      <c r="D952" s="133"/>
      <c r="E952" s="133"/>
      <c r="F952" s="133"/>
      <c r="H952" s="37">
        <v>2025</v>
      </c>
      <c r="I952" s="27" t="s">
        <v>3624</v>
      </c>
      <c r="J952" s="149" t="s">
        <v>3625</v>
      </c>
      <c r="AF952" s="38" t="s">
        <v>3626</v>
      </c>
      <c r="AG952" s="33" t="s">
        <v>3627</v>
      </c>
      <c r="AH952" s="134" t="s">
        <v>3629</v>
      </c>
      <c r="AI952" s="37">
        <v>2025</v>
      </c>
      <c r="AJ952" s="135">
        <v>45761</v>
      </c>
      <c r="AK952" s="135">
        <v>45761</v>
      </c>
      <c r="AN952" s="40"/>
      <c r="AV952" s="135">
        <v>45761</v>
      </c>
    </row>
    <row r="953" spans="1:50" ht="15" hidden="1" customHeight="1" x14ac:dyDescent="0.25">
      <c r="A953" s="133"/>
      <c r="B953" s="133"/>
      <c r="C953" s="133"/>
      <c r="D953" s="133"/>
      <c r="E953" s="133"/>
      <c r="F953" s="133"/>
      <c r="H953" s="37">
        <v>2025</v>
      </c>
      <c r="I953" s="27" t="s">
        <v>3624</v>
      </c>
      <c r="J953" s="149" t="s">
        <v>3625</v>
      </c>
      <c r="AF953" s="38" t="s">
        <v>3626</v>
      </c>
      <c r="AG953" s="33" t="s">
        <v>3627</v>
      </c>
      <c r="AH953" s="134" t="s">
        <v>3630</v>
      </c>
      <c r="AI953" s="37">
        <v>2025</v>
      </c>
      <c r="AJ953" s="135">
        <v>45763</v>
      </c>
      <c r="AK953" s="135">
        <v>45763</v>
      </c>
      <c r="AN953" s="40"/>
      <c r="AV953" s="135">
        <v>45763</v>
      </c>
    </row>
    <row r="954" spans="1:50" ht="15" hidden="1" customHeight="1" x14ac:dyDescent="0.25">
      <c r="A954" s="133"/>
      <c r="B954" s="133"/>
      <c r="C954" s="133"/>
      <c r="D954" s="133"/>
      <c r="E954" s="133"/>
      <c r="F954" s="133"/>
      <c r="H954" s="37">
        <v>2025</v>
      </c>
      <c r="I954" s="27" t="s">
        <v>3624</v>
      </c>
      <c r="J954" s="149" t="s">
        <v>3625</v>
      </c>
      <c r="AF954" s="38" t="s">
        <v>3626</v>
      </c>
      <c r="AG954" s="33" t="s">
        <v>3627</v>
      </c>
      <c r="AH954" s="134" t="s">
        <v>3631</v>
      </c>
      <c r="AI954" s="37">
        <v>2025</v>
      </c>
      <c r="AJ954" s="135">
        <v>45792</v>
      </c>
      <c r="AK954" s="135">
        <v>45792</v>
      </c>
      <c r="AN954" s="40"/>
      <c r="AV954" s="135">
        <v>45792</v>
      </c>
    </row>
  </sheetData>
  <sortState xmlns:xlrd2="http://schemas.microsoft.com/office/spreadsheetml/2017/richdata2" ref="A2:BY59">
    <sortCondition ref="I2:I59"/>
  </sortState>
  <pageMargins left="0.511811024" right="0.511811024" top="0.78740157499999996" bottom="0.78740157499999996" header="0.31496062000000002" footer="0.31496062000000002"/>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C5D11-3718-4C3D-802F-166951EF1336}">
  <dimension ref="A1:BT1452"/>
  <sheetViews>
    <sheetView tabSelected="1" zoomScale="85" zoomScaleNormal="85" workbookViewId="0">
      <pane xSplit="5" ySplit="1" topLeftCell="AS615" activePane="bottomRight" state="frozen"/>
      <selection pane="topRight"/>
      <selection pane="bottomLeft"/>
      <selection pane="bottomRight" activeCell="BE1443" sqref="BE1443"/>
    </sheetView>
  </sheetViews>
  <sheetFormatPr defaultColWidth="8.7109375" defaultRowHeight="15" x14ac:dyDescent="0.25"/>
  <cols>
    <col min="1" max="1" width="11.85546875" style="26" customWidth="1"/>
    <col min="2" max="2" width="6.7109375" style="273" customWidth="1"/>
    <col min="3" max="3" width="6.7109375" style="36" customWidth="1"/>
    <col min="4" max="4" width="16.5703125" style="118" customWidth="1"/>
    <col min="5" max="5" width="92" style="118" customWidth="1"/>
    <col min="6" max="6" width="37" style="118" customWidth="1"/>
    <col min="7" max="7" width="17.140625" style="296" customWidth="1"/>
    <col min="8" max="8" width="16.5703125" style="224" customWidth="1"/>
    <col min="9" max="9" width="11.140625" style="224" customWidth="1"/>
    <col min="10" max="10" width="23.5703125" style="224" customWidth="1"/>
    <col min="11" max="11" width="12.42578125" style="224" customWidth="1"/>
    <col min="12" max="12" width="16.5703125" style="224" customWidth="1"/>
    <col min="13" max="13" width="10.140625" style="224" customWidth="1"/>
    <col min="14" max="14" width="30.28515625" style="224" customWidth="1"/>
    <col min="15" max="15" width="16.85546875" style="224" customWidth="1"/>
    <col min="16" max="19" width="15.7109375" style="30" customWidth="1"/>
    <col min="20" max="20" width="15.7109375" style="31" customWidth="1"/>
    <col min="21" max="21" width="15.7109375" style="32" customWidth="1"/>
    <col min="22" max="23" width="15.7109375" style="33" customWidth="1"/>
    <col min="24" max="24" width="11.140625" style="26" customWidth="1"/>
    <col min="25" max="25" width="15.28515625" style="26" customWidth="1"/>
    <col min="26" max="26" width="16.140625" style="34" customWidth="1"/>
    <col min="27" max="27" width="14.28515625" style="33" customWidth="1"/>
    <col min="28" max="28" width="14.5703125" style="35" customWidth="1"/>
    <col min="29" max="29" width="13.5703125" style="26" customWidth="1"/>
    <col min="30" max="30" width="17.140625" style="26" customWidth="1"/>
    <col min="31" max="31" width="10.28515625" style="26" customWidth="1"/>
    <col min="32" max="32" width="26.140625" style="27" customWidth="1"/>
    <col min="33" max="34" width="13.42578125" style="27" customWidth="1"/>
    <col min="35" max="35" width="10.42578125" style="118" customWidth="1"/>
    <col min="36" max="36" width="15.42578125" style="184" customWidth="1"/>
    <col min="37" max="37" width="17.7109375" style="184" customWidth="1"/>
    <col min="38" max="38" width="17.7109375" style="120" hidden="1" customWidth="1"/>
    <col min="39" max="39" width="17.7109375" style="110" customWidth="1"/>
    <col min="40" max="40" width="13.5703125" style="27" customWidth="1"/>
    <col min="41" max="41" width="8.7109375" style="184" customWidth="1"/>
    <col min="42" max="42" width="13.85546875" style="38" customWidth="1"/>
    <col min="43" max="43" width="14.7109375" style="38" customWidth="1"/>
    <col min="44" max="44" width="19.28515625" style="39" customWidth="1"/>
    <col min="45" max="45" width="18.5703125" style="39" customWidth="1"/>
    <col min="46" max="46" width="11.7109375" style="40" customWidth="1"/>
    <col min="47" max="47" width="9.42578125" style="41" customWidth="1"/>
    <col min="48" max="48" width="9.7109375" style="42" customWidth="1"/>
    <col min="49" max="50" width="9.85546875" style="39" customWidth="1"/>
    <col min="51" max="51" width="10.5703125" style="30" customWidth="1"/>
    <col min="52" max="52" width="8.28515625" style="30" customWidth="1"/>
    <col min="53" max="53" width="8.42578125" style="38" customWidth="1"/>
    <col min="54" max="54" width="12.42578125" style="43" customWidth="1"/>
    <col min="55" max="55" width="14.7109375" style="96" customWidth="1"/>
    <col min="56" max="56" width="16.7109375" style="44" customWidth="1"/>
    <col min="57" max="57" width="23.140625" style="46" customWidth="1"/>
    <col min="58" max="58" width="13.7109375" style="27" customWidth="1"/>
    <col min="59" max="59" width="14.28515625" style="45" customWidth="1"/>
    <col min="60" max="60" width="12.140625" style="26" customWidth="1"/>
    <col min="61" max="61" width="20" style="45" customWidth="1"/>
    <col min="62" max="63" width="11.7109375" style="28" hidden="1" customWidth="1"/>
    <col min="64" max="64" width="15.85546875" style="28" hidden="1" customWidth="1"/>
    <col min="65" max="65" width="21" style="27" hidden="1" customWidth="1"/>
    <col min="66" max="66" width="9.5703125" style="28" hidden="1" customWidth="1"/>
    <col min="67" max="67" width="21.140625" style="194" customWidth="1"/>
    <col min="68" max="68" width="19.140625" style="28" customWidth="1"/>
    <col min="69" max="69" width="14.28515625" style="28" customWidth="1"/>
    <col min="70" max="70" width="14.42578125" style="28" customWidth="1"/>
    <col min="71" max="71" width="16.28515625" style="28" customWidth="1"/>
    <col min="72" max="72" width="17.140625" style="28" customWidth="1"/>
    <col min="73" max="16384" width="8.7109375" style="26"/>
  </cols>
  <sheetData>
    <row r="1" spans="1:72" s="1" customFormat="1" ht="126.6" customHeight="1" x14ac:dyDescent="0.25">
      <c r="A1" s="363" t="s">
        <v>20</v>
      </c>
      <c r="B1" s="1" t="s">
        <v>3632</v>
      </c>
      <c r="C1" s="3" t="s">
        <v>3633</v>
      </c>
      <c r="D1" s="2" t="s">
        <v>101</v>
      </c>
      <c r="E1" s="364" t="s">
        <v>102</v>
      </c>
      <c r="F1" s="365" t="s">
        <v>3634</v>
      </c>
      <c r="G1" s="366" t="s">
        <v>3635</v>
      </c>
      <c r="H1" s="263" t="s">
        <v>0</v>
      </c>
      <c r="I1" s="264" t="s">
        <v>3636</v>
      </c>
      <c r="J1" s="265" t="s">
        <v>1</v>
      </c>
      <c r="K1" s="266" t="s">
        <v>3637</v>
      </c>
      <c r="L1" s="267" t="s">
        <v>3</v>
      </c>
      <c r="M1" s="268" t="s">
        <v>3638</v>
      </c>
      <c r="N1" s="269" t="s">
        <v>4</v>
      </c>
      <c r="O1" s="270" t="s">
        <v>3639</v>
      </c>
      <c r="P1" s="367" t="s">
        <v>24</v>
      </c>
      <c r="Q1" s="3" t="s">
        <v>103</v>
      </c>
      <c r="R1" s="3" t="s">
        <v>104</v>
      </c>
      <c r="S1" s="1" t="s">
        <v>105</v>
      </c>
      <c r="T1" s="5" t="s">
        <v>106</v>
      </c>
      <c r="U1" s="6" t="s">
        <v>107</v>
      </c>
      <c r="V1" s="7" t="s">
        <v>108</v>
      </c>
      <c r="W1" s="368" t="s">
        <v>109</v>
      </c>
      <c r="X1" s="7" t="s">
        <v>110</v>
      </c>
      <c r="Y1" s="7" t="s">
        <v>111</v>
      </c>
      <c r="Z1" s="8" t="s">
        <v>112</v>
      </c>
      <c r="AA1" s="9" t="s">
        <v>113</v>
      </c>
      <c r="AB1" s="10" t="s">
        <v>114</v>
      </c>
      <c r="AC1" s="11" t="s">
        <v>115</v>
      </c>
      <c r="AD1" s="12" t="s">
        <v>116</v>
      </c>
      <c r="AE1" s="12" t="s">
        <v>117</v>
      </c>
      <c r="AF1" s="369" t="s">
        <v>18</v>
      </c>
      <c r="AG1" s="363" t="s">
        <v>118</v>
      </c>
      <c r="AH1" s="363" t="s">
        <v>19</v>
      </c>
      <c r="AI1" s="363" t="s">
        <v>119</v>
      </c>
      <c r="AJ1" s="363" t="s">
        <v>120</v>
      </c>
      <c r="AK1" s="370" t="s">
        <v>3640</v>
      </c>
      <c r="AL1" s="363" t="s">
        <v>3641</v>
      </c>
      <c r="AM1" s="363" t="s">
        <v>122</v>
      </c>
      <c r="AN1" s="363" t="s">
        <v>123</v>
      </c>
      <c r="AO1" s="363" t="s">
        <v>99</v>
      </c>
      <c r="AP1" s="16" t="s">
        <v>124</v>
      </c>
      <c r="AQ1" s="16" t="s">
        <v>125</v>
      </c>
      <c r="AR1" s="12" t="s">
        <v>3642</v>
      </c>
      <c r="AS1" s="12" t="s">
        <v>22</v>
      </c>
      <c r="AT1" s="12" t="s">
        <v>23</v>
      </c>
      <c r="AU1" s="17" t="s">
        <v>126</v>
      </c>
      <c r="AV1" s="18" t="s">
        <v>127</v>
      </c>
      <c r="AW1" s="12" t="s">
        <v>128</v>
      </c>
      <c r="AX1" s="392" t="s">
        <v>4791</v>
      </c>
      <c r="AY1" s="19" t="s">
        <v>129</v>
      </c>
      <c r="AZ1" s="19" t="s">
        <v>130</v>
      </c>
      <c r="BA1" s="3" t="s">
        <v>131</v>
      </c>
      <c r="BB1" s="371" t="s">
        <v>25</v>
      </c>
      <c r="BC1" s="372" t="s">
        <v>132</v>
      </c>
      <c r="BD1" s="373" t="s">
        <v>133</v>
      </c>
      <c r="BE1" s="374" t="s">
        <v>134</v>
      </c>
      <c r="BF1" s="22" t="s">
        <v>26</v>
      </c>
      <c r="BG1" s="23" t="s">
        <v>135</v>
      </c>
      <c r="BH1" s="173" t="s">
        <v>3643</v>
      </c>
      <c r="BI1" s="174" t="s">
        <v>3514</v>
      </c>
      <c r="BJ1" s="9" t="s">
        <v>136</v>
      </c>
      <c r="BK1" s="9" t="s">
        <v>137</v>
      </c>
      <c r="BL1" s="9" t="s">
        <v>142</v>
      </c>
      <c r="BM1" s="175" t="s">
        <v>3522</v>
      </c>
      <c r="BN1" s="9" t="s">
        <v>3644</v>
      </c>
      <c r="BO1" s="176" t="s">
        <v>3523</v>
      </c>
      <c r="BP1" s="177" t="s">
        <v>148</v>
      </c>
      <c r="BQ1" s="1" t="s">
        <v>149</v>
      </c>
      <c r="BR1" s="1" t="s">
        <v>150</v>
      </c>
      <c r="BS1" s="1" t="s">
        <v>151</v>
      </c>
      <c r="BT1" s="1" t="s">
        <v>152</v>
      </c>
    </row>
    <row r="2" spans="1:72" hidden="1" x14ac:dyDescent="0.25">
      <c r="B2" s="273">
        <v>1</v>
      </c>
      <c r="C2" s="36">
        <v>1</v>
      </c>
      <c r="E2" s="118" t="s">
        <v>686</v>
      </c>
      <c r="P2" s="26"/>
      <c r="Q2" s="26"/>
      <c r="R2" s="26"/>
      <c r="S2"/>
      <c r="T2" s="52"/>
      <c r="U2" s="51"/>
      <c r="V2" s="26"/>
      <c r="W2" s="26"/>
      <c r="Z2" s="53"/>
      <c r="AA2" s="26"/>
      <c r="AB2" s="54"/>
      <c r="AI2" s="27"/>
      <c r="AJ2" s="27"/>
      <c r="AK2" s="27"/>
      <c r="AL2" s="27"/>
      <c r="AM2" s="27"/>
      <c r="AO2" s="118"/>
      <c r="AR2" s="33"/>
      <c r="AS2" s="28"/>
      <c r="AT2" s="33"/>
      <c r="AU2" s="55"/>
      <c r="AV2" s="56"/>
      <c r="AW2" s="39">
        <v>424</v>
      </c>
      <c r="BA2" s="26"/>
      <c r="BB2" s="178" t="s">
        <v>155</v>
      </c>
      <c r="BD2" s="96"/>
      <c r="BF2" s="26"/>
      <c r="BH2" s="45"/>
      <c r="BJ2" s="26"/>
      <c r="BK2" s="26"/>
      <c r="BL2" s="26"/>
      <c r="BM2" s="26"/>
      <c r="BN2" s="26"/>
      <c r="BO2" s="79"/>
      <c r="BP2" s="26">
        <f>Tabela3[[#This Row],[1º trim/2025]]+Tabela3[[#This Row],[2º trim/2025]]+Tabela3[[#This Row],[3º trim/2025]]+Tabela3[[#This Row],[4º trim/2025]]</f>
        <v>0</v>
      </c>
      <c r="BQ2" s="26"/>
      <c r="BR2" s="26"/>
      <c r="BS2" s="26"/>
      <c r="BT2" s="26"/>
    </row>
    <row r="3" spans="1:72" hidden="1" x14ac:dyDescent="0.25">
      <c r="B3" s="273">
        <v>2</v>
      </c>
      <c r="C3" s="36">
        <v>1</v>
      </c>
      <c r="E3" s="118" t="s">
        <v>277</v>
      </c>
      <c r="P3" s="26"/>
      <c r="Q3" s="26"/>
      <c r="R3" s="26"/>
      <c r="S3"/>
      <c r="T3" s="52"/>
      <c r="U3" s="51"/>
      <c r="V3" s="26"/>
      <c r="W3" s="26"/>
      <c r="Z3" s="53"/>
      <c r="AA3" s="26"/>
      <c r="AB3" s="54"/>
      <c r="AF3" s="27" t="s">
        <v>78</v>
      </c>
      <c r="AI3" s="27" t="s">
        <v>277</v>
      </c>
      <c r="AJ3" s="27"/>
      <c r="AK3" s="27"/>
      <c r="AL3" s="27"/>
      <c r="AM3" s="27"/>
      <c r="AN3" s="27" t="s">
        <v>215</v>
      </c>
      <c r="AO3" s="118"/>
      <c r="AR3" s="33"/>
      <c r="AS3" s="28"/>
      <c r="AT3" s="33"/>
      <c r="AU3" s="55"/>
      <c r="AV3" s="56"/>
      <c r="AW3" s="39">
        <v>111</v>
      </c>
      <c r="BA3" s="26"/>
      <c r="BB3" s="178" t="s">
        <v>155</v>
      </c>
      <c r="BD3" s="96"/>
      <c r="BF3" s="26"/>
      <c r="BH3" s="45"/>
      <c r="BJ3" s="26"/>
      <c r="BK3" s="26"/>
      <c r="BL3" s="26"/>
      <c r="BM3" s="26"/>
      <c r="BN3" s="26"/>
      <c r="BO3" s="79"/>
      <c r="BP3" s="26">
        <f>Tabela3[[#This Row],[1º trim/2025]]+Tabela3[[#This Row],[2º trim/2025]]+Tabela3[[#This Row],[3º trim/2025]]+Tabela3[[#This Row],[4º trim/2025]]</f>
        <v>0</v>
      </c>
      <c r="BQ3" s="26"/>
      <c r="BR3" s="26"/>
      <c r="BS3" s="26"/>
      <c r="BT3" s="26"/>
    </row>
    <row r="4" spans="1:72" hidden="1" x14ac:dyDescent="0.25">
      <c r="B4" s="273">
        <v>3</v>
      </c>
      <c r="C4" s="36">
        <v>1</v>
      </c>
      <c r="E4" s="118" t="s">
        <v>345</v>
      </c>
      <c r="P4" s="26"/>
      <c r="Q4" s="26"/>
      <c r="R4" s="26"/>
      <c r="S4"/>
      <c r="T4" s="52"/>
      <c r="U4" s="51"/>
      <c r="V4" s="26"/>
      <c r="W4" s="26"/>
      <c r="Z4" s="53"/>
      <c r="AA4" s="26"/>
      <c r="AB4" s="54"/>
      <c r="AF4" s="27" t="s">
        <v>78</v>
      </c>
      <c r="AI4" s="27" t="s">
        <v>345</v>
      </c>
      <c r="AJ4" s="27"/>
      <c r="AK4" s="27"/>
      <c r="AL4" s="27"/>
      <c r="AM4" s="27"/>
      <c r="AN4" s="27" t="s">
        <v>215</v>
      </c>
      <c r="AO4" s="118"/>
      <c r="AR4" s="33"/>
      <c r="AS4" s="28"/>
      <c r="AT4" s="33"/>
      <c r="AU4" s="55"/>
      <c r="AV4" s="56"/>
      <c r="AW4" s="39">
        <v>171</v>
      </c>
      <c r="BA4" s="26"/>
      <c r="BB4" s="178" t="s">
        <v>155</v>
      </c>
      <c r="BD4" s="96"/>
      <c r="BF4" s="26"/>
      <c r="BH4" s="45"/>
      <c r="BJ4" s="26"/>
      <c r="BK4" s="26"/>
      <c r="BL4" s="26"/>
      <c r="BM4" s="26"/>
      <c r="BN4" s="26"/>
      <c r="BO4" s="79"/>
      <c r="BP4" s="26">
        <f>Tabela3[[#This Row],[1º trim/2025]]+Tabela3[[#This Row],[2º trim/2025]]+Tabela3[[#This Row],[3º trim/2025]]+Tabela3[[#This Row],[4º trim/2025]]</f>
        <v>0</v>
      </c>
      <c r="BQ4" s="26"/>
      <c r="BR4" s="26"/>
      <c r="BS4" s="26"/>
      <c r="BT4" s="26"/>
    </row>
    <row r="5" spans="1:72" hidden="1" x14ac:dyDescent="0.25">
      <c r="B5" s="273">
        <v>4</v>
      </c>
      <c r="C5" s="36">
        <v>1</v>
      </c>
      <c r="E5" s="118" t="s">
        <v>278</v>
      </c>
      <c r="P5" s="26"/>
      <c r="Q5" s="26"/>
      <c r="R5" s="26"/>
      <c r="S5"/>
      <c r="T5" s="52"/>
      <c r="U5" s="51"/>
      <c r="V5" s="26"/>
      <c r="W5" s="26"/>
      <c r="Z5" s="53"/>
      <c r="AA5" s="26"/>
      <c r="AB5" s="54"/>
      <c r="AF5" s="27" t="s">
        <v>78</v>
      </c>
      <c r="AI5" s="27" t="s">
        <v>278</v>
      </c>
      <c r="AJ5" s="27"/>
      <c r="AK5" s="27"/>
      <c r="AL5" s="27"/>
      <c r="AM5" s="27"/>
      <c r="AN5" s="27" t="s">
        <v>215</v>
      </c>
      <c r="AO5" s="118"/>
      <c r="AR5" s="33"/>
      <c r="AS5" s="28"/>
      <c r="AT5" s="33"/>
      <c r="AU5" s="55"/>
      <c r="AV5" s="56"/>
      <c r="AW5" s="39">
        <v>112</v>
      </c>
      <c r="BA5" s="26"/>
      <c r="BB5" s="178" t="s">
        <v>155</v>
      </c>
      <c r="BD5" s="96"/>
      <c r="BF5" s="26"/>
      <c r="BH5" s="45"/>
      <c r="BJ5" s="26"/>
      <c r="BK5" s="26"/>
      <c r="BL5" s="26"/>
      <c r="BM5" s="26"/>
      <c r="BN5" s="26"/>
      <c r="BO5" s="79"/>
      <c r="BP5" s="26">
        <f>Tabela3[[#This Row],[1º trim/2025]]+Tabela3[[#This Row],[2º trim/2025]]+Tabela3[[#This Row],[3º trim/2025]]+Tabela3[[#This Row],[4º trim/2025]]</f>
        <v>0</v>
      </c>
      <c r="BQ5" s="26"/>
      <c r="BR5" s="26"/>
      <c r="BS5" s="26"/>
      <c r="BT5" s="26"/>
    </row>
    <row r="6" spans="1:72" hidden="1" x14ac:dyDescent="0.25">
      <c r="B6" s="273">
        <v>5</v>
      </c>
      <c r="C6" s="36">
        <v>1</v>
      </c>
      <c r="E6" s="118" t="s">
        <v>346</v>
      </c>
      <c r="P6" s="26"/>
      <c r="Q6" s="26"/>
      <c r="R6" s="26"/>
      <c r="S6"/>
      <c r="T6" s="52"/>
      <c r="U6" s="51"/>
      <c r="V6" s="26"/>
      <c r="W6" s="26"/>
      <c r="Z6" s="53"/>
      <c r="AA6" s="26"/>
      <c r="AB6" s="54"/>
      <c r="AF6" s="27" t="s">
        <v>78</v>
      </c>
      <c r="AI6" s="27" t="s">
        <v>346</v>
      </c>
      <c r="AJ6" s="27"/>
      <c r="AK6" s="27"/>
      <c r="AL6" s="27"/>
      <c r="AM6" s="27"/>
      <c r="AN6" s="27" t="s">
        <v>215</v>
      </c>
      <c r="AO6" s="118"/>
      <c r="AR6" s="33"/>
      <c r="AS6" s="28"/>
      <c r="AT6" s="33"/>
      <c r="AU6" s="55"/>
      <c r="AV6" s="56"/>
      <c r="AW6" s="39">
        <v>172</v>
      </c>
      <c r="BA6" s="26"/>
      <c r="BB6" s="178" t="s">
        <v>155</v>
      </c>
      <c r="BD6" s="96"/>
      <c r="BF6" s="26"/>
      <c r="BH6" s="45"/>
      <c r="BJ6" s="26"/>
      <c r="BK6" s="26"/>
      <c r="BL6" s="26"/>
      <c r="BM6" s="26"/>
      <c r="BN6" s="26"/>
      <c r="BO6" s="79"/>
      <c r="BP6" s="26">
        <f>Tabela3[[#This Row],[1º trim/2025]]+Tabela3[[#This Row],[2º trim/2025]]+Tabela3[[#This Row],[3º trim/2025]]+Tabela3[[#This Row],[4º trim/2025]]</f>
        <v>0</v>
      </c>
      <c r="BQ6" s="26"/>
      <c r="BR6" s="26"/>
      <c r="BS6" s="26"/>
      <c r="BT6" s="26"/>
    </row>
    <row r="7" spans="1:72" hidden="1" x14ac:dyDescent="0.25">
      <c r="B7" s="273">
        <v>6</v>
      </c>
      <c r="C7" s="36">
        <v>1</v>
      </c>
      <c r="E7" s="118" t="s">
        <v>268</v>
      </c>
      <c r="P7" s="26"/>
      <c r="Q7" s="26"/>
      <c r="R7" s="26"/>
      <c r="S7"/>
      <c r="T7" s="52"/>
      <c r="U7" s="51"/>
      <c r="V7" s="26"/>
      <c r="W7" s="26"/>
      <c r="Z7" s="53"/>
      <c r="AA7" s="26"/>
      <c r="AB7" s="54"/>
      <c r="AF7" s="27" t="s">
        <v>78</v>
      </c>
      <c r="AI7" s="27" t="s">
        <v>268</v>
      </c>
      <c r="AJ7" s="27"/>
      <c r="AK7" s="27"/>
      <c r="AL7" s="27"/>
      <c r="AM7" s="27"/>
      <c r="AN7" s="27" t="s">
        <v>257</v>
      </c>
      <c r="AO7" s="118"/>
      <c r="AR7" s="33"/>
      <c r="AS7" s="28"/>
      <c r="AT7" s="33"/>
      <c r="AU7" s="55"/>
      <c r="AV7" s="56"/>
      <c r="AW7" s="39">
        <v>104</v>
      </c>
      <c r="BA7" s="26"/>
      <c r="BB7" s="178" t="s">
        <v>155</v>
      </c>
      <c r="BD7" s="96"/>
      <c r="BF7" s="26"/>
      <c r="BH7" s="45"/>
      <c r="BJ7" s="26"/>
      <c r="BK7" s="26"/>
      <c r="BL7" s="26"/>
      <c r="BM7" s="26"/>
      <c r="BN7" s="26"/>
      <c r="BO7" s="79"/>
      <c r="BP7" s="26">
        <f>Tabela3[[#This Row],[1º trim/2025]]+Tabela3[[#This Row],[2º trim/2025]]+Tabela3[[#This Row],[3º trim/2025]]+Tabela3[[#This Row],[4º trim/2025]]</f>
        <v>0</v>
      </c>
      <c r="BQ7" s="26"/>
      <c r="BR7" s="26"/>
      <c r="BS7" s="26"/>
      <c r="BT7" s="26"/>
    </row>
    <row r="8" spans="1:72" hidden="1" x14ac:dyDescent="0.25">
      <c r="B8" s="273">
        <v>7</v>
      </c>
      <c r="C8" s="36">
        <v>1</v>
      </c>
      <c r="E8" s="118" t="s">
        <v>349</v>
      </c>
      <c r="P8" s="26"/>
      <c r="Q8" s="26"/>
      <c r="R8" s="26"/>
      <c r="S8"/>
      <c r="T8" s="52"/>
      <c r="U8" s="51"/>
      <c r="V8" s="26"/>
      <c r="W8" s="26"/>
      <c r="Z8" s="53"/>
      <c r="AA8" s="26"/>
      <c r="AB8" s="54"/>
      <c r="AF8" s="27" t="s">
        <v>78</v>
      </c>
      <c r="AI8" s="27" t="s">
        <v>349</v>
      </c>
      <c r="AJ8" s="27"/>
      <c r="AK8" s="27"/>
      <c r="AL8" s="27"/>
      <c r="AM8" s="27"/>
      <c r="AN8" s="27" t="s">
        <v>215</v>
      </c>
      <c r="AO8" s="118"/>
      <c r="AR8" s="33"/>
      <c r="AS8" s="28"/>
      <c r="AT8" s="33"/>
      <c r="AU8" s="55"/>
      <c r="AV8" s="56"/>
      <c r="AW8" s="39">
        <v>176</v>
      </c>
      <c r="BA8" s="26"/>
      <c r="BB8" s="178" t="s">
        <v>155</v>
      </c>
      <c r="BD8" s="96"/>
      <c r="BF8" s="26"/>
      <c r="BH8" s="45"/>
      <c r="BJ8" s="26"/>
      <c r="BK8" s="26"/>
      <c r="BL8" s="26"/>
      <c r="BM8" s="26"/>
      <c r="BN8" s="26"/>
      <c r="BO8" s="79"/>
      <c r="BP8" s="26">
        <f>Tabela3[[#This Row],[1º trim/2025]]+Tabela3[[#This Row],[2º trim/2025]]+Tabela3[[#This Row],[3º trim/2025]]+Tabela3[[#This Row],[4º trim/2025]]</f>
        <v>0</v>
      </c>
      <c r="BQ8" s="26"/>
      <c r="BR8" s="26"/>
      <c r="BS8" s="26"/>
      <c r="BT8" s="26"/>
    </row>
    <row r="9" spans="1:72" hidden="1" x14ac:dyDescent="0.25">
      <c r="B9" s="273">
        <v>8</v>
      </c>
      <c r="C9" s="36">
        <v>1</v>
      </c>
      <c r="E9" s="118" t="s">
        <v>350</v>
      </c>
      <c r="P9" s="26"/>
      <c r="Q9" s="26"/>
      <c r="R9" s="26"/>
      <c r="S9"/>
      <c r="T9" s="52"/>
      <c r="U9" s="51"/>
      <c r="V9" s="26"/>
      <c r="W9" s="26"/>
      <c r="Z9" s="53"/>
      <c r="AA9" s="26"/>
      <c r="AB9" s="54"/>
      <c r="AF9" s="27" t="s">
        <v>78</v>
      </c>
      <c r="AI9" s="27" t="s">
        <v>350</v>
      </c>
      <c r="AJ9" s="27"/>
      <c r="AK9" s="27"/>
      <c r="AL9" s="27"/>
      <c r="AM9" s="27"/>
      <c r="AN9" s="27" t="s">
        <v>215</v>
      </c>
      <c r="AO9" s="118"/>
      <c r="AR9" s="33"/>
      <c r="AS9" s="28"/>
      <c r="AT9" s="33"/>
      <c r="AU9" s="55"/>
      <c r="AV9" s="56"/>
      <c r="AW9" s="39">
        <v>177</v>
      </c>
      <c r="BA9" s="26"/>
      <c r="BB9" s="178" t="s">
        <v>155</v>
      </c>
      <c r="BD9" s="96"/>
      <c r="BF9" s="26"/>
      <c r="BH9" s="45"/>
      <c r="BJ9" s="26"/>
      <c r="BK9" s="26"/>
      <c r="BL9" s="26"/>
      <c r="BM9" s="26"/>
      <c r="BN9" s="26"/>
      <c r="BO9" s="79"/>
      <c r="BP9" s="26">
        <f>Tabela3[[#This Row],[1º trim/2025]]+Tabela3[[#This Row],[2º trim/2025]]+Tabela3[[#This Row],[3º trim/2025]]+Tabela3[[#This Row],[4º trim/2025]]</f>
        <v>0</v>
      </c>
      <c r="BQ9" s="26"/>
      <c r="BR9" s="26"/>
      <c r="BS9" s="26"/>
      <c r="BT9" s="26"/>
    </row>
    <row r="10" spans="1:72" hidden="1" x14ac:dyDescent="0.25">
      <c r="B10" s="273">
        <v>9</v>
      </c>
      <c r="C10" s="36">
        <v>1</v>
      </c>
      <c r="E10" s="118" t="s">
        <v>272</v>
      </c>
      <c r="P10" s="26"/>
      <c r="Q10" s="26"/>
      <c r="R10" s="26"/>
      <c r="S10"/>
      <c r="T10" s="52"/>
      <c r="U10" s="51"/>
      <c r="V10" s="26"/>
      <c r="W10" s="26"/>
      <c r="Z10" s="53"/>
      <c r="AA10" s="26"/>
      <c r="AB10" s="54"/>
      <c r="AF10" s="27" t="s">
        <v>78</v>
      </c>
      <c r="AI10" s="27" t="s">
        <v>272</v>
      </c>
      <c r="AJ10" s="27"/>
      <c r="AK10" s="27"/>
      <c r="AL10" s="27"/>
      <c r="AM10" s="27"/>
      <c r="AN10" s="27" t="s">
        <v>273</v>
      </c>
      <c r="AO10" s="118"/>
      <c r="AR10" s="33"/>
      <c r="AS10" s="28"/>
      <c r="AT10" s="33"/>
      <c r="AU10" s="55"/>
      <c r="AV10" s="56"/>
      <c r="AW10" s="39">
        <v>107</v>
      </c>
      <c r="BA10" s="26"/>
      <c r="BB10" s="178" t="s">
        <v>155</v>
      </c>
      <c r="BD10" s="96"/>
      <c r="BF10" s="26"/>
      <c r="BH10" s="45"/>
      <c r="BJ10" s="26"/>
      <c r="BK10" s="26"/>
      <c r="BL10" s="26"/>
      <c r="BM10" s="26"/>
      <c r="BN10" s="26"/>
      <c r="BO10" s="79"/>
      <c r="BP10" s="26">
        <f>Tabela3[[#This Row],[1º trim/2025]]+Tabela3[[#This Row],[2º trim/2025]]+Tabela3[[#This Row],[3º trim/2025]]+Tabela3[[#This Row],[4º trim/2025]]</f>
        <v>0</v>
      </c>
      <c r="BQ10" s="26"/>
      <c r="BR10" s="26"/>
      <c r="BS10" s="26"/>
      <c r="BT10" s="26"/>
    </row>
    <row r="11" spans="1:72" hidden="1" x14ac:dyDescent="0.25">
      <c r="B11" s="273">
        <v>10</v>
      </c>
      <c r="C11" s="36">
        <v>1</v>
      </c>
      <c r="E11" s="118" t="s">
        <v>351</v>
      </c>
      <c r="P11" s="26"/>
      <c r="Q11" s="26"/>
      <c r="R11" s="26"/>
      <c r="S11"/>
      <c r="T11" s="52"/>
      <c r="U11" s="51"/>
      <c r="V11" s="26"/>
      <c r="W11" s="26"/>
      <c r="Z11" s="53"/>
      <c r="AA11" s="26"/>
      <c r="AB11" s="54"/>
      <c r="AF11" s="27" t="s">
        <v>78</v>
      </c>
      <c r="AI11" s="27" t="s">
        <v>351</v>
      </c>
      <c r="AJ11" s="27"/>
      <c r="AK11" s="27"/>
      <c r="AL11" s="27"/>
      <c r="AM11" s="27"/>
      <c r="AN11" s="27" t="s">
        <v>215</v>
      </c>
      <c r="AO11" s="118"/>
      <c r="AR11" s="33"/>
      <c r="AS11" s="28"/>
      <c r="AT11" s="33"/>
      <c r="AU11" s="55"/>
      <c r="AV11" s="56"/>
      <c r="AW11" s="39">
        <v>178</v>
      </c>
      <c r="BA11" s="26"/>
      <c r="BB11" s="178" t="s">
        <v>155</v>
      </c>
      <c r="BD11" s="96"/>
      <c r="BF11" s="26"/>
      <c r="BH11" s="45"/>
      <c r="BJ11" s="26"/>
      <c r="BK11" s="26"/>
      <c r="BL11" s="26"/>
      <c r="BM11" s="26"/>
      <c r="BN11" s="26"/>
      <c r="BO11" s="79"/>
      <c r="BP11" s="26">
        <f>Tabela3[[#This Row],[1º trim/2025]]+Tabela3[[#This Row],[2º trim/2025]]+Tabela3[[#This Row],[3º trim/2025]]+Tabela3[[#This Row],[4º trim/2025]]</f>
        <v>0</v>
      </c>
      <c r="BQ11" s="26"/>
      <c r="BR11" s="26"/>
      <c r="BS11" s="26"/>
      <c r="BT11" s="26"/>
    </row>
    <row r="12" spans="1:72" hidden="1" x14ac:dyDescent="0.25">
      <c r="B12" s="273">
        <v>11</v>
      </c>
      <c r="C12" s="36">
        <v>1</v>
      </c>
      <c r="E12" s="118" t="s">
        <v>274</v>
      </c>
      <c r="P12" s="26"/>
      <c r="Q12" s="26"/>
      <c r="R12" s="26"/>
      <c r="S12"/>
      <c r="T12" s="52"/>
      <c r="U12" s="51"/>
      <c r="V12" s="26"/>
      <c r="W12" s="26"/>
      <c r="Z12" s="53"/>
      <c r="AA12" s="26"/>
      <c r="AB12" s="54"/>
      <c r="AF12" s="27" t="s">
        <v>78</v>
      </c>
      <c r="AI12" s="27" t="s">
        <v>274</v>
      </c>
      <c r="AJ12" s="27"/>
      <c r="AK12" s="27"/>
      <c r="AL12" s="27"/>
      <c r="AM12" s="27"/>
      <c r="AN12" s="27" t="s">
        <v>273</v>
      </c>
      <c r="AO12" s="118"/>
      <c r="AR12" s="33"/>
      <c r="AS12" s="28"/>
      <c r="AT12" s="33"/>
      <c r="AU12" s="55"/>
      <c r="AV12" s="56"/>
      <c r="AW12" s="39">
        <v>108</v>
      </c>
      <c r="BA12" s="26"/>
      <c r="BB12" s="178" t="s">
        <v>155</v>
      </c>
      <c r="BD12" s="96"/>
      <c r="BF12" s="26"/>
      <c r="BH12" s="45"/>
      <c r="BJ12" s="26"/>
      <c r="BK12" s="26"/>
      <c r="BL12" s="26"/>
      <c r="BM12" s="26"/>
      <c r="BN12" s="26"/>
      <c r="BO12" s="79"/>
      <c r="BP12" s="26">
        <f>Tabela3[[#This Row],[1º trim/2025]]+Tabela3[[#This Row],[2º trim/2025]]+Tabela3[[#This Row],[3º trim/2025]]+Tabela3[[#This Row],[4º trim/2025]]</f>
        <v>0</v>
      </c>
      <c r="BQ12" s="26"/>
      <c r="BR12" s="26"/>
      <c r="BS12" s="26"/>
      <c r="BT12" s="26"/>
    </row>
    <row r="13" spans="1:72" hidden="1" x14ac:dyDescent="0.25">
      <c r="B13" s="273">
        <v>12</v>
      </c>
      <c r="C13" s="36">
        <v>1</v>
      </c>
      <c r="E13" s="118" t="s">
        <v>352</v>
      </c>
      <c r="P13" s="26"/>
      <c r="Q13" s="26"/>
      <c r="R13" s="26"/>
      <c r="S13"/>
      <c r="T13" s="52"/>
      <c r="U13" s="51"/>
      <c r="V13" s="26"/>
      <c r="W13" s="26"/>
      <c r="Z13" s="53"/>
      <c r="AA13" s="26"/>
      <c r="AB13" s="54"/>
      <c r="AF13" s="27" t="s">
        <v>78</v>
      </c>
      <c r="AI13" s="27" t="s">
        <v>352</v>
      </c>
      <c r="AJ13" s="27"/>
      <c r="AK13" s="27"/>
      <c r="AL13" s="27"/>
      <c r="AM13" s="27"/>
      <c r="AN13" s="27" t="s">
        <v>215</v>
      </c>
      <c r="AO13" s="118"/>
      <c r="AR13" s="33"/>
      <c r="AS13" s="28"/>
      <c r="AT13" s="33"/>
      <c r="AU13" s="55"/>
      <c r="AV13" s="56"/>
      <c r="AW13" s="39">
        <v>179</v>
      </c>
      <c r="BA13" s="26"/>
      <c r="BB13" s="178" t="s">
        <v>155</v>
      </c>
      <c r="BD13" s="96"/>
      <c r="BF13" s="26"/>
      <c r="BH13" s="45"/>
      <c r="BJ13" s="26"/>
      <c r="BK13" s="26"/>
      <c r="BL13" s="26"/>
      <c r="BM13" s="26"/>
      <c r="BN13" s="26"/>
      <c r="BO13" s="79"/>
      <c r="BP13" s="26">
        <f>Tabela3[[#This Row],[1º trim/2025]]+Tabela3[[#This Row],[2º trim/2025]]+Tabela3[[#This Row],[3º trim/2025]]+Tabela3[[#This Row],[4º trim/2025]]</f>
        <v>0</v>
      </c>
      <c r="BQ13" s="26"/>
      <c r="BR13" s="26"/>
      <c r="BS13" s="26"/>
      <c r="BT13" s="26"/>
    </row>
    <row r="14" spans="1:72" hidden="1" x14ac:dyDescent="0.25">
      <c r="B14" s="273">
        <v>13</v>
      </c>
      <c r="C14" s="36">
        <v>1</v>
      </c>
      <c r="E14" s="118" t="s">
        <v>276</v>
      </c>
      <c r="P14" s="26"/>
      <c r="Q14" s="26"/>
      <c r="R14" s="26"/>
      <c r="S14"/>
      <c r="T14" s="52"/>
      <c r="U14" s="51"/>
      <c r="V14" s="26"/>
      <c r="W14" s="26"/>
      <c r="Z14" s="53"/>
      <c r="AA14" s="26"/>
      <c r="AB14" s="54"/>
      <c r="AF14" s="27" t="s">
        <v>78</v>
      </c>
      <c r="AI14" s="27" t="s">
        <v>276</v>
      </c>
      <c r="AJ14" s="27"/>
      <c r="AK14" s="27"/>
      <c r="AL14" s="27"/>
      <c r="AM14" s="27"/>
      <c r="AN14" s="27" t="s">
        <v>215</v>
      </c>
      <c r="AO14" s="118"/>
      <c r="AR14" s="33"/>
      <c r="AS14" s="28"/>
      <c r="AT14" s="33"/>
      <c r="AU14" s="55"/>
      <c r="AV14" s="56"/>
      <c r="AW14" s="39">
        <v>110</v>
      </c>
      <c r="BA14" s="26"/>
      <c r="BB14" s="178" t="s">
        <v>155</v>
      </c>
      <c r="BD14" s="96"/>
      <c r="BF14" s="26"/>
      <c r="BH14" s="45"/>
      <c r="BJ14" s="26"/>
      <c r="BK14" s="26"/>
      <c r="BL14" s="26"/>
      <c r="BM14" s="26"/>
      <c r="BN14" s="26"/>
      <c r="BO14" s="79"/>
      <c r="BP14" s="26">
        <f>Tabela3[[#This Row],[1º trim/2025]]+Tabela3[[#This Row],[2º trim/2025]]+Tabela3[[#This Row],[3º trim/2025]]+Tabela3[[#This Row],[4º trim/2025]]</f>
        <v>0</v>
      </c>
      <c r="BQ14" s="26"/>
      <c r="BR14" s="26"/>
      <c r="BS14" s="26"/>
      <c r="BT14" s="26"/>
    </row>
    <row r="15" spans="1:72" hidden="1" x14ac:dyDescent="0.25">
      <c r="B15" s="273">
        <v>14</v>
      </c>
      <c r="C15" s="36">
        <v>1</v>
      </c>
      <c r="E15" s="118" t="s">
        <v>353</v>
      </c>
      <c r="P15" s="26"/>
      <c r="Q15" s="26"/>
      <c r="R15" s="26"/>
      <c r="S15"/>
      <c r="T15" s="52"/>
      <c r="U15" s="51"/>
      <c r="V15" s="26"/>
      <c r="W15" s="26"/>
      <c r="Z15" s="53"/>
      <c r="AA15" s="26"/>
      <c r="AB15" s="54"/>
      <c r="AF15" s="27" t="s">
        <v>78</v>
      </c>
      <c r="AI15" s="27" t="s">
        <v>353</v>
      </c>
      <c r="AJ15" s="27"/>
      <c r="AK15" s="27"/>
      <c r="AL15" s="27"/>
      <c r="AM15" s="27"/>
      <c r="AN15" s="27" t="s">
        <v>215</v>
      </c>
      <c r="AO15" s="118"/>
      <c r="AR15" s="33"/>
      <c r="AS15" s="28"/>
      <c r="AT15" s="33"/>
      <c r="AU15" s="55"/>
      <c r="AV15" s="56"/>
      <c r="AW15" s="39">
        <v>180</v>
      </c>
      <c r="BA15" s="26"/>
      <c r="BB15" s="178" t="s">
        <v>155</v>
      </c>
      <c r="BD15" s="96"/>
      <c r="BF15" s="26"/>
      <c r="BH15" s="45"/>
      <c r="BJ15" s="26"/>
      <c r="BK15" s="26"/>
      <c r="BL15" s="26"/>
      <c r="BM15" s="26"/>
      <c r="BN15" s="26"/>
      <c r="BO15" s="79"/>
      <c r="BP15" s="26">
        <f>Tabela3[[#This Row],[1º trim/2025]]+Tabela3[[#This Row],[2º trim/2025]]+Tabela3[[#This Row],[3º trim/2025]]+Tabela3[[#This Row],[4º trim/2025]]</f>
        <v>0</v>
      </c>
      <c r="BQ15" s="26"/>
      <c r="BR15" s="26"/>
      <c r="BS15" s="26"/>
      <c r="BT15" s="26"/>
    </row>
    <row r="16" spans="1:72" hidden="1" x14ac:dyDescent="0.25">
      <c r="B16" s="273">
        <v>15</v>
      </c>
      <c r="C16" s="36">
        <v>1</v>
      </c>
      <c r="E16" s="118" t="s">
        <v>354</v>
      </c>
      <c r="P16" s="26"/>
      <c r="Q16" s="26"/>
      <c r="R16" s="26"/>
      <c r="S16"/>
      <c r="T16" s="52"/>
      <c r="U16" s="51"/>
      <c r="V16" s="26"/>
      <c r="W16" s="26"/>
      <c r="Z16" s="53"/>
      <c r="AA16" s="26"/>
      <c r="AB16" s="54"/>
      <c r="AF16" s="27" t="s">
        <v>78</v>
      </c>
      <c r="AI16" s="27" t="s">
        <v>354</v>
      </c>
      <c r="AJ16" s="27"/>
      <c r="AK16" s="27"/>
      <c r="AL16" s="27"/>
      <c r="AM16" s="27"/>
      <c r="AN16" s="27" t="s">
        <v>215</v>
      </c>
      <c r="AO16" s="118"/>
      <c r="AR16" s="33"/>
      <c r="AS16" s="28"/>
      <c r="AT16" s="33"/>
      <c r="AU16" s="55"/>
      <c r="AV16" s="56"/>
      <c r="AW16" s="39">
        <v>181</v>
      </c>
      <c r="BA16" s="26"/>
      <c r="BB16" s="178" t="s">
        <v>155</v>
      </c>
      <c r="BD16" s="96"/>
      <c r="BF16" s="26"/>
      <c r="BH16" s="45"/>
      <c r="BJ16" s="26"/>
      <c r="BK16" s="26"/>
      <c r="BL16" s="26"/>
      <c r="BM16" s="26"/>
      <c r="BN16" s="26"/>
      <c r="BO16" s="79"/>
      <c r="BP16" s="26">
        <f>Tabela3[[#This Row],[1º trim/2025]]+Tabela3[[#This Row],[2º trim/2025]]+Tabela3[[#This Row],[3º trim/2025]]+Tabela3[[#This Row],[4º trim/2025]]</f>
        <v>0</v>
      </c>
      <c r="BQ16" s="26"/>
      <c r="BR16" s="26"/>
      <c r="BS16" s="26"/>
      <c r="BT16" s="26"/>
    </row>
    <row r="17" spans="2:72" hidden="1" x14ac:dyDescent="0.25">
      <c r="B17" s="273">
        <v>16</v>
      </c>
      <c r="C17" s="36">
        <v>1</v>
      </c>
      <c r="E17" s="118" t="s">
        <v>275</v>
      </c>
      <c r="P17" s="26"/>
      <c r="Q17" s="26"/>
      <c r="R17" s="26"/>
      <c r="S17"/>
      <c r="T17" s="52"/>
      <c r="U17" s="51"/>
      <c r="V17" s="26"/>
      <c r="W17" s="26"/>
      <c r="Z17" s="53"/>
      <c r="AA17" s="26"/>
      <c r="AB17" s="54"/>
      <c r="AF17" s="27" t="s">
        <v>78</v>
      </c>
      <c r="AI17" s="27" t="s">
        <v>275</v>
      </c>
      <c r="AJ17" s="27"/>
      <c r="AK17" s="27"/>
      <c r="AL17" s="27"/>
      <c r="AM17" s="27"/>
      <c r="AN17" s="27" t="s">
        <v>215</v>
      </c>
      <c r="AO17" s="118"/>
      <c r="AR17" s="33"/>
      <c r="AS17" s="28"/>
      <c r="AT17" s="33"/>
      <c r="AU17" s="55"/>
      <c r="AV17" s="56"/>
      <c r="AW17" s="39">
        <v>109</v>
      </c>
      <c r="BA17" s="26"/>
      <c r="BB17" s="178" t="s">
        <v>155</v>
      </c>
      <c r="BD17" s="96"/>
      <c r="BF17" s="26"/>
      <c r="BH17" s="45"/>
      <c r="BJ17" s="26"/>
      <c r="BK17" s="26"/>
      <c r="BL17" s="26"/>
      <c r="BM17" s="26"/>
      <c r="BN17" s="26"/>
      <c r="BO17" s="79"/>
      <c r="BP17" s="26">
        <f>Tabela3[[#This Row],[1º trim/2025]]+Tabela3[[#This Row],[2º trim/2025]]+Tabela3[[#This Row],[3º trim/2025]]+Tabela3[[#This Row],[4º trim/2025]]</f>
        <v>0</v>
      </c>
      <c r="BQ17" s="26"/>
      <c r="BR17" s="26"/>
      <c r="BS17" s="26"/>
      <c r="BT17" s="26"/>
    </row>
    <row r="18" spans="2:72" hidden="1" x14ac:dyDescent="0.25">
      <c r="B18" s="273">
        <v>17</v>
      </c>
      <c r="C18" s="36">
        <v>1</v>
      </c>
      <c r="E18" s="118" t="s">
        <v>372</v>
      </c>
      <c r="P18" s="26"/>
      <c r="Q18" s="26"/>
      <c r="R18" s="26"/>
      <c r="S18"/>
      <c r="T18" s="52"/>
      <c r="U18" s="51"/>
      <c r="V18" s="26"/>
      <c r="W18" s="26"/>
      <c r="Z18" s="53"/>
      <c r="AA18" s="26"/>
      <c r="AB18" s="54"/>
      <c r="AF18" s="27" t="s">
        <v>78</v>
      </c>
      <c r="AI18" s="27" t="s">
        <v>372</v>
      </c>
      <c r="AJ18" s="27"/>
      <c r="AK18" s="27"/>
      <c r="AL18" s="27"/>
      <c r="AM18" s="27"/>
      <c r="AN18" s="27" t="s">
        <v>373</v>
      </c>
      <c r="AO18" s="118"/>
      <c r="AR18" s="33"/>
      <c r="AS18" s="28"/>
      <c r="AT18" s="33"/>
      <c r="AU18" s="55"/>
      <c r="AV18" s="56"/>
      <c r="AW18" s="39">
        <v>193</v>
      </c>
      <c r="BA18" s="26"/>
      <c r="BB18" s="178" t="s">
        <v>155</v>
      </c>
      <c r="BD18" s="96"/>
      <c r="BF18" s="26"/>
      <c r="BH18" s="45"/>
      <c r="BJ18" s="26"/>
      <c r="BK18" s="26"/>
      <c r="BL18" s="26"/>
      <c r="BM18" s="26"/>
      <c r="BN18" s="26"/>
      <c r="BO18" s="79"/>
      <c r="BP18" s="26">
        <f>Tabela3[[#This Row],[1º trim/2025]]+Tabela3[[#This Row],[2º trim/2025]]+Tabela3[[#This Row],[3º trim/2025]]+Tabela3[[#This Row],[4º trim/2025]]</f>
        <v>0</v>
      </c>
      <c r="BQ18" s="26"/>
      <c r="BR18" s="26"/>
      <c r="BS18" s="26"/>
      <c r="BT18" s="26"/>
    </row>
    <row r="19" spans="2:72" hidden="1" x14ac:dyDescent="0.25">
      <c r="B19" s="273">
        <v>18</v>
      </c>
      <c r="C19" s="36">
        <v>1</v>
      </c>
      <c r="E19" s="118" t="s">
        <v>374</v>
      </c>
      <c r="P19" s="26"/>
      <c r="Q19" s="26"/>
      <c r="R19" s="26"/>
      <c r="S19"/>
      <c r="T19" s="52"/>
      <c r="U19" s="51"/>
      <c r="V19" s="26"/>
      <c r="W19" s="26"/>
      <c r="Z19" s="53"/>
      <c r="AA19" s="26"/>
      <c r="AB19" s="54"/>
      <c r="AF19" s="27" t="s">
        <v>78</v>
      </c>
      <c r="AI19" s="27" t="s">
        <v>374</v>
      </c>
      <c r="AJ19" s="27"/>
      <c r="AK19" s="27"/>
      <c r="AL19" s="27"/>
      <c r="AM19" s="27"/>
      <c r="AN19" s="27" t="s">
        <v>373</v>
      </c>
      <c r="AO19" s="118"/>
      <c r="AR19" s="33"/>
      <c r="AS19" s="28"/>
      <c r="AT19" s="33"/>
      <c r="AU19" s="55"/>
      <c r="AV19" s="56"/>
      <c r="AW19" s="39">
        <v>194</v>
      </c>
      <c r="BA19" s="26"/>
      <c r="BB19" s="178" t="s">
        <v>155</v>
      </c>
      <c r="BD19" s="96"/>
      <c r="BF19" s="26"/>
      <c r="BH19" s="45"/>
      <c r="BJ19" s="26"/>
      <c r="BK19" s="26"/>
      <c r="BL19" s="26"/>
      <c r="BM19" s="26"/>
      <c r="BN19" s="26"/>
      <c r="BO19" s="79"/>
      <c r="BP19" s="26">
        <f>Tabela3[[#This Row],[1º trim/2025]]+Tabela3[[#This Row],[2º trim/2025]]+Tabela3[[#This Row],[3º trim/2025]]+Tabela3[[#This Row],[4º trim/2025]]</f>
        <v>0</v>
      </c>
      <c r="BQ19" s="26"/>
      <c r="BR19" s="26"/>
      <c r="BS19" s="26"/>
      <c r="BT19" s="26"/>
    </row>
    <row r="20" spans="2:72" hidden="1" x14ac:dyDescent="0.25">
      <c r="B20" s="273">
        <v>19</v>
      </c>
      <c r="C20" s="36">
        <v>1</v>
      </c>
      <c r="E20" s="118" t="s">
        <v>375</v>
      </c>
      <c r="P20" s="26"/>
      <c r="Q20" s="26"/>
      <c r="R20" s="26"/>
      <c r="S20"/>
      <c r="T20" s="52"/>
      <c r="U20" s="51"/>
      <c r="V20" s="26"/>
      <c r="W20" s="26"/>
      <c r="Z20" s="53"/>
      <c r="AA20" s="26"/>
      <c r="AB20" s="54"/>
      <c r="AF20" s="27" t="s">
        <v>78</v>
      </c>
      <c r="AI20" s="27" t="s">
        <v>375</v>
      </c>
      <c r="AJ20" s="27"/>
      <c r="AK20" s="27"/>
      <c r="AL20" s="27"/>
      <c r="AM20" s="27"/>
      <c r="AN20" s="27" t="s">
        <v>373</v>
      </c>
      <c r="AO20" s="118"/>
      <c r="AR20" s="33"/>
      <c r="AS20" s="28"/>
      <c r="AT20" s="33"/>
      <c r="AU20" s="55"/>
      <c r="AV20" s="56"/>
      <c r="AW20" s="39">
        <v>195</v>
      </c>
      <c r="BA20" s="26"/>
      <c r="BB20" s="178" t="s">
        <v>155</v>
      </c>
      <c r="BD20" s="96"/>
      <c r="BF20" s="26"/>
      <c r="BH20" s="45"/>
      <c r="BJ20" s="26"/>
      <c r="BK20" s="26"/>
      <c r="BL20" s="26"/>
      <c r="BM20" s="26"/>
      <c r="BN20" s="26"/>
      <c r="BO20" s="79"/>
      <c r="BP20" s="26">
        <f>Tabela3[[#This Row],[1º trim/2025]]+Tabela3[[#This Row],[2º trim/2025]]+Tabela3[[#This Row],[3º trim/2025]]+Tabela3[[#This Row],[4º trim/2025]]</f>
        <v>0</v>
      </c>
      <c r="BQ20" s="26"/>
      <c r="BR20" s="26"/>
      <c r="BS20" s="26"/>
      <c r="BT20" s="26"/>
    </row>
    <row r="21" spans="2:72" hidden="1" x14ac:dyDescent="0.25">
      <c r="B21" s="273">
        <v>20</v>
      </c>
      <c r="C21" s="36">
        <v>1</v>
      </c>
      <c r="E21" s="118" t="s">
        <v>293</v>
      </c>
      <c r="P21" s="26"/>
      <c r="Q21" s="26"/>
      <c r="R21" s="26"/>
      <c r="S21"/>
      <c r="T21" s="52"/>
      <c r="U21" s="51"/>
      <c r="V21" s="26"/>
      <c r="W21" s="26"/>
      <c r="Z21" s="53"/>
      <c r="AA21" s="26"/>
      <c r="AB21" s="54"/>
      <c r="AF21" s="27" t="s">
        <v>78</v>
      </c>
      <c r="AI21" s="27" t="s">
        <v>293</v>
      </c>
      <c r="AJ21" s="27"/>
      <c r="AK21" s="27"/>
      <c r="AL21" s="27"/>
      <c r="AM21" s="27"/>
      <c r="AN21" s="27" t="s">
        <v>215</v>
      </c>
      <c r="AO21" s="118"/>
      <c r="AR21" s="33"/>
      <c r="AS21" s="28"/>
      <c r="AT21" s="33"/>
      <c r="AU21" s="55"/>
      <c r="AV21" s="56"/>
      <c r="AW21" s="39">
        <v>121</v>
      </c>
      <c r="BA21" s="26"/>
      <c r="BB21" s="178" t="s">
        <v>155</v>
      </c>
      <c r="BD21" s="96"/>
      <c r="BF21" s="26"/>
      <c r="BH21" s="45"/>
      <c r="BJ21" s="26"/>
      <c r="BK21" s="26"/>
      <c r="BL21" s="26"/>
      <c r="BM21" s="26"/>
      <c r="BN21" s="26"/>
      <c r="BO21" s="79"/>
      <c r="BP21" s="26">
        <f>Tabela3[[#This Row],[1º trim/2025]]+Tabela3[[#This Row],[2º trim/2025]]+Tabela3[[#This Row],[3º trim/2025]]+Tabela3[[#This Row],[4º trim/2025]]</f>
        <v>0</v>
      </c>
      <c r="BQ21" s="26"/>
      <c r="BR21" s="26"/>
      <c r="BS21" s="26"/>
      <c r="BT21" s="26"/>
    </row>
    <row r="22" spans="2:72" hidden="1" x14ac:dyDescent="0.25">
      <c r="B22" s="273">
        <v>21</v>
      </c>
      <c r="C22" s="36">
        <v>1</v>
      </c>
      <c r="E22" s="118" t="s">
        <v>363</v>
      </c>
      <c r="P22" s="26"/>
      <c r="Q22" s="26"/>
      <c r="R22" s="26"/>
      <c r="S22"/>
      <c r="T22" s="52"/>
      <c r="U22" s="51"/>
      <c r="V22" s="26"/>
      <c r="W22" s="26"/>
      <c r="Z22" s="53"/>
      <c r="AA22" s="26"/>
      <c r="AB22" s="54"/>
      <c r="AF22" s="27" t="s">
        <v>78</v>
      </c>
      <c r="AI22" s="27" t="s">
        <v>363</v>
      </c>
      <c r="AJ22" s="27"/>
      <c r="AK22" s="27"/>
      <c r="AL22" s="27"/>
      <c r="AM22" s="27"/>
      <c r="AN22" s="27" t="s">
        <v>257</v>
      </c>
      <c r="AO22" s="118"/>
      <c r="AR22" s="33"/>
      <c r="AS22" s="28"/>
      <c r="AT22" s="33"/>
      <c r="AU22" s="55"/>
      <c r="AV22" s="56"/>
      <c r="AW22" s="39">
        <v>186</v>
      </c>
      <c r="BA22" s="26"/>
      <c r="BB22" s="178" t="s">
        <v>155</v>
      </c>
      <c r="BD22" s="96"/>
      <c r="BF22" s="26"/>
      <c r="BH22" s="45"/>
      <c r="BJ22" s="26"/>
      <c r="BK22" s="26"/>
      <c r="BL22" s="26"/>
      <c r="BM22" s="26"/>
      <c r="BN22" s="26"/>
      <c r="BO22" s="79"/>
      <c r="BP22" s="26">
        <f>Tabela3[[#This Row],[1º trim/2025]]+Tabela3[[#This Row],[2º trim/2025]]+Tabela3[[#This Row],[3º trim/2025]]+Tabela3[[#This Row],[4º trim/2025]]</f>
        <v>0</v>
      </c>
      <c r="BQ22" s="26"/>
      <c r="BR22" s="26"/>
      <c r="BS22" s="26"/>
      <c r="BT22" s="26"/>
    </row>
    <row r="23" spans="2:72" hidden="1" x14ac:dyDescent="0.25">
      <c r="B23" s="273">
        <v>22</v>
      </c>
      <c r="C23" s="36">
        <v>1</v>
      </c>
      <c r="E23" s="118" t="s">
        <v>294</v>
      </c>
      <c r="P23" s="26"/>
      <c r="Q23" s="26"/>
      <c r="R23" s="26"/>
      <c r="S23"/>
      <c r="T23" s="52"/>
      <c r="U23" s="51"/>
      <c r="V23" s="26"/>
      <c r="W23" s="26"/>
      <c r="Z23" s="53"/>
      <c r="AA23" s="26"/>
      <c r="AB23" s="54"/>
      <c r="AF23" s="27" t="s">
        <v>78</v>
      </c>
      <c r="AI23" s="27" t="s">
        <v>294</v>
      </c>
      <c r="AJ23" s="27"/>
      <c r="AK23" s="27"/>
      <c r="AL23" s="27"/>
      <c r="AM23" s="27"/>
      <c r="AN23" s="27" t="s">
        <v>215</v>
      </c>
      <c r="AO23" s="118"/>
      <c r="AR23" s="33"/>
      <c r="AS23" s="28"/>
      <c r="AT23" s="33"/>
      <c r="AU23" s="55"/>
      <c r="AV23" s="56"/>
      <c r="AW23" s="39">
        <v>122</v>
      </c>
      <c r="BA23" s="26"/>
      <c r="BB23" s="178" t="s">
        <v>155</v>
      </c>
      <c r="BD23" s="96"/>
      <c r="BF23" s="26"/>
      <c r="BH23" s="45"/>
      <c r="BJ23" s="26"/>
      <c r="BK23" s="26"/>
      <c r="BL23" s="26"/>
      <c r="BM23" s="26"/>
      <c r="BN23" s="26"/>
      <c r="BO23" s="79"/>
      <c r="BP23" s="26">
        <f>Tabela3[[#This Row],[1º trim/2025]]+Tabela3[[#This Row],[2º trim/2025]]+Tabela3[[#This Row],[3º trim/2025]]+Tabela3[[#This Row],[4º trim/2025]]</f>
        <v>0</v>
      </c>
      <c r="BQ23" s="26"/>
      <c r="BR23" s="26"/>
      <c r="BS23" s="26"/>
      <c r="BT23" s="26"/>
    </row>
    <row r="24" spans="2:72" hidden="1" x14ac:dyDescent="0.25">
      <c r="B24" s="273">
        <v>23</v>
      </c>
      <c r="C24" s="36">
        <v>1</v>
      </c>
      <c r="E24" s="118" t="s">
        <v>295</v>
      </c>
      <c r="P24" s="26"/>
      <c r="Q24" s="26"/>
      <c r="R24" s="26"/>
      <c r="S24"/>
      <c r="T24" s="52"/>
      <c r="U24" s="51"/>
      <c r="V24" s="26"/>
      <c r="W24" s="26"/>
      <c r="Z24" s="53"/>
      <c r="AA24" s="26"/>
      <c r="AB24" s="54"/>
      <c r="AF24" s="27" t="s">
        <v>78</v>
      </c>
      <c r="AI24" s="27" t="s">
        <v>295</v>
      </c>
      <c r="AJ24" s="27"/>
      <c r="AK24" s="27"/>
      <c r="AL24" s="27"/>
      <c r="AM24" s="27"/>
      <c r="AN24" s="27" t="s">
        <v>215</v>
      </c>
      <c r="AO24" s="118"/>
      <c r="AR24" s="33"/>
      <c r="AS24" s="28"/>
      <c r="AT24" s="33"/>
      <c r="AU24" s="55"/>
      <c r="AV24" s="56"/>
      <c r="AW24" s="39">
        <v>123</v>
      </c>
      <c r="BA24" s="26"/>
      <c r="BB24" s="178" t="s">
        <v>155</v>
      </c>
      <c r="BD24" s="96"/>
      <c r="BF24" s="26"/>
      <c r="BH24" s="45"/>
      <c r="BJ24" s="26"/>
      <c r="BK24" s="26"/>
      <c r="BL24" s="26"/>
      <c r="BM24" s="26"/>
      <c r="BN24" s="26"/>
      <c r="BO24" s="79"/>
      <c r="BP24" s="26">
        <f>Tabela3[[#This Row],[1º trim/2025]]+Tabela3[[#This Row],[2º trim/2025]]+Tabela3[[#This Row],[3º trim/2025]]+Tabela3[[#This Row],[4º trim/2025]]</f>
        <v>0</v>
      </c>
      <c r="BQ24" s="26"/>
      <c r="BR24" s="26"/>
      <c r="BS24" s="26"/>
      <c r="BT24" s="26"/>
    </row>
    <row r="25" spans="2:72" hidden="1" x14ac:dyDescent="0.25">
      <c r="B25" s="273">
        <v>24</v>
      </c>
      <c r="C25" s="36">
        <v>1</v>
      </c>
      <c r="E25" s="118" t="s">
        <v>289</v>
      </c>
      <c r="P25" s="26"/>
      <c r="Q25" s="26"/>
      <c r="R25" s="26"/>
      <c r="S25"/>
      <c r="T25" s="52"/>
      <c r="U25" s="51"/>
      <c r="V25" s="26"/>
      <c r="W25" s="26"/>
      <c r="Z25" s="53"/>
      <c r="AA25" s="26"/>
      <c r="AB25" s="54"/>
      <c r="AF25" s="27" t="s">
        <v>78</v>
      </c>
      <c r="AI25" s="27" t="s">
        <v>289</v>
      </c>
      <c r="AJ25" s="27"/>
      <c r="AK25" s="27"/>
      <c r="AL25" s="27"/>
      <c r="AM25" s="27"/>
      <c r="AN25" s="27" t="s">
        <v>215</v>
      </c>
      <c r="AO25" s="118"/>
      <c r="AR25" s="33"/>
      <c r="AS25" s="28"/>
      <c r="AT25" s="33"/>
      <c r="AU25" s="55"/>
      <c r="AV25" s="56"/>
      <c r="AW25" s="39">
        <v>117</v>
      </c>
      <c r="BA25" s="26"/>
      <c r="BB25" s="178" t="s">
        <v>155</v>
      </c>
      <c r="BD25" s="96"/>
      <c r="BF25" s="26"/>
      <c r="BH25" s="45"/>
      <c r="BJ25" s="26"/>
      <c r="BK25" s="26"/>
      <c r="BL25" s="26"/>
      <c r="BM25" s="26"/>
      <c r="BN25" s="26"/>
      <c r="BO25" s="79"/>
      <c r="BP25" s="26">
        <f>Tabela3[[#This Row],[1º trim/2025]]+Tabela3[[#This Row],[2º trim/2025]]+Tabela3[[#This Row],[3º trim/2025]]+Tabela3[[#This Row],[4º trim/2025]]</f>
        <v>0</v>
      </c>
      <c r="BQ25" s="26"/>
      <c r="BR25" s="26"/>
      <c r="BS25" s="26"/>
      <c r="BT25" s="26"/>
    </row>
    <row r="26" spans="2:72" hidden="1" x14ac:dyDescent="0.25">
      <c r="B26" s="273">
        <v>25</v>
      </c>
      <c r="C26" s="36">
        <v>1</v>
      </c>
      <c r="E26" s="118" t="s">
        <v>367</v>
      </c>
      <c r="P26" s="26"/>
      <c r="Q26" s="26"/>
      <c r="R26" s="26"/>
      <c r="S26"/>
      <c r="T26" s="52"/>
      <c r="U26" s="51"/>
      <c r="V26" s="26"/>
      <c r="W26" s="26"/>
      <c r="Z26" s="53"/>
      <c r="AA26" s="26"/>
      <c r="AB26" s="54"/>
      <c r="AF26" s="27" t="s">
        <v>78</v>
      </c>
      <c r="AI26" s="27" t="s">
        <v>367</v>
      </c>
      <c r="AJ26" s="27"/>
      <c r="AK26" s="27"/>
      <c r="AL26" s="27"/>
      <c r="AM26" s="27"/>
      <c r="AN26" s="27" t="s">
        <v>215</v>
      </c>
      <c r="AO26" s="118"/>
      <c r="AR26" s="33"/>
      <c r="AS26" s="28"/>
      <c r="AT26" s="33"/>
      <c r="AU26" s="55"/>
      <c r="AV26" s="56"/>
      <c r="AW26" s="39">
        <v>189</v>
      </c>
      <c r="BA26" s="26"/>
      <c r="BB26" s="178" t="s">
        <v>155</v>
      </c>
      <c r="BD26" s="96"/>
      <c r="BF26" s="26"/>
      <c r="BH26" s="45"/>
      <c r="BJ26" s="26"/>
      <c r="BK26" s="26"/>
      <c r="BL26" s="26"/>
      <c r="BM26" s="26"/>
      <c r="BN26" s="26"/>
      <c r="BO26" s="79"/>
      <c r="BP26" s="26">
        <f>Tabela3[[#This Row],[1º trim/2025]]+Tabela3[[#This Row],[2º trim/2025]]+Tabela3[[#This Row],[3º trim/2025]]+Tabela3[[#This Row],[4º trim/2025]]</f>
        <v>0</v>
      </c>
      <c r="BQ26" s="26"/>
      <c r="BR26" s="26"/>
      <c r="BS26" s="26"/>
      <c r="BT26" s="26"/>
    </row>
    <row r="27" spans="2:72" hidden="1" x14ac:dyDescent="0.25">
      <c r="B27" s="273">
        <v>26</v>
      </c>
      <c r="C27" s="36">
        <v>1</v>
      </c>
      <c r="E27" s="118" t="s">
        <v>290</v>
      </c>
      <c r="P27" s="26"/>
      <c r="Q27" s="26"/>
      <c r="R27" s="26"/>
      <c r="S27"/>
      <c r="T27" s="52"/>
      <c r="U27" s="51"/>
      <c r="V27" s="26"/>
      <c r="W27" s="26"/>
      <c r="Z27" s="53"/>
      <c r="AA27" s="26"/>
      <c r="AB27" s="54"/>
      <c r="AF27" s="27" t="s">
        <v>78</v>
      </c>
      <c r="AI27" s="27" t="s">
        <v>290</v>
      </c>
      <c r="AJ27" s="27"/>
      <c r="AK27" s="27"/>
      <c r="AL27" s="27"/>
      <c r="AM27" s="27"/>
      <c r="AN27" s="27" t="s">
        <v>215</v>
      </c>
      <c r="AO27" s="118"/>
      <c r="AR27" s="33"/>
      <c r="AS27" s="28"/>
      <c r="AT27" s="33"/>
      <c r="AU27" s="55"/>
      <c r="AV27" s="56"/>
      <c r="AW27" s="39">
        <v>118</v>
      </c>
      <c r="BA27" s="26"/>
      <c r="BB27" s="178" t="s">
        <v>155</v>
      </c>
      <c r="BD27" s="96"/>
      <c r="BF27" s="26"/>
      <c r="BH27" s="45"/>
      <c r="BJ27" s="26"/>
      <c r="BK27" s="26"/>
      <c r="BL27" s="26"/>
      <c r="BM27" s="26"/>
      <c r="BN27" s="26"/>
      <c r="BO27" s="79"/>
      <c r="BP27" s="26">
        <f>Tabela3[[#This Row],[1º trim/2025]]+Tabela3[[#This Row],[2º trim/2025]]+Tabela3[[#This Row],[3º trim/2025]]+Tabela3[[#This Row],[4º trim/2025]]</f>
        <v>0</v>
      </c>
      <c r="BQ27" s="26"/>
      <c r="BR27" s="26"/>
      <c r="BS27" s="26"/>
      <c r="BT27" s="26"/>
    </row>
    <row r="28" spans="2:72" hidden="1" x14ac:dyDescent="0.25">
      <c r="B28" s="273">
        <v>27</v>
      </c>
      <c r="C28" s="36">
        <v>1</v>
      </c>
      <c r="E28" s="118" t="s">
        <v>368</v>
      </c>
      <c r="P28" s="26"/>
      <c r="Q28" s="26"/>
      <c r="R28" s="26"/>
      <c r="S28"/>
      <c r="T28" s="52"/>
      <c r="U28" s="51"/>
      <c r="V28" s="26"/>
      <c r="W28" s="26"/>
      <c r="Z28" s="53"/>
      <c r="AA28" s="26"/>
      <c r="AB28" s="54"/>
      <c r="AF28" s="27" t="s">
        <v>78</v>
      </c>
      <c r="AI28" s="27" t="s">
        <v>368</v>
      </c>
      <c r="AJ28" s="27"/>
      <c r="AK28" s="27"/>
      <c r="AL28" s="27"/>
      <c r="AM28" s="27"/>
      <c r="AN28" s="27" t="s">
        <v>215</v>
      </c>
      <c r="AO28" s="118"/>
      <c r="AR28" s="33"/>
      <c r="AS28" s="28"/>
      <c r="AT28" s="33"/>
      <c r="AU28" s="55"/>
      <c r="AV28" s="56"/>
      <c r="AW28" s="39">
        <v>190</v>
      </c>
      <c r="BA28" s="26"/>
      <c r="BB28" s="178" t="s">
        <v>155</v>
      </c>
      <c r="BD28" s="96"/>
      <c r="BF28" s="26"/>
      <c r="BH28" s="45"/>
      <c r="BJ28" s="26"/>
      <c r="BK28" s="26"/>
      <c r="BL28" s="26"/>
      <c r="BM28" s="26"/>
      <c r="BN28" s="26"/>
      <c r="BO28" s="79"/>
      <c r="BP28" s="26">
        <f>Tabela3[[#This Row],[1º trim/2025]]+Tabela3[[#This Row],[2º trim/2025]]+Tabela3[[#This Row],[3º trim/2025]]+Tabela3[[#This Row],[4º trim/2025]]</f>
        <v>0</v>
      </c>
      <c r="BQ28" s="26"/>
      <c r="BR28" s="26"/>
      <c r="BS28" s="26"/>
      <c r="BT28" s="26"/>
    </row>
    <row r="29" spans="2:72" hidden="1" x14ac:dyDescent="0.25">
      <c r="B29" s="273">
        <v>28</v>
      </c>
      <c r="C29" s="36">
        <v>1</v>
      </c>
      <c r="E29" s="118" t="s">
        <v>291</v>
      </c>
      <c r="P29" s="26"/>
      <c r="Q29" s="26"/>
      <c r="R29" s="26"/>
      <c r="S29"/>
      <c r="T29" s="52"/>
      <c r="U29" s="51"/>
      <c r="V29" s="26"/>
      <c r="W29" s="26"/>
      <c r="Z29" s="53"/>
      <c r="AA29" s="26"/>
      <c r="AB29" s="54"/>
      <c r="AF29" s="27" t="s">
        <v>78</v>
      </c>
      <c r="AI29" s="27" t="s">
        <v>291</v>
      </c>
      <c r="AJ29" s="27"/>
      <c r="AK29" s="27"/>
      <c r="AL29" s="27"/>
      <c r="AM29" s="27"/>
      <c r="AN29" s="27" t="s">
        <v>215</v>
      </c>
      <c r="AO29" s="118"/>
      <c r="AR29" s="33"/>
      <c r="AS29" s="28"/>
      <c r="AT29" s="33"/>
      <c r="AU29" s="55"/>
      <c r="AV29" s="56"/>
      <c r="AW29" s="39">
        <v>119</v>
      </c>
      <c r="BA29" s="26"/>
      <c r="BB29" s="178" t="s">
        <v>155</v>
      </c>
      <c r="BD29" s="96"/>
      <c r="BF29" s="26"/>
      <c r="BH29" s="45"/>
      <c r="BJ29" s="26"/>
      <c r="BK29" s="26"/>
      <c r="BL29" s="26"/>
      <c r="BM29" s="26"/>
      <c r="BN29" s="26"/>
      <c r="BO29" s="79"/>
      <c r="BP29" s="26">
        <f>Tabela3[[#This Row],[1º trim/2025]]+Tabela3[[#This Row],[2º trim/2025]]+Tabela3[[#This Row],[3º trim/2025]]+Tabela3[[#This Row],[4º trim/2025]]</f>
        <v>0</v>
      </c>
      <c r="BQ29" s="26"/>
      <c r="BR29" s="26"/>
      <c r="BS29" s="26"/>
      <c r="BT29" s="26"/>
    </row>
    <row r="30" spans="2:72" hidden="1" x14ac:dyDescent="0.25">
      <c r="B30" s="273">
        <v>29</v>
      </c>
      <c r="C30" s="36">
        <v>1</v>
      </c>
      <c r="E30" s="118" t="s">
        <v>369</v>
      </c>
      <c r="P30" s="26"/>
      <c r="Q30" s="26"/>
      <c r="R30" s="26"/>
      <c r="S30"/>
      <c r="T30" s="52"/>
      <c r="U30" s="51"/>
      <c r="V30" s="26"/>
      <c r="W30" s="26"/>
      <c r="Z30" s="53"/>
      <c r="AA30" s="26"/>
      <c r="AB30" s="54"/>
      <c r="AF30" s="27" t="s">
        <v>78</v>
      </c>
      <c r="AI30" s="27" t="s">
        <v>369</v>
      </c>
      <c r="AJ30" s="27"/>
      <c r="AK30" s="27"/>
      <c r="AL30" s="27"/>
      <c r="AM30" s="27"/>
      <c r="AN30" s="27" t="s">
        <v>2108</v>
      </c>
      <c r="AO30" s="118"/>
      <c r="AR30" s="33"/>
      <c r="AS30" s="28"/>
      <c r="AT30" s="33"/>
      <c r="AU30" s="55"/>
      <c r="AV30" s="56"/>
      <c r="AW30" s="39">
        <v>191</v>
      </c>
      <c r="BA30" s="26"/>
      <c r="BB30" s="178" t="s">
        <v>155</v>
      </c>
      <c r="BD30" s="96"/>
      <c r="BF30" s="26"/>
      <c r="BH30" s="45"/>
      <c r="BJ30" s="26"/>
      <c r="BK30" s="26"/>
      <c r="BL30" s="26"/>
      <c r="BM30" s="26"/>
      <c r="BN30" s="26"/>
      <c r="BO30" s="79"/>
      <c r="BP30" s="26">
        <f>Tabela3[[#This Row],[1º trim/2025]]+Tabela3[[#This Row],[2º trim/2025]]+Tabela3[[#This Row],[3º trim/2025]]+Tabela3[[#This Row],[4º trim/2025]]</f>
        <v>0</v>
      </c>
      <c r="BQ30" s="26"/>
      <c r="BR30" s="26"/>
      <c r="BS30" s="26"/>
      <c r="BT30" s="26"/>
    </row>
    <row r="31" spans="2:72" hidden="1" x14ac:dyDescent="0.25">
      <c r="B31" s="273">
        <v>30</v>
      </c>
      <c r="C31" s="36">
        <v>1</v>
      </c>
      <c r="E31" s="118" t="s">
        <v>292</v>
      </c>
      <c r="P31" s="26"/>
      <c r="Q31" s="26"/>
      <c r="R31" s="26"/>
      <c r="S31"/>
      <c r="T31" s="52"/>
      <c r="U31" s="51"/>
      <c r="V31" s="26"/>
      <c r="W31" s="26"/>
      <c r="Z31" s="53"/>
      <c r="AA31" s="26"/>
      <c r="AB31" s="54"/>
      <c r="AF31" s="27" t="s">
        <v>78</v>
      </c>
      <c r="AI31" s="27" t="s">
        <v>292</v>
      </c>
      <c r="AJ31" s="27"/>
      <c r="AK31" s="27"/>
      <c r="AL31" s="27"/>
      <c r="AM31" s="27"/>
      <c r="AN31" s="27" t="s">
        <v>215</v>
      </c>
      <c r="AO31" s="118"/>
      <c r="AR31" s="33"/>
      <c r="AS31" s="28"/>
      <c r="AT31" s="33"/>
      <c r="AU31" s="55"/>
      <c r="AV31" s="56"/>
      <c r="AW31" s="39">
        <v>120</v>
      </c>
      <c r="BA31" s="26"/>
      <c r="BB31" s="178" t="s">
        <v>155</v>
      </c>
      <c r="BD31" s="96"/>
      <c r="BF31" s="26"/>
      <c r="BH31" s="45"/>
      <c r="BJ31" s="26"/>
      <c r="BK31" s="26"/>
      <c r="BL31" s="26"/>
      <c r="BM31" s="26"/>
      <c r="BN31" s="26"/>
      <c r="BO31" s="79"/>
      <c r="BP31" s="26">
        <f>Tabela3[[#This Row],[1º trim/2025]]+Tabela3[[#This Row],[2º trim/2025]]+Tabela3[[#This Row],[3º trim/2025]]+Tabela3[[#This Row],[4º trim/2025]]</f>
        <v>0</v>
      </c>
      <c r="BQ31" s="26"/>
      <c r="BR31" s="26"/>
      <c r="BS31" s="26"/>
      <c r="BT31" s="26"/>
    </row>
    <row r="32" spans="2:72" hidden="1" x14ac:dyDescent="0.25">
      <c r="B32" s="273">
        <v>31</v>
      </c>
      <c r="C32" s="36">
        <v>1</v>
      </c>
      <c r="E32" s="118" t="s">
        <v>371</v>
      </c>
      <c r="P32" s="26"/>
      <c r="Q32" s="26"/>
      <c r="R32" s="26"/>
      <c r="S32"/>
      <c r="T32" s="52"/>
      <c r="U32" s="51"/>
      <c r="V32" s="26"/>
      <c r="W32" s="26"/>
      <c r="Z32" s="53"/>
      <c r="AA32" s="26"/>
      <c r="AB32" s="54"/>
      <c r="AF32" s="27" t="s">
        <v>78</v>
      </c>
      <c r="AI32" s="27" t="s">
        <v>371</v>
      </c>
      <c r="AJ32" s="27"/>
      <c r="AK32" s="27"/>
      <c r="AL32" s="27"/>
      <c r="AM32" s="27"/>
      <c r="AN32" s="27" t="s">
        <v>2108</v>
      </c>
      <c r="AO32" s="118"/>
      <c r="AR32" s="33"/>
      <c r="AS32" s="28"/>
      <c r="AT32" s="33"/>
      <c r="AU32" s="55"/>
      <c r="AV32" s="56"/>
      <c r="AW32" s="39">
        <v>192</v>
      </c>
      <c r="BA32" s="26"/>
      <c r="BB32" s="178" t="s">
        <v>155</v>
      </c>
      <c r="BD32" s="96"/>
      <c r="BF32" s="26"/>
      <c r="BH32" s="45"/>
      <c r="BJ32" s="26"/>
      <c r="BK32" s="26"/>
      <c r="BL32" s="26"/>
      <c r="BM32" s="26"/>
      <c r="BN32" s="26"/>
      <c r="BO32" s="79"/>
      <c r="BP32" s="26">
        <f>Tabela3[[#This Row],[1º trim/2025]]+Tabela3[[#This Row],[2º trim/2025]]+Tabela3[[#This Row],[3º trim/2025]]+Tabela3[[#This Row],[4º trim/2025]]</f>
        <v>0</v>
      </c>
      <c r="BQ32" s="26"/>
      <c r="BR32" s="26"/>
      <c r="BS32" s="26"/>
      <c r="BT32" s="26"/>
    </row>
    <row r="33" spans="2:72" hidden="1" x14ac:dyDescent="0.25">
      <c r="B33" s="273">
        <v>32</v>
      </c>
      <c r="C33" s="36">
        <v>1</v>
      </c>
      <c r="E33" s="118" t="s">
        <v>301</v>
      </c>
      <c r="P33" s="26"/>
      <c r="Q33" s="26"/>
      <c r="R33" s="26"/>
      <c r="S33"/>
      <c r="T33" s="52"/>
      <c r="U33" s="51"/>
      <c r="V33" s="26"/>
      <c r="W33" s="26"/>
      <c r="Z33" s="53"/>
      <c r="AA33" s="26"/>
      <c r="AB33" s="54"/>
      <c r="AF33" s="27" t="s">
        <v>78</v>
      </c>
      <c r="AI33" s="27" t="s">
        <v>301</v>
      </c>
      <c r="AJ33" s="27"/>
      <c r="AK33" s="27"/>
      <c r="AL33" s="27"/>
      <c r="AM33" s="27"/>
      <c r="AN33" s="27" t="s">
        <v>215</v>
      </c>
      <c r="AO33" s="118"/>
      <c r="AR33" s="33"/>
      <c r="AS33" s="28"/>
      <c r="AT33" s="33"/>
      <c r="AU33" s="55"/>
      <c r="AV33" s="56"/>
      <c r="AW33" s="39">
        <v>128</v>
      </c>
      <c r="BA33" s="26"/>
      <c r="BB33" s="178" t="s">
        <v>155</v>
      </c>
      <c r="BD33" s="96"/>
      <c r="BF33" s="26"/>
      <c r="BH33" s="45"/>
      <c r="BJ33" s="26"/>
      <c r="BK33" s="26"/>
      <c r="BL33" s="26"/>
      <c r="BM33" s="26"/>
      <c r="BN33" s="26"/>
      <c r="BO33" s="79"/>
      <c r="BP33" s="26">
        <f>Tabela3[[#This Row],[1º trim/2025]]+Tabela3[[#This Row],[2º trim/2025]]+Tabela3[[#This Row],[3º trim/2025]]+Tabela3[[#This Row],[4º trim/2025]]</f>
        <v>0</v>
      </c>
      <c r="BQ33" s="26"/>
      <c r="BR33" s="26"/>
      <c r="BS33" s="26"/>
      <c r="BT33" s="26"/>
    </row>
    <row r="34" spans="2:72" hidden="1" x14ac:dyDescent="0.25">
      <c r="B34" s="273">
        <v>33</v>
      </c>
      <c r="C34" s="36">
        <v>1</v>
      </c>
      <c r="E34" s="118" t="s">
        <v>376</v>
      </c>
      <c r="P34" s="26"/>
      <c r="Q34" s="26"/>
      <c r="R34" s="26"/>
      <c r="S34"/>
      <c r="T34" s="52"/>
      <c r="U34" s="51"/>
      <c r="V34" s="26"/>
      <c r="W34" s="26"/>
      <c r="Z34" s="53"/>
      <c r="AA34" s="26"/>
      <c r="AB34" s="54"/>
      <c r="AF34" s="27" t="s">
        <v>78</v>
      </c>
      <c r="AI34" s="27" t="s">
        <v>376</v>
      </c>
      <c r="AJ34" s="27"/>
      <c r="AK34" s="27"/>
      <c r="AL34" s="27"/>
      <c r="AM34" s="27"/>
      <c r="AN34" s="27" t="s">
        <v>377</v>
      </c>
      <c r="AO34" s="118"/>
      <c r="AR34" s="33"/>
      <c r="AS34" s="28"/>
      <c r="AT34" s="33"/>
      <c r="AU34" s="55"/>
      <c r="AV34" s="56"/>
      <c r="AW34" s="39">
        <v>196</v>
      </c>
      <c r="BA34" s="26"/>
      <c r="BB34" s="178" t="s">
        <v>155</v>
      </c>
      <c r="BD34" s="96"/>
      <c r="BF34" s="26"/>
      <c r="BH34" s="45"/>
      <c r="BJ34" s="26"/>
      <c r="BK34" s="26"/>
      <c r="BL34" s="26"/>
      <c r="BM34" s="26"/>
      <c r="BN34" s="26"/>
      <c r="BO34" s="79"/>
      <c r="BP34" s="26">
        <f>Tabela3[[#This Row],[1º trim/2025]]+Tabela3[[#This Row],[2º trim/2025]]+Tabela3[[#This Row],[3º trim/2025]]+Tabela3[[#This Row],[4º trim/2025]]</f>
        <v>0</v>
      </c>
      <c r="BQ34" s="26"/>
      <c r="BR34" s="26"/>
      <c r="BS34" s="26"/>
      <c r="BT34" s="26"/>
    </row>
    <row r="35" spans="2:72" hidden="1" x14ac:dyDescent="0.25">
      <c r="B35" s="273">
        <v>34</v>
      </c>
      <c r="C35" s="36">
        <v>1</v>
      </c>
      <c r="E35" s="118" t="s">
        <v>302</v>
      </c>
      <c r="P35" s="26"/>
      <c r="Q35" s="26"/>
      <c r="R35" s="26"/>
      <c r="S35"/>
      <c r="T35" s="52"/>
      <c r="U35" s="51"/>
      <c r="V35" s="26"/>
      <c r="W35" s="26"/>
      <c r="Z35" s="53"/>
      <c r="AA35" s="26"/>
      <c r="AB35" s="54"/>
      <c r="AF35" s="27" t="s">
        <v>78</v>
      </c>
      <c r="AI35" s="27" t="s">
        <v>302</v>
      </c>
      <c r="AJ35" s="27"/>
      <c r="AK35" s="27"/>
      <c r="AL35" s="27"/>
      <c r="AM35" s="27"/>
      <c r="AN35" s="27" t="s">
        <v>215</v>
      </c>
      <c r="AO35" s="118"/>
      <c r="AR35" s="33"/>
      <c r="AS35" s="28"/>
      <c r="AT35" s="33"/>
      <c r="AU35" s="55"/>
      <c r="AV35" s="56"/>
      <c r="AW35" s="39">
        <v>129</v>
      </c>
      <c r="BA35" s="26"/>
      <c r="BB35" s="178" t="s">
        <v>155</v>
      </c>
      <c r="BD35" s="96"/>
      <c r="BF35" s="26"/>
      <c r="BH35" s="45"/>
      <c r="BJ35" s="26"/>
      <c r="BK35" s="26"/>
      <c r="BL35" s="26"/>
      <c r="BM35" s="26"/>
      <c r="BN35" s="26"/>
      <c r="BO35" s="79"/>
      <c r="BP35" s="26">
        <f>Tabela3[[#This Row],[1º trim/2025]]+Tabela3[[#This Row],[2º trim/2025]]+Tabela3[[#This Row],[3º trim/2025]]+Tabela3[[#This Row],[4º trim/2025]]</f>
        <v>0</v>
      </c>
      <c r="BQ35" s="26"/>
      <c r="BR35" s="26"/>
      <c r="BS35" s="26"/>
      <c r="BT35" s="26"/>
    </row>
    <row r="36" spans="2:72" hidden="1" x14ac:dyDescent="0.25">
      <c r="B36" s="273">
        <v>35</v>
      </c>
      <c r="C36" s="36">
        <v>1</v>
      </c>
      <c r="E36" s="118" t="s">
        <v>303</v>
      </c>
      <c r="P36" s="26"/>
      <c r="Q36" s="26"/>
      <c r="R36" s="26"/>
      <c r="S36"/>
      <c r="T36" s="52"/>
      <c r="U36" s="51"/>
      <c r="V36" s="26"/>
      <c r="W36" s="26"/>
      <c r="Z36" s="53"/>
      <c r="AA36" s="26"/>
      <c r="AB36" s="54"/>
      <c r="AF36" s="27" t="s">
        <v>78</v>
      </c>
      <c r="AI36" s="27" t="s">
        <v>303</v>
      </c>
      <c r="AJ36" s="27"/>
      <c r="AK36" s="27"/>
      <c r="AL36" s="27"/>
      <c r="AM36" s="27"/>
      <c r="AN36" s="27" t="s">
        <v>215</v>
      </c>
      <c r="AO36" s="118"/>
      <c r="AR36" s="33"/>
      <c r="AS36" s="28"/>
      <c r="AT36" s="33"/>
      <c r="AU36" s="55"/>
      <c r="AV36" s="56"/>
      <c r="AW36" s="39">
        <v>130</v>
      </c>
      <c r="BA36" s="26"/>
      <c r="BB36" s="178" t="s">
        <v>155</v>
      </c>
      <c r="BD36" s="96"/>
      <c r="BF36" s="26"/>
      <c r="BH36" s="45"/>
      <c r="BJ36" s="26"/>
      <c r="BK36" s="26"/>
      <c r="BL36" s="26"/>
      <c r="BM36" s="26"/>
      <c r="BN36" s="26"/>
      <c r="BO36" s="79"/>
      <c r="BP36" s="26">
        <f>Tabela3[[#This Row],[1º trim/2025]]+Tabela3[[#This Row],[2º trim/2025]]+Tabela3[[#This Row],[3º trim/2025]]+Tabela3[[#This Row],[4º trim/2025]]</f>
        <v>0</v>
      </c>
      <c r="BQ36" s="26"/>
      <c r="BR36" s="26"/>
      <c r="BS36" s="26"/>
      <c r="BT36" s="26"/>
    </row>
    <row r="37" spans="2:72" hidden="1" x14ac:dyDescent="0.25">
      <c r="B37" s="273">
        <v>36</v>
      </c>
      <c r="C37" s="36">
        <v>1</v>
      </c>
      <c r="E37" s="118" t="s">
        <v>319</v>
      </c>
      <c r="P37" s="26"/>
      <c r="Q37" s="26"/>
      <c r="R37" s="26"/>
      <c r="S37"/>
      <c r="T37" s="52"/>
      <c r="U37" s="51"/>
      <c r="V37" s="26"/>
      <c r="W37" s="26"/>
      <c r="Z37" s="53"/>
      <c r="AA37" s="26"/>
      <c r="AB37" s="54"/>
      <c r="AF37" s="27" t="s">
        <v>78</v>
      </c>
      <c r="AI37" s="27" t="s">
        <v>319</v>
      </c>
      <c r="AJ37" s="27"/>
      <c r="AK37" s="27"/>
      <c r="AL37" s="27"/>
      <c r="AM37" s="27"/>
      <c r="AN37" s="27" t="s">
        <v>215</v>
      </c>
      <c r="AO37" s="118"/>
      <c r="AR37" s="33"/>
      <c r="AS37" s="28"/>
      <c r="AT37" s="33"/>
      <c r="AU37" s="55"/>
      <c r="AV37" s="56"/>
      <c r="AW37" s="39">
        <v>144</v>
      </c>
      <c r="BA37" s="26"/>
      <c r="BB37" s="178" t="s">
        <v>155</v>
      </c>
      <c r="BD37" s="96"/>
      <c r="BF37" s="26"/>
      <c r="BH37" s="45"/>
      <c r="BJ37" s="26"/>
      <c r="BK37" s="26"/>
      <c r="BL37" s="26"/>
      <c r="BM37" s="26"/>
      <c r="BN37" s="26"/>
      <c r="BO37" s="79"/>
      <c r="BP37" s="26">
        <f>Tabela3[[#This Row],[1º trim/2025]]+Tabela3[[#This Row],[2º trim/2025]]+Tabela3[[#This Row],[3º trim/2025]]+Tabela3[[#This Row],[4º trim/2025]]</f>
        <v>0</v>
      </c>
      <c r="BQ37" s="26"/>
      <c r="BR37" s="26"/>
      <c r="BS37" s="26"/>
      <c r="BT37" s="26"/>
    </row>
    <row r="38" spans="2:72" hidden="1" x14ac:dyDescent="0.25">
      <c r="B38" s="273">
        <v>37</v>
      </c>
      <c r="C38" s="36">
        <v>1</v>
      </c>
      <c r="E38" s="118" t="s">
        <v>378</v>
      </c>
      <c r="P38" s="26"/>
      <c r="Q38" s="26"/>
      <c r="R38" s="26"/>
      <c r="S38"/>
      <c r="T38" s="52"/>
      <c r="U38" s="51"/>
      <c r="V38" s="26"/>
      <c r="W38" s="26"/>
      <c r="Z38" s="53"/>
      <c r="AA38" s="26"/>
      <c r="AB38" s="54"/>
      <c r="AF38" s="27" t="s">
        <v>78</v>
      </c>
      <c r="AI38" s="27" t="s">
        <v>378</v>
      </c>
      <c r="AJ38" s="27"/>
      <c r="AK38" s="27"/>
      <c r="AL38" s="27"/>
      <c r="AM38" s="27"/>
      <c r="AN38" s="27" t="s">
        <v>215</v>
      </c>
      <c r="AO38" s="118"/>
      <c r="AR38" s="33"/>
      <c r="AS38" s="28"/>
      <c r="AT38" s="33"/>
      <c r="AU38" s="55"/>
      <c r="AV38" s="56"/>
      <c r="AW38" s="39">
        <v>197</v>
      </c>
      <c r="BA38" s="26"/>
      <c r="BB38" s="178" t="s">
        <v>155</v>
      </c>
      <c r="BD38" s="96"/>
      <c r="BF38" s="26"/>
      <c r="BH38" s="45"/>
      <c r="BJ38" s="26"/>
      <c r="BK38" s="26"/>
      <c r="BL38" s="26"/>
      <c r="BM38" s="26"/>
      <c r="BN38" s="26"/>
      <c r="BO38" s="79"/>
      <c r="BP38" s="26">
        <f>Tabela3[[#This Row],[1º trim/2025]]+Tabela3[[#This Row],[2º trim/2025]]+Tabela3[[#This Row],[3º trim/2025]]+Tabela3[[#This Row],[4º trim/2025]]</f>
        <v>0</v>
      </c>
      <c r="BQ38" s="26"/>
      <c r="BR38" s="26"/>
      <c r="BS38" s="26"/>
      <c r="BT38" s="26"/>
    </row>
    <row r="39" spans="2:72" hidden="1" x14ac:dyDescent="0.25">
      <c r="B39" s="273">
        <v>38</v>
      </c>
      <c r="C39" s="36">
        <v>1</v>
      </c>
      <c r="E39" s="118" t="s">
        <v>320</v>
      </c>
      <c r="P39" s="26"/>
      <c r="Q39" s="26"/>
      <c r="R39" s="26"/>
      <c r="S39"/>
      <c r="T39" s="52"/>
      <c r="U39" s="51"/>
      <c r="V39" s="26"/>
      <c r="W39" s="26"/>
      <c r="Z39" s="53"/>
      <c r="AA39" s="26"/>
      <c r="AB39" s="54"/>
      <c r="AF39" s="27" t="s">
        <v>78</v>
      </c>
      <c r="AI39" s="27" t="s">
        <v>320</v>
      </c>
      <c r="AJ39" s="27"/>
      <c r="AK39" s="27"/>
      <c r="AL39" s="27"/>
      <c r="AM39" s="27"/>
      <c r="AN39" s="27" t="s">
        <v>215</v>
      </c>
      <c r="AO39" s="118"/>
      <c r="AR39" s="33"/>
      <c r="AS39" s="28"/>
      <c r="AT39" s="33"/>
      <c r="AU39" s="55"/>
      <c r="AV39" s="56"/>
      <c r="AW39" s="39">
        <v>145</v>
      </c>
      <c r="BA39" s="26"/>
      <c r="BB39" s="178" t="s">
        <v>155</v>
      </c>
      <c r="BD39" s="96"/>
      <c r="BF39" s="26"/>
      <c r="BH39" s="45"/>
      <c r="BJ39" s="26"/>
      <c r="BK39" s="26"/>
      <c r="BL39" s="26"/>
      <c r="BM39" s="26"/>
      <c r="BN39" s="26"/>
      <c r="BO39" s="79"/>
      <c r="BP39" s="26">
        <f>Tabela3[[#This Row],[1º trim/2025]]+Tabela3[[#This Row],[2º trim/2025]]+Tabela3[[#This Row],[3º trim/2025]]+Tabela3[[#This Row],[4º trim/2025]]</f>
        <v>0</v>
      </c>
      <c r="BQ39" s="26"/>
      <c r="BR39" s="26"/>
      <c r="BS39" s="26"/>
      <c r="BT39" s="26"/>
    </row>
    <row r="40" spans="2:72" hidden="1" x14ac:dyDescent="0.25">
      <c r="B40" s="273">
        <v>39</v>
      </c>
      <c r="C40" s="36">
        <v>1</v>
      </c>
      <c r="E40" s="118" t="s">
        <v>379</v>
      </c>
      <c r="P40" s="26"/>
      <c r="Q40" s="26"/>
      <c r="R40" s="26"/>
      <c r="S40"/>
      <c r="T40" s="52"/>
      <c r="U40" s="51"/>
      <c r="V40" s="26"/>
      <c r="W40" s="26"/>
      <c r="Z40" s="53"/>
      <c r="AA40" s="26"/>
      <c r="AB40" s="54"/>
      <c r="AF40" s="27" t="s">
        <v>78</v>
      </c>
      <c r="AI40" s="27" t="s">
        <v>379</v>
      </c>
      <c r="AJ40" s="27"/>
      <c r="AK40" s="27"/>
      <c r="AL40" s="27"/>
      <c r="AM40" s="27"/>
      <c r="AN40" s="27" t="s">
        <v>215</v>
      </c>
      <c r="AO40" s="118"/>
      <c r="AR40" s="33"/>
      <c r="AS40" s="28"/>
      <c r="AT40" s="33"/>
      <c r="AU40" s="55"/>
      <c r="AV40" s="56"/>
      <c r="AW40" s="39">
        <v>198</v>
      </c>
      <c r="BA40" s="26"/>
      <c r="BB40" s="178" t="s">
        <v>155</v>
      </c>
      <c r="BD40" s="96"/>
      <c r="BF40" s="26"/>
      <c r="BH40" s="45"/>
      <c r="BJ40" s="26"/>
      <c r="BK40" s="26"/>
      <c r="BL40" s="26"/>
      <c r="BM40" s="26"/>
      <c r="BN40" s="26"/>
      <c r="BO40" s="79"/>
      <c r="BP40" s="26">
        <f>Tabela3[[#This Row],[1º trim/2025]]+Tabela3[[#This Row],[2º trim/2025]]+Tabela3[[#This Row],[3º trim/2025]]+Tabela3[[#This Row],[4º trim/2025]]</f>
        <v>0</v>
      </c>
      <c r="BQ40" s="26"/>
      <c r="BR40" s="26"/>
      <c r="BS40" s="26"/>
      <c r="BT40" s="26"/>
    </row>
    <row r="41" spans="2:72" hidden="1" x14ac:dyDescent="0.25">
      <c r="B41" s="273">
        <v>40</v>
      </c>
      <c r="C41" s="36">
        <v>1</v>
      </c>
      <c r="E41" s="118" t="s">
        <v>321</v>
      </c>
      <c r="P41" s="26"/>
      <c r="Q41" s="26"/>
      <c r="R41" s="26"/>
      <c r="S41"/>
      <c r="T41" s="52"/>
      <c r="U41" s="51"/>
      <c r="V41" s="26"/>
      <c r="W41" s="26"/>
      <c r="Z41" s="53"/>
      <c r="AA41" s="26"/>
      <c r="AB41" s="54"/>
      <c r="AF41" s="27" t="s">
        <v>78</v>
      </c>
      <c r="AI41" s="27" t="s">
        <v>321</v>
      </c>
      <c r="AJ41" s="27"/>
      <c r="AK41" s="27"/>
      <c r="AL41" s="27"/>
      <c r="AM41" s="27"/>
      <c r="AN41" s="27" t="s">
        <v>215</v>
      </c>
      <c r="AO41" s="118"/>
      <c r="AR41" s="33"/>
      <c r="AS41" s="28"/>
      <c r="AT41" s="33"/>
      <c r="AU41" s="55"/>
      <c r="AV41" s="56"/>
      <c r="AW41" s="39">
        <v>146</v>
      </c>
      <c r="BA41" s="26"/>
      <c r="BB41" s="178" t="s">
        <v>155</v>
      </c>
      <c r="BD41" s="96"/>
      <c r="BF41" s="26"/>
      <c r="BH41" s="45"/>
      <c r="BJ41" s="26"/>
      <c r="BK41" s="26"/>
      <c r="BL41" s="26"/>
      <c r="BM41" s="26"/>
      <c r="BN41" s="26"/>
      <c r="BO41" s="79"/>
      <c r="BP41" s="26">
        <f>Tabela3[[#This Row],[1º trim/2025]]+Tabela3[[#This Row],[2º trim/2025]]+Tabela3[[#This Row],[3º trim/2025]]+Tabela3[[#This Row],[4º trim/2025]]</f>
        <v>0</v>
      </c>
      <c r="BQ41" s="26"/>
      <c r="BR41" s="26"/>
      <c r="BS41" s="26"/>
      <c r="BT41" s="26"/>
    </row>
    <row r="42" spans="2:72" hidden="1" x14ac:dyDescent="0.25">
      <c r="B42" s="273">
        <v>41</v>
      </c>
      <c r="C42" s="36">
        <v>1</v>
      </c>
      <c r="E42" s="118" t="s">
        <v>232</v>
      </c>
      <c r="P42" s="26"/>
      <c r="Q42" s="26"/>
      <c r="R42" s="26"/>
      <c r="S42"/>
      <c r="T42" s="52"/>
      <c r="U42" s="51"/>
      <c r="V42" s="26"/>
      <c r="W42" s="26"/>
      <c r="Z42" s="53"/>
      <c r="AA42" s="26"/>
      <c r="AB42" s="54"/>
      <c r="AF42" s="27" t="s">
        <v>78</v>
      </c>
      <c r="AI42" s="27" t="s">
        <v>232</v>
      </c>
      <c r="AJ42" s="27"/>
      <c r="AK42" s="27"/>
      <c r="AL42" s="27"/>
      <c r="AM42" s="27"/>
      <c r="AN42" s="27" t="s">
        <v>215</v>
      </c>
      <c r="AO42" s="118"/>
      <c r="AR42" s="33"/>
      <c r="AS42" s="28"/>
      <c r="AT42" s="33"/>
      <c r="AU42" s="55"/>
      <c r="AV42" s="56"/>
      <c r="AW42" s="39">
        <v>75</v>
      </c>
      <c r="BA42" s="26"/>
      <c r="BB42" s="178" t="s">
        <v>155</v>
      </c>
      <c r="BD42" s="96"/>
      <c r="BF42" s="26"/>
      <c r="BH42" s="45"/>
      <c r="BJ42" s="26"/>
      <c r="BK42" s="26"/>
      <c r="BL42" s="26"/>
      <c r="BM42" s="26"/>
      <c r="BN42" s="26"/>
      <c r="BO42" s="79"/>
      <c r="BP42" s="26">
        <f>Tabela3[[#This Row],[1º trim/2025]]+Tabela3[[#This Row],[2º trim/2025]]+Tabela3[[#This Row],[3º trim/2025]]+Tabela3[[#This Row],[4º trim/2025]]</f>
        <v>0</v>
      </c>
      <c r="BQ42" s="26"/>
      <c r="BR42" s="26"/>
      <c r="BS42" s="26"/>
      <c r="BT42" s="26"/>
    </row>
    <row r="43" spans="2:72" hidden="1" x14ac:dyDescent="0.25">
      <c r="B43" s="273">
        <v>42</v>
      </c>
      <c r="C43" s="36">
        <v>1</v>
      </c>
      <c r="E43" s="118" t="s">
        <v>310</v>
      </c>
      <c r="P43" s="26"/>
      <c r="Q43" s="26"/>
      <c r="R43" s="26"/>
      <c r="S43"/>
      <c r="T43" s="52"/>
      <c r="U43" s="51"/>
      <c r="V43" s="26"/>
      <c r="W43" s="26"/>
      <c r="Z43" s="53"/>
      <c r="AA43" s="26"/>
      <c r="AB43" s="54"/>
      <c r="AF43" s="27" t="s">
        <v>78</v>
      </c>
      <c r="AI43" s="27" t="s">
        <v>310</v>
      </c>
      <c r="AJ43" s="27"/>
      <c r="AK43" s="27"/>
      <c r="AL43" s="27"/>
      <c r="AM43" s="27"/>
      <c r="AN43" s="27" t="s">
        <v>215</v>
      </c>
      <c r="AO43" s="118"/>
      <c r="AR43" s="33"/>
      <c r="AS43" s="28"/>
      <c r="AT43" s="33"/>
      <c r="AU43" s="55"/>
      <c r="AV43" s="56"/>
      <c r="AW43" s="39">
        <v>137</v>
      </c>
      <c r="BA43" s="26"/>
      <c r="BB43" s="178" t="s">
        <v>155</v>
      </c>
      <c r="BD43" s="96"/>
      <c r="BF43" s="26"/>
      <c r="BH43" s="45"/>
      <c r="BJ43" s="26"/>
      <c r="BK43" s="26"/>
      <c r="BL43" s="26"/>
      <c r="BM43" s="26"/>
      <c r="BN43" s="26"/>
      <c r="BO43" s="79"/>
      <c r="BP43" s="26">
        <f>Tabela3[[#This Row],[1º trim/2025]]+Tabela3[[#This Row],[2º trim/2025]]+Tabela3[[#This Row],[3º trim/2025]]+Tabela3[[#This Row],[4º trim/2025]]</f>
        <v>0</v>
      </c>
      <c r="BQ43" s="26"/>
      <c r="BR43" s="26"/>
      <c r="BS43" s="26"/>
      <c r="BT43" s="26"/>
    </row>
    <row r="44" spans="2:72" hidden="1" x14ac:dyDescent="0.25">
      <c r="B44" s="273">
        <v>43</v>
      </c>
      <c r="C44" s="36">
        <v>1</v>
      </c>
      <c r="E44" s="118" t="s">
        <v>3645</v>
      </c>
      <c r="P44" s="26"/>
      <c r="Q44" s="26"/>
      <c r="R44" s="26"/>
      <c r="S44"/>
      <c r="T44" s="52"/>
      <c r="U44" s="51"/>
      <c r="V44" s="26"/>
      <c r="W44" s="26"/>
      <c r="Z44" s="53"/>
      <c r="AA44" s="26"/>
      <c r="AB44" s="54"/>
      <c r="AF44" s="27" t="s">
        <v>45</v>
      </c>
      <c r="AI44" s="27"/>
      <c r="AJ44" s="27"/>
      <c r="AK44" s="27"/>
      <c r="AL44" s="27"/>
      <c r="AM44" s="27"/>
      <c r="AN44" s="27" t="s">
        <v>2290</v>
      </c>
      <c r="AO44" s="118"/>
      <c r="AR44" s="33"/>
      <c r="AS44" s="28"/>
      <c r="AT44" s="33"/>
      <c r="AU44" s="55"/>
      <c r="AV44" s="56"/>
      <c r="AW44" s="39">
        <v>954</v>
      </c>
      <c r="AY44" s="30" t="s">
        <v>2288</v>
      </c>
      <c r="BA44" s="26"/>
      <c r="BB44" s="178" t="s">
        <v>155</v>
      </c>
      <c r="BD44" s="96"/>
      <c r="BF44" s="26"/>
      <c r="BH44" s="45"/>
      <c r="BJ44" s="26"/>
      <c r="BK44" s="26"/>
      <c r="BL44" s="26"/>
      <c r="BM44" s="26"/>
      <c r="BN44" s="26"/>
      <c r="BO44" s="79"/>
      <c r="BP44" s="26">
        <f>Tabela3[[#This Row],[1º trim/2025]]+Tabela3[[#This Row],[2º trim/2025]]+Tabela3[[#This Row],[3º trim/2025]]+Tabela3[[#This Row],[4º trim/2025]]</f>
        <v>0</v>
      </c>
      <c r="BQ44" s="26"/>
      <c r="BR44" s="26"/>
      <c r="BS44" s="26"/>
      <c r="BT44" s="26"/>
    </row>
    <row r="45" spans="2:72" hidden="1" x14ac:dyDescent="0.25">
      <c r="B45" s="273">
        <v>44</v>
      </c>
      <c r="C45" s="36">
        <v>1</v>
      </c>
      <c r="E45" s="118" t="s">
        <v>2300</v>
      </c>
      <c r="P45" s="26"/>
      <c r="Q45" s="26"/>
      <c r="R45" s="26"/>
      <c r="S45"/>
      <c r="T45" s="52"/>
      <c r="U45" s="51"/>
      <c r="V45" s="26"/>
      <c r="W45" s="26"/>
      <c r="Z45" s="53"/>
      <c r="AA45" s="26"/>
      <c r="AB45" s="54"/>
      <c r="AF45" s="27" t="s">
        <v>45</v>
      </c>
      <c r="AI45" s="27"/>
      <c r="AJ45" s="27"/>
      <c r="AK45" s="27"/>
      <c r="AL45" s="27"/>
      <c r="AM45" s="27"/>
      <c r="AN45" s="27" t="s">
        <v>2296</v>
      </c>
      <c r="AO45" s="118"/>
      <c r="AR45" s="33"/>
      <c r="AS45" s="28"/>
      <c r="AT45" s="33"/>
      <c r="AU45" s="55"/>
      <c r="AV45" s="56"/>
      <c r="AW45" s="39">
        <v>954</v>
      </c>
      <c r="AY45" s="30" t="s">
        <v>2288</v>
      </c>
      <c r="BA45" s="26"/>
      <c r="BB45" s="178" t="s">
        <v>155</v>
      </c>
      <c r="BD45" s="96"/>
      <c r="BF45" s="26"/>
      <c r="BH45" s="45"/>
      <c r="BJ45" s="26"/>
      <c r="BK45" s="26"/>
      <c r="BL45" s="26"/>
      <c r="BM45" s="26"/>
      <c r="BN45" s="26"/>
      <c r="BO45" s="79"/>
      <c r="BP45" s="26">
        <f>Tabela3[[#This Row],[1º trim/2025]]+Tabela3[[#This Row],[2º trim/2025]]+Tabela3[[#This Row],[3º trim/2025]]+Tabela3[[#This Row],[4º trim/2025]]</f>
        <v>0</v>
      </c>
      <c r="BQ45" s="26"/>
      <c r="BR45" s="26"/>
      <c r="BS45" s="26"/>
      <c r="BT45" s="26"/>
    </row>
    <row r="46" spans="2:72" hidden="1" x14ac:dyDescent="0.25">
      <c r="B46" s="273">
        <v>45</v>
      </c>
      <c r="C46" s="36">
        <v>1</v>
      </c>
      <c r="E46" s="118" t="s">
        <v>2301</v>
      </c>
      <c r="P46" s="26"/>
      <c r="Q46" s="26"/>
      <c r="R46" s="26"/>
      <c r="S46"/>
      <c r="T46" s="52"/>
      <c r="U46" s="51"/>
      <c r="V46" s="26"/>
      <c r="W46" s="26"/>
      <c r="Z46" s="53"/>
      <c r="AA46" s="26"/>
      <c r="AB46" s="54"/>
      <c r="AF46" s="27" t="s">
        <v>45</v>
      </c>
      <c r="AI46" s="27"/>
      <c r="AJ46" s="27"/>
      <c r="AK46" s="27"/>
      <c r="AL46" s="27"/>
      <c r="AM46" s="27"/>
      <c r="AN46" s="27" t="s">
        <v>2302</v>
      </c>
      <c r="AO46" s="118"/>
      <c r="AR46" s="33"/>
      <c r="AS46" s="28"/>
      <c r="AT46" s="33"/>
      <c r="AU46" s="55"/>
      <c r="AV46" s="56"/>
      <c r="AW46" s="39">
        <v>954</v>
      </c>
      <c r="AY46" s="30" t="s">
        <v>2288</v>
      </c>
      <c r="BA46" s="26"/>
      <c r="BB46" s="178" t="s">
        <v>155</v>
      </c>
      <c r="BD46" s="96"/>
      <c r="BF46" s="26"/>
      <c r="BH46" s="45"/>
      <c r="BJ46" s="26"/>
      <c r="BK46" s="26"/>
      <c r="BL46" s="26"/>
      <c r="BM46" s="26"/>
      <c r="BN46" s="26"/>
      <c r="BO46" s="79"/>
      <c r="BP46" s="26">
        <f>Tabela3[[#This Row],[1º trim/2025]]+Tabela3[[#This Row],[2º trim/2025]]+Tabela3[[#This Row],[3º trim/2025]]+Tabela3[[#This Row],[4º trim/2025]]</f>
        <v>0</v>
      </c>
      <c r="BQ46" s="26"/>
      <c r="BR46" s="26"/>
      <c r="BS46" s="26"/>
      <c r="BT46" s="26"/>
    </row>
    <row r="47" spans="2:72" hidden="1" x14ac:dyDescent="0.25">
      <c r="B47" s="273">
        <v>46</v>
      </c>
      <c r="C47" s="36">
        <v>1</v>
      </c>
      <c r="E47" s="118" t="s">
        <v>306</v>
      </c>
      <c r="P47" s="26"/>
      <c r="Q47" s="26"/>
      <c r="R47" s="26"/>
      <c r="S47"/>
      <c r="T47" s="52"/>
      <c r="U47" s="51"/>
      <c r="V47" s="26"/>
      <c r="W47" s="26"/>
      <c r="Z47" s="53"/>
      <c r="AA47" s="26"/>
      <c r="AB47" s="54"/>
      <c r="AF47" s="27" t="s">
        <v>78</v>
      </c>
      <c r="AI47" s="27" t="s">
        <v>306</v>
      </c>
      <c r="AJ47" s="27"/>
      <c r="AK47" s="27"/>
      <c r="AL47" s="27"/>
      <c r="AM47" s="27"/>
      <c r="AN47" s="27" t="s">
        <v>282</v>
      </c>
      <c r="AO47" s="118"/>
      <c r="AR47" s="33"/>
      <c r="AS47" s="28"/>
      <c r="AT47" s="33"/>
      <c r="AU47" s="55"/>
      <c r="AV47" s="56"/>
      <c r="AW47" s="39">
        <v>133</v>
      </c>
      <c r="BA47" s="26"/>
      <c r="BB47" s="178" t="s">
        <v>155</v>
      </c>
      <c r="BD47" s="96"/>
      <c r="BF47" s="26"/>
      <c r="BH47" s="45"/>
      <c r="BJ47" s="26"/>
      <c r="BK47" s="26"/>
      <c r="BL47" s="26"/>
      <c r="BM47" s="26"/>
      <c r="BN47" s="26"/>
      <c r="BO47" s="79"/>
      <c r="BP47" s="26">
        <f>Tabela3[[#This Row],[1º trim/2025]]+Tabela3[[#This Row],[2º trim/2025]]+Tabela3[[#This Row],[3º trim/2025]]+Tabela3[[#This Row],[4º trim/2025]]</f>
        <v>0</v>
      </c>
      <c r="BQ47" s="26"/>
      <c r="BR47" s="26"/>
      <c r="BS47" s="26"/>
      <c r="BT47" s="26"/>
    </row>
    <row r="48" spans="2:72" hidden="1" x14ac:dyDescent="0.25">
      <c r="B48" s="273">
        <v>47</v>
      </c>
      <c r="C48" s="36">
        <v>1</v>
      </c>
      <c r="E48" s="118" t="s">
        <v>387</v>
      </c>
      <c r="P48" s="26"/>
      <c r="Q48" s="26"/>
      <c r="R48" s="26"/>
      <c r="S48"/>
      <c r="T48" s="52"/>
      <c r="U48" s="51"/>
      <c r="V48" s="26"/>
      <c r="W48" s="26"/>
      <c r="Z48" s="53"/>
      <c r="AA48" s="26"/>
      <c r="AB48" s="54"/>
      <c r="AF48" s="27" t="s">
        <v>78</v>
      </c>
      <c r="AI48" s="27" t="s">
        <v>387</v>
      </c>
      <c r="AJ48" s="27"/>
      <c r="AK48" s="27"/>
      <c r="AL48" s="179"/>
      <c r="AM48" s="27"/>
      <c r="AN48" s="27" t="s">
        <v>215</v>
      </c>
      <c r="AO48" s="118"/>
      <c r="AR48" s="33"/>
      <c r="AS48" s="28"/>
      <c r="AT48" s="33"/>
      <c r="AU48" s="55"/>
      <c r="AV48" s="56"/>
      <c r="AW48" s="39">
        <v>209</v>
      </c>
      <c r="BA48" s="26"/>
      <c r="BB48" s="178" t="s">
        <v>155</v>
      </c>
      <c r="BC48" s="180"/>
      <c r="BD48" s="96"/>
      <c r="BH48" s="45"/>
      <c r="BJ48" s="26"/>
      <c r="BK48" s="26"/>
      <c r="BL48" s="26"/>
      <c r="BM48" s="26"/>
      <c r="BN48" s="26"/>
      <c r="BO48" s="79"/>
      <c r="BP48" s="26">
        <f>Tabela3[[#This Row],[1º trim/2025]]+Tabela3[[#This Row],[2º trim/2025]]+Tabela3[[#This Row],[3º trim/2025]]+Tabela3[[#This Row],[4º trim/2025]]</f>
        <v>0</v>
      </c>
      <c r="BQ48" s="26"/>
      <c r="BR48" s="26"/>
      <c r="BS48" s="26"/>
      <c r="BT48" s="26"/>
    </row>
    <row r="49" spans="1:72" hidden="1" x14ac:dyDescent="0.25">
      <c r="A49" s="59"/>
      <c r="B49" s="273">
        <v>48</v>
      </c>
      <c r="C49" s="67">
        <v>1</v>
      </c>
      <c r="E49" s="181" t="s">
        <v>307</v>
      </c>
      <c r="F49" s="181"/>
      <c r="G49" s="297"/>
      <c r="H49" s="271"/>
      <c r="I49" s="271"/>
      <c r="J49" s="271"/>
      <c r="K49" s="271"/>
      <c r="L49" s="271"/>
      <c r="M49" s="271"/>
      <c r="N49" s="271"/>
      <c r="O49" s="271"/>
      <c r="P49" s="59"/>
      <c r="Q49" s="59"/>
      <c r="R49" s="59"/>
      <c r="S49"/>
      <c r="T49" s="52"/>
      <c r="U49" s="63"/>
      <c r="V49" s="59"/>
      <c r="W49" s="59"/>
      <c r="X49" s="59"/>
      <c r="Y49" s="59"/>
      <c r="Z49" s="64"/>
      <c r="AA49" s="59"/>
      <c r="AB49" s="65"/>
      <c r="AC49" s="59"/>
      <c r="AD49" s="59"/>
      <c r="AE49" s="59"/>
      <c r="AF49" s="61" t="s">
        <v>78</v>
      </c>
      <c r="AG49" s="61"/>
      <c r="AH49" s="61"/>
      <c r="AI49" s="61" t="s">
        <v>307</v>
      </c>
      <c r="AJ49" s="61"/>
      <c r="AK49" s="61"/>
      <c r="AL49" s="61"/>
      <c r="AM49" s="61"/>
      <c r="AN49" s="87" t="s">
        <v>282</v>
      </c>
      <c r="AO49" s="181"/>
      <c r="AP49" s="68"/>
      <c r="AQ49" s="68"/>
      <c r="AR49" s="66"/>
      <c r="AS49" s="60"/>
      <c r="AT49" s="119"/>
      <c r="AU49" s="69"/>
      <c r="AV49" s="70"/>
      <c r="AW49" s="71">
        <v>134</v>
      </c>
      <c r="AX49" s="71"/>
      <c r="AY49" s="72"/>
      <c r="AZ49" s="72"/>
      <c r="BA49" s="59"/>
      <c r="BB49" s="182" t="s">
        <v>155</v>
      </c>
      <c r="BC49" s="180"/>
      <c r="BD49" s="96"/>
      <c r="BE49" s="74"/>
      <c r="BF49" s="59"/>
      <c r="BG49" s="81"/>
      <c r="BH49" s="81"/>
      <c r="BI49" s="81"/>
      <c r="BJ49" s="59"/>
      <c r="BK49" s="59"/>
      <c r="BL49" s="59"/>
      <c r="BM49" s="59"/>
      <c r="BN49" s="59"/>
      <c r="BO49" s="306"/>
      <c r="BP49" s="26">
        <f>Tabela3[[#This Row],[1º trim/2025]]+Tabela3[[#This Row],[2º trim/2025]]+Tabela3[[#This Row],[3º trim/2025]]+Tabela3[[#This Row],[4º trim/2025]]</f>
        <v>0</v>
      </c>
      <c r="BQ49" s="26"/>
      <c r="BR49" s="26"/>
      <c r="BS49" s="26"/>
      <c r="BT49" s="26"/>
    </row>
    <row r="50" spans="1:72" hidden="1" x14ac:dyDescent="0.25">
      <c r="B50" s="273">
        <v>49</v>
      </c>
      <c r="C50" s="67">
        <v>1</v>
      </c>
      <c r="E50" s="181" t="s">
        <v>296</v>
      </c>
      <c r="F50" s="181"/>
      <c r="G50" s="297"/>
      <c r="H50" s="271"/>
      <c r="I50" s="271"/>
      <c r="J50" s="271"/>
      <c r="K50" s="271"/>
      <c r="L50" s="271"/>
      <c r="M50" s="271"/>
      <c r="N50" s="271"/>
      <c r="O50" s="271"/>
      <c r="P50" s="59"/>
      <c r="Q50" s="59"/>
      <c r="R50" s="59"/>
      <c r="S50"/>
      <c r="T50" s="52"/>
      <c r="U50" s="63"/>
      <c r="V50" s="59"/>
      <c r="W50" s="59"/>
      <c r="X50" s="59"/>
      <c r="Y50" s="59"/>
      <c r="Z50" s="64"/>
      <c r="AA50" s="59"/>
      <c r="AB50" s="65"/>
      <c r="AC50" s="59"/>
      <c r="AD50" s="59"/>
      <c r="AE50" s="59"/>
      <c r="AF50" s="61" t="s">
        <v>78</v>
      </c>
      <c r="AG50" s="61"/>
      <c r="AH50" s="61"/>
      <c r="AI50" s="61" t="s">
        <v>296</v>
      </c>
      <c r="AJ50" s="61"/>
      <c r="AK50" s="61"/>
      <c r="AL50" s="61"/>
      <c r="AM50" s="61"/>
      <c r="AN50" s="87" t="s">
        <v>239</v>
      </c>
      <c r="AO50" s="183"/>
      <c r="AP50" s="68"/>
      <c r="AQ50" s="68"/>
      <c r="AR50" s="66"/>
      <c r="AS50" s="60"/>
      <c r="AT50" s="119"/>
      <c r="AU50" s="69"/>
      <c r="AV50" s="70"/>
      <c r="AW50" s="71">
        <v>124</v>
      </c>
      <c r="AX50" s="71"/>
      <c r="AY50" s="72"/>
      <c r="AZ50" s="72"/>
      <c r="BA50" s="59"/>
      <c r="BB50" s="182" t="s">
        <v>155</v>
      </c>
      <c r="BC50" s="180"/>
      <c r="BD50" s="96"/>
      <c r="BE50" s="74"/>
      <c r="BF50" s="26"/>
      <c r="BG50" s="81"/>
      <c r="BH50" s="81"/>
      <c r="BI50" s="81"/>
      <c r="BJ50" s="59"/>
      <c r="BK50" s="59"/>
      <c r="BL50" s="59"/>
      <c r="BM50" s="59"/>
      <c r="BN50" s="59"/>
      <c r="BO50" s="306"/>
      <c r="BP50" s="26">
        <f>Tabela3[[#This Row],[1º trim/2025]]+Tabela3[[#This Row],[2º trim/2025]]+Tabela3[[#This Row],[3º trim/2025]]+Tabela3[[#This Row],[4º trim/2025]]</f>
        <v>0</v>
      </c>
      <c r="BQ50" s="26"/>
      <c r="BR50" s="26"/>
      <c r="BS50" s="26"/>
      <c r="BT50" s="26"/>
    </row>
    <row r="51" spans="1:72" hidden="1" x14ac:dyDescent="0.25">
      <c r="B51" s="273">
        <v>50</v>
      </c>
      <c r="C51" s="36">
        <v>1</v>
      </c>
      <c r="E51" s="109" t="s">
        <v>298</v>
      </c>
      <c r="F51" s="109"/>
      <c r="G51" s="298"/>
      <c r="H51" s="225"/>
      <c r="I51" s="225"/>
      <c r="J51" s="225"/>
      <c r="K51" s="225"/>
      <c r="L51" s="225"/>
      <c r="M51" s="225"/>
      <c r="N51" s="225"/>
      <c r="O51" s="225"/>
      <c r="AF51" s="27" t="s">
        <v>78</v>
      </c>
      <c r="AI51" s="27" t="s">
        <v>298</v>
      </c>
      <c r="AJ51" s="27"/>
      <c r="AK51" s="27"/>
      <c r="AL51" s="27"/>
      <c r="AM51" s="27"/>
      <c r="AN51" s="87" t="s">
        <v>239</v>
      </c>
      <c r="AO51" s="118"/>
      <c r="AR51" s="33"/>
      <c r="AS51" s="28"/>
      <c r="AT51" s="37"/>
      <c r="AW51" s="39">
        <v>125</v>
      </c>
      <c r="BA51" s="26"/>
      <c r="BB51" s="178" t="s">
        <v>155</v>
      </c>
      <c r="BD51" s="96"/>
      <c r="BE51" s="74"/>
      <c r="BH51" s="45"/>
      <c r="BJ51" s="26"/>
      <c r="BK51" s="26"/>
      <c r="BL51" s="26"/>
      <c r="BM51" s="26"/>
      <c r="BN51" s="26"/>
      <c r="BO51" s="79"/>
      <c r="BP51" s="26">
        <f>Tabela3[[#This Row],[1º trim/2025]]+Tabela3[[#This Row],[2º trim/2025]]+Tabela3[[#This Row],[3º trim/2025]]+Tabela3[[#This Row],[4º trim/2025]]</f>
        <v>0</v>
      </c>
      <c r="BQ51" s="26"/>
      <c r="BR51" s="26"/>
      <c r="BS51" s="26"/>
      <c r="BT51" s="26"/>
    </row>
    <row r="52" spans="1:72" hidden="1" x14ac:dyDescent="0.25">
      <c r="B52" s="273">
        <v>51</v>
      </c>
      <c r="C52" s="36">
        <v>1</v>
      </c>
      <c r="E52" s="118" t="s">
        <v>304</v>
      </c>
      <c r="AF52" s="27" t="s">
        <v>78</v>
      </c>
      <c r="AI52" s="118" t="s">
        <v>304</v>
      </c>
      <c r="AN52" s="27" t="s">
        <v>1747</v>
      </c>
      <c r="AT52" s="37"/>
      <c r="AW52" s="39">
        <v>131</v>
      </c>
      <c r="BB52" s="178" t="s">
        <v>155</v>
      </c>
      <c r="BD52" s="96"/>
      <c r="BH52" s="45"/>
      <c r="BJ52" s="26"/>
      <c r="BK52" s="26"/>
      <c r="BL52" s="26"/>
      <c r="BM52" s="26"/>
      <c r="BN52" s="26"/>
      <c r="BO52" s="79"/>
      <c r="BP52" s="26">
        <f>Tabela3[[#This Row],[1º trim/2025]]+Tabela3[[#This Row],[2º trim/2025]]+Tabela3[[#This Row],[3º trim/2025]]+Tabela3[[#This Row],[4º trim/2025]]</f>
        <v>0</v>
      </c>
      <c r="BQ52" s="26"/>
      <c r="BR52" s="26"/>
      <c r="BS52" s="26"/>
      <c r="BT52" s="26"/>
    </row>
    <row r="53" spans="1:72" hidden="1" x14ac:dyDescent="0.25">
      <c r="B53" s="273">
        <v>52</v>
      </c>
      <c r="C53" s="36">
        <v>1</v>
      </c>
      <c r="E53" s="118" t="s">
        <v>402</v>
      </c>
      <c r="AF53" s="27" t="s">
        <v>78</v>
      </c>
      <c r="AI53" s="27" t="s">
        <v>402</v>
      </c>
      <c r="AJ53" s="27"/>
      <c r="AK53" s="27"/>
      <c r="AL53" s="27"/>
      <c r="AM53" s="27"/>
      <c r="AN53" s="27" t="s">
        <v>215</v>
      </c>
      <c r="AO53" s="118"/>
      <c r="AR53" s="33"/>
      <c r="AS53" s="28"/>
      <c r="AT53" s="37"/>
      <c r="AW53" s="39">
        <v>224</v>
      </c>
      <c r="BA53" s="26"/>
      <c r="BB53" s="178" t="s">
        <v>155</v>
      </c>
      <c r="BD53" s="96"/>
      <c r="BH53" s="45"/>
      <c r="BJ53" s="26"/>
      <c r="BK53" s="26"/>
      <c r="BL53" s="26"/>
      <c r="BM53" s="26"/>
      <c r="BN53" s="26"/>
      <c r="BO53" s="79"/>
      <c r="BP53" s="26">
        <f>Tabela3[[#This Row],[1º trim/2025]]+Tabela3[[#This Row],[2º trim/2025]]+Tabela3[[#This Row],[3º trim/2025]]+Tabela3[[#This Row],[4º trim/2025]]</f>
        <v>0</v>
      </c>
      <c r="BQ53" s="26"/>
      <c r="BR53" s="26"/>
      <c r="BS53" s="26"/>
      <c r="BT53" s="26"/>
    </row>
    <row r="54" spans="1:72" hidden="1" x14ac:dyDescent="0.25">
      <c r="B54" s="273">
        <v>53</v>
      </c>
      <c r="C54" s="36">
        <v>1</v>
      </c>
      <c r="E54" s="118" t="s">
        <v>305</v>
      </c>
      <c r="AF54" s="27" t="s">
        <v>78</v>
      </c>
      <c r="AI54" s="27" t="s">
        <v>305</v>
      </c>
      <c r="AJ54" s="27"/>
      <c r="AK54" s="27"/>
      <c r="AL54" s="27"/>
      <c r="AM54" s="27"/>
      <c r="AN54" s="27" t="s">
        <v>1747</v>
      </c>
      <c r="AO54" s="118"/>
      <c r="AR54" s="33"/>
      <c r="AS54" s="28"/>
      <c r="AT54" s="37"/>
      <c r="AW54" s="39">
        <v>132</v>
      </c>
      <c r="AY54" s="80"/>
      <c r="AZ54" s="80"/>
      <c r="BA54" s="26"/>
      <c r="BB54" s="178" t="s">
        <v>155</v>
      </c>
      <c r="BD54" s="180"/>
      <c r="BH54" s="45"/>
      <c r="BJ54" s="26"/>
      <c r="BK54" s="26"/>
      <c r="BL54" s="26"/>
      <c r="BM54" s="26"/>
      <c r="BN54" s="26"/>
      <c r="BO54" s="79"/>
      <c r="BP54" s="26">
        <f>Tabela3[[#This Row],[1º trim/2025]]+Tabela3[[#This Row],[2º trim/2025]]+Tabela3[[#This Row],[3º trim/2025]]+Tabela3[[#This Row],[4º trim/2025]]</f>
        <v>0</v>
      </c>
      <c r="BQ54" s="26"/>
      <c r="BR54" s="26"/>
      <c r="BS54" s="26"/>
      <c r="BT54" s="26"/>
    </row>
    <row r="55" spans="1:72" hidden="1" x14ac:dyDescent="0.25">
      <c r="B55" s="273">
        <v>54</v>
      </c>
      <c r="C55" s="36">
        <v>1</v>
      </c>
      <c r="E55" s="118" t="s">
        <v>404</v>
      </c>
      <c r="P55" s="59"/>
      <c r="Q55" s="26"/>
      <c r="R55" s="26"/>
      <c r="S55" s="26"/>
      <c r="T55" s="53"/>
      <c r="U55" s="51"/>
      <c r="V55" s="36"/>
      <c r="W55" s="36"/>
      <c r="X55" s="38"/>
      <c r="Y55" s="38"/>
      <c r="AC55"/>
      <c r="AD55"/>
      <c r="AE55" s="39"/>
      <c r="AF55" s="110" t="s">
        <v>78</v>
      </c>
      <c r="AG55" s="110"/>
      <c r="AH55" s="110"/>
      <c r="AI55" s="110" t="s">
        <v>404</v>
      </c>
      <c r="AL55" s="180"/>
      <c r="AM55" s="82"/>
      <c r="AN55" s="27" t="s">
        <v>215</v>
      </c>
      <c r="AP55" s="45"/>
      <c r="AQ55" s="45"/>
      <c r="AR55" s="26"/>
      <c r="AS55" s="26"/>
      <c r="AT55"/>
      <c r="AU55" s="83"/>
      <c r="AV55" s="79"/>
      <c r="AW55" s="39">
        <v>226</v>
      </c>
      <c r="AY55" s="26"/>
      <c r="AZ55" s="26"/>
      <c r="BB55" s="185" t="s">
        <v>155</v>
      </c>
      <c r="BD55" s="27"/>
      <c r="BE55" s="54"/>
      <c r="BF55" s="26"/>
      <c r="BH55" s="45"/>
      <c r="BJ55" s="26"/>
      <c r="BK55" s="26"/>
      <c r="BL55" s="26"/>
      <c r="BM55" s="26"/>
      <c r="BN55" s="26"/>
      <c r="BO55" s="79"/>
      <c r="BP55" s="26">
        <f>Tabela3[[#This Row],[1º trim/2025]]+Tabela3[[#This Row],[2º trim/2025]]+Tabela3[[#This Row],[3º trim/2025]]+Tabela3[[#This Row],[4º trim/2025]]</f>
        <v>0</v>
      </c>
      <c r="BQ55" s="26"/>
      <c r="BR55" s="26"/>
      <c r="BS55" s="26"/>
      <c r="BT55" s="26"/>
    </row>
    <row r="56" spans="1:72" hidden="1" x14ac:dyDescent="0.25">
      <c r="B56" s="273">
        <v>55</v>
      </c>
      <c r="C56" s="36">
        <v>1</v>
      </c>
      <c r="E56" s="118" t="s">
        <v>407</v>
      </c>
      <c r="P56" s="26"/>
      <c r="Q56" s="59"/>
      <c r="R56" s="26"/>
      <c r="S56"/>
      <c r="T56" s="52"/>
      <c r="U56" s="85"/>
      <c r="V56" s="26"/>
      <c r="W56" s="26"/>
      <c r="Z56" s="53"/>
      <c r="AA56" s="26"/>
      <c r="AB56" s="54"/>
      <c r="AF56" s="27" t="s">
        <v>78</v>
      </c>
      <c r="AH56" s="61"/>
      <c r="AI56" s="27" t="s">
        <v>407</v>
      </c>
      <c r="AJ56" s="27"/>
      <c r="AK56" s="27"/>
      <c r="AL56" s="27"/>
      <c r="AM56" s="27"/>
      <c r="AN56" s="27" t="s">
        <v>215</v>
      </c>
      <c r="AO56" s="118"/>
      <c r="AR56" s="33"/>
      <c r="AS56" s="28"/>
      <c r="AT56" s="33"/>
      <c r="AU56" s="55"/>
      <c r="AV56" s="56"/>
      <c r="AW56" s="39">
        <v>229</v>
      </c>
      <c r="BA56" s="26"/>
      <c r="BB56" s="178" t="s">
        <v>155</v>
      </c>
      <c r="BD56" s="180"/>
      <c r="BE56" s="86"/>
      <c r="BF56" s="26"/>
      <c r="BH56" s="45"/>
      <c r="BJ56" s="26"/>
      <c r="BK56" s="26"/>
      <c r="BL56" s="59"/>
      <c r="BM56" s="59"/>
      <c r="BN56" s="59"/>
      <c r="BO56" s="79"/>
      <c r="BP56" s="26">
        <f>Tabela3[[#This Row],[1º trim/2025]]+Tabela3[[#This Row],[2º trim/2025]]+Tabela3[[#This Row],[3º trim/2025]]+Tabela3[[#This Row],[4º trim/2025]]</f>
        <v>0</v>
      </c>
      <c r="BQ56" s="26"/>
      <c r="BR56" s="26"/>
      <c r="BS56" s="26"/>
      <c r="BT56" s="26"/>
    </row>
    <row r="57" spans="1:72" hidden="1" x14ac:dyDescent="0.25">
      <c r="B57" s="273">
        <v>56</v>
      </c>
      <c r="C57" s="36">
        <v>1</v>
      </c>
      <c r="E57" s="118" t="s">
        <v>308</v>
      </c>
      <c r="P57" s="26"/>
      <c r="Q57" s="26"/>
      <c r="R57" s="26"/>
      <c r="S57"/>
      <c r="T57" s="52"/>
      <c r="U57" s="51"/>
      <c r="V57" s="26"/>
      <c r="W57" s="26"/>
      <c r="Z57" s="53"/>
      <c r="AA57" s="26"/>
      <c r="AB57" s="54"/>
      <c r="AF57" s="27" t="s">
        <v>78</v>
      </c>
      <c r="AI57" s="27" t="s">
        <v>308</v>
      </c>
      <c r="AJ57" s="27"/>
      <c r="AK57" s="27"/>
      <c r="AL57" s="61"/>
      <c r="AM57" s="27"/>
      <c r="AN57" s="87" t="s">
        <v>2105</v>
      </c>
      <c r="AO57" s="118"/>
      <c r="AR57" s="33"/>
      <c r="AS57" s="28"/>
      <c r="AT57" s="119"/>
      <c r="AU57" s="55"/>
      <c r="AV57" s="56"/>
      <c r="AW57" s="39">
        <v>136</v>
      </c>
      <c r="BA57" s="26"/>
      <c r="BB57" s="178" t="s">
        <v>155</v>
      </c>
      <c r="BD57" s="96"/>
      <c r="BH57" s="45"/>
      <c r="BJ57" s="26"/>
      <c r="BK57" s="26"/>
      <c r="BL57" s="26"/>
      <c r="BM57" s="26"/>
      <c r="BN57" s="26"/>
      <c r="BO57" s="79"/>
      <c r="BP57" s="26">
        <f>Tabela3[[#This Row],[1º trim/2025]]+Tabela3[[#This Row],[2º trim/2025]]+Tabela3[[#This Row],[3º trim/2025]]+Tabela3[[#This Row],[4º trim/2025]]</f>
        <v>0</v>
      </c>
      <c r="BQ57" s="26"/>
      <c r="BR57" s="26"/>
      <c r="BS57" s="26"/>
      <c r="BT57" s="26"/>
    </row>
    <row r="58" spans="1:72" hidden="1" x14ac:dyDescent="0.25">
      <c r="A58" s="66"/>
      <c r="B58" s="273">
        <v>57</v>
      </c>
      <c r="C58" s="91">
        <v>1</v>
      </c>
      <c r="D58" s="186"/>
      <c r="E58" s="186" t="s">
        <v>390</v>
      </c>
      <c r="F58" s="186"/>
      <c r="G58" s="299"/>
      <c r="H58" s="272"/>
      <c r="I58" s="272"/>
      <c r="J58" s="272"/>
      <c r="K58" s="272"/>
      <c r="L58" s="272"/>
      <c r="M58" s="272"/>
      <c r="N58" s="272"/>
      <c r="O58" s="272"/>
      <c r="P58" s="66"/>
      <c r="Q58" s="59"/>
      <c r="R58" s="66"/>
      <c r="S58"/>
      <c r="T58" s="52"/>
      <c r="U58" s="63"/>
      <c r="V58" s="66"/>
      <c r="W58" s="66"/>
      <c r="X58" s="66"/>
      <c r="Y58" s="66"/>
      <c r="Z58" s="89"/>
      <c r="AA58" s="66"/>
      <c r="AB58" s="90"/>
      <c r="AC58" s="66"/>
      <c r="AD58" s="66"/>
      <c r="AE58" s="66"/>
      <c r="AF58" s="87" t="s">
        <v>78</v>
      </c>
      <c r="AG58" s="87"/>
      <c r="AH58" s="61"/>
      <c r="AI58" s="87" t="s">
        <v>390</v>
      </c>
      <c r="AJ58" s="87"/>
      <c r="AK58" s="87"/>
      <c r="AL58" s="87"/>
      <c r="AM58" s="87"/>
      <c r="AN58" s="87" t="s">
        <v>215</v>
      </c>
      <c r="AO58" s="186"/>
      <c r="AP58" s="68"/>
      <c r="AQ58" s="68"/>
      <c r="AR58" s="66"/>
      <c r="AS58" s="71"/>
      <c r="AT58" s="119"/>
      <c r="AU58" s="69"/>
      <c r="AV58" s="70"/>
      <c r="AW58" s="71">
        <v>211</v>
      </c>
      <c r="AX58" s="71"/>
      <c r="AY58" s="72"/>
      <c r="AZ58" s="72"/>
      <c r="BA58" s="66"/>
      <c r="BB58" s="182" t="s">
        <v>155</v>
      </c>
      <c r="BC58" s="187"/>
      <c r="BD58" s="96"/>
      <c r="BE58" s="93"/>
      <c r="BF58" s="66"/>
      <c r="BG58" s="94"/>
      <c r="BH58" s="94"/>
      <c r="BI58" s="94"/>
      <c r="BJ58" s="59"/>
      <c r="BK58" s="59"/>
      <c r="BL58" s="59"/>
      <c r="BM58" s="59"/>
      <c r="BN58" s="59"/>
      <c r="BO58" s="95"/>
      <c r="BP58" s="26">
        <f>Tabela3[[#This Row],[1º trim/2025]]+Tabela3[[#This Row],[2º trim/2025]]+Tabela3[[#This Row],[3º trim/2025]]+Tabela3[[#This Row],[4º trim/2025]]</f>
        <v>0</v>
      </c>
      <c r="BQ58" s="26"/>
      <c r="BR58" s="26"/>
      <c r="BS58" s="26"/>
      <c r="BT58" s="26"/>
    </row>
    <row r="59" spans="1:72" hidden="1" x14ac:dyDescent="0.25">
      <c r="B59" s="273">
        <v>58</v>
      </c>
      <c r="C59" s="36">
        <v>1</v>
      </c>
      <c r="E59" s="118" t="s">
        <v>388</v>
      </c>
      <c r="AF59" s="27" t="s">
        <v>78</v>
      </c>
      <c r="AI59" s="118" t="s">
        <v>388</v>
      </c>
      <c r="AN59" s="27" t="s">
        <v>389</v>
      </c>
      <c r="AT59" s="37"/>
      <c r="AW59" s="39">
        <v>210</v>
      </c>
      <c r="BB59" s="178" t="s">
        <v>155</v>
      </c>
      <c r="BC59" s="120"/>
      <c r="BD59" s="96"/>
      <c r="BE59" s="97"/>
      <c r="BH59" s="45"/>
      <c r="BJ59" s="26"/>
      <c r="BK59" s="26"/>
      <c r="BL59" s="26"/>
      <c r="BM59" s="26"/>
      <c r="BN59" s="26"/>
      <c r="BO59" s="79"/>
      <c r="BP59" s="26">
        <f>Tabela3[[#This Row],[1º trim/2025]]+Tabela3[[#This Row],[2º trim/2025]]+Tabela3[[#This Row],[3º trim/2025]]+Tabela3[[#This Row],[4º trim/2025]]</f>
        <v>0</v>
      </c>
      <c r="BQ59" s="26"/>
      <c r="BR59" s="26"/>
      <c r="BS59" s="26"/>
      <c r="BT59" s="26"/>
    </row>
    <row r="60" spans="1:72" hidden="1" x14ac:dyDescent="0.25">
      <c r="B60" s="273">
        <v>59</v>
      </c>
      <c r="C60" s="36">
        <v>1</v>
      </c>
      <c r="E60" s="118" t="s">
        <v>393</v>
      </c>
      <c r="AF60" s="27" t="s">
        <v>78</v>
      </c>
      <c r="AI60" s="118" t="s">
        <v>393</v>
      </c>
      <c r="AN60" s="27" t="s">
        <v>394</v>
      </c>
      <c r="AT60" s="37"/>
      <c r="AW60" s="39">
        <v>218</v>
      </c>
      <c r="BB60" s="178" t="s">
        <v>155</v>
      </c>
      <c r="BD60" s="96"/>
      <c r="BH60" s="45"/>
      <c r="BJ60" s="26"/>
      <c r="BK60" s="26"/>
      <c r="BL60" s="26"/>
      <c r="BM60" s="26"/>
      <c r="BN60" s="26"/>
      <c r="BO60" s="79"/>
      <c r="BP60" s="26">
        <f>Tabela3[[#This Row],[1º trim/2025]]+Tabela3[[#This Row],[2º trim/2025]]+Tabela3[[#This Row],[3º trim/2025]]+Tabela3[[#This Row],[4º trim/2025]]</f>
        <v>0</v>
      </c>
      <c r="BQ60" s="26"/>
      <c r="BR60" s="26"/>
      <c r="BS60" s="26"/>
      <c r="BT60" s="26"/>
    </row>
    <row r="61" spans="1:72" hidden="1" x14ac:dyDescent="0.25">
      <c r="B61" s="273">
        <v>60</v>
      </c>
      <c r="C61" s="36">
        <v>1</v>
      </c>
      <c r="E61" s="118" t="s">
        <v>391</v>
      </c>
      <c r="AF61" s="188" t="s">
        <v>78</v>
      </c>
      <c r="AI61" s="118" t="s">
        <v>391</v>
      </c>
      <c r="AN61" s="27" t="s">
        <v>392</v>
      </c>
      <c r="AT61" s="37"/>
      <c r="AW61" s="39">
        <v>217</v>
      </c>
      <c r="BB61" s="178" t="s">
        <v>155</v>
      </c>
      <c r="BD61" s="96"/>
      <c r="BH61" s="45"/>
      <c r="BJ61" s="26"/>
      <c r="BK61" s="26"/>
      <c r="BL61" s="26"/>
      <c r="BM61" s="26"/>
      <c r="BN61" s="26"/>
      <c r="BO61" s="79"/>
      <c r="BP61" s="26">
        <f>Tabela3[[#This Row],[1º trim/2025]]+Tabela3[[#This Row],[2º trim/2025]]+Tabela3[[#This Row],[3º trim/2025]]+Tabela3[[#This Row],[4º trim/2025]]</f>
        <v>0</v>
      </c>
      <c r="BQ61" s="26"/>
      <c r="BR61" s="26"/>
      <c r="BS61" s="26"/>
      <c r="BT61" s="26"/>
    </row>
    <row r="62" spans="1:72" hidden="1" x14ac:dyDescent="0.25">
      <c r="B62" s="273">
        <v>61</v>
      </c>
      <c r="C62" s="36">
        <v>1</v>
      </c>
      <c r="E62" s="118" t="s">
        <v>405</v>
      </c>
      <c r="AF62" s="188" t="s">
        <v>78</v>
      </c>
      <c r="AI62" s="118" t="s">
        <v>405</v>
      </c>
      <c r="AN62" s="27" t="s">
        <v>282</v>
      </c>
      <c r="AT62" s="37"/>
      <c r="AW62" s="39">
        <v>227</v>
      </c>
      <c r="BB62" s="178" t="s">
        <v>155</v>
      </c>
      <c r="BD62" s="96"/>
      <c r="BH62" s="45"/>
      <c r="BJ62" s="26"/>
      <c r="BK62" s="26"/>
      <c r="BL62" s="26"/>
      <c r="BM62" s="26"/>
      <c r="BN62" s="26"/>
      <c r="BO62" s="79"/>
      <c r="BP62" s="26">
        <f>Tabela3[[#This Row],[1º trim/2025]]+Tabela3[[#This Row],[2º trim/2025]]+Tabela3[[#This Row],[3º trim/2025]]+Tabela3[[#This Row],[4º trim/2025]]</f>
        <v>0</v>
      </c>
      <c r="BQ62" s="26"/>
      <c r="BR62" s="26"/>
      <c r="BS62" s="26"/>
      <c r="BT62" s="26"/>
    </row>
    <row r="63" spans="1:72" hidden="1" x14ac:dyDescent="0.25">
      <c r="B63" s="273">
        <v>62</v>
      </c>
      <c r="C63" s="36">
        <v>1</v>
      </c>
      <c r="E63" s="118" t="s">
        <v>406</v>
      </c>
      <c r="AF63" s="188" t="s">
        <v>78</v>
      </c>
      <c r="AI63" s="118" t="s">
        <v>406</v>
      </c>
      <c r="AN63" s="27" t="s">
        <v>282</v>
      </c>
      <c r="AT63" s="37"/>
      <c r="AW63" s="39">
        <v>228</v>
      </c>
      <c r="BB63" s="178" t="s">
        <v>155</v>
      </c>
      <c r="BD63" s="96"/>
      <c r="BH63" s="45"/>
      <c r="BJ63" s="26"/>
      <c r="BK63" s="26"/>
      <c r="BL63" s="26"/>
      <c r="BM63" s="26"/>
      <c r="BN63" s="26"/>
      <c r="BO63" s="79"/>
      <c r="BP63" s="26">
        <f>Tabela3[[#This Row],[1º trim/2025]]+Tabela3[[#This Row],[2º trim/2025]]+Tabela3[[#This Row],[3º trim/2025]]+Tabela3[[#This Row],[4º trim/2025]]</f>
        <v>0</v>
      </c>
      <c r="BQ63" s="26"/>
      <c r="BR63" s="26"/>
      <c r="BS63" s="26"/>
      <c r="BT63" s="26"/>
    </row>
    <row r="64" spans="1:72" hidden="1" x14ac:dyDescent="0.25">
      <c r="B64" s="273">
        <v>63</v>
      </c>
      <c r="C64" s="36">
        <v>1</v>
      </c>
      <c r="E64" s="118" t="s">
        <v>408</v>
      </c>
      <c r="AF64" s="188" t="s">
        <v>78</v>
      </c>
      <c r="AI64" s="118" t="s">
        <v>408</v>
      </c>
      <c r="AN64" s="27" t="s">
        <v>215</v>
      </c>
      <c r="AT64" s="37"/>
      <c r="AW64" s="39">
        <v>230</v>
      </c>
      <c r="BB64" s="178" t="s">
        <v>155</v>
      </c>
      <c r="BD64" s="96"/>
      <c r="BH64" s="45"/>
      <c r="BJ64" s="26"/>
      <c r="BK64" s="26"/>
      <c r="BL64" s="26"/>
      <c r="BM64" s="26"/>
      <c r="BN64" s="26"/>
      <c r="BO64" s="79"/>
      <c r="BP64" s="26">
        <f>Tabela3[[#This Row],[1º trim/2025]]+Tabela3[[#This Row],[2º trim/2025]]+Tabela3[[#This Row],[3º trim/2025]]+Tabela3[[#This Row],[4º trim/2025]]</f>
        <v>0</v>
      </c>
      <c r="BQ64" s="26"/>
      <c r="BR64" s="26"/>
      <c r="BS64" s="26"/>
      <c r="BT64" s="26"/>
    </row>
    <row r="65" spans="2:72" hidden="1" x14ac:dyDescent="0.25">
      <c r="B65" s="273">
        <v>64</v>
      </c>
      <c r="C65" s="36">
        <v>1</v>
      </c>
      <c r="E65" s="118" t="s">
        <v>409</v>
      </c>
      <c r="AF65" s="188" t="s">
        <v>78</v>
      </c>
      <c r="AI65" s="118" t="s">
        <v>409</v>
      </c>
      <c r="AN65" s="27" t="s">
        <v>410</v>
      </c>
      <c r="AT65" s="37"/>
      <c r="AW65" s="39">
        <v>232</v>
      </c>
      <c r="BB65" s="178" t="s">
        <v>155</v>
      </c>
      <c r="BD65" s="96"/>
      <c r="BH65" s="45"/>
      <c r="BJ65" s="26"/>
      <c r="BK65" s="26"/>
      <c r="BL65" s="26"/>
      <c r="BM65" s="26"/>
      <c r="BN65" s="26"/>
      <c r="BO65" s="79"/>
      <c r="BP65" s="26">
        <f>Tabela3[[#This Row],[1º trim/2025]]+Tabela3[[#This Row],[2º trim/2025]]+Tabela3[[#This Row],[3º trim/2025]]+Tabela3[[#This Row],[4º trim/2025]]</f>
        <v>0</v>
      </c>
      <c r="BQ65" s="26"/>
      <c r="BR65" s="26"/>
      <c r="BS65" s="26"/>
      <c r="BT65" s="26"/>
    </row>
    <row r="66" spans="2:72" hidden="1" x14ac:dyDescent="0.25">
      <c r="B66" s="273">
        <v>65</v>
      </c>
      <c r="C66" s="36">
        <v>1</v>
      </c>
      <c r="E66" s="118" t="s">
        <v>411</v>
      </c>
      <c r="AF66" s="188" t="s">
        <v>78</v>
      </c>
      <c r="AI66" s="118" t="s">
        <v>411</v>
      </c>
      <c r="AN66" s="27" t="s">
        <v>410</v>
      </c>
      <c r="AT66" s="37"/>
      <c r="AW66" s="39">
        <v>233</v>
      </c>
      <c r="BB66" s="178" t="s">
        <v>155</v>
      </c>
      <c r="BD66" s="96"/>
      <c r="BH66" s="45"/>
      <c r="BJ66" s="26"/>
      <c r="BK66" s="26"/>
      <c r="BL66" s="26"/>
      <c r="BM66" s="26"/>
      <c r="BN66" s="26"/>
      <c r="BO66" s="79"/>
      <c r="BP66" s="26">
        <f>Tabela3[[#This Row],[1º trim/2025]]+Tabela3[[#This Row],[2º trim/2025]]+Tabela3[[#This Row],[3º trim/2025]]+Tabela3[[#This Row],[4º trim/2025]]</f>
        <v>0</v>
      </c>
      <c r="BQ66" s="26"/>
      <c r="BR66" s="26"/>
      <c r="BS66" s="26"/>
      <c r="BT66" s="26"/>
    </row>
    <row r="67" spans="2:72" hidden="1" x14ac:dyDescent="0.25">
      <c r="B67" s="273">
        <v>66</v>
      </c>
      <c r="C67" s="36">
        <v>1</v>
      </c>
      <c r="E67" s="118" t="s">
        <v>235</v>
      </c>
      <c r="AF67" s="188" t="s">
        <v>78</v>
      </c>
      <c r="AI67" s="118" t="s">
        <v>235</v>
      </c>
      <c r="AN67" s="27" t="s">
        <v>215</v>
      </c>
      <c r="AT67" s="37"/>
      <c r="AW67" s="39">
        <v>77</v>
      </c>
      <c r="BB67" s="178" t="s">
        <v>155</v>
      </c>
      <c r="BD67" s="96"/>
      <c r="BH67" s="45"/>
      <c r="BJ67" s="26"/>
      <c r="BK67" s="26"/>
      <c r="BL67" s="26"/>
      <c r="BM67" s="26"/>
      <c r="BN67" s="26"/>
      <c r="BO67" s="79"/>
      <c r="BP67" s="26">
        <f>Tabela3[[#This Row],[1º trim/2025]]+Tabela3[[#This Row],[2º trim/2025]]+Tabela3[[#This Row],[3º trim/2025]]+Tabela3[[#This Row],[4º trim/2025]]</f>
        <v>0</v>
      </c>
      <c r="BQ67" s="26"/>
      <c r="BR67" s="26"/>
      <c r="BS67" s="26"/>
      <c r="BT67" s="26"/>
    </row>
    <row r="68" spans="2:72" hidden="1" x14ac:dyDescent="0.25">
      <c r="B68" s="273">
        <v>67</v>
      </c>
      <c r="C68" s="67">
        <v>1</v>
      </c>
      <c r="D68" s="181"/>
      <c r="E68" s="181" t="s">
        <v>311</v>
      </c>
      <c r="F68" s="181"/>
      <c r="G68" s="297"/>
      <c r="H68" s="271"/>
      <c r="I68" s="271"/>
      <c r="J68" s="271"/>
      <c r="K68" s="271"/>
      <c r="L68" s="271"/>
      <c r="M68" s="271"/>
      <c r="N68" s="271"/>
      <c r="O68" s="271"/>
      <c r="P68" s="59"/>
      <c r="Q68" s="59"/>
      <c r="R68" s="59"/>
      <c r="S68"/>
      <c r="T68" s="52"/>
      <c r="U68" s="63"/>
      <c r="V68" s="59"/>
      <c r="W68" s="59"/>
      <c r="X68" s="59"/>
      <c r="Y68" s="59"/>
      <c r="Z68" s="64"/>
      <c r="AA68" s="59"/>
      <c r="AB68" s="65"/>
      <c r="AC68" s="59"/>
      <c r="AD68" s="59"/>
      <c r="AE68" s="59"/>
      <c r="AF68" s="61" t="s">
        <v>78</v>
      </c>
      <c r="AG68" s="61"/>
      <c r="AH68" s="61"/>
      <c r="AI68" s="61" t="s">
        <v>311</v>
      </c>
      <c r="AJ68" s="61"/>
      <c r="AK68" s="61"/>
      <c r="AL68" s="61"/>
      <c r="AM68" s="61"/>
      <c r="AN68" s="87" t="s">
        <v>215</v>
      </c>
      <c r="AO68" s="181"/>
      <c r="AP68" s="68"/>
      <c r="AQ68" s="68"/>
      <c r="AR68" s="66"/>
      <c r="AS68" s="60"/>
      <c r="AT68" s="119"/>
      <c r="AU68" s="69"/>
      <c r="AV68" s="70"/>
      <c r="AW68" s="71">
        <v>138</v>
      </c>
      <c r="AX68" s="71"/>
      <c r="AY68" s="72"/>
      <c r="AZ68" s="72"/>
      <c r="BA68" s="59"/>
      <c r="BB68" s="182" t="s">
        <v>155</v>
      </c>
      <c r="BC68" s="180"/>
      <c r="BD68" s="96"/>
      <c r="BE68" s="98"/>
      <c r="BF68" s="26"/>
      <c r="BG68" s="81"/>
      <c r="BH68" s="81"/>
      <c r="BI68" s="81"/>
      <c r="BJ68" s="59"/>
      <c r="BK68" s="59"/>
      <c r="BL68" s="59"/>
      <c r="BM68" s="59"/>
      <c r="BN68" s="59"/>
      <c r="BO68" s="306"/>
      <c r="BP68" s="26">
        <f>Tabela3[[#This Row],[1º trim/2025]]+Tabela3[[#This Row],[2º trim/2025]]+Tabela3[[#This Row],[3º trim/2025]]+Tabela3[[#This Row],[4º trim/2025]]</f>
        <v>0</v>
      </c>
      <c r="BQ68" s="26"/>
      <c r="BR68" s="26"/>
      <c r="BS68" s="26"/>
      <c r="BT68" s="26"/>
    </row>
    <row r="69" spans="2:72" hidden="1" x14ac:dyDescent="0.25">
      <c r="B69" s="273">
        <v>68</v>
      </c>
      <c r="C69" s="36">
        <v>1</v>
      </c>
      <c r="E69" s="118" t="s">
        <v>240</v>
      </c>
      <c r="P69" s="26"/>
      <c r="Q69" s="26"/>
      <c r="R69" s="26"/>
      <c r="S69"/>
      <c r="T69" s="52"/>
      <c r="U69" s="51"/>
      <c r="V69" s="26"/>
      <c r="W69" s="26"/>
      <c r="Z69" s="53"/>
      <c r="AA69" s="26"/>
      <c r="AB69" s="54"/>
      <c r="AF69" s="27" t="s">
        <v>78</v>
      </c>
      <c r="AI69" s="27" t="s">
        <v>240</v>
      </c>
      <c r="AJ69" s="27"/>
      <c r="AK69" s="27"/>
      <c r="AL69" s="27"/>
      <c r="AM69" s="27"/>
      <c r="AN69" s="27" t="s">
        <v>215</v>
      </c>
      <c r="AO69" s="118"/>
      <c r="AR69" s="33"/>
      <c r="AS69" s="28"/>
      <c r="AT69" s="33"/>
      <c r="AU69" s="55"/>
      <c r="AV69" s="56"/>
      <c r="AW69" s="39">
        <v>81</v>
      </c>
      <c r="BA69" s="26"/>
      <c r="BB69" s="178" t="s">
        <v>155</v>
      </c>
      <c r="BD69" s="96"/>
      <c r="BH69" s="45"/>
      <c r="BJ69" s="26"/>
      <c r="BK69" s="26"/>
      <c r="BL69" s="26"/>
      <c r="BM69" s="26"/>
      <c r="BN69" s="26"/>
      <c r="BO69" s="79"/>
      <c r="BP69" s="26">
        <f>Tabela3[[#This Row],[1º trim/2025]]+Tabela3[[#This Row],[2º trim/2025]]+Tabela3[[#This Row],[3º trim/2025]]+Tabela3[[#This Row],[4º trim/2025]]</f>
        <v>0</v>
      </c>
      <c r="BQ69" s="26"/>
      <c r="BR69" s="26"/>
      <c r="BS69" s="26"/>
      <c r="BT69" s="26"/>
    </row>
    <row r="70" spans="2:72" hidden="1" x14ac:dyDescent="0.25">
      <c r="B70" s="273">
        <v>69</v>
      </c>
      <c r="C70" s="36">
        <v>1</v>
      </c>
      <c r="E70" s="118" t="s">
        <v>241</v>
      </c>
      <c r="P70" s="26"/>
      <c r="Q70" s="26"/>
      <c r="R70" s="26"/>
      <c r="S70"/>
      <c r="T70" s="52"/>
      <c r="U70" s="85"/>
      <c r="V70" s="26"/>
      <c r="W70" s="26"/>
      <c r="Z70" s="53"/>
      <c r="AA70" s="26"/>
      <c r="AB70" s="54"/>
      <c r="AF70" s="27" t="s">
        <v>78</v>
      </c>
      <c r="AI70" s="27" t="s">
        <v>241</v>
      </c>
      <c r="AJ70" s="27"/>
      <c r="AK70" s="27"/>
      <c r="AL70" s="27"/>
      <c r="AM70" s="27"/>
      <c r="AN70" s="27" t="s">
        <v>215</v>
      </c>
      <c r="AO70" s="118"/>
      <c r="AR70" s="33"/>
      <c r="AS70" s="28"/>
      <c r="AT70" s="33"/>
      <c r="AU70" s="55"/>
      <c r="AV70" s="56"/>
      <c r="AW70" s="39">
        <v>82</v>
      </c>
      <c r="BA70" s="26"/>
      <c r="BB70" s="178" t="s">
        <v>155</v>
      </c>
      <c r="BD70" s="96"/>
      <c r="BH70" s="45"/>
      <c r="BJ70" s="26"/>
      <c r="BK70" s="26"/>
      <c r="BL70" s="26"/>
      <c r="BM70" s="26"/>
      <c r="BN70" s="26"/>
      <c r="BO70" s="79"/>
      <c r="BP70" s="26">
        <f>Tabela3[[#This Row],[1º trim/2025]]+Tabela3[[#This Row],[2º trim/2025]]+Tabela3[[#This Row],[3º trim/2025]]+Tabela3[[#This Row],[4º trim/2025]]</f>
        <v>0</v>
      </c>
      <c r="BQ70" s="26"/>
      <c r="BR70" s="26"/>
      <c r="BS70" s="26"/>
      <c r="BT70" s="26"/>
    </row>
    <row r="71" spans="2:72" hidden="1" x14ac:dyDescent="0.25">
      <c r="B71" s="273">
        <v>70</v>
      </c>
      <c r="C71" s="67">
        <v>1</v>
      </c>
      <c r="D71" s="181"/>
      <c r="E71" s="181" t="s">
        <v>858</v>
      </c>
      <c r="F71" s="181"/>
      <c r="G71" s="297"/>
      <c r="H71" s="271"/>
      <c r="I71" s="271"/>
      <c r="J71" s="271"/>
      <c r="K71" s="271"/>
      <c r="L71" s="271"/>
      <c r="M71" s="271"/>
      <c r="N71" s="271"/>
      <c r="O71" s="271"/>
      <c r="P71" s="59"/>
      <c r="Q71" s="59"/>
      <c r="R71" s="59"/>
      <c r="S71"/>
      <c r="T71" s="52"/>
      <c r="U71" s="63"/>
      <c r="V71" s="59"/>
      <c r="W71" s="59"/>
      <c r="X71" s="59"/>
      <c r="Y71" s="59"/>
      <c r="Z71" s="64"/>
      <c r="AA71" s="59"/>
      <c r="AB71" s="65"/>
      <c r="AC71" s="59"/>
      <c r="AD71" s="59"/>
      <c r="AE71" s="59"/>
      <c r="AF71" s="61"/>
      <c r="AG71" s="189"/>
      <c r="AH71" s="61"/>
      <c r="AI71" s="61"/>
      <c r="AJ71" s="61"/>
      <c r="AK71" s="61"/>
      <c r="AL71" s="61"/>
      <c r="AM71" s="61"/>
      <c r="AN71" s="87" t="s">
        <v>859</v>
      </c>
      <c r="AO71" s="181"/>
      <c r="AP71" s="68"/>
      <c r="AQ71" s="68"/>
      <c r="AR71" s="66"/>
      <c r="AS71" s="60"/>
      <c r="AT71" s="119"/>
      <c r="AU71" s="69"/>
      <c r="AV71" s="70"/>
      <c r="AW71" s="71">
        <v>515</v>
      </c>
      <c r="AX71" s="71"/>
      <c r="AY71" s="72"/>
      <c r="AZ71" s="72"/>
      <c r="BA71" s="59"/>
      <c r="BB71" s="182" t="s">
        <v>155</v>
      </c>
      <c r="BC71" s="180"/>
      <c r="BD71" s="96"/>
      <c r="BE71" s="86"/>
      <c r="BF71" s="26"/>
      <c r="BG71" s="81"/>
      <c r="BH71" s="81"/>
      <c r="BI71" s="81"/>
      <c r="BJ71" s="59"/>
      <c r="BK71" s="59"/>
      <c r="BL71" s="59"/>
      <c r="BM71" s="59"/>
      <c r="BN71" s="59"/>
      <c r="BO71" s="306"/>
      <c r="BP71" s="26">
        <f>Tabela3[[#This Row],[1º trim/2025]]+Tabela3[[#This Row],[2º trim/2025]]+Tabela3[[#This Row],[3º trim/2025]]+Tabela3[[#This Row],[4º trim/2025]]</f>
        <v>0</v>
      </c>
      <c r="BQ71" s="26"/>
      <c r="BR71" s="26"/>
      <c r="BS71" s="26"/>
      <c r="BT71" s="26"/>
    </row>
    <row r="72" spans="2:72" hidden="1" x14ac:dyDescent="0.25">
      <c r="B72" s="273">
        <v>71</v>
      </c>
      <c r="C72" s="36">
        <v>1</v>
      </c>
      <c r="E72" s="118" t="s">
        <v>412</v>
      </c>
      <c r="AF72" s="27" t="s">
        <v>78</v>
      </c>
      <c r="AI72" s="27" t="s">
        <v>412</v>
      </c>
      <c r="AJ72" s="27"/>
      <c r="AK72" s="27"/>
      <c r="AL72" s="27"/>
      <c r="AM72" s="27"/>
      <c r="AN72" s="27" t="s">
        <v>2107</v>
      </c>
      <c r="AO72" s="118"/>
      <c r="AR72" s="33"/>
      <c r="AS72" s="28"/>
      <c r="AT72" s="37"/>
      <c r="AW72" s="39">
        <v>234</v>
      </c>
      <c r="BA72" s="26"/>
      <c r="BB72" s="178" t="s">
        <v>155</v>
      </c>
      <c r="BD72" s="96"/>
      <c r="BH72" s="45"/>
      <c r="BJ72" s="26"/>
      <c r="BK72" s="26"/>
      <c r="BL72" s="26"/>
      <c r="BM72" s="26"/>
      <c r="BN72" s="26"/>
      <c r="BO72" s="79"/>
      <c r="BP72" s="26">
        <f>Tabela3[[#This Row],[1º trim/2025]]+Tabela3[[#This Row],[2º trim/2025]]+Tabela3[[#This Row],[3º trim/2025]]+Tabela3[[#This Row],[4º trim/2025]]</f>
        <v>0</v>
      </c>
      <c r="BQ72" s="26"/>
      <c r="BR72" s="26"/>
      <c r="BS72" s="26"/>
      <c r="BT72" s="26"/>
    </row>
    <row r="73" spans="2:72" hidden="1" x14ac:dyDescent="0.25">
      <c r="B73" s="273">
        <v>72</v>
      </c>
      <c r="C73" s="67">
        <v>1</v>
      </c>
      <c r="D73" s="181"/>
      <c r="E73" s="181" t="s">
        <v>437</v>
      </c>
      <c r="F73" s="181"/>
      <c r="G73" s="297"/>
      <c r="H73" s="271"/>
      <c r="I73" s="271"/>
      <c r="J73" s="271"/>
      <c r="K73" s="271"/>
      <c r="L73" s="271"/>
      <c r="M73" s="271"/>
      <c r="N73" s="271"/>
      <c r="O73" s="271"/>
      <c r="P73" s="59"/>
      <c r="Q73" s="59"/>
      <c r="R73" s="59"/>
      <c r="S73"/>
      <c r="T73" s="52"/>
      <c r="U73" s="63"/>
      <c r="V73" s="59"/>
      <c r="W73" s="59"/>
      <c r="X73" s="59"/>
      <c r="Y73" s="59"/>
      <c r="Z73" s="64"/>
      <c r="AA73" s="59"/>
      <c r="AB73" s="65"/>
      <c r="AC73" s="59"/>
      <c r="AD73" s="59"/>
      <c r="AE73" s="59"/>
      <c r="AF73" s="61" t="s">
        <v>78</v>
      </c>
      <c r="AG73" s="189"/>
      <c r="AH73" s="61"/>
      <c r="AI73" s="61" t="s">
        <v>437</v>
      </c>
      <c r="AJ73" s="61"/>
      <c r="AK73" s="61"/>
      <c r="AL73" s="61"/>
      <c r="AM73" s="61"/>
      <c r="AN73" s="61" t="s">
        <v>438</v>
      </c>
      <c r="AO73" s="181"/>
      <c r="AP73" s="68"/>
      <c r="AQ73" s="68"/>
      <c r="AR73" s="66"/>
      <c r="AS73" s="60"/>
      <c r="AT73" s="66"/>
      <c r="AU73" s="69"/>
      <c r="AV73" s="70"/>
      <c r="AW73" s="71">
        <v>248</v>
      </c>
      <c r="AX73" s="71"/>
      <c r="AY73" s="72"/>
      <c r="AZ73" s="72"/>
      <c r="BA73" s="59"/>
      <c r="BB73" s="190" t="s">
        <v>155</v>
      </c>
      <c r="BC73" s="191"/>
      <c r="BD73" s="180"/>
      <c r="BF73" s="26"/>
      <c r="BG73" s="81"/>
      <c r="BH73" s="81"/>
      <c r="BI73" s="81"/>
      <c r="BJ73" s="59"/>
      <c r="BK73" s="59"/>
      <c r="BL73" s="59"/>
      <c r="BM73" s="59"/>
      <c r="BN73" s="59"/>
      <c r="BO73" s="306"/>
      <c r="BP73" s="26">
        <f>Tabela3[[#This Row],[1º trim/2025]]+Tabela3[[#This Row],[2º trim/2025]]+Tabela3[[#This Row],[3º trim/2025]]+Tabela3[[#This Row],[4º trim/2025]]</f>
        <v>0</v>
      </c>
      <c r="BQ73" s="26"/>
      <c r="BR73" s="26"/>
      <c r="BS73" s="26"/>
      <c r="BT73" s="26"/>
    </row>
    <row r="74" spans="2:72" hidden="1" x14ac:dyDescent="0.25">
      <c r="B74" s="273">
        <v>73</v>
      </c>
      <c r="C74" s="36">
        <v>1</v>
      </c>
      <c r="E74" s="118" t="s">
        <v>439</v>
      </c>
      <c r="P74" s="26"/>
      <c r="Q74" s="26"/>
      <c r="R74" s="26"/>
      <c r="S74"/>
      <c r="T74" s="52"/>
      <c r="U74" s="51"/>
      <c r="V74" s="26"/>
      <c r="W74" s="26"/>
      <c r="Z74" s="53"/>
      <c r="AA74" s="26"/>
      <c r="AB74" s="54"/>
      <c r="AF74" s="27" t="s">
        <v>78</v>
      </c>
      <c r="AI74" s="27" t="s">
        <v>439</v>
      </c>
      <c r="AJ74" s="27"/>
      <c r="AK74" s="27"/>
      <c r="AL74" s="27"/>
      <c r="AM74" s="27"/>
      <c r="AN74" s="27" t="s">
        <v>438</v>
      </c>
      <c r="AO74" s="118"/>
      <c r="AR74" s="33"/>
      <c r="AS74" s="28"/>
      <c r="AT74" s="33"/>
      <c r="AU74" s="55"/>
      <c r="AV74" s="56"/>
      <c r="AW74" s="39">
        <v>249</v>
      </c>
      <c r="BA74" s="26"/>
      <c r="BB74" s="178" t="s">
        <v>155</v>
      </c>
      <c r="BD74" s="96"/>
      <c r="BF74" s="26"/>
      <c r="BH74" s="45"/>
      <c r="BJ74" s="26"/>
      <c r="BK74" s="26"/>
      <c r="BL74" s="26"/>
      <c r="BM74" s="26"/>
      <c r="BN74" s="26"/>
      <c r="BO74" s="79"/>
      <c r="BP74" s="26">
        <f>Tabela3[[#This Row],[1º trim/2025]]+Tabela3[[#This Row],[2º trim/2025]]+Tabela3[[#This Row],[3º trim/2025]]+Tabela3[[#This Row],[4º trim/2025]]</f>
        <v>0</v>
      </c>
      <c r="BQ74" s="26"/>
      <c r="BR74" s="26"/>
      <c r="BS74" s="26"/>
      <c r="BT74" s="26"/>
    </row>
    <row r="75" spans="2:72" hidden="1" x14ac:dyDescent="0.25">
      <c r="B75" s="273">
        <v>74</v>
      </c>
      <c r="C75" s="36">
        <v>1</v>
      </c>
      <c r="E75" s="118" t="s">
        <v>428</v>
      </c>
      <c r="P75" s="26"/>
      <c r="Q75" s="26"/>
      <c r="R75" s="26"/>
      <c r="S75"/>
      <c r="T75" s="52"/>
      <c r="U75" s="51"/>
      <c r="V75" s="26"/>
      <c r="W75" s="26"/>
      <c r="Z75" s="53"/>
      <c r="AA75" s="26"/>
      <c r="AB75" s="54"/>
      <c r="AF75" s="27" t="s">
        <v>78</v>
      </c>
      <c r="AI75" s="27" t="s">
        <v>428</v>
      </c>
      <c r="AJ75" s="27"/>
      <c r="AK75" s="27"/>
      <c r="AL75" s="27"/>
      <c r="AM75" s="27"/>
      <c r="AN75" s="27" t="s">
        <v>429</v>
      </c>
      <c r="AO75" s="118"/>
      <c r="AR75" s="33"/>
      <c r="AS75" s="28"/>
      <c r="AT75" s="33"/>
      <c r="AU75" s="55"/>
      <c r="AV75" s="56"/>
      <c r="AW75" s="39">
        <v>242</v>
      </c>
      <c r="BA75" s="26"/>
      <c r="BB75" s="178" t="s">
        <v>155</v>
      </c>
      <c r="BD75" s="96"/>
      <c r="BF75" s="26"/>
      <c r="BH75" s="45"/>
      <c r="BJ75" s="26"/>
      <c r="BK75" s="26"/>
      <c r="BL75" s="26"/>
      <c r="BM75" s="26"/>
      <c r="BN75" s="26"/>
      <c r="BO75" s="79"/>
      <c r="BP75" s="26">
        <f>Tabela3[[#This Row],[1º trim/2025]]+Tabela3[[#This Row],[2º trim/2025]]+Tabela3[[#This Row],[3º trim/2025]]+Tabela3[[#This Row],[4º trim/2025]]</f>
        <v>0</v>
      </c>
      <c r="BQ75" s="26"/>
      <c r="BR75" s="26"/>
      <c r="BS75" s="26"/>
      <c r="BT75" s="26"/>
    </row>
    <row r="76" spans="2:72" hidden="1" x14ac:dyDescent="0.25">
      <c r="B76" s="273">
        <v>75</v>
      </c>
      <c r="C76" s="36">
        <v>1</v>
      </c>
      <c r="E76" s="118" t="s">
        <v>440</v>
      </c>
      <c r="P76" s="26"/>
      <c r="Q76" s="26"/>
      <c r="R76" s="26"/>
      <c r="S76"/>
      <c r="T76" s="52"/>
      <c r="U76" s="51"/>
      <c r="V76" s="26"/>
      <c r="W76" s="26"/>
      <c r="Z76" s="53"/>
      <c r="AA76" s="26"/>
      <c r="AB76" s="54"/>
      <c r="AF76" s="27" t="s">
        <v>78</v>
      </c>
      <c r="AI76" s="27" t="s">
        <v>440</v>
      </c>
      <c r="AJ76" s="27"/>
      <c r="AK76" s="27"/>
      <c r="AL76" s="27"/>
      <c r="AM76" s="27"/>
      <c r="AN76" s="27" t="s">
        <v>441</v>
      </c>
      <c r="AO76" s="118"/>
      <c r="AR76" s="33"/>
      <c r="AS76" s="28"/>
      <c r="AT76" s="33"/>
      <c r="AU76" s="55"/>
      <c r="AV76" s="56"/>
      <c r="AW76" s="39">
        <v>250</v>
      </c>
      <c r="BA76" s="26"/>
      <c r="BB76" s="178" t="s">
        <v>155</v>
      </c>
      <c r="BD76" s="96"/>
      <c r="BF76" s="26"/>
      <c r="BH76" s="45"/>
      <c r="BJ76" s="26"/>
      <c r="BK76" s="26"/>
      <c r="BL76" s="26"/>
      <c r="BM76" s="26"/>
      <c r="BN76" s="26"/>
      <c r="BO76" s="79"/>
      <c r="BP76" s="26">
        <f>Tabela3[[#This Row],[1º trim/2025]]+Tabela3[[#This Row],[2º trim/2025]]+Tabela3[[#This Row],[3º trim/2025]]+Tabela3[[#This Row],[4º trim/2025]]</f>
        <v>0</v>
      </c>
      <c r="BQ76" s="26"/>
      <c r="BR76" s="26"/>
      <c r="BS76" s="26"/>
      <c r="BT76" s="26"/>
    </row>
    <row r="77" spans="2:72" hidden="1" x14ac:dyDescent="0.25">
      <c r="B77" s="273">
        <v>76</v>
      </c>
      <c r="C77" s="36">
        <v>1</v>
      </c>
      <c r="E77" s="118" t="s">
        <v>442</v>
      </c>
      <c r="P77" s="26"/>
      <c r="Q77" s="26"/>
      <c r="R77" s="26"/>
      <c r="S77"/>
      <c r="T77" s="52"/>
      <c r="U77" s="51"/>
      <c r="V77" s="26"/>
      <c r="W77" s="26"/>
      <c r="Z77" s="53"/>
      <c r="AA77" s="26"/>
      <c r="AB77" s="54"/>
      <c r="AF77" s="27" t="s">
        <v>78</v>
      </c>
      <c r="AI77" s="27" t="s">
        <v>442</v>
      </c>
      <c r="AJ77" s="27"/>
      <c r="AK77" s="27"/>
      <c r="AL77" s="27"/>
      <c r="AM77" s="27"/>
      <c r="AN77" s="27" t="s">
        <v>441</v>
      </c>
      <c r="AO77" s="118"/>
      <c r="AR77" s="33"/>
      <c r="AS77" s="28"/>
      <c r="AT77" s="33"/>
      <c r="AU77" s="55"/>
      <c r="AV77" s="56"/>
      <c r="AW77" s="39">
        <v>251</v>
      </c>
      <c r="BA77" s="26"/>
      <c r="BB77" s="178" t="s">
        <v>155</v>
      </c>
      <c r="BD77" s="96"/>
      <c r="BF77" s="26"/>
      <c r="BH77" s="45"/>
      <c r="BJ77" s="26"/>
      <c r="BK77" s="26"/>
      <c r="BL77" s="26"/>
      <c r="BM77" s="26"/>
      <c r="BN77" s="26"/>
      <c r="BO77" s="79"/>
      <c r="BP77" s="26">
        <f>Tabela3[[#This Row],[1º trim/2025]]+Tabela3[[#This Row],[2º trim/2025]]+Tabela3[[#This Row],[3º trim/2025]]+Tabela3[[#This Row],[4º trim/2025]]</f>
        <v>0</v>
      </c>
      <c r="BQ77" s="26"/>
      <c r="BR77" s="26"/>
      <c r="BS77" s="26"/>
      <c r="BT77" s="26"/>
    </row>
    <row r="78" spans="2:72" hidden="1" x14ac:dyDescent="0.25">
      <c r="B78" s="273">
        <v>77</v>
      </c>
      <c r="C78" s="36">
        <v>1</v>
      </c>
      <c r="E78" s="118" t="s">
        <v>449</v>
      </c>
      <c r="P78" s="26"/>
      <c r="Q78" s="26"/>
      <c r="R78" s="26"/>
      <c r="S78"/>
      <c r="T78" s="52"/>
      <c r="U78" s="51"/>
      <c r="V78" s="26"/>
      <c r="W78" s="26"/>
      <c r="Z78" s="53"/>
      <c r="AA78" s="26"/>
      <c r="AB78" s="54"/>
      <c r="AF78" s="27" t="s">
        <v>78</v>
      </c>
      <c r="AI78" s="27" t="s">
        <v>449</v>
      </c>
      <c r="AJ78" s="27"/>
      <c r="AK78" s="27"/>
      <c r="AL78" s="27"/>
      <c r="AM78" s="27"/>
      <c r="AN78" s="27" t="s">
        <v>1747</v>
      </c>
      <c r="AO78" s="118"/>
      <c r="AR78" s="33"/>
      <c r="AS78" s="28"/>
      <c r="AT78" s="33"/>
      <c r="AU78" s="55"/>
      <c r="AV78" s="56"/>
      <c r="AW78" s="39">
        <v>257</v>
      </c>
      <c r="BA78" s="26"/>
      <c r="BB78" s="178" t="s">
        <v>155</v>
      </c>
      <c r="BD78" s="96"/>
      <c r="BF78" s="26"/>
      <c r="BH78" s="45"/>
      <c r="BJ78" s="26"/>
      <c r="BK78" s="26"/>
      <c r="BL78" s="26"/>
      <c r="BM78" s="26"/>
      <c r="BN78" s="26"/>
      <c r="BO78" s="79"/>
      <c r="BP78" s="26">
        <f>Tabela3[[#This Row],[1º trim/2025]]+Tabela3[[#This Row],[2º trim/2025]]+Tabela3[[#This Row],[3º trim/2025]]+Tabela3[[#This Row],[4º trim/2025]]</f>
        <v>0</v>
      </c>
      <c r="BQ78" s="26"/>
      <c r="BR78" s="26"/>
      <c r="BS78" s="26"/>
      <c r="BT78" s="26"/>
    </row>
    <row r="79" spans="2:72" hidden="1" x14ac:dyDescent="0.25">
      <c r="B79" s="273">
        <v>78</v>
      </c>
      <c r="C79" s="36">
        <v>1</v>
      </c>
      <c r="E79" s="118" t="s">
        <v>448</v>
      </c>
      <c r="P79" s="26"/>
      <c r="Q79" s="26"/>
      <c r="R79" s="26"/>
      <c r="S79"/>
      <c r="T79" s="52"/>
      <c r="U79" s="51"/>
      <c r="V79" s="26"/>
      <c r="W79" s="26"/>
      <c r="Z79" s="53"/>
      <c r="AA79" s="26"/>
      <c r="AB79" s="54"/>
      <c r="AF79" s="27" t="s">
        <v>78</v>
      </c>
      <c r="AI79" s="27" t="s">
        <v>448</v>
      </c>
      <c r="AJ79" s="27"/>
      <c r="AK79" s="27"/>
      <c r="AL79" s="27"/>
      <c r="AM79" s="27"/>
      <c r="AN79" s="27" t="s">
        <v>1747</v>
      </c>
      <c r="AO79" s="118"/>
      <c r="AR79" s="33"/>
      <c r="AS79" s="28"/>
      <c r="AT79" s="33"/>
      <c r="AU79" s="55"/>
      <c r="AV79" s="56"/>
      <c r="AW79" s="39">
        <v>256</v>
      </c>
      <c r="BA79" s="26"/>
      <c r="BB79" s="178" t="s">
        <v>155</v>
      </c>
      <c r="BD79" s="96"/>
      <c r="BF79" s="26"/>
      <c r="BH79" s="45"/>
      <c r="BJ79" s="26"/>
      <c r="BK79" s="26"/>
      <c r="BL79" s="26"/>
      <c r="BM79" s="26"/>
      <c r="BN79" s="26"/>
      <c r="BO79" s="79"/>
      <c r="BP79" s="26">
        <f>Tabela3[[#This Row],[1º trim/2025]]+Tabela3[[#This Row],[2º trim/2025]]+Tabela3[[#This Row],[3º trim/2025]]+Tabela3[[#This Row],[4º trim/2025]]</f>
        <v>0</v>
      </c>
      <c r="BQ79" s="26"/>
      <c r="BR79" s="26"/>
      <c r="BS79" s="26"/>
      <c r="BT79" s="26"/>
    </row>
    <row r="80" spans="2:72" hidden="1" x14ac:dyDescent="0.25">
      <c r="B80" s="273">
        <v>79</v>
      </c>
      <c r="C80" s="36">
        <v>1</v>
      </c>
      <c r="E80" s="118" t="s">
        <v>445</v>
      </c>
      <c r="P80" s="26"/>
      <c r="Q80" s="26"/>
      <c r="R80" s="26"/>
      <c r="S80"/>
      <c r="T80" s="52"/>
      <c r="U80" s="51"/>
      <c r="V80" s="26"/>
      <c r="W80" s="26"/>
      <c r="Z80" s="53"/>
      <c r="AA80" s="26"/>
      <c r="AB80" s="54"/>
      <c r="AF80" s="27" t="s">
        <v>78</v>
      </c>
      <c r="AI80" s="27" t="s">
        <v>445</v>
      </c>
      <c r="AJ80" s="27"/>
      <c r="AK80" s="27"/>
      <c r="AL80" s="27"/>
      <c r="AM80" s="27"/>
      <c r="AN80" s="27" t="s">
        <v>257</v>
      </c>
      <c r="AO80" s="118"/>
      <c r="AR80" s="33"/>
      <c r="AS80" s="28"/>
      <c r="AT80" s="33"/>
      <c r="AU80" s="55"/>
      <c r="AV80" s="56"/>
      <c r="AW80" s="39">
        <v>253</v>
      </c>
      <c r="BA80" s="26"/>
      <c r="BB80" s="178" t="s">
        <v>155</v>
      </c>
      <c r="BD80" s="96"/>
      <c r="BF80" s="26"/>
      <c r="BH80" s="45"/>
      <c r="BJ80" s="26"/>
      <c r="BK80" s="26"/>
      <c r="BL80" s="26"/>
      <c r="BM80" s="26"/>
      <c r="BN80" s="26"/>
      <c r="BO80" s="79"/>
      <c r="BP80" s="26">
        <f>Tabela3[[#This Row],[1º trim/2025]]+Tabela3[[#This Row],[2º trim/2025]]+Tabela3[[#This Row],[3º trim/2025]]+Tabela3[[#This Row],[4º trim/2025]]</f>
        <v>0</v>
      </c>
      <c r="BQ80" s="26"/>
      <c r="BR80" s="26"/>
      <c r="BS80" s="26"/>
      <c r="BT80" s="26"/>
    </row>
    <row r="81" spans="2:72" hidden="1" x14ac:dyDescent="0.25">
      <c r="B81" s="273">
        <v>80</v>
      </c>
      <c r="C81" s="36">
        <v>1</v>
      </c>
      <c r="E81" s="118" t="s">
        <v>446</v>
      </c>
      <c r="P81" s="26"/>
      <c r="Q81" s="26"/>
      <c r="R81" s="26"/>
      <c r="S81"/>
      <c r="T81" s="52"/>
      <c r="U81" s="51"/>
      <c r="V81" s="26"/>
      <c r="W81" s="26"/>
      <c r="Z81" s="53"/>
      <c r="AA81" s="26"/>
      <c r="AB81" s="54"/>
      <c r="AF81" s="27" t="s">
        <v>78</v>
      </c>
      <c r="AI81" s="27" t="s">
        <v>446</v>
      </c>
      <c r="AJ81" s="27"/>
      <c r="AK81" s="27"/>
      <c r="AL81" s="27"/>
      <c r="AM81" s="27"/>
      <c r="AN81" s="27" t="s">
        <v>257</v>
      </c>
      <c r="AO81" s="118"/>
      <c r="AR81" s="33"/>
      <c r="AS81" s="28"/>
      <c r="AT81" s="33"/>
      <c r="AU81" s="55"/>
      <c r="AV81" s="56"/>
      <c r="AW81" s="39">
        <v>254</v>
      </c>
      <c r="BA81" s="26"/>
      <c r="BB81" s="178" t="s">
        <v>155</v>
      </c>
      <c r="BD81" s="96"/>
      <c r="BF81" s="26"/>
      <c r="BH81" s="45"/>
      <c r="BJ81" s="26"/>
      <c r="BK81" s="26"/>
      <c r="BL81" s="26"/>
      <c r="BM81" s="26"/>
      <c r="BN81" s="26"/>
      <c r="BO81" s="79"/>
      <c r="BP81" s="26">
        <f>Tabela3[[#This Row],[1º trim/2025]]+Tabela3[[#This Row],[2º trim/2025]]+Tabela3[[#This Row],[3º trim/2025]]+Tabela3[[#This Row],[4º trim/2025]]</f>
        <v>0</v>
      </c>
      <c r="BQ81" s="26"/>
      <c r="BR81" s="26"/>
      <c r="BS81" s="26"/>
      <c r="BT81" s="26"/>
    </row>
    <row r="82" spans="2:72" hidden="1" x14ac:dyDescent="0.25">
      <c r="B82" s="273">
        <v>81</v>
      </c>
      <c r="C82" s="36">
        <v>1</v>
      </c>
      <c r="E82" s="118" t="s">
        <v>447</v>
      </c>
      <c r="P82" s="26"/>
      <c r="Q82" s="26"/>
      <c r="R82" s="26"/>
      <c r="S82"/>
      <c r="T82" s="52"/>
      <c r="U82" s="51"/>
      <c r="V82" s="26"/>
      <c r="W82" s="26"/>
      <c r="Z82" s="53"/>
      <c r="AA82" s="26"/>
      <c r="AB82" s="54"/>
      <c r="AF82" s="27" t="s">
        <v>78</v>
      </c>
      <c r="AI82" s="27" t="s">
        <v>447</v>
      </c>
      <c r="AJ82" s="27"/>
      <c r="AK82" s="27"/>
      <c r="AL82" s="27"/>
      <c r="AM82" s="27"/>
      <c r="AN82" s="27" t="s">
        <v>257</v>
      </c>
      <c r="AO82" s="118"/>
      <c r="AR82" s="33"/>
      <c r="AS82" s="28"/>
      <c r="AT82" s="33"/>
      <c r="AU82" s="55"/>
      <c r="AV82" s="56"/>
      <c r="AW82" s="39">
        <v>255</v>
      </c>
      <c r="BA82" s="26"/>
      <c r="BB82" s="178" t="s">
        <v>155</v>
      </c>
      <c r="BD82" s="96"/>
      <c r="BF82" s="26"/>
      <c r="BH82" s="45"/>
      <c r="BJ82" s="26"/>
      <c r="BK82" s="26"/>
      <c r="BL82" s="26"/>
      <c r="BM82" s="26"/>
      <c r="BN82" s="26"/>
      <c r="BO82" s="79"/>
      <c r="BP82" s="26">
        <f>Tabela3[[#This Row],[1º trim/2025]]+Tabela3[[#This Row],[2º trim/2025]]+Tabela3[[#This Row],[3º trim/2025]]+Tabela3[[#This Row],[4º trim/2025]]</f>
        <v>0</v>
      </c>
      <c r="BQ82" s="26"/>
      <c r="BR82" s="26"/>
      <c r="BS82" s="26"/>
      <c r="BT82" s="26"/>
    </row>
    <row r="83" spans="2:72" hidden="1" x14ac:dyDescent="0.25">
      <c r="B83" s="273">
        <v>82</v>
      </c>
      <c r="C83" s="36">
        <v>1</v>
      </c>
      <c r="E83" s="118" t="s">
        <v>469</v>
      </c>
      <c r="P83" s="26"/>
      <c r="Q83" s="26"/>
      <c r="R83" s="26"/>
      <c r="S83"/>
      <c r="T83" s="52"/>
      <c r="U83" s="51"/>
      <c r="V83" s="26"/>
      <c r="W83" s="26"/>
      <c r="Z83" s="53"/>
      <c r="AA83" s="26"/>
      <c r="AB83" s="54"/>
      <c r="AF83" s="27" t="s">
        <v>78</v>
      </c>
      <c r="AI83" s="27" t="s">
        <v>469</v>
      </c>
      <c r="AJ83" s="27"/>
      <c r="AK83" s="27"/>
      <c r="AL83" s="27"/>
      <c r="AM83" s="27"/>
      <c r="AN83" s="27" t="s">
        <v>215</v>
      </c>
      <c r="AO83" s="118"/>
      <c r="AR83" s="33"/>
      <c r="AS83" s="28"/>
      <c r="AT83" s="33"/>
      <c r="AU83" s="55"/>
      <c r="AV83" s="56"/>
      <c r="AW83" s="39">
        <v>271</v>
      </c>
      <c r="BA83" s="26"/>
      <c r="BB83" s="178" t="s">
        <v>155</v>
      </c>
      <c r="BD83" s="96"/>
      <c r="BF83" s="26"/>
      <c r="BH83" s="45"/>
      <c r="BJ83" s="26"/>
      <c r="BK83" s="26"/>
      <c r="BL83" s="26"/>
      <c r="BM83" s="26"/>
      <c r="BN83" s="26"/>
      <c r="BO83" s="79"/>
      <c r="BP83" s="26">
        <f>Tabela3[[#This Row],[1º trim/2025]]+Tabela3[[#This Row],[2º trim/2025]]+Tabela3[[#This Row],[3º trim/2025]]+Tabela3[[#This Row],[4º trim/2025]]</f>
        <v>0</v>
      </c>
      <c r="BQ83" s="26"/>
      <c r="BR83" s="26"/>
      <c r="BS83" s="26"/>
      <c r="BT83" s="26"/>
    </row>
    <row r="84" spans="2:72" hidden="1" x14ac:dyDescent="0.25">
      <c r="B84" s="273">
        <v>83</v>
      </c>
      <c r="C84" s="36">
        <v>1</v>
      </c>
      <c r="E84" s="118" t="s">
        <v>470</v>
      </c>
      <c r="P84" s="26"/>
      <c r="Q84" s="26"/>
      <c r="R84" s="26"/>
      <c r="S84"/>
      <c r="T84" s="52"/>
      <c r="U84" s="51"/>
      <c r="V84" s="26"/>
      <c r="W84" s="26"/>
      <c r="Z84" s="53"/>
      <c r="AA84" s="26"/>
      <c r="AB84" s="54"/>
      <c r="AF84" s="27" t="s">
        <v>78</v>
      </c>
      <c r="AI84" s="27" t="s">
        <v>470</v>
      </c>
      <c r="AJ84" s="27"/>
      <c r="AK84" s="27"/>
      <c r="AL84" s="27"/>
      <c r="AM84" s="27"/>
      <c r="AN84" s="27" t="s">
        <v>215</v>
      </c>
      <c r="AO84" s="118"/>
      <c r="AR84" s="33"/>
      <c r="AS84" s="28"/>
      <c r="AT84" s="33"/>
      <c r="AU84" s="55"/>
      <c r="AV84" s="56"/>
      <c r="AW84" s="39">
        <v>272</v>
      </c>
      <c r="BA84" s="26"/>
      <c r="BB84" s="178" t="s">
        <v>155</v>
      </c>
      <c r="BD84" s="96"/>
      <c r="BF84" s="26"/>
      <c r="BH84" s="45"/>
      <c r="BJ84" s="26"/>
      <c r="BK84" s="26"/>
      <c r="BL84" s="26"/>
      <c r="BM84" s="26"/>
      <c r="BN84" s="26"/>
      <c r="BO84" s="79"/>
      <c r="BP84" s="26">
        <f>Tabela3[[#This Row],[1º trim/2025]]+Tabela3[[#This Row],[2º trim/2025]]+Tabela3[[#This Row],[3º trim/2025]]+Tabela3[[#This Row],[4º trim/2025]]</f>
        <v>0</v>
      </c>
      <c r="BQ84" s="26"/>
      <c r="BR84" s="26"/>
      <c r="BS84" s="26"/>
      <c r="BT84" s="26"/>
    </row>
    <row r="85" spans="2:72" hidden="1" x14ac:dyDescent="0.25">
      <c r="B85" s="273">
        <v>84</v>
      </c>
      <c r="C85" s="36">
        <v>1</v>
      </c>
      <c r="E85" s="118" t="s">
        <v>450</v>
      </c>
      <c r="P85" s="26"/>
      <c r="Q85" s="26"/>
      <c r="R85" s="26"/>
      <c r="S85"/>
      <c r="T85" s="52"/>
      <c r="U85" s="51"/>
      <c r="V85" s="26"/>
      <c r="W85" s="26"/>
      <c r="Z85" s="53"/>
      <c r="AA85" s="26"/>
      <c r="AB85" s="54"/>
      <c r="AF85" s="27" t="s">
        <v>78</v>
      </c>
      <c r="AI85" s="27" t="s">
        <v>450</v>
      </c>
      <c r="AJ85" s="27"/>
      <c r="AK85" s="27"/>
      <c r="AL85" s="27"/>
      <c r="AM85" s="27"/>
      <c r="AN85" s="27" t="s">
        <v>451</v>
      </c>
      <c r="AO85" s="118"/>
      <c r="AR85" s="33"/>
      <c r="AS85" s="28"/>
      <c r="AT85" s="33"/>
      <c r="AU85" s="55"/>
      <c r="AV85" s="56"/>
      <c r="AW85" s="39">
        <v>258</v>
      </c>
      <c r="BA85" s="26"/>
      <c r="BB85" s="178" t="s">
        <v>155</v>
      </c>
      <c r="BD85" s="96"/>
      <c r="BF85" s="26"/>
      <c r="BH85" s="45"/>
      <c r="BJ85" s="26"/>
      <c r="BK85" s="26"/>
      <c r="BL85" s="26"/>
      <c r="BM85" s="26"/>
      <c r="BN85" s="26"/>
      <c r="BO85" s="79"/>
      <c r="BP85" s="26">
        <f>Tabela3[[#This Row],[1º trim/2025]]+Tabela3[[#This Row],[2º trim/2025]]+Tabela3[[#This Row],[3º trim/2025]]+Tabela3[[#This Row],[4º trim/2025]]</f>
        <v>0</v>
      </c>
      <c r="BQ85" s="26"/>
      <c r="BR85" s="26"/>
      <c r="BS85" s="26"/>
      <c r="BT85" s="26"/>
    </row>
    <row r="86" spans="2:72" hidden="1" x14ac:dyDescent="0.25">
      <c r="B86" s="273">
        <v>85</v>
      </c>
      <c r="C86" s="36">
        <v>1</v>
      </c>
      <c r="E86" s="118" t="s">
        <v>466</v>
      </c>
      <c r="P86" s="26"/>
      <c r="Q86" s="26"/>
      <c r="R86" s="26"/>
      <c r="S86"/>
      <c r="T86" s="52"/>
      <c r="U86" s="51"/>
      <c r="V86" s="26"/>
      <c r="W86" s="26"/>
      <c r="Z86" s="53"/>
      <c r="AA86" s="26"/>
      <c r="AB86" s="54"/>
      <c r="AF86" s="27" t="s">
        <v>78</v>
      </c>
      <c r="AI86" s="27" t="s">
        <v>466</v>
      </c>
      <c r="AJ86" s="27"/>
      <c r="AK86" s="27"/>
      <c r="AL86" s="27"/>
      <c r="AM86" s="27"/>
      <c r="AN86" s="27" t="s">
        <v>467</v>
      </c>
      <c r="AO86" s="118"/>
      <c r="AR86" s="33"/>
      <c r="AS86" s="28"/>
      <c r="AT86" s="33"/>
      <c r="AU86" s="55"/>
      <c r="AV86" s="56"/>
      <c r="AW86" s="39">
        <v>269</v>
      </c>
      <c r="BA86" s="26"/>
      <c r="BB86" s="178" t="s">
        <v>155</v>
      </c>
      <c r="BD86" s="96"/>
      <c r="BF86" s="26"/>
      <c r="BH86" s="45"/>
      <c r="BJ86" s="26"/>
      <c r="BK86" s="26"/>
      <c r="BL86" s="26"/>
      <c r="BM86" s="26"/>
      <c r="BN86" s="26"/>
      <c r="BO86" s="79"/>
      <c r="BP86" s="26">
        <f>Tabela3[[#This Row],[1º trim/2025]]+Tabela3[[#This Row],[2º trim/2025]]+Tabela3[[#This Row],[3º trim/2025]]+Tabela3[[#This Row],[4º trim/2025]]</f>
        <v>0</v>
      </c>
      <c r="BQ86" s="26"/>
      <c r="BR86" s="26"/>
      <c r="BS86" s="26"/>
      <c r="BT86" s="26"/>
    </row>
    <row r="87" spans="2:72" hidden="1" x14ac:dyDescent="0.25">
      <c r="B87" s="273">
        <v>86</v>
      </c>
      <c r="C87" s="36">
        <v>1</v>
      </c>
      <c r="E87" s="118" t="s">
        <v>455</v>
      </c>
      <c r="P87" s="26"/>
      <c r="Q87" s="26"/>
      <c r="R87" s="26"/>
      <c r="S87"/>
      <c r="T87" s="52"/>
      <c r="U87" s="51"/>
      <c r="V87" s="26"/>
      <c r="W87" s="26"/>
      <c r="Z87" s="53"/>
      <c r="AA87" s="26"/>
      <c r="AB87" s="54"/>
      <c r="AF87" s="27" t="s">
        <v>78</v>
      </c>
      <c r="AI87" s="27" t="s">
        <v>455</v>
      </c>
      <c r="AJ87" s="27"/>
      <c r="AK87" s="27"/>
      <c r="AL87" s="27"/>
      <c r="AM87" s="27"/>
      <c r="AN87" s="27" t="s">
        <v>239</v>
      </c>
      <c r="AO87" s="118"/>
      <c r="AR87" s="33"/>
      <c r="AS87" s="28"/>
      <c r="AT87" s="33"/>
      <c r="AU87" s="55"/>
      <c r="AV87" s="56"/>
      <c r="AW87" s="39">
        <v>261</v>
      </c>
      <c r="BA87" s="26"/>
      <c r="BB87" s="178" t="s">
        <v>155</v>
      </c>
      <c r="BD87" s="96"/>
      <c r="BF87" s="26"/>
      <c r="BH87" s="45"/>
      <c r="BJ87" s="26"/>
      <c r="BK87" s="26"/>
      <c r="BL87" s="26"/>
      <c r="BM87" s="26"/>
      <c r="BN87" s="26"/>
      <c r="BO87" s="79"/>
      <c r="BP87" s="26">
        <f>Tabela3[[#This Row],[1º trim/2025]]+Tabela3[[#This Row],[2º trim/2025]]+Tabela3[[#This Row],[3º trim/2025]]+Tabela3[[#This Row],[4º trim/2025]]</f>
        <v>0</v>
      </c>
      <c r="BQ87" s="26"/>
      <c r="BR87" s="26"/>
      <c r="BS87" s="26"/>
      <c r="BT87" s="26"/>
    </row>
    <row r="88" spans="2:72" hidden="1" x14ac:dyDescent="0.25">
      <c r="B88" s="273">
        <v>87</v>
      </c>
      <c r="C88" s="36">
        <v>1</v>
      </c>
      <c r="E88" s="118" t="s">
        <v>456</v>
      </c>
      <c r="P88" s="26"/>
      <c r="Q88" s="26"/>
      <c r="R88" s="26"/>
      <c r="S88"/>
      <c r="T88" s="52"/>
      <c r="U88" s="51"/>
      <c r="V88" s="26"/>
      <c r="W88" s="26"/>
      <c r="Z88" s="53"/>
      <c r="AA88" s="26"/>
      <c r="AB88" s="54"/>
      <c r="AF88" s="27" t="s">
        <v>78</v>
      </c>
      <c r="AI88" s="27" t="s">
        <v>456</v>
      </c>
      <c r="AJ88" s="27"/>
      <c r="AK88" s="27"/>
      <c r="AL88" s="27"/>
      <c r="AM88" s="27"/>
      <c r="AN88" s="27" t="s">
        <v>239</v>
      </c>
      <c r="AO88" s="118"/>
      <c r="AR88" s="33"/>
      <c r="AS88" s="28"/>
      <c r="AT88" s="33"/>
      <c r="AU88" s="55"/>
      <c r="AV88" s="56"/>
      <c r="AW88" s="39">
        <v>262</v>
      </c>
      <c r="BA88" s="26"/>
      <c r="BB88" s="178" t="s">
        <v>155</v>
      </c>
      <c r="BD88" s="96"/>
      <c r="BF88" s="26"/>
      <c r="BH88" s="45"/>
      <c r="BJ88" s="26"/>
      <c r="BK88" s="26"/>
      <c r="BL88" s="26"/>
      <c r="BM88" s="26"/>
      <c r="BN88" s="26"/>
      <c r="BO88" s="79"/>
      <c r="BP88" s="26">
        <f>Tabela3[[#This Row],[1º trim/2025]]+Tabela3[[#This Row],[2º trim/2025]]+Tabela3[[#This Row],[3º trim/2025]]+Tabela3[[#This Row],[4º trim/2025]]</f>
        <v>0</v>
      </c>
      <c r="BQ88" s="26"/>
      <c r="BR88" s="26"/>
      <c r="BS88" s="26"/>
      <c r="BT88" s="26"/>
    </row>
    <row r="89" spans="2:72" hidden="1" x14ac:dyDescent="0.25">
      <c r="B89" s="273">
        <v>88</v>
      </c>
      <c r="C89" s="36">
        <v>1</v>
      </c>
      <c r="E89" s="118" t="s">
        <v>246</v>
      </c>
      <c r="P89" s="26"/>
      <c r="Q89" s="26"/>
      <c r="R89" s="26"/>
      <c r="S89"/>
      <c r="T89" s="52"/>
      <c r="U89" s="51"/>
      <c r="V89" s="26"/>
      <c r="W89" s="26"/>
      <c r="Z89" s="53"/>
      <c r="AA89" s="26"/>
      <c r="AB89" s="54"/>
      <c r="AF89" s="27" t="s">
        <v>78</v>
      </c>
      <c r="AI89" s="27" t="s">
        <v>246</v>
      </c>
      <c r="AJ89" s="27"/>
      <c r="AK89" s="27"/>
      <c r="AL89" s="27"/>
      <c r="AM89" s="27"/>
      <c r="AN89" s="27" t="s">
        <v>215</v>
      </c>
      <c r="AO89" s="118"/>
      <c r="AR89" s="33"/>
      <c r="AS89" s="28"/>
      <c r="AT89" s="33"/>
      <c r="AU89" s="55"/>
      <c r="AV89" s="56"/>
      <c r="AW89" s="39">
        <v>86</v>
      </c>
      <c r="BA89" s="26"/>
      <c r="BB89" s="178" t="s">
        <v>155</v>
      </c>
      <c r="BD89" s="96"/>
      <c r="BF89" s="26"/>
      <c r="BH89" s="45"/>
      <c r="BJ89" s="26"/>
      <c r="BK89" s="26"/>
      <c r="BL89" s="26"/>
      <c r="BM89" s="26"/>
      <c r="BN89" s="26"/>
      <c r="BO89" s="79"/>
      <c r="BP89" s="26">
        <f>Tabela3[[#This Row],[1º trim/2025]]+Tabela3[[#This Row],[2º trim/2025]]+Tabela3[[#This Row],[3º trim/2025]]+Tabela3[[#This Row],[4º trim/2025]]</f>
        <v>0</v>
      </c>
      <c r="BQ89" s="26"/>
      <c r="BR89" s="26"/>
      <c r="BS89" s="26"/>
      <c r="BT89" s="26"/>
    </row>
    <row r="90" spans="2:72" hidden="1" x14ac:dyDescent="0.25">
      <c r="B90" s="273">
        <v>89</v>
      </c>
      <c r="C90" s="36">
        <v>1</v>
      </c>
      <c r="E90" s="118" t="s">
        <v>312</v>
      </c>
      <c r="P90" s="26"/>
      <c r="Q90" s="26"/>
      <c r="R90" s="26"/>
      <c r="S90"/>
      <c r="T90" s="52"/>
      <c r="U90" s="51"/>
      <c r="V90" s="26"/>
      <c r="W90" s="26"/>
      <c r="Z90" s="53"/>
      <c r="AA90" s="26"/>
      <c r="AB90" s="54"/>
      <c r="AF90" s="27" t="s">
        <v>78</v>
      </c>
      <c r="AI90" s="27" t="s">
        <v>312</v>
      </c>
      <c r="AJ90" s="27"/>
      <c r="AK90" s="27"/>
      <c r="AL90" s="27"/>
      <c r="AM90" s="27"/>
      <c r="AN90" s="27" t="s">
        <v>215</v>
      </c>
      <c r="AO90" s="118"/>
      <c r="AR90" s="33"/>
      <c r="AS90" s="28"/>
      <c r="AT90" s="33"/>
      <c r="AU90" s="55"/>
      <c r="AV90" s="56"/>
      <c r="AW90" s="39">
        <v>139</v>
      </c>
      <c r="BA90" s="26"/>
      <c r="BB90" s="178" t="s">
        <v>155</v>
      </c>
      <c r="BD90" s="96"/>
      <c r="BF90" s="26"/>
      <c r="BH90" s="45"/>
      <c r="BJ90" s="26"/>
      <c r="BK90" s="26"/>
      <c r="BL90" s="26"/>
      <c r="BM90" s="26"/>
      <c r="BN90" s="26"/>
      <c r="BO90" s="79"/>
      <c r="BP90" s="26">
        <f>Tabela3[[#This Row],[1º trim/2025]]+Tabela3[[#This Row],[2º trim/2025]]+Tabela3[[#This Row],[3º trim/2025]]+Tabela3[[#This Row],[4º trim/2025]]</f>
        <v>0</v>
      </c>
      <c r="BQ90" s="26"/>
      <c r="BR90" s="26"/>
      <c r="BS90" s="26"/>
      <c r="BT90" s="26"/>
    </row>
    <row r="91" spans="2:72" hidden="1" x14ac:dyDescent="0.25">
      <c r="B91" s="273">
        <v>90</v>
      </c>
      <c r="C91" s="36">
        <v>1</v>
      </c>
      <c r="E91" s="118" t="s">
        <v>247</v>
      </c>
      <c r="P91" s="26"/>
      <c r="Q91" s="26"/>
      <c r="R91" s="26"/>
      <c r="S91"/>
      <c r="T91" s="52"/>
      <c r="U91" s="51"/>
      <c r="V91" s="26"/>
      <c r="W91" s="26"/>
      <c r="Z91" s="53"/>
      <c r="AA91" s="26"/>
      <c r="AB91" s="54"/>
      <c r="AF91" s="27" t="s">
        <v>78</v>
      </c>
      <c r="AI91" s="27" t="s">
        <v>247</v>
      </c>
      <c r="AJ91" s="27"/>
      <c r="AK91" s="27"/>
      <c r="AL91" s="27"/>
      <c r="AM91" s="27"/>
      <c r="AN91" s="27" t="s">
        <v>215</v>
      </c>
      <c r="AO91" s="118"/>
      <c r="AR91" s="33"/>
      <c r="AS91" s="28"/>
      <c r="AT91" s="33"/>
      <c r="AU91" s="55"/>
      <c r="AV91" s="56"/>
      <c r="AW91" s="39">
        <v>87</v>
      </c>
      <c r="BA91" s="26"/>
      <c r="BB91" s="178" t="s">
        <v>155</v>
      </c>
      <c r="BD91" s="96"/>
      <c r="BF91" s="26"/>
      <c r="BH91" s="45"/>
      <c r="BJ91" s="26"/>
      <c r="BK91" s="26"/>
      <c r="BL91" s="26"/>
      <c r="BM91" s="26"/>
      <c r="BN91" s="26"/>
      <c r="BO91" s="79"/>
      <c r="BP91" s="26">
        <f>Tabela3[[#This Row],[1º trim/2025]]+Tabela3[[#This Row],[2º trim/2025]]+Tabela3[[#This Row],[3º trim/2025]]+Tabela3[[#This Row],[4º trim/2025]]</f>
        <v>0</v>
      </c>
      <c r="BQ91" s="26"/>
      <c r="BR91" s="26"/>
      <c r="BS91" s="26"/>
      <c r="BT91" s="26"/>
    </row>
    <row r="92" spans="2:72" hidden="1" x14ac:dyDescent="0.25">
      <c r="B92" s="273">
        <v>91</v>
      </c>
      <c r="C92" s="36">
        <v>1</v>
      </c>
      <c r="E92" s="118" t="s">
        <v>313</v>
      </c>
      <c r="P92" s="26"/>
      <c r="Q92" s="26"/>
      <c r="R92" s="26"/>
      <c r="S92"/>
      <c r="T92" s="52"/>
      <c r="U92" s="51"/>
      <c r="V92" s="26"/>
      <c r="W92" s="26"/>
      <c r="Z92" s="53"/>
      <c r="AA92" s="26"/>
      <c r="AB92" s="54"/>
      <c r="AF92" s="27" t="s">
        <v>78</v>
      </c>
      <c r="AI92" s="27" t="s">
        <v>313</v>
      </c>
      <c r="AJ92" s="27"/>
      <c r="AK92" s="27"/>
      <c r="AL92" s="27"/>
      <c r="AM92" s="27"/>
      <c r="AN92" s="27" t="s">
        <v>215</v>
      </c>
      <c r="AO92" s="118"/>
      <c r="AR92" s="33"/>
      <c r="AS92" s="28"/>
      <c r="AT92" s="33"/>
      <c r="AU92" s="55"/>
      <c r="AV92" s="56"/>
      <c r="AW92" s="39">
        <v>140</v>
      </c>
      <c r="BA92" s="26"/>
      <c r="BB92" s="178" t="s">
        <v>155</v>
      </c>
      <c r="BD92" s="96"/>
      <c r="BF92" s="26"/>
      <c r="BH92" s="45"/>
      <c r="BJ92" s="26"/>
      <c r="BK92" s="26"/>
      <c r="BL92" s="26"/>
      <c r="BM92" s="26"/>
      <c r="BN92" s="26"/>
      <c r="BO92" s="79"/>
      <c r="BP92" s="26">
        <f>Tabela3[[#This Row],[1º trim/2025]]+Tabela3[[#This Row],[2º trim/2025]]+Tabela3[[#This Row],[3º trim/2025]]+Tabela3[[#This Row],[4º trim/2025]]</f>
        <v>0</v>
      </c>
      <c r="BQ92" s="26"/>
      <c r="BR92" s="26"/>
      <c r="BS92" s="26"/>
      <c r="BT92" s="26"/>
    </row>
    <row r="93" spans="2:72" hidden="1" x14ac:dyDescent="0.25">
      <c r="B93" s="273">
        <v>92</v>
      </c>
      <c r="C93" s="36">
        <v>1</v>
      </c>
      <c r="E93" s="118" t="s">
        <v>248</v>
      </c>
      <c r="P93" s="26"/>
      <c r="Q93" s="26"/>
      <c r="R93" s="26"/>
      <c r="S93"/>
      <c r="T93" s="52"/>
      <c r="U93" s="51"/>
      <c r="V93" s="26"/>
      <c r="W93" s="26"/>
      <c r="Z93" s="53"/>
      <c r="AA93" s="26"/>
      <c r="AB93" s="54"/>
      <c r="AF93" s="27" t="s">
        <v>78</v>
      </c>
      <c r="AI93" s="27" t="s">
        <v>248</v>
      </c>
      <c r="AJ93" s="27"/>
      <c r="AK93" s="27"/>
      <c r="AL93" s="27"/>
      <c r="AM93" s="27"/>
      <c r="AN93" s="27" t="s">
        <v>215</v>
      </c>
      <c r="AO93" s="118"/>
      <c r="AR93" s="33"/>
      <c r="AS93" s="28"/>
      <c r="AT93" s="33"/>
      <c r="AU93" s="55"/>
      <c r="AV93" s="56"/>
      <c r="AW93" s="39">
        <v>88</v>
      </c>
      <c r="BA93" s="26"/>
      <c r="BB93" s="178" t="s">
        <v>155</v>
      </c>
      <c r="BD93" s="96"/>
      <c r="BF93" s="26"/>
      <c r="BH93" s="45"/>
      <c r="BJ93" s="26"/>
      <c r="BK93" s="26"/>
      <c r="BL93" s="26"/>
      <c r="BM93" s="26"/>
      <c r="BN93" s="26"/>
      <c r="BO93" s="79"/>
      <c r="BP93" s="26">
        <f>Tabela3[[#This Row],[1º trim/2025]]+Tabela3[[#This Row],[2º trim/2025]]+Tabela3[[#This Row],[3º trim/2025]]+Tabela3[[#This Row],[4º trim/2025]]</f>
        <v>0</v>
      </c>
      <c r="BQ93" s="26"/>
      <c r="BR93" s="26"/>
      <c r="BS93" s="26"/>
      <c r="BT93" s="26"/>
    </row>
    <row r="94" spans="2:72" hidden="1" x14ac:dyDescent="0.25">
      <c r="B94" s="273">
        <v>93</v>
      </c>
      <c r="C94" s="36">
        <v>1</v>
      </c>
      <c r="E94" s="118" t="s">
        <v>314</v>
      </c>
      <c r="P94" s="26"/>
      <c r="Q94" s="26"/>
      <c r="R94" s="26"/>
      <c r="S94"/>
      <c r="T94" s="52"/>
      <c r="U94" s="51"/>
      <c r="V94" s="26"/>
      <c r="W94" s="26"/>
      <c r="Z94" s="53"/>
      <c r="AA94" s="26"/>
      <c r="AB94" s="54"/>
      <c r="AF94" s="27" t="s">
        <v>78</v>
      </c>
      <c r="AI94" s="27" t="s">
        <v>314</v>
      </c>
      <c r="AJ94" s="27"/>
      <c r="AK94" s="27"/>
      <c r="AL94" s="27"/>
      <c r="AM94" s="27"/>
      <c r="AN94" s="27" t="s">
        <v>215</v>
      </c>
      <c r="AO94" s="118"/>
      <c r="AR94" s="33"/>
      <c r="AS94" s="28"/>
      <c r="AT94" s="33"/>
      <c r="AU94" s="55"/>
      <c r="AV94" s="56"/>
      <c r="AW94" s="39">
        <v>141</v>
      </c>
      <c r="BA94" s="26"/>
      <c r="BB94" s="178" t="s">
        <v>155</v>
      </c>
      <c r="BD94" s="96"/>
      <c r="BF94" s="26"/>
      <c r="BH94" s="45"/>
      <c r="BJ94" s="26"/>
      <c r="BK94" s="26"/>
      <c r="BL94" s="26"/>
      <c r="BM94" s="26"/>
      <c r="BN94" s="26"/>
      <c r="BO94" s="79"/>
      <c r="BP94" s="26">
        <f>Tabela3[[#This Row],[1º trim/2025]]+Tabela3[[#This Row],[2º trim/2025]]+Tabela3[[#This Row],[3º trim/2025]]+Tabela3[[#This Row],[4º trim/2025]]</f>
        <v>0</v>
      </c>
      <c r="BQ94" s="26"/>
      <c r="BR94" s="26"/>
      <c r="BS94" s="26"/>
      <c r="BT94" s="26"/>
    </row>
    <row r="95" spans="2:72" hidden="1" x14ac:dyDescent="0.25">
      <c r="B95" s="273">
        <v>94</v>
      </c>
      <c r="C95" s="36">
        <v>1</v>
      </c>
      <c r="E95" s="118" t="s">
        <v>463</v>
      </c>
      <c r="P95" s="26"/>
      <c r="Q95" s="26"/>
      <c r="R95" s="26"/>
      <c r="S95"/>
      <c r="T95" s="52"/>
      <c r="U95" s="51"/>
      <c r="V95" s="26"/>
      <c r="W95" s="26"/>
      <c r="Z95" s="53"/>
      <c r="AA95" s="26"/>
      <c r="AB95" s="54"/>
      <c r="AF95" s="27" t="s">
        <v>78</v>
      </c>
      <c r="AI95" s="27" t="s">
        <v>463</v>
      </c>
      <c r="AJ95" s="27"/>
      <c r="AK95" s="27"/>
      <c r="AL95" s="27"/>
      <c r="AM95" s="27"/>
      <c r="AN95" s="27" t="s">
        <v>215</v>
      </c>
      <c r="AO95" s="118"/>
      <c r="AR95" s="33"/>
      <c r="AS95" s="28"/>
      <c r="AT95" s="33"/>
      <c r="AU95" s="55"/>
      <c r="AV95" s="56"/>
      <c r="AW95" s="39">
        <v>266</v>
      </c>
      <c r="BA95" s="26"/>
      <c r="BB95" s="178" t="s">
        <v>155</v>
      </c>
      <c r="BD95" s="96"/>
      <c r="BF95" s="26"/>
      <c r="BH95" s="45"/>
      <c r="BJ95" s="26"/>
      <c r="BK95" s="26"/>
      <c r="BL95" s="26"/>
      <c r="BM95" s="26"/>
      <c r="BN95" s="26"/>
      <c r="BO95" s="79"/>
      <c r="BP95" s="26">
        <f>Tabela3[[#This Row],[1º trim/2025]]+Tabela3[[#This Row],[2º trim/2025]]+Tabela3[[#This Row],[3º trim/2025]]+Tabela3[[#This Row],[4º trim/2025]]</f>
        <v>0</v>
      </c>
      <c r="BQ95" s="26"/>
      <c r="BR95" s="26"/>
      <c r="BS95" s="26"/>
      <c r="BT95" s="26"/>
    </row>
    <row r="96" spans="2:72" hidden="1" x14ac:dyDescent="0.25">
      <c r="B96" s="273">
        <v>95</v>
      </c>
      <c r="C96" s="36">
        <v>1</v>
      </c>
      <c r="E96" s="118" t="s">
        <v>464</v>
      </c>
      <c r="P96" s="26"/>
      <c r="Q96" s="26"/>
      <c r="R96" s="26"/>
      <c r="S96"/>
      <c r="T96" s="52"/>
      <c r="U96" s="51"/>
      <c r="V96" s="26"/>
      <c r="W96" s="26"/>
      <c r="Z96" s="53"/>
      <c r="AA96" s="26"/>
      <c r="AB96" s="54"/>
      <c r="AF96" s="27" t="s">
        <v>78</v>
      </c>
      <c r="AI96" s="27" t="s">
        <v>464</v>
      </c>
      <c r="AJ96" s="27"/>
      <c r="AK96" s="27"/>
      <c r="AL96" s="27"/>
      <c r="AM96" s="27"/>
      <c r="AN96" s="27" t="s">
        <v>215</v>
      </c>
      <c r="AO96" s="118"/>
      <c r="AR96" s="33"/>
      <c r="AS96" s="28"/>
      <c r="AT96" s="33"/>
      <c r="AU96" s="55"/>
      <c r="AV96" s="56"/>
      <c r="AW96" s="39">
        <v>267</v>
      </c>
      <c r="BA96" s="26"/>
      <c r="BB96" s="178" t="s">
        <v>155</v>
      </c>
      <c r="BD96" s="96"/>
      <c r="BF96" s="26"/>
      <c r="BH96" s="45"/>
      <c r="BJ96" s="26"/>
      <c r="BK96" s="26"/>
      <c r="BL96" s="26"/>
      <c r="BM96" s="26"/>
      <c r="BN96" s="26"/>
      <c r="BO96" s="79"/>
      <c r="BP96" s="26">
        <f>Tabela3[[#This Row],[1º trim/2025]]+Tabela3[[#This Row],[2º trim/2025]]+Tabela3[[#This Row],[3º trim/2025]]+Tabela3[[#This Row],[4º trim/2025]]</f>
        <v>0</v>
      </c>
      <c r="BQ96" s="26"/>
      <c r="BR96" s="26"/>
      <c r="BS96" s="26"/>
      <c r="BT96" s="26"/>
    </row>
    <row r="97" spans="2:72" hidden="1" x14ac:dyDescent="0.25">
      <c r="B97" s="273">
        <v>96</v>
      </c>
      <c r="C97" s="36">
        <v>1</v>
      </c>
      <c r="E97" s="118" t="s">
        <v>459</v>
      </c>
      <c r="P97" s="26"/>
      <c r="Q97" s="26"/>
      <c r="R97" s="26"/>
      <c r="S97"/>
      <c r="T97" s="52"/>
      <c r="U97" s="51"/>
      <c r="V97" s="26"/>
      <c r="W97" s="26"/>
      <c r="Z97" s="53"/>
      <c r="AA97" s="26"/>
      <c r="AB97" s="54"/>
      <c r="AF97" s="27" t="s">
        <v>78</v>
      </c>
      <c r="AI97" s="27" t="s">
        <v>459</v>
      </c>
      <c r="AJ97" s="27"/>
      <c r="AK97" s="27"/>
      <c r="AL97" s="27"/>
      <c r="AM97" s="27"/>
      <c r="AN97" s="27" t="s">
        <v>460</v>
      </c>
      <c r="AO97" s="118"/>
      <c r="AR97" s="33"/>
      <c r="AS97" s="28"/>
      <c r="AT97" s="33"/>
      <c r="AU97" s="55"/>
      <c r="AV97" s="56"/>
      <c r="AW97" s="39">
        <v>264</v>
      </c>
      <c r="BA97" s="26"/>
      <c r="BB97" s="178" t="s">
        <v>155</v>
      </c>
      <c r="BD97" s="96"/>
      <c r="BF97" s="26"/>
      <c r="BH97" s="45"/>
      <c r="BJ97" s="26"/>
      <c r="BK97" s="26"/>
      <c r="BL97" s="26"/>
      <c r="BM97" s="26"/>
      <c r="BN97" s="26"/>
      <c r="BO97" s="79"/>
      <c r="BP97" s="26">
        <f>Tabela3[[#This Row],[1º trim/2025]]+Tabela3[[#This Row],[2º trim/2025]]+Tabela3[[#This Row],[3º trim/2025]]+Tabela3[[#This Row],[4º trim/2025]]</f>
        <v>0</v>
      </c>
      <c r="BQ97" s="26"/>
      <c r="BR97" s="26"/>
      <c r="BS97" s="26"/>
      <c r="BT97" s="26"/>
    </row>
    <row r="98" spans="2:72" hidden="1" x14ac:dyDescent="0.25">
      <c r="B98" s="273">
        <v>97</v>
      </c>
      <c r="C98" s="36">
        <v>1</v>
      </c>
      <c r="E98" s="118" t="s">
        <v>472</v>
      </c>
      <c r="P98" s="26"/>
      <c r="Q98" s="26"/>
      <c r="R98" s="26"/>
      <c r="S98"/>
      <c r="T98" s="52"/>
      <c r="U98" s="51"/>
      <c r="V98" s="26"/>
      <c r="W98" s="26"/>
      <c r="Z98" s="53"/>
      <c r="AA98" s="26"/>
      <c r="AB98" s="54"/>
      <c r="AF98" s="27" t="s">
        <v>78</v>
      </c>
      <c r="AI98" s="27" t="s">
        <v>472</v>
      </c>
      <c r="AJ98" s="27"/>
      <c r="AK98" s="27"/>
      <c r="AL98" s="27"/>
      <c r="AM98" s="27"/>
      <c r="AN98" s="27" t="s">
        <v>215</v>
      </c>
      <c r="AO98" s="118"/>
      <c r="AR98" s="33"/>
      <c r="AS98" s="28"/>
      <c r="AT98" s="33"/>
      <c r="AU98" s="55"/>
      <c r="AV98" s="56"/>
      <c r="AW98" s="39">
        <v>274</v>
      </c>
      <c r="BA98" s="26"/>
      <c r="BB98" s="178" t="s">
        <v>155</v>
      </c>
      <c r="BD98" s="96"/>
      <c r="BF98" s="26"/>
      <c r="BH98" s="45"/>
      <c r="BJ98" s="26"/>
      <c r="BK98" s="26"/>
      <c r="BL98" s="26"/>
      <c r="BM98" s="26"/>
      <c r="BN98" s="26"/>
      <c r="BO98" s="79"/>
      <c r="BP98" s="26">
        <f>Tabela3[[#This Row],[1º trim/2025]]+Tabela3[[#This Row],[2º trim/2025]]+Tabela3[[#This Row],[3º trim/2025]]+Tabela3[[#This Row],[4º trim/2025]]</f>
        <v>0</v>
      </c>
      <c r="BQ98" s="26"/>
      <c r="BR98" s="26"/>
      <c r="BS98" s="26"/>
      <c r="BT98" s="26"/>
    </row>
    <row r="99" spans="2:72" hidden="1" x14ac:dyDescent="0.25">
      <c r="B99" s="273">
        <v>98</v>
      </c>
      <c r="C99" s="36">
        <v>1</v>
      </c>
      <c r="E99" s="118" t="s">
        <v>479</v>
      </c>
      <c r="P99" s="26"/>
      <c r="Q99" s="26"/>
      <c r="R99" s="26"/>
      <c r="S99"/>
      <c r="T99" s="52"/>
      <c r="U99" s="51"/>
      <c r="V99" s="26"/>
      <c r="W99" s="26"/>
      <c r="Z99" s="53"/>
      <c r="AA99" s="26"/>
      <c r="AB99" s="54"/>
      <c r="AF99" s="192" t="s">
        <v>78</v>
      </c>
      <c r="AI99" s="27" t="s">
        <v>479</v>
      </c>
      <c r="AJ99" s="27"/>
      <c r="AK99" s="27"/>
      <c r="AL99" s="27"/>
      <c r="AM99" s="27"/>
      <c r="AN99" s="192" t="s">
        <v>215</v>
      </c>
      <c r="AO99" s="193"/>
      <c r="AP99" s="102"/>
      <c r="AQ99" s="102"/>
      <c r="AR99" s="168"/>
      <c r="AS99" s="103"/>
      <c r="AT99" s="33"/>
      <c r="AU99" s="169"/>
      <c r="AV99" s="170"/>
      <c r="AW99" s="39">
        <v>279</v>
      </c>
      <c r="BA99" s="26"/>
      <c r="BB99" s="178" t="s">
        <v>155</v>
      </c>
      <c r="BD99" s="96"/>
      <c r="BF99" s="26"/>
      <c r="BH99" s="45"/>
      <c r="BJ99" s="26"/>
      <c r="BK99" s="26"/>
      <c r="BL99" s="26"/>
      <c r="BM99" s="26"/>
      <c r="BN99" s="26"/>
      <c r="BO99" s="79"/>
      <c r="BP99" s="26">
        <f>Tabela3[[#This Row],[1º trim/2025]]+Tabela3[[#This Row],[2º trim/2025]]+Tabela3[[#This Row],[3º trim/2025]]+Tabela3[[#This Row],[4º trim/2025]]</f>
        <v>0</v>
      </c>
      <c r="BQ99" s="26"/>
      <c r="BR99" s="26"/>
      <c r="BS99" s="26"/>
      <c r="BT99" s="26"/>
    </row>
    <row r="100" spans="2:72" hidden="1" x14ac:dyDescent="0.25">
      <c r="B100" s="273">
        <v>99</v>
      </c>
      <c r="C100" s="36">
        <v>1</v>
      </c>
      <c r="E100" s="118" t="s">
        <v>480</v>
      </c>
      <c r="P100" s="26"/>
      <c r="Q100" s="26"/>
      <c r="R100" s="26"/>
      <c r="S100"/>
      <c r="T100" s="52"/>
      <c r="U100" s="51"/>
      <c r="V100" s="26"/>
      <c r="W100" s="26"/>
      <c r="Z100" s="53"/>
      <c r="AA100" s="26"/>
      <c r="AB100" s="54"/>
      <c r="AF100" s="27" t="s">
        <v>78</v>
      </c>
      <c r="AI100" s="27" t="s">
        <v>480</v>
      </c>
      <c r="AJ100" s="27"/>
      <c r="AK100" s="27"/>
      <c r="AL100" s="27"/>
      <c r="AM100" s="27"/>
      <c r="AN100" s="27" t="s">
        <v>215</v>
      </c>
      <c r="AO100" s="118"/>
      <c r="AR100" s="33"/>
      <c r="AS100" s="28"/>
      <c r="AT100" s="33"/>
      <c r="AU100" s="55"/>
      <c r="AV100" s="56"/>
      <c r="AW100" s="39">
        <v>280</v>
      </c>
      <c r="BA100" s="26"/>
      <c r="BB100" s="178" t="s">
        <v>155</v>
      </c>
      <c r="BD100" s="96"/>
      <c r="BF100" s="26"/>
      <c r="BH100" s="45"/>
      <c r="BJ100" s="26"/>
      <c r="BK100" s="26"/>
      <c r="BL100" s="26"/>
      <c r="BM100" s="26"/>
      <c r="BN100" s="26"/>
      <c r="BO100" s="79"/>
      <c r="BP100" s="26">
        <f>Tabela3[[#This Row],[1º trim/2025]]+Tabela3[[#This Row],[2º trim/2025]]+Tabela3[[#This Row],[3º trim/2025]]+Tabela3[[#This Row],[4º trim/2025]]</f>
        <v>0</v>
      </c>
      <c r="BQ100" s="26"/>
      <c r="BR100" s="26"/>
      <c r="BS100" s="26"/>
      <c r="BT100" s="26"/>
    </row>
    <row r="101" spans="2:72" hidden="1" x14ac:dyDescent="0.25">
      <c r="B101" s="273">
        <v>100</v>
      </c>
      <c r="C101" s="36">
        <v>1</v>
      </c>
      <c r="E101" s="118" t="s">
        <v>468</v>
      </c>
      <c r="P101" s="26"/>
      <c r="Q101" s="26"/>
      <c r="R101" s="26"/>
      <c r="S101"/>
      <c r="T101" s="52"/>
      <c r="U101" s="51"/>
      <c r="V101" s="26"/>
      <c r="W101" s="26"/>
      <c r="Z101" s="53"/>
      <c r="AA101" s="26"/>
      <c r="AB101" s="54"/>
      <c r="AF101" s="27" t="s">
        <v>78</v>
      </c>
      <c r="AI101" s="27" t="s">
        <v>468</v>
      </c>
      <c r="AJ101" s="27"/>
      <c r="AK101" s="27"/>
      <c r="AL101" s="27"/>
      <c r="AM101" s="27"/>
      <c r="AN101" s="27" t="s">
        <v>243</v>
      </c>
      <c r="AO101" s="118"/>
      <c r="AR101" s="33"/>
      <c r="AS101" s="28"/>
      <c r="AT101" s="33"/>
      <c r="AU101" s="55"/>
      <c r="AV101" s="56"/>
      <c r="AW101" s="39">
        <v>270</v>
      </c>
      <c r="BA101" s="26"/>
      <c r="BB101" s="178" t="s">
        <v>155</v>
      </c>
      <c r="BD101" s="96"/>
      <c r="BF101" s="26"/>
      <c r="BH101" s="45"/>
      <c r="BJ101" s="26"/>
      <c r="BK101" s="26"/>
      <c r="BL101" s="26"/>
      <c r="BM101" s="26"/>
      <c r="BN101" s="26"/>
      <c r="BO101" s="79"/>
      <c r="BP101" s="26">
        <f>Tabela3[[#This Row],[1º trim/2025]]+Tabela3[[#This Row],[2º trim/2025]]+Tabela3[[#This Row],[3º trim/2025]]+Tabela3[[#This Row],[4º trim/2025]]</f>
        <v>0</v>
      </c>
      <c r="BQ101" s="26"/>
      <c r="BR101" s="26"/>
      <c r="BS101" s="26"/>
      <c r="BT101" s="26"/>
    </row>
    <row r="102" spans="2:72" hidden="1" x14ac:dyDescent="0.25">
      <c r="B102" s="273">
        <v>101</v>
      </c>
      <c r="C102" s="36">
        <v>1</v>
      </c>
      <c r="E102" s="118" t="s">
        <v>476</v>
      </c>
      <c r="P102" s="26"/>
      <c r="Q102" s="26"/>
      <c r="R102" s="26"/>
      <c r="S102"/>
      <c r="T102" s="52"/>
      <c r="U102" s="51"/>
      <c r="V102" s="26"/>
      <c r="W102" s="26"/>
      <c r="Z102" s="53"/>
      <c r="AA102" s="26"/>
      <c r="AB102" s="54"/>
      <c r="AF102" s="27" t="s">
        <v>78</v>
      </c>
      <c r="AI102" s="27" t="s">
        <v>476</v>
      </c>
      <c r="AJ102" s="27"/>
      <c r="AK102" s="27"/>
      <c r="AL102" s="27"/>
      <c r="AM102" s="27"/>
      <c r="AN102" s="27" t="s">
        <v>215</v>
      </c>
      <c r="AO102" s="118"/>
      <c r="AR102" s="33"/>
      <c r="AS102" s="28"/>
      <c r="AT102" s="33"/>
      <c r="AU102" s="55"/>
      <c r="AV102" s="56"/>
      <c r="AW102" s="39">
        <v>277</v>
      </c>
      <c r="BA102" s="26"/>
      <c r="BB102" s="178" t="s">
        <v>155</v>
      </c>
      <c r="BD102" s="96"/>
      <c r="BF102" s="26"/>
      <c r="BH102" s="45"/>
      <c r="BJ102" s="26"/>
      <c r="BK102" s="26"/>
      <c r="BL102" s="26"/>
      <c r="BM102" s="26"/>
      <c r="BN102" s="26"/>
      <c r="BO102" s="79"/>
      <c r="BP102" s="26">
        <f>Tabela3[[#This Row],[1º trim/2025]]+Tabela3[[#This Row],[2º trim/2025]]+Tabela3[[#This Row],[3º trim/2025]]+Tabela3[[#This Row],[4º trim/2025]]</f>
        <v>0</v>
      </c>
      <c r="BQ102" s="26"/>
      <c r="BR102" s="26"/>
      <c r="BS102" s="26"/>
      <c r="BT102" s="26"/>
    </row>
    <row r="103" spans="2:72" hidden="1" x14ac:dyDescent="0.25">
      <c r="B103" s="273">
        <v>102</v>
      </c>
      <c r="C103" s="36">
        <v>1</v>
      </c>
      <c r="E103" s="118" t="s">
        <v>473</v>
      </c>
      <c r="P103" s="26"/>
      <c r="Q103" s="26"/>
      <c r="R103" s="26"/>
      <c r="S103"/>
      <c r="T103" s="52"/>
      <c r="U103" s="51"/>
      <c r="V103" s="26"/>
      <c r="W103" s="26"/>
      <c r="Z103" s="53"/>
      <c r="AA103" s="26"/>
      <c r="AB103" s="54"/>
      <c r="AF103" s="27" t="s">
        <v>78</v>
      </c>
      <c r="AI103" s="27" t="s">
        <v>473</v>
      </c>
      <c r="AJ103" s="27"/>
      <c r="AK103" s="27"/>
      <c r="AL103" s="27"/>
      <c r="AM103" s="27"/>
      <c r="AN103" s="27" t="s">
        <v>647</v>
      </c>
      <c r="AO103" s="118"/>
      <c r="AR103" s="33"/>
      <c r="AS103" s="28"/>
      <c r="AT103" s="33"/>
      <c r="AU103" s="55"/>
      <c r="AV103" s="56"/>
      <c r="AW103" s="39">
        <v>275</v>
      </c>
      <c r="BA103" s="26"/>
      <c r="BB103" s="178" t="s">
        <v>155</v>
      </c>
      <c r="BD103" s="96"/>
      <c r="BF103" s="26"/>
      <c r="BH103" s="45"/>
      <c r="BJ103" s="26"/>
      <c r="BK103" s="26"/>
      <c r="BL103" s="26"/>
      <c r="BM103" s="26"/>
      <c r="BN103" s="26"/>
      <c r="BO103" s="79"/>
      <c r="BP103" s="26">
        <f>Tabela3[[#This Row],[1º trim/2025]]+Tabela3[[#This Row],[2º trim/2025]]+Tabela3[[#This Row],[3º trim/2025]]+Tabela3[[#This Row],[4º trim/2025]]</f>
        <v>0</v>
      </c>
      <c r="BQ103" s="26"/>
      <c r="BR103" s="26"/>
      <c r="BS103" s="26"/>
      <c r="BT103" s="26"/>
    </row>
    <row r="104" spans="2:72" hidden="1" x14ac:dyDescent="0.25">
      <c r="B104" s="273">
        <v>103</v>
      </c>
      <c r="C104" s="36">
        <v>1</v>
      </c>
      <c r="E104" s="118" t="s">
        <v>475</v>
      </c>
      <c r="P104" s="26"/>
      <c r="Q104" s="26"/>
      <c r="R104" s="26"/>
      <c r="S104"/>
      <c r="T104" s="52"/>
      <c r="U104" s="51"/>
      <c r="V104" s="26"/>
      <c r="W104" s="26"/>
      <c r="Z104" s="53"/>
      <c r="AA104" s="26"/>
      <c r="AB104" s="54"/>
      <c r="AF104" s="27" t="s">
        <v>78</v>
      </c>
      <c r="AI104" s="27" t="s">
        <v>475</v>
      </c>
      <c r="AJ104" s="27"/>
      <c r="AK104" s="27"/>
      <c r="AL104" s="27"/>
      <c r="AM104" s="27"/>
      <c r="AN104" s="27" t="s">
        <v>647</v>
      </c>
      <c r="AO104" s="118"/>
      <c r="AR104" s="33"/>
      <c r="AS104" s="28"/>
      <c r="AT104" s="33"/>
      <c r="AU104" s="55"/>
      <c r="AV104" s="56"/>
      <c r="AW104" s="39">
        <v>276</v>
      </c>
      <c r="BA104" s="26"/>
      <c r="BB104" s="178" t="s">
        <v>155</v>
      </c>
      <c r="BD104" s="96"/>
      <c r="BF104" s="26"/>
      <c r="BH104" s="45"/>
      <c r="BJ104" s="26"/>
      <c r="BK104" s="26"/>
      <c r="BL104" s="26"/>
      <c r="BM104" s="26"/>
      <c r="BN104" s="26"/>
      <c r="BO104" s="79"/>
      <c r="BP104" s="26">
        <f>Tabela3[[#This Row],[1º trim/2025]]+Tabela3[[#This Row],[2º trim/2025]]+Tabela3[[#This Row],[3º trim/2025]]+Tabela3[[#This Row],[4º trim/2025]]</f>
        <v>0</v>
      </c>
      <c r="BQ104" s="26"/>
      <c r="BR104" s="26"/>
      <c r="BS104" s="26"/>
      <c r="BT104" s="26"/>
    </row>
    <row r="105" spans="2:72" hidden="1" x14ac:dyDescent="0.25">
      <c r="B105" s="273">
        <v>104</v>
      </c>
      <c r="C105" s="36">
        <v>1</v>
      </c>
      <c r="E105" s="118" t="s">
        <v>477</v>
      </c>
      <c r="P105" s="26"/>
      <c r="Q105" s="26"/>
      <c r="R105" s="26"/>
      <c r="S105"/>
      <c r="T105" s="52"/>
      <c r="U105" s="51"/>
      <c r="V105" s="26"/>
      <c r="W105" s="26"/>
      <c r="Z105" s="53"/>
      <c r="AA105" s="26"/>
      <c r="AB105" s="54"/>
      <c r="AF105" s="27" t="s">
        <v>78</v>
      </c>
      <c r="AI105" s="27" t="s">
        <v>477</v>
      </c>
      <c r="AJ105" s="27"/>
      <c r="AK105" s="27"/>
      <c r="AL105" s="27"/>
      <c r="AM105" s="27"/>
      <c r="AN105" s="27" t="s">
        <v>478</v>
      </c>
      <c r="AO105" s="118"/>
      <c r="AR105" s="33"/>
      <c r="AS105" s="28"/>
      <c r="AT105" s="33"/>
      <c r="AU105" s="55"/>
      <c r="AV105" s="56"/>
      <c r="AW105" s="39">
        <v>278</v>
      </c>
      <c r="BA105" s="26"/>
      <c r="BB105" s="178" t="s">
        <v>155</v>
      </c>
      <c r="BD105" s="96"/>
      <c r="BF105" s="26"/>
      <c r="BH105" s="45"/>
      <c r="BJ105" s="26"/>
      <c r="BK105" s="26"/>
      <c r="BL105" s="26"/>
      <c r="BM105" s="26"/>
      <c r="BN105" s="26"/>
      <c r="BO105" s="79"/>
      <c r="BP105" s="26">
        <f>Tabela3[[#This Row],[1º trim/2025]]+Tabela3[[#This Row],[2º trim/2025]]+Tabela3[[#This Row],[3º trim/2025]]+Tabela3[[#This Row],[4º trim/2025]]</f>
        <v>0</v>
      </c>
      <c r="BQ105" s="26"/>
      <c r="BR105" s="26"/>
      <c r="BS105" s="26"/>
      <c r="BT105" s="26"/>
    </row>
    <row r="106" spans="2:72" hidden="1" x14ac:dyDescent="0.25">
      <c r="B106" s="273">
        <v>105</v>
      </c>
      <c r="C106" s="36">
        <v>1</v>
      </c>
      <c r="E106" s="118" t="s">
        <v>484</v>
      </c>
      <c r="P106" s="26"/>
      <c r="Q106" s="26"/>
      <c r="R106" s="26"/>
      <c r="S106"/>
      <c r="T106" s="52"/>
      <c r="U106" s="51"/>
      <c r="V106" s="26"/>
      <c r="W106" s="26"/>
      <c r="Z106" s="53"/>
      <c r="AA106" s="26"/>
      <c r="AB106" s="54"/>
      <c r="AF106" s="27" t="s">
        <v>78</v>
      </c>
      <c r="AI106" s="27" t="s">
        <v>484</v>
      </c>
      <c r="AJ106" s="27"/>
      <c r="AK106" s="27"/>
      <c r="AL106" s="27"/>
      <c r="AM106" s="27"/>
      <c r="AN106" s="27" t="s">
        <v>215</v>
      </c>
      <c r="AO106" s="118"/>
      <c r="AR106" s="33"/>
      <c r="AS106" s="28"/>
      <c r="AT106" s="33"/>
      <c r="AU106" s="55"/>
      <c r="AV106" s="56"/>
      <c r="AW106" s="39">
        <v>284</v>
      </c>
      <c r="BA106" s="26"/>
      <c r="BB106" s="178" t="s">
        <v>155</v>
      </c>
      <c r="BD106" s="96"/>
      <c r="BF106" s="26"/>
      <c r="BH106" s="45"/>
      <c r="BJ106" s="26"/>
      <c r="BK106" s="26"/>
      <c r="BL106" s="26"/>
      <c r="BM106" s="26"/>
      <c r="BN106" s="26"/>
      <c r="BO106" s="79"/>
      <c r="BP106" s="26">
        <f>Tabela3[[#This Row],[1º trim/2025]]+Tabela3[[#This Row],[2º trim/2025]]+Tabela3[[#This Row],[3º trim/2025]]+Tabela3[[#This Row],[4º trim/2025]]</f>
        <v>0</v>
      </c>
      <c r="BQ106" s="26"/>
      <c r="BR106" s="26"/>
      <c r="BS106" s="26"/>
      <c r="BT106" s="26"/>
    </row>
    <row r="107" spans="2:72" hidden="1" x14ac:dyDescent="0.25">
      <c r="B107" s="273">
        <v>106</v>
      </c>
      <c r="C107" s="36">
        <v>1</v>
      </c>
      <c r="E107" s="118" t="s">
        <v>249</v>
      </c>
      <c r="P107" s="26"/>
      <c r="Q107" s="26"/>
      <c r="R107" s="26"/>
      <c r="S107"/>
      <c r="T107" s="52"/>
      <c r="U107" s="51"/>
      <c r="V107" s="26"/>
      <c r="W107" s="26"/>
      <c r="Z107" s="53"/>
      <c r="AA107" s="26"/>
      <c r="AB107" s="54"/>
      <c r="AF107" s="27" t="s">
        <v>78</v>
      </c>
      <c r="AI107" s="27" t="s">
        <v>249</v>
      </c>
      <c r="AJ107" s="27"/>
      <c r="AK107" s="27"/>
      <c r="AL107" s="27"/>
      <c r="AM107" s="27"/>
      <c r="AN107" s="27" t="s">
        <v>250</v>
      </c>
      <c r="AO107" s="118"/>
      <c r="AR107" s="33"/>
      <c r="AS107" s="28"/>
      <c r="AT107" s="33"/>
      <c r="AU107" s="55"/>
      <c r="AV107" s="56"/>
      <c r="AW107" s="39">
        <v>89</v>
      </c>
      <c r="BA107" s="26"/>
      <c r="BB107" s="178" t="s">
        <v>155</v>
      </c>
      <c r="BD107" s="96"/>
      <c r="BF107" s="26"/>
      <c r="BH107" s="45"/>
      <c r="BJ107" s="26"/>
      <c r="BK107" s="26"/>
      <c r="BL107" s="26"/>
      <c r="BM107" s="26"/>
      <c r="BN107" s="26"/>
      <c r="BO107" s="79"/>
      <c r="BP107" s="26">
        <f>Tabela3[[#This Row],[1º trim/2025]]+Tabela3[[#This Row],[2º trim/2025]]+Tabela3[[#This Row],[3º trim/2025]]+Tabela3[[#This Row],[4º trim/2025]]</f>
        <v>0</v>
      </c>
      <c r="BQ107" s="26"/>
      <c r="BR107" s="26"/>
      <c r="BS107" s="26"/>
      <c r="BT107" s="26"/>
    </row>
    <row r="108" spans="2:72" hidden="1" x14ac:dyDescent="0.25">
      <c r="B108" s="273">
        <v>107</v>
      </c>
      <c r="C108" s="36">
        <v>1</v>
      </c>
      <c r="E108" s="118" t="s">
        <v>322</v>
      </c>
      <c r="P108" s="26"/>
      <c r="Q108" s="26"/>
      <c r="R108" s="26"/>
      <c r="S108"/>
      <c r="T108" s="52"/>
      <c r="U108" s="51"/>
      <c r="V108" s="26"/>
      <c r="W108" s="26"/>
      <c r="Z108" s="53"/>
      <c r="AA108" s="26"/>
      <c r="AB108" s="54"/>
      <c r="AF108" s="27" t="s">
        <v>78</v>
      </c>
      <c r="AI108" s="27" t="s">
        <v>322</v>
      </c>
      <c r="AJ108" s="27"/>
      <c r="AK108" s="27"/>
      <c r="AL108" s="27"/>
      <c r="AM108" s="27"/>
      <c r="AN108" s="27" t="s">
        <v>257</v>
      </c>
      <c r="AO108" s="118"/>
      <c r="AR108" s="33"/>
      <c r="AS108" s="28"/>
      <c r="AT108" s="33"/>
      <c r="AU108" s="55"/>
      <c r="AV108" s="56"/>
      <c r="AW108" s="39">
        <v>148</v>
      </c>
      <c r="BA108" s="26"/>
      <c r="BB108" s="178" t="s">
        <v>155</v>
      </c>
      <c r="BD108" s="96"/>
      <c r="BF108" s="26"/>
      <c r="BH108" s="45"/>
      <c r="BJ108" s="26"/>
      <c r="BK108" s="26"/>
      <c r="BL108" s="26"/>
      <c r="BM108" s="26"/>
      <c r="BN108" s="26"/>
      <c r="BO108" s="79"/>
      <c r="BP108" s="26">
        <f>Tabela3[[#This Row],[1º trim/2025]]+Tabela3[[#This Row],[2º trim/2025]]+Tabela3[[#This Row],[3º trim/2025]]+Tabela3[[#This Row],[4º trim/2025]]</f>
        <v>0</v>
      </c>
      <c r="BQ108" s="26"/>
      <c r="BR108" s="26"/>
      <c r="BS108" s="26"/>
      <c r="BT108" s="26"/>
    </row>
    <row r="109" spans="2:72" hidden="1" x14ac:dyDescent="0.25">
      <c r="B109" s="273">
        <v>108</v>
      </c>
      <c r="C109" s="36">
        <v>1</v>
      </c>
      <c r="E109" s="118" t="s">
        <v>253</v>
      </c>
      <c r="P109" s="26"/>
      <c r="Q109" s="26"/>
      <c r="R109" s="26"/>
      <c r="S109"/>
      <c r="T109" s="52"/>
      <c r="U109" s="51"/>
      <c r="V109" s="26"/>
      <c r="W109" s="26"/>
      <c r="Z109" s="53"/>
      <c r="AA109" s="26"/>
      <c r="AB109" s="54"/>
      <c r="AF109" s="27" t="s">
        <v>78</v>
      </c>
      <c r="AI109" s="27" t="s">
        <v>253</v>
      </c>
      <c r="AJ109" s="27"/>
      <c r="AK109" s="27"/>
      <c r="AL109" s="27"/>
      <c r="AM109" s="27"/>
      <c r="AN109" s="27" t="s">
        <v>250</v>
      </c>
      <c r="AO109" s="118"/>
      <c r="AR109" s="33"/>
      <c r="AS109" s="28"/>
      <c r="AT109" s="33"/>
      <c r="AU109" s="55"/>
      <c r="AV109" s="56"/>
      <c r="AW109" s="39">
        <v>91</v>
      </c>
      <c r="BA109" s="26"/>
      <c r="BB109" s="178" t="s">
        <v>155</v>
      </c>
      <c r="BD109" s="96"/>
      <c r="BF109" s="26"/>
      <c r="BH109" s="45"/>
      <c r="BJ109" s="26"/>
      <c r="BK109" s="26"/>
      <c r="BL109" s="26"/>
      <c r="BM109" s="26"/>
      <c r="BN109" s="26"/>
      <c r="BO109" s="79"/>
      <c r="BP109" s="26">
        <f>Tabela3[[#This Row],[1º trim/2025]]+Tabela3[[#This Row],[2º trim/2025]]+Tabela3[[#This Row],[3º trim/2025]]+Tabela3[[#This Row],[4º trim/2025]]</f>
        <v>0</v>
      </c>
      <c r="BQ109" s="26"/>
      <c r="BR109" s="26"/>
      <c r="BS109" s="26"/>
      <c r="BT109" s="26"/>
    </row>
    <row r="110" spans="2:72" hidden="1" x14ac:dyDescent="0.25">
      <c r="B110" s="273">
        <v>109</v>
      </c>
      <c r="C110" s="36">
        <v>1</v>
      </c>
      <c r="E110" s="118" t="s">
        <v>254</v>
      </c>
      <c r="P110" s="26"/>
      <c r="Q110" s="26"/>
      <c r="R110" s="26"/>
      <c r="S110"/>
      <c r="T110" s="52"/>
      <c r="U110" s="51"/>
      <c r="V110" s="26"/>
      <c r="W110" s="26"/>
      <c r="Z110" s="53"/>
      <c r="AA110" s="26"/>
      <c r="AB110" s="54"/>
      <c r="AF110" s="27" t="s">
        <v>78</v>
      </c>
      <c r="AI110" s="27" t="s">
        <v>254</v>
      </c>
      <c r="AJ110" s="27"/>
      <c r="AK110" s="27"/>
      <c r="AL110" s="27"/>
      <c r="AM110" s="27"/>
      <c r="AN110" s="27" t="s">
        <v>250</v>
      </c>
      <c r="AO110" s="118"/>
      <c r="AR110" s="33"/>
      <c r="AS110" s="28"/>
      <c r="AT110" s="33"/>
      <c r="AU110" s="55"/>
      <c r="AV110" s="56"/>
      <c r="AW110" s="39">
        <v>92</v>
      </c>
      <c r="BA110" s="26"/>
      <c r="BB110" s="178" t="s">
        <v>155</v>
      </c>
      <c r="BD110" s="96"/>
      <c r="BF110" s="26"/>
      <c r="BH110" s="45"/>
      <c r="BJ110" s="26"/>
      <c r="BK110" s="26"/>
      <c r="BL110" s="26"/>
      <c r="BM110" s="26"/>
      <c r="BN110" s="26"/>
      <c r="BO110" s="79"/>
      <c r="BP110" s="26">
        <f>Tabela3[[#This Row],[1º trim/2025]]+Tabela3[[#This Row],[2º trim/2025]]+Tabela3[[#This Row],[3º trim/2025]]+Tabela3[[#This Row],[4º trim/2025]]</f>
        <v>0</v>
      </c>
      <c r="BQ110" s="26"/>
      <c r="BR110" s="26"/>
      <c r="BS110" s="26"/>
      <c r="BT110" s="26"/>
    </row>
    <row r="111" spans="2:72" hidden="1" x14ac:dyDescent="0.25">
      <c r="B111" s="273">
        <v>110</v>
      </c>
      <c r="C111" s="36">
        <v>1</v>
      </c>
      <c r="E111" s="118" t="s">
        <v>255</v>
      </c>
      <c r="P111" s="26"/>
      <c r="Q111" s="26"/>
      <c r="R111" s="26"/>
      <c r="S111"/>
      <c r="T111" s="52"/>
      <c r="U111" s="51"/>
      <c r="V111" s="26"/>
      <c r="W111" s="26"/>
      <c r="Z111" s="53"/>
      <c r="AA111" s="26"/>
      <c r="AB111" s="54"/>
      <c r="AF111" s="27" t="s">
        <v>78</v>
      </c>
      <c r="AI111" s="27" t="s">
        <v>255</v>
      </c>
      <c r="AJ111" s="27"/>
      <c r="AK111" s="27"/>
      <c r="AL111" s="27"/>
      <c r="AM111" s="27"/>
      <c r="AN111" s="27" t="s">
        <v>250</v>
      </c>
      <c r="AO111" s="118"/>
      <c r="AR111" s="33"/>
      <c r="AS111" s="28"/>
      <c r="AT111" s="33"/>
      <c r="AU111" s="55"/>
      <c r="AV111" s="56"/>
      <c r="AW111" s="39">
        <v>93</v>
      </c>
      <c r="BA111" s="26"/>
      <c r="BB111" s="178" t="s">
        <v>155</v>
      </c>
      <c r="BD111" s="96"/>
      <c r="BF111" s="26"/>
      <c r="BH111" s="45"/>
      <c r="BJ111" s="26"/>
      <c r="BK111" s="26"/>
      <c r="BL111" s="26"/>
      <c r="BM111" s="26"/>
      <c r="BN111" s="26"/>
      <c r="BO111" s="79"/>
      <c r="BP111" s="26">
        <f>Tabela3[[#This Row],[1º trim/2025]]+Tabela3[[#This Row],[2º trim/2025]]+Tabela3[[#This Row],[3º trim/2025]]+Tabela3[[#This Row],[4º trim/2025]]</f>
        <v>0</v>
      </c>
      <c r="BQ111" s="26"/>
      <c r="BR111" s="26"/>
      <c r="BS111" s="26"/>
      <c r="BT111" s="26"/>
    </row>
    <row r="112" spans="2:72" hidden="1" x14ac:dyDescent="0.25">
      <c r="B112" s="273">
        <v>111</v>
      </c>
      <c r="C112" s="36">
        <v>1</v>
      </c>
      <c r="E112" s="118" t="s">
        <v>299</v>
      </c>
      <c r="P112" s="26"/>
      <c r="Q112" s="26"/>
      <c r="R112" s="26"/>
      <c r="S112"/>
      <c r="T112" s="52"/>
      <c r="U112" s="51"/>
      <c r="V112" s="26"/>
      <c r="W112" s="26"/>
      <c r="Z112" s="53"/>
      <c r="AA112" s="26"/>
      <c r="AB112" s="54"/>
      <c r="AF112" s="27" t="s">
        <v>78</v>
      </c>
      <c r="AI112" s="27" t="s">
        <v>299</v>
      </c>
      <c r="AJ112" s="27"/>
      <c r="AK112" s="27"/>
      <c r="AL112" s="27"/>
      <c r="AM112" s="27"/>
      <c r="AN112" s="27" t="s">
        <v>250</v>
      </c>
      <c r="AO112" s="118"/>
      <c r="AR112" s="33"/>
      <c r="AS112" s="28"/>
      <c r="AT112" s="33"/>
      <c r="AU112" s="55"/>
      <c r="AV112" s="56"/>
      <c r="AW112" s="39">
        <v>126</v>
      </c>
      <c r="BA112" s="26"/>
      <c r="BB112" s="178" t="s">
        <v>155</v>
      </c>
      <c r="BD112" s="96"/>
      <c r="BF112" s="26"/>
      <c r="BH112" s="45"/>
      <c r="BJ112" s="26"/>
      <c r="BK112" s="26"/>
      <c r="BL112" s="26"/>
      <c r="BM112" s="26"/>
      <c r="BN112" s="26"/>
      <c r="BO112" s="79"/>
      <c r="BP112" s="26">
        <f>Tabela3[[#This Row],[1º trim/2025]]+Tabela3[[#This Row],[2º trim/2025]]+Tabela3[[#This Row],[3º trim/2025]]+Tabela3[[#This Row],[4º trim/2025]]</f>
        <v>0</v>
      </c>
      <c r="BQ112" s="26"/>
      <c r="BR112" s="26"/>
      <c r="BS112" s="26"/>
      <c r="BT112" s="26"/>
    </row>
    <row r="113" spans="2:72" hidden="1" x14ac:dyDescent="0.25">
      <c r="B113" s="273">
        <v>112</v>
      </c>
      <c r="C113" s="36">
        <v>1</v>
      </c>
      <c r="E113" s="118" t="s">
        <v>300</v>
      </c>
      <c r="P113" s="26"/>
      <c r="Q113" s="26"/>
      <c r="R113" s="26"/>
      <c r="S113"/>
      <c r="T113" s="52"/>
      <c r="U113" s="51"/>
      <c r="V113" s="26"/>
      <c r="W113" s="26"/>
      <c r="Z113" s="53"/>
      <c r="AA113" s="26"/>
      <c r="AB113" s="54"/>
      <c r="AF113" s="27" t="s">
        <v>78</v>
      </c>
      <c r="AI113" s="27" t="s">
        <v>300</v>
      </c>
      <c r="AJ113" s="27"/>
      <c r="AK113" s="27"/>
      <c r="AL113" s="27"/>
      <c r="AM113" s="27"/>
      <c r="AN113" s="27" t="s">
        <v>250</v>
      </c>
      <c r="AO113" s="118"/>
      <c r="AR113" s="33"/>
      <c r="AS113" s="28"/>
      <c r="AT113" s="33"/>
      <c r="AU113" s="55"/>
      <c r="AV113" s="56"/>
      <c r="AW113" s="39">
        <v>127</v>
      </c>
      <c r="BA113" s="26"/>
      <c r="BB113" s="178" t="s">
        <v>155</v>
      </c>
      <c r="BD113" s="96"/>
      <c r="BF113" s="26"/>
      <c r="BH113" s="45"/>
      <c r="BJ113" s="26"/>
      <c r="BK113" s="26"/>
      <c r="BL113" s="26"/>
      <c r="BM113" s="26"/>
      <c r="BN113" s="26"/>
      <c r="BO113" s="79"/>
      <c r="BP113" s="26">
        <f>Tabela3[[#This Row],[1º trim/2025]]+Tabela3[[#This Row],[2º trim/2025]]+Tabela3[[#This Row],[3º trim/2025]]+Tabela3[[#This Row],[4º trim/2025]]</f>
        <v>0</v>
      </c>
      <c r="BQ113" s="26"/>
      <c r="BR113" s="26"/>
      <c r="BS113" s="26"/>
      <c r="BT113" s="26"/>
    </row>
    <row r="114" spans="2:72" hidden="1" x14ac:dyDescent="0.25">
      <c r="B114" s="273">
        <v>113</v>
      </c>
      <c r="C114" s="36">
        <v>1</v>
      </c>
      <c r="E114" s="118" t="s">
        <v>256</v>
      </c>
      <c r="P114" s="26"/>
      <c r="Q114" s="26"/>
      <c r="R114" s="26"/>
      <c r="S114"/>
      <c r="T114" s="52"/>
      <c r="U114" s="51"/>
      <c r="V114" s="26"/>
      <c r="W114" s="26"/>
      <c r="Z114" s="53"/>
      <c r="AA114" s="26"/>
      <c r="AB114" s="54"/>
      <c r="AF114" s="27" t="s">
        <v>78</v>
      </c>
      <c r="AI114" s="27" t="s">
        <v>256</v>
      </c>
      <c r="AJ114" s="27"/>
      <c r="AK114" s="27"/>
      <c r="AL114" s="27"/>
      <c r="AM114" s="27"/>
      <c r="AN114" s="27" t="s">
        <v>257</v>
      </c>
      <c r="AO114" s="118"/>
      <c r="AR114" s="33"/>
      <c r="AS114" s="28"/>
      <c r="AT114" s="33"/>
      <c r="AU114" s="55"/>
      <c r="AV114" s="56"/>
      <c r="AW114" s="39">
        <v>94</v>
      </c>
      <c r="BA114" s="26"/>
      <c r="BB114" s="178" t="s">
        <v>155</v>
      </c>
      <c r="BD114" s="96"/>
      <c r="BF114" s="26"/>
      <c r="BH114" s="45"/>
      <c r="BJ114" s="26"/>
      <c r="BK114" s="26"/>
      <c r="BL114" s="26"/>
      <c r="BM114" s="26"/>
      <c r="BN114" s="26"/>
      <c r="BO114" s="79"/>
      <c r="BP114" s="26">
        <f>Tabela3[[#This Row],[1º trim/2025]]+Tabela3[[#This Row],[2º trim/2025]]+Tabela3[[#This Row],[3º trim/2025]]+Tabela3[[#This Row],[4º trim/2025]]</f>
        <v>0</v>
      </c>
      <c r="BQ114" s="26"/>
      <c r="BR114" s="26"/>
      <c r="BS114" s="26"/>
      <c r="BT114" s="26"/>
    </row>
    <row r="115" spans="2:72" hidden="1" x14ac:dyDescent="0.25">
      <c r="B115" s="273">
        <v>114</v>
      </c>
      <c r="C115" s="36">
        <v>1</v>
      </c>
      <c r="E115" s="118" t="s">
        <v>325</v>
      </c>
      <c r="P115" s="26"/>
      <c r="Q115" s="26"/>
      <c r="R115" s="26"/>
      <c r="S115"/>
      <c r="T115" s="52"/>
      <c r="U115" s="51"/>
      <c r="V115" s="26"/>
      <c r="W115" s="26"/>
      <c r="Z115" s="53"/>
      <c r="AA115" s="26"/>
      <c r="AB115" s="54"/>
      <c r="AF115" s="27" t="s">
        <v>78</v>
      </c>
      <c r="AI115" s="27" t="s">
        <v>325</v>
      </c>
      <c r="AJ115" s="27"/>
      <c r="AK115" s="27"/>
      <c r="AL115" s="27"/>
      <c r="AM115" s="27"/>
      <c r="AN115" s="27" t="s">
        <v>324</v>
      </c>
      <c r="AO115" s="118"/>
      <c r="AR115" s="33"/>
      <c r="AS115" s="28"/>
      <c r="AT115" s="33"/>
      <c r="AU115" s="55"/>
      <c r="AV115" s="56"/>
      <c r="AW115" s="39">
        <v>150</v>
      </c>
      <c r="BA115" s="26"/>
      <c r="BB115" s="178" t="s">
        <v>155</v>
      </c>
      <c r="BD115" s="96"/>
      <c r="BF115" s="26"/>
      <c r="BH115" s="45"/>
      <c r="BJ115" s="26"/>
      <c r="BK115" s="26"/>
      <c r="BL115" s="26"/>
      <c r="BM115" s="26"/>
      <c r="BN115" s="26"/>
      <c r="BO115" s="79"/>
      <c r="BP115" s="26">
        <f>Tabela3[[#This Row],[1º trim/2025]]+Tabela3[[#This Row],[2º trim/2025]]+Tabela3[[#This Row],[3º trim/2025]]+Tabela3[[#This Row],[4º trim/2025]]</f>
        <v>0</v>
      </c>
      <c r="BQ115" s="26"/>
      <c r="BR115" s="26"/>
      <c r="BS115" s="26"/>
      <c r="BT115" s="26"/>
    </row>
    <row r="116" spans="2:72" hidden="1" x14ac:dyDescent="0.25">
      <c r="B116" s="273">
        <v>115</v>
      </c>
      <c r="C116" s="36">
        <v>1</v>
      </c>
      <c r="E116" s="118" t="s">
        <v>323</v>
      </c>
      <c r="P116" s="26"/>
      <c r="Q116" s="26"/>
      <c r="R116" s="26"/>
      <c r="S116"/>
      <c r="T116" s="52"/>
      <c r="U116" s="51"/>
      <c r="V116" s="26"/>
      <c r="W116" s="26"/>
      <c r="Z116" s="53"/>
      <c r="AA116" s="26"/>
      <c r="AB116" s="54"/>
      <c r="AF116" s="27" t="s">
        <v>78</v>
      </c>
      <c r="AI116" s="27" t="s">
        <v>323</v>
      </c>
      <c r="AJ116" s="27"/>
      <c r="AK116" s="27"/>
      <c r="AL116" s="27"/>
      <c r="AM116" s="27"/>
      <c r="AN116" s="27" t="s">
        <v>324</v>
      </c>
      <c r="AO116" s="118"/>
      <c r="AR116" s="33"/>
      <c r="AS116" s="28"/>
      <c r="AT116" s="33"/>
      <c r="AU116" s="55"/>
      <c r="AV116" s="56"/>
      <c r="AW116" s="39">
        <v>149</v>
      </c>
      <c r="BA116" s="26"/>
      <c r="BB116" s="178" t="s">
        <v>155</v>
      </c>
      <c r="BD116" s="96"/>
      <c r="BF116" s="26"/>
      <c r="BH116" s="45"/>
      <c r="BJ116" s="26"/>
      <c r="BK116" s="26"/>
      <c r="BL116" s="26"/>
      <c r="BM116" s="26"/>
      <c r="BN116" s="26"/>
      <c r="BO116" s="79"/>
      <c r="BP116" s="26">
        <f>Tabela3[[#This Row],[1º trim/2025]]+Tabela3[[#This Row],[2º trim/2025]]+Tabela3[[#This Row],[3º trim/2025]]+Tabela3[[#This Row],[4º trim/2025]]</f>
        <v>0</v>
      </c>
      <c r="BQ116" s="26"/>
      <c r="BR116" s="26"/>
      <c r="BS116" s="26"/>
      <c r="BT116" s="26"/>
    </row>
    <row r="117" spans="2:72" hidden="1" x14ac:dyDescent="0.25">
      <c r="B117" s="273">
        <v>116</v>
      </c>
      <c r="C117" s="36">
        <v>1</v>
      </c>
      <c r="E117" s="118" t="s">
        <v>258</v>
      </c>
      <c r="P117" s="26"/>
      <c r="Q117" s="26"/>
      <c r="R117" s="26"/>
      <c r="S117"/>
      <c r="T117" s="52"/>
      <c r="U117" s="51"/>
      <c r="V117" s="26"/>
      <c r="W117" s="26"/>
      <c r="Z117" s="53"/>
      <c r="AA117" s="26"/>
      <c r="AB117" s="54"/>
      <c r="AF117" s="27" t="s">
        <v>78</v>
      </c>
      <c r="AI117" s="27" t="s">
        <v>258</v>
      </c>
      <c r="AJ117" s="27"/>
      <c r="AK117" s="27"/>
      <c r="AL117" s="27"/>
      <c r="AM117" s="27"/>
      <c r="AN117" s="27" t="s">
        <v>215</v>
      </c>
      <c r="AO117" s="118"/>
      <c r="AR117" s="33"/>
      <c r="AS117" s="28"/>
      <c r="AT117" s="33"/>
      <c r="AU117" s="55"/>
      <c r="AV117" s="56"/>
      <c r="AW117" s="39">
        <v>95</v>
      </c>
      <c r="BA117" s="26"/>
      <c r="BB117" s="178" t="s">
        <v>155</v>
      </c>
      <c r="BD117" s="96"/>
      <c r="BF117" s="26"/>
      <c r="BH117" s="45"/>
      <c r="BJ117" s="26"/>
      <c r="BK117" s="26"/>
      <c r="BL117" s="26"/>
      <c r="BM117" s="26"/>
      <c r="BN117" s="26"/>
      <c r="BO117" s="79"/>
      <c r="BP117" s="26">
        <f>Tabela3[[#This Row],[1º trim/2025]]+Tabela3[[#This Row],[2º trim/2025]]+Tabela3[[#This Row],[3º trim/2025]]+Tabela3[[#This Row],[4º trim/2025]]</f>
        <v>0</v>
      </c>
      <c r="BQ117" s="26"/>
      <c r="BR117" s="26"/>
      <c r="BS117" s="26"/>
      <c r="BT117" s="26"/>
    </row>
    <row r="118" spans="2:72" hidden="1" x14ac:dyDescent="0.25">
      <c r="B118" s="273">
        <v>117</v>
      </c>
      <c r="C118" s="36">
        <v>1</v>
      </c>
      <c r="E118" s="118" t="s">
        <v>326</v>
      </c>
      <c r="P118" s="26"/>
      <c r="Q118" s="26"/>
      <c r="R118" s="26"/>
      <c r="S118"/>
      <c r="T118" s="52"/>
      <c r="U118" s="51"/>
      <c r="V118" s="26"/>
      <c r="W118" s="26"/>
      <c r="Z118" s="53"/>
      <c r="AA118" s="26"/>
      <c r="AB118" s="54"/>
      <c r="AF118" s="27" t="s">
        <v>78</v>
      </c>
      <c r="AI118" s="27" t="s">
        <v>326</v>
      </c>
      <c r="AJ118" s="27"/>
      <c r="AK118" s="27"/>
      <c r="AL118" s="27"/>
      <c r="AM118" s="27"/>
      <c r="AN118" s="27" t="s">
        <v>2105</v>
      </c>
      <c r="AO118" s="118"/>
      <c r="AR118" s="33"/>
      <c r="AS118" s="28"/>
      <c r="AT118" s="33"/>
      <c r="AU118" s="55"/>
      <c r="AV118" s="56"/>
      <c r="AW118" s="39">
        <v>151</v>
      </c>
      <c r="BA118" s="26"/>
      <c r="BB118" s="178" t="s">
        <v>155</v>
      </c>
      <c r="BD118" s="96"/>
      <c r="BF118" s="26"/>
      <c r="BH118" s="45"/>
      <c r="BJ118" s="26"/>
      <c r="BK118" s="26"/>
      <c r="BL118" s="26"/>
      <c r="BM118" s="26"/>
      <c r="BN118" s="26"/>
      <c r="BO118" s="79"/>
      <c r="BP118" s="26">
        <f>Tabela3[[#This Row],[1º trim/2025]]+Tabela3[[#This Row],[2º trim/2025]]+Tabela3[[#This Row],[3º trim/2025]]+Tabela3[[#This Row],[4º trim/2025]]</f>
        <v>0</v>
      </c>
      <c r="BQ118" s="26"/>
      <c r="BR118" s="26"/>
      <c r="BS118" s="26"/>
      <c r="BT118" s="26"/>
    </row>
    <row r="119" spans="2:72" hidden="1" x14ac:dyDescent="0.25">
      <c r="B119" s="273">
        <v>118</v>
      </c>
      <c r="C119" s="36">
        <v>1</v>
      </c>
      <c r="E119" s="118" t="s">
        <v>259</v>
      </c>
      <c r="P119" s="26"/>
      <c r="Q119" s="26"/>
      <c r="R119" s="26"/>
      <c r="S119"/>
      <c r="T119" s="52"/>
      <c r="U119" s="51"/>
      <c r="V119" s="26"/>
      <c r="W119" s="26"/>
      <c r="Z119" s="53"/>
      <c r="AA119" s="26"/>
      <c r="AB119" s="54"/>
      <c r="AF119" s="27" t="s">
        <v>78</v>
      </c>
      <c r="AI119" s="27" t="s">
        <v>259</v>
      </c>
      <c r="AJ119" s="27"/>
      <c r="AK119" s="27"/>
      <c r="AL119" s="27"/>
      <c r="AM119" s="27"/>
      <c r="AN119" s="27" t="s">
        <v>215</v>
      </c>
      <c r="AO119" s="118"/>
      <c r="AR119" s="33"/>
      <c r="AS119" s="28"/>
      <c r="AT119" s="33"/>
      <c r="AU119" s="55"/>
      <c r="AV119" s="56"/>
      <c r="AW119" s="39">
        <v>96</v>
      </c>
      <c r="BA119" s="26"/>
      <c r="BB119" s="178" t="s">
        <v>155</v>
      </c>
      <c r="BD119" s="96"/>
      <c r="BF119" s="26"/>
      <c r="BH119" s="45"/>
      <c r="BJ119" s="26"/>
      <c r="BK119" s="26"/>
      <c r="BL119" s="26"/>
      <c r="BM119" s="26"/>
      <c r="BN119" s="26"/>
      <c r="BO119" s="79"/>
      <c r="BP119" s="26">
        <f>Tabela3[[#This Row],[1º trim/2025]]+Tabela3[[#This Row],[2º trim/2025]]+Tabela3[[#This Row],[3º trim/2025]]+Tabela3[[#This Row],[4º trim/2025]]</f>
        <v>0</v>
      </c>
      <c r="BQ119" s="26"/>
      <c r="BR119" s="26"/>
      <c r="BS119" s="26"/>
      <c r="BT119" s="26"/>
    </row>
    <row r="120" spans="2:72" hidden="1" x14ac:dyDescent="0.25">
      <c r="B120" s="273">
        <v>119</v>
      </c>
      <c r="C120" s="36">
        <v>1</v>
      </c>
      <c r="E120" s="118" t="s">
        <v>327</v>
      </c>
      <c r="P120" s="26"/>
      <c r="Q120" s="26"/>
      <c r="R120" s="26"/>
      <c r="S120"/>
      <c r="T120" s="52"/>
      <c r="U120" s="51"/>
      <c r="V120" s="26"/>
      <c r="W120" s="26"/>
      <c r="Z120" s="53"/>
      <c r="AA120" s="26"/>
      <c r="AB120" s="54"/>
      <c r="AF120" s="27" t="s">
        <v>78</v>
      </c>
      <c r="AI120" s="27" t="s">
        <v>327</v>
      </c>
      <c r="AJ120" s="27"/>
      <c r="AK120" s="27"/>
      <c r="AL120" s="27"/>
      <c r="AM120" s="27"/>
      <c r="AN120" s="27" t="s">
        <v>2105</v>
      </c>
      <c r="AO120" s="118"/>
      <c r="AR120" s="33"/>
      <c r="AS120" s="28"/>
      <c r="AT120" s="33"/>
      <c r="AU120" s="55"/>
      <c r="AV120" s="56"/>
      <c r="AW120" s="39">
        <v>152</v>
      </c>
      <c r="BA120" s="26"/>
      <c r="BB120" s="178" t="s">
        <v>155</v>
      </c>
      <c r="BD120" s="96"/>
      <c r="BF120" s="26"/>
      <c r="BH120" s="45"/>
      <c r="BJ120" s="26"/>
      <c r="BK120" s="26"/>
      <c r="BL120" s="26"/>
      <c r="BM120" s="26"/>
      <c r="BN120" s="26"/>
      <c r="BO120" s="79"/>
      <c r="BP120" s="26">
        <f>Tabela3[[#This Row],[1º trim/2025]]+Tabela3[[#This Row],[2º trim/2025]]+Tabela3[[#This Row],[3º trim/2025]]+Tabela3[[#This Row],[4º trim/2025]]</f>
        <v>0</v>
      </c>
      <c r="BQ120" s="26"/>
      <c r="BR120" s="26"/>
      <c r="BS120" s="26"/>
      <c r="BT120" s="26"/>
    </row>
    <row r="121" spans="2:72" hidden="1" x14ac:dyDescent="0.25">
      <c r="B121" s="273">
        <v>120</v>
      </c>
      <c r="C121" s="36">
        <v>1</v>
      </c>
      <c r="E121" s="118" t="s">
        <v>260</v>
      </c>
      <c r="P121" s="26"/>
      <c r="Q121" s="26"/>
      <c r="R121" s="26"/>
      <c r="S121"/>
      <c r="T121" s="52"/>
      <c r="U121" s="51"/>
      <c r="V121" s="26"/>
      <c r="W121" s="26"/>
      <c r="Z121" s="53"/>
      <c r="AA121" s="26"/>
      <c r="AB121" s="54"/>
      <c r="AF121" s="27" t="s">
        <v>78</v>
      </c>
      <c r="AI121" s="27" t="s">
        <v>260</v>
      </c>
      <c r="AJ121" s="27"/>
      <c r="AK121" s="27"/>
      <c r="AL121" s="27"/>
      <c r="AM121" s="27"/>
      <c r="AN121" s="27" t="s">
        <v>215</v>
      </c>
      <c r="AO121" s="118"/>
      <c r="AR121" s="33"/>
      <c r="AS121" s="28"/>
      <c r="AT121" s="33"/>
      <c r="AU121" s="55"/>
      <c r="AV121" s="56"/>
      <c r="AW121" s="39">
        <v>97</v>
      </c>
      <c r="BA121" s="26"/>
      <c r="BB121" s="178" t="s">
        <v>155</v>
      </c>
      <c r="BD121" s="96"/>
      <c r="BF121" s="26"/>
      <c r="BH121" s="45"/>
      <c r="BJ121" s="26"/>
      <c r="BK121" s="26"/>
      <c r="BL121" s="26"/>
      <c r="BM121" s="26"/>
      <c r="BN121" s="26"/>
      <c r="BO121" s="79"/>
      <c r="BP121" s="26">
        <f>Tabela3[[#This Row],[1º trim/2025]]+Tabela3[[#This Row],[2º trim/2025]]+Tabela3[[#This Row],[3º trim/2025]]+Tabela3[[#This Row],[4º trim/2025]]</f>
        <v>0</v>
      </c>
      <c r="BQ121" s="26"/>
      <c r="BR121" s="26"/>
      <c r="BS121" s="26"/>
      <c r="BT121" s="26"/>
    </row>
    <row r="122" spans="2:72" hidden="1" x14ac:dyDescent="0.25">
      <c r="B122" s="273">
        <v>121</v>
      </c>
      <c r="C122" s="36">
        <v>1</v>
      </c>
      <c r="E122" s="118" t="s">
        <v>328</v>
      </c>
      <c r="P122" s="26"/>
      <c r="Q122" s="26"/>
      <c r="R122" s="26"/>
      <c r="S122"/>
      <c r="T122" s="52"/>
      <c r="U122" s="51"/>
      <c r="V122" s="26"/>
      <c r="W122" s="26"/>
      <c r="Z122" s="53"/>
      <c r="AA122" s="26"/>
      <c r="AB122" s="54"/>
      <c r="AF122" s="27" t="s">
        <v>78</v>
      </c>
      <c r="AI122" s="27" t="s">
        <v>328</v>
      </c>
      <c r="AJ122" s="27"/>
      <c r="AK122" s="27"/>
      <c r="AL122" s="27"/>
      <c r="AM122" s="27"/>
      <c r="AN122" s="27" t="s">
        <v>2105</v>
      </c>
      <c r="AO122" s="118"/>
      <c r="AR122" s="33"/>
      <c r="AS122" s="28"/>
      <c r="AT122" s="33"/>
      <c r="AU122" s="55"/>
      <c r="AV122" s="56"/>
      <c r="AW122" s="39">
        <v>153</v>
      </c>
      <c r="BA122" s="26"/>
      <c r="BB122" s="178" t="s">
        <v>155</v>
      </c>
      <c r="BD122" s="96"/>
      <c r="BF122" s="26"/>
      <c r="BH122" s="45"/>
      <c r="BJ122" s="26"/>
      <c r="BK122" s="26"/>
      <c r="BL122" s="26"/>
      <c r="BM122" s="26"/>
      <c r="BN122" s="26"/>
      <c r="BO122" s="79"/>
      <c r="BP122" s="26">
        <f>Tabela3[[#This Row],[1º trim/2025]]+Tabela3[[#This Row],[2º trim/2025]]+Tabela3[[#This Row],[3º trim/2025]]+Tabela3[[#This Row],[4º trim/2025]]</f>
        <v>0</v>
      </c>
      <c r="BQ122" s="26"/>
      <c r="BR122" s="26"/>
      <c r="BS122" s="26"/>
      <c r="BT122" s="26"/>
    </row>
    <row r="123" spans="2:72" hidden="1" x14ac:dyDescent="0.25">
      <c r="B123" s="273">
        <v>122</v>
      </c>
      <c r="C123" s="36">
        <v>1</v>
      </c>
      <c r="E123" s="118" t="s">
        <v>263</v>
      </c>
      <c r="P123" s="26"/>
      <c r="Q123" s="26"/>
      <c r="R123" s="26"/>
      <c r="S123"/>
      <c r="T123" s="52"/>
      <c r="U123" s="51"/>
      <c r="V123" s="26"/>
      <c r="W123" s="26"/>
      <c r="Z123" s="53"/>
      <c r="AA123" s="26"/>
      <c r="AB123" s="54"/>
      <c r="AF123" s="27" t="s">
        <v>78</v>
      </c>
      <c r="AI123" s="27" t="s">
        <v>263</v>
      </c>
      <c r="AJ123" s="27"/>
      <c r="AK123" s="27"/>
      <c r="AL123" s="27"/>
      <c r="AM123" s="27"/>
      <c r="AN123" s="27" t="s">
        <v>215</v>
      </c>
      <c r="AO123" s="118"/>
      <c r="AR123" s="33"/>
      <c r="AS123" s="28"/>
      <c r="AT123" s="33"/>
      <c r="AU123" s="55"/>
      <c r="AV123" s="56"/>
      <c r="AW123" s="39">
        <v>99</v>
      </c>
      <c r="BA123" s="26"/>
      <c r="BB123" s="178" t="s">
        <v>155</v>
      </c>
      <c r="BD123" s="96"/>
      <c r="BF123" s="26"/>
      <c r="BH123" s="45"/>
      <c r="BJ123" s="26"/>
      <c r="BK123" s="26"/>
      <c r="BL123" s="26"/>
      <c r="BM123" s="26"/>
      <c r="BN123" s="26"/>
      <c r="BO123" s="79"/>
      <c r="BP123" s="26">
        <f>Tabela3[[#This Row],[1º trim/2025]]+Tabela3[[#This Row],[2º trim/2025]]+Tabela3[[#This Row],[3º trim/2025]]+Tabela3[[#This Row],[4º trim/2025]]</f>
        <v>0</v>
      </c>
      <c r="BQ123" s="26"/>
      <c r="BR123" s="26"/>
      <c r="BS123" s="26"/>
      <c r="BT123" s="26"/>
    </row>
    <row r="124" spans="2:72" hidden="1" x14ac:dyDescent="0.25">
      <c r="B124" s="273">
        <v>123</v>
      </c>
      <c r="C124" s="36">
        <v>1</v>
      </c>
      <c r="E124" s="118" t="s">
        <v>330</v>
      </c>
      <c r="P124" s="26"/>
      <c r="Q124" s="26"/>
      <c r="R124" s="26"/>
      <c r="S124"/>
      <c r="T124" s="52"/>
      <c r="U124" s="51"/>
      <c r="V124" s="26"/>
      <c r="W124" s="26"/>
      <c r="Z124" s="53"/>
      <c r="AA124" s="26"/>
      <c r="AB124" s="54"/>
      <c r="AF124" s="27" t="s">
        <v>78</v>
      </c>
      <c r="AI124" s="27" t="s">
        <v>330</v>
      </c>
      <c r="AJ124" s="27"/>
      <c r="AK124" s="27"/>
      <c r="AL124" s="27"/>
      <c r="AM124" s="27"/>
      <c r="AN124" s="27" t="s">
        <v>331</v>
      </c>
      <c r="AO124" s="118"/>
      <c r="AR124" s="33"/>
      <c r="AS124" s="28"/>
      <c r="AT124" s="33"/>
      <c r="AU124" s="55"/>
      <c r="AV124" s="56"/>
      <c r="AW124" s="39">
        <v>155</v>
      </c>
      <c r="BA124" s="26"/>
      <c r="BB124" s="178" t="s">
        <v>155</v>
      </c>
      <c r="BD124" s="96"/>
      <c r="BF124" s="26"/>
      <c r="BH124" s="45"/>
      <c r="BJ124" s="26"/>
      <c r="BK124" s="26"/>
      <c r="BL124" s="26"/>
      <c r="BM124" s="26"/>
      <c r="BN124" s="26"/>
      <c r="BO124" s="79"/>
      <c r="BP124" s="26">
        <f>Tabela3[[#This Row],[1º trim/2025]]+Tabela3[[#This Row],[2º trim/2025]]+Tabela3[[#This Row],[3º trim/2025]]+Tabela3[[#This Row],[4º trim/2025]]</f>
        <v>0</v>
      </c>
      <c r="BQ124" s="26"/>
      <c r="BR124" s="26"/>
      <c r="BS124" s="26"/>
      <c r="BT124" s="26"/>
    </row>
    <row r="125" spans="2:72" hidden="1" x14ac:dyDescent="0.25">
      <c r="B125" s="273">
        <v>124</v>
      </c>
      <c r="C125" s="36">
        <v>1</v>
      </c>
      <c r="E125" s="118" t="s">
        <v>264</v>
      </c>
      <c r="P125" s="26"/>
      <c r="Q125" s="26"/>
      <c r="R125" s="26"/>
      <c r="S125"/>
      <c r="T125" s="52"/>
      <c r="U125" s="51"/>
      <c r="V125" s="26"/>
      <c r="W125" s="26"/>
      <c r="Z125" s="53"/>
      <c r="AA125" s="26"/>
      <c r="AB125" s="54"/>
      <c r="AF125" s="27" t="s">
        <v>78</v>
      </c>
      <c r="AI125" s="27" t="s">
        <v>264</v>
      </c>
      <c r="AJ125" s="27"/>
      <c r="AK125" s="27"/>
      <c r="AL125" s="27"/>
      <c r="AM125" s="27"/>
      <c r="AN125" s="27" t="s">
        <v>215</v>
      </c>
      <c r="AO125" s="118"/>
      <c r="AR125" s="33"/>
      <c r="AS125" s="28"/>
      <c r="AT125" s="33"/>
      <c r="AU125" s="55"/>
      <c r="AV125" s="56"/>
      <c r="AW125" s="39">
        <v>100</v>
      </c>
      <c r="BA125" s="26"/>
      <c r="BB125" s="178" t="s">
        <v>155</v>
      </c>
      <c r="BD125" s="96"/>
      <c r="BF125" s="26"/>
      <c r="BH125" s="45"/>
      <c r="BJ125" s="26"/>
      <c r="BK125" s="26"/>
      <c r="BL125" s="26"/>
      <c r="BM125" s="26"/>
      <c r="BN125" s="26"/>
      <c r="BO125" s="79"/>
      <c r="BP125" s="26">
        <f>Tabela3[[#This Row],[1º trim/2025]]+Tabela3[[#This Row],[2º trim/2025]]+Tabela3[[#This Row],[3º trim/2025]]+Tabela3[[#This Row],[4º trim/2025]]</f>
        <v>0</v>
      </c>
      <c r="BQ125" s="26"/>
      <c r="BR125" s="26"/>
      <c r="BS125" s="26"/>
      <c r="BT125" s="26"/>
    </row>
    <row r="126" spans="2:72" hidden="1" x14ac:dyDescent="0.25">
      <c r="B126" s="273">
        <v>125</v>
      </c>
      <c r="C126" s="36">
        <v>1</v>
      </c>
      <c r="E126" s="118" t="s">
        <v>332</v>
      </c>
      <c r="P126" s="26"/>
      <c r="Q126" s="26"/>
      <c r="R126" s="26"/>
      <c r="S126"/>
      <c r="T126" s="52"/>
      <c r="U126" s="51"/>
      <c r="V126" s="26"/>
      <c r="W126" s="26"/>
      <c r="Z126" s="53"/>
      <c r="AA126" s="26"/>
      <c r="AB126" s="54"/>
      <c r="AF126" s="27" t="s">
        <v>78</v>
      </c>
      <c r="AI126" s="27" t="s">
        <v>332</v>
      </c>
      <c r="AJ126" s="27"/>
      <c r="AK126" s="27"/>
      <c r="AL126" s="27"/>
      <c r="AM126" s="27"/>
      <c r="AN126" s="27" t="s">
        <v>331</v>
      </c>
      <c r="AO126" s="118"/>
      <c r="AR126" s="33"/>
      <c r="AS126" s="28"/>
      <c r="AT126" s="33"/>
      <c r="AU126" s="55"/>
      <c r="AV126" s="56"/>
      <c r="AW126" s="39">
        <v>156</v>
      </c>
      <c r="BA126" s="26"/>
      <c r="BB126" s="178" t="s">
        <v>155</v>
      </c>
      <c r="BD126" s="96"/>
      <c r="BF126" s="26"/>
      <c r="BH126" s="45"/>
      <c r="BJ126" s="26"/>
      <c r="BK126" s="26"/>
      <c r="BL126" s="26"/>
      <c r="BM126" s="26"/>
      <c r="BN126" s="26"/>
      <c r="BO126" s="79"/>
      <c r="BP126" s="26">
        <f>Tabela3[[#This Row],[1º trim/2025]]+Tabela3[[#This Row],[2º trim/2025]]+Tabela3[[#This Row],[3º trim/2025]]+Tabela3[[#This Row],[4º trim/2025]]</f>
        <v>0</v>
      </c>
      <c r="BQ126" s="26"/>
      <c r="BR126" s="26"/>
      <c r="BS126" s="26"/>
      <c r="BT126" s="26"/>
    </row>
    <row r="127" spans="2:72" hidden="1" x14ac:dyDescent="0.25">
      <c r="B127" s="273">
        <v>126</v>
      </c>
      <c r="C127" s="36">
        <v>1</v>
      </c>
      <c r="E127" s="118" t="s">
        <v>265</v>
      </c>
      <c r="P127" s="26"/>
      <c r="Q127" s="26"/>
      <c r="R127" s="26"/>
      <c r="S127"/>
      <c r="T127" s="52"/>
      <c r="U127" s="51"/>
      <c r="V127" s="26"/>
      <c r="W127" s="26"/>
      <c r="Z127" s="53"/>
      <c r="AA127" s="26"/>
      <c r="AB127" s="54"/>
      <c r="AF127" s="27" t="s">
        <v>78</v>
      </c>
      <c r="AI127" s="27" t="s">
        <v>265</v>
      </c>
      <c r="AJ127" s="27"/>
      <c r="AK127" s="27"/>
      <c r="AL127" s="27"/>
      <c r="AM127" s="27"/>
      <c r="AN127" s="27" t="s">
        <v>215</v>
      </c>
      <c r="AO127" s="118"/>
      <c r="AR127" s="33"/>
      <c r="AS127" s="28"/>
      <c r="AT127" s="33"/>
      <c r="AU127" s="55"/>
      <c r="AV127" s="56"/>
      <c r="AW127" s="39">
        <v>101</v>
      </c>
      <c r="BA127" s="26"/>
      <c r="BB127" s="178" t="s">
        <v>155</v>
      </c>
      <c r="BD127" s="96"/>
      <c r="BF127" s="26"/>
      <c r="BH127" s="45"/>
      <c r="BJ127" s="26"/>
      <c r="BK127" s="26"/>
      <c r="BL127" s="26"/>
      <c r="BM127" s="26"/>
      <c r="BN127" s="26"/>
      <c r="BO127" s="79"/>
      <c r="BP127" s="26">
        <f>Tabela3[[#This Row],[1º trim/2025]]+Tabela3[[#This Row],[2º trim/2025]]+Tabela3[[#This Row],[3º trim/2025]]+Tabela3[[#This Row],[4º trim/2025]]</f>
        <v>0</v>
      </c>
      <c r="BQ127" s="26"/>
      <c r="BR127" s="26"/>
      <c r="BS127" s="26"/>
      <c r="BT127" s="26"/>
    </row>
    <row r="128" spans="2:72" hidden="1" x14ac:dyDescent="0.25">
      <c r="B128" s="273">
        <v>127</v>
      </c>
      <c r="C128" s="36">
        <v>1</v>
      </c>
      <c r="E128" s="118" t="s">
        <v>266</v>
      </c>
      <c r="P128" s="26"/>
      <c r="Q128" s="26"/>
      <c r="R128" s="26"/>
      <c r="S128"/>
      <c r="T128" s="52"/>
      <c r="U128" s="51"/>
      <c r="V128" s="26"/>
      <c r="W128" s="26"/>
      <c r="Z128" s="53"/>
      <c r="AA128" s="26"/>
      <c r="AB128" s="54"/>
      <c r="AF128" s="27" t="s">
        <v>78</v>
      </c>
      <c r="AI128" s="27" t="s">
        <v>266</v>
      </c>
      <c r="AJ128" s="27"/>
      <c r="AK128" s="27"/>
      <c r="AL128" s="27"/>
      <c r="AM128" s="27"/>
      <c r="AN128" s="27" t="s">
        <v>215</v>
      </c>
      <c r="AO128" s="118"/>
      <c r="AR128" s="33"/>
      <c r="AS128" s="28"/>
      <c r="AT128" s="33"/>
      <c r="AU128" s="55"/>
      <c r="AV128" s="56"/>
      <c r="AW128" s="39">
        <v>102</v>
      </c>
      <c r="BA128" s="26"/>
      <c r="BB128" s="178" t="s">
        <v>155</v>
      </c>
      <c r="BD128" s="96"/>
      <c r="BF128" s="26"/>
      <c r="BH128" s="45"/>
      <c r="BJ128" s="26"/>
      <c r="BK128" s="26"/>
      <c r="BL128" s="26"/>
      <c r="BM128" s="26"/>
      <c r="BN128" s="26"/>
      <c r="BO128" s="79"/>
      <c r="BP128" s="26">
        <f>Tabela3[[#This Row],[1º trim/2025]]+Tabela3[[#This Row],[2º trim/2025]]+Tabela3[[#This Row],[3º trim/2025]]+Tabela3[[#This Row],[4º trim/2025]]</f>
        <v>0</v>
      </c>
      <c r="BQ128" s="26"/>
      <c r="BR128" s="26"/>
      <c r="BS128" s="26"/>
      <c r="BT128" s="26"/>
    </row>
    <row r="129" spans="2:72" hidden="1" x14ac:dyDescent="0.25">
      <c r="B129" s="273">
        <v>128</v>
      </c>
      <c r="C129" s="36">
        <v>1</v>
      </c>
      <c r="E129" s="118" t="s">
        <v>336</v>
      </c>
      <c r="P129" s="26"/>
      <c r="Q129" s="26"/>
      <c r="R129" s="26"/>
      <c r="S129"/>
      <c r="T129" s="52"/>
      <c r="U129" s="51"/>
      <c r="V129" s="26"/>
      <c r="W129" s="26"/>
      <c r="Z129" s="53"/>
      <c r="AA129" s="26"/>
      <c r="AB129" s="54"/>
      <c r="AF129" s="27" t="s">
        <v>78</v>
      </c>
      <c r="AI129" s="27" t="s">
        <v>336</v>
      </c>
      <c r="AJ129" s="27"/>
      <c r="AK129" s="27"/>
      <c r="AL129" s="27"/>
      <c r="AM129" s="27"/>
      <c r="AN129" s="27" t="s">
        <v>215</v>
      </c>
      <c r="AO129" s="118"/>
      <c r="AR129" s="33"/>
      <c r="AS129" s="28"/>
      <c r="AT129" s="33"/>
      <c r="AU129" s="55"/>
      <c r="AV129" s="56"/>
      <c r="AW129" s="39">
        <v>159</v>
      </c>
      <c r="BA129" s="26"/>
      <c r="BB129" s="178" t="s">
        <v>155</v>
      </c>
      <c r="BD129" s="96"/>
      <c r="BF129" s="26"/>
      <c r="BH129" s="45"/>
      <c r="BJ129" s="26"/>
      <c r="BK129" s="26"/>
      <c r="BL129" s="26"/>
      <c r="BM129" s="26"/>
      <c r="BN129" s="26"/>
      <c r="BO129" s="79"/>
      <c r="BP129" s="26">
        <f>Tabela3[[#This Row],[1º trim/2025]]+Tabela3[[#This Row],[2º trim/2025]]+Tabela3[[#This Row],[3º trim/2025]]+Tabela3[[#This Row],[4º trim/2025]]</f>
        <v>0</v>
      </c>
      <c r="BQ129" s="26"/>
      <c r="BR129" s="26"/>
      <c r="BS129" s="26"/>
      <c r="BT129" s="26"/>
    </row>
    <row r="130" spans="2:72" hidden="1" x14ac:dyDescent="0.25">
      <c r="B130" s="273">
        <v>129</v>
      </c>
      <c r="C130" s="36">
        <v>1</v>
      </c>
      <c r="E130" s="118" t="s">
        <v>267</v>
      </c>
      <c r="P130" s="26"/>
      <c r="Q130" s="26"/>
      <c r="R130" s="26"/>
      <c r="S130"/>
      <c r="T130" s="52"/>
      <c r="U130" s="51"/>
      <c r="V130" s="26"/>
      <c r="W130" s="26"/>
      <c r="Z130" s="53"/>
      <c r="AA130" s="26"/>
      <c r="AB130" s="54"/>
      <c r="AF130" s="27" t="s">
        <v>78</v>
      </c>
      <c r="AI130" s="27" t="s">
        <v>267</v>
      </c>
      <c r="AJ130" s="27"/>
      <c r="AK130" s="27"/>
      <c r="AL130" s="27"/>
      <c r="AM130" s="27"/>
      <c r="AN130" s="27" t="s">
        <v>215</v>
      </c>
      <c r="AO130" s="118"/>
      <c r="AR130" s="33"/>
      <c r="AS130" s="28"/>
      <c r="AT130" s="33"/>
      <c r="AU130" s="55"/>
      <c r="AV130" s="56"/>
      <c r="AW130" s="39">
        <v>103</v>
      </c>
      <c r="BA130" s="26"/>
      <c r="BB130" s="178" t="s">
        <v>155</v>
      </c>
      <c r="BD130" s="96"/>
      <c r="BF130" s="26"/>
      <c r="BH130" s="45"/>
      <c r="BJ130" s="26"/>
      <c r="BK130" s="26"/>
      <c r="BL130" s="26"/>
      <c r="BM130" s="26"/>
      <c r="BN130" s="26"/>
      <c r="BO130" s="79"/>
      <c r="BP130" s="26">
        <f>Tabela3[[#This Row],[1º trim/2025]]+Tabela3[[#This Row],[2º trim/2025]]+Tabela3[[#This Row],[3º trim/2025]]+Tabela3[[#This Row],[4º trim/2025]]</f>
        <v>0</v>
      </c>
      <c r="BQ130" s="26"/>
      <c r="BR130" s="26"/>
      <c r="BS130" s="26"/>
      <c r="BT130" s="26"/>
    </row>
    <row r="131" spans="2:72" hidden="1" x14ac:dyDescent="0.25">
      <c r="B131" s="273">
        <v>130</v>
      </c>
      <c r="C131" s="36">
        <v>1</v>
      </c>
      <c r="E131" s="118" t="s">
        <v>269</v>
      </c>
      <c r="P131" s="26"/>
      <c r="Q131" s="26"/>
      <c r="R131" s="26"/>
      <c r="S131"/>
      <c r="T131" s="52"/>
      <c r="U131" s="51"/>
      <c r="V131" s="26"/>
      <c r="W131" s="26"/>
      <c r="Z131" s="53"/>
      <c r="AA131" s="26"/>
      <c r="AB131" s="54"/>
      <c r="AF131" s="27" t="s">
        <v>78</v>
      </c>
      <c r="AI131" s="27" t="s">
        <v>269</v>
      </c>
      <c r="AJ131" s="27"/>
      <c r="AK131" s="27"/>
      <c r="AL131" s="27"/>
      <c r="AM131" s="27"/>
      <c r="AN131" s="27" t="s">
        <v>270</v>
      </c>
      <c r="AO131" s="118"/>
      <c r="AR131" s="33"/>
      <c r="AS131" s="28"/>
      <c r="AT131" s="33"/>
      <c r="AU131" s="55"/>
      <c r="AV131" s="56"/>
      <c r="AW131" s="39">
        <v>105</v>
      </c>
      <c r="BA131" s="26"/>
      <c r="BB131" s="178" t="s">
        <v>155</v>
      </c>
      <c r="BD131" s="96"/>
      <c r="BF131" s="26"/>
      <c r="BH131" s="45"/>
      <c r="BJ131" s="26"/>
      <c r="BK131" s="26"/>
      <c r="BL131" s="26"/>
      <c r="BM131" s="26"/>
      <c r="BN131" s="26"/>
      <c r="BO131" s="79"/>
      <c r="BP131" s="26">
        <f>Tabela3[[#This Row],[1º trim/2025]]+Tabela3[[#This Row],[2º trim/2025]]+Tabela3[[#This Row],[3º trim/2025]]+Tabela3[[#This Row],[4º trim/2025]]</f>
        <v>0</v>
      </c>
      <c r="BQ131" s="26"/>
      <c r="BR131" s="26"/>
      <c r="BS131" s="26"/>
      <c r="BT131" s="26"/>
    </row>
    <row r="132" spans="2:72" hidden="1" x14ac:dyDescent="0.25">
      <c r="B132" s="273">
        <v>131</v>
      </c>
      <c r="C132" s="36">
        <v>1</v>
      </c>
      <c r="E132" s="118" t="s">
        <v>337</v>
      </c>
      <c r="P132" s="26"/>
      <c r="Q132" s="26"/>
      <c r="R132" s="26"/>
      <c r="S132"/>
      <c r="T132" s="52"/>
      <c r="U132" s="51"/>
      <c r="V132" s="26"/>
      <c r="W132" s="26"/>
      <c r="Z132" s="53"/>
      <c r="AA132" s="26"/>
      <c r="AB132" s="54"/>
      <c r="AF132" s="27" t="s">
        <v>78</v>
      </c>
      <c r="AI132" s="27" t="s">
        <v>337</v>
      </c>
      <c r="AJ132" s="27"/>
      <c r="AK132" s="27"/>
      <c r="AL132" s="27"/>
      <c r="AM132" s="27"/>
      <c r="AN132" s="27" t="s">
        <v>215</v>
      </c>
      <c r="AO132" s="118"/>
      <c r="AR132" s="33"/>
      <c r="AS132" s="28"/>
      <c r="AT132" s="33"/>
      <c r="AU132" s="55"/>
      <c r="AV132" s="56"/>
      <c r="AW132" s="39">
        <v>160</v>
      </c>
      <c r="BA132" s="26"/>
      <c r="BB132" s="178" t="s">
        <v>155</v>
      </c>
      <c r="BD132" s="96"/>
      <c r="BF132" s="26"/>
      <c r="BH132" s="45"/>
      <c r="BJ132" s="26"/>
      <c r="BK132" s="26"/>
      <c r="BL132" s="26"/>
      <c r="BM132" s="26"/>
      <c r="BN132" s="26"/>
      <c r="BO132" s="79"/>
      <c r="BP132" s="26">
        <f>Tabela3[[#This Row],[1º trim/2025]]+Tabela3[[#This Row],[2º trim/2025]]+Tabela3[[#This Row],[3º trim/2025]]+Tabela3[[#This Row],[4º trim/2025]]</f>
        <v>0</v>
      </c>
      <c r="BQ132" s="26"/>
      <c r="BR132" s="26"/>
      <c r="BS132" s="26"/>
      <c r="BT132" s="26"/>
    </row>
    <row r="133" spans="2:72" hidden="1" x14ac:dyDescent="0.25">
      <c r="B133" s="273">
        <v>132</v>
      </c>
      <c r="C133" s="36">
        <v>1</v>
      </c>
      <c r="E133" s="118" t="s">
        <v>271</v>
      </c>
      <c r="P133" s="26"/>
      <c r="Q133" s="26"/>
      <c r="R133" s="26"/>
      <c r="S133"/>
      <c r="T133" s="52"/>
      <c r="U133" s="51"/>
      <c r="V133" s="26"/>
      <c r="W133" s="26"/>
      <c r="Z133" s="53"/>
      <c r="AA133" s="26"/>
      <c r="AB133" s="54"/>
      <c r="AF133" s="27" t="s">
        <v>78</v>
      </c>
      <c r="AI133" s="27" t="s">
        <v>271</v>
      </c>
      <c r="AJ133" s="27"/>
      <c r="AK133" s="27"/>
      <c r="AL133" s="27"/>
      <c r="AM133" s="27"/>
      <c r="AN133" s="27" t="s">
        <v>270</v>
      </c>
      <c r="AO133" s="118"/>
      <c r="AR133" s="33"/>
      <c r="AS133" s="28"/>
      <c r="AT133" s="33"/>
      <c r="AU133" s="55"/>
      <c r="AV133" s="56"/>
      <c r="AW133" s="39">
        <v>106</v>
      </c>
      <c r="BA133" s="26"/>
      <c r="BB133" s="178" t="s">
        <v>155</v>
      </c>
      <c r="BD133" s="96"/>
      <c r="BF133" s="26"/>
      <c r="BH133" s="45"/>
      <c r="BJ133" s="26"/>
      <c r="BK133" s="26"/>
      <c r="BL133" s="26"/>
      <c r="BM133" s="26"/>
      <c r="BN133" s="26"/>
      <c r="BO133" s="79"/>
      <c r="BP133" s="26">
        <f>Tabela3[[#This Row],[1º trim/2025]]+Tabela3[[#This Row],[2º trim/2025]]+Tabela3[[#This Row],[3º trim/2025]]+Tabela3[[#This Row],[4º trim/2025]]</f>
        <v>0</v>
      </c>
      <c r="BQ133" s="26"/>
      <c r="BR133" s="26"/>
      <c r="BS133" s="26"/>
      <c r="BT133" s="26"/>
    </row>
    <row r="134" spans="2:72" hidden="1" x14ac:dyDescent="0.25">
      <c r="B134" s="273">
        <v>133</v>
      </c>
      <c r="C134" s="36">
        <v>1</v>
      </c>
      <c r="E134" s="118" t="s">
        <v>1368</v>
      </c>
      <c r="P134" s="26"/>
      <c r="Q134" s="26"/>
      <c r="R134" s="26"/>
      <c r="S134"/>
      <c r="T134" s="52"/>
      <c r="U134" s="51"/>
      <c r="V134" s="26"/>
      <c r="W134" s="26"/>
      <c r="Z134" s="53"/>
      <c r="AA134" s="26"/>
      <c r="AB134" s="54"/>
      <c r="AI134" s="27"/>
      <c r="AJ134" s="27"/>
      <c r="AK134" s="27"/>
      <c r="AL134" s="27"/>
      <c r="AM134" s="27"/>
      <c r="AO134" s="118"/>
      <c r="AR134" s="33"/>
      <c r="AS134" s="28"/>
      <c r="AT134" s="33"/>
      <c r="AU134" s="55"/>
      <c r="AV134" s="56"/>
      <c r="AW134" s="39">
        <v>727</v>
      </c>
      <c r="BA134" s="26"/>
      <c r="BB134" s="178" t="s">
        <v>155</v>
      </c>
      <c r="BD134" s="96"/>
      <c r="BF134" s="26"/>
      <c r="BH134" s="45"/>
      <c r="BJ134" s="26"/>
      <c r="BK134" s="26"/>
      <c r="BL134" s="26"/>
      <c r="BM134" s="26"/>
      <c r="BN134" s="26"/>
      <c r="BO134" s="79"/>
      <c r="BP134" s="26">
        <f>Tabela3[[#This Row],[1º trim/2025]]+Tabela3[[#This Row],[2º trim/2025]]+Tabela3[[#This Row],[3º trim/2025]]+Tabela3[[#This Row],[4º trim/2025]]</f>
        <v>0</v>
      </c>
      <c r="BQ134" s="26"/>
      <c r="BR134" s="26"/>
      <c r="BS134" s="26"/>
      <c r="BT134" s="26"/>
    </row>
    <row r="135" spans="2:72" hidden="1" x14ac:dyDescent="0.25">
      <c r="B135" s="273">
        <v>134</v>
      </c>
      <c r="C135" s="36">
        <v>1</v>
      </c>
      <c r="E135" s="118" t="s">
        <v>1988</v>
      </c>
      <c r="P135" s="26"/>
      <c r="Q135" s="26"/>
      <c r="R135" s="26"/>
      <c r="S135"/>
      <c r="T135" s="52"/>
      <c r="U135" s="51"/>
      <c r="V135" s="26"/>
      <c r="W135" s="26"/>
      <c r="Z135" s="53"/>
      <c r="AA135" s="26"/>
      <c r="AB135" s="54"/>
      <c r="AI135" s="27"/>
      <c r="AJ135" s="27"/>
      <c r="AK135" s="27"/>
      <c r="AL135" s="27"/>
      <c r="AM135" s="27"/>
      <c r="AO135" s="118"/>
      <c r="AR135" s="33"/>
      <c r="AS135" s="28"/>
      <c r="AT135" s="33"/>
      <c r="AU135" s="55"/>
      <c r="AV135" s="56"/>
      <c r="AW135" s="39">
        <v>886</v>
      </c>
      <c r="BA135" s="26"/>
      <c r="BB135" s="178" t="s">
        <v>155</v>
      </c>
      <c r="BD135" s="96"/>
      <c r="BF135" s="26"/>
      <c r="BH135" s="45"/>
      <c r="BJ135" s="26"/>
      <c r="BK135" s="26"/>
      <c r="BL135" s="26"/>
      <c r="BM135" s="26"/>
      <c r="BN135" s="26"/>
      <c r="BO135" s="79"/>
      <c r="BP135" s="26">
        <f>Tabela3[[#This Row],[1º trim/2025]]+Tabela3[[#This Row],[2º trim/2025]]+Tabela3[[#This Row],[3º trim/2025]]+Tabela3[[#This Row],[4º trim/2025]]</f>
        <v>0</v>
      </c>
      <c r="BQ135" s="26"/>
      <c r="BR135" s="26"/>
      <c r="BS135" s="26"/>
      <c r="BT135" s="26"/>
    </row>
    <row r="136" spans="2:72" hidden="1" x14ac:dyDescent="0.25">
      <c r="B136" s="273">
        <v>135</v>
      </c>
      <c r="C136" s="36">
        <v>1</v>
      </c>
      <c r="E136" s="118" t="s">
        <v>202</v>
      </c>
      <c r="P136" s="26"/>
      <c r="Q136" s="26"/>
      <c r="R136" s="26"/>
      <c r="S136"/>
      <c r="T136" s="52"/>
      <c r="U136" s="51"/>
      <c r="V136" s="26"/>
      <c r="W136" s="26"/>
      <c r="Z136" s="53"/>
      <c r="AA136" s="26"/>
      <c r="AB136" s="54"/>
      <c r="AI136" s="27"/>
      <c r="AJ136" s="27"/>
      <c r="AK136" s="27"/>
      <c r="AL136" s="27"/>
      <c r="AM136" s="27"/>
      <c r="AO136" s="118"/>
      <c r="AR136" s="33"/>
      <c r="AS136" s="28"/>
      <c r="AT136" s="33"/>
      <c r="AU136" s="55"/>
      <c r="AV136" s="56"/>
      <c r="AW136" s="39">
        <v>44</v>
      </c>
      <c r="BA136" s="26"/>
      <c r="BB136" s="178" t="s">
        <v>155</v>
      </c>
      <c r="BD136" s="96"/>
      <c r="BF136" s="26"/>
      <c r="BH136" s="45"/>
      <c r="BJ136" s="26"/>
      <c r="BK136" s="26"/>
      <c r="BL136" s="26"/>
      <c r="BM136" s="26"/>
      <c r="BN136" s="26"/>
      <c r="BO136" s="79"/>
      <c r="BP136" s="26">
        <f>Tabela3[[#This Row],[1º trim/2025]]+Tabela3[[#This Row],[2º trim/2025]]+Tabela3[[#This Row],[3º trim/2025]]+Tabela3[[#This Row],[4º trim/2025]]</f>
        <v>0</v>
      </c>
      <c r="BQ136" s="26"/>
      <c r="BR136" s="26"/>
      <c r="BS136" s="26"/>
      <c r="BT136" s="26"/>
    </row>
    <row r="137" spans="2:72" hidden="1" x14ac:dyDescent="0.25">
      <c r="B137" s="273">
        <v>136</v>
      </c>
      <c r="C137" s="36">
        <v>1</v>
      </c>
      <c r="E137" s="118" t="s">
        <v>757</v>
      </c>
      <c r="P137" s="26"/>
      <c r="Q137" s="26"/>
      <c r="R137" s="26"/>
      <c r="S137"/>
      <c r="T137" s="52"/>
      <c r="U137" s="51"/>
      <c r="V137" s="26"/>
      <c r="W137" s="26"/>
      <c r="Z137" s="53"/>
      <c r="AA137" s="26"/>
      <c r="AB137" s="54"/>
      <c r="AI137" s="27"/>
      <c r="AJ137" s="27"/>
      <c r="AK137" s="27"/>
      <c r="AL137" s="27"/>
      <c r="AM137" s="27"/>
      <c r="AO137" s="118"/>
      <c r="AR137" s="33"/>
      <c r="AS137" s="28"/>
      <c r="AT137" s="33"/>
      <c r="AU137" s="55"/>
      <c r="AV137" s="56"/>
      <c r="AW137" s="39">
        <v>465</v>
      </c>
      <c r="BA137" s="26"/>
      <c r="BB137" s="178" t="s">
        <v>155</v>
      </c>
      <c r="BD137" s="96"/>
      <c r="BF137" s="26"/>
      <c r="BH137" s="45"/>
      <c r="BJ137" s="26"/>
      <c r="BK137" s="26"/>
      <c r="BL137" s="26"/>
      <c r="BM137" s="26"/>
      <c r="BN137" s="26"/>
      <c r="BO137" s="79"/>
      <c r="BP137" s="26">
        <f>Tabela3[[#This Row],[1º trim/2025]]+Tabela3[[#This Row],[2º trim/2025]]+Tabela3[[#This Row],[3º trim/2025]]+Tabela3[[#This Row],[4º trim/2025]]</f>
        <v>0</v>
      </c>
      <c r="BQ137" s="26"/>
      <c r="BR137" s="26"/>
      <c r="BS137" s="26"/>
      <c r="BT137" s="26"/>
    </row>
    <row r="138" spans="2:72" hidden="1" x14ac:dyDescent="0.25">
      <c r="B138" s="273">
        <v>137</v>
      </c>
      <c r="C138" s="36">
        <v>1</v>
      </c>
      <c r="E138" s="118" t="s">
        <v>1487</v>
      </c>
      <c r="P138" s="26"/>
      <c r="Q138" s="26"/>
      <c r="R138" s="26"/>
      <c r="S138"/>
      <c r="T138" s="52"/>
      <c r="U138" s="51"/>
      <c r="V138" s="26"/>
      <c r="W138" s="26"/>
      <c r="Z138" s="53"/>
      <c r="AA138" s="26"/>
      <c r="AB138" s="54"/>
      <c r="AI138" s="27"/>
      <c r="AJ138" s="27"/>
      <c r="AK138" s="27"/>
      <c r="AL138" s="27"/>
      <c r="AM138" s="27"/>
      <c r="AO138" s="118"/>
      <c r="AR138" s="33"/>
      <c r="AS138" s="28"/>
      <c r="AT138" s="33"/>
      <c r="AU138" s="55"/>
      <c r="AV138" s="56"/>
      <c r="AW138" s="39">
        <v>764</v>
      </c>
      <c r="BA138" s="26"/>
      <c r="BB138" s="178" t="s">
        <v>155</v>
      </c>
      <c r="BD138" s="96"/>
      <c r="BF138" s="26"/>
      <c r="BH138" s="45"/>
      <c r="BJ138" s="26"/>
      <c r="BK138" s="26"/>
      <c r="BL138" s="26"/>
      <c r="BM138" s="26"/>
      <c r="BN138" s="26"/>
      <c r="BO138" s="79"/>
      <c r="BP138" s="26">
        <f>Tabela3[[#This Row],[1º trim/2025]]+Tabela3[[#This Row],[2º trim/2025]]+Tabela3[[#This Row],[3º trim/2025]]+Tabela3[[#This Row],[4º trim/2025]]</f>
        <v>0</v>
      </c>
      <c r="BQ138" s="26"/>
      <c r="BR138" s="26"/>
      <c r="BS138" s="26"/>
      <c r="BT138" s="26"/>
    </row>
    <row r="139" spans="2:72" hidden="1" x14ac:dyDescent="0.25">
      <c r="B139" s="273">
        <v>138</v>
      </c>
      <c r="C139" s="36">
        <v>1</v>
      </c>
      <c r="E139" s="118" t="s">
        <v>738</v>
      </c>
      <c r="P139" s="26"/>
      <c r="Q139" s="26"/>
      <c r="R139" s="26"/>
      <c r="S139"/>
      <c r="T139" s="52"/>
      <c r="U139" s="51"/>
      <c r="V139" s="26"/>
      <c r="W139" s="26"/>
      <c r="Z139" s="53"/>
      <c r="AA139" s="26"/>
      <c r="AB139" s="54"/>
      <c r="AI139" s="27"/>
      <c r="AJ139" s="27"/>
      <c r="AK139" s="27"/>
      <c r="AL139" s="27"/>
      <c r="AM139" s="27"/>
      <c r="AO139" s="118"/>
      <c r="AR139" s="33"/>
      <c r="AS139" s="28"/>
      <c r="AT139" s="33"/>
      <c r="AU139" s="55"/>
      <c r="AV139" s="56"/>
      <c r="AW139" s="39">
        <v>445</v>
      </c>
      <c r="BA139" s="26"/>
      <c r="BB139" s="178" t="s">
        <v>155</v>
      </c>
      <c r="BD139" s="96"/>
      <c r="BF139" s="26"/>
      <c r="BH139" s="45"/>
      <c r="BJ139" s="26"/>
      <c r="BK139" s="26"/>
      <c r="BL139" s="26"/>
      <c r="BM139" s="26"/>
      <c r="BN139" s="26"/>
      <c r="BO139" s="79"/>
      <c r="BP139" s="26">
        <f>Tabela3[[#This Row],[1º trim/2025]]+Tabela3[[#This Row],[2º trim/2025]]+Tabela3[[#This Row],[3º trim/2025]]+Tabela3[[#This Row],[4º trim/2025]]</f>
        <v>0</v>
      </c>
      <c r="BQ139" s="26"/>
      <c r="BR139" s="26"/>
      <c r="BS139" s="26"/>
      <c r="BT139" s="26"/>
    </row>
    <row r="140" spans="2:72" hidden="1" x14ac:dyDescent="0.25">
      <c r="B140" s="273">
        <v>139</v>
      </c>
      <c r="C140" s="36">
        <v>1</v>
      </c>
      <c r="E140" s="118" t="s">
        <v>761</v>
      </c>
      <c r="P140" s="26"/>
      <c r="Q140" s="26"/>
      <c r="R140" s="26"/>
      <c r="S140"/>
      <c r="T140" s="52"/>
      <c r="U140" s="51"/>
      <c r="V140" s="26"/>
      <c r="W140" s="26"/>
      <c r="Z140" s="53"/>
      <c r="AA140" s="26"/>
      <c r="AB140" s="54"/>
      <c r="AI140" s="27"/>
      <c r="AJ140" s="27"/>
      <c r="AK140" s="27"/>
      <c r="AL140" s="27"/>
      <c r="AM140" s="27"/>
      <c r="AO140" s="118"/>
      <c r="AR140" s="33"/>
      <c r="AS140" s="28"/>
      <c r="AT140" s="33"/>
      <c r="AU140" s="55"/>
      <c r="AV140" s="56"/>
      <c r="AW140" s="39">
        <v>470</v>
      </c>
      <c r="BA140" s="26"/>
      <c r="BB140" s="178" t="s">
        <v>155</v>
      </c>
      <c r="BD140" s="96"/>
      <c r="BF140" s="26"/>
      <c r="BH140" s="45"/>
      <c r="BJ140" s="26"/>
      <c r="BK140" s="26"/>
      <c r="BL140" s="26"/>
      <c r="BM140" s="26"/>
      <c r="BN140" s="26"/>
      <c r="BO140" s="79"/>
      <c r="BP140" s="26">
        <f>Tabela3[[#This Row],[1º trim/2025]]+Tabela3[[#This Row],[2º trim/2025]]+Tabela3[[#This Row],[3º trim/2025]]+Tabela3[[#This Row],[4º trim/2025]]</f>
        <v>0</v>
      </c>
      <c r="BQ140" s="26"/>
      <c r="BR140" s="26"/>
      <c r="BS140" s="26"/>
      <c r="BT140" s="26"/>
    </row>
    <row r="141" spans="2:72" hidden="1" x14ac:dyDescent="0.25">
      <c r="B141" s="273">
        <v>140</v>
      </c>
      <c r="C141" s="36">
        <v>1</v>
      </c>
      <c r="E141" s="118" t="s">
        <v>195</v>
      </c>
      <c r="P141" s="26"/>
      <c r="Q141" s="26"/>
      <c r="R141" s="26"/>
      <c r="S141"/>
      <c r="T141" s="52"/>
      <c r="U141" s="51"/>
      <c r="V141" s="26"/>
      <c r="W141" s="26"/>
      <c r="Z141" s="53"/>
      <c r="AA141" s="26"/>
      <c r="AB141" s="54"/>
      <c r="AI141" s="27"/>
      <c r="AJ141" s="27"/>
      <c r="AK141" s="27"/>
      <c r="AL141" s="27"/>
      <c r="AM141" s="27"/>
      <c r="AO141" s="118"/>
      <c r="AR141" s="33"/>
      <c r="AS141" s="28"/>
      <c r="AT141" s="33"/>
      <c r="AU141" s="55"/>
      <c r="AV141" s="56"/>
      <c r="AW141" s="39">
        <v>36</v>
      </c>
      <c r="BA141" s="26"/>
      <c r="BB141" s="178" t="s">
        <v>155</v>
      </c>
      <c r="BD141" s="96"/>
      <c r="BF141" s="26"/>
      <c r="BH141" s="45"/>
      <c r="BJ141" s="26"/>
      <c r="BK141" s="26"/>
      <c r="BL141" s="26"/>
      <c r="BM141" s="26"/>
      <c r="BN141" s="26"/>
      <c r="BO141" s="79"/>
      <c r="BP141" s="26">
        <f>Tabela3[[#This Row],[1º trim/2025]]+Tabela3[[#This Row],[2º trim/2025]]+Tabela3[[#This Row],[3º trim/2025]]+Tabela3[[#This Row],[4º trim/2025]]</f>
        <v>0</v>
      </c>
      <c r="BQ141" s="26"/>
      <c r="BR141" s="26"/>
      <c r="BS141" s="26"/>
      <c r="BT141" s="26"/>
    </row>
    <row r="142" spans="2:72" hidden="1" x14ac:dyDescent="0.25">
      <c r="B142" s="273">
        <v>141</v>
      </c>
      <c r="C142" s="36">
        <v>1</v>
      </c>
      <c r="E142" s="118" t="s">
        <v>569</v>
      </c>
      <c r="P142" s="26"/>
      <c r="Q142" s="26"/>
      <c r="R142" s="26"/>
      <c r="S142"/>
      <c r="T142" s="52"/>
      <c r="U142" s="51"/>
      <c r="V142" s="26"/>
      <c r="W142" s="26"/>
      <c r="Z142" s="53"/>
      <c r="AA142" s="26"/>
      <c r="AB142" s="54"/>
      <c r="AI142" s="27"/>
      <c r="AJ142" s="27"/>
      <c r="AK142" s="27"/>
      <c r="AL142" s="27"/>
      <c r="AM142" s="27"/>
      <c r="AO142" s="118">
        <v>2019</v>
      </c>
      <c r="AP142" s="38">
        <v>43677</v>
      </c>
      <c r="AR142" s="33"/>
      <c r="AS142" s="28"/>
      <c r="AT142" s="33"/>
      <c r="AU142" s="55"/>
      <c r="AV142" s="56"/>
      <c r="AW142" s="39">
        <v>354</v>
      </c>
      <c r="BA142" s="26"/>
      <c r="BB142" s="178" t="s">
        <v>155</v>
      </c>
      <c r="BD142" s="96"/>
      <c r="BF142" s="26"/>
      <c r="BH142" s="45"/>
      <c r="BJ142" s="26"/>
      <c r="BK142" s="26"/>
      <c r="BL142" s="26"/>
      <c r="BM142" s="26"/>
      <c r="BN142" s="26"/>
      <c r="BO142" s="79"/>
      <c r="BP142" s="26">
        <f>Tabela3[[#This Row],[1º trim/2025]]+Tabela3[[#This Row],[2º trim/2025]]+Tabela3[[#This Row],[3º trim/2025]]+Tabela3[[#This Row],[4º trim/2025]]</f>
        <v>0</v>
      </c>
      <c r="BQ142" s="26"/>
      <c r="BR142" s="26"/>
      <c r="BS142" s="26"/>
      <c r="BT142" s="26"/>
    </row>
    <row r="143" spans="2:72" hidden="1" x14ac:dyDescent="0.25">
      <c r="B143" s="273">
        <v>142</v>
      </c>
      <c r="C143" s="36">
        <v>1</v>
      </c>
      <c r="E143" s="118" t="s">
        <v>645</v>
      </c>
      <c r="P143" s="26"/>
      <c r="Q143" s="26"/>
      <c r="R143" s="26"/>
      <c r="S143"/>
      <c r="T143" s="52"/>
      <c r="U143" s="51"/>
      <c r="V143" s="26"/>
      <c r="W143" s="26"/>
      <c r="Z143" s="53"/>
      <c r="AA143" s="26"/>
      <c r="AB143" s="54"/>
      <c r="AI143" s="27"/>
      <c r="AJ143" s="27"/>
      <c r="AK143" s="27"/>
      <c r="AL143" s="27"/>
      <c r="AM143" s="27"/>
      <c r="AO143" s="118"/>
      <c r="AR143" s="33"/>
      <c r="AS143" s="28"/>
      <c r="AT143" s="33"/>
      <c r="AU143" s="55"/>
      <c r="AV143" s="56"/>
      <c r="AW143" s="39">
        <v>395</v>
      </c>
      <c r="BA143" s="26"/>
      <c r="BB143" s="178" t="s">
        <v>155</v>
      </c>
      <c r="BD143" s="96"/>
      <c r="BF143" s="26"/>
      <c r="BH143" s="45"/>
      <c r="BJ143" s="26"/>
      <c r="BK143" s="26"/>
      <c r="BL143" s="26"/>
      <c r="BM143" s="26"/>
      <c r="BN143" s="26"/>
      <c r="BO143" s="79"/>
      <c r="BP143" s="26">
        <f>Tabela3[[#This Row],[1º trim/2025]]+Tabela3[[#This Row],[2º trim/2025]]+Tabela3[[#This Row],[3º trim/2025]]+Tabela3[[#This Row],[4º trim/2025]]</f>
        <v>0</v>
      </c>
      <c r="BQ143" s="26"/>
      <c r="BR143" s="26"/>
      <c r="BS143" s="26"/>
      <c r="BT143" s="26"/>
    </row>
    <row r="144" spans="2:72" hidden="1" x14ac:dyDescent="0.25">
      <c r="B144" s="273">
        <v>143</v>
      </c>
      <c r="C144" s="36">
        <v>1</v>
      </c>
      <c r="E144" s="118" t="s">
        <v>927</v>
      </c>
      <c r="P144" s="26"/>
      <c r="Q144" s="26"/>
      <c r="R144" s="26"/>
      <c r="S144"/>
      <c r="T144" s="52"/>
      <c r="U144" s="51"/>
      <c r="V144" s="26"/>
      <c r="W144" s="26"/>
      <c r="Z144" s="53"/>
      <c r="AA144" s="26"/>
      <c r="AB144" s="54"/>
      <c r="AI144" s="27"/>
      <c r="AJ144" s="27"/>
      <c r="AK144" s="27"/>
      <c r="AL144" s="27"/>
      <c r="AM144" s="27"/>
      <c r="AO144" s="118"/>
      <c r="AR144" s="33"/>
      <c r="AS144" s="28"/>
      <c r="AT144" s="33"/>
      <c r="AU144" s="55"/>
      <c r="AV144" s="56"/>
      <c r="AW144" s="39">
        <v>549</v>
      </c>
      <c r="BA144" s="26"/>
      <c r="BB144" s="178" t="s">
        <v>155</v>
      </c>
      <c r="BD144" s="96"/>
      <c r="BF144" s="26"/>
      <c r="BH144" s="45"/>
      <c r="BJ144" s="26"/>
      <c r="BK144" s="26"/>
      <c r="BL144" s="26"/>
      <c r="BM144" s="26"/>
      <c r="BN144" s="26"/>
      <c r="BO144" s="79"/>
      <c r="BP144" s="26">
        <f>Tabela3[[#This Row],[1º trim/2025]]+Tabela3[[#This Row],[2º trim/2025]]+Tabela3[[#This Row],[3º trim/2025]]+Tabela3[[#This Row],[4º trim/2025]]</f>
        <v>0</v>
      </c>
      <c r="BQ144" s="26"/>
      <c r="BR144" s="26"/>
      <c r="BS144" s="26"/>
      <c r="BT144" s="26"/>
    </row>
    <row r="145" spans="2:72" hidden="1" x14ac:dyDescent="0.25">
      <c r="B145" s="273">
        <v>144</v>
      </c>
      <c r="C145" s="36">
        <v>1</v>
      </c>
      <c r="E145" s="118" t="s">
        <v>196</v>
      </c>
      <c r="P145" s="26"/>
      <c r="Q145" s="26"/>
      <c r="R145" s="26"/>
      <c r="S145"/>
      <c r="T145" s="52"/>
      <c r="U145" s="51"/>
      <c r="V145" s="26"/>
      <c r="W145" s="26"/>
      <c r="Z145" s="53"/>
      <c r="AA145" s="26"/>
      <c r="AB145" s="54"/>
      <c r="AI145" s="27"/>
      <c r="AJ145" s="27"/>
      <c r="AK145" s="27"/>
      <c r="AL145" s="27"/>
      <c r="AM145" s="27"/>
      <c r="AO145" s="118"/>
      <c r="AR145" s="33"/>
      <c r="AS145" s="28"/>
      <c r="AT145" s="33"/>
      <c r="AU145" s="55"/>
      <c r="AV145" s="56"/>
      <c r="AW145" s="39">
        <v>37</v>
      </c>
      <c r="BA145" s="26"/>
      <c r="BB145" s="178" t="s">
        <v>155</v>
      </c>
      <c r="BD145" s="96"/>
      <c r="BF145" s="26"/>
      <c r="BH145" s="45"/>
      <c r="BJ145" s="26"/>
      <c r="BK145" s="26"/>
      <c r="BL145" s="26"/>
      <c r="BM145" s="26"/>
      <c r="BN145" s="26"/>
      <c r="BO145" s="79"/>
      <c r="BP145" s="26">
        <f>Tabela3[[#This Row],[1º trim/2025]]+Tabela3[[#This Row],[2º trim/2025]]+Tabela3[[#This Row],[3º trim/2025]]+Tabela3[[#This Row],[4º trim/2025]]</f>
        <v>0</v>
      </c>
      <c r="BQ145" s="26"/>
      <c r="BR145" s="26"/>
      <c r="BS145" s="26"/>
      <c r="BT145" s="26"/>
    </row>
    <row r="146" spans="2:72" hidden="1" x14ac:dyDescent="0.25">
      <c r="B146" s="273">
        <v>145</v>
      </c>
      <c r="C146" s="36">
        <v>1</v>
      </c>
      <c r="E146" s="118" t="s">
        <v>315</v>
      </c>
      <c r="P146" s="26"/>
      <c r="Q146" s="26"/>
      <c r="R146" s="26"/>
      <c r="S146"/>
      <c r="T146" s="52"/>
      <c r="U146" s="51"/>
      <c r="V146" s="26"/>
      <c r="W146" s="26"/>
      <c r="Z146" s="53"/>
      <c r="AA146" s="26"/>
      <c r="AB146" s="54"/>
      <c r="AF146" s="27" t="s">
        <v>78</v>
      </c>
      <c r="AI146" s="27"/>
      <c r="AJ146" s="27"/>
      <c r="AK146" s="27"/>
      <c r="AL146" s="27"/>
      <c r="AM146" s="27"/>
      <c r="AO146" s="118"/>
      <c r="AR146" s="33"/>
      <c r="AS146" s="28"/>
      <c r="AT146" s="33"/>
      <c r="AU146" s="55"/>
      <c r="AV146" s="56"/>
      <c r="AW146" s="39">
        <v>142</v>
      </c>
      <c r="BA146" s="26"/>
      <c r="BB146" s="178" t="s">
        <v>155</v>
      </c>
      <c r="BD146" s="96"/>
      <c r="BF146" s="26"/>
      <c r="BH146" s="45"/>
      <c r="BJ146" s="26"/>
      <c r="BK146" s="26"/>
      <c r="BL146" s="26"/>
      <c r="BM146" s="26"/>
      <c r="BN146" s="26"/>
      <c r="BO146" s="79"/>
      <c r="BP146" s="26">
        <f>Tabela3[[#This Row],[1º trim/2025]]+Tabela3[[#This Row],[2º trim/2025]]+Tabela3[[#This Row],[3º trim/2025]]+Tabela3[[#This Row],[4º trim/2025]]</f>
        <v>0</v>
      </c>
      <c r="BQ146" s="26"/>
      <c r="BR146" s="26"/>
      <c r="BS146" s="26"/>
      <c r="BT146" s="26"/>
    </row>
    <row r="147" spans="2:72" hidden="1" x14ac:dyDescent="0.25">
      <c r="B147" s="273">
        <v>146</v>
      </c>
      <c r="C147" s="36">
        <v>1</v>
      </c>
      <c r="E147" s="118" t="s">
        <v>539</v>
      </c>
      <c r="P147" s="26"/>
      <c r="Q147" s="26"/>
      <c r="R147" s="26"/>
      <c r="S147"/>
      <c r="T147" s="52"/>
      <c r="U147" s="51"/>
      <c r="V147" s="26"/>
      <c r="W147" s="26"/>
      <c r="Z147" s="53"/>
      <c r="AA147" s="26"/>
      <c r="AB147" s="54"/>
      <c r="AF147" s="27" t="s">
        <v>45</v>
      </c>
      <c r="AI147" s="27"/>
      <c r="AJ147" s="27"/>
      <c r="AK147" s="27"/>
      <c r="AL147" s="27"/>
      <c r="AM147" s="27"/>
      <c r="AO147" s="118"/>
      <c r="AR147" s="33"/>
      <c r="AS147" s="28"/>
      <c r="AT147" s="33"/>
      <c r="AU147" s="55"/>
      <c r="AV147" s="56"/>
      <c r="AW147" s="39">
        <v>319</v>
      </c>
      <c r="BA147" s="26"/>
      <c r="BB147" s="178" t="s">
        <v>155</v>
      </c>
      <c r="BD147" s="96"/>
      <c r="BF147" s="26"/>
      <c r="BH147" s="45"/>
      <c r="BJ147" s="26"/>
      <c r="BK147" s="26"/>
      <c r="BL147" s="26"/>
      <c r="BM147" s="26"/>
      <c r="BN147" s="26"/>
      <c r="BO147" s="79"/>
      <c r="BP147" s="26">
        <f>Tabela3[[#This Row],[1º trim/2025]]+Tabela3[[#This Row],[2º trim/2025]]+Tabela3[[#This Row],[3º trim/2025]]+Tabela3[[#This Row],[4º trim/2025]]</f>
        <v>0</v>
      </c>
      <c r="BQ147" s="26"/>
      <c r="BR147" s="26"/>
      <c r="BS147" s="26"/>
      <c r="BT147" s="26"/>
    </row>
    <row r="148" spans="2:72" hidden="1" x14ac:dyDescent="0.25">
      <c r="B148" s="273">
        <v>147</v>
      </c>
      <c r="C148" s="36">
        <v>1</v>
      </c>
      <c r="E148" s="118" t="s">
        <v>643</v>
      </c>
      <c r="P148" s="26"/>
      <c r="Q148" s="26"/>
      <c r="R148" s="26"/>
      <c r="S148"/>
      <c r="T148" s="52"/>
      <c r="U148" s="51"/>
      <c r="V148" s="26"/>
      <c r="W148" s="26"/>
      <c r="Z148" s="53"/>
      <c r="AA148" s="26"/>
      <c r="AB148" s="54"/>
      <c r="AF148" s="27" t="s">
        <v>45</v>
      </c>
      <c r="AI148" s="27"/>
      <c r="AJ148" s="27"/>
      <c r="AK148" s="27"/>
      <c r="AL148" s="27"/>
      <c r="AM148" s="27"/>
      <c r="AO148" s="118"/>
      <c r="AR148" s="33"/>
      <c r="AS148" s="28"/>
      <c r="AT148" s="33"/>
      <c r="AU148" s="55"/>
      <c r="AV148" s="56"/>
      <c r="AW148" s="39">
        <v>393</v>
      </c>
      <c r="BA148" s="26"/>
      <c r="BB148" s="178" t="s">
        <v>155</v>
      </c>
      <c r="BD148" s="96"/>
      <c r="BF148" s="26"/>
      <c r="BH148" s="45"/>
      <c r="BJ148" s="26"/>
      <c r="BK148" s="26"/>
      <c r="BL148" s="26"/>
      <c r="BM148" s="26"/>
      <c r="BN148" s="26"/>
      <c r="BO148" s="79"/>
      <c r="BP148" s="26">
        <f>Tabela3[[#This Row],[1º trim/2025]]+Tabela3[[#This Row],[2º trim/2025]]+Tabela3[[#This Row],[3º trim/2025]]+Tabela3[[#This Row],[4º trim/2025]]</f>
        <v>0</v>
      </c>
      <c r="BQ148" s="26"/>
      <c r="BR148" s="26"/>
      <c r="BS148" s="26"/>
      <c r="BT148" s="26"/>
    </row>
    <row r="149" spans="2:72" hidden="1" x14ac:dyDescent="0.25">
      <c r="B149" s="273">
        <v>148</v>
      </c>
      <c r="C149" s="36">
        <v>1</v>
      </c>
      <c r="E149" s="118" t="s">
        <v>644</v>
      </c>
      <c r="P149" s="26"/>
      <c r="Q149" s="26"/>
      <c r="R149" s="26"/>
      <c r="S149"/>
      <c r="T149" s="52"/>
      <c r="U149" s="51"/>
      <c r="V149" s="26"/>
      <c r="W149" s="26"/>
      <c r="Z149" s="53"/>
      <c r="AA149" s="26"/>
      <c r="AB149" s="54"/>
      <c r="AF149" s="27" t="s">
        <v>45</v>
      </c>
      <c r="AI149" s="27"/>
      <c r="AJ149" s="27"/>
      <c r="AK149" s="27"/>
      <c r="AL149" s="27"/>
      <c r="AM149" s="27"/>
      <c r="AO149" s="118"/>
      <c r="AR149" s="33"/>
      <c r="AS149" s="28"/>
      <c r="AT149" s="33"/>
      <c r="AU149" s="55"/>
      <c r="AV149" s="56"/>
      <c r="AW149" s="39">
        <v>394</v>
      </c>
      <c r="BA149" s="26"/>
      <c r="BB149" s="178" t="s">
        <v>155</v>
      </c>
      <c r="BD149" s="96"/>
      <c r="BF149" s="26"/>
      <c r="BH149" s="45"/>
      <c r="BJ149" s="26"/>
      <c r="BK149" s="26"/>
      <c r="BL149" s="26"/>
      <c r="BM149" s="26"/>
      <c r="BN149" s="26"/>
      <c r="BO149" s="79"/>
      <c r="BP149" s="26">
        <f>Tabela3[[#This Row],[1º trim/2025]]+Tabela3[[#This Row],[2º trim/2025]]+Tabela3[[#This Row],[3º trim/2025]]+Tabela3[[#This Row],[4º trim/2025]]</f>
        <v>0</v>
      </c>
      <c r="BQ149" s="26"/>
      <c r="BR149" s="26"/>
      <c r="BS149" s="26"/>
      <c r="BT149" s="26"/>
    </row>
    <row r="150" spans="2:72" hidden="1" x14ac:dyDescent="0.25">
      <c r="B150" s="273">
        <v>149</v>
      </c>
      <c r="C150" s="36">
        <v>1</v>
      </c>
      <c r="E150" s="118" t="s">
        <v>552</v>
      </c>
      <c r="P150" s="26"/>
      <c r="Q150" s="26"/>
      <c r="R150" s="26"/>
      <c r="S150"/>
      <c r="T150" s="52"/>
      <c r="U150" s="51"/>
      <c r="V150" s="26"/>
      <c r="W150" s="26"/>
      <c r="Z150" s="53"/>
      <c r="AA150" s="26"/>
      <c r="AB150" s="54"/>
      <c r="AF150" s="27" t="s">
        <v>45</v>
      </c>
      <c r="AI150" s="27"/>
      <c r="AJ150" s="27"/>
      <c r="AK150" s="27"/>
      <c r="AL150" s="27"/>
      <c r="AM150" s="27"/>
      <c r="AN150" s="27" t="s">
        <v>553</v>
      </c>
      <c r="AO150" s="118"/>
      <c r="AR150" s="33"/>
      <c r="AS150" s="28"/>
      <c r="AT150" s="33"/>
      <c r="AU150" s="55"/>
      <c r="AV150" s="56"/>
      <c r="AW150" s="39">
        <v>329</v>
      </c>
      <c r="BA150" s="26"/>
      <c r="BB150" s="178" t="s">
        <v>155</v>
      </c>
      <c r="BD150" s="96"/>
      <c r="BF150" s="26"/>
      <c r="BH150" s="45"/>
      <c r="BJ150" s="26"/>
      <c r="BK150" s="26"/>
      <c r="BL150" s="26"/>
      <c r="BM150" s="26"/>
      <c r="BN150" s="26"/>
      <c r="BO150" s="79"/>
      <c r="BP150" s="26">
        <f>Tabela3[[#This Row],[1º trim/2025]]+Tabela3[[#This Row],[2º trim/2025]]+Tabela3[[#This Row],[3º trim/2025]]+Tabela3[[#This Row],[4º trim/2025]]</f>
        <v>0</v>
      </c>
      <c r="BQ150" s="26"/>
      <c r="BR150" s="26"/>
      <c r="BS150" s="26"/>
      <c r="BT150" s="26"/>
    </row>
    <row r="151" spans="2:72" hidden="1" x14ac:dyDescent="0.25">
      <c r="B151" s="273">
        <v>150</v>
      </c>
      <c r="C151" s="36">
        <v>1</v>
      </c>
      <c r="E151" s="118" t="s">
        <v>525</v>
      </c>
      <c r="P151" s="26"/>
      <c r="Q151" s="26"/>
      <c r="R151" s="26"/>
      <c r="S151"/>
      <c r="T151" s="52"/>
      <c r="U151" s="51"/>
      <c r="V151" s="26"/>
      <c r="W151" s="26"/>
      <c r="Z151" s="53"/>
      <c r="AA151" s="26"/>
      <c r="AB151" s="54"/>
      <c r="AF151" s="27" t="s">
        <v>45</v>
      </c>
      <c r="AI151" s="27"/>
      <c r="AJ151" s="27"/>
      <c r="AK151" s="27"/>
      <c r="AL151" s="27"/>
      <c r="AM151" s="27"/>
      <c r="AO151" s="118"/>
      <c r="AR151" s="33"/>
      <c r="AS151" s="28"/>
      <c r="AT151" s="33"/>
      <c r="AU151" s="55"/>
      <c r="AV151" s="56"/>
      <c r="AW151" s="39">
        <v>312</v>
      </c>
      <c r="BA151" s="26"/>
      <c r="BB151" s="178" t="s">
        <v>155</v>
      </c>
      <c r="BD151" s="96"/>
      <c r="BF151" s="26"/>
      <c r="BH151" s="45"/>
      <c r="BJ151" s="26"/>
      <c r="BK151" s="26"/>
      <c r="BL151" s="26"/>
      <c r="BM151" s="26"/>
      <c r="BN151" s="26"/>
      <c r="BO151" s="79"/>
      <c r="BP151" s="26">
        <f>Tabela3[[#This Row],[1º trim/2025]]+Tabela3[[#This Row],[2º trim/2025]]+Tabela3[[#This Row],[3º trim/2025]]+Tabela3[[#This Row],[4º trim/2025]]</f>
        <v>0</v>
      </c>
      <c r="BQ151" s="26"/>
      <c r="BR151" s="26"/>
      <c r="BS151" s="26"/>
      <c r="BT151" s="26"/>
    </row>
    <row r="152" spans="2:72" hidden="1" x14ac:dyDescent="0.25">
      <c r="B152" s="273">
        <v>151</v>
      </c>
      <c r="C152" s="36">
        <v>1</v>
      </c>
      <c r="E152" s="118" t="s">
        <v>518</v>
      </c>
      <c r="P152" s="26"/>
      <c r="Q152" s="26"/>
      <c r="R152" s="26"/>
      <c r="S152"/>
      <c r="T152" s="52"/>
      <c r="U152" s="51"/>
      <c r="V152" s="26"/>
      <c r="W152" s="26"/>
      <c r="Z152" s="53"/>
      <c r="AA152" s="26"/>
      <c r="AB152" s="54"/>
      <c r="AI152" s="27"/>
      <c r="AJ152" s="27"/>
      <c r="AK152" s="27"/>
      <c r="AL152" s="27"/>
      <c r="AM152" s="27"/>
      <c r="AO152" s="118"/>
      <c r="AR152" s="33"/>
      <c r="AS152" s="28"/>
      <c r="AT152" s="33"/>
      <c r="AU152" s="55"/>
      <c r="AV152" s="56"/>
      <c r="AW152" s="39">
        <v>308</v>
      </c>
      <c r="BA152" s="26"/>
      <c r="BB152" s="178" t="s">
        <v>155</v>
      </c>
      <c r="BD152" s="96"/>
      <c r="BF152" s="26"/>
      <c r="BH152" s="45"/>
      <c r="BJ152" s="26"/>
      <c r="BK152" s="26"/>
      <c r="BL152" s="26"/>
      <c r="BM152" s="26"/>
      <c r="BN152" s="26"/>
      <c r="BO152" s="79"/>
      <c r="BP152" s="26">
        <f>Tabela3[[#This Row],[1º trim/2025]]+Tabela3[[#This Row],[2º trim/2025]]+Tabela3[[#This Row],[3º trim/2025]]+Tabela3[[#This Row],[4º trim/2025]]</f>
        <v>0</v>
      </c>
      <c r="BQ152" s="26"/>
      <c r="BR152" s="26"/>
      <c r="BS152" s="26"/>
      <c r="BT152" s="26"/>
    </row>
    <row r="153" spans="2:72" hidden="1" x14ac:dyDescent="0.25">
      <c r="B153" s="273">
        <v>152</v>
      </c>
      <c r="C153" s="36">
        <v>1</v>
      </c>
      <c r="E153" s="118" t="s">
        <v>646</v>
      </c>
      <c r="P153" s="26"/>
      <c r="Q153" s="26"/>
      <c r="R153" s="26"/>
      <c r="S153"/>
      <c r="T153" s="52"/>
      <c r="U153" s="51"/>
      <c r="V153" s="26"/>
      <c r="W153" s="26"/>
      <c r="Z153" s="53"/>
      <c r="AA153" s="26"/>
      <c r="AB153" s="54"/>
      <c r="AI153" s="27"/>
      <c r="AJ153" s="27"/>
      <c r="AK153" s="27"/>
      <c r="AL153" s="27"/>
      <c r="AM153" s="27"/>
      <c r="AN153" s="27" t="s">
        <v>647</v>
      </c>
      <c r="AO153" s="118"/>
      <c r="AR153" s="33"/>
      <c r="AS153" s="28"/>
      <c r="AT153" s="33"/>
      <c r="AU153" s="55"/>
      <c r="AV153" s="56"/>
      <c r="AW153" s="39">
        <v>396</v>
      </c>
      <c r="BA153" s="26"/>
      <c r="BB153" s="178" t="s">
        <v>155</v>
      </c>
      <c r="BD153" s="96"/>
      <c r="BF153" s="26"/>
      <c r="BH153" s="45"/>
      <c r="BJ153" s="26"/>
      <c r="BK153" s="26"/>
      <c r="BL153" s="26"/>
      <c r="BM153" s="26"/>
      <c r="BN153" s="26"/>
      <c r="BO153" s="79"/>
      <c r="BP153" s="26">
        <f>Tabela3[[#This Row],[1º trim/2025]]+Tabela3[[#This Row],[2º trim/2025]]+Tabela3[[#This Row],[3º trim/2025]]+Tabela3[[#This Row],[4º trim/2025]]</f>
        <v>0</v>
      </c>
      <c r="BQ153" s="26"/>
      <c r="BR153" s="26"/>
      <c r="BS153" s="26"/>
      <c r="BT153" s="26"/>
    </row>
    <row r="154" spans="2:72" hidden="1" x14ac:dyDescent="0.25">
      <c r="B154" s="273">
        <v>153</v>
      </c>
      <c r="C154" s="36">
        <v>1</v>
      </c>
      <c r="E154" s="118" t="s">
        <v>939</v>
      </c>
      <c r="P154" s="26"/>
      <c r="Q154" s="26"/>
      <c r="R154" s="26"/>
      <c r="S154"/>
      <c r="T154" s="52"/>
      <c r="U154" s="51"/>
      <c r="V154" s="26"/>
      <c r="W154" s="26"/>
      <c r="Z154" s="53"/>
      <c r="AA154" s="26"/>
      <c r="AB154" s="54"/>
      <c r="AI154" s="27"/>
      <c r="AJ154" s="27"/>
      <c r="AK154" s="27"/>
      <c r="AL154" s="27"/>
      <c r="AM154" s="27"/>
      <c r="AO154" s="118"/>
      <c r="AR154" s="33"/>
      <c r="AS154" s="28"/>
      <c r="AT154" s="33"/>
      <c r="AU154" s="55"/>
      <c r="AV154" s="56"/>
      <c r="AW154" s="39">
        <v>560</v>
      </c>
      <c r="BA154" s="26"/>
      <c r="BB154" s="178" t="s">
        <v>155</v>
      </c>
      <c r="BD154" s="96"/>
      <c r="BF154" s="26"/>
      <c r="BH154" s="45"/>
      <c r="BJ154" s="26"/>
      <c r="BK154" s="26"/>
      <c r="BL154" s="26"/>
      <c r="BM154" s="26"/>
      <c r="BN154" s="26"/>
      <c r="BO154" s="79"/>
      <c r="BP154" s="26">
        <f>Tabela3[[#This Row],[1º trim/2025]]+Tabela3[[#This Row],[2º trim/2025]]+Tabela3[[#This Row],[3º trim/2025]]+Tabela3[[#This Row],[4º trim/2025]]</f>
        <v>0</v>
      </c>
      <c r="BQ154" s="26"/>
      <c r="BR154" s="26"/>
      <c r="BS154" s="26"/>
      <c r="BT154" s="26"/>
    </row>
    <row r="155" spans="2:72" hidden="1" x14ac:dyDescent="0.25">
      <c r="B155" s="273">
        <v>154</v>
      </c>
      <c r="C155" s="36">
        <v>1</v>
      </c>
      <c r="E155" s="118" t="s">
        <v>951</v>
      </c>
      <c r="P155" s="26"/>
      <c r="Q155" s="26"/>
      <c r="R155" s="26"/>
      <c r="S155"/>
      <c r="T155" s="52"/>
      <c r="U155" s="51"/>
      <c r="V155" s="26"/>
      <c r="W155" s="26"/>
      <c r="Z155" s="53"/>
      <c r="AA155" s="26"/>
      <c r="AB155" s="54"/>
      <c r="AF155" s="27" t="s">
        <v>78</v>
      </c>
      <c r="AI155" s="27"/>
      <c r="AJ155" s="27"/>
      <c r="AK155" s="27"/>
      <c r="AL155" s="27"/>
      <c r="AM155" s="27"/>
      <c r="AO155" s="118"/>
      <c r="AR155" s="33"/>
      <c r="AS155" s="28"/>
      <c r="AT155" s="33"/>
      <c r="AU155" s="55"/>
      <c r="AV155" s="56"/>
      <c r="AW155" s="39">
        <v>574</v>
      </c>
      <c r="BA155" s="26"/>
      <c r="BB155" s="178" t="s">
        <v>155</v>
      </c>
      <c r="BD155" s="96"/>
      <c r="BF155" s="26"/>
      <c r="BH155" s="45"/>
      <c r="BJ155" s="26"/>
      <c r="BK155" s="26"/>
      <c r="BL155" s="26"/>
      <c r="BM155" s="26"/>
      <c r="BN155" s="26"/>
      <c r="BO155" s="79"/>
      <c r="BP155" s="26">
        <f>Tabela3[[#This Row],[1º trim/2025]]+Tabela3[[#This Row],[2º trim/2025]]+Tabela3[[#This Row],[3º trim/2025]]+Tabela3[[#This Row],[4º trim/2025]]</f>
        <v>0</v>
      </c>
      <c r="BQ155" s="26"/>
      <c r="BR155" s="26"/>
      <c r="BS155" s="26"/>
      <c r="BT155" s="26"/>
    </row>
    <row r="156" spans="2:72" hidden="1" x14ac:dyDescent="0.25">
      <c r="B156" s="273">
        <v>155</v>
      </c>
      <c r="C156" s="36">
        <v>1</v>
      </c>
      <c r="E156" s="118" t="s">
        <v>380</v>
      </c>
      <c r="P156" s="26"/>
      <c r="Q156" s="26"/>
      <c r="R156" s="26"/>
      <c r="S156"/>
      <c r="T156" s="52"/>
      <c r="U156" s="51"/>
      <c r="V156" s="26"/>
      <c r="W156" s="26"/>
      <c r="Z156" s="53"/>
      <c r="AA156" s="26"/>
      <c r="AB156" s="54"/>
      <c r="AI156" s="27"/>
      <c r="AJ156" s="27"/>
      <c r="AK156" s="27"/>
      <c r="AL156" s="27"/>
      <c r="AM156" s="27"/>
      <c r="AO156" s="118"/>
      <c r="AR156" s="33"/>
      <c r="AS156" s="28"/>
      <c r="AT156" s="33"/>
      <c r="AU156" s="55"/>
      <c r="AV156" s="56"/>
      <c r="AW156" s="39">
        <v>200</v>
      </c>
      <c r="BA156" s="26"/>
      <c r="BB156" s="178" t="s">
        <v>155</v>
      </c>
      <c r="BD156" s="96"/>
      <c r="BF156" s="26"/>
      <c r="BH156" s="45"/>
      <c r="BJ156" s="26"/>
      <c r="BK156" s="26"/>
      <c r="BL156" s="26"/>
      <c r="BM156" s="26"/>
      <c r="BN156" s="26"/>
      <c r="BO156" s="79"/>
      <c r="BP156" s="26">
        <f>Tabela3[[#This Row],[1º trim/2025]]+Tabela3[[#This Row],[2º trim/2025]]+Tabela3[[#This Row],[3º trim/2025]]+Tabela3[[#This Row],[4º trim/2025]]</f>
        <v>0</v>
      </c>
      <c r="BQ156" s="26"/>
      <c r="BR156" s="26"/>
      <c r="BS156" s="26"/>
      <c r="BT156" s="26"/>
    </row>
    <row r="157" spans="2:72" hidden="1" x14ac:dyDescent="0.25">
      <c r="B157" s="273">
        <v>156</v>
      </c>
      <c r="C157" s="36">
        <v>1</v>
      </c>
      <c r="E157" s="118" t="s">
        <v>454</v>
      </c>
      <c r="H157" s="224" t="s">
        <v>2131</v>
      </c>
      <c r="P157" s="26"/>
      <c r="Q157" s="26"/>
      <c r="R157" s="26"/>
      <c r="S157"/>
      <c r="T157" s="52"/>
      <c r="U157" s="51"/>
      <c r="V157" s="26"/>
      <c r="W157" s="26"/>
      <c r="Z157" s="53"/>
      <c r="AA157" s="26"/>
      <c r="AB157" s="54"/>
      <c r="AI157" s="27"/>
      <c r="AJ157" s="27"/>
      <c r="AK157" s="27"/>
      <c r="AL157" s="27"/>
      <c r="AM157" s="27"/>
      <c r="AO157" s="118"/>
      <c r="AR157" s="33"/>
      <c r="AS157" s="28"/>
      <c r="AT157" s="33"/>
      <c r="AU157" s="55"/>
      <c r="AV157" s="56"/>
      <c r="AW157" s="39">
        <v>260</v>
      </c>
      <c r="BA157" s="26"/>
      <c r="BB157" s="178" t="s">
        <v>155</v>
      </c>
      <c r="BD157" s="96"/>
      <c r="BF157" s="26"/>
      <c r="BH157" s="45"/>
      <c r="BJ157" s="26"/>
      <c r="BK157" s="26"/>
      <c r="BL157" s="26"/>
      <c r="BM157" s="26"/>
      <c r="BN157" s="26"/>
      <c r="BO157" s="79"/>
      <c r="BP157" s="26">
        <f>Tabela3[[#This Row],[1º trim/2025]]+Tabela3[[#This Row],[2º trim/2025]]+Tabela3[[#This Row],[3º trim/2025]]+Tabela3[[#This Row],[4º trim/2025]]</f>
        <v>0</v>
      </c>
      <c r="BQ157" s="26"/>
      <c r="BR157" s="26"/>
      <c r="BS157" s="26"/>
      <c r="BT157" s="26"/>
    </row>
    <row r="158" spans="2:72" hidden="1" x14ac:dyDescent="0.25">
      <c r="B158" s="273">
        <v>157</v>
      </c>
      <c r="C158" s="36">
        <v>1</v>
      </c>
      <c r="E158" s="118" t="s">
        <v>1478</v>
      </c>
      <c r="P158" s="26"/>
      <c r="Q158" s="26"/>
      <c r="R158" s="26"/>
      <c r="S158"/>
      <c r="T158" s="52"/>
      <c r="U158" s="51"/>
      <c r="V158" s="26"/>
      <c r="W158" s="26"/>
      <c r="Z158" s="53"/>
      <c r="AA158" s="26"/>
      <c r="AB158" s="54"/>
      <c r="AI158" s="27"/>
      <c r="AJ158" s="27"/>
      <c r="AK158" s="27"/>
      <c r="AL158" s="27"/>
      <c r="AM158" s="27"/>
      <c r="AO158" s="118"/>
      <c r="AR158" s="33"/>
      <c r="AS158" s="28"/>
      <c r="AT158" s="33"/>
      <c r="AU158" s="55"/>
      <c r="AV158" s="56"/>
      <c r="AW158" s="39">
        <v>760</v>
      </c>
      <c r="BA158" s="26"/>
      <c r="BB158" s="178" t="s">
        <v>155</v>
      </c>
      <c r="BD158" s="96"/>
      <c r="BF158" s="26"/>
      <c r="BH158" s="45"/>
      <c r="BJ158" s="26"/>
      <c r="BK158" s="26"/>
      <c r="BL158" s="26"/>
      <c r="BM158" s="26"/>
      <c r="BN158" s="26"/>
      <c r="BO158" s="79"/>
      <c r="BP158" s="26">
        <f>Tabela3[[#This Row],[1º trim/2025]]+Tabela3[[#This Row],[2º trim/2025]]+Tabela3[[#This Row],[3º trim/2025]]+Tabela3[[#This Row],[4º trim/2025]]</f>
        <v>0</v>
      </c>
      <c r="BQ158" s="26"/>
      <c r="BR158" s="26"/>
      <c r="BS158" s="26"/>
      <c r="BT158" s="26"/>
    </row>
    <row r="159" spans="2:72" hidden="1" x14ac:dyDescent="0.25">
      <c r="B159" s="273">
        <v>158</v>
      </c>
      <c r="C159" s="36">
        <v>1</v>
      </c>
      <c r="E159" s="118" t="s">
        <v>857</v>
      </c>
      <c r="P159" s="26"/>
      <c r="Q159" s="26"/>
      <c r="R159" s="26"/>
      <c r="S159"/>
      <c r="T159" s="52"/>
      <c r="U159" s="51"/>
      <c r="V159" s="26"/>
      <c r="W159" s="26"/>
      <c r="Z159" s="53"/>
      <c r="AA159" s="26"/>
      <c r="AB159" s="54"/>
      <c r="AI159" s="27"/>
      <c r="AJ159" s="27"/>
      <c r="AK159" s="27"/>
      <c r="AL159" s="27"/>
      <c r="AM159" s="27"/>
      <c r="AO159" s="118"/>
      <c r="AR159" s="33"/>
      <c r="AS159" s="28"/>
      <c r="AT159" s="33"/>
      <c r="AU159" s="55"/>
      <c r="AV159" s="56"/>
      <c r="AW159" s="39">
        <v>514</v>
      </c>
      <c r="BA159" s="26"/>
      <c r="BB159" s="178" t="s">
        <v>155</v>
      </c>
      <c r="BD159" s="96"/>
      <c r="BF159" s="26"/>
      <c r="BH159" s="45"/>
      <c r="BJ159" s="26"/>
      <c r="BK159" s="26"/>
      <c r="BL159" s="26"/>
      <c r="BM159" s="26"/>
      <c r="BN159" s="26"/>
      <c r="BO159" s="79"/>
      <c r="BP159" s="26">
        <f>Tabela3[[#This Row],[1º trim/2025]]+Tabela3[[#This Row],[2º trim/2025]]+Tabela3[[#This Row],[3º trim/2025]]+Tabela3[[#This Row],[4º trim/2025]]</f>
        <v>0</v>
      </c>
      <c r="BQ159" s="26"/>
      <c r="BR159" s="26"/>
      <c r="BS159" s="26"/>
      <c r="BT159" s="26"/>
    </row>
    <row r="160" spans="2:72" hidden="1" x14ac:dyDescent="0.25">
      <c r="B160" s="273">
        <v>159</v>
      </c>
      <c r="C160" s="36">
        <v>1</v>
      </c>
      <c r="E160" s="118" t="s">
        <v>619</v>
      </c>
      <c r="P160" s="26"/>
      <c r="Q160" s="26"/>
      <c r="R160" s="26"/>
      <c r="S160"/>
      <c r="T160" s="52"/>
      <c r="U160" s="51"/>
      <c r="V160" s="26"/>
      <c r="W160" s="26"/>
      <c r="Z160" s="53"/>
      <c r="AA160" s="26"/>
      <c r="AB160" s="54"/>
      <c r="AI160" s="27"/>
      <c r="AJ160" s="27"/>
      <c r="AK160" s="27"/>
      <c r="AL160" s="27"/>
      <c r="AM160" s="27"/>
      <c r="AO160" s="118"/>
      <c r="AR160" s="33"/>
      <c r="AS160" s="28"/>
      <c r="AT160" s="33"/>
      <c r="AU160" s="55"/>
      <c r="AV160" s="56"/>
      <c r="AW160" s="39">
        <v>381</v>
      </c>
      <c r="BA160" s="26"/>
      <c r="BB160" s="178" t="s">
        <v>155</v>
      </c>
      <c r="BD160" s="96"/>
      <c r="BF160" s="26"/>
      <c r="BH160" s="45"/>
      <c r="BJ160" s="26"/>
      <c r="BK160" s="26"/>
      <c r="BL160" s="26"/>
      <c r="BM160" s="26"/>
      <c r="BN160" s="26"/>
      <c r="BO160" s="79"/>
      <c r="BP160" s="26">
        <f>Tabela3[[#This Row],[1º trim/2025]]+Tabela3[[#This Row],[2º trim/2025]]+Tabela3[[#This Row],[3º trim/2025]]+Tabela3[[#This Row],[4º trim/2025]]</f>
        <v>0</v>
      </c>
      <c r="BQ160" s="26"/>
      <c r="BR160" s="26"/>
      <c r="BS160" s="26"/>
      <c r="BT160" s="26"/>
    </row>
    <row r="161" spans="2:72" hidden="1" x14ac:dyDescent="0.25">
      <c r="B161" s="273">
        <v>160</v>
      </c>
      <c r="C161" s="36">
        <v>1</v>
      </c>
      <c r="E161" s="118" t="s">
        <v>492</v>
      </c>
      <c r="P161" s="26"/>
      <c r="Q161" s="26"/>
      <c r="R161" s="26"/>
      <c r="S161"/>
      <c r="T161" s="52"/>
      <c r="U161" s="51"/>
      <c r="V161" s="26"/>
      <c r="W161" s="26"/>
      <c r="Z161" s="53"/>
      <c r="AA161" s="26"/>
      <c r="AB161" s="54"/>
      <c r="AI161" s="27"/>
      <c r="AJ161" s="27"/>
      <c r="AK161" s="27"/>
      <c r="AL161" s="27"/>
      <c r="AM161" s="27"/>
      <c r="AO161" s="118"/>
      <c r="AR161" s="33"/>
      <c r="AS161" s="28"/>
      <c r="AT161" s="33"/>
      <c r="AU161" s="55"/>
      <c r="AV161" s="56"/>
      <c r="AW161" s="39">
        <v>290</v>
      </c>
      <c r="BA161" s="26"/>
      <c r="BB161" s="178" t="s">
        <v>155</v>
      </c>
      <c r="BD161" s="96"/>
      <c r="BF161" s="26"/>
      <c r="BH161" s="45"/>
      <c r="BJ161" s="26"/>
      <c r="BK161" s="26"/>
      <c r="BL161" s="26"/>
      <c r="BM161" s="26"/>
      <c r="BN161" s="26"/>
      <c r="BO161" s="79"/>
      <c r="BP161" s="26">
        <f>Tabela3[[#This Row],[1º trim/2025]]+Tabela3[[#This Row],[2º trim/2025]]+Tabela3[[#This Row],[3º trim/2025]]+Tabela3[[#This Row],[4º trim/2025]]</f>
        <v>0</v>
      </c>
      <c r="BQ161" s="26"/>
      <c r="BR161" s="26"/>
      <c r="BS161" s="26"/>
      <c r="BT161" s="26"/>
    </row>
    <row r="162" spans="2:72" hidden="1" x14ac:dyDescent="0.25">
      <c r="B162" s="273">
        <v>161</v>
      </c>
      <c r="C162" s="36">
        <v>1</v>
      </c>
      <c r="E162" s="118" t="s">
        <v>690</v>
      </c>
      <c r="P162" s="26"/>
      <c r="Q162" s="26"/>
      <c r="R162" s="26"/>
      <c r="S162"/>
      <c r="T162" s="52"/>
      <c r="U162" s="51"/>
      <c r="V162" s="26"/>
      <c r="W162" s="26"/>
      <c r="Z162" s="53"/>
      <c r="AA162" s="26"/>
      <c r="AB162" s="54"/>
      <c r="AI162" s="27" t="s">
        <v>691</v>
      </c>
      <c r="AJ162" s="27"/>
      <c r="AK162" s="27"/>
      <c r="AL162" s="27"/>
      <c r="AM162" s="27"/>
      <c r="AO162" s="118"/>
      <c r="AR162" s="33"/>
      <c r="AS162" s="28"/>
      <c r="AT162" s="33"/>
      <c r="AU162" s="55"/>
      <c r="AV162" s="56"/>
      <c r="AW162" s="39">
        <v>428</v>
      </c>
      <c r="BA162" s="26"/>
      <c r="BB162" s="178" t="s">
        <v>155</v>
      </c>
      <c r="BD162" s="96"/>
      <c r="BF162" s="26"/>
      <c r="BH162" s="45"/>
      <c r="BJ162" s="26"/>
      <c r="BK162" s="26"/>
      <c r="BL162" s="26"/>
      <c r="BM162" s="26"/>
      <c r="BN162" s="26"/>
      <c r="BO162" s="79"/>
      <c r="BP162" s="26">
        <f>Tabela3[[#This Row],[1º trim/2025]]+Tabela3[[#This Row],[2º trim/2025]]+Tabela3[[#This Row],[3º trim/2025]]+Tabela3[[#This Row],[4º trim/2025]]</f>
        <v>0</v>
      </c>
      <c r="BQ162" s="26"/>
      <c r="BR162" s="26"/>
      <c r="BS162" s="26"/>
      <c r="BT162" s="26"/>
    </row>
    <row r="163" spans="2:72" hidden="1" x14ac:dyDescent="0.25">
      <c r="B163" s="273">
        <v>162</v>
      </c>
      <c r="C163" s="36">
        <v>1</v>
      </c>
      <c r="E163" s="118" t="s">
        <v>941</v>
      </c>
      <c r="AW163" s="39">
        <v>562</v>
      </c>
      <c r="BB163" s="178" t="s">
        <v>155</v>
      </c>
      <c r="BD163" s="96"/>
      <c r="BH163" s="45"/>
      <c r="BJ163" s="26"/>
      <c r="BK163" s="26"/>
      <c r="BL163" s="26"/>
      <c r="BM163" s="26"/>
      <c r="BN163" s="26"/>
      <c r="BO163" s="79"/>
      <c r="BP163" s="26">
        <f>Tabela3[[#This Row],[1º trim/2025]]+Tabela3[[#This Row],[2º trim/2025]]+Tabela3[[#This Row],[3º trim/2025]]+Tabela3[[#This Row],[4º trim/2025]]</f>
        <v>0</v>
      </c>
      <c r="BQ163" s="26"/>
      <c r="BR163" s="26"/>
      <c r="BS163" s="26"/>
      <c r="BT163" s="26"/>
    </row>
    <row r="164" spans="2:72" hidden="1" x14ac:dyDescent="0.25">
      <c r="B164" s="273">
        <v>163</v>
      </c>
      <c r="C164" s="36">
        <v>1</v>
      </c>
      <c r="E164" s="118" t="s">
        <v>218</v>
      </c>
      <c r="I164" s="224" t="s">
        <v>3646</v>
      </c>
      <c r="AF164" s="27" t="s">
        <v>90</v>
      </c>
      <c r="AI164" s="118" t="s">
        <v>219</v>
      </c>
      <c r="AN164" s="27" t="s">
        <v>220</v>
      </c>
      <c r="AW164" s="39">
        <v>68</v>
      </c>
      <c r="BB164" s="178" t="s">
        <v>155</v>
      </c>
      <c r="BD164" s="96"/>
      <c r="BH164" s="45"/>
      <c r="BJ164" s="26"/>
      <c r="BK164" s="26"/>
      <c r="BL164" s="26"/>
      <c r="BM164" s="26"/>
      <c r="BN164" s="26"/>
      <c r="BO164" s="79"/>
      <c r="BP164" s="26">
        <f>Tabela3[[#This Row],[1º trim/2025]]+Tabela3[[#This Row],[2º trim/2025]]+Tabela3[[#This Row],[3º trim/2025]]+Tabela3[[#This Row],[4º trim/2025]]</f>
        <v>0</v>
      </c>
      <c r="BQ164" s="26"/>
      <c r="BR164" s="26"/>
      <c r="BS164" s="26"/>
      <c r="BT164" s="26"/>
    </row>
    <row r="165" spans="2:72" hidden="1" x14ac:dyDescent="0.25">
      <c r="B165" s="273">
        <v>164</v>
      </c>
      <c r="C165" s="36">
        <v>1</v>
      </c>
      <c r="E165" s="118" t="s">
        <v>943</v>
      </c>
      <c r="H165" s="224" t="s">
        <v>3647</v>
      </c>
      <c r="AF165" s="27" t="s">
        <v>3647</v>
      </c>
      <c r="AN165" s="27" t="s">
        <v>944</v>
      </c>
      <c r="AW165" s="39">
        <v>565</v>
      </c>
      <c r="BB165" s="178" t="s">
        <v>155</v>
      </c>
      <c r="BD165" s="96"/>
      <c r="BH165" s="45"/>
      <c r="BJ165" s="26"/>
      <c r="BK165" s="26"/>
      <c r="BL165" s="26"/>
      <c r="BM165" s="26"/>
      <c r="BN165" s="26"/>
      <c r="BO165" s="79"/>
      <c r="BP165" s="26">
        <f>Tabela3[[#This Row],[1º trim/2025]]+Tabela3[[#This Row],[2º trim/2025]]+Tabela3[[#This Row],[3º trim/2025]]+Tabela3[[#This Row],[4º trim/2025]]</f>
        <v>0</v>
      </c>
      <c r="BQ165" s="26"/>
      <c r="BR165" s="26"/>
      <c r="BS165" s="26"/>
      <c r="BT165" s="26"/>
    </row>
    <row r="166" spans="2:72" hidden="1" x14ac:dyDescent="0.25">
      <c r="B166" s="273">
        <v>165</v>
      </c>
      <c r="C166" s="36">
        <v>1</v>
      </c>
      <c r="E166" s="118" t="s">
        <v>245</v>
      </c>
      <c r="I166" s="224" t="s">
        <v>3646</v>
      </c>
      <c r="AF166" s="27" t="s">
        <v>90</v>
      </c>
      <c r="AO166" s="184">
        <v>2017</v>
      </c>
      <c r="AP166" s="38">
        <v>42996</v>
      </c>
      <c r="AQ166" s="38">
        <v>43007</v>
      </c>
      <c r="AW166" s="39">
        <v>85</v>
      </c>
      <c r="BB166" s="178" t="s">
        <v>155</v>
      </c>
      <c r="BD166" s="96"/>
      <c r="BH166" s="45"/>
      <c r="BJ166" s="26"/>
      <c r="BK166" s="26"/>
      <c r="BL166" s="26"/>
      <c r="BM166" s="26"/>
      <c r="BN166" s="26"/>
      <c r="BO166" s="79"/>
      <c r="BP166" s="26">
        <f>Tabela3[[#This Row],[1º trim/2025]]+Tabela3[[#This Row],[2º trim/2025]]+Tabela3[[#This Row],[3º trim/2025]]+Tabela3[[#This Row],[4º trim/2025]]</f>
        <v>0</v>
      </c>
      <c r="BQ166" s="26"/>
      <c r="BR166" s="26"/>
      <c r="BS166" s="26"/>
      <c r="BT166" s="26"/>
    </row>
    <row r="167" spans="2:72" hidden="1" x14ac:dyDescent="0.25">
      <c r="B167" s="273">
        <v>166</v>
      </c>
      <c r="C167" s="36">
        <v>1</v>
      </c>
      <c r="E167" s="118" t="s">
        <v>335</v>
      </c>
      <c r="I167" s="224" t="s">
        <v>3646</v>
      </c>
      <c r="AF167" s="27" t="s">
        <v>90</v>
      </c>
      <c r="AN167" s="27" t="s">
        <v>1747</v>
      </c>
      <c r="AO167" s="184">
        <v>2018</v>
      </c>
      <c r="AP167" s="38">
        <v>43214</v>
      </c>
      <c r="AQ167" s="38">
        <v>43217</v>
      </c>
      <c r="AW167" s="39">
        <v>158</v>
      </c>
      <c r="BB167" s="178" t="s">
        <v>155</v>
      </c>
      <c r="BD167" s="96"/>
      <c r="BH167" s="45"/>
      <c r="BJ167" s="26"/>
      <c r="BK167" s="26"/>
      <c r="BL167" s="26"/>
      <c r="BM167" s="26"/>
      <c r="BN167" s="26"/>
      <c r="BO167" s="79"/>
      <c r="BP167" s="26">
        <f>Tabela3[[#This Row],[1º trim/2025]]+Tabela3[[#This Row],[2º trim/2025]]+Tabela3[[#This Row],[3º trim/2025]]+Tabela3[[#This Row],[4º trim/2025]]</f>
        <v>0</v>
      </c>
      <c r="BQ167" s="26"/>
      <c r="BR167" s="26"/>
      <c r="BS167" s="26"/>
      <c r="BT167" s="26"/>
    </row>
    <row r="168" spans="2:72" hidden="1" x14ac:dyDescent="0.25">
      <c r="B168" s="273">
        <v>167</v>
      </c>
      <c r="C168" s="36">
        <v>1</v>
      </c>
      <c r="E168" s="118" t="s">
        <v>203</v>
      </c>
      <c r="AF168" s="27" t="s">
        <v>78</v>
      </c>
      <c r="AW168" s="39">
        <v>51</v>
      </c>
      <c r="BB168" s="178" t="s">
        <v>155</v>
      </c>
      <c r="BD168" s="96"/>
      <c r="BH168" s="45"/>
      <c r="BJ168" s="26"/>
      <c r="BK168" s="26"/>
      <c r="BL168" s="26"/>
      <c r="BM168" s="26"/>
      <c r="BN168" s="26"/>
      <c r="BO168" s="79"/>
      <c r="BP168" s="26">
        <f>Tabela3[[#This Row],[1º trim/2025]]+Tabela3[[#This Row],[2º trim/2025]]+Tabela3[[#This Row],[3º trim/2025]]+Tabela3[[#This Row],[4º trim/2025]]</f>
        <v>0</v>
      </c>
      <c r="BQ168" s="26"/>
      <c r="BR168" s="26"/>
      <c r="BS168" s="26"/>
      <c r="BT168" s="26"/>
    </row>
    <row r="169" spans="2:72" hidden="1" x14ac:dyDescent="0.25">
      <c r="B169" s="273">
        <v>168</v>
      </c>
      <c r="C169" s="36">
        <v>1</v>
      </c>
      <c r="E169" s="118" t="s">
        <v>204</v>
      </c>
      <c r="AF169" s="27" t="s">
        <v>78</v>
      </c>
      <c r="AW169" s="39">
        <v>53</v>
      </c>
      <c r="BB169" s="178" t="s">
        <v>155</v>
      </c>
      <c r="BD169" s="96"/>
      <c r="BH169" s="45"/>
      <c r="BJ169" s="26"/>
      <c r="BK169" s="26"/>
      <c r="BL169" s="26"/>
      <c r="BM169" s="26"/>
      <c r="BN169" s="26"/>
      <c r="BO169" s="79"/>
      <c r="BP169" s="26">
        <f>Tabela3[[#This Row],[1º trim/2025]]+Tabela3[[#This Row],[2º trim/2025]]+Tabela3[[#This Row],[3º trim/2025]]+Tabela3[[#This Row],[4º trim/2025]]</f>
        <v>0</v>
      </c>
      <c r="BQ169" s="26"/>
      <c r="BR169" s="26"/>
      <c r="BS169" s="26"/>
      <c r="BT169" s="26"/>
    </row>
    <row r="170" spans="2:72" hidden="1" x14ac:dyDescent="0.25">
      <c r="B170" s="273">
        <v>169</v>
      </c>
      <c r="C170" s="36">
        <v>1</v>
      </c>
      <c r="E170" s="118" t="s">
        <v>1387</v>
      </c>
      <c r="AW170" s="39">
        <v>733</v>
      </c>
      <c r="BB170" s="178" t="s">
        <v>155</v>
      </c>
      <c r="BD170" s="96"/>
      <c r="BH170" s="45"/>
      <c r="BJ170" s="26"/>
      <c r="BK170" s="26"/>
      <c r="BL170" s="26"/>
      <c r="BM170" s="26"/>
      <c r="BN170" s="26"/>
      <c r="BO170" s="79"/>
      <c r="BP170" s="26">
        <f>Tabela3[[#This Row],[1º trim/2025]]+Tabela3[[#This Row],[2º trim/2025]]+Tabela3[[#This Row],[3º trim/2025]]+Tabela3[[#This Row],[4º trim/2025]]</f>
        <v>0</v>
      </c>
      <c r="BQ170" s="26"/>
      <c r="BR170" s="26"/>
      <c r="BS170" s="26"/>
      <c r="BT170" s="26"/>
    </row>
    <row r="171" spans="2:72" hidden="1" x14ac:dyDescent="0.25">
      <c r="B171" s="273">
        <v>170</v>
      </c>
      <c r="C171" s="36">
        <v>1</v>
      </c>
      <c r="E171" s="118" t="s">
        <v>242</v>
      </c>
      <c r="I171" s="224" t="s">
        <v>3646</v>
      </c>
      <c r="AF171" s="27" t="s">
        <v>90</v>
      </c>
      <c r="AN171" s="27" t="s">
        <v>243</v>
      </c>
      <c r="AO171" s="184">
        <v>2017</v>
      </c>
      <c r="AP171" s="38" t="s">
        <v>244</v>
      </c>
      <c r="AW171" s="39">
        <v>84</v>
      </c>
      <c r="BB171" s="178" t="s">
        <v>155</v>
      </c>
      <c r="BD171" s="96"/>
      <c r="BH171" s="45"/>
      <c r="BJ171" s="26"/>
      <c r="BK171" s="26"/>
      <c r="BL171" s="26"/>
      <c r="BM171" s="26"/>
      <c r="BN171" s="26"/>
      <c r="BO171" s="79"/>
      <c r="BP171" s="26">
        <f>Tabela3[[#This Row],[1º trim/2025]]+Tabela3[[#This Row],[2º trim/2025]]+Tabela3[[#This Row],[3º trim/2025]]+Tabela3[[#This Row],[4º trim/2025]]</f>
        <v>0</v>
      </c>
      <c r="BQ171" s="26"/>
      <c r="BR171" s="26"/>
      <c r="BS171" s="26"/>
      <c r="BT171" s="26"/>
    </row>
    <row r="172" spans="2:72" hidden="1" x14ac:dyDescent="0.25">
      <c r="B172" s="273">
        <v>171</v>
      </c>
      <c r="C172" s="36">
        <v>1</v>
      </c>
      <c r="E172" s="118" t="s">
        <v>286</v>
      </c>
      <c r="I172" s="224" t="s">
        <v>3646</v>
      </c>
      <c r="AF172" s="27" t="s">
        <v>90</v>
      </c>
      <c r="AN172" s="27" t="s">
        <v>215</v>
      </c>
      <c r="AO172" s="184">
        <v>2017</v>
      </c>
      <c r="AP172" s="38" t="s">
        <v>288</v>
      </c>
      <c r="AW172" s="39">
        <v>116</v>
      </c>
      <c r="BB172" s="178" t="s">
        <v>155</v>
      </c>
      <c r="BD172" s="96"/>
      <c r="BH172" s="45"/>
      <c r="BJ172" s="26"/>
      <c r="BK172" s="26"/>
      <c r="BL172" s="26"/>
      <c r="BM172" s="26"/>
      <c r="BN172" s="26"/>
      <c r="BO172" s="79"/>
      <c r="BP172" s="26">
        <f>Tabela3[[#This Row],[1º trim/2025]]+Tabela3[[#This Row],[2º trim/2025]]+Tabela3[[#This Row],[3º trim/2025]]+Tabela3[[#This Row],[4º trim/2025]]</f>
        <v>0</v>
      </c>
      <c r="BQ172" s="26"/>
      <c r="BR172" s="26"/>
      <c r="BS172" s="26"/>
      <c r="BT172" s="26"/>
    </row>
    <row r="173" spans="2:72" hidden="1" x14ac:dyDescent="0.25">
      <c r="B173" s="273">
        <v>172</v>
      </c>
      <c r="C173" s="36">
        <v>1</v>
      </c>
      <c r="E173" s="118" t="s">
        <v>284</v>
      </c>
      <c r="I173" s="224" t="s">
        <v>3646</v>
      </c>
      <c r="AF173" s="27" t="s">
        <v>90</v>
      </c>
      <c r="AN173" s="27" t="s">
        <v>239</v>
      </c>
      <c r="AO173" s="184">
        <v>2017</v>
      </c>
      <c r="AP173" s="38" t="s">
        <v>285</v>
      </c>
      <c r="AW173" s="39">
        <v>115</v>
      </c>
      <c r="BB173" s="178" t="s">
        <v>155</v>
      </c>
      <c r="BD173" s="96"/>
      <c r="BH173" s="45"/>
      <c r="BJ173" s="26"/>
      <c r="BK173" s="26"/>
      <c r="BL173" s="26"/>
      <c r="BM173" s="26"/>
      <c r="BN173" s="26"/>
      <c r="BO173" s="79"/>
      <c r="BP173" s="26">
        <f>Tabela3[[#This Row],[1º trim/2025]]+Tabela3[[#This Row],[2º trim/2025]]+Tabela3[[#This Row],[3º trim/2025]]+Tabela3[[#This Row],[4º trim/2025]]</f>
        <v>0</v>
      </c>
      <c r="BQ173" s="26"/>
      <c r="BR173" s="26"/>
      <c r="BS173" s="26"/>
      <c r="BT173" s="26"/>
    </row>
    <row r="174" spans="2:72" hidden="1" x14ac:dyDescent="0.25">
      <c r="B174" s="273">
        <v>173</v>
      </c>
      <c r="C174" s="36">
        <v>1</v>
      </c>
      <c r="E174" s="118" t="s">
        <v>281</v>
      </c>
      <c r="I174" s="224" t="s">
        <v>3646</v>
      </c>
      <c r="AF174" s="27" t="s">
        <v>90</v>
      </c>
      <c r="AN174" s="27" t="s">
        <v>282</v>
      </c>
      <c r="AO174" s="184">
        <v>2017</v>
      </c>
      <c r="AP174" s="38" t="s">
        <v>283</v>
      </c>
      <c r="AW174" s="39">
        <v>114</v>
      </c>
      <c r="BB174" s="178" t="s">
        <v>155</v>
      </c>
      <c r="BD174" s="96"/>
      <c r="BH174" s="45"/>
      <c r="BJ174" s="26"/>
      <c r="BK174" s="26"/>
      <c r="BL174" s="26"/>
      <c r="BM174" s="26"/>
      <c r="BN174" s="26"/>
      <c r="BO174" s="79"/>
      <c r="BP174" s="26">
        <f>Tabela3[[#This Row],[1º trim/2025]]+Tabela3[[#This Row],[2º trim/2025]]+Tabela3[[#This Row],[3º trim/2025]]+Tabela3[[#This Row],[4º trim/2025]]</f>
        <v>0</v>
      </c>
      <c r="BQ174" s="26"/>
      <c r="BR174" s="26"/>
      <c r="BS174" s="26"/>
      <c r="BT174" s="26"/>
    </row>
    <row r="175" spans="2:72" hidden="1" x14ac:dyDescent="0.25">
      <c r="B175" s="273">
        <v>174</v>
      </c>
      <c r="C175" s="36">
        <v>1</v>
      </c>
      <c r="E175" s="118" t="s">
        <v>238</v>
      </c>
      <c r="I175" s="224" t="s">
        <v>3646</v>
      </c>
      <c r="AF175" s="27" t="s">
        <v>90</v>
      </c>
      <c r="AN175" s="27" t="s">
        <v>239</v>
      </c>
      <c r="AO175" s="184">
        <v>2017</v>
      </c>
      <c r="AP175" s="38">
        <v>42948</v>
      </c>
      <c r="AW175" s="39">
        <v>80</v>
      </c>
      <c r="BB175" s="178" t="s">
        <v>155</v>
      </c>
      <c r="BD175" s="96"/>
      <c r="BH175" s="45"/>
      <c r="BJ175" s="26"/>
      <c r="BK175" s="26"/>
      <c r="BL175" s="26"/>
      <c r="BM175" s="26"/>
      <c r="BN175" s="26"/>
      <c r="BO175" s="79"/>
      <c r="BP175" s="26">
        <f>Tabela3[[#This Row],[1º trim/2025]]+Tabela3[[#This Row],[2º trim/2025]]+Tabela3[[#This Row],[3º trim/2025]]+Tabela3[[#This Row],[4º trim/2025]]</f>
        <v>0</v>
      </c>
      <c r="BQ175" s="26"/>
      <c r="BR175" s="26"/>
      <c r="BS175" s="26"/>
      <c r="BT175" s="26"/>
    </row>
    <row r="176" spans="2:72" hidden="1" x14ac:dyDescent="0.25">
      <c r="B176" s="273">
        <v>175</v>
      </c>
      <c r="C176" s="36">
        <v>1</v>
      </c>
      <c r="E176" s="118" t="s">
        <v>279</v>
      </c>
      <c r="I176" s="224" t="s">
        <v>3646</v>
      </c>
      <c r="AF176" s="27" t="s">
        <v>90</v>
      </c>
      <c r="AN176" s="27" t="s">
        <v>239</v>
      </c>
      <c r="AO176" s="184">
        <v>2017</v>
      </c>
      <c r="AP176" s="38" t="s">
        <v>280</v>
      </c>
      <c r="AW176" s="39">
        <v>113</v>
      </c>
      <c r="BB176" s="178" t="s">
        <v>155</v>
      </c>
      <c r="BD176" s="96"/>
      <c r="BH176" s="45"/>
      <c r="BJ176" s="26"/>
      <c r="BK176" s="26"/>
      <c r="BL176" s="26"/>
      <c r="BM176" s="26"/>
      <c r="BN176" s="26"/>
      <c r="BO176" s="79"/>
      <c r="BP176" s="26">
        <f>Tabela3[[#This Row],[1º trim/2025]]+Tabela3[[#This Row],[2º trim/2025]]+Tabela3[[#This Row],[3º trim/2025]]+Tabela3[[#This Row],[4º trim/2025]]</f>
        <v>0</v>
      </c>
      <c r="BQ176" s="26"/>
      <c r="BR176" s="26"/>
      <c r="BS176" s="26"/>
      <c r="BT176" s="26"/>
    </row>
    <row r="177" spans="2:72" hidden="1" x14ac:dyDescent="0.25">
      <c r="B177" s="273">
        <v>176</v>
      </c>
      <c r="C177" s="36">
        <v>1</v>
      </c>
      <c r="E177" s="118" t="s">
        <v>233</v>
      </c>
      <c r="I177" s="224" t="s">
        <v>3646</v>
      </c>
      <c r="AF177" s="27" t="s">
        <v>90</v>
      </c>
      <c r="AN177" s="27" t="s">
        <v>215</v>
      </c>
      <c r="AO177" s="184">
        <v>2017</v>
      </c>
      <c r="AP177" s="38" t="s">
        <v>234</v>
      </c>
      <c r="AW177" s="39">
        <v>76</v>
      </c>
      <c r="BB177" s="178" t="s">
        <v>155</v>
      </c>
      <c r="BD177" s="96"/>
      <c r="BH177" s="45"/>
      <c r="BJ177" s="26"/>
      <c r="BK177" s="26"/>
      <c r="BL177" s="26"/>
      <c r="BM177" s="26"/>
      <c r="BN177" s="26"/>
      <c r="BO177" s="79"/>
      <c r="BP177" s="26">
        <f>Tabela3[[#This Row],[1º trim/2025]]+Tabela3[[#This Row],[2º trim/2025]]+Tabela3[[#This Row],[3º trim/2025]]+Tabela3[[#This Row],[4º trim/2025]]</f>
        <v>0</v>
      </c>
      <c r="BQ177" s="26"/>
      <c r="BR177" s="26"/>
      <c r="BS177" s="26"/>
      <c r="BT177" s="26"/>
    </row>
    <row r="178" spans="2:72" hidden="1" x14ac:dyDescent="0.25">
      <c r="B178" s="273">
        <v>177</v>
      </c>
      <c r="C178" s="36">
        <v>1</v>
      </c>
      <c r="E178" s="118" t="s">
        <v>221</v>
      </c>
      <c r="I178" s="224" t="s">
        <v>3646</v>
      </c>
      <c r="AF178" s="27" t="s">
        <v>90</v>
      </c>
      <c r="AN178" s="27" t="s">
        <v>215</v>
      </c>
      <c r="AO178" s="184">
        <v>2017</v>
      </c>
      <c r="AP178" s="38" t="s">
        <v>223</v>
      </c>
      <c r="AW178" s="39">
        <v>69</v>
      </c>
      <c r="BB178" s="178" t="s">
        <v>155</v>
      </c>
      <c r="BD178" s="96"/>
      <c r="BH178" s="45"/>
      <c r="BJ178" s="26"/>
      <c r="BK178" s="26"/>
      <c r="BL178" s="26"/>
      <c r="BM178" s="26"/>
      <c r="BN178" s="26"/>
      <c r="BO178" s="79"/>
      <c r="BP178" s="26">
        <f>Tabela3[[#This Row],[1º trim/2025]]+Tabela3[[#This Row],[2º trim/2025]]+Tabela3[[#This Row],[3º trim/2025]]+Tabela3[[#This Row],[4º trim/2025]]</f>
        <v>0</v>
      </c>
      <c r="BQ178" s="26"/>
      <c r="BR178" s="26"/>
      <c r="BS178" s="26"/>
      <c r="BT178" s="26"/>
    </row>
    <row r="179" spans="2:72" hidden="1" x14ac:dyDescent="0.25">
      <c r="B179" s="273">
        <v>178</v>
      </c>
      <c r="C179" s="36">
        <v>1</v>
      </c>
      <c r="E179" s="118" t="s">
        <v>224</v>
      </c>
      <c r="I179" s="224" t="s">
        <v>3646</v>
      </c>
      <c r="AF179" s="27" t="s">
        <v>90</v>
      </c>
      <c r="AN179" s="27" t="s">
        <v>1747</v>
      </c>
      <c r="AO179" s="184">
        <v>2017</v>
      </c>
      <c r="AP179" s="38" t="s">
        <v>223</v>
      </c>
      <c r="AW179" s="39">
        <v>70</v>
      </c>
      <c r="BB179" s="178" t="s">
        <v>155</v>
      </c>
      <c r="BD179" s="96"/>
      <c r="BH179" s="45"/>
      <c r="BJ179" s="26"/>
      <c r="BK179" s="26"/>
      <c r="BL179" s="26"/>
      <c r="BM179" s="26"/>
      <c r="BN179" s="26"/>
      <c r="BO179" s="79"/>
      <c r="BP179" s="26">
        <f>Tabela3[[#This Row],[1º trim/2025]]+Tabela3[[#This Row],[2º trim/2025]]+Tabela3[[#This Row],[3º trim/2025]]+Tabela3[[#This Row],[4º trim/2025]]</f>
        <v>0</v>
      </c>
      <c r="BQ179" s="26"/>
      <c r="BR179" s="26"/>
      <c r="BS179" s="26"/>
      <c r="BT179" s="26"/>
    </row>
    <row r="180" spans="2:72" hidden="1" x14ac:dyDescent="0.25">
      <c r="B180" s="273">
        <v>179</v>
      </c>
      <c r="C180" s="36">
        <v>1</v>
      </c>
      <c r="E180" s="118" t="s">
        <v>261</v>
      </c>
      <c r="I180" s="224" t="s">
        <v>3646</v>
      </c>
      <c r="AF180" s="27" t="s">
        <v>90</v>
      </c>
      <c r="AN180" s="27" t="s">
        <v>257</v>
      </c>
      <c r="AO180" s="184">
        <v>2017</v>
      </c>
      <c r="AP180" s="38" t="s">
        <v>262</v>
      </c>
      <c r="AW180" s="39">
        <v>98</v>
      </c>
      <c r="BB180" s="178" t="s">
        <v>155</v>
      </c>
      <c r="BD180" s="96"/>
      <c r="BH180" s="45"/>
      <c r="BJ180" s="26"/>
      <c r="BK180" s="26"/>
      <c r="BL180" s="26"/>
      <c r="BM180" s="26"/>
      <c r="BN180" s="26"/>
      <c r="BO180" s="79"/>
      <c r="BP180" s="26">
        <f>Tabela3[[#This Row],[1º trim/2025]]+Tabela3[[#This Row],[2º trim/2025]]+Tabela3[[#This Row],[3º trim/2025]]+Tabela3[[#This Row],[4º trim/2025]]</f>
        <v>0</v>
      </c>
      <c r="BQ180" s="26"/>
      <c r="BR180" s="26"/>
      <c r="BS180" s="26"/>
      <c r="BT180" s="26"/>
    </row>
    <row r="181" spans="2:72" hidden="1" x14ac:dyDescent="0.25">
      <c r="B181" s="273">
        <v>180</v>
      </c>
      <c r="C181" s="36">
        <v>1</v>
      </c>
      <c r="E181" s="118" t="s">
        <v>210</v>
      </c>
      <c r="I181" s="224" t="s">
        <v>3646</v>
      </c>
      <c r="AF181" s="27" t="s">
        <v>90</v>
      </c>
      <c r="AN181" s="27" t="s">
        <v>215</v>
      </c>
      <c r="AO181" s="184">
        <v>2017</v>
      </c>
      <c r="AP181" s="38" t="s">
        <v>212</v>
      </c>
      <c r="AW181" s="39">
        <v>60</v>
      </c>
      <c r="BB181" s="178" t="s">
        <v>155</v>
      </c>
      <c r="BD181" s="96"/>
      <c r="BH181" s="45"/>
      <c r="BJ181" s="26"/>
      <c r="BK181" s="26"/>
      <c r="BL181" s="26"/>
      <c r="BM181" s="26"/>
      <c r="BN181" s="26"/>
      <c r="BO181" s="79"/>
      <c r="BP181" s="26">
        <f>Tabela3[[#This Row],[1º trim/2025]]+Tabela3[[#This Row],[2º trim/2025]]+Tabela3[[#This Row],[3º trim/2025]]+Tabela3[[#This Row],[4º trim/2025]]</f>
        <v>0</v>
      </c>
      <c r="BQ181" s="26"/>
      <c r="BR181" s="26"/>
      <c r="BS181" s="26"/>
      <c r="BT181" s="26"/>
    </row>
    <row r="182" spans="2:72" hidden="1" x14ac:dyDescent="0.25">
      <c r="B182" s="273">
        <v>181</v>
      </c>
      <c r="C182" s="36">
        <v>1</v>
      </c>
      <c r="E182" s="118" t="s">
        <v>214</v>
      </c>
      <c r="I182" s="224" t="s">
        <v>3646</v>
      </c>
      <c r="AF182" s="27" t="s">
        <v>90</v>
      </c>
      <c r="AN182" s="27" t="s">
        <v>215</v>
      </c>
      <c r="AO182" s="184">
        <v>2017</v>
      </c>
      <c r="AP182" s="38" t="s">
        <v>216</v>
      </c>
      <c r="AW182" s="39">
        <v>65</v>
      </c>
      <c r="BB182" s="178" t="s">
        <v>155</v>
      </c>
      <c r="BD182" s="96"/>
      <c r="BH182" s="45"/>
      <c r="BJ182" s="26"/>
      <c r="BK182" s="26"/>
      <c r="BL182" s="26"/>
      <c r="BM182" s="26"/>
      <c r="BN182" s="26"/>
      <c r="BO182" s="79"/>
      <c r="BP182" s="26">
        <f>Tabela3[[#This Row],[1º trim/2025]]+Tabela3[[#This Row],[2º trim/2025]]+Tabela3[[#This Row],[3º trim/2025]]+Tabela3[[#This Row],[4º trim/2025]]</f>
        <v>0</v>
      </c>
      <c r="BQ182" s="26"/>
      <c r="BR182" s="26"/>
      <c r="BS182" s="26"/>
      <c r="BT182" s="26"/>
    </row>
    <row r="183" spans="2:72" hidden="1" x14ac:dyDescent="0.25">
      <c r="B183" s="273">
        <v>182</v>
      </c>
      <c r="C183" s="36">
        <v>1</v>
      </c>
      <c r="E183" s="118" t="s">
        <v>1286</v>
      </c>
      <c r="AW183" s="39">
        <v>701</v>
      </c>
      <c r="BB183" s="178" t="s">
        <v>155</v>
      </c>
      <c r="BD183" s="96"/>
      <c r="BH183" s="45"/>
      <c r="BJ183" s="26"/>
      <c r="BK183" s="26"/>
      <c r="BL183" s="26"/>
      <c r="BM183" s="26"/>
      <c r="BN183" s="26"/>
      <c r="BO183" s="79"/>
      <c r="BP183" s="26">
        <f>Tabela3[[#This Row],[1º trim/2025]]+Tabela3[[#This Row],[2º trim/2025]]+Tabela3[[#This Row],[3º trim/2025]]+Tabela3[[#This Row],[4º trim/2025]]</f>
        <v>0</v>
      </c>
      <c r="BQ183" s="26"/>
      <c r="BR183" s="26"/>
      <c r="BS183" s="26"/>
      <c r="BT183" s="26"/>
    </row>
    <row r="184" spans="2:72" hidden="1" x14ac:dyDescent="0.25">
      <c r="B184" s="273">
        <v>183</v>
      </c>
      <c r="C184" s="36">
        <v>1</v>
      </c>
      <c r="E184" s="118" t="s">
        <v>1349</v>
      </c>
      <c r="AW184" s="39">
        <v>716</v>
      </c>
      <c r="BB184" s="178" t="s">
        <v>155</v>
      </c>
      <c r="BD184" s="96"/>
      <c r="BH184" s="45"/>
      <c r="BJ184" s="26"/>
      <c r="BK184" s="26"/>
      <c r="BL184" s="26"/>
      <c r="BM184" s="26"/>
      <c r="BN184" s="26"/>
      <c r="BO184" s="79"/>
      <c r="BP184" s="26">
        <f>Tabela3[[#This Row],[1º trim/2025]]+Tabela3[[#This Row],[2º trim/2025]]+Tabela3[[#This Row],[3º trim/2025]]+Tabela3[[#This Row],[4º trim/2025]]</f>
        <v>0</v>
      </c>
      <c r="BQ184" s="26"/>
      <c r="BR184" s="26"/>
      <c r="BS184" s="26"/>
      <c r="BT184" s="26"/>
    </row>
    <row r="185" spans="2:72" hidden="1" x14ac:dyDescent="0.25">
      <c r="B185" s="273">
        <v>184</v>
      </c>
      <c r="C185" s="36">
        <v>1</v>
      </c>
      <c r="E185" s="118" t="s">
        <v>998</v>
      </c>
      <c r="AW185" s="39">
        <v>596</v>
      </c>
      <c r="BB185" s="178" t="s">
        <v>155</v>
      </c>
      <c r="BD185" s="96"/>
      <c r="BH185" s="45"/>
      <c r="BJ185" s="26"/>
      <c r="BK185" s="26"/>
      <c r="BL185" s="26"/>
      <c r="BM185" s="26"/>
      <c r="BN185" s="26"/>
      <c r="BO185" s="79"/>
      <c r="BP185" s="26">
        <f>Tabela3[[#This Row],[1º trim/2025]]+Tabela3[[#This Row],[2º trim/2025]]+Tabela3[[#This Row],[3º trim/2025]]+Tabela3[[#This Row],[4º trim/2025]]</f>
        <v>0</v>
      </c>
      <c r="BQ185" s="26"/>
      <c r="BR185" s="26"/>
      <c r="BS185" s="26"/>
      <c r="BT185" s="26"/>
    </row>
    <row r="186" spans="2:72" hidden="1" x14ac:dyDescent="0.25">
      <c r="B186" s="273">
        <v>185</v>
      </c>
      <c r="C186" s="36">
        <v>1</v>
      </c>
      <c r="E186" s="118" t="s">
        <v>206</v>
      </c>
      <c r="H186" s="224" t="s">
        <v>3647</v>
      </c>
      <c r="AF186" s="27" t="s">
        <v>3647</v>
      </c>
      <c r="AW186" s="39">
        <v>62</v>
      </c>
      <c r="BB186" s="178" t="s">
        <v>155</v>
      </c>
      <c r="BD186" s="96"/>
      <c r="BH186" s="45"/>
      <c r="BJ186" s="26"/>
      <c r="BK186" s="26"/>
      <c r="BL186" s="26"/>
      <c r="BM186" s="26"/>
      <c r="BN186" s="26"/>
      <c r="BO186" s="79"/>
      <c r="BP186" s="26">
        <f>Tabela3[[#This Row],[1º trim/2025]]+Tabela3[[#This Row],[2º trim/2025]]+Tabela3[[#This Row],[3º trim/2025]]+Tabela3[[#This Row],[4º trim/2025]]</f>
        <v>0</v>
      </c>
      <c r="BQ186" s="26"/>
      <c r="BR186" s="26"/>
      <c r="BS186" s="26"/>
      <c r="BT186" s="26"/>
    </row>
    <row r="187" spans="2:72" hidden="1" x14ac:dyDescent="0.25">
      <c r="B187" s="273">
        <v>186</v>
      </c>
      <c r="C187" s="36">
        <v>1</v>
      </c>
      <c r="E187" s="118" t="s">
        <v>206</v>
      </c>
      <c r="H187" s="224" t="s">
        <v>3647</v>
      </c>
      <c r="AF187" s="27" t="s">
        <v>3647</v>
      </c>
      <c r="AW187" s="39">
        <v>66</v>
      </c>
      <c r="BB187" s="178" t="s">
        <v>155</v>
      </c>
      <c r="BD187" s="96"/>
      <c r="BH187" s="45"/>
      <c r="BJ187" s="26"/>
      <c r="BK187" s="26"/>
      <c r="BL187" s="26"/>
      <c r="BM187" s="26"/>
      <c r="BN187" s="26"/>
      <c r="BO187" s="79"/>
      <c r="BP187" s="26">
        <f>Tabela3[[#This Row],[1º trim/2025]]+Tabela3[[#This Row],[2º trim/2025]]+Tabela3[[#This Row],[3º trim/2025]]+Tabela3[[#This Row],[4º trim/2025]]</f>
        <v>0</v>
      </c>
      <c r="BQ187" s="26"/>
      <c r="BR187" s="26"/>
      <c r="BS187" s="26"/>
      <c r="BT187" s="26"/>
    </row>
    <row r="188" spans="2:72" hidden="1" x14ac:dyDescent="0.25">
      <c r="B188" s="273">
        <v>187</v>
      </c>
      <c r="C188" s="36">
        <v>1</v>
      </c>
      <c r="E188" s="118" t="s">
        <v>672</v>
      </c>
      <c r="H188" s="224" t="s">
        <v>3647</v>
      </c>
      <c r="AF188" s="27" t="s">
        <v>3647</v>
      </c>
      <c r="AI188" s="118" t="s">
        <v>673</v>
      </c>
      <c r="AW188" s="39">
        <v>414</v>
      </c>
      <c r="BB188" s="178" t="s">
        <v>155</v>
      </c>
      <c r="BD188" s="96"/>
      <c r="BH188" s="45"/>
      <c r="BJ188" s="26"/>
      <c r="BK188" s="26"/>
      <c r="BL188" s="26"/>
      <c r="BM188" s="26"/>
      <c r="BN188" s="26"/>
      <c r="BO188" s="79"/>
      <c r="BP188" s="26">
        <f>Tabela3[[#This Row],[1º trim/2025]]+Tabela3[[#This Row],[2º trim/2025]]+Tabela3[[#This Row],[3º trim/2025]]+Tabela3[[#This Row],[4º trim/2025]]</f>
        <v>0</v>
      </c>
      <c r="BQ188" s="26"/>
      <c r="BR188" s="26"/>
      <c r="BS188" s="26"/>
      <c r="BT188" s="26"/>
    </row>
    <row r="189" spans="2:72" hidden="1" x14ac:dyDescent="0.25">
      <c r="B189" s="273">
        <v>188</v>
      </c>
      <c r="C189" s="36">
        <v>1</v>
      </c>
      <c r="E189" s="118" t="s">
        <v>205</v>
      </c>
      <c r="H189" s="224" t="s">
        <v>3647</v>
      </c>
      <c r="AF189" s="27" t="s">
        <v>3647</v>
      </c>
      <c r="AW189" s="39">
        <v>56</v>
      </c>
      <c r="BB189" s="178" t="s">
        <v>155</v>
      </c>
      <c r="BD189" s="96"/>
      <c r="BH189" s="45"/>
      <c r="BJ189" s="26"/>
      <c r="BK189" s="26"/>
      <c r="BL189" s="26"/>
      <c r="BM189" s="26"/>
      <c r="BN189" s="26"/>
      <c r="BO189" s="79"/>
      <c r="BP189" s="26">
        <f>Tabela3[[#This Row],[1º trim/2025]]+Tabela3[[#This Row],[2º trim/2025]]+Tabela3[[#This Row],[3º trim/2025]]+Tabela3[[#This Row],[4º trim/2025]]</f>
        <v>0</v>
      </c>
      <c r="BQ189" s="26"/>
      <c r="BR189" s="26"/>
      <c r="BS189" s="26"/>
      <c r="BT189" s="26"/>
    </row>
    <row r="190" spans="2:72" hidden="1" x14ac:dyDescent="0.25">
      <c r="B190" s="273">
        <v>189</v>
      </c>
      <c r="C190" s="36">
        <v>1</v>
      </c>
      <c r="E190" s="118" t="s">
        <v>343</v>
      </c>
      <c r="H190" s="224" t="s">
        <v>3647</v>
      </c>
      <c r="AF190" s="27" t="s">
        <v>3647</v>
      </c>
      <c r="AW190" s="39">
        <v>164</v>
      </c>
      <c r="BB190" s="178" t="s">
        <v>155</v>
      </c>
      <c r="BD190" s="96"/>
      <c r="BH190" s="45"/>
      <c r="BJ190" s="26"/>
      <c r="BK190" s="26"/>
      <c r="BL190" s="26"/>
      <c r="BM190" s="26"/>
      <c r="BN190" s="26"/>
      <c r="BO190" s="79"/>
      <c r="BP190" s="26">
        <f>Tabela3[[#This Row],[1º trim/2025]]+Tabela3[[#This Row],[2º trim/2025]]+Tabela3[[#This Row],[3º trim/2025]]+Tabela3[[#This Row],[4º trim/2025]]</f>
        <v>0</v>
      </c>
      <c r="BQ190" s="26"/>
      <c r="BR190" s="26"/>
      <c r="BS190" s="26"/>
      <c r="BT190" s="26"/>
    </row>
    <row r="191" spans="2:72" hidden="1" x14ac:dyDescent="0.25">
      <c r="B191" s="273">
        <v>190</v>
      </c>
      <c r="C191" s="36">
        <v>1</v>
      </c>
      <c r="E191" s="118" t="s">
        <v>189</v>
      </c>
      <c r="AN191" s="27" t="s">
        <v>190</v>
      </c>
      <c r="AW191" s="39">
        <v>30</v>
      </c>
      <c r="BB191" s="178" t="s">
        <v>155</v>
      </c>
      <c r="BD191" s="96"/>
      <c r="BH191" s="45"/>
      <c r="BJ191" s="26"/>
      <c r="BK191" s="26"/>
      <c r="BL191" s="26"/>
      <c r="BM191" s="26"/>
      <c r="BN191" s="26"/>
      <c r="BO191" s="79"/>
      <c r="BP191" s="26">
        <f>Tabela3[[#This Row],[1º trim/2025]]+Tabela3[[#This Row],[2º trim/2025]]+Tabela3[[#This Row],[3º trim/2025]]+Tabela3[[#This Row],[4º trim/2025]]</f>
        <v>0</v>
      </c>
      <c r="BQ191" s="26"/>
      <c r="BR191" s="26"/>
      <c r="BS191" s="26"/>
      <c r="BT191" s="26"/>
    </row>
    <row r="192" spans="2:72" hidden="1" x14ac:dyDescent="0.25">
      <c r="B192" s="273">
        <v>191</v>
      </c>
      <c r="C192" s="36">
        <v>1</v>
      </c>
      <c r="E192" s="118" t="s">
        <v>946</v>
      </c>
      <c r="AN192" s="27" t="s">
        <v>947</v>
      </c>
      <c r="AW192" s="39">
        <v>567</v>
      </c>
      <c r="BB192" s="178" t="s">
        <v>155</v>
      </c>
      <c r="BD192" s="96"/>
      <c r="BH192" s="45"/>
      <c r="BJ192" s="26"/>
      <c r="BK192" s="26"/>
      <c r="BL192" s="26"/>
      <c r="BM192" s="26"/>
      <c r="BN192" s="26"/>
      <c r="BO192" s="79"/>
      <c r="BP192" s="26">
        <f>Tabela3[[#This Row],[1º trim/2025]]+Tabela3[[#This Row],[2º trim/2025]]+Tabela3[[#This Row],[3º trim/2025]]+Tabela3[[#This Row],[4º trim/2025]]</f>
        <v>0</v>
      </c>
      <c r="BQ192" s="26"/>
      <c r="BR192" s="26"/>
      <c r="BS192" s="26"/>
      <c r="BT192" s="26"/>
    </row>
    <row r="193" spans="2:72" hidden="1" x14ac:dyDescent="0.25">
      <c r="B193" s="273">
        <v>192</v>
      </c>
      <c r="C193" s="36">
        <v>1</v>
      </c>
      <c r="E193" s="118" t="s">
        <v>736</v>
      </c>
      <c r="AN193" s="27" t="s">
        <v>737</v>
      </c>
      <c r="AW193" s="39">
        <v>444</v>
      </c>
      <c r="BB193" s="178" t="s">
        <v>155</v>
      </c>
      <c r="BD193" s="96"/>
      <c r="BH193" s="45"/>
      <c r="BJ193" s="26"/>
      <c r="BK193" s="26"/>
      <c r="BL193" s="26"/>
      <c r="BM193" s="26"/>
      <c r="BN193" s="26"/>
      <c r="BO193" s="79"/>
      <c r="BP193" s="26">
        <f>Tabela3[[#This Row],[1º trim/2025]]+Tabela3[[#This Row],[2º trim/2025]]+Tabela3[[#This Row],[3º trim/2025]]+Tabela3[[#This Row],[4º trim/2025]]</f>
        <v>0</v>
      </c>
      <c r="BQ193" s="26"/>
      <c r="BR193" s="26"/>
      <c r="BS193" s="26"/>
      <c r="BT193" s="26"/>
    </row>
    <row r="194" spans="2:72" hidden="1" x14ac:dyDescent="0.25">
      <c r="B194" s="273">
        <v>193</v>
      </c>
      <c r="C194" s="36">
        <v>1</v>
      </c>
      <c r="E194" s="118" t="s">
        <v>933</v>
      </c>
      <c r="AN194" s="27" t="s">
        <v>934</v>
      </c>
      <c r="AW194" s="39">
        <v>555</v>
      </c>
      <c r="BB194" s="178" t="s">
        <v>155</v>
      </c>
      <c r="BD194" s="96"/>
      <c r="BH194" s="45"/>
      <c r="BJ194" s="26"/>
      <c r="BK194" s="26"/>
      <c r="BL194" s="26"/>
      <c r="BM194" s="26"/>
      <c r="BN194" s="26"/>
      <c r="BO194" s="79"/>
      <c r="BP194" s="26">
        <f>Tabela3[[#This Row],[1º trim/2025]]+Tabela3[[#This Row],[2º trim/2025]]+Tabela3[[#This Row],[3º trim/2025]]+Tabela3[[#This Row],[4º trim/2025]]</f>
        <v>0</v>
      </c>
      <c r="BQ194" s="26"/>
      <c r="BR194" s="26"/>
      <c r="BS194" s="26"/>
      <c r="BT194" s="26"/>
    </row>
    <row r="195" spans="2:72" hidden="1" x14ac:dyDescent="0.25">
      <c r="B195" s="273">
        <v>194</v>
      </c>
      <c r="C195" s="36">
        <v>1</v>
      </c>
      <c r="E195" s="118" t="s">
        <v>1262</v>
      </c>
      <c r="AN195" s="27" t="s">
        <v>1263</v>
      </c>
      <c r="AW195" s="39">
        <v>694</v>
      </c>
      <c r="BB195" s="178" t="s">
        <v>155</v>
      </c>
      <c r="BD195" s="96"/>
      <c r="BH195" s="45"/>
      <c r="BJ195" s="26"/>
      <c r="BK195" s="26"/>
      <c r="BL195" s="26"/>
      <c r="BM195" s="26"/>
      <c r="BN195" s="26"/>
      <c r="BO195" s="79"/>
      <c r="BP195" s="26">
        <f>Tabela3[[#This Row],[1º trim/2025]]+Tabela3[[#This Row],[2º trim/2025]]+Tabela3[[#This Row],[3º trim/2025]]+Tabela3[[#This Row],[4º trim/2025]]</f>
        <v>0</v>
      </c>
      <c r="BQ195" s="26"/>
      <c r="BR195" s="26"/>
      <c r="BS195" s="26"/>
      <c r="BT195" s="26"/>
    </row>
    <row r="196" spans="2:72" hidden="1" x14ac:dyDescent="0.25">
      <c r="B196" s="273">
        <v>195</v>
      </c>
      <c r="C196" s="36">
        <v>1</v>
      </c>
      <c r="E196" s="118" t="s">
        <v>1828</v>
      </c>
      <c r="AW196" s="39">
        <v>855</v>
      </c>
      <c r="BB196" s="178" t="s">
        <v>155</v>
      </c>
      <c r="BD196" s="96"/>
      <c r="BH196" s="45"/>
      <c r="BJ196" s="26"/>
      <c r="BK196" s="26"/>
      <c r="BL196" s="26"/>
      <c r="BM196" s="26"/>
      <c r="BN196" s="26"/>
      <c r="BO196" s="79"/>
      <c r="BP196" s="26">
        <f>Tabela3[[#This Row],[1º trim/2025]]+Tabela3[[#This Row],[2º trim/2025]]+Tabela3[[#This Row],[3º trim/2025]]+Tabela3[[#This Row],[4º trim/2025]]</f>
        <v>0</v>
      </c>
      <c r="BQ196" s="26"/>
      <c r="BR196" s="26"/>
      <c r="BS196" s="26"/>
      <c r="BT196" s="26"/>
    </row>
    <row r="197" spans="2:72" hidden="1" x14ac:dyDescent="0.25">
      <c r="B197" s="273">
        <v>196</v>
      </c>
      <c r="C197" s="36">
        <v>1</v>
      </c>
      <c r="E197" s="118" t="s">
        <v>187</v>
      </c>
      <c r="N197" s="225" t="s">
        <v>13</v>
      </c>
      <c r="O197" s="225"/>
      <c r="AN197" s="27" t="s">
        <v>188</v>
      </c>
      <c r="AW197" s="39">
        <v>26</v>
      </c>
      <c r="BB197" s="178" t="s">
        <v>155</v>
      </c>
      <c r="BD197" s="96"/>
      <c r="BH197" s="45"/>
      <c r="BJ197" s="26"/>
      <c r="BK197" s="26"/>
      <c r="BL197" s="26"/>
      <c r="BM197" s="26"/>
      <c r="BN197" s="26"/>
      <c r="BO197" s="79"/>
      <c r="BP197" s="26">
        <f>Tabela3[[#This Row],[1º trim/2025]]+Tabela3[[#This Row],[2º trim/2025]]+Tabela3[[#This Row],[3º trim/2025]]+Tabela3[[#This Row],[4º trim/2025]]</f>
        <v>0</v>
      </c>
      <c r="BQ197" s="26"/>
      <c r="BR197" s="26"/>
      <c r="BS197" s="26"/>
      <c r="BT197" s="26"/>
    </row>
    <row r="198" spans="2:72" hidden="1" x14ac:dyDescent="0.25">
      <c r="B198" s="273">
        <v>197</v>
      </c>
      <c r="C198" s="36">
        <v>1</v>
      </c>
      <c r="E198" s="118" t="s">
        <v>1360</v>
      </c>
      <c r="AN198" s="27" t="s">
        <v>1361</v>
      </c>
      <c r="AW198" s="39">
        <v>722</v>
      </c>
      <c r="BB198" s="178" t="s">
        <v>155</v>
      </c>
      <c r="BD198" s="96"/>
      <c r="BH198" s="45"/>
      <c r="BJ198" s="26"/>
      <c r="BK198" s="26"/>
      <c r="BL198" s="26"/>
      <c r="BM198" s="26"/>
      <c r="BN198" s="26"/>
      <c r="BO198" s="79"/>
      <c r="BP198" s="26">
        <f>Tabela3[[#This Row],[1º trim/2025]]+Tabela3[[#This Row],[2º trim/2025]]+Tabela3[[#This Row],[3º trim/2025]]+Tabela3[[#This Row],[4º trim/2025]]</f>
        <v>0</v>
      </c>
      <c r="BQ198" s="26"/>
      <c r="BR198" s="26"/>
      <c r="BS198" s="26"/>
      <c r="BT198" s="26"/>
    </row>
    <row r="199" spans="2:72" hidden="1" x14ac:dyDescent="0.25">
      <c r="B199" s="273">
        <v>198</v>
      </c>
      <c r="C199" s="36">
        <v>1</v>
      </c>
      <c r="E199" s="118" t="s">
        <v>452</v>
      </c>
      <c r="AN199" s="27" t="s">
        <v>453</v>
      </c>
      <c r="AW199" s="39">
        <v>259</v>
      </c>
      <c r="BB199" s="178" t="s">
        <v>155</v>
      </c>
      <c r="BD199" s="96"/>
      <c r="BH199" s="45"/>
      <c r="BJ199" s="26"/>
      <c r="BK199" s="26"/>
      <c r="BL199" s="26"/>
      <c r="BM199" s="26"/>
      <c r="BN199" s="26"/>
      <c r="BO199" s="79"/>
      <c r="BP199" s="26">
        <f>Tabela3[[#This Row],[1º trim/2025]]+Tabela3[[#This Row],[2º trim/2025]]+Tabela3[[#This Row],[3º trim/2025]]+Tabela3[[#This Row],[4º trim/2025]]</f>
        <v>0</v>
      </c>
      <c r="BQ199" s="26"/>
      <c r="BR199" s="26"/>
      <c r="BS199" s="26"/>
      <c r="BT199" s="26"/>
    </row>
    <row r="200" spans="2:72" hidden="1" x14ac:dyDescent="0.25">
      <c r="B200" s="273">
        <v>199</v>
      </c>
      <c r="C200" s="36">
        <v>1</v>
      </c>
      <c r="E200" s="118" t="s">
        <v>1362</v>
      </c>
      <c r="AN200" s="27" t="s">
        <v>1363</v>
      </c>
      <c r="AW200" s="39">
        <v>724</v>
      </c>
      <c r="BB200" s="178" t="s">
        <v>155</v>
      </c>
      <c r="BD200" s="96"/>
      <c r="BH200" s="45"/>
      <c r="BJ200" s="26"/>
      <c r="BK200" s="26"/>
      <c r="BL200" s="26"/>
      <c r="BM200" s="26"/>
      <c r="BN200" s="26"/>
      <c r="BO200" s="79"/>
      <c r="BP200" s="26">
        <f>Tabela3[[#This Row],[1º trim/2025]]+Tabela3[[#This Row],[2º trim/2025]]+Tabela3[[#This Row],[3º trim/2025]]+Tabela3[[#This Row],[4º trim/2025]]</f>
        <v>0</v>
      </c>
      <c r="BQ200" s="26"/>
      <c r="BR200" s="26"/>
      <c r="BS200" s="26"/>
      <c r="BT200" s="26"/>
    </row>
    <row r="201" spans="2:72" hidden="1" x14ac:dyDescent="0.25">
      <c r="B201" s="273">
        <v>200</v>
      </c>
      <c r="C201" s="36">
        <v>1</v>
      </c>
      <c r="E201" s="118" t="s">
        <v>153</v>
      </c>
      <c r="AN201" s="27" t="s">
        <v>154</v>
      </c>
      <c r="AW201" s="39">
        <v>1</v>
      </c>
      <c r="BB201" s="178" t="s">
        <v>155</v>
      </c>
      <c r="BD201" s="96"/>
      <c r="BH201" s="45"/>
      <c r="BJ201" s="26"/>
      <c r="BK201" s="26"/>
      <c r="BL201" s="26"/>
      <c r="BM201" s="26"/>
      <c r="BN201" s="26"/>
      <c r="BO201" s="79"/>
      <c r="BP201" s="26">
        <f>Tabela3[[#This Row],[1º trim/2025]]+Tabela3[[#This Row],[2º trim/2025]]+Tabela3[[#This Row],[3º trim/2025]]+Tabela3[[#This Row],[4º trim/2025]]</f>
        <v>0</v>
      </c>
      <c r="BQ201" s="26"/>
      <c r="BR201" s="26"/>
      <c r="BS201" s="26"/>
      <c r="BT201" s="26"/>
    </row>
    <row r="202" spans="2:72" hidden="1" x14ac:dyDescent="0.25">
      <c r="B202" s="273">
        <v>201</v>
      </c>
      <c r="C202" s="36">
        <v>1</v>
      </c>
      <c r="E202" s="118" t="s">
        <v>1369</v>
      </c>
      <c r="AN202" s="27" t="s">
        <v>1370</v>
      </c>
      <c r="AW202" s="39">
        <v>728</v>
      </c>
      <c r="BB202" s="178" t="s">
        <v>155</v>
      </c>
      <c r="BD202" s="96"/>
      <c r="BH202" s="45"/>
      <c r="BJ202" s="26"/>
      <c r="BK202" s="26"/>
      <c r="BL202" s="26"/>
      <c r="BM202" s="26"/>
      <c r="BN202" s="26"/>
      <c r="BO202" s="79"/>
      <c r="BP202" s="26">
        <f>Tabela3[[#This Row],[1º trim/2025]]+Tabela3[[#This Row],[2º trim/2025]]+Tabela3[[#This Row],[3º trim/2025]]+Tabela3[[#This Row],[4º trim/2025]]</f>
        <v>0</v>
      </c>
      <c r="BQ202" s="26"/>
      <c r="BR202" s="26"/>
      <c r="BS202" s="26"/>
      <c r="BT202" s="26"/>
    </row>
    <row r="203" spans="2:72" hidden="1" x14ac:dyDescent="0.25">
      <c r="B203" s="273">
        <v>202</v>
      </c>
      <c r="C203" s="36">
        <v>1</v>
      </c>
      <c r="E203" s="118" t="s">
        <v>741</v>
      </c>
      <c r="AN203" s="27" t="s">
        <v>742</v>
      </c>
      <c r="AW203" s="39">
        <v>447</v>
      </c>
      <c r="BB203" s="178" t="s">
        <v>155</v>
      </c>
      <c r="BD203" s="96"/>
      <c r="BH203" s="45"/>
      <c r="BJ203" s="26"/>
      <c r="BK203" s="26"/>
      <c r="BL203" s="26"/>
      <c r="BM203" s="26"/>
      <c r="BN203" s="26"/>
      <c r="BO203" s="79"/>
      <c r="BP203" s="26">
        <f>Tabela3[[#This Row],[1º trim/2025]]+Tabela3[[#This Row],[2º trim/2025]]+Tabela3[[#This Row],[3º trim/2025]]+Tabela3[[#This Row],[4º trim/2025]]</f>
        <v>0</v>
      </c>
      <c r="BQ203" s="26"/>
      <c r="BR203" s="26"/>
      <c r="BS203" s="26"/>
      <c r="BT203" s="26"/>
    </row>
    <row r="204" spans="2:72" hidden="1" x14ac:dyDescent="0.25">
      <c r="B204" s="273">
        <v>203</v>
      </c>
      <c r="C204" s="36">
        <v>1</v>
      </c>
      <c r="E204" s="118" t="s">
        <v>722</v>
      </c>
      <c r="AN204" s="27" t="s">
        <v>723</v>
      </c>
      <c r="AW204" s="39">
        <v>437</v>
      </c>
      <c r="BB204" s="178" t="s">
        <v>155</v>
      </c>
      <c r="BD204" s="96"/>
      <c r="BH204" s="45"/>
      <c r="BJ204" s="26"/>
      <c r="BK204" s="26"/>
      <c r="BL204" s="26"/>
      <c r="BM204" s="26"/>
      <c r="BN204" s="26"/>
      <c r="BO204" s="79"/>
      <c r="BP204" s="26">
        <f>Tabela3[[#This Row],[1º trim/2025]]+Tabela3[[#This Row],[2º trim/2025]]+Tabela3[[#This Row],[3º trim/2025]]+Tabela3[[#This Row],[4º trim/2025]]</f>
        <v>0</v>
      </c>
      <c r="BQ204" s="26"/>
      <c r="BR204" s="26"/>
      <c r="BS204" s="26"/>
      <c r="BT204" s="26"/>
    </row>
    <row r="205" spans="2:72" hidden="1" x14ac:dyDescent="0.25">
      <c r="B205" s="273">
        <v>204</v>
      </c>
      <c r="C205" s="36">
        <v>1</v>
      </c>
      <c r="E205" s="118" t="s">
        <v>638</v>
      </c>
      <c r="AF205" s="27" t="s">
        <v>45</v>
      </c>
      <c r="AN205" s="27" t="s">
        <v>270</v>
      </c>
      <c r="AW205" s="39">
        <v>389</v>
      </c>
      <c r="BB205" s="178" t="s">
        <v>155</v>
      </c>
      <c r="BD205" s="96"/>
      <c r="BH205" s="45"/>
      <c r="BJ205" s="26"/>
      <c r="BK205" s="26"/>
      <c r="BL205" s="26"/>
      <c r="BM205" s="26"/>
      <c r="BN205" s="26"/>
      <c r="BO205" s="79"/>
      <c r="BP205" s="26">
        <f>Tabela3[[#This Row],[1º trim/2025]]+Tabela3[[#This Row],[2º trim/2025]]+Tabela3[[#This Row],[3º trim/2025]]+Tabela3[[#This Row],[4º trim/2025]]</f>
        <v>0</v>
      </c>
      <c r="BQ205" s="26"/>
      <c r="BR205" s="26"/>
      <c r="BS205" s="26"/>
      <c r="BT205" s="26"/>
    </row>
    <row r="206" spans="2:72" hidden="1" x14ac:dyDescent="0.25">
      <c r="B206" s="273">
        <v>205</v>
      </c>
      <c r="C206" s="36">
        <v>1</v>
      </c>
      <c r="E206" s="118" t="s">
        <v>729</v>
      </c>
      <c r="AF206" s="27" t="s">
        <v>45</v>
      </c>
      <c r="AN206" s="27" t="s">
        <v>730</v>
      </c>
      <c r="AW206" s="39">
        <v>441</v>
      </c>
      <c r="BB206" s="178" t="s">
        <v>155</v>
      </c>
      <c r="BD206" s="96"/>
      <c r="BH206" s="45"/>
      <c r="BJ206" s="26"/>
      <c r="BK206" s="26"/>
      <c r="BL206" s="26"/>
      <c r="BM206" s="26"/>
      <c r="BN206" s="26"/>
      <c r="BO206" s="79"/>
      <c r="BP206" s="26">
        <f>Tabela3[[#This Row],[1º trim/2025]]+Tabela3[[#This Row],[2º trim/2025]]+Tabela3[[#This Row],[3º trim/2025]]+Tabela3[[#This Row],[4º trim/2025]]</f>
        <v>0</v>
      </c>
      <c r="BQ206" s="26"/>
      <c r="BR206" s="26"/>
      <c r="BS206" s="26"/>
      <c r="BT206" s="26"/>
    </row>
    <row r="207" spans="2:72" hidden="1" x14ac:dyDescent="0.25">
      <c r="B207" s="273">
        <v>206</v>
      </c>
      <c r="C207" s="36">
        <v>1</v>
      </c>
      <c r="E207" s="118" t="s">
        <v>724</v>
      </c>
      <c r="AF207" s="27" t="s">
        <v>45</v>
      </c>
      <c r="AN207" s="27" t="s">
        <v>215</v>
      </c>
      <c r="AW207" s="39">
        <v>438</v>
      </c>
      <c r="BB207" s="178" t="s">
        <v>155</v>
      </c>
      <c r="BD207" s="96"/>
      <c r="BH207" s="45"/>
      <c r="BJ207" s="26"/>
      <c r="BK207" s="26"/>
      <c r="BL207" s="26"/>
      <c r="BM207" s="26"/>
      <c r="BN207" s="26"/>
      <c r="BO207" s="79"/>
      <c r="BP207" s="26">
        <f>Tabela3[[#This Row],[1º trim/2025]]+Tabela3[[#This Row],[2º trim/2025]]+Tabela3[[#This Row],[3º trim/2025]]+Tabela3[[#This Row],[4º trim/2025]]</f>
        <v>0</v>
      </c>
      <c r="BQ207" s="26"/>
      <c r="BR207" s="26"/>
      <c r="BS207" s="26"/>
      <c r="BT207" s="26"/>
    </row>
    <row r="208" spans="2:72" hidden="1" x14ac:dyDescent="0.25">
      <c r="B208" s="273">
        <v>207</v>
      </c>
      <c r="C208" s="36">
        <v>1</v>
      </c>
      <c r="E208" s="118" t="s">
        <v>746</v>
      </c>
      <c r="AF208" s="27" t="s">
        <v>45</v>
      </c>
      <c r="AN208" s="27" t="s">
        <v>747</v>
      </c>
      <c r="AW208" s="39">
        <v>453</v>
      </c>
      <c r="BB208" s="178" t="s">
        <v>155</v>
      </c>
      <c r="BD208" s="96"/>
      <c r="BH208" s="45"/>
      <c r="BJ208" s="26"/>
      <c r="BK208" s="26"/>
      <c r="BL208" s="26"/>
      <c r="BM208" s="26"/>
      <c r="BN208" s="26"/>
      <c r="BO208" s="79"/>
      <c r="BP208" s="26">
        <f>Tabela3[[#This Row],[1º trim/2025]]+Tabela3[[#This Row],[2º trim/2025]]+Tabela3[[#This Row],[3º trim/2025]]+Tabela3[[#This Row],[4º trim/2025]]</f>
        <v>0</v>
      </c>
      <c r="BQ208" s="26"/>
      <c r="BR208" s="26"/>
      <c r="BS208" s="26"/>
      <c r="BT208" s="26"/>
    </row>
    <row r="209" spans="2:72" hidden="1" x14ac:dyDescent="0.25">
      <c r="B209" s="273">
        <v>208</v>
      </c>
      <c r="C209" s="36">
        <v>1</v>
      </c>
      <c r="E209" s="118" t="s">
        <v>739</v>
      </c>
      <c r="AF209" s="27" t="s">
        <v>45</v>
      </c>
      <c r="AN209" s="27" t="s">
        <v>740</v>
      </c>
      <c r="AW209" s="39">
        <v>446</v>
      </c>
      <c r="BB209" s="178" t="s">
        <v>155</v>
      </c>
      <c r="BD209" s="96"/>
      <c r="BH209" s="45"/>
      <c r="BJ209" s="26"/>
      <c r="BK209" s="26"/>
      <c r="BL209" s="26"/>
      <c r="BM209" s="26"/>
      <c r="BN209" s="26"/>
      <c r="BO209" s="79"/>
      <c r="BP209" s="26">
        <f>Tabela3[[#This Row],[1º trim/2025]]+Tabela3[[#This Row],[2º trim/2025]]+Tabela3[[#This Row],[3º trim/2025]]+Tabela3[[#This Row],[4º trim/2025]]</f>
        <v>0</v>
      </c>
      <c r="BQ209" s="26"/>
      <c r="BR209" s="26"/>
      <c r="BS209" s="26"/>
      <c r="BT209" s="26"/>
    </row>
    <row r="210" spans="2:72" hidden="1" x14ac:dyDescent="0.25">
      <c r="B210" s="273">
        <v>209</v>
      </c>
      <c r="C210" s="36">
        <v>1</v>
      </c>
      <c r="E210" s="118" t="s">
        <v>546</v>
      </c>
      <c r="AF210" s="27" t="s">
        <v>45</v>
      </c>
      <c r="AN210" s="27" t="s">
        <v>215</v>
      </c>
      <c r="AW210" s="39">
        <v>324</v>
      </c>
      <c r="BB210" s="178" t="s">
        <v>155</v>
      </c>
      <c r="BD210" s="96"/>
      <c r="BH210" s="45"/>
      <c r="BJ210" s="26"/>
      <c r="BK210" s="26"/>
      <c r="BL210" s="26"/>
      <c r="BM210" s="26"/>
      <c r="BN210" s="26"/>
      <c r="BO210" s="79"/>
      <c r="BP210" s="26">
        <f>Tabela3[[#This Row],[1º trim/2025]]+Tabela3[[#This Row],[2º trim/2025]]+Tabela3[[#This Row],[3º trim/2025]]+Tabela3[[#This Row],[4º trim/2025]]</f>
        <v>0</v>
      </c>
      <c r="BQ210" s="26"/>
      <c r="BR210" s="26"/>
      <c r="BS210" s="26"/>
      <c r="BT210" s="26"/>
    </row>
    <row r="211" spans="2:72" hidden="1" x14ac:dyDescent="0.25">
      <c r="B211" s="273">
        <v>210</v>
      </c>
      <c r="C211" s="36">
        <v>1</v>
      </c>
      <c r="E211" s="118" t="s">
        <v>540</v>
      </c>
      <c r="AF211" s="27" t="s">
        <v>45</v>
      </c>
      <c r="AN211" s="27" t="s">
        <v>541</v>
      </c>
      <c r="AW211" s="39">
        <v>320</v>
      </c>
      <c r="BB211" s="178" t="s">
        <v>155</v>
      </c>
      <c r="BD211" s="96"/>
      <c r="BH211" s="45"/>
      <c r="BJ211" s="26"/>
      <c r="BK211" s="26"/>
      <c r="BL211" s="26"/>
      <c r="BM211" s="26"/>
      <c r="BN211" s="26"/>
      <c r="BO211" s="79"/>
      <c r="BP211" s="26">
        <f>Tabela3[[#This Row],[1º trim/2025]]+Tabela3[[#This Row],[2º trim/2025]]+Tabela3[[#This Row],[3º trim/2025]]+Tabela3[[#This Row],[4º trim/2025]]</f>
        <v>0</v>
      </c>
      <c r="BQ211" s="26"/>
      <c r="BR211" s="26"/>
      <c r="BS211" s="26"/>
      <c r="BT211" s="26"/>
    </row>
    <row r="212" spans="2:72" hidden="1" x14ac:dyDescent="0.25">
      <c r="B212" s="273">
        <v>211</v>
      </c>
      <c r="C212" s="36">
        <v>1</v>
      </c>
      <c r="E212" s="118" t="s">
        <v>493</v>
      </c>
      <c r="AF212" s="27" t="s">
        <v>45</v>
      </c>
      <c r="AN212" s="27" t="s">
        <v>494</v>
      </c>
      <c r="AW212" s="39">
        <v>291</v>
      </c>
      <c r="BB212" s="178" t="s">
        <v>155</v>
      </c>
      <c r="BD212" s="96"/>
      <c r="BH212" s="45"/>
      <c r="BJ212" s="26"/>
      <c r="BK212" s="26"/>
      <c r="BL212" s="26"/>
      <c r="BM212" s="26"/>
      <c r="BN212" s="26"/>
      <c r="BO212" s="79"/>
      <c r="BP212" s="26">
        <f>Tabela3[[#This Row],[1º trim/2025]]+Tabela3[[#This Row],[2º trim/2025]]+Tabela3[[#This Row],[3º trim/2025]]+Tabela3[[#This Row],[4º trim/2025]]</f>
        <v>0</v>
      </c>
      <c r="BQ212" s="26"/>
      <c r="BR212" s="26"/>
      <c r="BS212" s="26"/>
      <c r="BT212" s="26"/>
    </row>
    <row r="213" spans="2:72" hidden="1" x14ac:dyDescent="0.25">
      <c r="B213" s="273">
        <v>212</v>
      </c>
      <c r="C213" s="36">
        <v>1</v>
      </c>
      <c r="E213" s="118" t="s">
        <v>852</v>
      </c>
      <c r="AF213" s="27" t="s">
        <v>78</v>
      </c>
      <c r="AN213" s="27" t="s">
        <v>853</v>
      </c>
      <c r="AW213" s="39">
        <v>511</v>
      </c>
      <c r="BB213" s="178" t="s">
        <v>155</v>
      </c>
      <c r="BD213" s="96"/>
      <c r="BH213" s="45"/>
      <c r="BJ213" s="26"/>
      <c r="BK213" s="26"/>
      <c r="BL213" s="26"/>
      <c r="BM213" s="26"/>
      <c r="BN213" s="26"/>
      <c r="BO213" s="79"/>
      <c r="BP213" s="26">
        <f>Tabela3[[#This Row],[1º trim/2025]]+Tabela3[[#This Row],[2º trim/2025]]+Tabela3[[#This Row],[3º trim/2025]]+Tabela3[[#This Row],[4º trim/2025]]</f>
        <v>0</v>
      </c>
      <c r="BQ213" s="26"/>
      <c r="BR213" s="26"/>
      <c r="BS213" s="26"/>
      <c r="BT213" s="26"/>
    </row>
    <row r="214" spans="2:72" hidden="1" x14ac:dyDescent="0.25">
      <c r="B214" s="273">
        <v>213</v>
      </c>
      <c r="C214" s="36">
        <v>1</v>
      </c>
      <c r="E214" s="118" t="s">
        <v>1024</v>
      </c>
      <c r="AF214" s="27" t="s">
        <v>78</v>
      </c>
      <c r="AN214" s="27" t="s">
        <v>1025</v>
      </c>
      <c r="AW214" s="39">
        <v>606</v>
      </c>
      <c r="BB214" s="178" t="s">
        <v>155</v>
      </c>
      <c r="BD214" s="96"/>
      <c r="BH214" s="45"/>
      <c r="BJ214" s="26"/>
      <c r="BK214" s="26"/>
      <c r="BL214" s="26"/>
      <c r="BM214" s="26"/>
      <c r="BN214" s="26"/>
      <c r="BO214" s="79"/>
      <c r="BP214" s="26">
        <f>Tabela3[[#This Row],[1º trim/2025]]+Tabela3[[#This Row],[2º trim/2025]]+Tabela3[[#This Row],[3º trim/2025]]+Tabela3[[#This Row],[4º trim/2025]]</f>
        <v>0</v>
      </c>
      <c r="BQ214" s="26"/>
      <c r="BR214" s="26"/>
      <c r="BS214" s="26"/>
      <c r="BT214" s="26"/>
    </row>
    <row r="215" spans="2:72" hidden="1" x14ac:dyDescent="0.25">
      <c r="B215" s="273">
        <v>214</v>
      </c>
      <c r="C215" s="36">
        <v>1</v>
      </c>
      <c r="E215" s="118" t="s">
        <v>537</v>
      </c>
      <c r="AF215" s="27" t="s">
        <v>78</v>
      </c>
      <c r="AN215" s="27" t="s">
        <v>538</v>
      </c>
      <c r="AW215" s="39">
        <v>318</v>
      </c>
      <c r="BB215" s="178" t="s">
        <v>155</v>
      </c>
      <c r="BD215" s="96"/>
      <c r="BH215" s="45"/>
      <c r="BJ215" s="26"/>
      <c r="BK215" s="26"/>
      <c r="BL215" s="26"/>
      <c r="BM215" s="26"/>
      <c r="BN215" s="26"/>
      <c r="BO215" s="79"/>
      <c r="BP215" s="26">
        <f>Tabela3[[#This Row],[1º trim/2025]]+Tabela3[[#This Row],[2º trim/2025]]+Tabela3[[#This Row],[3º trim/2025]]+Tabela3[[#This Row],[4º trim/2025]]</f>
        <v>0</v>
      </c>
      <c r="BQ215" s="26"/>
      <c r="BR215" s="26"/>
      <c r="BS215" s="26"/>
      <c r="BT215" s="26"/>
    </row>
    <row r="216" spans="2:72" hidden="1" x14ac:dyDescent="0.25">
      <c r="B216" s="273">
        <v>215</v>
      </c>
      <c r="C216" s="36">
        <v>1</v>
      </c>
      <c r="E216" s="118" t="s">
        <v>426</v>
      </c>
      <c r="AO216" s="184">
        <v>2018</v>
      </c>
      <c r="AW216" s="39">
        <v>240</v>
      </c>
      <c r="BB216" s="178" t="s">
        <v>155</v>
      </c>
      <c r="BD216" s="96"/>
      <c r="BH216" s="45"/>
      <c r="BJ216" s="26"/>
      <c r="BK216" s="26"/>
      <c r="BL216" s="26"/>
      <c r="BM216" s="26"/>
      <c r="BN216" s="26"/>
      <c r="BO216" s="79"/>
      <c r="BP216" s="26">
        <f>Tabela3[[#This Row],[1º trim/2025]]+Tabela3[[#This Row],[2º trim/2025]]+Tabela3[[#This Row],[3º trim/2025]]+Tabela3[[#This Row],[4º trim/2025]]</f>
        <v>0</v>
      </c>
      <c r="BQ216" s="26"/>
      <c r="BR216" s="26"/>
      <c r="BS216" s="26"/>
      <c r="BT216" s="26"/>
    </row>
    <row r="217" spans="2:72" hidden="1" x14ac:dyDescent="0.25">
      <c r="B217" s="273">
        <v>216</v>
      </c>
      <c r="C217" s="36">
        <v>1</v>
      </c>
      <c r="E217" s="118" t="s">
        <v>436</v>
      </c>
      <c r="AW217" s="39">
        <v>246</v>
      </c>
      <c r="BB217" s="178" t="s">
        <v>155</v>
      </c>
      <c r="BD217" s="96"/>
      <c r="BH217" s="45"/>
      <c r="BJ217" s="26"/>
      <c r="BK217" s="26"/>
      <c r="BL217" s="26"/>
      <c r="BM217" s="26"/>
      <c r="BN217" s="26"/>
      <c r="BO217" s="79"/>
      <c r="BP217" s="26">
        <f>Tabela3[[#This Row],[1º trim/2025]]+Tabela3[[#This Row],[2º trim/2025]]+Tabela3[[#This Row],[3º trim/2025]]+Tabela3[[#This Row],[4º trim/2025]]</f>
        <v>0</v>
      </c>
      <c r="BQ217" s="26"/>
      <c r="BR217" s="26"/>
      <c r="BS217" s="26"/>
      <c r="BT217" s="26"/>
    </row>
    <row r="218" spans="2:72" hidden="1" x14ac:dyDescent="0.25">
      <c r="B218" s="273">
        <v>217</v>
      </c>
      <c r="C218" s="36">
        <v>1</v>
      </c>
      <c r="E218" s="118" t="s">
        <v>491</v>
      </c>
      <c r="AW218" s="39">
        <v>289</v>
      </c>
      <c r="BB218" s="178" t="s">
        <v>155</v>
      </c>
      <c r="BD218" s="96"/>
      <c r="BH218" s="45"/>
      <c r="BJ218" s="26"/>
      <c r="BK218" s="26"/>
      <c r="BL218" s="26"/>
      <c r="BM218" s="26"/>
      <c r="BN218" s="26"/>
      <c r="BO218" s="79"/>
      <c r="BP218" s="26">
        <f>Tabela3[[#This Row],[1º trim/2025]]+Tabela3[[#This Row],[2º trim/2025]]+Tabela3[[#This Row],[3º trim/2025]]+Tabela3[[#This Row],[4º trim/2025]]</f>
        <v>0</v>
      </c>
      <c r="BQ218" s="26"/>
      <c r="BR218" s="26"/>
      <c r="BS218" s="26"/>
      <c r="BT218" s="26"/>
    </row>
    <row r="219" spans="2:72" hidden="1" x14ac:dyDescent="0.25">
      <c r="B219" s="273">
        <v>218</v>
      </c>
      <c r="C219" s="36">
        <v>1</v>
      </c>
      <c r="E219" s="118" t="s">
        <v>558</v>
      </c>
      <c r="H219" s="224" t="s">
        <v>3647</v>
      </c>
      <c r="AF219" s="27" t="s">
        <v>3647</v>
      </c>
      <c r="AW219" s="39">
        <v>333</v>
      </c>
      <c r="BB219" s="178" t="s">
        <v>155</v>
      </c>
      <c r="BD219" s="96"/>
      <c r="BH219" s="45"/>
      <c r="BJ219" s="26"/>
      <c r="BK219" s="26"/>
      <c r="BL219" s="26"/>
      <c r="BM219" s="26"/>
      <c r="BN219" s="26"/>
      <c r="BO219" s="79"/>
      <c r="BP219" s="26">
        <f>Tabela3[[#This Row],[1º trim/2025]]+Tabela3[[#This Row],[2º trim/2025]]+Tabela3[[#This Row],[3º trim/2025]]+Tabela3[[#This Row],[4º trim/2025]]</f>
        <v>0</v>
      </c>
      <c r="BQ219" s="26"/>
      <c r="BR219" s="26"/>
      <c r="BS219" s="26"/>
      <c r="BT219" s="26"/>
    </row>
    <row r="220" spans="2:72" hidden="1" x14ac:dyDescent="0.25">
      <c r="B220" s="273">
        <v>219</v>
      </c>
      <c r="C220" s="36">
        <v>1</v>
      </c>
      <c r="E220" s="118" t="s">
        <v>329</v>
      </c>
      <c r="AW220" s="39">
        <v>154</v>
      </c>
      <c r="BB220" s="178" t="s">
        <v>155</v>
      </c>
      <c r="BD220" s="96"/>
      <c r="BH220" s="45"/>
      <c r="BJ220" s="26"/>
      <c r="BK220" s="26"/>
      <c r="BL220" s="26"/>
      <c r="BM220" s="26"/>
      <c r="BN220" s="26"/>
      <c r="BO220" s="79"/>
      <c r="BP220" s="26">
        <f>Tabela3[[#This Row],[1º trim/2025]]+Tabela3[[#This Row],[2º trim/2025]]+Tabela3[[#This Row],[3º trim/2025]]+Tabela3[[#This Row],[4º trim/2025]]</f>
        <v>0</v>
      </c>
      <c r="BQ220" s="26"/>
      <c r="BR220" s="26"/>
      <c r="BS220" s="26"/>
      <c r="BT220" s="26"/>
    </row>
    <row r="221" spans="2:72" hidden="1" x14ac:dyDescent="0.25">
      <c r="B221" s="273">
        <v>220</v>
      </c>
      <c r="C221" s="36">
        <v>1</v>
      </c>
      <c r="E221" s="118" t="s">
        <v>344</v>
      </c>
      <c r="AW221" s="39">
        <v>166</v>
      </c>
      <c r="BB221" s="178" t="s">
        <v>155</v>
      </c>
      <c r="BD221" s="96"/>
      <c r="BH221" s="45"/>
      <c r="BJ221" s="26"/>
      <c r="BK221" s="26"/>
      <c r="BL221" s="26"/>
      <c r="BM221" s="26"/>
      <c r="BN221" s="26"/>
      <c r="BO221" s="79"/>
      <c r="BP221" s="26">
        <f>Tabela3[[#This Row],[1º trim/2025]]+Tabela3[[#This Row],[2º trim/2025]]+Tabela3[[#This Row],[3º trim/2025]]+Tabela3[[#This Row],[4º trim/2025]]</f>
        <v>0</v>
      </c>
      <c r="BQ221" s="26"/>
      <c r="BR221" s="26"/>
      <c r="BS221" s="26"/>
      <c r="BT221" s="26"/>
    </row>
    <row r="222" spans="2:72" hidden="1" x14ac:dyDescent="0.25">
      <c r="B222" s="273">
        <v>221</v>
      </c>
      <c r="C222" s="36">
        <v>1</v>
      </c>
      <c r="E222" s="118" t="s">
        <v>945</v>
      </c>
      <c r="AW222" s="39">
        <v>566</v>
      </c>
      <c r="BB222" s="178" t="s">
        <v>155</v>
      </c>
      <c r="BD222" s="96"/>
      <c r="BH222" s="45"/>
      <c r="BJ222" s="26"/>
      <c r="BK222" s="26"/>
      <c r="BL222" s="26"/>
      <c r="BM222" s="26"/>
      <c r="BN222" s="26"/>
      <c r="BO222" s="79"/>
      <c r="BP222" s="26">
        <f>Tabela3[[#This Row],[1º trim/2025]]+Tabela3[[#This Row],[2º trim/2025]]+Tabela3[[#This Row],[3º trim/2025]]+Tabela3[[#This Row],[4º trim/2025]]</f>
        <v>0</v>
      </c>
      <c r="BQ222" s="26"/>
      <c r="BR222" s="26"/>
      <c r="BS222" s="26"/>
      <c r="BT222" s="26"/>
    </row>
    <row r="223" spans="2:72" hidden="1" x14ac:dyDescent="0.25">
      <c r="B223" s="273">
        <v>222</v>
      </c>
      <c r="C223" s="36">
        <v>1</v>
      </c>
      <c r="E223" s="118" t="s">
        <v>786</v>
      </c>
      <c r="AW223" s="39">
        <v>483</v>
      </c>
      <c r="BB223" s="178" t="s">
        <v>155</v>
      </c>
      <c r="BD223" s="96"/>
      <c r="BH223" s="45"/>
      <c r="BJ223" s="26"/>
      <c r="BK223" s="26"/>
      <c r="BL223" s="26"/>
      <c r="BM223" s="26"/>
      <c r="BN223" s="26"/>
      <c r="BO223" s="79"/>
      <c r="BP223" s="26">
        <f>Tabela3[[#This Row],[1º trim/2025]]+Tabela3[[#This Row],[2º trim/2025]]+Tabela3[[#This Row],[3º trim/2025]]+Tabela3[[#This Row],[4º trim/2025]]</f>
        <v>0</v>
      </c>
      <c r="BQ223" s="26"/>
      <c r="BR223" s="26"/>
      <c r="BS223" s="26"/>
      <c r="BT223" s="26"/>
    </row>
    <row r="224" spans="2:72" hidden="1" x14ac:dyDescent="0.25">
      <c r="B224" s="273">
        <v>223</v>
      </c>
      <c r="C224" s="36">
        <v>1</v>
      </c>
      <c r="E224" s="118" t="s">
        <v>201</v>
      </c>
      <c r="AW224" s="39">
        <v>43</v>
      </c>
      <c r="BB224" s="178" t="s">
        <v>155</v>
      </c>
      <c r="BD224" s="96"/>
      <c r="BH224" s="45"/>
      <c r="BJ224" s="26"/>
      <c r="BK224" s="26"/>
      <c r="BL224" s="26"/>
      <c r="BM224" s="26"/>
      <c r="BN224" s="26"/>
      <c r="BO224" s="79"/>
      <c r="BP224" s="26">
        <f>Tabela3[[#This Row],[1º trim/2025]]+Tabela3[[#This Row],[2º trim/2025]]+Tabela3[[#This Row],[3º trim/2025]]+Tabela3[[#This Row],[4º trim/2025]]</f>
        <v>0</v>
      </c>
      <c r="BQ224" s="26"/>
      <c r="BR224" s="26"/>
      <c r="BS224" s="26"/>
      <c r="BT224" s="26"/>
    </row>
    <row r="225" spans="2:72" hidden="1" x14ac:dyDescent="0.25">
      <c r="B225" s="273">
        <v>224</v>
      </c>
      <c r="C225" s="36">
        <v>1</v>
      </c>
      <c r="E225" s="118" t="s">
        <v>1488</v>
      </c>
      <c r="AW225" s="39">
        <v>765</v>
      </c>
      <c r="BB225" s="178" t="s">
        <v>155</v>
      </c>
      <c r="BD225" s="96"/>
      <c r="BH225" s="45"/>
      <c r="BJ225" s="26"/>
      <c r="BK225" s="26"/>
      <c r="BL225" s="26"/>
      <c r="BM225" s="26"/>
      <c r="BN225" s="26"/>
      <c r="BO225" s="79"/>
      <c r="BP225" s="26">
        <f>Tabela3[[#This Row],[1º trim/2025]]+Tabela3[[#This Row],[2º trim/2025]]+Tabela3[[#This Row],[3º trim/2025]]+Tabela3[[#This Row],[4º trim/2025]]</f>
        <v>0</v>
      </c>
      <c r="BQ225" s="26"/>
      <c r="BR225" s="26"/>
      <c r="BS225" s="26"/>
      <c r="BT225" s="26"/>
    </row>
    <row r="226" spans="2:72" hidden="1" x14ac:dyDescent="0.25">
      <c r="B226" s="273">
        <v>225</v>
      </c>
      <c r="C226" s="36">
        <v>1</v>
      </c>
      <c r="E226" s="118" t="s">
        <v>347</v>
      </c>
      <c r="AW226" s="39">
        <v>173</v>
      </c>
      <c r="BB226" s="178" t="s">
        <v>155</v>
      </c>
      <c r="BD226" s="96"/>
      <c r="BH226" s="45"/>
      <c r="BJ226" s="26"/>
      <c r="BK226" s="26"/>
      <c r="BL226" s="26"/>
      <c r="BM226" s="26"/>
      <c r="BN226" s="26"/>
      <c r="BO226" s="79"/>
      <c r="BP226" s="26">
        <f>Tabela3[[#This Row],[1º trim/2025]]+Tabela3[[#This Row],[2º trim/2025]]+Tabela3[[#This Row],[3º trim/2025]]+Tabela3[[#This Row],[4º trim/2025]]</f>
        <v>0</v>
      </c>
      <c r="BQ226" s="26"/>
      <c r="BR226" s="26"/>
      <c r="BS226" s="26"/>
      <c r="BT226" s="26"/>
    </row>
    <row r="227" spans="2:72" hidden="1" x14ac:dyDescent="0.25">
      <c r="B227" s="273">
        <v>226</v>
      </c>
      <c r="C227" s="36">
        <v>1</v>
      </c>
      <c r="E227" s="118" t="s">
        <v>465</v>
      </c>
      <c r="AW227" s="39">
        <v>268</v>
      </c>
      <c r="BB227" s="178" t="s">
        <v>155</v>
      </c>
      <c r="BD227" s="96"/>
      <c r="BH227" s="45"/>
      <c r="BJ227" s="26"/>
      <c r="BK227" s="26"/>
      <c r="BL227" s="26"/>
      <c r="BM227" s="26"/>
      <c r="BN227" s="26"/>
      <c r="BO227" s="79"/>
      <c r="BP227" s="26">
        <f>Tabela3[[#This Row],[1º trim/2025]]+Tabela3[[#This Row],[2º trim/2025]]+Tabela3[[#This Row],[3º trim/2025]]+Tabela3[[#This Row],[4º trim/2025]]</f>
        <v>0</v>
      </c>
      <c r="BQ227" s="26"/>
      <c r="BR227" s="26"/>
      <c r="BS227" s="26"/>
      <c r="BT227" s="26"/>
    </row>
    <row r="228" spans="2:72" hidden="1" x14ac:dyDescent="0.25">
      <c r="B228" s="273">
        <v>227</v>
      </c>
      <c r="C228" s="36">
        <v>1</v>
      </c>
      <c r="E228" s="118" t="s">
        <v>483</v>
      </c>
      <c r="AW228" s="39">
        <v>283</v>
      </c>
      <c r="BB228" s="178" t="s">
        <v>155</v>
      </c>
      <c r="BD228" s="96"/>
      <c r="BH228" s="45"/>
      <c r="BJ228" s="26"/>
      <c r="BK228" s="26"/>
      <c r="BL228" s="26"/>
      <c r="BM228" s="26"/>
      <c r="BN228" s="26"/>
      <c r="BO228" s="79"/>
      <c r="BP228" s="26">
        <f>Tabela3[[#This Row],[1º trim/2025]]+Tabela3[[#This Row],[2º trim/2025]]+Tabela3[[#This Row],[3º trim/2025]]+Tabela3[[#This Row],[4º trim/2025]]</f>
        <v>0</v>
      </c>
      <c r="BQ228" s="26"/>
      <c r="BR228" s="26"/>
      <c r="BS228" s="26"/>
      <c r="BT228" s="26"/>
    </row>
    <row r="229" spans="2:72" hidden="1" x14ac:dyDescent="0.25">
      <c r="B229" s="273">
        <v>228</v>
      </c>
      <c r="C229" s="36">
        <v>1</v>
      </c>
      <c r="E229" s="118" t="s">
        <v>193</v>
      </c>
      <c r="AW229" s="39">
        <v>34</v>
      </c>
      <c r="BB229" s="178" t="s">
        <v>155</v>
      </c>
      <c r="BD229" s="96"/>
      <c r="BH229" s="45"/>
      <c r="BJ229" s="26"/>
      <c r="BK229" s="26"/>
      <c r="BL229" s="26"/>
      <c r="BM229" s="26"/>
      <c r="BN229" s="26"/>
      <c r="BO229" s="79"/>
      <c r="BP229" s="26">
        <f>Tabela3[[#This Row],[1º trim/2025]]+Tabela3[[#This Row],[2º trim/2025]]+Tabela3[[#This Row],[3º trim/2025]]+Tabela3[[#This Row],[4º trim/2025]]</f>
        <v>0</v>
      </c>
      <c r="BQ229" s="26"/>
      <c r="BR229" s="26"/>
      <c r="BS229" s="26"/>
      <c r="BT229" s="26"/>
    </row>
    <row r="230" spans="2:72" hidden="1" x14ac:dyDescent="0.25">
      <c r="B230" s="273">
        <v>229</v>
      </c>
      <c r="C230" s="36">
        <v>1</v>
      </c>
      <c r="E230" s="118" t="s">
        <v>383</v>
      </c>
      <c r="AW230" s="39">
        <v>203</v>
      </c>
      <c r="BB230" s="178" t="s">
        <v>155</v>
      </c>
      <c r="BD230" s="96"/>
      <c r="BH230" s="45"/>
      <c r="BJ230" s="26"/>
      <c r="BK230" s="26"/>
      <c r="BL230" s="26"/>
      <c r="BM230" s="26"/>
      <c r="BN230" s="26"/>
      <c r="BO230" s="79"/>
      <c r="BP230" s="26">
        <f>Tabela3[[#This Row],[1º trim/2025]]+Tabela3[[#This Row],[2º trim/2025]]+Tabela3[[#This Row],[3º trim/2025]]+Tabela3[[#This Row],[4º trim/2025]]</f>
        <v>0</v>
      </c>
      <c r="BQ230" s="26"/>
      <c r="BR230" s="26"/>
      <c r="BS230" s="26"/>
      <c r="BT230" s="26"/>
    </row>
    <row r="231" spans="2:72" hidden="1" x14ac:dyDescent="0.25">
      <c r="B231" s="273">
        <v>230</v>
      </c>
      <c r="C231" s="36">
        <v>1</v>
      </c>
      <c r="E231" s="118" t="s">
        <v>383</v>
      </c>
      <c r="AW231" s="39">
        <v>556</v>
      </c>
      <c r="BB231" s="178" t="s">
        <v>155</v>
      </c>
      <c r="BD231" s="96"/>
      <c r="BH231" s="45"/>
      <c r="BJ231" s="26"/>
      <c r="BK231" s="26"/>
      <c r="BL231" s="26"/>
      <c r="BM231" s="26"/>
      <c r="BN231" s="26"/>
      <c r="BO231" s="79"/>
      <c r="BP231" s="26">
        <f>Tabela3[[#This Row],[1º trim/2025]]+Tabela3[[#This Row],[2º trim/2025]]+Tabela3[[#This Row],[3º trim/2025]]+Tabela3[[#This Row],[4º trim/2025]]</f>
        <v>0</v>
      </c>
      <c r="BQ231" s="26"/>
      <c r="BR231" s="26"/>
      <c r="BS231" s="26"/>
      <c r="BT231" s="26"/>
    </row>
    <row r="232" spans="2:72" hidden="1" x14ac:dyDescent="0.25">
      <c r="B232" s="273">
        <v>231</v>
      </c>
      <c r="C232" s="36">
        <v>1</v>
      </c>
      <c r="E232" s="118" t="s">
        <v>929</v>
      </c>
      <c r="AW232" s="39">
        <v>551</v>
      </c>
      <c r="BB232" s="178" t="s">
        <v>155</v>
      </c>
      <c r="BD232" s="96"/>
      <c r="BH232" s="45"/>
      <c r="BJ232" s="26"/>
      <c r="BK232" s="26"/>
      <c r="BL232" s="26"/>
      <c r="BM232" s="26"/>
      <c r="BN232" s="26"/>
      <c r="BO232" s="79"/>
      <c r="BP232" s="26">
        <f>Tabela3[[#This Row],[1º trim/2025]]+Tabela3[[#This Row],[2º trim/2025]]+Tabela3[[#This Row],[3º trim/2025]]+Tabela3[[#This Row],[4º trim/2025]]</f>
        <v>0</v>
      </c>
      <c r="BQ232" s="26"/>
      <c r="BR232" s="26"/>
      <c r="BS232" s="26"/>
      <c r="BT232" s="26"/>
    </row>
    <row r="233" spans="2:72" hidden="1" x14ac:dyDescent="0.25">
      <c r="B233" s="273">
        <v>232</v>
      </c>
      <c r="C233" s="36">
        <v>1</v>
      </c>
      <c r="E233" s="118" t="s">
        <v>395</v>
      </c>
      <c r="AW233" s="39">
        <v>219</v>
      </c>
      <c r="BB233" s="178" t="s">
        <v>155</v>
      </c>
      <c r="BD233" s="96"/>
      <c r="BH233" s="45"/>
      <c r="BJ233" s="26"/>
      <c r="BK233" s="26"/>
      <c r="BL233" s="26"/>
      <c r="BM233" s="26"/>
      <c r="BN233" s="26"/>
      <c r="BO233" s="79"/>
      <c r="BP233" s="26">
        <f>Tabela3[[#This Row],[1º trim/2025]]+Tabela3[[#This Row],[2º trim/2025]]+Tabela3[[#This Row],[3º trim/2025]]+Tabela3[[#This Row],[4º trim/2025]]</f>
        <v>0</v>
      </c>
      <c r="BQ233" s="26"/>
      <c r="BR233" s="26"/>
      <c r="BS233" s="26"/>
      <c r="BT233" s="26"/>
    </row>
    <row r="234" spans="2:72" hidden="1" x14ac:dyDescent="0.25">
      <c r="B234" s="273">
        <v>233</v>
      </c>
      <c r="C234" s="36">
        <v>1</v>
      </c>
      <c r="E234" s="118" t="s">
        <v>395</v>
      </c>
      <c r="AW234" s="39">
        <v>282</v>
      </c>
      <c r="BB234" s="178" t="s">
        <v>155</v>
      </c>
      <c r="BD234" s="96"/>
      <c r="BH234" s="45"/>
      <c r="BJ234" s="26"/>
      <c r="BK234" s="26"/>
      <c r="BL234" s="26"/>
      <c r="BM234" s="26"/>
      <c r="BN234" s="26"/>
      <c r="BO234" s="79"/>
      <c r="BP234" s="26">
        <f>Tabela3[[#This Row],[1º trim/2025]]+Tabela3[[#This Row],[2º trim/2025]]+Tabela3[[#This Row],[3º trim/2025]]+Tabela3[[#This Row],[4º trim/2025]]</f>
        <v>0</v>
      </c>
      <c r="BQ234" s="26"/>
      <c r="BR234" s="26"/>
      <c r="BS234" s="26"/>
      <c r="BT234" s="26"/>
    </row>
    <row r="235" spans="2:72" hidden="1" x14ac:dyDescent="0.25">
      <c r="B235" s="273">
        <v>234</v>
      </c>
      <c r="C235" s="36">
        <v>1</v>
      </c>
      <c r="E235" s="118" t="s">
        <v>384</v>
      </c>
      <c r="AW235" s="39">
        <v>204</v>
      </c>
      <c r="BB235" s="178" t="s">
        <v>155</v>
      </c>
      <c r="BD235" s="96"/>
      <c r="BH235" s="45"/>
      <c r="BJ235" s="26"/>
      <c r="BK235" s="26"/>
      <c r="BL235" s="26"/>
      <c r="BM235" s="26"/>
      <c r="BN235" s="26"/>
      <c r="BO235" s="79"/>
      <c r="BP235" s="26">
        <f>Tabela3[[#This Row],[1º trim/2025]]+Tabela3[[#This Row],[2º trim/2025]]+Tabela3[[#This Row],[3º trim/2025]]+Tabela3[[#This Row],[4º trim/2025]]</f>
        <v>0</v>
      </c>
      <c r="BQ235" s="26"/>
      <c r="BR235" s="26"/>
      <c r="BS235" s="26"/>
      <c r="BT235" s="26"/>
    </row>
    <row r="236" spans="2:72" hidden="1" x14ac:dyDescent="0.25">
      <c r="B236" s="273">
        <v>235</v>
      </c>
      <c r="C236" s="36">
        <v>1</v>
      </c>
      <c r="E236" s="118" t="s">
        <v>938</v>
      </c>
      <c r="AW236" s="39">
        <v>559</v>
      </c>
      <c r="BB236" s="178" t="s">
        <v>155</v>
      </c>
      <c r="BD236" s="96"/>
      <c r="BH236" s="45"/>
      <c r="BJ236" s="26"/>
      <c r="BK236" s="26"/>
      <c r="BL236" s="26"/>
      <c r="BM236" s="26"/>
      <c r="BN236" s="26"/>
      <c r="BO236" s="79"/>
      <c r="BP236" s="26">
        <f>Tabela3[[#This Row],[1º trim/2025]]+Tabela3[[#This Row],[2º trim/2025]]+Tabela3[[#This Row],[3º trim/2025]]+Tabela3[[#This Row],[4º trim/2025]]</f>
        <v>0</v>
      </c>
      <c r="BQ236" s="26"/>
      <c r="BR236" s="26"/>
      <c r="BS236" s="26"/>
      <c r="BT236" s="26"/>
    </row>
    <row r="237" spans="2:72" hidden="1" x14ac:dyDescent="0.25">
      <c r="B237" s="273">
        <v>236</v>
      </c>
      <c r="C237" s="36">
        <v>1</v>
      </c>
      <c r="E237" s="118" t="s">
        <v>526</v>
      </c>
      <c r="N237" s="225" t="s">
        <v>13</v>
      </c>
      <c r="O237" s="225"/>
      <c r="AW237" s="39">
        <v>313</v>
      </c>
      <c r="BB237" s="178" t="s">
        <v>155</v>
      </c>
      <c r="BD237" s="96"/>
      <c r="BH237" s="45"/>
      <c r="BJ237" s="26"/>
      <c r="BK237" s="26"/>
      <c r="BL237" s="26"/>
      <c r="BM237" s="26"/>
      <c r="BN237" s="26"/>
      <c r="BO237" s="79"/>
      <c r="BP237" s="26">
        <f>Tabela3[[#This Row],[1º trim/2025]]+Tabela3[[#This Row],[2º trim/2025]]+Tabela3[[#This Row],[3º trim/2025]]+Tabela3[[#This Row],[4º trim/2025]]</f>
        <v>0</v>
      </c>
      <c r="BQ237" s="26"/>
      <c r="BR237" s="26"/>
      <c r="BS237" s="26"/>
      <c r="BT237" s="26"/>
    </row>
    <row r="238" spans="2:72" hidden="1" x14ac:dyDescent="0.25">
      <c r="B238" s="273">
        <v>237</v>
      </c>
      <c r="C238" s="36">
        <v>1</v>
      </c>
      <c r="E238" s="118" t="s">
        <v>386</v>
      </c>
      <c r="AW238" s="39">
        <v>208</v>
      </c>
      <c r="BB238" s="178" t="s">
        <v>155</v>
      </c>
      <c r="BD238" s="96"/>
      <c r="BH238" s="45"/>
      <c r="BJ238" s="26"/>
      <c r="BK238" s="26"/>
      <c r="BL238" s="26"/>
      <c r="BM238" s="26"/>
      <c r="BN238" s="26"/>
      <c r="BO238" s="79"/>
      <c r="BP238" s="26">
        <f>Tabela3[[#This Row],[1º trim/2025]]+Tabela3[[#This Row],[2º trim/2025]]+Tabela3[[#This Row],[3º trim/2025]]+Tabela3[[#This Row],[4º trim/2025]]</f>
        <v>0</v>
      </c>
      <c r="BQ238" s="26"/>
      <c r="BR238" s="26"/>
      <c r="BS238" s="26"/>
      <c r="BT238" s="26"/>
    </row>
    <row r="239" spans="2:72" hidden="1" x14ac:dyDescent="0.25">
      <c r="B239" s="273">
        <v>238</v>
      </c>
      <c r="C239" s="36">
        <v>1</v>
      </c>
      <c r="E239" s="118" t="s">
        <v>930</v>
      </c>
      <c r="AW239" s="39">
        <v>552</v>
      </c>
      <c r="BB239" s="178" t="s">
        <v>155</v>
      </c>
      <c r="BD239" s="96"/>
      <c r="BH239" s="45"/>
      <c r="BJ239" s="26"/>
      <c r="BK239" s="26"/>
      <c r="BL239" s="26"/>
      <c r="BM239" s="26"/>
      <c r="BN239" s="26"/>
      <c r="BO239" s="79"/>
      <c r="BP239" s="26">
        <f>Tabela3[[#This Row],[1º trim/2025]]+Tabela3[[#This Row],[2º trim/2025]]+Tabela3[[#This Row],[3º trim/2025]]+Tabela3[[#This Row],[4º trim/2025]]</f>
        <v>0</v>
      </c>
      <c r="BQ239" s="26"/>
      <c r="BR239" s="26"/>
      <c r="BS239" s="26"/>
      <c r="BT239" s="26"/>
    </row>
    <row r="240" spans="2:72" hidden="1" x14ac:dyDescent="0.25">
      <c r="B240" s="273">
        <v>239</v>
      </c>
      <c r="C240" s="36">
        <v>1</v>
      </c>
      <c r="E240" s="118" t="s">
        <v>381</v>
      </c>
      <c r="AW240" s="39">
        <v>201</v>
      </c>
      <c r="BB240" s="178" t="s">
        <v>155</v>
      </c>
      <c r="BD240" s="96"/>
      <c r="BH240" s="45"/>
      <c r="BJ240" s="26"/>
      <c r="BK240" s="26"/>
      <c r="BL240" s="26"/>
      <c r="BM240" s="26"/>
      <c r="BN240" s="26"/>
      <c r="BO240" s="79"/>
      <c r="BP240" s="26">
        <f>Tabela3[[#This Row],[1º trim/2025]]+Tabela3[[#This Row],[2º trim/2025]]+Tabela3[[#This Row],[3º trim/2025]]+Tabela3[[#This Row],[4º trim/2025]]</f>
        <v>0</v>
      </c>
      <c r="BQ240" s="26"/>
      <c r="BR240" s="26"/>
      <c r="BS240" s="26"/>
      <c r="BT240" s="26"/>
    </row>
    <row r="241" spans="2:72" hidden="1" x14ac:dyDescent="0.25">
      <c r="B241" s="273">
        <v>240</v>
      </c>
      <c r="C241" s="36">
        <v>1</v>
      </c>
      <c r="E241" s="118" t="s">
        <v>936</v>
      </c>
      <c r="AI241" s="118" t="s">
        <v>159</v>
      </c>
      <c r="AW241" s="39">
        <v>558</v>
      </c>
      <c r="BB241" s="178" t="s">
        <v>155</v>
      </c>
      <c r="BD241" s="96"/>
      <c r="BH241" s="45"/>
      <c r="BJ241" s="26"/>
      <c r="BK241" s="26"/>
      <c r="BL241" s="26"/>
      <c r="BM241" s="26"/>
      <c r="BN241" s="26"/>
      <c r="BO241" s="79"/>
      <c r="BP241" s="26">
        <f>Tabela3[[#This Row],[1º trim/2025]]+Tabela3[[#This Row],[2º trim/2025]]+Tabela3[[#This Row],[3º trim/2025]]+Tabela3[[#This Row],[4º trim/2025]]</f>
        <v>0</v>
      </c>
      <c r="BQ241" s="26"/>
      <c r="BR241" s="26"/>
      <c r="BS241" s="26"/>
      <c r="BT241" s="26"/>
    </row>
    <row r="242" spans="2:72" hidden="1" x14ac:dyDescent="0.25">
      <c r="B242" s="273">
        <v>241</v>
      </c>
      <c r="C242" s="36">
        <v>1</v>
      </c>
      <c r="E242" s="118" t="s">
        <v>1980</v>
      </c>
      <c r="AW242" s="39">
        <v>885</v>
      </c>
      <c r="BB242" s="178" t="s">
        <v>155</v>
      </c>
      <c r="BD242" s="96"/>
      <c r="BH242" s="45"/>
      <c r="BJ242" s="26"/>
      <c r="BK242" s="26"/>
      <c r="BL242" s="26"/>
      <c r="BM242" s="26"/>
      <c r="BN242" s="26"/>
      <c r="BO242" s="79"/>
      <c r="BP242" s="26">
        <f>Tabela3[[#This Row],[1º trim/2025]]+Tabela3[[#This Row],[2º trim/2025]]+Tabela3[[#This Row],[3º trim/2025]]+Tabela3[[#This Row],[4º trim/2025]]</f>
        <v>0</v>
      </c>
      <c r="BQ242" s="26"/>
      <c r="BR242" s="26"/>
      <c r="BS242" s="26"/>
      <c r="BT242" s="26"/>
    </row>
    <row r="243" spans="2:72" hidden="1" x14ac:dyDescent="0.25">
      <c r="B243" s="273">
        <v>242</v>
      </c>
      <c r="C243" s="36">
        <v>1</v>
      </c>
      <c r="E243" s="118" t="s">
        <v>1359</v>
      </c>
      <c r="AW243" s="39">
        <v>720</v>
      </c>
      <c r="BB243" s="178" t="s">
        <v>155</v>
      </c>
      <c r="BD243" s="96"/>
      <c r="BH243" s="45"/>
      <c r="BJ243" s="26"/>
      <c r="BK243" s="26"/>
      <c r="BL243" s="26"/>
      <c r="BM243" s="26"/>
      <c r="BN243" s="26"/>
      <c r="BO243" s="79"/>
      <c r="BP243" s="26">
        <f>Tabela3[[#This Row],[1º trim/2025]]+Tabela3[[#This Row],[2º trim/2025]]+Tabela3[[#This Row],[3º trim/2025]]+Tabela3[[#This Row],[4º trim/2025]]</f>
        <v>0</v>
      </c>
      <c r="BQ243" s="26"/>
      <c r="BR243" s="26"/>
      <c r="BS243" s="26"/>
      <c r="BT243" s="26"/>
    </row>
    <row r="244" spans="2:72" hidden="1" x14ac:dyDescent="0.25">
      <c r="B244" s="273">
        <v>243</v>
      </c>
      <c r="C244" s="36">
        <v>1</v>
      </c>
      <c r="E244" s="118" t="s">
        <v>1257</v>
      </c>
      <c r="AW244" s="39">
        <v>691</v>
      </c>
      <c r="BB244" s="178" t="s">
        <v>155</v>
      </c>
      <c r="BD244" s="96"/>
      <c r="BH244" s="45"/>
      <c r="BJ244" s="26"/>
      <c r="BK244" s="26"/>
      <c r="BL244" s="26"/>
      <c r="BM244" s="26"/>
      <c r="BN244" s="26"/>
      <c r="BO244" s="79"/>
      <c r="BP244" s="26">
        <f>Tabela3[[#This Row],[1º trim/2025]]+Tabela3[[#This Row],[2º trim/2025]]+Tabela3[[#This Row],[3º trim/2025]]+Tabela3[[#This Row],[4º trim/2025]]</f>
        <v>0</v>
      </c>
      <c r="BQ244" s="26"/>
      <c r="BR244" s="26"/>
      <c r="BS244" s="26"/>
      <c r="BT244" s="26"/>
    </row>
    <row r="245" spans="2:72" hidden="1" x14ac:dyDescent="0.25">
      <c r="B245" s="273">
        <v>244</v>
      </c>
      <c r="C245" s="36">
        <v>1</v>
      </c>
      <c r="E245" s="118" t="s">
        <v>603</v>
      </c>
      <c r="AW245" s="39">
        <v>373</v>
      </c>
      <c r="BB245" s="178" t="s">
        <v>155</v>
      </c>
      <c r="BD245" s="96"/>
      <c r="BH245" s="45"/>
      <c r="BJ245" s="26"/>
      <c r="BK245" s="26"/>
      <c r="BL245" s="26"/>
      <c r="BM245" s="26"/>
      <c r="BN245" s="26"/>
      <c r="BO245" s="79"/>
      <c r="BP245" s="26">
        <f>Tabela3[[#This Row],[1º trim/2025]]+Tabela3[[#This Row],[2º trim/2025]]+Tabela3[[#This Row],[3º trim/2025]]+Tabela3[[#This Row],[4º trim/2025]]</f>
        <v>0</v>
      </c>
      <c r="BQ245" s="26"/>
      <c r="BR245" s="26"/>
      <c r="BS245" s="26"/>
      <c r="BT245" s="26"/>
    </row>
    <row r="246" spans="2:72" hidden="1" x14ac:dyDescent="0.25">
      <c r="B246" s="273">
        <v>245</v>
      </c>
      <c r="C246" s="36">
        <v>1</v>
      </c>
      <c r="E246" s="118" t="s">
        <v>1526</v>
      </c>
      <c r="AW246" s="39">
        <v>778</v>
      </c>
      <c r="BB246" s="178" t="s">
        <v>155</v>
      </c>
      <c r="BD246" s="96"/>
      <c r="BH246" s="45"/>
      <c r="BJ246" s="26"/>
      <c r="BK246" s="26"/>
      <c r="BL246" s="26"/>
      <c r="BM246" s="26"/>
      <c r="BN246" s="26"/>
      <c r="BO246" s="79"/>
      <c r="BP246" s="26">
        <f>Tabela3[[#This Row],[1º trim/2025]]+Tabela3[[#This Row],[2º trim/2025]]+Tabela3[[#This Row],[3º trim/2025]]+Tabela3[[#This Row],[4º trim/2025]]</f>
        <v>0</v>
      </c>
      <c r="BQ246" s="26"/>
      <c r="BR246" s="26"/>
      <c r="BS246" s="26"/>
      <c r="BT246" s="26"/>
    </row>
    <row r="247" spans="2:72" hidden="1" x14ac:dyDescent="0.25">
      <c r="B247" s="273">
        <v>246</v>
      </c>
      <c r="C247" s="36">
        <v>1</v>
      </c>
      <c r="E247" s="118" t="s">
        <v>157</v>
      </c>
      <c r="AF247" s="27" t="s">
        <v>78</v>
      </c>
      <c r="AW247" s="39">
        <v>4</v>
      </c>
      <c r="BB247" s="178" t="s">
        <v>155</v>
      </c>
      <c r="BD247" s="96"/>
      <c r="BH247" s="45"/>
      <c r="BJ247" s="26"/>
      <c r="BK247" s="26"/>
      <c r="BL247" s="26"/>
      <c r="BM247" s="26"/>
      <c r="BN247" s="26"/>
      <c r="BO247" s="79"/>
      <c r="BP247" s="26">
        <f>Tabela3[[#This Row],[1º trim/2025]]+Tabela3[[#This Row],[2º trim/2025]]+Tabela3[[#This Row],[3º trim/2025]]+Tabela3[[#This Row],[4º trim/2025]]</f>
        <v>0</v>
      </c>
      <c r="BQ247" s="26"/>
      <c r="BR247" s="26"/>
      <c r="BS247" s="26"/>
      <c r="BT247" s="26"/>
    </row>
    <row r="248" spans="2:72" hidden="1" x14ac:dyDescent="0.25">
      <c r="B248" s="273">
        <v>247</v>
      </c>
      <c r="C248" s="36">
        <v>1</v>
      </c>
      <c r="E248" s="118" t="s">
        <v>178</v>
      </c>
      <c r="AF248" s="27" t="s">
        <v>78</v>
      </c>
      <c r="AW248" s="39">
        <v>16</v>
      </c>
      <c r="BB248" s="178" t="s">
        <v>155</v>
      </c>
      <c r="BD248" s="96"/>
      <c r="BH248" s="45"/>
      <c r="BJ248" s="26"/>
      <c r="BK248" s="26"/>
      <c r="BL248" s="26"/>
      <c r="BM248" s="26"/>
      <c r="BN248" s="26"/>
      <c r="BO248" s="79"/>
      <c r="BP248" s="26">
        <f>Tabela3[[#This Row],[1º trim/2025]]+Tabela3[[#This Row],[2º trim/2025]]+Tabela3[[#This Row],[3º trim/2025]]+Tabela3[[#This Row],[4º trim/2025]]</f>
        <v>0</v>
      </c>
      <c r="BQ248" s="26"/>
      <c r="BR248" s="26"/>
      <c r="BS248" s="26"/>
      <c r="BT248" s="26"/>
    </row>
    <row r="249" spans="2:72" hidden="1" x14ac:dyDescent="0.25">
      <c r="B249" s="273">
        <v>248</v>
      </c>
      <c r="C249" s="36">
        <v>1</v>
      </c>
      <c r="E249" s="118" t="s">
        <v>194</v>
      </c>
      <c r="AW249" s="39">
        <v>35</v>
      </c>
      <c r="BB249" s="178" t="s">
        <v>155</v>
      </c>
      <c r="BD249" s="96"/>
      <c r="BH249" s="45"/>
      <c r="BJ249" s="26"/>
      <c r="BK249" s="26"/>
      <c r="BL249" s="26"/>
      <c r="BM249" s="26"/>
      <c r="BN249" s="26"/>
      <c r="BO249" s="79"/>
      <c r="BP249" s="26">
        <f>Tabela3[[#This Row],[1º trim/2025]]+Tabela3[[#This Row],[2º trim/2025]]+Tabela3[[#This Row],[3º trim/2025]]+Tabela3[[#This Row],[4º trim/2025]]</f>
        <v>0</v>
      </c>
      <c r="BQ249" s="26"/>
      <c r="BR249" s="26"/>
      <c r="BS249" s="26"/>
      <c r="BT249" s="26"/>
    </row>
    <row r="250" spans="2:72" hidden="1" x14ac:dyDescent="0.25">
      <c r="B250" s="273">
        <v>249</v>
      </c>
      <c r="C250" s="36">
        <v>1</v>
      </c>
      <c r="E250" s="118" t="s">
        <v>948</v>
      </c>
      <c r="AW250" s="39">
        <v>568</v>
      </c>
      <c r="BB250" s="178" t="s">
        <v>155</v>
      </c>
      <c r="BD250" s="96"/>
      <c r="BH250" s="45"/>
      <c r="BJ250" s="26"/>
      <c r="BK250" s="26"/>
      <c r="BL250" s="26"/>
      <c r="BM250" s="26"/>
      <c r="BN250" s="26"/>
      <c r="BO250" s="79"/>
      <c r="BP250" s="26">
        <f>Tabela3[[#This Row],[1º trim/2025]]+Tabela3[[#This Row],[2º trim/2025]]+Tabela3[[#This Row],[3º trim/2025]]+Tabela3[[#This Row],[4º trim/2025]]</f>
        <v>0</v>
      </c>
      <c r="BQ250" s="26"/>
      <c r="BR250" s="26"/>
      <c r="BS250" s="26"/>
      <c r="BT250" s="26"/>
    </row>
    <row r="251" spans="2:72" hidden="1" x14ac:dyDescent="0.25">
      <c r="B251" s="273">
        <v>250</v>
      </c>
      <c r="C251" s="36">
        <v>1</v>
      </c>
      <c r="E251" s="118" t="s">
        <v>199</v>
      </c>
      <c r="AW251" s="39">
        <v>41</v>
      </c>
      <c r="BB251" s="178" t="s">
        <v>155</v>
      </c>
      <c r="BD251" s="96"/>
      <c r="BH251" s="45"/>
      <c r="BJ251" s="26"/>
      <c r="BK251" s="26"/>
      <c r="BL251" s="26"/>
      <c r="BM251" s="26"/>
      <c r="BN251" s="26"/>
      <c r="BO251" s="79"/>
      <c r="BP251" s="26">
        <f>Tabela3[[#This Row],[1º trim/2025]]+Tabela3[[#This Row],[2º trim/2025]]+Tabela3[[#This Row],[3º trim/2025]]+Tabela3[[#This Row],[4º trim/2025]]</f>
        <v>0</v>
      </c>
      <c r="BQ251" s="26"/>
      <c r="BR251" s="26"/>
      <c r="BS251" s="26"/>
      <c r="BT251" s="26"/>
    </row>
    <row r="252" spans="2:72" hidden="1" x14ac:dyDescent="0.25">
      <c r="B252" s="273">
        <v>251</v>
      </c>
      <c r="C252" s="36">
        <v>1</v>
      </c>
      <c r="E252" s="118" t="s">
        <v>928</v>
      </c>
      <c r="AW252" s="39">
        <v>550</v>
      </c>
      <c r="BB252" s="178" t="s">
        <v>155</v>
      </c>
      <c r="BD252" s="96"/>
      <c r="BH252" s="45"/>
      <c r="BJ252" s="26"/>
      <c r="BK252" s="26"/>
      <c r="BL252" s="26"/>
      <c r="BM252" s="26"/>
      <c r="BN252" s="26"/>
      <c r="BO252" s="79"/>
      <c r="BP252" s="26">
        <f>Tabela3[[#This Row],[1º trim/2025]]+Tabela3[[#This Row],[2º trim/2025]]+Tabela3[[#This Row],[3º trim/2025]]+Tabela3[[#This Row],[4º trim/2025]]</f>
        <v>0</v>
      </c>
      <c r="BQ252" s="26"/>
      <c r="BR252" s="26"/>
      <c r="BS252" s="26"/>
      <c r="BT252" s="26"/>
    </row>
    <row r="253" spans="2:72" hidden="1" x14ac:dyDescent="0.25">
      <c r="B253" s="273">
        <v>252</v>
      </c>
      <c r="C253" s="36">
        <v>1</v>
      </c>
      <c r="E253" s="118" t="s">
        <v>197</v>
      </c>
      <c r="AW253" s="39">
        <v>38</v>
      </c>
      <c r="BB253" s="178" t="s">
        <v>155</v>
      </c>
      <c r="BD253" s="96"/>
      <c r="BH253" s="45"/>
      <c r="BJ253" s="26"/>
      <c r="BK253" s="26"/>
      <c r="BL253" s="26"/>
      <c r="BM253" s="26"/>
      <c r="BN253" s="26"/>
      <c r="BO253" s="79"/>
      <c r="BP253" s="26">
        <f>Tabela3[[#This Row],[1º trim/2025]]+Tabela3[[#This Row],[2º trim/2025]]+Tabela3[[#This Row],[3º trim/2025]]+Tabela3[[#This Row],[4º trim/2025]]</f>
        <v>0</v>
      </c>
      <c r="BQ253" s="26"/>
      <c r="BR253" s="26"/>
      <c r="BS253" s="26"/>
      <c r="BT253" s="26"/>
    </row>
    <row r="254" spans="2:72" hidden="1" x14ac:dyDescent="0.25">
      <c r="B254" s="273">
        <v>253</v>
      </c>
      <c r="C254" s="36">
        <v>1</v>
      </c>
      <c r="E254" s="118" t="s">
        <v>812</v>
      </c>
      <c r="AW254" s="39">
        <v>496</v>
      </c>
      <c r="BB254" s="178" t="s">
        <v>155</v>
      </c>
      <c r="BD254" s="96"/>
      <c r="BH254" s="45"/>
      <c r="BJ254" s="26"/>
      <c r="BK254" s="26"/>
      <c r="BL254" s="26"/>
      <c r="BM254" s="26"/>
      <c r="BN254" s="26"/>
      <c r="BO254" s="79"/>
      <c r="BP254" s="26">
        <f>Tabela3[[#This Row],[1º trim/2025]]+Tabela3[[#This Row],[2º trim/2025]]+Tabela3[[#This Row],[3º trim/2025]]+Tabela3[[#This Row],[4º trim/2025]]</f>
        <v>0</v>
      </c>
      <c r="BQ254" s="26"/>
      <c r="BR254" s="26"/>
      <c r="BS254" s="26"/>
      <c r="BT254" s="26"/>
    </row>
    <row r="255" spans="2:72" hidden="1" x14ac:dyDescent="0.25">
      <c r="B255" s="273">
        <v>254</v>
      </c>
      <c r="C255" s="36">
        <v>1</v>
      </c>
      <c r="E255" s="118" t="s">
        <v>699</v>
      </c>
      <c r="I255" s="224" t="s">
        <v>3646</v>
      </c>
      <c r="AF255" s="27" t="s">
        <v>90</v>
      </c>
      <c r="AO255" s="184">
        <v>2020</v>
      </c>
      <c r="AP255" s="38" t="s">
        <v>700</v>
      </c>
      <c r="AW255" s="39">
        <v>431</v>
      </c>
      <c r="BB255" s="178" t="s">
        <v>155</v>
      </c>
      <c r="BD255" s="96"/>
      <c r="BH255" s="45"/>
      <c r="BJ255" s="26"/>
      <c r="BK255" s="26"/>
      <c r="BL255" s="26"/>
      <c r="BM255" s="26"/>
      <c r="BN255" s="26"/>
      <c r="BO255" s="79"/>
      <c r="BP255" s="26">
        <f>Tabela3[[#This Row],[1º trim/2025]]+Tabela3[[#This Row],[2º trim/2025]]+Tabela3[[#This Row],[3º trim/2025]]+Tabela3[[#This Row],[4º trim/2025]]</f>
        <v>0</v>
      </c>
      <c r="BQ255" s="26"/>
      <c r="BR255" s="26"/>
      <c r="BS255" s="26"/>
      <c r="BT255" s="26"/>
    </row>
    <row r="256" spans="2:72" hidden="1" x14ac:dyDescent="0.25">
      <c r="B256" s="273">
        <v>255</v>
      </c>
      <c r="C256" s="36">
        <v>1</v>
      </c>
      <c r="E256" s="118" t="s">
        <v>554</v>
      </c>
      <c r="I256" s="224" t="s">
        <v>3646</v>
      </c>
      <c r="AF256" s="27" t="s">
        <v>90</v>
      </c>
      <c r="AO256" s="184">
        <v>2019</v>
      </c>
      <c r="AP256" s="38" t="s">
        <v>555</v>
      </c>
      <c r="AW256" s="39">
        <v>330</v>
      </c>
      <c r="BB256" s="178" t="s">
        <v>155</v>
      </c>
      <c r="BD256" s="96"/>
      <c r="BH256" s="45"/>
      <c r="BJ256" s="26"/>
      <c r="BK256" s="26"/>
      <c r="BL256" s="26"/>
      <c r="BM256" s="26"/>
      <c r="BN256" s="26"/>
      <c r="BO256" s="79"/>
      <c r="BP256" s="26">
        <f>Tabela3[[#This Row],[1º trim/2025]]+Tabela3[[#This Row],[2º trim/2025]]+Tabela3[[#This Row],[3º trim/2025]]+Tabela3[[#This Row],[4º trim/2025]]</f>
        <v>0</v>
      </c>
      <c r="BQ256" s="26"/>
      <c r="BR256" s="26"/>
      <c r="BS256" s="26"/>
      <c r="BT256" s="26"/>
    </row>
    <row r="257" spans="2:72" hidden="1" x14ac:dyDescent="0.25">
      <c r="B257" s="273">
        <v>256</v>
      </c>
      <c r="C257" s="36">
        <v>1</v>
      </c>
      <c r="E257" s="118" t="s">
        <v>559</v>
      </c>
      <c r="I257" s="224" t="s">
        <v>3646</v>
      </c>
      <c r="AF257" s="27" t="s">
        <v>90</v>
      </c>
      <c r="AO257" s="184">
        <v>2019</v>
      </c>
      <c r="AP257" s="38" t="s">
        <v>560</v>
      </c>
      <c r="AW257" s="39">
        <v>335</v>
      </c>
      <c r="BB257" s="178" t="s">
        <v>155</v>
      </c>
      <c r="BD257" s="96"/>
      <c r="BH257" s="45"/>
      <c r="BJ257" s="26"/>
      <c r="BK257" s="26"/>
      <c r="BL257" s="26"/>
      <c r="BM257" s="26"/>
      <c r="BN257" s="26"/>
      <c r="BO257" s="79"/>
      <c r="BP257" s="26">
        <f>Tabela3[[#This Row],[1º trim/2025]]+Tabela3[[#This Row],[2º trim/2025]]+Tabela3[[#This Row],[3º trim/2025]]+Tabela3[[#This Row],[4º trim/2025]]</f>
        <v>0</v>
      </c>
      <c r="BQ257" s="26"/>
      <c r="BR257" s="26"/>
      <c r="BS257" s="26"/>
      <c r="BT257" s="26"/>
    </row>
    <row r="258" spans="2:72" hidden="1" x14ac:dyDescent="0.25">
      <c r="B258" s="273">
        <v>257</v>
      </c>
      <c r="C258" s="36">
        <v>1</v>
      </c>
      <c r="E258" s="118" t="s">
        <v>434</v>
      </c>
      <c r="I258" s="224" t="s">
        <v>3646</v>
      </c>
      <c r="AF258" s="27" t="s">
        <v>90</v>
      </c>
      <c r="AO258" s="184">
        <v>2018</v>
      </c>
      <c r="AP258" s="38" t="s">
        <v>435</v>
      </c>
      <c r="AW258" s="39">
        <v>245</v>
      </c>
      <c r="BB258" s="178" t="s">
        <v>155</v>
      </c>
      <c r="BD258" s="96"/>
      <c r="BH258" s="45"/>
      <c r="BJ258" s="26"/>
      <c r="BK258" s="26"/>
      <c r="BL258" s="26"/>
      <c r="BM258" s="26"/>
      <c r="BN258" s="26"/>
      <c r="BO258" s="79"/>
      <c r="BP258" s="26">
        <f>Tabela3[[#This Row],[1º trim/2025]]+Tabela3[[#This Row],[2º trim/2025]]+Tabela3[[#This Row],[3º trim/2025]]+Tabela3[[#This Row],[4º trim/2025]]</f>
        <v>0</v>
      </c>
      <c r="BQ258" s="26"/>
      <c r="BR258" s="26"/>
      <c r="BS258" s="26"/>
      <c r="BT258" s="26"/>
    </row>
    <row r="259" spans="2:72" hidden="1" x14ac:dyDescent="0.25">
      <c r="B259" s="273">
        <v>258</v>
      </c>
      <c r="C259" s="36">
        <v>1</v>
      </c>
      <c r="E259" s="118" t="s">
        <v>567</v>
      </c>
      <c r="I259" s="224" t="s">
        <v>3646</v>
      </c>
      <c r="AF259" s="27" t="s">
        <v>90</v>
      </c>
      <c r="AO259" s="184">
        <v>2019</v>
      </c>
      <c r="AP259" s="38" t="s">
        <v>568</v>
      </c>
      <c r="AW259" s="39">
        <v>353</v>
      </c>
      <c r="BB259" s="178" t="s">
        <v>155</v>
      </c>
      <c r="BD259" s="96"/>
      <c r="BH259" s="45"/>
      <c r="BJ259" s="26"/>
      <c r="BK259" s="26"/>
      <c r="BL259" s="26"/>
      <c r="BM259" s="26"/>
      <c r="BN259" s="26"/>
      <c r="BO259" s="79"/>
      <c r="BP259" s="26">
        <f>Tabela3[[#This Row],[1º trim/2025]]+Tabela3[[#This Row],[2º trim/2025]]+Tabela3[[#This Row],[3º trim/2025]]+Tabela3[[#This Row],[4º trim/2025]]</f>
        <v>0</v>
      </c>
      <c r="BQ259" s="26"/>
      <c r="BR259" s="26"/>
      <c r="BS259" s="26"/>
      <c r="BT259" s="26"/>
    </row>
    <row r="260" spans="2:72" hidden="1" x14ac:dyDescent="0.25">
      <c r="B260" s="273">
        <v>259</v>
      </c>
      <c r="C260" s="36">
        <v>1</v>
      </c>
      <c r="E260" s="118" t="s">
        <v>683</v>
      </c>
      <c r="I260" s="224" t="s">
        <v>3646</v>
      </c>
      <c r="AF260" s="27" t="s">
        <v>90</v>
      </c>
      <c r="AO260" s="184">
        <v>2020</v>
      </c>
      <c r="AP260" s="38" t="s">
        <v>684</v>
      </c>
      <c r="AW260" s="39">
        <v>419</v>
      </c>
      <c r="BB260" s="178" t="s">
        <v>155</v>
      </c>
      <c r="BD260" s="96"/>
      <c r="BH260" s="45"/>
      <c r="BJ260" s="26"/>
      <c r="BK260" s="26"/>
      <c r="BL260" s="26"/>
      <c r="BM260" s="26"/>
      <c r="BN260" s="26"/>
      <c r="BO260" s="79"/>
      <c r="BP260" s="26">
        <f>Tabela3[[#This Row],[1º trim/2025]]+Tabela3[[#This Row],[2º trim/2025]]+Tabela3[[#This Row],[3º trim/2025]]+Tabela3[[#This Row],[4º trim/2025]]</f>
        <v>0</v>
      </c>
      <c r="BQ260" s="26"/>
      <c r="BR260" s="26"/>
      <c r="BS260" s="26"/>
      <c r="BT260" s="26"/>
    </row>
    <row r="261" spans="2:72" hidden="1" x14ac:dyDescent="0.25">
      <c r="B261" s="273">
        <v>260</v>
      </c>
      <c r="C261" s="36">
        <v>1</v>
      </c>
      <c r="E261" s="118" t="s">
        <v>481</v>
      </c>
      <c r="I261" s="224" t="s">
        <v>3646</v>
      </c>
      <c r="AF261" s="27" t="s">
        <v>90</v>
      </c>
      <c r="AO261" s="184">
        <v>2019</v>
      </c>
      <c r="AP261" s="38" t="s">
        <v>482</v>
      </c>
      <c r="AW261" s="39">
        <v>281</v>
      </c>
      <c r="BB261" s="178" t="s">
        <v>155</v>
      </c>
      <c r="BD261" s="96"/>
      <c r="BH261" s="45"/>
      <c r="BJ261" s="26"/>
      <c r="BK261" s="26"/>
      <c r="BL261" s="26"/>
      <c r="BM261" s="26"/>
      <c r="BN261" s="26"/>
      <c r="BO261" s="79"/>
      <c r="BP261" s="26">
        <f>Tabela3[[#This Row],[1º trim/2025]]+Tabela3[[#This Row],[2º trim/2025]]+Tabela3[[#This Row],[3º trim/2025]]+Tabela3[[#This Row],[4º trim/2025]]</f>
        <v>0</v>
      </c>
      <c r="BQ261" s="26"/>
      <c r="BR261" s="26"/>
      <c r="BS261" s="26"/>
      <c r="BT261" s="26"/>
    </row>
    <row r="262" spans="2:72" hidden="1" x14ac:dyDescent="0.25">
      <c r="B262" s="273">
        <v>261</v>
      </c>
      <c r="C262" s="36">
        <v>1</v>
      </c>
      <c r="E262" s="118" t="s">
        <v>753</v>
      </c>
      <c r="I262" s="224" t="s">
        <v>3646</v>
      </c>
      <c r="AF262" s="27" t="s">
        <v>90</v>
      </c>
      <c r="AO262" s="184">
        <v>2020</v>
      </c>
      <c r="AP262" s="38" t="s">
        <v>754</v>
      </c>
      <c r="AW262" s="39">
        <v>457</v>
      </c>
      <c r="BB262" s="178" t="s">
        <v>155</v>
      </c>
      <c r="BD262" s="96"/>
      <c r="BH262" s="45"/>
      <c r="BJ262" s="26"/>
      <c r="BK262" s="26"/>
      <c r="BL262" s="26"/>
      <c r="BM262" s="26"/>
      <c r="BN262" s="26"/>
      <c r="BO262" s="79"/>
      <c r="BP262" s="26">
        <f>Tabela3[[#This Row],[1º trim/2025]]+Tabela3[[#This Row],[2º trim/2025]]+Tabela3[[#This Row],[3º trim/2025]]+Tabela3[[#This Row],[4º trim/2025]]</f>
        <v>0</v>
      </c>
      <c r="BQ262" s="26"/>
      <c r="BR262" s="26"/>
      <c r="BS262" s="26"/>
      <c r="BT262" s="26"/>
    </row>
    <row r="263" spans="2:72" hidden="1" x14ac:dyDescent="0.25">
      <c r="B263" s="273">
        <v>262</v>
      </c>
      <c r="C263" s="36">
        <v>1</v>
      </c>
      <c r="E263" s="118" t="s">
        <v>430</v>
      </c>
      <c r="I263" s="224" t="s">
        <v>3646</v>
      </c>
      <c r="AF263" s="27" t="s">
        <v>90</v>
      </c>
      <c r="AO263" s="184">
        <v>2018</v>
      </c>
      <c r="AP263" s="38" t="s">
        <v>431</v>
      </c>
      <c r="AW263" s="39">
        <v>243</v>
      </c>
      <c r="BB263" s="178" t="s">
        <v>155</v>
      </c>
      <c r="BD263" s="96"/>
      <c r="BH263" s="45"/>
      <c r="BJ263" s="26"/>
      <c r="BK263" s="26"/>
      <c r="BL263" s="26"/>
      <c r="BM263" s="26"/>
      <c r="BN263" s="26"/>
      <c r="BO263" s="79"/>
      <c r="BP263" s="26">
        <f>Tabela3[[#This Row],[1º trim/2025]]+Tabela3[[#This Row],[2º trim/2025]]+Tabela3[[#This Row],[3º trim/2025]]+Tabela3[[#This Row],[4º trim/2025]]</f>
        <v>0</v>
      </c>
      <c r="BQ263" s="26"/>
      <c r="BR263" s="26"/>
      <c r="BS263" s="26"/>
      <c r="BT263" s="26"/>
    </row>
    <row r="264" spans="2:72" hidden="1" x14ac:dyDescent="0.25">
      <c r="B264" s="273">
        <v>263</v>
      </c>
      <c r="C264" s="36">
        <v>1</v>
      </c>
      <c r="E264" s="118" t="s">
        <v>416</v>
      </c>
      <c r="I264" s="224" t="s">
        <v>3646</v>
      </c>
      <c r="AF264" s="27" t="s">
        <v>90</v>
      </c>
      <c r="AO264" s="184">
        <v>2018</v>
      </c>
      <c r="AP264" s="38" t="s">
        <v>417</v>
      </c>
      <c r="AW264" s="39">
        <v>236</v>
      </c>
      <c r="BB264" s="178" t="s">
        <v>155</v>
      </c>
      <c r="BD264" s="96"/>
      <c r="BH264" s="45"/>
      <c r="BJ264" s="26"/>
      <c r="BK264" s="26"/>
      <c r="BL264" s="26"/>
      <c r="BM264" s="26"/>
      <c r="BN264" s="26"/>
      <c r="BO264" s="79"/>
      <c r="BP264" s="26">
        <f>Tabela3[[#This Row],[1º trim/2025]]+Tabela3[[#This Row],[2º trim/2025]]+Tabela3[[#This Row],[3º trim/2025]]+Tabela3[[#This Row],[4º trim/2025]]</f>
        <v>0</v>
      </c>
      <c r="BQ264" s="26"/>
      <c r="BR264" s="26"/>
      <c r="BS264" s="26"/>
      <c r="BT264" s="26"/>
    </row>
    <row r="265" spans="2:72" hidden="1" x14ac:dyDescent="0.25">
      <c r="B265" s="273">
        <v>264</v>
      </c>
      <c r="C265" s="36">
        <v>1</v>
      </c>
      <c r="E265" s="118" t="s">
        <v>616</v>
      </c>
      <c r="I265" s="224" t="s">
        <v>3646</v>
      </c>
      <c r="AF265" s="27" t="s">
        <v>90</v>
      </c>
      <c r="AO265" s="184">
        <v>2019</v>
      </c>
      <c r="AP265" s="38" t="s">
        <v>597</v>
      </c>
      <c r="AW265" s="39">
        <v>379</v>
      </c>
      <c r="BB265" s="178" t="s">
        <v>155</v>
      </c>
      <c r="BD265" s="96"/>
      <c r="BH265" s="45"/>
      <c r="BJ265" s="26"/>
      <c r="BK265" s="26"/>
      <c r="BL265" s="26"/>
      <c r="BM265" s="26"/>
      <c r="BN265" s="26"/>
      <c r="BO265" s="79"/>
      <c r="BP265" s="26">
        <f>Tabela3[[#This Row],[1º trim/2025]]+Tabela3[[#This Row],[2º trim/2025]]+Tabela3[[#This Row],[3º trim/2025]]+Tabela3[[#This Row],[4º trim/2025]]</f>
        <v>0</v>
      </c>
      <c r="BQ265" s="26"/>
      <c r="BR265" s="26"/>
      <c r="BS265" s="26"/>
      <c r="BT265" s="26"/>
    </row>
    <row r="266" spans="2:72" hidden="1" x14ac:dyDescent="0.25">
      <c r="B266" s="273">
        <v>265</v>
      </c>
      <c r="C266" s="36">
        <v>1</v>
      </c>
      <c r="E266" s="118" t="s">
        <v>418</v>
      </c>
      <c r="I266" s="224" t="s">
        <v>3646</v>
      </c>
      <c r="AF266" s="27" t="s">
        <v>90</v>
      </c>
      <c r="AO266" s="184">
        <v>2018</v>
      </c>
      <c r="AP266" s="38" t="s">
        <v>419</v>
      </c>
      <c r="AW266" s="39">
        <v>237</v>
      </c>
      <c r="BB266" s="178" t="s">
        <v>155</v>
      </c>
      <c r="BD266" s="96"/>
      <c r="BH266" s="45"/>
      <c r="BJ266" s="26"/>
      <c r="BK266" s="26"/>
      <c r="BL266" s="26"/>
      <c r="BM266" s="26"/>
      <c r="BN266" s="26"/>
      <c r="BO266" s="79"/>
      <c r="BP266" s="26">
        <f>Tabela3[[#This Row],[1º trim/2025]]+Tabela3[[#This Row],[2º trim/2025]]+Tabela3[[#This Row],[3º trim/2025]]+Tabela3[[#This Row],[4º trim/2025]]</f>
        <v>0</v>
      </c>
      <c r="BQ266" s="26"/>
      <c r="BR266" s="26"/>
      <c r="BS266" s="26"/>
      <c r="BT266" s="26"/>
    </row>
    <row r="267" spans="2:72" hidden="1" x14ac:dyDescent="0.25">
      <c r="B267" s="273">
        <v>266</v>
      </c>
      <c r="C267" s="36">
        <v>1</v>
      </c>
      <c r="E267" s="118" t="s">
        <v>418</v>
      </c>
      <c r="I267" s="224" t="s">
        <v>3646</v>
      </c>
      <c r="AF267" s="27" t="s">
        <v>90</v>
      </c>
      <c r="AO267" s="184">
        <v>2018</v>
      </c>
      <c r="AP267" s="38" t="s">
        <v>419</v>
      </c>
      <c r="AW267" s="39">
        <v>238</v>
      </c>
      <c r="BB267" s="178" t="s">
        <v>155</v>
      </c>
      <c r="BD267" s="96"/>
      <c r="BH267" s="45"/>
      <c r="BJ267" s="26"/>
      <c r="BK267" s="26"/>
      <c r="BL267" s="26"/>
      <c r="BM267" s="26"/>
      <c r="BN267" s="26"/>
      <c r="BO267" s="79"/>
      <c r="BP267" s="26">
        <f>Tabela3[[#This Row],[1º trim/2025]]+Tabela3[[#This Row],[2º trim/2025]]+Tabela3[[#This Row],[3º trim/2025]]+Tabela3[[#This Row],[4º trim/2025]]</f>
        <v>0</v>
      </c>
      <c r="BQ267" s="26"/>
      <c r="BR267" s="26"/>
      <c r="BS267" s="26"/>
      <c r="BT267" s="26"/>
    </row>
    <row r="268" spans="2:72" hidden="1" x14ac:dyDescent="0.25">
      <c r="B268" s="273">
        <v>267</v>
      </c>
      <c r="C268" s="36">
        <v>1</v>
      </c>
      <c r="E268" s="118" t="s">
        <v>497</v>
      </c>
      <c r="I268" s="224" t="s">
        <v>3646</v>
      </c>
      <c r="AF268" s="27" t="s">
        <v>90</v>
      </c>
      <c r="AO268" s="184">
        <v>2019</v>
      </c>
      <c r="AP268" s="38" t="s">
        <v>498</v>
      </c>
      <c r="AW268" s="39">
        <v>296</v>
      </c>
      <c r="BB268" s="178" t="s">
        <v>155</v>
      </c>
      <c r="BD268" s="96"/>
      <c r="BH268" s="45"/>
      <c r="BJ268" s="26"/>
      <c r="BK268" s="26"/>
      <c r="BL268" s="26"/>
      <c r="BM268" s="26"/>
      <c r="BN268" s="26"/>
      <c r="BO268" s="79"/>
      <c r="BP268" s="26">
        <f>Tabela3[[#This Row],[1º trim/2025]]+Tabela3[[#This Row],[2º trim/2025]]+Tabela3[[#This Row],[3º trim/2025]]+Tabela3[[#This Row],[4º trim/2025]]</f>
        <v>0</v>
      </c>
      <c r="BQ268" s="26"/>
      <c r="BR268" s="26"/>
      <c r="BS268" s="26"/>
      <c r="BT268" s="26"/>
    </row>
    <row r="269" spans="2:72" hidden="1" x14ac:dyDescent="0.25">
      <c r="B269" s="273">
        <v>268</v>
      </c>
      <c r="C269" s="36">
        <v>1</v>
      </c>
      <c r="E269" s="118" t="s">
        <v>432</v>
      </c>
      <c r="I269" s="224" t="s">
        <v>3646</v>
      </c>
      <c r="AF269" s="27" t="s">
        <v>90</v>
      </c>
      <c r="AO269" s="184">
        <v>2018</v>
      </c>
      <c r="AP269" s="38" t="s">
        <v>433</v>
      </c>
      <c r="AW269" s="39">
        <v>244</v>
      </c>
      <c r="BB269" s="178" t="s">
        <v>155</v>
      </c>
      <c r="BD269" s="96"/>
      <c r="BH269" s="45"/>
      <c r="BJ269" s="26"/>
      <c r="BK269" s="26"/>
      <c r="BL269" s="26"/>
      <c r="BM269" s="26"/>
      <c r="BN269" s="26"/>
      <c r="BO269" s="79"/>
      <c r="BP269" s="26">
        <f>Tabela3[[#This Row],[1º trim/2025]]+Tabela3[[#This Row],[2º trim/2025]]+Tabela3[[#This Row],[3º trim/2025]]+Tabela3[[#This Row],[4º trim/2025]]</f>
        <v>0</v>
      </c>
      <c r="BQ269" s="26"/>
      <c r="BR269" s="26"/>
      <c r="BS269" s="26"/>
      <c r="BT269" s="26"/>
    </row>
    <row r="270" spans="2:72" hidden="1" x14ac:dyDescent="0.25">
      <c r="B270" s="273">
        <v>269</v>
      </c>
      <c r="C270" s="36">
        <v>1</v>
      </c>
      <c r="E270" s="118" t="s">
        <v>584</v>
      </c>
      <c r="I270" s="224" t="s">
        <v>3646</v>
      </c>
      <c r="AF270" s="27" t="s">
        <v>90</v>
      </c>
      <c r="AO270" s="184">
        <v>2019</v>
      </c>
      <c r="AP270" s="38" t="s">
        <v>585</v>
      </c>
      <c r="AW270" s="39">
        <v>362</v>
      </c>
      <c r="BB270" s="178" t="s">
        <v>155</v>
      </c>
      <c r="BD270" s="96"/>
      <c r="BH270" s="45"/>
      <c r="BJ270" s="26"/>
      <c r="BK270" s="26"/>
      <c r="BL270" s="26"/>
      <c r="BM270" s="26"/>
      <c r="BN270" s="26"/>
      <c r="BO270" s="79"/>
      <c r="BP270" s="26">
        <f>Tabela3[[#This Row],[1º trim/2025]]+Tabela3[[#This Row],[2º trim/2025]]+Tabela3[[#This Row],[3º trim/2025]]+Tabela3[[#This Row],[4º trim/2025]]</f>
        <v>0</v>
      </c>
      <c r="BQ270" s="26"/>
      <c r="BR270" s="26"/>
      <c r="BS270" s="26"/>
      <c r="BT270" s="26"/>
    </row>
    <row r="271" spans="2:72" hidden="1" x14ac:dyDescent="0.25">
      <c r="B271" s="273">
        <v>270</v>
      </c>
      <c r="C271" s="36">
        <v>1</v>
      </c>
      <c r="E271" s="118" t="s">
        <v>400</v>
      </c>
      <c r="I271" s="224" t="s">
        <v>3646</v>
      </c>
      <c r="AF271" s="27" t="s">
        <v>90</v>
      </c>
      <c r="AO271" s="184">
        <v>2018</v>
      </c>
      <c r="AP271" s="38" t="s">
        <v>401</v>
      </c>
      <c r="AW271" s="39">
        <v>223</v>
      </c>
      <c r="BB271" s="178" t="s">
        <v>155</v>
      </c>
      <c r="BD271" s="96"/>
      <c r="BH271" s="45"/>
      <c r="BJ271" s="26"/>
      <c r="BK271" s="26"/>
      <c r="BL271" s="26"/>
      <c r="BM271" s="26"/>
      <c r="BN271" s="26"/>
      <c r="BO271" s="79"/>
      <c r="BP271" s="26">
        <f>Tabela3[[#This Row],[1º trim/2025]]+Tabela3[[#This Row],[2º trim/2025]]+Tabela3[[#This Row],[3º trim/2025]]+Tabela3[[#This Row],[4º trim/2025]]</f>
        <v>0</v>
      </c>
      <c r="BQ271" s="26"/>
      <c r="BR271" s="26"/>
      <c r="BS271" s="26"/>
      <c r="BT271" s="26"/>
    </row>
    <row r="272" spans="2:72" hidden="1" x14ac:dyDescent="0.25">
      <c r="B272" s="273">
        <v>271</v>
      </c>
      <c r="C272" s="36">
        <v>1</v>
      </c>
      <c r="E272" s="118" t="s">
        <v>636</v>
      </c>
      <c r="I272" s="224" t="s">
        <v>3646</v>
      </c>
      <c r="AF272" s="27" t="s">
        <v>90</v>
      </c>
      <c r="AO272" s="184">
        <v>2019</v>
      </c>
      <c r="AP272" s="38" t="s">
        <v>637</v>
      </c>
      <c r="AW272" s="39">
        <v>388</v>
      </c>
      <c r="BB272" s="178" t="s">
        <v>155</v>
      </c>
      <c r="BD272" s="96"/>
      <c r="BH272" s="45"/>
      <c r="BJ272" s="26"/>
      <c r="BK272" s="26"/>
      <c r="BL272" s="26"/>
      <c r="BM272" s="26"/>
      <c r="BN272" s="26"/>
      <c r="BO272" s="79"/>
      <c r="BP272" s="26">
        <f>Tabela3[[#This Row],[1º trim/2025]]+Tabela3[[#This Row],[2º trim/2025]]+Tabela3[[#This Row],[3º trim/2025]]+Tabela3[[#This Row],[4º trim/2025]]</f>
        <v>0</v>
      </c>
      <c r="BQ272" s="26"/>
      <c r="BR272" s="26"/>
      <c r="BS272" s="26"/>
      <c r="BT272" s="26"/>
    </row>
    <row r="273" spans="2:72" hidden="1" x14ac:dyDescent="0.25">
      <c r="B273" s="273">
        <v>272</v>
      </c>
      <c r="C273" s="36">
        <v>1</v>
      </c>
      <c r="E273" s="118" t="s">
        <v>523</v>
      </c>
      <c r="I273" s="224" t="s">
        <v>3646</v>
      </c>
      <c r="AF273" s="27" t="s">
        <v>90</v>
      </c>
      <c r="AO273" s="184">
        <v>2019</v>
      </c>
      <c r="AP273" s="38" t="s">
        <v>524</v>
      </c>
      <c r="AW273" s="39">
        <v>311</v>
      </c>
      <c r="BB273" s="178" t="s">
        <v>155</v>
      </c>
      <c r="BD273" s="96"/>
      <c r="BH273" s="45"/>
      <c r="BJ273" s="26"/>
      <c r="BK273" s="26"/>
      <c r="BL273" s="26"/>
      <c r="BM273" s="26"/>
      <c r="BN273" s="26"/>
      <c r="BO273" s="79"/>
      <c r="BP273" s="26">
        <f>Tabela3[[#This Row],[1º trim/2025]]+Tabela3[[#This Row],[2º trim/2025]]+Tabela3[[#This Row],[3º trim/2025]]+Tabela3[[#This Row],[4º trim/2025]]</f>
        <v>0</v>
      </c>
      <c r="BQ273" s="26"/>
      <c r="BR273" s="26"/>
      <c r="BS273" s="26"/>
      <c r="BT273" s="26"/>
    </row>
    <row r="274" spans="2:72" hidden="1" x14ac:dyDescent="0.25">
      <c r="B274" s="273">
        <v>273</v>
      </c>
      <c r="C274" s="36">
        <v>1</v>
      </c>
      <c r="E274" s="118" t="s">
        <v>606</v>
      </c>
      <c r="I274" s="224" t="s">
        <v>3646</v>
      </c>
      <c r="AF274" s="27" t="s">
        <v>90</v>
      </c>
      <c r="AO274" s="184">
        <v>2019</v>
      </c>
      <c r="AP274" s="38" t="s">
        <v>607</v>
      </c>
      <c r="AW274" s="39">
        <v>375</v>
      </c>
      <c r="BB274" s="178" t="s">
        <v>155</v>
      </c>
      <c r="BD274" s="96"/>
      <c r="BH274" s="45"/>
      <c r="BJ274" s="26"/>
      <c r="BK274" s="26"/>
      <c r="BL274" s="26"/>
      <c r="BM274" s="26"/>
      <c r="BN274" s="26"/>
      <c r="BO274" s="79"/>
      <c r="BP274" s="26">
        <f>Tabela3[[#This Row],[1º trim/2025]]+Tabela3[[#This Row],[2º trim/2025]]+Tabela3[[#This Row],[3º trim/2025]]+Tabela3[[#This Row],[4º trim/2025]]</f>
        <v>0</v>
      </c>
      <c r="BQ274" s="26"/>
      <c r="BR274" s="26"/>
      <c r="BS274" s="26"/>
      <c r="BT274" s="26"/>
    </row>
    <row r="275" spans="2:72" hidden="1" x14ac:dyDescent="0.25">
      <c r="B275" s="273">
        <v>274</v>
      </c>
      <c r="C275" s="36">
        <v>1</v>
      </c>
      <c r="E275" s="118" t="s">
        <v>565</v>
      </c>
      <c r="I275" s="224" t="s">
        <v>3646</v>
      </c>
      <c r="AF275" s="27" t="s">
        <v>90</v>
      </c>
      <c r="AO275" s="184">
        <v>2019</v>
      </c>
      <c r="AP275" s="38" t="s">
        <v>566</v>
      </c>
      <c r="AW275" s="39">
        <v>351</v>
      </c>
      <c r="BB275" s="178" t="s">
        <v>155</v>
      </c>
      <c r="BD275" s="96"/>
      <c r="BH275" s="45"/>
      <c r="BJ275" s="26"/>
      <c r="BK275" s="26"/>
      <c r="BL275" s="26"/>
      <c r="BM275" s="26"/>
      <c r="BN275" s="26"/>
      <c r="BO275" s="79"/>
      <c r="BP275" s="26">
        <f>Tabela3[[#This Row],[1º trim/2025]]+Tabela3[[#This Row],[2º trim/2025]]+Tabela3[[#This Row],[3º trim/2025]]+Tabela3[[#This Row],[4º trim/2025]]</f>
        <v>0</v>
      </c>
      <c r="BQ275" s="26"/>
      <c r="BR275" s="26"/>
      <c r="BS275" s="26"/>
      <c r="BT275" s="26"/>
    </row>
    <row r="276" spans="2:72" hidden="1" x14ac:dyDescent="0.25">
      <c r="B276" s="273">
        <v>275</v>
      </c>
      <c r="C276" s="36">
        <v>1</v>
      </c>
      <c r="E276" s="118" t="s">
        <v>656</v>
      </c>
      <c r="I276" s="224" t="s">
        <v>3646</v>
      </c>
      <c r="AF276" s="27" t="s">
        <v>90</v>
      </c>
      <c r="AO276" s="184">
        <v>2019</v>
      </c>
      <c r="AP276" s="38" t="s">
        <v>657</v>
      </c>
      <c r="AW276" s="39">
        <v>406</v>
      </c>
      <c r="BB276" s="178" t="s">
        <v>155</v>
      </c>
      <c r="BD276" s="96"/>
      <c r="BH276" s="45"/>
      <c r="BJ276" s="26"/>
      <c r="BK276" s="26"/>
      <c r="BL276" s="26"/>
      <c r="BM276" s="26"/>
      <c r="BN276" s="26"/>
      <c r="BO276" s="79"/>
      <c r="BP276" s="26">
        <f>Tabela3[[#This Row],[1º trim/2025]]+Tabela3[[#This Row],[2º trim/2025]]+Tabela3[[#This Row],[3º trim/2025]]+Tabela3[[#This Row],[4º trim/2025]]</f>
        <v>0</v>
      </c>
      <c r="BQ276" s="26"/>
      <c r="BR276" s="26"/>
      <c r="BS276" s="26"/>
      <c r="BT276" s="26"/>
    </row>
    <row r="277" spans="2:72" hidden="1" x14ac:dyDescent="0.25">
      <c r="B277" s="273">
        <v>276</v>
      </c>
      <c r="C277" s="36">
        <v>1</v>
      </c>
      <c r="E277" s="118" t="s">
        <v>586</v>
      </c>
      <c r="I277" s="224" t="s">
        <v>3646</v>
      </c>
      <c r="AF277" s="27" t="s">
        <v>90</v>
      </c>
      <c r="AO277" s="184">
        <v>2019</v>
      </c>
      <c r="AP277" s="38" t="s">
        <v>587</v>
      </c>
      <c r="AW277" s="39">
        <v>363</v>
      </c>
      <c r="BB277" s="178" t="s">
        <v>155</v>
      </c>
      <c r="BD277" s="96"/>
      <c r="BH277" s="45"/>
      <c r="BJ277" s="26"/>
      <c r="BK277" s="26"/>
      <c r="BL277" s="26"/>
      <c r="BM277" s="26"/>
      <c r="BN277" s="26"/>
      <c r="BO277" s="79"/>
      <c r="BP277" s="26">
        <f>Tabela3[[#This Row],[1º trim/2025]]+Tabela3[[#This Row],[2º trim/2025]]+Tabela3[[#This Row],[3º trim/2025]]+Tabela3[[#This Row],[4º trim/2025]]</f>
        <v>0</v>
      </c>
      <c r="BQ277" s="26"/>
      <c r="BR277" s="26"/>
      <c r="BS277" s="26"/>
      <c r="BT277" s="26"/>
    </row>
    <row r="278" spans="2:72" hidden="1" x14ac:dyDescent="0.25">
      <c r="B278" s="273">
        <v>277</v>
      </c>
      <c r="C278" s="36">
        <v>1</v>
      </c>
      <c r="E278" s="118" t="s">
        <v>516</v>
      </c>
      <c r="I278" s="224" t="s">
        <v>3646</v>
      </c>
      <c r="AF278" s="27" t="s">
        <v>90</v>
      </c>
      <c r="AO278" s="184">
        <v>2019</v>
      </c>
      <c r="AP278" s="38" t="s">
        <v>517</v>
      </c>
      <c r="AW278" s="39">
        <v>307</v>
      </c>
      <c r="BB278" s="178" t="s">
        <v>155</v>
      </c>
      <c r="BD278" s="96"/>
      <c r="BH278" s="45"/>
      <c r="BJ278" s="26"/>
      <c r="BK278" s="26"/>
      <c r="BL278" s="26"/>
      <c r="BM278" s="26"/>
      <c r="BN278" s="26"/>
      <c r="BO278" s="79"/>
      <c r="BP278" s="26">
        <f>Tabela3[[#This Row],[1º trim/2025]]+Tabela3[[#This Row],[2º trim/2025]]+Tabela3[[#This Row],[3º trim/2025]]+Tabela3[[#This Row],[4º trim/2025]]</f>
        <v>0</v>
      </c>
      <c r="BQ278" s="26"/>
      <c r="BR278" s="26"/>
      <c r="BS278" s="26"/>
      <c r="BT278" s="26"/>
    </row>
    <row r="279" spans="2:72" hidden="1" x14ac:dyDescent="0.25">
      <c r="B279" s="273">
        <v>278</v>
      </c>
      <c r="C279" s="36">
        <v>1</v>
      </c>
      <c r="E279" s="118" t="s">
        <v>681</v>
      </c>
      <c r="I279" s="224" t="s">
        <v>3646</v>
      </c>
      <c r="AF279" s="27" t="s">
        <v>90</v>
      </c>
      <c r="AO279" s="184">
        <v>2020</v>
      </c>
      <c r="AP279" s="38" t="s">
        <v>682</v>
      </c>
      <c r="AW279" s="39">
        <v>418</v>
      </c>
      <c r="BB279" s="178" t="s">
        <v>155</v>
      </c>
      <c r="BD279" s="96"/>
      <c r="BH279" s="45"/>
      <c r="BJ279" s="26"/>
      <c r="BK279" s="26"/>
      <c r="BL279" s="26"/>
      <c r="BM279" s="26"/>
      <c r="BN279" s="26"/>
      <c r="BO279" s="79"/>
      <c r="BP279" s="26">
        <f>Tabela3[[#This Row],[1º trim/2025]]+Tabela3[[#This Row],[2º trim/2025]]+Tabela3[[#This Row],[3º trim/2025]]+Tabela3[[#This Row],[4º trim/2025]]</f>
        <v>0</v>
      </c>
      <c r="BQ279" s="26"/>
      <c r="BR279" s="26"/>
      <c r="BS279" s="26"/>
      <c r="BT279" s="26"/>
    </row>
    <row r="280" spans="2:72" hidden="1" x14ac:dyDescent="0.25">
      <c r="B280" s="273">
        <v>279</v>
      </c>
      <c r="C280" s="36">
        <v>1</v>
      </c>
      <c r="E280" s="118" t="s">
        <v>617</v>
      </c>
      <c r="I280" s="224" t="s">
        <v>3646</v>
      </c>
      <c r="AF280" s="27" t="s">
        <v>90</v>
      </c>
      <c r="AO280" s="184">
        <v>2019</v>
      </c>
      <c r="AP280" s="38" t="s">
        <v>618</v>
      </c>
      <c r="AW280" s="39">
        <v>380</v>
      </c>
      <c r="BB280" s="178" t="s">
        <v>155</v>
      </c>
      <c r="BD280" s="96"/>
      <c r="BH280" s="45"/>
      <c r="BJ280" s="26"/>
      <c r="BK280" s="26"/>
      <c r="BL280" s="26"/>
      <c r="BM280" s="26"/>
      <c r="BN280" s="26"/>
      <c r="BO280" s="79"/>
      <c r="BP280" s="26">
        <f>Tabela3[[#This Row],[1º trim/2025]]+Tabela3[[#This Row],[2º trim/2025]]+Tabela3[[#This Row],[3º trim/2025]]+Tabela3[[#This Row],[4º trim/2025]]</f>
        <v>0</v>
      </c>
      <c r="BQ280" s="26"/>
      <c r="BR280" s="26"/>
      <c r="BS280" s="26"/>
      <c r="BT280" s="26"/>
    </row>
    <row r="281" spans="2:72" hidden="1" x14ac:dyDescent="0.25">
      <c r="B281" s="273">
        <v>280</v>
      </c>
      <c r="C281" s="36">
        <v>1</v>
      </c>
      <c r="E281" s="118" t="s">
        <v>561</v>
      </c>
      <c r="I281" s="224" t="s">
        <v>3646</v>
      </c>
      <c r="AF281" s="27" t="s">
        <v>90</v>
      </c>
      <c r="AO281" s="184">
        <v>2019</v>
      </c>
      <c r="AP281" s="38" t="s">
        <v>562</v>
      </c>
      <c r="AW281" s="39">
        <v>348</v>
      </c>
      <c r="BB281" s="178" t="s">
        <v>155</v>
      </c>
      <c r="BD281" s="96"/>
      <c r="BH281" s="45"/>
      <c r="BJ281" s="26"/>
      <c r="BK281" s="26"/>
      <c r="BL281" s="26"/>
      <c r="BM281" s="26"/>
      <c r="BN281" s="26"/>
      <c r="BO281" s="79"/>
      <c r="BP281" s="26">
        <f>Tabela3[[#This Row],[1º trim/2025]]+Tabela3[[#This Row],[2º trim/2025]]+Tabela3[[#This Row],[3º trim/2025]]+Tabela3[[#This Row],[4º trim/2025]]</f>
        <v>0</v>
      </c>
      <c r="BQ281" s="26"/>
      <c r="BR281" s="26"/>
      <c r="BS281" s="26"/>
      <c r="BT281" s="26"/>
    </row>
    <row r="282" spans="2:72" hidden="1" x14ac:dyDescent="0.25">
      <c r="B282" s="273">
        <v>281</v>
      </c>
      <c r="C282" s="36">
        <v>1</v>
      </c>
      <c r="E282" s="118" t="s">
        <v>594</v>
      </c>
      <c r="I282" s="224" t="s">
        <v>3646</v>
      </c>
      <c r="AF282" s="27" t="s">
        <v>90</v>
      </c>
      <c r="AO282" s="184">
        <v>2019</v>
      </c>
      <c r="AP282" s="38" t="s">
        <v>595</v>
      </c>
      <c r="AW282" s="39">
        <v>368</v>
      </c>
      <c r="BB282" s="178" t="s">
        <v>155</v>
      </c>
      <c r="BD282" s="96"/>
      <c r="BH282" s="45"/>
      <c r="BJ282" s="26"/>
      <c r="BK282" s="26"/>
      <c r="BL282" s="26"/>
      <c r="BM282" s="26"/>
      <c r="BN282" s="26"/>
      <c r="BO282" s="79"/>
      <c r="BP282" s="26">
        <f>Tabela3[[#This Row],[1º trim/2025]]+Tabela3[[#This Row],[2º trim/2025]]+Tabela3[[#This Row],[3º trim/2025]]+Tabela3[[#This Row],[4º trim/2025]]</f>
        <v>0</v>
      </c>
      <c r="BQ282" s="26"/>
      <c r="BR282" s="26"/>
      <c r="BS282" s="26"/>
      <c r="BT282" s="26"/>
    </row>
    <row r="283" spans="2:72" hidden="1" x14ac:dyDescent="0.25">
      <c r="B283" s="273">
        <v>282</v>
      </c>
      <c r="C283" s="36">
        <v>1</v>
      </c>
      <c r="E283" s="118" t="s">
        <v>596</v>
      </c>
      <c r="I283" s="224" t="s">
        <v>3646</v>
      </c>
      <c r="AF283" s="27" t="s">
        <v>90</v>
      </c>
      <c r="AN283" s="27" t="s">
        <v>215</v>
      </c>
      <c r="AO283" s="184">
        <v>2019</v>
      </c>
      <c r="AP283" s="38" t="s">
        <v>597</v>
      </c>
      <c r="AW283" s="39">
        <v>369</v>
      </c>
      <c r="BB283" s="178" t="s">
        <v>155</v>
      </c>
      <c r="BD283" s="96"/>
      <c r="BH283" s="45"/>
      <c r="BJ283" s="26"/>
      <c r="BK283" s="26"/>
      <c r="BL283" s="26"/>
      <c r="BM283" s="26"/>
      <c r="BN283" s="26"/>
      <c r="BO283" s="79"/>
      <c r="BP283" s="26">
        <f>Tabela3[[#This Row],[1º trim/2025]]+Tabela3[[#This Row],[2º trim/2025]]+Tabela3[[#This Row],[3º trim/2025]]+Tabela3[[#This Row],[4º trim/2025]]</f>
        <v>0</v>
      </c>
      <c r="BQ283" s="26"/>
      <c r="BR283" s="26"/>
      <c r="BS283" s="26"/>
      <c r="BT283" s="26"/>
    </row>
    <row r="284" spans="2:72" hidden="1" x14ac:dyDescent="0.25">
      <c r="B284" s="273">
        <v>283</v>
      </c>
      <c r="C284" s="36">
        <v>1</v>
      </c>
      <c r="E284" s="118" t="s">
        <v>598</v>
      </c>
      <c r="I284" s="224" t="s">
        <v>3646</v>
      </c>
      <c r="AF284" s="27" t="s">
        <v>90</v>
      </c>
      <c r="AN284" s="27" t="s">
        <v>282</v>
      </c>
      <c r="AO284" s="184">
        <v>2019</v>
      </c>
      <c r="AP284" s="38" t="s">
        <v>600</v>
      </c>
      <c r="AW284" s="39">
        <v>370</v>
      </c>
      <c r="BB284" s="178" t="s">
        <v>155</v>
      </c>
      <c r="BD284" s="96"/>
      <c r="BH284" s="45"/>
      <c r="BJ284" s="26"/>
      <c r="BK284" s="26"/>
      <c r="BL284" s="26"/>
      <c r="BM284" s="26"/>
      <c r="BN284" s="26"/>
      <c r="BO284" s="79"/>
      <c r="BP284" s="26">
        <f>Tabela3[[#This Row],[1º trim/2025]]+Tabela3[[#This Row],[2º trim/2025]]+Tabela3[[#This Row],[3º trim/2025]]+Tabela3[[#This Row],[4º trim/2025]]</f>
        <v>0</v>
      </c>
      <c r="BQ284" s="26"/>
      <c r="BR284" s="26"/>
      <c r="BS284" s="26"/>
      <c r="BT284" s="26"/>
    </row>
    <row r="285" spans="2:72" hidden="1" x14ac:dyDescent="0.25">
      <c r="B285" s="273">
        <v>284</v>
      </c>
      <c r="C285" s="36">
        <v>1</v>
      </c>
      <c r="E285" s="118" t="s">
        <v>338</v>
      </c>
      <c r="I285" s="224" t="s">
        <v>3646</v>
      </c>
      <c r="AF285" s="27" t="s">
        <v>90</v>
      </c>
      <c r="AN285" s="27" t="s">
        <v>441</v>
      </c>
      <c r="AO285" s="184">
        <v>2019</v>
      </c>
      <c r="AP285" s="38" t="s">
        <v>340</v>
      </c>
      <c r="AW285" s="39">
        <v>161</v>
      </c>
      <c r="BB285" s="178" t="s">
        <v>155</v>
      </c>
      <c r="BD285" s="96"/>
      <c r="BH285" s="45"/>
      <c r="BJ285" s="26"/>
      <c r="BK285" s="26"/>
      <c r="BL285" s="26"/>
      <c r="BM285" s="26"/>
      <c r="BN285" s="26"/>
      <c r="BO285" s="79"/>
      <c r="BP285" s="26">
        <f>Tabela3[[#This Row],[1º trim/2025]]+Tabela3[[#This Row],[2º trim/2025]]+Tabela3[[#This Row],[3º trim/2025]]+Tabela3[[#This Row],[4º trim/2025]]</f>
        <v>0</v>
      </c>
      <c r="BQ285" s="26"/>
      <c r="BR285" s="26"/>
      <c r="BS285" s="26"/>
      <c r="BT285" s="26"/>
    </row>
    <row r="286" spans="2:72" hidden="1" x14ac:dyDescent="0.25">
      <c r="B286" s="273">
        <v>285</v>
      </c>
      <c r="C286" s="36">
        <v>1</v>
      </c>
      <c r="E286" s="118" t="s">
        <v>364</v>
      </c>
      <c r="I286" s="224" t="s">
        <v>3646</v>
      </c>
      <c r="AF286" s="27" t="s">
        <v>90</v>
      </c>
      <c r="AN286" s="27" t="s">
        <v>365</v>
      </c>
      <c r="AO286" s="184">
        <v>2018</v>
      </c>
      <c r="AP286" s="38" t="s">
        <v>366</v>
      </c>
      <c r="AW286" s="39">
        <v>188</v>
      </c>
      <c r="BB286" s="178" t="s">
        <v>155</v>
      </c>
      <c r="BD286" s="96"/>
      <c r="BH286" s="45"/>
      <c r="BJ286" s="26"/>
      <c r="BK286" s="26"/>
      <c r="BL286" s="26"/>
      <c r="BM286" s="26"/>
      <c r="BN286" s="26"/>
      <c r="BO286" s="79"/>
      <c r="BP286" s="26">
        <f>Tabela3[[#This Row],[1º trim/2025]]+Tabela3[[#This Row],[2º trim/2025]]+Tabela3[[#This Row],[3º trim/2025]]+Tabela3[[#This Row],[4º trim/2025]]</f>
        <v>0</v>
      </c>
      <c r="BQ286" s="26"/>
      <c r="BR286" s="26"/>
      <c r="BS286" s="26"/>
      <c r="BT286" s="26"/>
    </row>
    <row r="287" spans="2:72" hidden="1" x14ac:dyDescent="0.25">
      <c r="B287" s="273">
        <v>286</v>
      </c>
      <c r="C287" s="36">
        <v>1</v>
      </c>
      <c r="E287" s="118" t="s">
        <v>931</v>
      </c>
      <c r="AW287" s="39">
        <v>553</v>
      </c>
      <c r="BB287" s="178" t="s">
        <v>155</v>
      </c>
      <c r="BD287" s="96"/>
      <c r="BH287" s="45"/>
      <c r="BJ287" s="26"/>
      <c r="BK287" s="26"/>
      <c r="BL287" s="26"/>
      <c r="BM287" s="26"/>
      <c r="BN287" s="26"/>
      <c r="BO287" s="79"/>
      <c r="BP287" s="26">
        <f>Tabela3[[#This Row],[1º trim/2025]]+Tabela3[[#This Row],[2º trim/2025]]+Tabela3[[#This Row],[3º trim/2025]]+Tabela3[[#This Row],[4º trim/2025]]</f>
        <v>0</v>
      </c>
      <c r="BQ287" s="26"/>
      <c r="BR287" s="26"/>
      <c r="BS287" s="26"/>
      <c r="BT287" s="26"/>
    </row>
    <row r="288" spans="2:72" hidden="1" x14ac:dyDescent="0.25">
      <c r="B288" s="273">
        <v>287</v>
      </c>
      <c r="C288" s="36">
        <v>1</v>
      </c>
      <c r="E288" s="118" t="s">
        <v>200</v>
      </c>
      <c r="AW288" s="39">
        <v>42</v>
      </c>
      <c r="BB288" s="178" t="s">
        <v>155</v>
      </c>
      <c r="BD288" s="96"/>
      <c r="BH288" s="45"/>
      <c r="BJ288" s="26"/>
      <c r="BK288" s="26"/>
      <c r="BL288" s="26"/>
      <c r="BM288" s="26"/>
      <c r="BN288" s="26"/>
      <c r="BO288" s="79"/>
      <c r="BP288" s="26">
        <f>Tabela3[[#This Row],[1º trim/2025]]+Tabela3[[#This Row],[2º trim/2025]]+Tabela3[[#This Row],[3º trim/2025]]+Tabela3[[#This Row],[4º trim/2025]]</f>
        <v>0</v>
      </c>
      <c r="BQ288" s="26"/>
      <c r="BR288" s="26"/>
      <c r="BS288" s="26"/>
      <c r="BT288" s="26"/>
    </row>
    <row r="289" spans="2:72" hidden="1" x14ac:dyDescent="0.25">
      <c r="B289" s="273">
        <v>288</v>
      </c>
      <c r="C289" s="36">
        <v>1</v>
      </c>
      <c r="E289" s="118" t="s">
        <v>949</v>
      </c>
      <c r="AW289" s="39">
        <v>569</v>
      </c>
      <c r="BB289" s="178" t="s">
        <v>155</v>
      </c>
      <c r="BD289" s="96"/>
      <c r="BH289" s="45"/>
      <c r="BJ289" s="26"/>
      <c r="BK289" s="26"/>
      <c r="BL289" s="26"/>
      <c r="BM289" s="26"/>
      <c r="BN289" s="26"/>
      <c r="BO289" s="79"/>
      <c r="BP289" s="26">
        <f>Tabela3[[#This Row],[1º trim/2025]]+Tabela3[[#This Row],[2º trim/2025]]+Tabela3[[#This Row],[3º trim/2025]]+Tabela3[[#This Row],[4º trim/2025]]</f>
        <v>0</v>
      </c>
      <c r="BQ289" s="26"/>
      <c r="BR289" s="26"/>
      <c r="BS289" s="26"/>
      <c r="BT289" s="26"/>
    </row>
    <row r="290" spans="2:72" hidden="1" x14ac:dyDescent="0.25">
      <c r="B290" s="273">
        <v>289</v>
      </c>
      <c r="C290" s="36">
        <v>1</v>
      </c>
      <c r="E290" s="118" t="s">
        <v>590</v>
      </c>
      <c r="AW290" s="39">
        <v>365</v>
      </c>
      <c r="BB290" s="178" t="s">
        <v>155</v>
      </c>
      <c r="BD290" s="96"/>
      <c r="BH290" s="45"/>
      <c r="BJ290" s="26"/>
      <c r="BK290" s="26"/>
      <c r="BL290" s="26"/>
      <c r="BM290" s="26"/>
      <c r="BN290" s="26"/>
      <c r="BO290" s="79"/>
      <c r="BP290" s="26">
        <f>Tabela3[[#This Row],[1º trim/2025]]+Tabela3[[#This Row],[2º trim/2025]]+Tabela3[[#This Row],[3º trim/2025]]+Tabela3[[#This Row],[4º trim/2025]]</f>
        <v>0</v>
      </c>
      <c r="BQ290" s="26"/>
      <c r="BR290" s="26"/>
      <c r="BS290" s="26"/>
      <c r="BT290" s="26"/>
    </row>
    <row r="291" spans="2:72" hidden="1" x14ac:dyDescent="0.25">
      <c r="B291" s="273">
        <v>290</v>
      </c>
      <c r="C291" s="36">
        <v>1</v>
      </c>
      <c r="E291" s="118" t="s">
        <v>183</v>
      </c>
      <c r="AF291" s="27" t="s">
        <v>78</v>
      </c>
      <c r="AN291" s="27" t="s">
        <v>257</v>
      </c>
      <c r="AW291" s="39">
        <v>22</v>
      </c>
      <c r="BB291" s="178" t="s">
        <v>155</v>
      </c>
      <c r="BD291" s="96"/>
      <c r="BH291" s="45"/>
      <c r="BJ291" s="26"/>
      <c r="BK291" s="26"/>
      <c r="BL291" s="26"/>
      <c r="BM291" s="26"/>
      <c r="BN291" s="26"/>
      <c r="BO291" s="79"/>
      <c r="BP291" s="26">
        <f>Tabela3[[#This Row],[1º trim/2025]]+Tabela3[[#This Row],[2º trim/2025]]+Tabela3[[#This Row],[3º trim/2025]]+Tabela3[[#This Row],[4º trim/2025]]</f>
        <v>0</v>
      </c>
      <c r="BQ291" s="26"/>
      <c r="BR291" s="26"/>
      <c r="BS291" s="26"/>
      <c r="BT291" s="26"/>
    </row>
    <row r="292" spans="2:72" hidden="1" x14ac:dyDescent="0.25">
      <c r="B292" s="273">
        <v>291</v>
      </c>
      <c r="C292" s="36">
        <v>1</v>
      </c>
      <c r="E292" s="118" t="s">
        <v>170</v>
      </c>
      <c r="AF292" s="27" t="s">
        <v>78</v>
      </c>
      <c r="AW292" s="39">
        <v>11</v>
      </c>
      <c r="BB292" s="178" t="s">
        <v>155</v>
      </c>
      <c r="BD292" s="96"/>
      <c r="BH292" s="45"/>
      <c r="BJ292" s="26"/>
      <c r="BK292" s="26"/>
      <c r="BL292" s="26"/>
      <c r="BM292" s="26"/>
      <c r="BN292" s="26"/>
      <c r="BO292" s="79"/>
      <c r="BP292" s="26">
        <f>Tabela3[[#This Row],[1º trim/2025]]+Tabela3[[#This Row],[2º trim/2025]]+Tabela3[[#This Row],[3º trim/2025]]+Tabela3[[#This Row],[4º trim/2025]]</f>
        <v>0</v>
      </c>
      <c r="BQ292" s="26"/>
      <c r="BR292" s="26"/>
      <c r="BS292" s="26"/>
      <c r="BT292" s="26"/>
    </row>
    <row r="293" spans="2:72" hidden="1" x14ac:dyDescent="0.25">
      <c r="B293" s="273">
        <v>292</v>
      </c>
      <c r="C293" s="36">
        <v>1</v>
      </c>
      <c r="E293" s="118" t="s">
        <v>158</v>
      </c>
      <c r="AF293" s="27" t="s">
        <v>78</v>
      </c>
      <c r="AI293" s="118" t="s">
        <v>159</v>
      </c>
      <c r="AW293" s="39">
        <v>5</v>
      </c>
      <c r="BB293" s="178" t="s">
        <v>155</v>
      </c>
      <c r="BD293" s="96"/>
      <c r="BH293" s="45"/>
      <c r="BJ293" s="26"/>
      <c r="BK293" s="26"/>
      <c r="BL293" s="26"/>
      <c r="BM293" s="26"/>
      <c r="BN293" s="26"/>
      <c r="BO293" s="79"/>
      <c r="BP293" s="26">
        <f>Tabela3[[#This Row],[1º trim/2025]]+Tabela3[[#This Row],[2º trim/2025]]+Tabela3[[#This Row],[3º trim/2025]]+Tabela3[[#This Row],[4º trim/2025]]</f>
        <v>0</v>
      </c>
      <c r="BQ293" s="26"/>
      <c r="BR293" s="26"/>
      <c r="BS293" s="26"/>
      <c r="BT293" s="26"/>
    </row>
    <row r="294" spans="2:72" hidden="1" x14ac:dyDescent="0.25">
      <c r="B294" s="273">
        <v>293</v>
      </c>
      <c r="C294" s="36">
        <v>1</v>
      </c>
      <c r="E294" s="118" t="s">
        <v>160</v>
      </c>
      <c r="AF294" s="27" t="s">
        <v>78</v>
      </c>
      <c r="AI294" s="118" t="s">
        <v>691</v>
      </c>
      <c r="AW294" s="39">
        <v>6</v>
      </c>
      <c r="BB294" s="178" t="s">
        <v>155</v>
      </c>
      <c r="BD294" s="96"/>
      <c r="BH294" s="45"/>
      <c r="BJ294" s="26"/>
      <c r="BK294" s="26"/>
      <c r="BL294" s="26"/>
      <c r="BM294" s="26"/>
      <c r="BN294" s="26"/>
      <c r="BO294" s="79"/>
      <c r="BP294" s="26">
        <f>Tabela3[[#This Row],[1º trim/2025]]+Tabela3[[#This Row],[2º trim/2025]]+Tabela3[[#This Row],[3º trim/2025]]+Tabela3[[#This Row],[4º trim/2025]]</f>
        <v>0</v>
      </c>
      <c r="BQ294" s="26"/>
      <c r="BR294" s="26"/>
      <c r="BS294" s="26"/>
      <c r="BT294" s="26"/>
    </row>
    <row r="295" spans="2:72" hidden="1" x14ac:dyDescent="0.25">
      <c r="B295" s="273">
        <v>294</v>
      </c>
      <c r="C295" s="36">
        <v>1</v>
      </c>
      <c r="E295" s="118" t="s">
        <v>162</v>
      </c>
      <c r="AF295" s="27" t="s">
        <v>78</v>
      </c>
      <c r="AI295" s="118" t="s">
        <v>163</v>
      </c>
      <c r="AW295" s="39">
        <v>7</v>
      </c>
      <c r="BB295" s="178" t="s">
        <v>155</v>
      </c>
      <c r="BD295" s="96"/>
      <c r="BH295" s="45"/>
      <c r="BJ295" s="26"/>
      <c r="BK295" s="26"/>
      <c r="BL295" s="26"/>
      <c r="BM295" s="26"/>
      <c r="BN295" s="26"/>
      <c r="BO295" s="79"/>
      <c r="BP295" s="26">
        <f>Tabela3[[#This Row],[1º trim/2025]]+Tabela3[[#This Row],[2º trim/2025]]+Tabela3[[#This Row],[3º trim/2025]]+Tabela3[[#This Row],[4º trim/2025]]</f>
        <v>0</v>
      </c>
      <c r="BQ295" s="26"/>
      <c r="BR295" s="26"/>
      <c r="BS295" s="26"/>
      <c r="BT295" s="26"/>
    </row>
    <row r="296" spans="2:72" hidden="1" x14ac:dyDescent="0.25">
      <c r="B296" s="273">
        <v>295</v>
      </c>
      <c r="C296" s="36">
        <v>1</v>
      </c>
      <c r="E296" s="118" t="s">
        <v>164</v>
      </c>
      <c r="AF296" s="27" t="s">
        <v>78</v>
      </c>
      <c r="AI296" s="118" t="s">
        <v>165</v>
      </c>
      <c r="AW296" s="39">
        <v>8</v>
      </c>
      <c r="BB296" s="178" t="s">
        <v>155</v>
      </c>
      <c r="BD296" s="96"/>
      <c r="BH296" s="45"/>
      <c r="BJ296" s="26"/>
      <c r="BK296" s="26"/>
      <c r="BL296" s="26"/>
      <c r="BM296" s="26"/>
      <c r="BN296" s="26"/>
      <c r="BO296" s="79"/>
      <c r="BP296" s="26">
        <f>Tabela3[[#This Row],[1º trim/2025]]+Tabela3[[#This Row],[2º trim/2025]]+Tabela3[[#This Row],[3º trim/2025]]+Tabela3[[#This Row],[4º trim/2025]]</f>
        <v>0</v>
      </c>
      <c r="BQ296" s="26"/>
      <c r="BR296" s="26"/>
      <c r="BS296" s="26"/>
      <c r="BT296" s="26"/>
    </row>
    <row r="297" spans="2:72" hidden="1" x14ac:dyDescent="0.25">
      <c r="B297" s="273">
        <v>296</v>
      </c>
      <c r="C297" s="36">
        <v>1</v>
      </c>
      <c r="E297" s="118" t="s">
        <v>166</v>
      </c>
      <c r="AF297" s="27" t="s">
        <v>78</v>
      </c>
      <c r="AI297" s="118" t="s">
        <v>167</v>
      </c>
      <c r="AW297" s="39">
        <v>9</v>
      </c>
      <c r="BB297" s="178" t="s">
        <v>155</v>
      </c>
      <c r="BD297" s="96"/>
      <c r="BH297" s="45"/>
      <c r="BJ297" s="26"/>
      <c r="BK297" s="26"/>
      <c r="BL297" s="26"/>
      <c r="BM297" s="26"/>
      <c r="BN297" s="26"/>
      <c r="BO297" s="79"/>
      <c r="BP297" s="26">
        <f>Tabela3[[#This Row],[1º trim/2025]]+Tabela3[[#This Row],[2º trim/2025]]+Tabela3[[#This Row],[3º trim/2025]]+Tabela3[[#This Row],[4º trim/2025]]</f>
        <v>0</v>
      </c>
      <c r="BQ297" s="26"/>
      <c r="BR297" s="26"/>
      <c r="BS297" s="26"/>
      <c r="BT297" s="26"/>
    </row>
    <row r="298" spans="2:72" hidden="1" x14ac:dyDescent="0.25">
      <c r="B298" s="273">
        <v>297</v>
      </c>
      <c r="C298" s="36">
        <v>1</v>
      </c>
      <c r="E298" s="118" t="s">
        <v>168</v>
      </c>
      <c r="AF298" s="27" t="s">
        <v>78</v>
      </c>
      <c r="AI298" s="118" t="s">
        <v>169</v>
      </c>
      <c r="AW298" s="39">
        <v>10</v>
      </c>
      <c r="BB298" s="178" t="s">
        <v>155</v>
      </c>
      <c r="BD298" s="96"/>
      <c r="BH298" s="45"/>
      <c r="BJ298" s="26"/>
      <c r="BK298" s="26"/>
      <c r="BL298" s="26"/>
      <c r="BM298" s="26"/>
      <c r="BN298" s="26"/>
      <c r="BO298" s="79"/>
      <c r="BP298" s="26">
        <f>Tabela3[[#This Row],[1º trim/2025]]+Tabela3[[#This Row],[2º trim/2025]]+Tabela3[[#This Row],[3º trim/2025]]+Tabela3[[#This Row],[4º trim/2025]]</f>
        <v>0</v>
      </c>
      <c r="BQ298" s="26"/>
      <c r="BR298" s="26"/>
      <c r="BS298" s="26"/>
      <c r="BT298" s="26"/>
    </row>
    <row r="299" spans="2:72" hidden="1" x14ac:dyDescent="0.25">
      <c r="B299" s="273">
        <v>298</v>
      </c>
      <c r="C299" s="36">
        <v>1</v>
      </c>
      <c r="E299" s="118" t="s">
        <v>171</v>
      </c>
      <c r="AF299" s="27" t="s">
        <v>78</v>
      </c>
      <c r="AI299" s="118" t="s">
        <v>172</v>
      </c>
      <c r="AW299" s="39">
        <v>12</v>
      </c>
      <c r="BB299" s="178" t="s">
        <v>155</v>
      </c>
      <c r="BD299" s="96"/>
      <c r="BH299" s="45"/>
      <c r="BJ299" s="26"/>
      <c r="BK299" s="26"/>
      <c r="BL299" s="26"/>
      <c r="BM299" s="26"/>
      <c r="BN299" s="26"/>
      <c r="BO299" s="79"/>
      <c r="BP299" s="26">
        <f>Tabela3[[#This Row],[1º trim/2025]]+Tabela3[[#This Row],[2º trim/2025]]+Tabela3[[#This Row],[3º trim/2025]]+Tabela3[[#This Row],[4º trim/2025]]</f>
        <v>0</v>
      </c>
      <c r="BQ299" s="26"/>
      <c r="BR299" s="26"/>
      <c r="BS299" s="26"/>
      <c r="BT299" s="26"/>
    </row>
    <row r="300" spans="2:72" hidden="1" x14ac:dyDescent="0.25">
      <c r="B300" s="273">
        <v>299</v>
      </c>
      <c r="C300" s="36">
        <v>1</v>
      </c>
      <c r="E300" s="118" t="s">
        <v>156</v>
      </c>
      <c r="AF300" s="27" t="s">
        <v>78</v>
      </c>
      <c r="AW300" s="39">
        <v>2</v>
      </c>
      <c r="BB300" s="178" t="s">
        <v>155</v>
      </c>
      <c r="BD300" s="96"/>
      <c r="BH300" s="45"/>
      <c r="BJ300" s="26"/>
      <c r="BK300" s="26"/>
      <c r="BL300" s="26"/>
      <c r="BM300" s="26"/>
      <c r="BN300" s="26"/>
      <c r="BO300" s="79"/>
      <c r="BP300" s="26">
        <f>Tabela3[[#This Row],[1º trim/2025]]+Tabela3[[#This Row],[2º trim/2025]]+Tabela3[[#This Row],[3º trim/2025]]+Tabela3[[#This Row],[4º trim/2025]]</f>
        <v>0</v>
      </c>
      <c r="BQ300" s="26"/>
      <c r="BR300" s="26"/>
      <c r="BS300" s="26"/>
      <c r="BT300" s="26"/>
    </row>
    <row r="301" spans="2:72" hidden="1" x14ac:dyDescent="0.25">
      <c r="B301" s="273">
        <v>300</v>
      </c>
      <c r="C301" s="36">
        <v>1</v>
      </c>
      <c r="E301" s="118" t="s">
        <v>175</v>
      </c>
      <c r="AF301" s="27" t="s">
        <v>78</v>
      </c>
      <c r="AI301" s="118" t="s">
        <v>176</v>
      </c>
      <c r="AW301" s="39">
        <v>14</v>
      </c>
      <c r="BB301" s="178" t="s">
        <v>155</v>
      </c>
      <c r="BD301" s="96"/>
      <c r="BH301" s="45"/>
      <c r="BJ301" s="26"/>
      <c r="BK301" s="26"/>
      <c r="BL301" s="26"/>
      <c r="BM301" s="26"/>
      <c r="BN301" s="26"/>
      <c r="BO301" s="79"/>
      <c r="BP301" s="26">
        <f>Tabela3[[#This Row],[1º trim/2025]]+Tabela3[[#This Row],[2º trim/2025]]+Tabela3[[#This Row],[3º trim/2025]]+Tabela3[[#This Row],[4º trim/2025]]</f>
        <v>0</v>
      </c>
      <c r="BQ301" s="26"/>
      <c r="BR301" s="26"/>
      <c r="BS301" s="26"/>
      <c r="BT301" s="26"/>
    </row>
    <row r="302" spans="2:72" hidden="1" x14ac:dyDescent="0.25">
      <c r="B302" s="273">
        <v>301</v>
      </c>
      <c r="C302" s="36">
        <v>1</v>
      </c>
      <c r="E302" s="118" t="s">
        <v>181</v>
      </c>
      <c r="AF302" s="27" t="s">
        <v>78</v>
      </c>
      <c r="AI302" s="118" t="s">
        <v>182</v>
      </c>
      <c r="AW302" s="39">
        <v>21</v>
      </c>
      <c r="BB302" s="178" t="s">
        <v>155</v>
      </c>
      <c r="BD302" s="96"/>
      <c r="BH302" s="45"/>
      <c r="BJ302" s="26"/>
      <c r="BK302" s="26"/>
      <c r="BL302" s="26"/>
      <c r="BM302" s="26"/>
      <c r="BN302" s="26"/>
      <c r="BO302" s="79"/>
      <c r="BP302" s="26">
        <f>Tabela3[[#This Row],[1º trim/2025]]+Tabela3[[#This Row],[2º trim/2025]]+Tabela3[[#This Row],[3º trim/2025]]+Tabela3[[#This Row],[4º trim/2025]]</f>
        <v>0</v>
      </c>
      <c r="BQ302" s="26"/>
      <c r="BR302" s="26"/>
      <c r="BS302" s="26"/>
      <c r="BT302" s="26"/>
    </row>
    <row r="303" spans="2:72" hidden="1" x14ac:dyDescent="0.25">
      <c r="B303" s="273">
        <v>302</v>
      </c>
      <c r="C303" s="36">
        <v>1</v>
      </c>
      <c r="E303" s="118" t="s">
        <v>185</v>
      </c>
      <c r="AF303" s="27" t="s">
        <v>78</v>
      </c>
      <c r="AI303" s="118" t="s">
        <v>186</v>
      </c>
      <c r="AW303" s="39">
        <v>25</v>
      </c>
      <c r="BB303" s="178" t="s">
        <v>155</v>
      </c>
      <c r="BD303" s="96"/>
      <c r="BH303" s="45"/>
      <c r="BJ303" s="26"/>
      <c r="BK303" s="26"/>
      <c r="BL303" s="26"/>
      <c r="BM303" s="26"/>
      <c r="BN303" s="26"/>
      <c r="BO303" s="79"/>
      <c r="BP303" s="26">
        <f>Tabela3[[#This Row],[1º trim/2025]]+Tabela3[[#This Row],[2º trim/2025]]+Tabela3[[#This Row],[3º trim/2025]]+Tabela3[[#This Row],[4º trim/2025]]</f>
        <v>0</v>
      </c>
      <c r="BQ303" s="26"/>
      <c r="BR303" s="26"/>
      <c r="BS303" s="26"/>
      <c r="BT303" s="26"/>
    </row>
    <row r="304" spans="2:72" hidden="1" x14ac:dyDescent="0.25">
      <c r="B304" s="273">
        <v>303</v>
      </c>
      <c r="C304" s="36">
        <v>1</v>
      </c>
      <c r="E304" s="118" t="s">
        <v>403</v>
      </c>
      <c r="AF304" s="27" t="s">
        <v>78</v>
      </c>
      <c r="AW304" s="39">
        <v>225</v>
      </c>
      <c r="BB304" s="178" t="s">
        <v>155</v>
      </c>
      <c r="BD304" s="96"/>
      <c r="BH304" s="45"/>
      <c r="BJ304" s="26"/>
      <c r="BK304" s="26"/>
      <c r="BL304" s="26"/>
      <c r="BM304" s="26"/>
      <c r="BN304" s="26"/>
      <c r="BO304" s="79"/>
      <c r="BP304" s="26">
        <f>Tabela3[[#This Row],[1º trim/2025]]+Tabela3[[#This Row],[2º trim/2025]]+Tabela3[[#This Row],[3º trim/2025]]+Tabela3[[#This Row],[4º trim/2025]]</f>
        <v>0</v>
      </c>
      <c r="BQ304" s="26"/>
      <c r="BR304" s="26"/>
      <c r="BS304" s="26"/>
      <c r="BT304" s="26"/>
    </row>
    <row r="305" spans="2:72" hidden="1" x14ac:dyDescent="0.25">
      <c r="B305" s="273">
        <v>304</v>
      </c>
      <c r="C305" s="36">
        <v>1</v>
      </c>
      <c r="E305" s="118" t="s">
        <v>173</v>
      </c>
      <c r="AF305" s="27" t="s">
        <v>78</v>
      </c>
      <c r="AI305" s="118" t="s">
        <v>174</v>
      </c>
      <c r="AW305" s="39">
        <v>13</v>
      </c>
      <c r="BB305" s="178" t="s">
        <v>155</v>
      </c>
      <c r="BD305" s="96"/>
      <c r="BH305" s="45"/>
      <c r="BJ305" s="26"/>
      <c r="BK305" s="26"/>
      <c r="BL305" s="26"/>
      <c r="BM305" s="26"/>
      <c r="BN305" s="26"/>
      <c r="BO305" s="79"/>
      <c r="BP305" s="26">
        <f>Tabela3[[#This Row],[1º trim/2025]]+Tabela3[[#This Row],[2º trim/2025]]+Tabela3[[#This Row],[3º trim/2025]]+Tabela3[[#This Row],[4º trim/2025]]</f>
        <v>0</v>
      </c>
      <c r="BQ305" s="26"/>
      <c r="BR305" s="26"/>
      <c r="BS305" s="26"/>
      <c r="BT305" s="26"/>
    </row>
    <row r="306" spans="2:72" hidden="1" x14ac:dyDescent="0.25">
      <c r="B306" s="273">
        <v>305</v>
      </c>
      <c r="C306" s="36">
        <v>1</v>
      </c>
      <c r="E306" s="118" t="s">
        <v>179</v>
      </c>
      <c r="AF306" s="27" t="s">
        <v>78</v>
      </c>
      <c r="AW306" s="39">
        <v>17</v>
      </c>
      <c r="BB306" s="178" t="s">
        <v>155</v>
      </c>
      <c r="BD306" s="96"/>
      <c r="BH306" s="45"/>
      <c r="BJ306" s="26"/>
      <c r="BK306" s="26"/>
      <c r="BL306" s="26"/>
      <c r="BM306" s="26"/>
      <c r="BN306" s="26"/>
      <c r="BO306" s="79"/>
      <c r="BP306" s="26">
        <f>Tabela3[[#This Row],[1º trim/2025]]+Tabela3[[#This Row],[2º trim/2025]]+Tabela3[[#This Row],[3º trim/2025]]+Tabela3[[#This Row],[4º trim/2025]]</f>
        <v>0</v>
      </c>
      <c r="BQ306" s="26"/>
      <c r="BR306" s="26"/>
      <c r="BS306" s="26"/>
      <c r="BT306" s="26"/>
    </row>
    <row r="307" spans="2:72" hidden="1" x14ac:dyDescent="0.25">
      <c r="B307" s="273">
        <v>306</v>
      </c>
      <c r="C307" s="36">
        <v>1</v>
      </c>
      <c r="E307" s="118" t="s">
        <v>385</v>
      </c>
      <c r="AW307" s="39">
        <v>205</v>
      </c>
      <c r="BB307" s="178" t="s">
        <v>155</v>
      </c>
      <c r="BD307" s="96"/>
      <c r="BH307" s="45"/>
      <c r="BJ307" s="26"/>
      <c r="BK307" s="26"/>
      <c r="BL307" s="26"/>
      <c r="BM307" s="26"/>
      <c r="BN307" s="26"/>
      <c r="BO307" s="79"/>
      <c r="BP307" s="26">
        <f>Tabela3[[#This Row],[1º trim/2025]]+Tabela3[[#This Row],[2º trim/2025]]+Tabela3[[#This Row],[3º trim/2025]]+Tabela3[[#This Row],[4º trim/2025]]</f>
        <v>0</v>
      </c>
      <c r="BQ307" s="26"/>
      <c r="BR307" s="26"/>
      <c r="BS307" s="26"/>
      <c r="BT307" s="26"/>
    </row>
    <row r="308" spans="2:72" hidden="1" x14ac:dyDescent="0.25">
      <c r="B308" s="273">
        <v>307</v>
      </c>
      <c r="C308" s="36">
        <v>1</v>
      </c>
      <c r="E308" s="118" t="s">
        <v>385</v>
      </c>
      <c r="AW308" s="39">
        <v>563</v>
      </c>
      <c r="BB308" s="178" t="s">
        <v>155</v>
      </c>
      <c r="BD308" s="96"/>
      <c r="BH308" s="45"/>
      <c r="BJ308" s="26"/>
      <c r="BK308" s="26"/>
      <c r="BL308" s="26"/>
      <c r="BM308" s="26"/>
      <c r="BN308" s="26"/>
      <c r="BO308" s="79"/>
      <c r="BP308" s="26">
        <f>Tabela3[[#This Row],[1º trim/2025]]+Tabela3[[#This Row],[2º trim/2025]]+Tabela3[[#This Row],[3º trim/2025]]+Tabela3[[#This Row],[4º trim/2025]]</f>
        <v>0</v>
      </c>
      <c r="BQ308" s="26"/>
      <c r="BR308" s="26"/>
      <c r="BS308" s="26"/>
      <c r="BT308" s="26"/>
    </row>
    <row r="309" spans="2:72" hidden="1" x14ac:dyDescent="0.25">
      <c r="B309" s="273">
        <v>308</v>
      </c>
      <c r="C309" s="36">
        <v>1</v>
      </c>
      <c r="E309" s="118" t="s">
        <v>879</v>
      </c>
      <c r="AW309" s="39">
        <v>523</v>
      </c>
      <c r="BB309" s="178" t="s">
        <v>155</v>
      </c>
      <c r="BD309" s="96"/>
      <c r="BH309" s="45"/>
      <c r="BJ309" s="26"/>
      <c r="BK309" s="26"/>
      <c r="BL309" s="26"/>
      <c r="BM309" s="26"/>
      <c r="BN309" s="26"/>
      <c r="BO309" s="79"/>
      <c r="BP309" s="26">
        <f>Tabela3[[#This Row],[1º trim/2025]]+Tabela3[[#This Row],[2º trim/2025]]+Tabela3[[#This Row],[3º trim/2025]]+Tabela3[[#This Row],[4º trim/2025]]</f>
        <v>0</v>
      </c>
      <c r="BQ309" s="26"/>
      <c r="BR309" s="26"/>
      <c r="BS309" s="26"/>
      <c r="BT309" s="26"/>
    </row>
    <row r="310" spans="2:72" hidden="1" x14ac:dyDescent="0.25">
      <c r="B310" s="273">
        <v>309</v>
      </c>
      <c r="C310" s="36">
        <v>1</v>
      </c>
      <c r="E310" s="118" t="s">
        <v>3648</v>
      </c>
      <c r="I310" s="224" t="s">
        <v>3646</v>
      </c>
      <c r="AF310" s="27" t="s">
        <v>90</v>
      </c>
      <c r="AW310" s="39">
        <v>611</v>
      </c>
      <c r="BB310" s="178" t="s">
        <v>155</v>
      </c>
      <c r="BD310" s="96"/>
      <c r="BH310" s="45"/>
      <c r="BJ310" s="26"/>
      <c r="BK310" s="26"/>
      <c r="BL310" s="26"/>
      <c r="BM310" s="26"/>
      <c r="BN310" s="26"/>
      <c r="BO310" s="79"/>
      <c r="BP310" s="26">
        <f>Tabela3[[#This Row],[1º trim/2025]]+Tabela3[[#This Row],[2º trim/2025]]+Tabela3[[#This Row],[3º trim/2025]]+Tabela3[[#This Row],[4º trim/2025]]</f>
        <v>0</v>
      </c>
      <c r="BQ310" s="26"/>
      <c r="BR310" s="26"/>
      <c r="BS310" s="26"/>
      <c r="BT310" s="26"/>
    </row>
    <row r="311" spans="2:72" hidden="1" x14ac:dyDescent="0.25">
      <c r="B311" s="273">
        <v>310</v>
      </c>
      <c r="C311" s="36">
        <v>1</v>
      </c>
      <c r="E311" s="118" t="s">
        <v>226</v>
      </c>
      <c r="I311" s="224" t="s">
        <v>3646</v>
      </c>
      <c r="AF311" s="27" t="s">
        <v>90</v>
      </c>
      <c r="AW311" s="39">
        <v>71</v>
      </c>
      <c r="BB311" s="178" t="s">
        <v>155</v>
      </c>
      <c r="BD311" s="96"/>
      <c r="BH311" s="45"/>
      <c r="BJ311" s="26"/>
      <c r="BK311" s="26"/>
      <c r="BL311" s="26"/>
      <c r="BM311" s="26"/>
      <c r="BN311" s="26"/>
      <c r="BO311" s="79"/>
      <c r="BP311" s="26">
        <f>Tabela3[[#This Row],[1º trim/2025]]+Tabela3[[#This Row],[2º trim/2025]]+Tabela3[[#This Row],[3º trim/2025]]+Tabela3[[#This Row],[4º trim/2025]]</f>
        <v>0</v>
      </c>
      <c r="BQ311" s="26"/>
      <c r="BR311" s="26"/>
      <c r="BS311" s="26"/>
      <c r="BT311" s="26"/>
    </row>
    <row r="312" spans="2:72" hidden="1" x14ac:dyDescent="0.25">
      <c r="B312" s="273">
        <v>311</v>
      </c>
      <c r="C312" s="36">
        <v>1</v>
      </c>
      <c r="E312" s="118" t="s">
        <v>229</v>
      </c>
      <c r="I312" s="224" t="s">
        <v>3646</v>
      </c>
      <c r="AF312" s="27" t="s">
        <v>90</v>
      </c>
      <c r="AI312" s="118" t="s">
        <v>230</v>
      </c>
      <c r="AW312" s="39">
        <v>73</v>
      </c>
      <c r="BB312" s="178" t="s">
        <v>155</v>
      </c>
      <c r="BD312" s="96"/>
      <c r="BH312" s="45"/>
      <c r="BJ312" s="26"/>
      <c r="BK312" s="26"/>
      <c r="BL312" s="26"/>
      <c r="BM312" s="26"/>
      <c r="BN312" s="26"/>
      <c r="BO312" s="79"/>
      <c r="BP312" s="26">
        <f>Tabela3[[#This Row],[1º trim/2025]]+Tabela3[[#This Row],[2º trim/2025]]+Tabela3[[#This Row],[3º trim/2025]]+Tabela3[[#This Row],[4º trim/2025]]</f>
        <v>0</v>
      </c>
      <c r="BQ312" s="26"/>
      <c r="BR312" s="26"/>
      <c r="BS312" s="26"/>
      <c r="BT312" s="26"/>
    </row>
    <row r="313" spans="2:72" hidden="1" x14ac:dyDescent="0.25">
      <c r="B313" s="273">
        <v>312</v>
      </c>
      <c r="C313" s="36">
        <v>1</v>
      </c>
      <c r="E313" s="118" t="s">
        <v>935</v>
      </c>
      <c r="AW313" s="39">
        <v>557</v>
      </c>
      <c r="BB313" s="178" t="s">
        <v>155</v>
      </c>
      <c r="BD313" s="96"/>
      <c r="BH313" s="45"/>
      <c r="BJ313" s="26"/>
      <c r="BK313" s="26"/>
      <c r="BL313" s="26"/>
      <c r="BM313" s="26"/>
      <c r="BN313" s="26"/>
      <c r="BO313" s="79"/>
      <c r="BP313" s="26">
        <f>Tabela3[[#This Row],[1º trim/2025]]+Tabela3[[#This Row],[2º trim/2025]]+Tabela3[[#This Row],[3º trim/2025]]+Tabela3[[#This Row],[4º trim/2025]]</f>
        <v>0</v>
      </c>
      <c r="BQ313" s="26"/>
      <c r="BR313" s="26"/>
      <c r="BS313" s="26"/>
      <c r="BT313" s="26"/>
    </row>
    <row r="314" spans="2:72" hidden="1" x14ac:dyDescent="0.25">
      <c r="B314" s="273">
        <v>313</v>
      </c>
      <c r="C314" s="36">
        <v>1</v>
      </c>
      <c r="E314" s="118" t="s">
        <v>924</v>
      </c>
      <c r="AW314" s="39">
        <v>546</v>
      </c>
      <c r="BB314" s="178" t="s">
        <v>155</v>
      </c>
      <c r="BD314" s="96"/>
      <c r="BH314" s="45"/>
      <c r="BJ314" s="26"/>
      <c r="BK314" s="26"/>
      <c r="BL314" s="26"/>
      <c r="BM314" s="26"/>
      <c r="BN314" s="26"/>
      <c r="BO314" s="79"/>
      <c r="BP314" s="26">
        <f>Tabela3[[#This Row],[1º trim/2025]]+Tabela3[[#This Row],[2º trim/2025]]+Tabela3[[#This Row],[3º trim/2025]]+Tabela3[[#This Row],[4º trim/2025]]</f>
        <v>0</v>
      </c>
      <c r="BQ314" s="26"/>
      <c r="BR314" s="26"/>
      <c r="BS314" s="26"/>
      <c r="BT314" s="26"/>
    </row>
    <row r="315" spans="2:72" hidden="1" x14ac:dyDescent="0.25">
      <c r="B315" s="273">
        <v>314</v>
      </c>
      <c r="C315" s="36">
        <v>1</v>
      </c>
      <c r="E315" s="118" t="s">
        <v>635</v>
      </c>
      <c r="AW315" s="39">
        <v>387</v>
      </c>
      <c r="BB315" s="178" t="s">
        <v>155</v>
      </c>
      <c r="BD315" s="96"/>
      <c r="BH315" s="45"/>
      <c r="BJ315" s="26"/>
      <c r="BK315" s="26"/>
      <c r="BL315" s="26"/>
      <c r="BM315" s="26"/>
      <c r="BN315" s="26"/>
      <c r="BO315" s="79"/>
      <c r="BP315" s="26">
        <f>Tabela3[[#This Row],[1º trim/2025]]+Tabela3[[#This Row],[2º trim/2025]]+Tabela3[[#This Row],[3º trim/2025]]+Tabela3[[#This Row],[4º trim/2025]]</f>
        <v>0</v>
      </c>
      <c r="BQ315" s="26"/>
      <c r="BR315" s="26"/>
      <c r="BS315" s="26"/>
      <c r="BT315" s="26"/>
    </row>
    <row r="316" spans="2:72" hidden="1" x14ac:dyDescent="0.25">
      <c r="B316" s="273">
        <v>315</v>
      </c>
      <c r="C316" s="36">
        <v>1</v>
      </c>
      <c r="E316" s="118" t="s">
        <v>192</v>
      </c>
      <c r="AW316" s="39">
        <v>33</v>
      </c>
      <c r="BB316" s="178" t="s">
        <v>155</v>
      </c>
      <c r="BD316" s="96"/>
      <c r="BH316" s="45"/>
      <c r="BJ316" s="26"/>
      <c r="BK316" s="26"/>
      <c r="BL316" s="26"/>
      <c r="BM316" s="26"/>
      <c r="BN316" s="26"/>
      <c r="BO316" s="79"/>
      <c r="BP316" s="26">
        <f>Tabela3[[#This Row],[1º trim/2025]]+Tabela3[[#This Row],[2º trim/2025]]+Tabela3[[#This Row],[3º trim/2025]]+Tabela3[[#This Row],[4º trim/2025]]</f>
        <v>0</v>
      </c>
      <c r="BQ316" s="26"/>
      <c r="BR316" s="26"/>
      <c r="BS316" s="26"/>
      <c r="BT316" s="26"/>
    </row>
    <row r="317" spans="2:72" hidden="1" x14ac:dyDescent="0.25">
      <c r="B317" s="273">
        <v>316</v>
      </c>
      <c r="C317" s="36">
        <v>1</v>
      </c>
      <c r="E317" s="118" t="s">
        <v>192</v>
      </c>
      <c r="AW317" s="39">
        <v>39</v>
      </c>
      <c r="BB317" s="178" t="s">
        <v>155</v>
      </c>
      <c r="BD317" s="96"/>
      <c r="BH317" s="45"/>
      <c r="BJ317" s="26"/>
      <c r="BK317" s="26"/>
      <c r="BL317" s="26"/>
      <c r="BM317" s="26"/>
      <c r="BN317" s="26"/>
      <c r="BO317" s="79"/>
      <c r="BP317" s="26">
        <f>Tabela3[[#This Row],[1º trim/2025]]+Tabela3[[#This Row],[2º trim/2025]]+Tabela3[[#This Row],[3º trim/2025]]+Tabela3[[#This Row],[4º trim/2025]]</f>
        <v>0</v>
      </c>
      <c r="BQ317" s="26"/>
      <c r="BR317" s="26"/>
      <c r="BS317" s="26"/>
      <c r="BT317" s="26"/>
    </row>
    <row r="318" spans="2:72" hidden="1" x14ac:dyDescent="0.25">
      <c r="B318" s="273">
        <v>317</v>
      </c>
      <c r="C318" s="36">
        <v>1</v>
      </c>
      <c r="E318" s="118" t="s">
        <v>1632</v>
      </c>
      <c r="AW318" s="39">
        <v>809</v>
      </c>
      <c r="BB318" s="178" t="s">
        <v>155</v>
      </c>
      <c r="BD318" s="96"/>
      <c r="BH318" s="45"/>
      <c r="BJ318" s="26"/>
      <c r="BK318" s="26"/>
      <c r="BL318" s="26"/>
      <c r="BM318" s="26"/>
      <c r="BN318" s="26"/>
      <c r="BO318" s="79"/>
      <c r="BP318" s="26">
        <f>Tabela3[[#This Row],[1º trim/2025]]+Tabela3[[#This Row],[2º trim/2025]]+Tabela3[[#This Row],[3º trim/2025]]+Tabela3[[#This Row],[4º trim/2025]]</f>
        <v>0</v>
      </c>
      <c r="BQ318" s="26"/>
      <c r="BR318" s="26"/>
      <c r="BS318" s="26"/>
      <c r="BT318" s="26"/>
    </row>
    <row r="319" spans="2:72" hidden="1" x14ac:dyDescent="0.25">
      <c r="B319" s="273">
        <v>318</v>
      </c>
      <c r="C319" s="36">
        <v>1</v>
      </c>
      <c r="E319" s="118" t="s">
        <v>593</v>
      </c>
      <c r="K319" s="224" t="s">
        <v>3646</v>
      </c>
      <c r="AW319" s="39">
        <v>367</v>
      </c>
      <c r="BB319" s="178" t="s">
        <v>155</v>
      </c>
      <c r="BD319" s="96"/>
      <c r="BH319" s="45"/>
      <c r="BJ319" s="26"/>
      <c r="BK319" s="26"/>
      <c r="BL319" s="26"/>
      <c r="BM319" s="26"/>
      <c r="BN319" s="26"/>
      <c r="BO319" s="79"/>
      <c r="BP319" s="26">
        <f>Tabela3[[#This Row],[1º trim/2025]]+Tabela3[[#This Row],[2º trim/2025]]+Tabela3[[#This Row],[3º trim/2025]]+Tabela3[[#This Row],[4º trim/2025]]</f>
        <v>0</v>
      </c>
      <c r="BQ319" s="26"/>
      <c r="BR319" s="26"/>
      <c r="BS319" s="26"/>
      <c r="BT319" s="26"/>
    </row>
    <row r="320" spans="2:72" hidden="1" x14ac:dyDescent="0.25">
      <c r="B320" s="273">
        <v>319</v>
      </c>
      <c r="C320" s="36">
        <v>1</v>
      </c>
      <c r="E320" s="118" t="s">
        <v>564</v>
      </c>
      <c r="K320" s="224" t="s">
        <v>3646</v>
      </c>
      <c r="AW320" s="39">
        <v>350</v>
      </c>
      <c r="BB320" s="178" t="s">
        <v>155</v>
      </c>
      <c r="BD320" s="96"/>
      <c r="BH320" s="45"/>
      <c r="BJ320" s="26"/>
      <c r="BK320" s="26"/>
      <c r="BL320" s="26"/>
      <c r="BM320" s="26"/>
      <c r="BN320" s="26"/>
      <c r="BO320" s="79"/>
      <c r="BP320" s="26">
        <f>Tabela3[[#This Row],[1º trim/2025]]+Tabela3[[#This Row],[2º trim/2025]]+Tabela3[[#This Row],[3º trim/2025]]+Tabela3[[#This Row],[4º trim/2025]]</f>
        <v>0</v>
      </c>
      <c r="BQ320" s="26"/>
      <c r="BR320" s="26"/>
      <c r="BS320" s="26"/>
      <c r="BT320" s="26"/>
    </row>
    <row r="321" spans="2:72" hidden="1" x14ac:dyDescent="0.25">
      <c r="B321" s="273">
        <v>320</v>
      </c>
      <c r="C321" s="36">
        <v>1</v>
      </c>
      <c r="E321" s="118" t="s">
        <v>667</v>
      </c>
      <c r="AN321" s="27" t="s">
        <v>668</v>
      </c>
      <c r="AW321" s="39">
        <v>410</v>
      </c>
      <c r="BB321" s="178" t="s">
        <v>155</v>
      </c>
      <c r="BD321" s="96"/>
      <c r="BH321" s="45"/>
      <c r="BJ321" s="26"/>
      <c r="BK321" s="26"/>
      <c r="BL321" s="26"/>
      <c r="BM321" s="26"/>
      <c r="BN321" s="26"/>
      <c r="BO321" s="79"/>
      <c r="BP321" s="26">
        <f>Tabela3[[#This Row],[1º trim/2025]]+Tabela3[[#This Row],[2º trim/2025]]+Tabela3[[#This Row],[3º trim/2025]]+Tabela3[[#This Row],[4º trim/2025]]</f>
        <v>0</v>
      </c>
      <c r="BQ321" s="26"/>
      <c r="BR321" s="26"/>
      <c r="BS321" s="26"/>
      <c r="BT321" s="26"/>
    </row>
    <row r="322" spans="2:72" hidden="1" x14ac:dyDescent="0.25">
      <c r="B322" s="273">
        <v>321</v>
      </c>
      <c r="C322" s="36">
        <v>1</v>
      </c>
      <c r="E322" s="118" t="s">
        <v>382</v>
      </c>
      <c r="AW322" s="39">
        <v>202</v>
      </c>
      <c r="BB322" s="178" t="s">
        <v>155</v>
      </c>
      <c r="BD322" s="96"/>
      <c r="BH322" s="45"/>
      <c r="BJ322" s="26"/>
      <c r="BK322" s="26"/>
      <c r="BL322" s="26"/>
      <c r="BM322" s="26"/>
      <c r="BN322" s="26"/>
      <c r="BO322" s="79"/>
      <c r="BP322" s="26">
        <f>Tabela3[[#This Row],[1º trim/2025]]+Tabela3[[#This Row],[2º trim/2025]]+Tabela3[[#This Row],[3º trim/2025]]+Tabela3[[#This Row],[4º trim/2025]]</f>
        <v>0</v>
      </c>
      <c r="BQ322" s="26"/>
      <c r="BR322" s="26"/>
      <c r="BS322" s="26"/>
      <c r="BT322" s="26"/>
    </row>
    <row r="323" spans="2:72" hidden="1" x14ac:dyDescent="0.25">
      <c r="B323" s="273">
        <v>322</v>
      </c>
      <c r="C323" s="36">
        <v>1</v>
      </c>
      <c r="E323" s="118" t="s">
        <v>916</v>
      </c>
      <c r="AW323" s="39">
        <v>542</v>
      </c>
      <c r="BB323" s="178" t="s">
        <v>155</v>
      </c>
      <c r="BD323" s="96"/>
      <c r="BH323" s="45"/>
      <c r="BJ323" s="26"/>
      <c r="BK323" s="26"/>
      <c r="BL323" s="26"/>
      <c r="BM323" s="26"/>
      <c r="BN323" s="26"/>
      <c r="BO323" s="79"/>
      <c r="BP323" s="26">
        <f>Tabela3[[#This Row],[1º trim/2025]]+Tabela3[[#This Row],[2º trim/2025]]+Tabela3[[#This Row],[3º trim/2025]]+Tabela3[[#This Row],[4º trim/2025]]</f>
        <v>0</v>
      </c>
      <c r="BQ323" s="26"/>
      <c r="BR323" s="26"/>
      <c r="BS323" s="26"/>
      <c r="BT323" s="26"/>
    </row>
    <row r="324" spans="2:72" hidden="1" x14ac:dyDescent="0.25">
      <c r="B324" s="273">
        <v>323</v>
      </c>
      <c r="C324" s="36">
        <v>1</v>
      </c>
      <c r="E324" s="118" t="s">
        <v>870</v>
      </c>
      <c r="AW324" s="39">
        <v>520</v>
      </c>
      <c r="BB324" s="178" t="s">
        <v>155</v>
      </c>
      <c r="BD324" s="96"/>
      <c r="BH324" s="45"/>
      <c r="BJ324" s="26"/>
      <c r="BK324" s="26"/>
      <c r="BL324" s="26"/>
      <c r="BM324" s="26"/>
      <c r="BN324" s="26"/>
      <c r="BO324" s="79"/>
      <c r="BP324" s="26">
        <f>Tabela3[[#This Row],[1º trim/2025]]+Tabela3[[#This Row],[2º trim/2025]]+Tabela3[[#This Row],[3º trim/2025]]+Tabela3[[#This Row],[4º trim/2025]]</f>
        <v>0</v>
      </c>
      <c r="BQ324" s="26"/>
      <c r="BR324" s="26"/>
      <c r="BS324" s="26"/>
      <c r="BT324" s="26"/>
    </row>
    <row r="325" spans="2:72" hidden="1" x14ac:dyDescent="0.25">
      <c r="B325" s="273">
        <v>324</v>
      </c>
      <c r="C325" s="36">
        <v>1</v>
      </c>
      <c r="E325" s="118" t="s">
        <v>348</v>
      </c>
      <c r="I325" s="224" t="s">
        <v>3646</v>
      </c>
      <c r="AF325" s="27" t="s">
        <v>90</v>
      </c>
      <c r="AW325" s="39">
        <v>174</v>
      </c>
      <c r="BB325" s="178" t="s">
        <v>155</v>
      </c>
      <c r="BD325" s="96"/>
      <c r="BH325" s="45"/>
      <c r="BJ325" s="26"/>
      <c r="BK325" s="26"/>
      <c r="BL325" s="26"/>
      <c r="BM325" s="26"/>
      <c r="BN325" s="26"/>
      <c r="BO325" s="79"/>
      <c r="BP325" s="26">
        <f>Tabela3[[#This Row],[1º trim/2025]]+Tabela3[[#This Row],[2º trim/2025]]+Tabela3[[#This Row],[3º trim/2025]]+Tabela3[[#This Row],[4º trim/2025]]</f>
        <v>0</v>
      </c>
      <c r="BQ325" s="26"/>
      <c r="BR325" s="26"/>
      <c r="BS325" s="26"/>
      <c r="BT325" s="26"/>
    </row>
    <row r="326" spans="2:72" hidden="1" x14ac:dyDescent="0.25">
      <c r="B326" s="273">
        <v>325</v>
      </c>
      <c r="C326" s="36">
        <v>1</v>
      </c>
      <c r="E326" s="118" t="s">
        <v>348</v>
      </c>
      <c r="I326" s="224" t="s">
        <v>3646</v>
      </c>
      <c r="AF326" s="27" t="s">
        <v>90</v>
      </c>
      <c r="AW326" s="39">
        <v>231</v>
      </c>
      <c r="BB326" s="178" t="s">
        <v>155</v>
      </c>
      <c r="BD326" s="96"/>
      <c r="BH326" s="45"/>
      <c r="BJ326" s="26"/>
      <c r="BK326" s="26"/>
      <c r="BL326" s="26"/>
      <c r="BM326" s="26"/>
      <c r="BN326" s="26"/>
      <c r="BO326" s="79"/>
      <c r="BP326" s="26">
        <f>Tabela3[[#This Row],[1º trim/2025]]+Tabela3[[#This Row],[2º trim/2025]]+Tabela3[[#This Row],[3º trim/2025]]+Tabela3[[#This Row],[4º trim/2025]]</f>
        <v>0</v>
      </c>
      <c r="BQ326" s="26"/>
      <c r="BR326" s="26"/>
      <c r="BS326" s="26"/>
      <c r="BT326" s="26"/>
    </row>
    <row r="327" spans="2:72" hidden="1" x14ac:dyDescent="0.25">
      <c r="B327" s="273">
        <v>326</v>
      </c>
      <c r="C327" s="36">
        <v>1</v>
      </c>
      <c r="E327" s="118" t="s">
        <v>755</v>
      </c>
      <c r="AW327" s="39">
        <v>463</v>
      </c>
      <c r="BB327" s="178" t="s">
        <v>155</v>
      </c>
      <c r="BD327" s="96"/>
      <c r="BH327" s="45"/>
      <c r="BJ327" s="26"/>
      <c r="BK327" s="26"/>
      <c r="BL327" s="26"/>
      <c r="BM327" s="26"/>
      <c r="BN327" s="26"/>
      <c r="BO327" s="79"/>
      <c r="BP327" s="26">
        <f>Tabela3[[#This Row],[1º trim/2025]]+Tabela3[[#This Row],[2º trim/2025]]+Tabela3[[#This Row],[3º trim/2025]]+Tabela3[[#This Row],[4º trim/2025]]</f>
        <v>0</v>
      </c>
      <c r="BQ327" s="26"/>
      <c r="BR327" s="26"/>
      <c r="BS327" s="26"/>
      <c r="BT327" s="26"/>
    </row>
    <row r="328" spans="2:72" hidden="1" x14ac:dyDescent="0.25">
      <c r="B328" s="273">
        <v>327</v>
      </c>
      <c r="C328" s="36">
        <v>1</v>
      </c>
      <c r="E328" s="118" t="s">
        <v>177</v>
      </c>
      <c r="AW328" s="39">
        <v>15</v>
      </c>
      <c r="BB328" s="178" t="s">
        <v>155</v>
      </c>
      <c r="BD328" s="96"/>
      <c r="BH328" s="45"/>
      <c r="BJ328" s="26"/>
      <c r="BK328" s="26"/>
      <c r="BL328" s="26"/>
      <c r="BM328" s="26"/>
      <c r="BN328" s="26"/>
      <c r="BO328" s="79"/>
      <c r="BP328" s="26">
        <f>Tabela3[[#This Row],[1º trim/2025]]+Tabela3[[#This Row],[2º trim/2025]]+Tabela3[[#This Row],[3º trim/2025]]+Tabela3[[#This Row],[4º trim/2025]]</f>
        <v>0</v>
      </c>
      <c r="BQ328" s="26"/>
      <c r="BR328" s="26"/>
      <c r="BS328" s="26"/>
      <c r="BT328" s="26"/>
    </row>
    <row r="329" spans="2:72" hidden="1" x14ac:dyDescent="0.25">
      <c r="B329" s="273">
        <v>328</v>
      </c>
      <c r="C329" s="36">
        <v>1</v>
      </c>
      <c r="E329" s="118" t="s">
        <v>251</v>
      </c>
      <c r="AQ329" s="38" t="s">
        <v>252</v>
      </c>
      <c r="AW329" s="39">
        <v>90</v>
      </c>
      <c r="BB329" s="178" t="s">
        <v>155</v>
      </c>
      <c r="BD329" s="96"/>
      <c r="BH329" s="45"/>
      <c r="BJ329" s="26"/>
      <c r="BK329" s="26"/>
      <c r="BL329" s="26"/>
      <c r="BM329" s="26"/>
      <c r="BN329" s="26"/>
      <c r="BO329" s="79"/>
      <c r="BP329" s="26">
        <f>Tabela3[[#This Row],[1º trim/2025]]+Tabela3[[#This Row],[2º trim/2025]]+Tabela3[[#This Row],[3º trim/2025]]+Tabela3[[#This Row],[4º trim/2025]]</f>
        <v>0</v>
      </c>
      <c r="BQ329" s="26"/>
      <c r="BR329" s="26"/>
      <c r="BS329" s="26"/>
      <c r="BT329" s="26"/>
    </row>
    <row r="330" spans="2:72" hidden="1" x14ac:dyDescent="0.25">
      <c r="B330" s="273">
        <v>329</v>
      </c>
      <c r="C330" s="36">
        <v>1</v>
      </c>
      <c r="E330" s="118" t="s">
        <v>1500</v>
      </c>
      <c r="AW330" s="39">
        <v>769</v>
      </c>
      <c r="BB330" s="178" t="s">
        <v>155</v>
      </c>
      <c r="BD330" s="96"/>
      <c r="BH330" s="45"/>
      <c r="BJ330" s="26"/>
      <c r="BK330" s="26"/>
      <c r="BL330" s="26"/>
      <c r="BM330" s="26"/>
      <c r="BN330" s="26"/>
      <c r="BO330" s="79"/>
      <c r="BP330" s="26">
        <f>Tabela3[[#This Row],[1º trim/2025]]+Tabela3[[#This Row],[2º trim/2025]]+Tabela3[[#This Row],[3º trim/2025]]+Tabela3[[#This Row],[4º trim/2025]]</f>
        <v>0</v>
      </c>
      <c r="BQ330" s="26"/>
      <c r="BR330" s="26"/>
      <c r="BS330" s="26"/>
      <c r="BT330" s="26"/>
    </row>
    <row r="331" spans="2:72" hidden="1" x14ac:dyDescent="0.25">
      <c r="B331" s="273">
        <v>330</v>
      </c>
      <c r="C331" s="36">
        <v>1</v>
      </c>
      <c r="E331" s="118" t="s">
        <v>490</v>
      </c>
      <c r="AW331" s="39">
        <v>286</v>
      </c>
      <c r="BB331" s="178" t="s">
        <v>155</v>
      </c>
      <c r="BD331" s="96"/>
      <c r="BH331" s="45"/>
      <c r="BJ331" s="26"/>
      <c r="BK331" s="26"/>
      <c r="BL331" s="26"/>
      <c r="BM331" s="26"/>
      <c r="BN331" s="26"/>
      <c r="BO331" s="79"/>
      <c r="BP331" s="26">
        <f>Tabela3[[#This Row],[1º trim/2025]]+Tabela3[[#This Row],[2º trim/2025]]+Tabela3[[#This Row],[3º trim/2025]]+Tabela3[[#This Row],[4º trim/2025]]</f>
        <v>0</v>
      </c>
      <c r="BQ331" s="26"/>
      <c r="BR331" s="26"/>
      <c r="BS331" s="26"/>
      <c r="BT331" s="26"/>
    </row>
    <row r="332" spans="2:72" hidden="1" x14ac:dyDescent="0.25">
      <c r="B332" s="273">
        <v>331</v>
      </c>
      <c r="C332" s="36">
        <v>1</v>
      </c>
      <c r="E332" s="118" t="s">
        <v>790</v>
      </c>
      <c r="AW332" s="39">
        <v>485</v>
      </c>
      <c r="BB332" s="178" t="s">
        <v>155</v>
      </c>
      <c r="BD332" s="96"/>
      <c r="BH332" s="45"/>
      <c r="BJ332" s="26"/>
      <c r="BK332" s="26"/>
      <c r="BL332" s="26"/>
      <c r="BM332" s="26"/>
      <c r="BN332" s="26"/>
      <c r="BO332" s="79"/>
      <c r="BP332" s="26">
        <f>Tabela3[[#This Row],[1º trim/2025]]+Tabela3[[#This Row],[2º trim/2025]]+Tabela3[[#This Row],[3º trim/2025]]+Tabela3[[#This Row],[4º trim/2025]]</f>
        <v>0</v>
      </c>
      <c r="BQ332" s="26"/>
      <c r="BR332" s="26"/>
      <c r="BS332" s="26"/>
      <c r="BT332" s="26"/>
    </row>
    <row r="333" spans="2:72" hidden="1" x14ac:dyDescent="0.25">
      <c r="B333" s="273">
        <v>332</v>
      </c>
      <c r="C333" s="36">
        <v>1</v>
      </c>
      <c r="E333" s="118" t="s">
        <v>213</v>
      </c>
      <c r="AW333" s="39">
        <v>64</v>
      </c>
      <c r="BB333" s="178" t="s">
        <v>155</v>
      </c>
      <c r="BD333" s="96"/>
      <c r="BH333" s="45"/>
      <c r="BJ333" s="26"/>
      <c r="BK333" s="26"/>
      <c r="BL333" s="26"/>
      <c r="BM333" s="26"/>
      <c r="BN333" s="26"/>
      <c r="BO333" s="79"/>
      <c r="BP333" s="26">
        <f>Tabela3[[#This Row],[1º trim/2025]]+Tabela3[[#This Row],[2º trim/2025]]+Tabela3[[#This Row],[3º trim/2025]]+Tabela3[[#This Row],[4º trim/2025]]</f>
        <v>0</v>
      </c>
      <c r="BQ333" s="26"/>
      <c r="BR333" s="26"/>
      <c r="BS333" s="26"/>
      <c r="BT333" s="26"/>
    </row>
    <row r="334" spans="2:72" hidden="1" x14ac:dyDescent="0.25">
      <c r="B334" s="273">
        <v>333</v>
      </c>
      <c r="C334" s="36">
        <v>1</v>
      </c>
      <c r="E334" s="118" t="s">
        <v>217</v>
      </c>
      <c r="AW334" s="39">
        <v>67</v>
      </c>
      <c r="BB334" s="178" t="s">
        <v>155</v>
      </c>
      <c r="BD334" s="96"/>
      <c r="BH334" s="45"/>
      <c r="BJ334" s="26"/>
      <c r="BK334" s="26"/>
      <c r="BL334" s="26"/>
      <c r="BM334" s="26"/>
      <c r="BN334" s="26"/>
      <c r="BO334" s="79"/>
      <c r="BP334" s="26">
        <f>Tabela3[[#This Row],[1º trim/2025]]+Tabela3[[#This Row],[2º trim/2025]]+Tabela3[[#This Row],[3º trim/2025]]+Tabela3[[#This Row],[4º trim/2025]]</f>
        <v>0</v>
      </c>
      <c r="BQ334" s="26"/>
      <c r="BR334" s="26"/>
      <c r="BS334" s="26"/>
      <c r="BT334" s="26"/>
    </row>
    <row r="335" spans="2:72" hidden="1" x14ac:dyDescent="0.25">
      <c r="B335" s="273">
        <v>334</v>
      </c>
      <c r="C335" s="36">
        <v>1</v>
      </c>
      <c r="E335" s="118" t="s">
        <v>925</v>
      </c>
      <c r="AW335" s="39">
        <v>547</v>
      </c>
      <c r="BB335" s="178" t="s">
        <v>155</v>
      </c>
      <c r="BD335" s="96"/>
      <c r="BH335" s="45"/>
      <c r="BJ335" s="26"/>
      <c r="BK335" s="26"/>
      <c r="BL335" s="26"/>
      <c r="BM335" s="26"/>
      <c r="BN335" s="26"/>
      <c r="BO335" s="79"/>
      <c r="BP335" s="26">
        <f>Tabela3[[#This Row],[1º trim/2025]]+Tabela3[[#This Row],[2º trim/2025]]+Tabela3[[#This Row],[3º trim/2025]]+Tabela3[[#This Row],[4º trim/2025]]</f>
        <v>0</v>
      </c>
      <c r="BQ335" s="26"/>
      <c r="BR335" s="26"/>
      <c r="BS335" s="26"/>
      <c r="BT335" s="26"/>
    </row>
    <row r="336" spans="2:72" hidden="1" x14ac:dyDescent="0.25">
      <c r="B336" s="273">
        <v>335</v>
      </c>
      <c r="C336" s="36">
        <v>1</v>
      </c>
      <c r="E336" s="118" t="s">
        <v>926</v>
      </c>
      <c r="AW336" s="39">
        <v>548</v>
      </c>
      <c r="BB336" s="178" t="s">
        <v>155</v>
      </c>
      <c r="BD336" s="96"/>
      <c r="BH336" s="45"/>
      <c r="BJ336" s="26"/>
      <c r="BK336" s="26"/>
      <c r="BL336" s="26"/>
      <c r="BM336" s="26"/>
      <c r="BN336" s="26"/>
      <c r="BO336" s="79"/>
      <c r="BP336" s="26">
        <f>Tabela3[[#This Row],[1º trim/2025]]+Tabela3[[#This Row],[2º trim/2025]]+Tabela3[[#This Row],[3º trim/2025]]+Tabela3[[#This Row],[4º trim/2025]]</f>
        <v>0</v>
      </c>
      <c r="BQ336" s="26"/>
      <c r="BR336" s="26"/>
      <c r="BS336" s="26"/>
      <c r="BT336" s="26"/>
    </row>
    <row r="337" spans="2:72" hidden="1" x14ac:dyDescent="0.25">
      <c r="B337" s="273">
        <v>336</v>
      </c>
      <c r="C337" s="36">
        <v>1</v>
      </c>
      <c r="E337" s="118" t="s">
        <v>547</v>
      </c>
      <c r="AW337" s="39">
        <v>325</v>
      </c>
      <c r="BB337" s="178" t="s">
        <v>155</v>
      </c>
      <c r="BD337" s="96"/>
      <c r="BH337" s="45"/>
      <c r="BJ337" s="26"/>
      <c r="BK337" s="26"/>
      <c r="BL337" s="26"/>
      <c r="BM337" s="26"/>
      <c r="BN337" s="26"/>
      <c r="BO337" s="79"/>
      <c r="BP337" s="26">
        <f>Tabela3[[#This Row],[1º trim/2025]]+Tabela3[[#This Row],[2º trim/2025]]+Tabela3[[#This Row],[3º trim/2025]]+Tabela3[[#This Row],[4º trim/2025]]</f>
        <v>0</v>
      </c>
      <c r="BQ337" s="26"/>
      <c r="BR337" s="26"/>
      <c r="BS337" s="26"/>
      <c r="BT337" s="26"/>
    </row>
    <row r="338" spans="2:72" hidden="1" x14ac:dyDescent="0.25">
      <c r="B338" s="273">
        <v>337</v>
      </c>
      <c r="C338" s="36">
        <v>1</v>
      </c>
      <c r="E338" s="118" t="s">
        <v>548</v>
      </c>
      <c r="AW338" s="39">
        <v>326</v>
      </c>
      <c r="BB338" s="178" t="s">
        <v>155</v>
      </c>
      <c r="BD338" s="96"/>
      <c r="BH338" s="45"/>
      <c r="BJ338" s="26"/>
      <c r="BK338" s="26"/>
      <c r="BL338" s="26"/>
      <c r="BM338" s="26"/>
      <c r="BN338" s="26"/>
      <c r="BO338" s="79"/>
      <c r="BP338" s="26">
        <f>Tabela3[[#This Row],[1º trim/2025]]+Tabela3[[#This Row],[2º trim/2025]]+Tabela3[[#This Row],[3º trim/2025]]+Tabela3[[#This Row],[4º trim/2025]]</f>
        <v>0</v>
      </c>
      <c r="BQ338" s="26"/>
      <c r="BR338" s="26"/>
      <c r="BS338" s="26"/>
      <c r="BT338" s="26"/>
    </row>
    <row r="339" spans="2:72" hidden="1" x14ac:dyDescent="0.25">
      <c r="B339" s="273">
        <v>338</v>
      </c>
      <c r="C339" s="36">
        <v>1</v>
      </c>
      <c r="E339" s="118" t="s">
        <v>1267</v>
      </c>
      <c r="AW339" s="39">
        <v>696</v>
      </c>
      <c r="BB339" s="178" t="s">
        <v>155</v>
      </c>
      <c r="BD339" s="96"/>
      <c r="BH339" s="45"/>
      <c r="BJ339" s="26"/>
      <c r="BK339" s="26"/>
      <c r="BL339" s="26"/>
      <c r="BM339" s="26"/>
      <c r="BN339" s="26"/>
      <c r="BO339" s="79"/>
      <c r="BP339" s="26">
        <f>Tabela3[[#This Row],[1º trim/2025]]+Tabela3[[#This Row],[2º trim/2025]]+Tabela3[[#This Row],[3º trim/2025]]+Tabela3[[#This Row],[4º trim/2025]]</f>
        <v>0</v>
      </c>
      <c r="BQ339" s="26"/>
      <c r="BR339" s="26"/>
      <c r="BS339" s="26"/>
      <c r="BT339" s="26"/>
    </row>
    <row r="340" spans="2:72" hidden="1" x14ac:dyDescent="0.25">
      <c r="B340" s="273">
        <v>339</v>
      </c>
      <c r="C340" s="36">
        <v>1</v>
      </c>
      <c r="E340" s="118" t="s">
        <v>180</v>
      </c>
      <c r="AW340" s="39">
        <v>18</v>
      </c>
      <c r="BB340" s="178" t="s">
        <v>155</v>
      </c>
      <c r="BD340" s="96"/>
      <c r="BH340" s="45"/>
      <c r="BJ340" s="26"/>
      <c r="BK340" s="26"/>
      <c r="BL340" s="26"/>
      <c r="BM340" s="26"/>
      <c r="BN340" s="26"/>
      <c r="BO340" s="79"/>
      <c r="BP340" s="26">
        <f>Tabela3[[#This Row],[1º trim/2025]]+Tabela3[[#This Row],[2º trim/2025]]+Tabela3[[#This Row],[3º trim/2025]]+Tabela3[[#This Row],[4º trim/2025]]</f>
        <v>0</v>
      </c>
      <c r="BQ340" s="26"/>
      <c r="BR340" s="26"/>
      <c r="BS340" s="26"/>
      <c r="BT340" s="26"/>
    </row>
    <row r="341" spans="2:72" hidden="1" x14ac:dyDescent="0.25">
      <c r="B341" s="273">
        <v>340</v>
      </c>
      <c r="C341" s="36">
        <v>1</v>
      </c>
      <c r="E341" s="118" t="s">
        <v>551</v>
      </c>
      <c r="AW341" s="39">
        <v>328</v>
      </c>
      <c r="BB341" s="178" t="s">
        <v>155</v>
      </c>
      <c r="BD341" s="96"/>
      <c r="BH341" s="45"/>
      <c r="BJ341" s="26"/>
      <c r="BK341" s="26"/>
      <c r="BL341" s="26"/>
      <c r="BM341" s="26"/>
      <c r="BN341" s="26"/>
      <c r="BO341" s="79"/>
      <c r="BP341" s="26">
        <f>Tabela3[[#This Row],[1º trim/2025]]+Tabela3[[#This Row],[2º trim/2025]]+Tabela3[[#This Row],[3º trim/2025]]+Tabela3[[#This Row],[4º trim/2025]]</f>
        <v>0</v>
      </c>
      <c r="BQ341" s="26"/>
      <c r="BR341" s="26"/>
      <c r="BS341" s="26"/>
      <c r="BT341" s="26"/>
    </row>
    <row r="342" spans="2:72" hidden="1" x14ac:dyDescent="0.25">
      <c r="B342" s="273">
        <v>341</v>
      </c>
      <c r="C342" s="36">
        <v>1</v>
      </c>
      <c r="E342" s="118" t="s">
        <v>1103</v>
      </c>
      <c r="AW342" s="39">
        <v>636</v>
      </c>
      <c r="BB342" s="178" t="s">
        <v>155</v>
      </c>
      <c r="BD342" s="96"/>
      <c r="BH342" s="45"/>
      <c r="BJ342" s="26"/>
      <c r="BK342" s="26"/>
      <c r="BL342" s="26"/>
      <c r="BM342" s="26"/>
      <c r="BN342" s="26"/>
      <c r="BO342" s="79"/>
      <c r="BP342" s="26">
        <f>Tabela3[[#This Row],[1º trim/2025]]+Tabela3[[#This Row],[2º trim/2025]]+Tabela3[[#This Row],[3º trim/2025]]+Tabela3[[#This Row],[4º trim/2025]]</f>
        <v>0</v>
      </c>
      <c r="BQ342" s="26"/>
      <c r="BR342" s="26"/>
      <c r="BS342" s="26"/>
      <c r="BT342" s="26"/>
    </row>
    <row r="343" spans="2:72" hidden="1" x14ac:dyDescent="0.25">
      <c r="B343" s="273">
        <v>342</v>
      </c>
      <c r="C343" s="36">
        <v>1</v>
      </c>
      <c r="E343" s="118" t="s">
        <v>634</v>
      </c>
      <c r="AW343" s="39">
        <v>386</v>
      </c>
      <c r="BB343" s="178" t="s">
        <v>155</v>
      </c>
      <c r="BD343" s="96"/>
      <c r="BH343" s="45"/>
      <c r="BJ343" s="26"/>
      <c r="BK343" s="26"/>
      <c r="BL343" s="26"/>
      <c r="BM343" s="26"/>
      <c r="BN343" s="26"/>
      <c r="BO343" s="79"/>
      <c r="BP343" s="26">
        <f>Tabela3[[#This Row],[1º trim/2025]]+Tabela3[[#This Row],[2º trim/2025]]+Tabela3[[#This Row],[3º trim/2025]]+Tabela3[[#This Row],[4º trim/2025]]</f>
        <v>0</v>
      </c>
      <c r="BQ343" s="26"/>
      <c r="BR343" s="26"/>
      <c r="BS343" s="26"/>
      <c r="BT343" s="26"/>
    </row>
    <row r="344" spans="2:72" hidden="1" x14ac:dyDescent="0.25">
      <c r="B344" s="273">
        <v>343</v>
      </c>
      <c r="C344" s="36">
        <v>1</v>
      </c>
      <c r="E344" s="118" t="s">
        <v>1303</v>
      </c>
      <c r="AW344" s="39">
        <v>707</v>
      </c>
      <c r="BB344" s="178" t="s">
        <v>155</v>
      </c>
      <c r="BD344" s="96"/>
      <c r="BH344" s="45"/>
      <c r="BJ344" s="26"/>
      <c r="BK344" s="26"/>
      <c r="BL344" s="26"/>
      <c r="BM344" s="26"/>
      <c r="BN344" s="26"/>
      <c r="BO344" s="79"/>
      <c r="BP344" s="26">
        <f>Tabela3[[#This Row],[1º trim/2025]]+Tabela3[[#This Row],[2º trim/2025]]+Tabela3[[#This Row],[3º trim/2025]]+Tabela3[[#This Row],[4º trim/2025]]</f>
        <v>0</v>
      </c>
      <c r="BQ344" s="26"/>
      <c r="BR344" s="26"/>
      <c r="BS344" s="26"/>
      <c r="BT344" s="26"/>
    </row>
    <row r="345" spans="2:72" hidden="1" x14ac:dyDescent="0.25">
      <c r="B345" s="273">
        <v>344</v>
      </c>
      <c r="C345" s="36">
        <v>1</v>
      </c>
      <c r="E345" s="118" t="s">
        <v>725</v>
      </c>
      <c r="AW345" s="39">
        <v>439</v>
      </c>
      <c r="BB345" s="178" t="s">
        <v>155</v>
      </c>
      <c r="BD345" s="96"/>
      <c r="BH345" s="45"/>
      <c r="BJ345" s="26"/>
      <c r="BK345" s="26"/>
      <c r="BL345" s="26"/>
      <c r="BM345" s="26"/>
      <c r="BN345" s="26"/>
      <c r="BO345" s="79"/>
      <c r="BP345" s="26">
        <f>Tabela3[[#This Row],[1º trim/2025]]+Tabela3[[#This Row],[2º trim/2025]]+Tabela3[[#This Row],[3º trim/2025]]+Tabela3[[#This Row],[4º trim/2025]]</f>
        <v>0</v>
      </c>
      <c r="BQ345" s="26"/>
      <c r="BR345" s="26"/>
      <c r="BS345" s="26"/>
      <c r="BT345" s="26"/>
    </row>
    <row r="346" spans="2:72" hidden="1" x14ac:dyDescent="0.25">
      <c r="B346" s="273">
        <v>345</v>
      </c>
      <c r="C346" s="36">
        <v>1</v>
      </c>
      <c r="E346" s="118" t="s">
        <v>735</v>
      </c>
      <c r="AW346" s="39">
        <v>443</v>
      </c>
      <c r="BB346" s="178" t="s">
        <v>155</v>
      </c>
      <c r="BD346" s="96"/>
      <c r="BH346" s="45"/>
      <c r="BJ346" s="26"/>
      <c r="BK346" s="26"/>
      <c r="BL346" s="26"/>
      <c r="BM346" s="26"/>
      <c r="BN346" s="26"/>
      <c r="BO346" s="79"/>
      <c r="BP346" s="26">
        <f>Tabela3[[#This Row],[1º trim/2025]]+Tabela3[[#This Row],[2º trim/2025]]+Tabela3[[#This Row],[3º trim/2025]]+Tabela3[[#This Row],[4º trim/2025]]</f>
        <v>0</v>
      </c>
      <c r="BQ346" s="26"/>
      <c r="BR346" s="26"/>
      <c r="BS346" s="26"/>
      <c r="BT346" s="26"/>
    </row>
    <row r="347" spans="2:72" hidden="1" x14ac:dyDescent="0.25">
      <c r="B347" s="273">
        <v>346</v>
      </c>
      <c r="C347" s="36">
        <v>1</v>
      </c>
      <c r="E347" s="118" t="s">
        <v>1486</v>
      </c>
      <c r="AW347" s="39">
        <v>763</v>
      </c>
      <c r="BB347" s="178" t="s">
        <v>155</v>
      </c>
      <c r="BD347" s="96"/>
      <c r="BH347" s="45"/>
      <c r="BJ347" s="26"/>
      <c r="BK347" s="26"/>
      <c r="BL347" s="26"/>
      <c r="BM347" s="26"/>
      <c r="BN347" s="26"/>
      <c r="BO347" s="79"/>
      <c r="BP347" s="26">
        <f>Tabela3[[#This Row],[1º trim/2025]]+Tabela3[[#This Row],[2º trim/2025]]+Tabela3[[#This Row],[3º trim/2025]]+Tabela3[[#This Row],[4º trim/2025]]</f>
        <v>0</v>
      </c>
      <c r="BQ347" s="26"/>
      <c r="BR347" s="26"/>
      <c r="BS347" s="26"/>
      <c r="BT347" s="26"/>
    </row>
    <row r="348" spans="2:72" hidden="1" x14ac:dyDescent="0.25">
      <c r="B348" s="273">
        <v>347</v>
      </c>
      <c r="C348" s="36">
        <v>1</v>
      </c>
      <c r="E348" s="118" t="s">
        <v>880</v>
      </c>
      <c r="AW348" s="39">
        <v>524</v>
      </c>
      <c r="BB348" s="178" t="s">
        <v>155</v>
      </c>
      <c r="BD348" s="96"/>
      <c r="BH348" s="45"/>
      <c r="BJ348" s="26"/>
      <c r="BK348" s="26"/>
      <c r="BL348" s="26"/>
      <c r="BM348" s="26"/>
      <c r="BN348" s="26"/>
      <c r="BO348" s="79"/>
      <c r="BP348" s="26">
        <f>Tabela3[[#This Row],[1º trim/2025]]+Tabela3[[#This Row],[2º trim/2025]]+Tabela3[[#This Row],[3º trim/2025]]+Tabela3[[#This Row],[4º trim/2025]]</f>
        <v>0</v>
      </c>
      <c r="BQ348" s="26"/>
      <c r="BR348" s="26"/>
      <c r="BS348" s="26"/>
      <c r="BT348" s="26"/>
    </row>
    <row r="349" spans="2:72" hidden="1" x14ac:dyDescent="0.25">
      <c r="B349" s="273">
        <v>348</v>
      </c>
      <c r="C349" s="36">
        <v>1</v>
      </c>
      <c r="E349" s="118" t="s">
        <v>950</v>
      </c>
      <c r="AW349" s="39">
        <v>573</v>
      </c>
      <c r="BB349" s="178" t="s">
        <v>155</v>
      </c>
      <c r="BD349" s="96"/>
      <c r="BH349" s="45"/>
      <c r="BJ349" s="26"/>
      <c r="BK349" s="26"/>
      <c r="BL349" s="26"/>
      <c r="BM349" s="26"/>
      <c r="BN349" s="26"/>
      <c r="BO349" s="79"/>
      <c r="BP349" s="26">
        <f>Tabela3[[#This Row],[1º trim/2025]]+Tabela3[[#This Row],[2º trim/2025]]+Tabela3[[#This Row],[3º trim/2025]]+Tabela3[[#This Row],[4º trim/2025]]</f>
        <v>0</v>
      </c>
      <c r="BQ349" s="26"/>
      <c r="BR349" s="26"/>
      <c r="BS349" s="26"/>
      <c r="BT349" s="26"/>
    </row>
    <row r="350" spans="2:72" hidden="1" x14ac:dyDescent="0.25">
      <c r="B350" s="273">
        <v>349</v>
      </c>
      <c r="C350" s="36">
        <v>1</v>
      </c>
      <c r="E350" s="118" t="s">
        <v>940</v>
      </c>
      <c r="AW350" s="39">
        <v>561</v>
      </c>
      <c r="BB350" s="178" t="s">
        <v>155</v>
      </c>
      <c r="BD350" s="96"/>
      <c r="BH350" s="45"/>
      <c r="BJ350" s="26"/>
      <c r="BK350" s="26"/>
      <c r="BL350" s="26"/>
      <c r="BM350" s="26"/>
      <c r="BN350" s="26"/>
      <c r="BO350" s="79"/>
      <c r="BP350" s="26">
        <f>Tabela3[[#This Row],[1º trim/2025]]+Tabela3[[#This Row],[2º trim/2025]]+Tabela3[[#This Row],[3º trim/2025]]+Tabela3[[#This Row],[4º trim/2025]]</f>
        <v>0</v>
      </c>
      <c r="BQ350" s="26"/>
      <c r="BR350" s="26"/>
      <c r="BS350" s="26"/>
      <c r="BT350" s="26"/>
    </row>
    <row r="351" spans="2:72" hidden="1" x14ac:dyDescent="0.25">
      <c r="B351" s="273">
        <v>350</v>
      </c>
      <c r="C351" s="36">
        <v>1</v>
      </c>
      <c r="E351" s="118" t="s">
        <v>903</v>
      </c>
      <c r="AW351" s="39">
        <v>536</v>
      </c>
      <c r="BB351" s="178" t="s">
        <v>155</v>
      </c>
      <c r="BD351" s="96"/>
      <c r="BH351" s="45"/>
      <c r="BJ351" s="26"/>
      <c r="BK351" s="26"/>
      <c r="BL351" s="26"/>
      <c r="BM351" s="26"/>
      <c r="BN351" s="26"/>
      <c r="BO351" s="79"/>
      <c r="BP351" s="26">
        <f>Tabela3[[#This Row],[1º trim/2025]]+Tabela3[[#This Row],[2º trim/2025]]+Tabela3[[#This Row],[3º trim/2025]]+Tabela3[[#This Row],[4º trim/2025]]</f>
        <v>0</v>
      </c>
      <c r="BQ351" s="26"/>
      <c r="BR351" s="26"/>
      <c r="BS351" s="26"/>
      <c r="BT351" s="26"/>
    </row>
    <row r="352" spans="2:72" hidden="1" x14ac:dyDescent="0.25">
      <c r="B352" s="273">
        <v>351</v>
      </c>
      <c r="C352" s="36">
        <v>1</v>
      </c>
      <c r="E352" s="118" t="s">
        <v>942</v>
      </c>
      <c r="AW352" s="39">
        <v>564</v>
      </c>
      <c r="BB352" s="178" t="s">
        <v>155</v>
      </c>
      <c r="BD352" s="96"/>
      <c r="BH352" s="45"/>
      <c r="BJ352" s="26"/>
      <c r="BK352" s="26"/>
      <c r="BL352" s="26"/>
      <c r="BM352" s="26"/>
      <c r="BN352" s="26"/>
      <c r="BO352" s="79"/>
      <c r="BP352" s="26">
        <f>Tabela3[[#This Row],[1º trim/2025]]+Tabela3[[#This Row],[2º trim/2025]]+Tabela3[[#This Row],[3º trim/2025]]+Tabela3[[#This Row],[4º trim/2025]]</f>
        <v>0</v>
      </c>
      <c r="BQ352" s="26"/>
      <c r="BR352" s="26"/>
      <c r="BS352" s="26"/>
      <c r="BT352" s="26"/>
    </row>
    <row r="353" spans="2:72" hidden="1" x14ac:dyDescent="0.25">
      <c r="B353" s="273">
        <v>352</v>
      </c>
      <c r="C353" s="36">
        <v>1</v>
      </c>
      <c r="E353" s="118" t="s">
        <v>932</v>
      </c>
      <c r="AO353" s="184">
        <v>2015</v>
      </c>
      <c r="AW353" s="39">
        <v>554</v>
      </c>
      <c r="BB353" s="178" t="s">
        <v>155</v>
      </c>
      <c r="BD353" s="96"/>
      <c r="BH353" s="45"/>
      <c r="BJ353" s="26"/>
      <c r="BK353" s="26"/>
      <c r="BL353" s="26"/>
      <c r="BM353" s="26"/>
      <c r="BN353" s="26"/>
      <c r="BO353" s="79"/>
      <c r="BP353" s="26">
        <f>Tabela3[[#This Row],[1º trim/2025]]+Tabela3[[#This Row],[2º trim/2025]]+Tabela3[[#This Row],[3º trim/2025]]+Tabela3[[#This Row],[4º trim/2025]]</f>
        <v>0</v>
      </c>
      <c r="BQ353" s="26"/>
      <c r="BR353" s="26"/>
      <c r="BS353" s="26"/>
      <c r="BT353" s="26"/>
    </row>
    <row r="354" spans="2:72" hidden="1" x14ac:dyDescent="0.25">
      <c r="B354" s="273">
        <v>353</v>
      </c>
      <c r="C354" s="36">
        <v>1</v>
      </c>
      <c r="E354" s="118" t="s">
        <v>1501</v>
      </c>
      <c r="AW354" s="39">
        <v>770</v>
      </c>
      <c r="BB354" s="178" t="s">
        <v>155</v>
      </c>
      <c r="BD354" s="96"/>
      <c r="BH354" s="45"/>
      <c r="BJ354" s="26"/>
      <c r="BK354" s="26"/>
      <c r="BL354" s="26"/>
      <c r="BM354" s="26"/>
      <c r="BN354" s="26"/>
      <c r="BO354" s="79"/>
      <c r="BP354" s="26">
        <f>Tabela3[[#This Row],[1º trim/2025]]+Tabela3[[#This Row],[2º trim/2025]]+Tabela3[[#This Row],[3º trim/2025]]+Tabela3[[#This Row],[4º trim/2025]]</f>
        <v>0</v>
      </c>
      <c r="BQ354" s="26"/>
      <c r="BR354" s="26"/>
      <c r="BS354" s="26"/>
      <c r="BT354" s="26"/>
    </row>
    <row r="355" spans="2:72" hidden="1" x14ac:dyDescent="0.25">
      <c r="B355" s="273">
        <v>354</v>
      </c>
      <c r="C355" s="36">
        <v>1</v>
      </c>
      <c r="E355" s="118" t="s">
        <v>231</v>
      </c>
      <c r="AW355" s="39">
        <v>74</v>
      </c>
      <c r="BB355" s="178" t="s">
        <v>155</v>
      </c>
      <c r="BD355" s="96"/>
      <c r="BH355" s="45"/>
      <c r="BJ355" s="26"/>
      <c r="BK355" s="26"/>
      <c r="BL355" s="26"/>
      <c r="BM355" s="26"/>
      <c r="BN355" s="26"/>
      <c r="BO355" s="79"/>
      <c r="BP355" s="26">
        <f>Tabela3[[#This Row],[1º trim/2025]]+Tabela3[[#This Row],[2º trim/2025]]+Tabela3[[#This Row],[3º trim/2025]]+Tabela3[[#This Row],[4º trim/2025]]</f>
        <v>0</v>
      </c>
      <c r="BQ355" s="26"/>
      <c r="BR355" s="26"/>
      <c r="BS355" s="26"/>
      <c r="BT355" s="26"/>
    </row>
    <row r="356" spans="2:72" hidden="1" x14ac:dyDescent="0.25">
      <c r="B356" s="273">
        <v>355</v>
      </c>
      <c r="C356" s="36">
        <v>1</v>
      </c>
      <c r="E356" s="118" t="s">
        <v>1258</v>
      </c>
      <c r="AW356" s="39">
        <v>692</v>
      </c>
      <c r="BB356" s="178" t="s">
        <v>155</v>
      </c>
      <c r="BD356" s="96"/>
      <c r="BH356" s="45"/>
      <c r="BJ356" s="26"/>
      <c r="BK356" s="26"/>
      <c r="BL356" s="26"/>
      <c r="BM356" s="26"/>
      <c r="BN356" s="26"/>
      <c r="BO356" s="79"/>
      <c r="BP356" s="26">
        <f>Tabela3[[#This Row],[1º trim/2025]]+Tabela3[[#This Row],[2º trim/2025]]+Tabela3[[#This Row],[3º trim/2025]]+Tabela3[[#This Row],[4º trim/2025]]</f>
        <v>0</v>
      </c>
      <c r="BQ356" s="26"/>
      <c r="BR356" s="26"/>
      <c r="BS356" s="26"/>
      <c r="BT356" s="26"/>
    </row>
    <row r="357" spans="2:72" hidden="1" x14ac:dyDescent="0.25">
      <c r="B357" s="273">
        <v>356</v>
      </c>
      <c r="C357" s="36">
        <v>1</v>
      </c>
      <c r="E357" s="118" t="s">
        <v>563</v>
      </c>
      <c r="AW357" s="39">
        <v>349</v>
      </c>
      <c r="BB357" s="178" t="s">
        <v>155</v>
      </c>
      <c r="BD357" s="96"/>
      <c r="BH357" s="45"/>
      <c r="BJ357" s="26"/>
      <c r="BK357" s="26"/>
      <c r="BL357" s="26"/>
      <c r="BM357" s="26"/>
      <c r="BN357" s="26"/>
      <c r="BO357" s="79"/>
      <c r="BP357" s="26">
        <f>Tabela3[[#This Row],[1º trim/2025]]+Tabela3[[#This Row],[2º trim/2025]]+Tabela3[[#This Row],[3º trim/2025]]+Tabela3[[#This Row],[4º trim/2025]]</f>
        <v>0</v>
      </c>
      <c r="BQ357" s="26"/>
      <c r="BR357" s="26"/>
      <c r="BS357" s="26"/>
      <c r="BT357" s="26"/>
    </row>
    <row r="358" spans="2:72" hidden="1" x14ac:dyDescent="0.25">
      <c r="B358" s="273">
        <v>357</v>
      </c>
      <c r="C358" s="36">
        <v>1</v>
      </c>
      <c r="E358" s="118" t="s">
        <v>1098</v>
      </c>
      <c r="AW358" s="39">
        <v>631</v>
      </c>
      <c r="BB358" s="178" t="s">
        <v>155</v>
      </c>
      <c r="BD358" s="96"/>
      <c r="BH358" s="45"/>
      <c r="BJ358" s="26"/>
      <c r="BK358" s="26"/>
      <c r="BL358" s="26"/>
      <c r="BM358" s="26"/>
      <c r="BN358" s="26"/>
      <c r="BO358" s="79"/>
      <c r="BP358" s="26">
        <f>Tabela3[[#This Row],[1º trim/2025]]+Tabela3[[#This Row],[2º trim/2025]]+Tabela3[[#This Row],[3º trim/2025]]+Tabela3[[#This Row],[4º trim/2025]]</f>
        <v>0</v>
      </c>
      <c r="BQ358" s="26"/>
      <c r="BR358" s="26"/>
      <c r="BS358" s="26"/>
      <c r="BT358" s="26"/>
    </row>
    <row r="359" spans="2:72" hidden="1" x14ac:dyDescent="0.25">
      <c r="B359" s="273">
        <v>358</v>
      </c>
      <c r="C359" s="36">
        <v>1</v>
      </c>
      <c r="E359" s="118" t="s">
        <v>1099</v>
      </c>
      <c r="AW359" s="39">
        <v>632</v>
      </c>
      <c r="BB359" s="178" t="s">
        <v>155</v>
      </c>
      <c r="BD359" s="96"/>
      <c r="BH359" s="45"/>
      <c r="BJ359" s="26"/>
      <c r="BK359" s="26"/>
      <c r="BL359" s="26"/>
      <c r="BM359" s="26"/>
      <c r="BN359" s="26"/>
      <c r="BO359" s="79"/>
      <c r="BP359" s="26">
        <f>Tabela3[[#This Row],[1º trim/2025]]+Tabela3[[#This Row],[2º trim/2025]]+Tabela3[[#This Row],[3º trim/2025]]+Tabela3[[#This Row],[4º trim/2025]]</f>
        <v>0</v>
      </c>
      <c r="BQ359" s="26"/>
      <c r="BR359" s="26"/>
      <c r="BS359" s="26"/>
      <c r="BT359" s="26"/>
    </row>
    <row r="360" spans="2:72" hidden="1" x14ac:dyDescent="0.25">
      <c r="B360" s="273">
        <v>359</v>
      </c>
      <c r="C360" s="36">
        <v>1</v>
      </c>
      <c r="E360" s="118" t="s">
        <v>1102</v>
      </c>
      <c r="AW360" s="39">
        <v>635</v>
      </c>
      <c r="BB360" s="178" t="s">
        <v>155</v>
      </c>
      <c r="BD360" s="96"/>
      <c r="BH360" s="45"/>
      <c r="BJ360" s="26"/>
      <c r="BK360" s="26"/>
      <c r="BL360" s="26"/>
      <c r="BM360" s="26"/>
      <c r="BN360" s="26"/>
      <c r="BO360" s="79"/>
      <c r="BP360" s="26">
        <f>Tabela3[[#This Row],[1º trim/2025]]+Tabela3[[#This Row],[2º trim/2025]]+Tabela3[[#This Row],[3º trim/2025]]+Tabela3[[#This Row],[4º trim/2025]]</f>
        <v>0</v>
      </c>
      <c r="BQ360" s="26"/>
      <c r="BR360" s="26"/>
      <c r="BS360" s="26"/>
      <c r="BT360" s="26"/>
    </row>
    <row r="361" spans="2:72" hidden="1" x14ac:dyDescent="0.25">
      <c r="B361" s="273">
        <v>360</v>
      </c>
      <c r="C361" s="36">
        <v>1</v>
      </c>
      <c r="E361" s="118" t="s">
        <v>1101</v>
      </c>
      <c r="AW361" s="39">
        <v>634</v>
      </c>
      <c r="BB361" s="178" t="s">
        <v>155</v>
      </c>
      <c r="BD361" s="96"/>
      <c r="BH361" s="45"/>
      <c r="BJ361" s="26"/>
      <c r="BK361" s="26"/>
      <c r="BL361" s="26"/>
      <c r="BM361" s="26"/>
      <c r="BN361" s="26"/>
      <c r="BO361" s="79"/>
      <c r="BP361" s="26">
        <f>Tabela3[[#This Row],[1º trim/2025]]+Tabela3[[#This Row],[2º trim/2025]]+Tabela3[[#This Row],[3º trim/2025]]+Tabela3[[#This Row],[4º trim/2025]]</f>
        <v>0</v>
      </c>
      <c r="BQ361" s="26"/>
      <c r="BR361" s="26"/>
      <c r="BS361" s="26"/>
      <c r="BT361" s="26"/>
    </row>
    <row r="362" spans="2:72" hidden="1" x14ac:dyDescent="0.25">
      <c r="B362" s="273">
        <v>361</v>
      </c>
      <c r="C362" s="36">
        <v>1</v>
      </c>
      <c r="E362" s="118" t="s">
        <v>1106</v>
      </c>
      <c r="AW362" s="39">
        <v>639</v>
      </c>
      <c r="BB362" s="178" t="s">
        <v>155</v>
      </c>
      <c r="BD362" s="96"/>
      <c r="BH362" s="45"/>
      <c r="BJ362" s="26"/>
      <c r="BK362" s="26"/>
      <c r="BL362" s="26"/>
      <c r="BM362" s="26"/>
      <c r="BN362" s="26"/>
      <c r="BO362" s="79"/>
      <c r="BP362" s="26">
        <f>Tabela3[[#This Row],[1º trim/2025]]+Tabela3[[#This Row],[2º trim/2025]]+Tabela3[[#This Row],[3º trim/2025]]+Tabela3[[#This Row],[4º trim/2025]]</f>
        <v>0</v>
      </c>
      <c r="BQ362" s="26"/>
      <c r="BR362" s="26"/>
      <c r="BS362" s="26"/>
      <c r="BT362" s="26"/>
    </row>
    <row r="363" spans="2:72" hidden="1" x14ac:dyDescent="0.25">
      <c r="B363" s="273">
        <v>362</v>
      </c>
      <c r="C363" s="36">
        <v>1</v>
      </c>
      <c r="E363" s="118" t="s">
        <v>1104</v>
      </c>
      <c r="AW363" s="39">
        <v>637</v>
      </c>
      <c r="BB363" s="178" t="s">
        <v>155</v>
      </c>
      <c r="BD363" s="96"/>
      <c r="BH363" s="45"/>
      <c r="BJ363" s="26"/>
      <c r="BK363" s="26"/>
      <c r="BL363" s="26"/>
      <c r="BM363" s="26"/>
      <c r="BN363" s="26"/>
      <c r="BO363" s="79"/>
      <c r="BP363" s="26">
        <f>Tabela3[[#This Row],[1º trim/2025]]+Tabela3[[#This Row],[2º trim/2025]]+Tabela3[[#This Row],[3º trim/2025]]+Tabela3[[#This Row],[4º trim/2025]]</f>
        <v>0</v>
      </c>
      <c r="BQ363" s="26"/>
      <c r="BR363" s="26"/>
      <c r="BS363" s="26"/>
      <c r="BT363" s="26"/>
    </row>
    <row r="364" spans="2:72" hidden="1" x14ac:dyDescent="0.25">
      <c r="B364" s="273">
        <v>363</v>
      </c>
      <c r="C364" s="36">
        <v>1</v>
      </c>
      <c r="E364" s="118" t="s">
        <v>1100</v>
      </c>
      <c r="AW364" s="39">
        <v>633</v>
      </c>
      <c r="BB364" s="178" t="s">
        <v>155</v>
      </c>
      <c r="BD364" s="96"/>
      <c r="BH364" s="45"/>
      <c r="BJ364" s="26"/>
      <c r="BK364" s="26"/>
      <c r="BL364" s="26"/>
      <c r="BM364" s="26"/>
      <c r="BN364" s="26"/>
      <c r="BO364" s="79"/>
      <c r="BP364" s="26">
        <f>Tabela3[[#This Row],[1º trim/2025]]+Tabela3[[#This Row],[2º trim/2025]]+Tabela3[[#This Row],[3º trim/2025]]+Tabela3[[#This Row],[4º trim/2025]]</f>
        <v>0</v>
      </c>
      <c r="BQ364" s="26"/>
      <c r="BR364" s="26"/>
      <c r="BS364" s="26"/>
      <c r="BT364" s="26"/>
    </row>
    <row r="365" spans="2:72" hidden="1" x14ac:dyDescent="0.25">
      <c r="B365" s="273">
        <v>364</v>
      </c>
      <c r="C365" s="36">
        <v>1</v>
      </c>
      <c r="E365" s="118" t="s">
        <v>1105</v>
      </c>
      <c r="AW365" s="39">
        <v>638</v>
      </c>
      <c r="BB365" s="178" t="s">
        <v>155</v>
      </c>
      <c r="BD365" s="96"/>
      <c r="BH365" s="45"/>
      <c r="BJ365" s="26"/>
      <c r="BK365" s="26"/>
      <c r="BL365" s="26"/>
      <c r="BM365" s="26"/>
      <c r="BN365" s="26"/>
      <c r="BO365" s="79"/>
      <c r="BP365" s="26">
        <f>Tabela3[[#This Row],[1º trim/2025]]+Tabela3[[#This Row],[2º trim/2025]]+Tabela3[[#This Row],[3º trim/2025]]+Tabela3[[#This Row],[4º trim/2025]]</f>
        <v>0</v>
      </c>
      <c r="BQ365" s="26"/>
      <c r="BR365" s="26"/>
      <c r="BS365" s="26"/>
      <c r="BT365" s="26"/>
    </row>
    <row r="366" spans="2:72" hidden="1" x14ac:dyDescent="0.25">
      <c r="B366" s="273">
        <v>365</v>
      </c>
      <c r="C366" s="36">
        <v>1</v>
      </c>
      <c r="E366" s="118" t="s">
        <v>888</v>
      </c>
      <c r="AW366" s="39">
        <v>527</v>
      </c>
      <c r="BB366" s="178" t="s">
        <v>155</v>
      </c>
      <c r="BD366" s="96"/>
      <c r="BH366" s="45"/>
      <c r="BJ366" s="26"/>
      <c r="BK366" s="26"/>
      <c r="BL366" s="26"/>
      <c r="BM366" s="26"/>
      <c r="BN366" s="26"/>
      <c r="BO366" s="79"/>
      <c r="BP366" s="26">
        <f>Tabela3[[#This Row],[1º trim/2025]]+Tabela3[[#This Row],[2º trim/2025]]+Tabela3[[#This Row],[3º trim/2025]]+Tabela3[[#This Row],[4º trim/2025]]</f>
        <v>0</v>
      </c>
      <c r="BQ366" s="26"/>
      <c r="BR366" s="26"/>
      <c r="BS366" s="26"/>
      <c r="BT366" s="26"/>
    </row>
    <row r="367" spans="2:72" hidden="1" x14ac:dyDescent="0.25">
      <c r="B367" s="273">
        <v>366</v>
      </c>
      <c r="C367" s="36">
        <v>1</v>
      </c>
      <c r="E367" s="118" t="s">
        <v>198</v>
      </c>
      <c r="AW367" s="39">
        <v>40</v>
      </c>
      <c r="BB367" s="178" t="s">
        <v>155</v>
      </c>
      <c r="BD367" s="96"/>
      <c r="BH367" s="45"/>
      <c r="BJ367" s="26"/>
      <c r="BK367" s="26"/>
      <c r="BL367" s="26"/>
      <c r="BM367" s="26"/>
      <c r="BN367" s="26"/>
      <c r="BO367" s="79"/>
      <c r="BP367" s="26">
        <f>Tabela3[[#This Row],[1º trim/2025]]+Tabela3[[#This Row],[2º trim/2025]]+Tabela3[[#This Row],[3º trim/2025]]+Tabela3[[#This Row],[4º trim/2025]]</f>
        <v>0</v>
      </c>
      <c r="BQ367" s="26"/>
      <c r="BR367" s="26"/>
      <c r="BS367" s="26"/>
      <c r="BT367" s="26"/>
    </row>
    <row r="368" spans="2:72" hidden="1" x14ac:dyDescent="0.25">
      <c r="B368" s="273">
        <v>367</v>
      </c>
      <c r="C368" s="36">
        <v>1</v>
      </c>
      <c r="E368" s="118" t="s">
        <v>1018</v>
      </c>
      <c r="AW368" s="39">
        <v>603</v>
      </c>
      <c r="BB368" s="178" t="s">
        <v>155</v>
      </c>
      <c r="BD368" s="96"/>
      <c r="BH368" s="45"/>
      <c r="BJ368" s="26"/>
      <c r="BK368" s="26"/>
      <c r="BL368" s="26"/>
      <c r="BM368" s="26"/>
      <c r="BN368" s="26"/>
      <c r="BO368" s="79"/>
      <c r="BP368" s="26">
        <f>Tabela3[[#This Row],[1º trim/2025]]+Tabela3[[#This Row],[2º trim/2025]]+Tabela3[[#This Row],[3º trim/2025]]+Tabela3[[#This Row],[4º trim/2025]]</f>
        <v>0</v>
      </c>
      <c r="BQ368" s="26"/>
      <c r="BR368" s="26"/>
      <c r="BS368" s="26"/>
      <c r="BT368" s="26"/>
    </row>
    <row r="369" spans="2:72" hidden="1" x14ac:dyDescent="0.25">
      <c r="B369" s="273">
        <v>368</v>
      </c>
      <c r="C369" s="36">
        <v>1</v>
      </c>
      <c r="E369" s="118" t="s">
        <v>992</v>
      </c>
      <c r="AW369" s="39">
        <v>588</v>
      </c>
      <c r="BB369" s="178" t="s">
        <v>155</v>
      </c>
      <c r="BD369" s="96"/>
      <c r="BH369" s="45"/>
      <c r="BJ369" s="26"/>
      <c r="BK369" s="26"/>
      <c r="BL369" s="26"/>
      <c r="BM369" s="26"/>
      <c r="BN369" s="26"/>
      <c r="BO369" s="79"/>
      <c r="BP369" s="26">
        <f>Tabela3[[#This Row],[1º trim/2025]]+Tabela3[[#This Row],[2º trim/2025]]+Tabela3[[#This Row],[3º trim/2025]]+Tabela3[[#This Row],[4º trim/2025]]</f>
        <v>0</v>
      </c>
      <c r="BQ369" s="26"/>
      <c r="BR369" s="26"/>
      <c r="BS369" s="26"/>
      <c r="BT369" s="26"/>
    </row>
    <row r="370" spans="2:72" hidden="1" x14ac:dyDescent="0.25">
      <c r="B370" s="273">
        <v>369</v>
      </c>
      <c r="C370" s="36">
        <v>1</v>
      </c>
      <c r="E370" s="118" t="s">
        <v>765</v>
      </c>
      <c r="AW370" s="39">
        <v>474</v>
      </c>
      <c r="BB370" s="178" t="s">
        <v>155</v>
      </c>
      <c r="BD370" s="96"/>
      <c r="BH370" s="45"/>
      <c r="BJ370" s="26"/>
      <c r="BK370" s="26"/>
      <c r="BL370" s="26"/>
      <c r="BM370" s="26"/>
      <c r="BN370" s="26"/>
      <c r="BO370" s="79"/>
      <c r="BP370" s="26">
        <f>Tabela3[[#This Row],[1º trim/2025]]+Tabela3[[#This Row],[2º trim/2025]]+Tabela3[[#This Row],[3º trim/2025]]+Tabela3[[#This Row],[4º trim/2025]]</f>
        <v>0</v>
      </c>
      <c r="BQ370" s="26"/>
      <c r="BR370" s="26"/>
      <c r="BS370" s="26"/>
      <c r="BT370" s="26"/>
    </row>
    <row r="371" spans="2:72" hidden="1" x14ac:dyDescent="0.25">
      <c r="B371" s="273">
        <v>370</v>
      </c>
      <c r="C371" s="36">
        <v>1</v>
      </c>
      <c r="E371" s="118" t="s">
        <v>764</v>
      </c>
      <c r="AW371" s="39">
        <v>473</v>
      </c>
      <c r="BB371" s="178" t="s">
        <v>155</v>
      </c>
      <c r="BD371" s="96"/>
      <c r="BH371" s="45"/>
      <c r="BJ371" s="26"/>
      <c r="BK371" s="26"/>
      <c r="BL371" s="26"/>
      <c r="BM371" s="26"/>
      <c r="BN371" s="26"/>
      <c r="BO371" s="79"/>
      <c r="BP371" s="26">
        <f>Tabela3[[#This Row],[1º trim/2025]]+Tabela3[[#This Row],[2º trim/2025]]+Tabela3[[#This Row],[3º trim/2025]]+Tabela3[[#This Row],[4º trim/2025]]</f>
        <v>0</v>
      </c>
      <c r="BQ371" s="26"/>
      <c r="BR371" s="26"/>
      <c r="BS371" s="26"/>
      <c r="BT371" s="26"/>
    </row>
    <row r="372" spans="2:72" hidden="1" x14ac:dyDescent="0.25">
      <c r="B372" s="273">
        <v>371</v>
      </c>
      <c r="C372" s="36">
        <v>1</v>
      </c>
      <c r="E372" s="118" t="s">
        <v>781</v>
      </c>
      <c r="AW372" s="39">
        <v>480</v>
      </c>
      <c r="BB372" s="178" t="s">
        <v>155</v>
      </c>
      <c r="BD372" s="96"/>
      <c r="BH372" s="45"/>
      <c r="BJ372" s="26"/>
      <c r="BK372" s="26"/>
      <c r="BL372" s="26"/>
      <c r="BM372" s="26"/>
      <c r="BN372" s="26"/>
      <c r="BO372" s="79"/>
      <c r="BP372" s="26">
        <f>Tabela3[[#This Row],[1º trim/2025]]+Tabela3[[#This Row],[2º trim/2025]]+Tabela3[[#This Row],[3º trim/2025]]+Tabela3[[#This Row],[4º trim/2025]]</f>
        <v>0</v>
      </c>
      <c r="BQ372" s="26"/>
      <c r="BR372" s="26"/>
      <c r="BS372" s="26"/>
      <c r="BT372" s="26"/>
    </row>
    <row r="373" spans="2:72" hidden="1" x14ac:dyDescent="0.25">
      <c r="B373" s="273">
        <v>372</v>
      </c>
      <c r="C373" s="36">
        <v>1</v>
      </c>
      <c r="E373" s="118" t="s">
        <v>756</v>
      </c>
      <c r="AF373" s="27" t="s">
        <v>82</v>
      </c>
      <c r="AW373" s="39">
        <v>464</v>
      </c>
      <c r="BB373" s="178" t="s">
        <v>155</v>
      </c>
      <c r="BD373" s="96"/>
      <c r="BH373" s="45"/>
      <c r="BJ373" s="26"/>
      <c r="BK373" s="26"/>
      <c r="BL373" s="26"/>
      <c r="BM373" s="26"/>
      <c r="BN373" s="26"/>
      <c r="BO373" s="79"/>
      <c r="BP373" s="26">
        <f>Tabela3[[#This Row],[1º trim/2025]]+Tabela3[[#This Row],[2º trim/2025]]+Tabela3[[#This Row],[3º trim/2025]]+Tabela3[[#This Row],[4º trim/2025]]</f>
        <v>0</v>
      </c>
      <c r="BQ373" s="26"/>
      <c r="BR373" s="26"/>
      <c r="BS373" s="26"/>
      <c r="BT373" s="26"/>
    </row>
    <row r="374" spans="2:72" hidden="1" x14ac:dyDescent="0.25">
      <c r="B374" s="273">
        <v>373</v>
      </c>
      <c r="C374" s="36">
        <v>1</v>
      </c>
      <c r="E374" s="118" t="s">
        <v>892</v>
      </c>
      <c r="AW374" s="39">
        <v>529</v>
      </c>
      <c r="BB374" s="178" t="s">
        <v>155</v>
      </c>
      <c r="BD374" s="96"/>
      <c r="BH374" s="45"/>
      <c r="BJ374" s="26"/>
      <c r="BK374" s="26"/>
      <c r="BL374" s="26"/>
      <c r="BM374" s="26"/>
      <c r="BN374" s="26"/>
      <c r="BO374" s="79"/>
      <c r="BP374" s="26">
        <f>Tabela3[[#This Row],[1º trim/2025]]+Tabela3[[#This Row],[2º trim/2025]]+Tabela3[[#This Row],[3º trim/2025]]+Tabela3[[#This Row],[4º trim/2025]]</f>
        <v>0</v>
      </c>
      <c r="BQ374" s="26"/>
      <c r="BR374" s="26"/>
      <c r="BS374" s="26"/>
      <c r="BT374" s="26"/>
    </row>
    <row r="375" spans="2:72" hidden="1" x14ac:dyDescent="0.25">
      <c r="B375" s="273">
        <v>374</v>
      </c>
      <c r="C375" s="36">
        <v>1</v>
      </c>
      <c r="E375" s="118" t="s">
        <v>602</v>
      </c>
      <c r="H375" s="224" t="s">
        <v>2131</v>
      </c>
      <c r="AW375" s="39">
        <v>372</v>
      </c>
      <c r="BB375" s="178" t="s">
        <v>155</v>
      </c>
      <c r="BD375" s="96"/>
      <c r="BH375" s="45"/>
      <c r="BJ375" s="26"/>
      <c r="BK375" s="26"/>
      <c r="BL375" s="26"/>
      <c r="BM375" s="26"/>
      <c r="BN375" s="26"/>
      <c r="BO375" s="79"/>
      <c r="BP375" s="26">
        <f>Tabela3[[#This Row],[1º trim/2025]]+Tabela3[[#This Row],[2º trim/2025]]+Tabela3[[#This Row],[3º trim/2025]]+Tabela3[[#This Row],[4º trim/2025]]</f>
        <v>0</v>
      </c>
      <c r="BQ375" s="26"/>
      <c r="BR375" s="26"/>
      <c r="BS375" s="26"/>
      <c r="BT375" s="26"/>
    </row>
    <row r="376" spans="2:72" hidden="1" x14ac:dyDescent="0.25">
      <c r="B376" s="273">
        <v>375</v>
      </c>
      <c r="C376" s="36">
        <v>1</v>
      </c>
      <c r="E376" s="118" t="s">
        <v>3649</v>
      </c>
      <c r="AW376" s="39">
        <v>486</v>
      </c>
      <c r="BB376" s="178" t="s">
        <v>155</v>
      </c>
      <c r="BD376" s="96"/>
      <c r="BH376" s="45"/>
      <c r="BJ376" s="26"/>
      <c r="BK376" s="26"/>
      <c r="BL376" s="26"/>
      <c r="BM376" s="26"/>
      <c r="BN376" s="26"/>
      <c r="BO376" s="79"/>
      <c r="BP376" s="26">
        <f>Tabela3[[#This Row],[1º trim/2025]]+Tabela3[[#This Row],[2º trim/2025]]+Tabela3[[#This Row],[3º trim/2025]]+Tabela3[[#This Row],[4º trim/2025]]</f>
        <v>0</v>
      </c>
      <c r="BQ376" s="26"/>
      <c r="BR376" s="26"/>
      <c r="BS376" s="26"/>
      <c r="BT376" s="26"/>
    </row>
    <row r="377" spans="2:72" hidden="1" x14ac:dyDescent="0.25">
      <c r="B377" s="273">
        <v>376</v>
      </c>
      <c r="C377" s="36">
        <v>1</v>
      </c>
      <c r="E377" s="118" t="s">
        <v>760</v>
      </c>
      <c r="AW377" s="39">
        <v>469</v>
      </c>
      <c r="BB377" s="178" t="s">
        <v>155</v>
      </c>
      <c r="BD377" s="96"/>
      <c r="BH377" s="45"/>
      <c r="BJ377" s="26"/>
      <c r="BK377" s="26"/>
      <c r="BL377" s="26"/>
      <c r="BM377" s="26"/>
      <c r="BN377" s="26"/>
      <c r="BO377" s="79"/>
      <c r="BP377" s="26">
        <f>Tabela3[[#This Row],[1º trim/2025]]+Tabela3[[#This Row],[2º trim/2025]]+Tabela3[[#This Row],[3º trim/2025]]+Tabela3[[#This Row],[4º trim/2025]]</f>
        <v>0</v>
      </c>
      <c r="BQ377" s="26"/>
      <c r="BR377" s="26"/>
      <c r="BS377" s="26"/>
      <c r="BT377" s="26"/>
    </row>
    <row r="378" spans="2:72" hidden="1" x14ac:dyDescent="0.25">
      <c r="B378" s="273">
        <v>377</v>
      </c>
      <c r="C378" s="36">
        <v>1</v>
      </c>
      <c r="E378" s="118" t="s">
        <v>804</v>
      </c>
      <c r="AW378" s="39">
        <v>491</v>
      </c>
      <c r="BB378" s="178" t="s">
        <v>155</v>
      </c>
      <c r="BD378" s="96"/>
      <c r="BH378" s="45"/>
      <c r="BJ378" s="26"/>
      <c r="BK378" s="26"/>
      <c r="BL378" s="26"/>
      <c r="BM378" s="26"/>
      <c r="BN378" s="26"/>
      <c r="BO378" s="79"/>
      <c r="BP378" s="26">
        <f>Tabela3[[#This Row],[1º trim/2025]]+Tabela3[[#This Row],[2º trim/2025]]+Tabela3[[#This Row],[3º trim/2025]]+Tabela3[[#This Row],[4º trim/2025]]</f>
        <v>0</v>
      </c>
      <c r="BQ378" s="26"/>
      <c r="BR378" s="26"/>
      <c r="BS378" s="26"/>
      <c r="BT378" s="26"/>
    </row>
    <row r="379" spans="2:72" hidden="1" x14ac:dyDescent="0.25">
      <c r="B379" s="273">
        <v>378</v>
      </c>
      <c r="C379" s="36">
        <v>1</v>
      </c>
      <c r="E379" s="118" t="s">
        <v>782</v>
      </c>
      <c r="AW379" s="39">
        <v>481</v>
      </c>
      <c r="BB379" s="178" t="s">
        <v>155</v>
      </c>
      <c r="BD379" s="96"/>
      <c r="BH379" s="45"/>
      <c r="BJ379" s="26"/>
      <c r="BK379" s="26"/>
      <c r="BL379" s="26"/>
      <c r="BM379" s="26"/>
      <c r="BN379" s="26"/>
      <c r="BO379" s="79"/>
      <c r="BP379" s="26">
        <f>Tabela3[[#This Row],[1º trim/2025]]+Tabela3[[#This Row],[2º trim/2025]]+Tabela3[[#This Row],[3º trim/2025]]+Tabela3[[#This Row],[4º trim/2025]]</f>
        <v>0</v>
      </c>
      <c r="BQ379" s="26"/>
      <c r="BR379" s="26"/>
      <c r="BS379" s="26"/>
      <c r="BT379" s="26"/>
    </row>
    <row r="380" spans="2:72" hidden="1" x14ac:dyDescent="0.25">
      <c r="B380" s="273">
        <v>379</v>
      </c>
      <c r="C380" s="36">
        <v>1</v>
      </c>
      <c r="E380" s="118" t="s">
        <v>759</v>
      </c>
      <c r="AW380" s="39">
        <v>468</v>
      </c>
      <c r="BB380" s="178" t="s">
        <v>155</v>
      </c>
      <c r="BD380" s="96"/>
      <c r="BH380" s="45"/>
      <c r="BJ380" s="26"/>
      <c r="BK380" s="26"/>
      <c r="BL380" s="26"/>
      <c r="BM380" s="26"/>
      <c r="BN380" s="26"/>
      <c r="BO380" s="79"/>
      <c r="BP380" s="26">
        <f>Tabela3[[#This Row],[1º trim/2025]]+Tabela3[[#This Row],[2º trim/2025]]+Tabela3[[#This Row],[3º trim/2025]]+Tabela3[[#This Row],[4º trim/2025]]</f>
        <v>0</v>
      </c>
      <c r="BQ380" s="26"/>
      <c r="BR380" s="26"/>
      <c r="BS380" s="26"/>
      <c r="BT380" s="26"/>
    </row>
    <row r="381" spans="2:72" hidden="1" x14ac:dyDescent="0.25">
      <c r="B381" s="273">
        <v>380</v>
      </c>
      <c r="C381" s="36">
        <v>1</v>
      </c>
      <c r="E381" s="118" t="s">
        <v>824</v>
      </c>
      <c r="AW381" s="39">
        <v>501</v>
      </c>
      <c r="BB381" s="178" t="s">
        <v>155</v>
      </c>
      <c r="BD381" s="96"/>
      <c r="BH381" s="45"/>
      <c r="BJ381" s="26"/>
      <c r="BK381" s="26"/>
      <c r="BL381" s="26"/>
      <c r="BM381" s="26"/>
      <c r="BN381" s="26"/>
      <c r="BO381" s="79"/>
      <c r="BP381" s="26">
        <f>Tabela3[[#This Row],[1º trim/2025]]+Tabela3[[#This Row],[2º trim/2025]]+Tabela3[[#This Row],[3º trim/2025]]+Tabela3[[#This Row],[4º trim/2025]]</f>
        <v>0</v>
      </c>
      <c r="BQ381" s="26"/>
      <c r="BR381" s="26"/>
      <c r="BS381" s="26"/>
      <c r="BT381" s="26"/>
    </row>
    <row r="382" spans="2:72" hidden="1" x14ac:dyDescent="0.25">
      <c r="B382" s="273">
        <v>381</v>
      </c>
      <c r="C382" s="36">
        <v>1</v>
      </c>
      <c r="E382" s="118" t="s">
        <v>758</v>
      </c>
      <c r="AW382" s="39">
        <v>466</v>
      </c>
      <c r="BB382" s="178" t="s">
        <v>155</v>
      </c>
      <c r="BD382" s="96"/>
      <c r="BH382" s="45"/>
      <c r="BJ382" s="26"/>
      <c r="BK382" s="26"/>
      <c r="BL382" s="26"/>
      <c r="BM382" s="26"/>
      <c r="BN382" s="26"/>
      <c r="BO382" s="79"/>
      <c r="BP382" s="26">
        <f>Tabela3[[#This Row],[1º trim/2025]]+Tabela3[[#This Row],[2º trim/2025]]+Tabela3[[#This Row],[3º trim/2025]]+Tabela3[[#This Row],[4º trim/2025]]</f>
        <v>0</v>
      </c>
      <c r="BQ382" s="26"/>
      <c r="BR382" s="26"/>
      <c r="BS382" s="26"/>
      <c r="BT382" s="26"/>
    </row>
    <row r="383" spans="2:72" hidden="1" x14ac:dyDescent="0.25">
      <c r="B383" s="273">
        <v>382</v>
      </c>
      <c r="C383" s="36">
        <v>1</v>
      </c>
      <c r="E383" s="118" t="s">
        <v>763</v>
      </c>
      <c r="AW383" s="39">
        <v>472</v>
      </c>
      <c r="BB383" s="178" t="s">
        <v>155</v>
      </c>
      <c r="BD383" s="96"/>
      <c r="BH383" s="45"/>
      <c r="BJ383" s="26"/>
      <c r="BK383" s="26"/>
      <c r="BL383" s="26"/>
      <c r="BM383" s="26"/>
      <c r="BN383" s="26"/>
      <c r="BO383" s="79"/>
      <c r="BP383" s="26">
        <f>Tabela3[[#This Row],[1º trim/2025]]+Tabela3[[#This Row],[2º trim/2025]]+Tabela3[[#This Row],[3º trim/2025]]+Tabela3[[#This Row],[4º trim/2025]]</f>
        <v>0</v>
      </c>
      <c r="BQ383" s="26"/>
      <c r="BR383" s="26"/>
      <c r="BS383" s="26"/>
      <c r="BT383" s="26"/>
    </row>
    <row r="384" spans="2:72" hidden="1" x14ac:dyDescent="0.25">
      <c r="B384" s="273">
        <v>383</v>
      </c>
      <c r="C384" s="36">
        <v>1</v>
      </c>
      <c r="E384" s="118" t="s">
        <v>762</v>
      </c>
      <c r="AW384" s="39">
        <v>471</v>
      </c>
      <c r="BB384" s="178" t="s">
        <v>155</v>
      </c>
      <c r="BD384" s="96"/>
      <c r="BH384" s="45"/>
      <c r="BJ384" s="26"/>
      <c r="BK384" s="26"/>
      <c r="BL384" s="26"/>
      <c r="BM384" s="26"/>
      <c r="BN384" s="26"/>
      <c r="BO384" s="79"/>
      <c r="BP384" s="26">
        <f>Tabela3[[#This Row],[1º trim/2025]]+Tabela3[[#This Row],[2º trim/2025]]+Tabela3[[#This Row],[3º trim/2025]]+Tabela3[[#This Row],[4º trim/2025]]</f>
        <v>0</v>
      </c>
      <c r="BQ384" s="26"/>
      <c r="BR384" s="26"/>
      <c r="BS384" s="26"/>
      <c r="BT384" s="26"/>
    </row>
    <row r="385" spans="2:72" hidden="1" x14ac:dyDescent="0.25">
      <c r="B385" s="273">
        <v>384</v>
      </c>
      <c r="C385" s="36">
        <v>1</v>
      </c>
      <c r="E385" s="118" t="s">
        <v>803</v>
      </c>
      <c r="AW385" s="39">
        <v>490</v>
      </c>
      <c r="BB385" s="178" t="s">
        <v>155</v>
      </c>
      <c r="BD385" s="96"/>
      <c r="BH385" s="45"/>
      <c r="BJ385" s="26"/>
      <c r="BK385" s="26"/>
      <c r="BL385" s="26"/>
      <c r="BM385" s="26"/>
      <c r="BN385" s="26"/>
      <c r="BO385" s="79"/>
      <c r="BP385" s="26">
        <f>Tabela3[[#This Row],[1º trim/2025]]+Tabela3[[#This Row],[2º trim/2025]]+Tabela3[[#This Row],[3º trim/2025]]+Tabela3[[#This Row],[4º trim/2025]]</f>
        <v>0</v>
      </c>
      <c r="BQ385" s="26"/>
      <c r="BR385" s="26"/>
      <c r="BS385" s="26"/>
      <c r="BT385" s="26"/>
    </row>
    <row r="386" spans="2:72" hidden="1" x14ac:dyDescent="0.25">
      <c r="B386" s="273">
        <v>385</v>
      </c>
      <c r="C386" s="36">
        <v>1</v>
      </c>
      <c r="E386" s="118" t="s">
        <v>863</v>
      </c>
      <c r="AW386" s="39">
        <v>517</v>
      </c>
      <c r="BB386" s="178" t="s">
        <v>155</v>
      </c>
      <c r="BD386" s="96"/>
      <c r="BH386" s="45"/>
      <c r="BJ386" s="26"/>
      <c r="BK386" s="26"/>
      <c r="BL386" s="26"/>
      <c r="BM386" s="26"/>
      <c r="BN386" s="26"/>
      <c r="BO386" s="79"/>
      <c r="BP386" s="26">
        <f>Tabela3[[#This Row],[1º trim/2025]]+Tabela3[[#This Row],[2º trim/2025]]+Tabela3[[#This Row],[3º trim/2025]]+Tabela3[[#This Row],[4º trim/2025]]</f>
        <v>0</v>
      </c>
      <c r="BQ386" s="26"/>
      <c r="BR386" s="26"/>
      <c r="BS386" s="26"/>
      <c r="BT386" s="26"/>
    </row>
    <row r="387" spans="2:72" hidden="1" x14ac:dyDescent="0.25">
      <c r="B387" s="273">
        <v>386</v>
      </c>
      <c r="C387" s="36">
        <v>1</v>
      </c>
      <c r="E387" s="118" t="s">
        <v>912</v>
      </c>
      <c r="AW387" s="39">
        <v>540</v>
      </c>
      <c r="BB387" s="178" t="s">
        <v>155</v>
      </c>
      <c r="BD387" s="96"/>
      <c r="BH387" s="45"/>
      <c r="BJ387" s="26"/>
      <c r="BK387" s="26"/>
      <c r="BL387" s="26"/>
      <c r="BM387" s="26"/>
      <c r="BN387" s="26"/>
      <c r="BO387" s="79"/>
      <c r="BP387" s="26">
        <f>Tabela3[[#This Row],[1º trim/2025]]+Tabela3[[#This Row],[2º trim/2025]]+Tabela3[[#This Row],[3º trim/2025]]+Tabela3[[#This Row],[4º trim/2025]]</f>
        <v>0</v>
      </c>
      <c r="BQ387" s="26"/>
      <c r="BR387" s="26"/>
      <c r="BS387" s="26"/>
      <c r="BT387" s="26"/>
    </row>
    <row r="388" spans="2:72" hidden="1" x14ac:dyDescent="0.25">
      <c r="B388" s="273">
        <v>387</v>
      </c>
      <c r="C388" s="36">
        <v>2</v>
      </c>
      <c r="E388" s="118" t="s">
        <v>601</v>
      </c>
      <c r="AW388" s="39">
        <v>371</v>
      </c>
      <c r="BB388" s="178" t="s">
        <v>155</v>
      </c>
      <c r="BD388" s="96"/>
      <c r="BH388" s="45"/>
      <c r="BJ388" s="26"/>
      <c r="BK388" s="26"/>
      <c r="BL388" s="26"/>
      <c r="BM388" s="26"/>
      <c r="BN388" s="26"/>
      <c r="BO388" s="79"/>
      <c r="BP388" s="26">
        <f>Tabela3[[#This Row],[1º trim/2025]]+Tabela3[[#This Row],[2º trim/2025]]+Tabela3[[#This Row],[3º trim/2025]]+Tabela3[[#This Row],[4º trim/2025]]</f>
        <v>0</v>
      </c>
      <c r="BQ388" s="26"/>
      <c r="BR388" s="26"/>
      <c r="BS388" s="26"/>
      <c r="BT388" s="26"/>
    </row>
    <row r="389" spans="2:72" hidden="1" x14ac:dyDescent="0.25">
      <c r="B389" s="273">
        <v>388</v>
      </c>
      <c r="C389" s="36">
        <v>2015</v>
      </c>
      <c r="E389" s="118" t="s">
        <v>191</v>
      </c>
      <c r="AO389" s="184">
        <v>2015</v>
      </c>
      <c r="AW389" s="39">
        <v>31</v>
      </c>
      <c r="BB389" s="178" t="s">
        <v>155</v>
      </c>
      <c r="BD389" s="96"/>
      <c r="BH389" s="45"/>
      <c r="BJ389" s="26"/>
      <c r="BK389" s="26"/>
      <c r="BL389" s="26"/>
      <c r="BM389" s="26"/>
      <c r="BN389" s="26"/>
      <c r="BO389" s="79"/>
      <c r="BP389" s="26">
        <f>Tabela3[[#This Row],[1º trim/2025]]+Tabela3[[#This Row],[2º trim/2025]]+Tabela3[[#This Row],[3º trim/2025]]+Tabela3[[#This Row],[4º trim/2025]]</f>
        <v>0</v>
      </c>
      <c r="BQ389" s="26"/>
      <c r="BR389" s="26"/>
      <c r="BS389" s="26"/>
      <c r="BT389" s="26"/>
    </row>
    <row r="390" spans="2:72" hidden="1" x14ac:dyDescent="0.25">
      <c r="B390" s="273">
        <v>389</v>
      </c>
      <c r="C390" s="36">
        <v>2016</v>
      </c>
      <c r="D390" s="118" t="s">
        <v>207</v>
      </c>
      <c r="E390" s="118" t="s">
        <v>208</v>
      </c>
      <c r="AF390" s="27" t="s">
        <v>209</v>
      </c>
      <c r="AW390" s="39">
        <v>57</v>
      </c>
      <c r="BB390" s="178" t="s">
        <v>155</v>
      </c>
      <c r="BD390" s="96"/>
      <c r="BH390" s="45"/>
      <c r="BJ390" s="26"/>
      <c r="BK390" s="26"/>
      <c r="BL390" s="26"/>
      <c r="BM390" s="26"/>
      <c r="BN390" s="26"/>
      <c r="BO390" s="79"/>
      <c r="BP390" s="26">
        <f>Tabela3[[#This Row],[1º trim/2025]]+Tabela3[[#This Row],[2º trim/2025]]+Tabela3[[#This Row],[3º trim/2025]]+Tabela3[[#This Row],[4º trim/2025]]</f>
        <v>0</v>
      </c>
      <c r="BQ390" s="26"/>
      <c r="BR390" s="26"/>
      <c r="BS390" s="26"/>
      <c r="BT390" s="26"/>
    </row>
    <row r="391" spans="2:72" hidden="1" x14ac:dyDescent="0.25">
      <c r="B391" s="273">
        <v>390</v>
      </c>
      <c r="C391" s="36">
        <v>2016</v>
      </c>
      <c r="D391" s="118" t="s">
        <v>207</v>
      </c>
      <c r="E391" s="118" t="s">
        <v>208</v>
      </c>
      <c r="AF391" s="27" t="s">
        <v>209</v>
      </c>
      <c r="AW391" s="39">
        <v>59</v>
      </c>
      <c r="BB391" s="178" t="s">
        <v>155</v>
      </c>
      <c r="BD391" s="96"/>
      <c r="BH391" s="45"/>
      <c r="BJ391" s="26"/>
      <c r="BK391" s="26"/>
      <c r="BL391" s="26"/>
      <c r="BM391" s="26"/>
      <c r="BN391" s="26"/>
      <c r="BO391" s="79"/>
      <c r="BP391" s="26">
        <f>Tabela3[[#This Row],[1º trim/2025]]+Tabela3[[#This Row],[2º trim/2025]]+Tabela3[[#This Row],[3º trim/2025]]+Tabela3[[#This Row],[4º trim/2025]]</f>
        <v>0</v>
      </c>
      <c r="BQ391" s="26"/>
      <c r="BR391" s="26"/>
      <c r="BS391" s="26"/>
      <c r="BT391" s="26"/>
    </row>
    <row r="392" spans="2:72" hidden="1" x14ac:dyDescent="0.25">
      <c r="B392" s="273">
        <v>391</v>
      </c>
      <c r="C392" s="36">
        <v>2016</v>
      </c>
      <c r="D392" s="118" t="s">
        <v>227</v>
      </c>
      <c r="E392" s="118" t="s">
        <v>228</v>
      </c>
      <c r="AF392" s="27" t="s">
        <v>209</v>
      </c>
      <c r="AW392" s="39">
        <v>72</v>
      </c>
      <c r="BB392" s="178" t="s">
        <v>155</v>
      </c>
      <c r="BD392" s="96"/>
      <c r="BH392" s="45"/>
      <c r="BJ392" s="26"/>
      <c r="BK392" s="26"/>
      <c r="BL392" s="26"/>
      <c r="BM392" s="26"/>
      <c r="BN392" s="26"/>
      <c r="BO392" s="79"/>
      <c r="BP392" s="26">
        <f>Tabela3[[#This Row],[1º trim/2025]]+Tabela3[[#This Row],[2º trim/2025]]+Tabela3[[#This Row],[3º trim/2025]]+Tabela3[[#This Row],[4º trim/2025]]</f>
        <v>0</v>
      </c>
      <c r="BQ392" s="26"/>
      <c r="BR392" s="26"/>
      <c r="BS392" s="26"/>
      <c r="BT392" s="26"/>
    </row>
    <row r="393" spans="2:72" hidden="1" x14ac:dyDescent="0.25">
      <c r="B393" s="273">
        <v>392</v>
      </c>
      <c r="C393" s="36">
        <v>2017</v>
      </c>
      <c r="D393" s="118" t="s">
        <v>650</v>
      </c>
      <c r="E393" s="118" t="s">
        <v>651</v>
      </c>
      <c r="AF393" s="27" t="s">
        <v>45</v>
      </c>
      <c r="AW393" s="39">
        <v>400</v>
      </c>
      <c r="BB393" s="178" t="s">
        <v>155</v>
      </c>
      <c r="BD393" s="96"/>
      <c r="BH393" s="45"/>
      <c r="BJ393" s="26"/>
      <c r="BK393" s="26"/>
      <c r="BL393" s="26"/>
      <c r="BM393" s="26"/>
      <c r="BN393" s="26"/>
      <c r="BO393" s="79"/>
      <c r="BP393" s="26">
        <f>Tabela3[[#This Row],[1º trim/2025]]+Tabela3[[#This Row],[2º trim/2025]]+Tabela3[[#This Row],[3º trim/2025]]+Tabela3[[#This Row],[4º trim/2025]]</f>
        <v>0</v>
      </c>
      <c r="BQ393" s="26"/>
      <c r="BR393" s="26"/>
      <c r="BS393" s="26"/>
      <c r="BT393" s="26"/>
    </row>
    <row r="394" spans="2:72" hidden="1" x14ac:dyDescent="0.25">
      <c r="B394" s="273">
        <v>393</v>
      </c>
      <c r="C394" s="36">
        <v>2017</v>
      </c>
      <c r="D394" s="118" t="s">
        <v>505</v>
      </c>
      <c r="E394" s="118" t="s">
        <v>3650</v>
      </c>
      <c r="AF394" s="27" t="s">
        <v>45</v>
      </c>
      <c r="AW394" s="39">
        <v>299</v>
      </c>
      <c r="BB394" s="178" t="s">
        <v>155</v>
      </c>
      <c r="BD394" s="96"/>
      <c r="BH394" s="45"/>
      <c r="BJ394" s="26"/>
      <c r="BK394" s="26"/>
      <c r="BL394" s="26"/>
      <c r="BM394" s="26"/>
      <c r="BN394" s="26"/>
      <c r="BO394" s="79"/>
      <c r="BP394" s="26">
        <f>Tabela3[[#This Row],[1º trim/2025]]+Tabela3[[#This Row],[2º trim/2025]]+Tabela3[[#This Row],[3º trim/2025]]+Tabela3[[#This Row],[4º trim/2025]]</f>
        <v>0</v>
      </c>
      <c r="BQ394" s="26"/>
      <c r="BR394" s="26"/>
      <c r="BS394" s="26"/>
      <c r="BT394" s="26"/>
    </row>
    <row r="395" spans="2:72" hidden="1" x14ac:dyDescent="0.25">
      <c r="B395" s="273">
        <v>394</v>
      </c>
      <c r="C395" s="36">
        <v>2017</v>
      </c>
      <c r="D395" s="118" t="s">
        <v>316</v>
      </c>
      <c r="E395" s="118" t="s">
        <v>317</v>
      </c>
      <c r="AF395" s="27" t="s">
        <v>209</v>
      </c>
      <c r="AW395" s="39">
        <v>143</v>
      </c>
      <c r="BB395" s="178" t="s">
        <v>155</v>
      </c>
      <c r="BD395" s="96">
        <v>45533</v>
      </c>
      <c r="BE395" s="46" t="s">
        <v>318</v>
      </c>
      <c r="BH395" s="45"/>
      <c r="BJ395" s="26"/>
      <c r="BK395" s="26"/>
      <c r="BL395" s="26"/>
      <c r="BM395" s="26"/>
      <c r="BN395" s="26"/>
      <c r="BO395" s="79"/>
      <c r="BP395" s="26">
        <f>Tabela3[[#This Row],[1º trim/2025]]+Tabela3[[#This Row],[2º trim/2025]]+Tabela3[[#This Row],[3º trim/2025]]+Tabela3[[#This Row],[4º trim/2025]]</f>
        <v>0</v>
      </c>
      <c r="BQ395" s="26"/>
      <c r="BR395" s="26"/>
      <c r="BS395" s="26"/>
      <c r="BT395" s="26"/>
    </row>
    <row r="396" spans="2:72" hidden="1" x14ac:dyDescent="0.25">
      <c r="B396" s="273">
        <v>395</v>
      </c>
      <c r="C396" s="36">
        <v>2017</v>
      </c>
      <c r="D396" s="118" t="s">
        <v>532</v>
      </c>
      <c r="E396" s="118" t="s">
        <v>533</v>
      </c>
      <c r="AH396" s="27" t="s">
        <v>423</v>
      </c>
      <c r="AW396" s="39">
        <v>316</v>
      </c>
      <c r="AY396" s="30" t="s">
        <v>534</v>
      </c>
      <c r="BB396" s="178" t="s">
        <v>155</v>
      </c>
      <c r="BD396" s="96"/>
      <c r="BG396" s="45">
        <v>44561</v>
      </c>
      <c r="BH396" s="45"/>
      <c r="BJ396" s="26"/>
      <c r="BK396" s="26">
        <v>0</v>
      </c>
      <c r="BL396" s="26">
        <v>0</v>
      </c>
      <c r="BM396" s="26"/>
      <c r="BN396" s="26"/>
      <c r="BO396" s="79"/>
      <c r="BP396" s="26">
        <f>Tabela3[[#This Row],[1º trim/2025]]+Tabela3[[#This Row],[2º trim/2025]]+Tabela3[[#This Row],[3º trim/2025]]+Tabela3[[#This Row],[4º trim/2025]]</f>
        <v>0</v>
      </c>
      <c r="BQ396" s="26"/>
      <c r="BR396" s="26"/>
      <c r="BS396" s="26"/>
      <c r="BT396" s="26"/>
    </row>
    <row r="397" spans="2:72" hidden="1" x14ac:dyDescent="0.25">
      <c r="B397" s="273">
        <v>396</v>
      </c>
      <c r="C397" s="36">
        <v>2017</v>
      </c>
      <c r="D397" s="118" t="s">
        <v>358</v>
      </c>
      <c r="E397" s="118" t="s">
        <v>359</v>
      </c>
      <c r="H397" s="224" t="s">
        <v>3647</v>
      </c>
      <c r="AF397" s="27" t="s">
        <v>3647</v>
      </c>
      <c r="AW397" s="39">
        <v>184</v>
      </c>
      <c r="BB397" s="178" t="s">
        <v>155</v>
      </c>
      <c r="BD397" s="96"/>
      <c r="BH397" s="45"/>
      <c r="BJ397" s="26"/>
      <c r="BK397" s="26"/>
      <c r="BL397" s="26"/>
      <c r="BM397" s="26"/>
      <c r="BN397" s="26"/>
      <c r="BO397" s="79"/>
      <c r="BP397" s="26">
        <f>Tabela3[[#This Row],[1º trim/2025]]+Tabela3[[#This Row],[2º trim/2025]]+Tabela3[[#This Row],[3º trim/2025]]+Tabela3[[#This Row],[4º trim/2025]]</f>
        <v>0</v>
      </c>
      <c r="BQ397" s="26"/>
      <c r="BR397" s="26"/>
      <c r="BS397" s="26"/>
      <c r="BT397" s="26"/>
    </row>
    <row r="398" spans="2:72" hidden="1" x14ac:dyDescent="0.25">
      <c r="B398" s="273">
        <v>397</v>
      </c>
      <c r="C398" s="36">
        <v>2017</v>
      </c>
      <c r="D398" s="118" t="s">
        <v>358</v>
      </c>
      <c r="E398" s="118" t="s">
        <v>427</v>
      </c>
      <c r="H398" s="224" t="s">
        <v>3647</v>
      </c>
      <c r="AF398" s="27" t="s">
        <v>3647</v>
      </c>
      <c r="AW398" s="39">
        <v>241</v>
      </c>
      <c r="BB398" s="178" t="s">
        <v>155</v>
      </c>
      <c r="BD398" s="96"/>
      <c r="BH398" s="45"/>
      <c r="BJ398" s="26"/>
      <c r="BK398" s="26"/>
      <c r="BL398" s="26"/>
      <c r="BM398" s="26"/>
      <c r="BN398" s="26"/>
      <c r="BO398" s="79"/>
      <c r="BP398" s="26">
        <f>Tabela3[[#This Row],[1º trim/2025]]+Tabela3[[#This Row],[2º trim/2025]]+Tabela3[[#This Row],[3º trim/2025]]+Tabela3[[#This Row],[4º trim/2025]]</f>
        <v>0</v>
      </c>
      <c r="BQ398" s="26"/>
      <c r="BR398" s="26"/>
      <c r="BS398" s="26"/>
      <c r="BT398" s="26"/>
    </row>
    <row r="399" spans="2:72" hidden="1" x14ac:dyDescent="0.25">
      <c r="B399" s="273">
        <v>398</v>
      </c>
      <c r="C399" s="36">
        <v>2017</v>
      </c>
      <c r="D399" s="118" t="s">
        <v>358</v>
      </c>
      <c r="E399" s="118" t="s">
        <v>471</v>
      </c>
      <c r="H399" s="224" t="s">
        <v>3647</v>
      </c>
      <c r="AF399" s="27" t="s">
        <v>3647</v>
      </c>
      <c r="AW399" s="39">
        <v>273</v>
      </c>
      <c r="BB399" s="178" t="s">
        <v>155</v>
      </c>
      <c r="BD399" s="96"/>
      <c r="BH399" s="45"/>
      <c r="BJ399" s="26"/>
      <c r="BK399" s="26"/>
      <c r="BL399" s="26"/>
      <c r="BM399" s="26"/>
      <c r="BN399" s="26"/>
      <c r="BO399" s="79"/>
      <c r="BP399" s="26">
        <f>Tabela3[[#This Row],[1º trim/2025]]+Tabela3[[#This Row],[2º trim/2025]]+Tabela3[[#This Row],[3º trim/2025]]+Tabela3[[#This Row],[4º trim/2025]]</f>
        <v>0</v>
      </c>
      <c r="BQ399" s="26"/>
      <c r="BR399" s="26"/>
      <c r="BS399" s="26"/>
      <c r="BT399" s="26"/>
    </row>
    <row r="400" spans="2:72" hidden="1" x14ac:dyDescent="0.25">
      <c r="B400" s="273">
        <v>399</v>
      </c>
      <c r="C400" s="36">
        <v>2018</v>
      </c>
      <c r="D400" s="118" t="s">
        <v>3651</v>
      </c>
      <c r="E400" s="118" t="s">
        <v>329</v>
      </c>
      <c r="AF400" s="27" t="s">
        <v>209</v>
      </c>
      <c r="AW400" s="39">
        <v>182</v>
      </c>
      <c r="BB400" s="178" t="s">
        <v>155</v>
      </c>
      <c r="BD400" s="96"/>
      <c r="BH400" s="45"/>
      <c r="BJ400" s="26"/>
      <c r="BK400" s="26"/>
      <c r="BL400" s="26"/>
      <c r="BM400" s="26"/>
      <c r="BN400" s="26"/>
      <c r="BO400" s="79"/>
      <c r="BP400" s="26">
        <f>Tabela3[[#This Row],[1º trim/2025]]+Tabela3[[#This Row],[2º trim/2025]]+Tabela3[[#This Row],[3º trim/2025]]+Tabela3[[#This Row],[4º trim/2025]]</f>
        <v>0</v>
      </c>
      <c r="BQ400" s="26"/>
      <c r="BR400" s="26"/>
      <c r="BS400" s="26"/>
      <c r="BT400" s="26"/>
    </row>
    <row r="401" spans="2:72" hidden="1" x14ac:dyDescent="0.25">
      <c r="B401" s="273">
        <v>400</v>
      </c>
      <c r="C401" s="36">
        <v>2018</v>
      </c>
      <c r="D401" s="118" t="s">
        <v>360</v>
      </c>
      <c r="E401" s="118" t="s">
        <v>361</v>
      </c>
      <c r="N401" s="225" t="s">
        <v>13</v>
      </c>
      <c r="O401" s="225"/>
      <c r="AF401" s="27" t="s">
        <v>209</v>
      </c>
      <c r="AH401" s="27" t="s">
        <v>362</v>
      </c>
      <c r="AW401" s="39">
        <v>185</v>
      </c>
      <c r="BB401" s="178" t="s">
        <v>155</v>
      </c>
      <c r="BD401" s="96"/>
      <c r="BH401" s="45"/>
      <c r="BJ401" s="26"/>
      <c r="BK401" s="26"/>
      <c r="BL401" s="26"/>
      <c r="BM401" s="26"/>
      <c r="BN401" s="26"/>
      <c r="BO401" s="79"/>
      <c r="BP401" s="26">
        <f>Tabela3[[#This Row],[1º trim/2025]]+Tabela3[[#This Row],[2º trim/2025]]+Tabela3[[#This Row],[3º trim/2025]]+Tabela3[[#This Row],[4º trim/2025]]</f>
        <v>0</v>
      </c>
      <c r="BQ401" s="26"/>
      <c r="BR401" s="26"/>
      <c r="BS401" s="26"/>
      <c r="BT401" s="26"/>
    </row>
    <row r="402" spans="2:72" hidden="1" x14ac:dyDescent="0.25">
      <c r="B402" s="273">
        <v>401</v>
      </c>
      <c r="C402" s="36">
        <v>2018</v>
      </c>
      <c r="D402" s="118" t="s">
        <v>527</v>
      </c>
      <c r="E402" s="118" t="s">
        <v>528</v>
      </c>
      <c r="L402" s="224" t="s">
        <v>3652</v>
      </c>
      <c r="AF402" s="27" t="s">
        <v>209</v>
      </c>
      <c r="AW402" s="39">
        <v>314</v>
      </c>
      <c r="BB402" s="178" t="s">
        <v>155</v>
      </c>
      <c r="BD402" s="96"/>
      <c r="BH402" s="45"/>
      <c r="BJ402" s="26"/>
      <c r="BK402" s="26"/>
      <c r="BL402" s="26"/>
      <c r="BM402" s="26"/>
      <c r="BN402" s="26"/>
      <c r="BO402" s="79"/>
      <c r="BP402" s="26">
        <f>Tabela3[[#This Row],[1º trim/2025]]+Tabela3[[#This Row],[2º trim/2025]]+Tabela3[[#This Row],[3º trim/2025]]+Tabela3[[#This Row],[4º trim/2025]]</f>
        <v>0</v>
      </c>
      <c r="BQ402" s="26"/>
      <c r="BR402" s="26"/>
      <c r="BS402" s="26"/>
      <c r="BT402" s="26"/>
    </row>
    <row r="403" spans="2:72" hidden="1" x14ac:dyDescent="0.25">
      <c r="B403" s="273">
        <v>402</v>
      </c>
      <c r="C403" s="36">
        <v>2018</v>
      </c>
      <c r="D403" s="118" t="s">
        <v>356</v>
      </c>
      <c r="E403" s="118" t="s">
        <v>357</v>
      </c>
      <c r="AF403" s="27" t="s">
        <v>209</v>
      </c>
      <c r="AW403" s="39">
        <v>183</v>
      </c>
      <c r="BB403" s="178" t="s">
        <v>155</v>
      </c>
      <c r="BD403" s="96">
        <v>45533</v>
      </c>
      <c r="BE403" s="46" t="s">
        <v>318</v>
      </c>
      <c r="BH403" s="45"/>
      <c r="BJ403" s="26"/>
      <c r="BK403" s="26"/>
      <c r="BL403" s="26"/>
      <c r="BM403" s="26"/>
      <c r="BN403" s="26"/>
      <c r="BO403" s="79"/>
      <c r="BP403" s="26">
        <f>Tabela3[[#This Row],[1º trim/2025]]+Tabela3[[#This Row],[2º trim/2025]]+Tabela3[[#This Row],[3º trim/2025]]+Tabela3[[#This Row],[4º trim/2025]]</f>
        <v>0</v>
      </c>
      <c r="BQ403" s="26"/>
      <c r="BR403" s="26"/>
      <c r="BS403" s="26"/>
      <c r="BT403" s="26"/>
    </row>
    <row r="404" spans="2:72" hidden="1" x14ac:dyDescent="0.25">
      <c r="B404" s="273">
        <v>403</v>
      </c>
      <c r="C404" s="36">
        <v>2018</v>
      </c>
      <c r="D404" s="118" t="s">
        <v>333</v>
      </c>
      <c r="E404" s="118" t="s">
        <v>334</v>
      </c>
      <c r="AF404" s="27" t="s">
        <v>209</v>
      </c>
      <c r="AW404" s="39">
        <v>157</v>
      </c>
      <c r="BB404" s="178" t="s">
        <v>155</v>
      </c>
      <c r="BD404" s="96">
        <v>45533</v>
      </c>
      <c r="BE404" s="46" t="s">
        <v>318</v>
      </c>
      <c r="BH404" s="45"/>
      <c r="BJ404" s="26"/>
      <c r="BK404" s="26"/>
      <c r="BL404" s="26"/>
      <c r="BM404" s="26"/>
      <c r="BN404" s="26"/>
      <c r="BO404" s="79"/>
      <c r="BP404" s="26">
        <f>Tabela3[[#This Row],[1º trim/2025]]+Tabela3[[#This Row],[2º trim/2025]]+Tabela3[[#This Row],[3º trim/2025]]+Tabela3[[#This Row],[4º trim/2025]]</f>
        <v>0</v>
      </c>
      <c r="BQ404" s="26"/>
      <c r="BR404" s="26"/>
      <c r="BS404" s="26"/>
      <c r="BT404" s="26"/>
    </row>
    <row r="405" spans="2:72" hidden="1" x14ac:dyDescent="0.25">
      <c r="B405" s="273">
        <v>404</v>
      </c>
      <c r="C405" s="36">
        <v>2018</v>
      </c>
      <c r="D405" s="118" t="s">
        <v>461</v>
      </c>
      <c r="E405" s="118" t="s">
        <v>462</v>
      </c>
      <c r="AF405" s="27" t="s">
        <v>209</v>
      </c>
      <c r="AW405" s="39">
        <v>265</v>
      </c>
      <c r="BB405" s="178" t="s">
        <v>155</v>
      </c>
      <c r="BD405" s="96"/>
      <c r="BH405" s="45"/>
      <c r="BJ405" s="26"/>
      <c r="BK405" s="26"/>
      <c r="BL405" s="26"/>
      <c r="BM405" s="26"/>
      <c r="BN405" s="26"/>
      <c r="BO405" s="79"/>
      <c r="BP405" s="26">
        <f>Tabela3[[#This Row],[1º trim/2025]]+Tabela3[[#This Row],[2º trim/2025]]+Tabela3[[#This Row],[3º trim/2025]]+Tabela3[[#This Row],[4º trim/2025]]</f>
        <v>0</v>
      </c>
      <c r="BQ405" s="26"/>
      <c r="BR405" s="26"/>
      <c r="BS405" s="26"/>
      <c r="BT405" s="26"/>
    </row>
    <row r="406" spans="2:72" hidden="1" x14ac:dyDescent="0.25">
      <c r="B406" s="273">
        <v>405</v>
      </c>
      <c r="C406" s="36">
        <v>2018</v>
      </c>
      <c r="D406" s="118" t="s">
        <v>414</v>
      </c>
      <c r="E406" s="118" t="s">
        <v>415</v>
      </c>
      <c r="AF406" s="27" t="s">
        <v>209</v>
      </c>
      <c r="AW406" s="39">
        <v>235</v>
      </c>
      <c r="BB406" s="178" t="s">
        <v>155</v>
      </c>
      <c r="BD406" s="96"/>
      <c r="BH406" s="45"/>
      <c r="BJ406" s="26"/>
      <c r="BK406" s="26"/>
      <c r="BL406" s="26"/>
      <c r="BM406" s="26"/>
      <c r="BN406" s="26"/>
      <c r="BO406" s="79"/>
      <c r="BP406" s="26">
        <f>Tabela3[[#This Row],[1º trim/2025]]+Tabela3[[#This Row],[2º trim/2025]]+Tabela3[[#This Row],[3º trim/2025]]+Tabela3[[#This Row],[4º trim/2025]]</f>
        <v>0</v>
      </c>
      <c r="BQ406" s="26"/>
      <c r="BR406" s="26"/>
      <c r="BS406" s="26"/>
      <c r="BT406" s="26"/>
    </row>
    <row r="407" spans="2:72" hidden="1" x14ac:dyDescent="0.25">
      <c r="B407" s="273">
        <v>406</v>
      </c>
      <c r="C407" s="36">
        <v>2018</v>
      </c>
      <c r="D407" s="118" t="s">
        <v>3064</v>
      </c>
      <c r="E407" s="118" t="s">
        <v>3065</v>
      </c>
      <c r="AC407" s="26" t="s">
        <v>1093</v>
      </c>
      <c r="AF407" s="27" t="s">
        <v>78</v>
      </c>
      <c r="AH407" s="27" t="s">
        <v>423</v>
      </c>
      <c r="BB407" s="178" t="s">
        <v>155</v>
      </c>
      <c r="BD407" s="96"/>
      <c r="BG407" s="45">
        <v>43438</v>
      </c>
      <c r="BH407" s="45"/>
      <c r="BJ407" s="26"/>
      <c r="BK407" s="26"/>
      <c r="BL407" s="26"/>
      <c r="BM407" s="26"/>
      <c r="BN407" s="26"/>
      <c r="BO407" s="79"/>
      <c r="BP407" s="26">
        <f>Tabela3[[#This Row],[1º trim/2025]]+Tabela3[[#This Row],[2º trim/2025]]+Tabela3[[#This Row],[3º trim/2025]]+Tabela3[[#This Row],[4º trim/2025]]</f>
        <v>0</v>
      </c>
      <c r="BQ407" s="26"/>
      <c r="BR407" s="26"/>
      <c r="BS407" s="26"/>
      <c r="BT407" s="26"/>
    </row>
    <row r="408" spans="2:72" hidden="1" x14ac:dyDescent="0.25">
      <c r="B408" s="273">
        <v>407</v>
      </c>
      <c r="C408" s="36">
        <v>2018</v>
      </c>
      <c r="D408" s="118" t="s">
        <v>396</v>
      </c>
      <c r="E408" s="118" t="s">
        <v>397</v>
      </c>
      <c r="AF408" s="27" t="s">
        <v>209</v>
      </c>
      <c r="AW408" s="39">
        <v>220</v>
      </c>
      <c r="BB408" s="178" t="s">
        <v>155</v>
      </c>
      <c r="BD408" s="96"/>
      <c r="BH408" s="45"/>
      <c r="BJ408" s="26"/>
      <c r="BK408" s="26"/>
      <c r="BL408" s="26"/>
      <c r="BM408" s="26"/>
      <c r="BN408" s="26"/>
      <c r="BO408" s="79"/>
      <c r="BP408" s="26">
        <f>Tabela3[[#This Row],[1º trim/2025]]+Tabela3[[#This Row],[2º trim/2025]]+Tabela3[[#This Row],[3º trim/2025]]+Tabela3[[#This Row],[4º trim/2025]]</f>
        <v>0</v>
      </c>
      <c r="BQ408" s="26"/>
      <c r="BR408" s="26"/>
      <c r="BS408" s="26"/>
      <c r="BT408" s="26"/>
    </row>
    <row r="409" spans="2:72" hidden="1" x14ac:dyDescent="0.25">
      <c r="B409" s="273">
        <v>408</v>
      </c>
      <c r="C409" s="36">
        <v>2018</v>
      </c>
      <c r="D409" s="118" t="s">
        <v>236</v>
      </c>
      <c r="E409" s="118" t="s">
        <v>237</v>
      </c>
      <c r="AF409" s="27" t="s">
        <v>45</v>
      </c>
      <c r="AW409" s="39">
        <v>78</v>
      </c>
      <c r="BB409" s="178" t="s">
        <v>155</v>
      </c>
      <c r="BD409" s="96"/>
      <c r="BH409" s="45"/>
      <c r="BJ409" s="26"/>
      <c r="BK409" s="26"/>
      <c r="BL409" s="26"/>
      <c r="BM409" s="26"/>
      <c r="BN409" s="26"/>
      <c r="BO409" s="79"/>
      <c r="BP409" s="26">
        <f>Tabela3[[#This Row],[1º trim/2025]]+Tabela3[[#This Row],[2º trim/2025]]+Tabela3[[#This Row],[3º trim/2025]]+Tabela3[[#This Row],[4º trim/2025]]</f>
        <v>0</v>
      </c>
      <c r="BQ409" s="26"/>
      <c r="BR409" s="26"/>
      <c r="BS409" s="26"/>
      <c r="BT409" s="26"/>
    </row>
    <row r="410" spans="2:72" hidden="1" x14ac:dyDescent="0.25">
      <c r="B410" s="273">
        <v>409</v>
      </c>
      <c r="C410" s="36">
        <v>2018</v>
      </c>
      <c r="D410" s="118" t="s">
        <v>457</v>
      </c>
      <c r="E410" s="118" t="s">
        <v>458</v>
      </c>
      <c r="AF410" s="27" t="s">
        <v>209</v>
      </c>
      <c r="AW410" s="39">
        <v>263</v>
      </c>
      <c r="BB410" s="178" t="s">
        <v>155</v>
      </c>
      <c r="BD410" s="96">
        <v>45533</v>
      </c>
      <c r="BE410" s="46" t="s">
        <v>318</v>
      </c>
      <c r="BH410" s="45"/>
      <c r="BJ410" s="26"/>
      <c r="BK410" s="26"/>
      <c r="BL410" s="26"/>
      <c r="BM410" s="26"/>
      <c r="BN410" s="26"/>
      <c r="BO410" s="79"/>
      <c r="BP410" s="26">
        <f>Tabela3[[#This Row],[1º trim/2025]]+Tabela3[[#This Row],[2º trim/2025]]+Tabela3[[#This Row],[3º trim/2025]]+Tabela3[[#This Row],[4º trim/2025]]</f>
        <v>0</v>
      </c>
      <c r="BQ410" s="26"/>
      <c r="BR410" s="26"/>
      <c r="BS410" s="26"/>
      <c r="BT410" s="26"/>
    </row>
    <row r="411" spans="2:72" hidden="1" x14ac:dyDescent="0.25">
      <c r="B411" s="273">
        <v>410</v>
      </c>
      <c r="C411" s="36">
        <v>2018</v>
      </c>
      <c r="D411" s="118" t="s">
        <v>341</v>
      </c>
      <c r="E411" s="118" t="s">
        <v>342</v>
      </c>
      <c r="AF411" s="27" t="s">
        <v>209</v>
      </c>
      <c r="AW411" s="39">
        <v>162</v>
      </c>
      <c r="BB411" s="178" t="s">
        <v>155</v>
      </c>
      <c r="BD411" s="96"/>
      <c r="BH411" s="45"/>
      <c r="BJ411" s="26"/>
      <c r="BK411" s="26"/>
      <c r="BL411" s="26"/>
      <c r="BM411" s="26"/>
      <c r="BN411" s="26"/>
      <c r="BO411" s="79"/>
      <c r="BP411" s="26">
        <f>Tabela3[[#This Row],[1º trim/2025]]+Tabela3[[#This Row],[2º trim/2025]]+Tabela3[[#This Row],[3º trim/2025]]+Tabela3[[#This Row],[4º trim/2025]]</f>
        <v>0</v>
      </c>
      <c r="BQ411" s="26"/>
      <c r="BR411" s="26"/>
      <c r="BS411" s="26"/>
      <c r="BT411" s="26"/>
    </row>
    <row r="412" spans="2:72" hidden="1" x14ac:dyDescent="0.25">
      <c r="B412" s="273">
        <v>411</v>
      </c>
      <c r="C412" s="36">
        <v>2018</v>
      </c>
      <c r="D412" s="118" t="s">
        <v>495</v>
      </c>
      <c r="E412" s="118" t="s">
        <v>496</v>
      </c>
      <c r="AF412" s="27" t="s">
        <v>209</v>
      </c>
      <c r="AW412" s="39">
        <v>292</v>
      </c>
      <c r="BB412" s="178" t="s">
        <v>155</v>
      </c>
      <c r="BD412" s="96"/>
      <c r="BH412" s="45"/>
      <c r="BJ412" s="26"/>
      <c r="BK412" s="26"/>
      <c r="BL412" s="26"/>
      <c r="BM412" s="26"/>
      <c r="BN412" s="26"/>
      <c r="BO412" s="79"/>
      <c r="BP412" s="26">
        <f>Tabela3[[#This Row],[1º trim/2025]]+Tabela3[[#This Row],[2º trim/2025]]+Tabela3[[#This Row],[3º trim/2025]]+Tabela3[[#This Row],[4º trim/2025]]</f>
        <v>0</v>
      </c>
      <c r="BQ412" s="26"/>
      <c r="BR412" s="26"/>
      <c r="BS412" s="26"/>
      <c r="BT412" s="26"/>
    </row>
    <row r="413" spans="2:72" hidden="1" x14ac:dyDescent="0.25">
      <c r="B413" s="273">
        <v>412</v>
      </c>
      <c r="C413" s="36">
        <v>2018</v>
      </c>
      <c r="D413" s="118" t="s">
        <v>443</v>
      </c>
      <c r="E413" s="118" t="s">
        <v>444</v>
      </c>
      <c r="AF413" s="27" t="s">
        <v>209</v>
      </c>
      <c r="AW413" s="39">
        <v>252</v>
      </c>
      <c r="BB413" s="178" t="s">
        <v>155</v>
      </c>
      <c r="BD413" s="96"/>
      <c r="BH413" s="45"/>
      <c r="BJ413" s="26"/>
      <c r="BK413" s="26"/>
      <c r="BL413" s="26"/>
      <c r="BM413" s="26"/>
      <c r="BN413" s="26"/>
      <c r="BO413" s="79"/>
      <c r="BP413" s="26">
        <f>Tabela3[[#This Row],[1º trim/2025]]+Tabela3[[#This Row],[2º trim/2025]]+Tabela3[[#This Row],[3º trim/2025]]+Tabela3[[#This Row],[4º trim/2025]]</f>
        <v>0</v>
      </c>
      <c r="BQ413" s="26"/>
      <c r="BR413" s="26"/>
      <c r="BS413" s="26"/>
      <c r="BT413" s="26"/>
    </row>
    <row r="414" spans="2:72" hidden="1" x14ac:dyDescent="0.25">
      <c r="B414" s="273">
        <v>413</v>
      </c>
      <c r="C414" s="36">
        <v>2019</v>
      </c>
      <c r="D414" s="118" t="s">
        <v>398</v>
      </c>
      <c r="E414" s="118" t="s">
        <v>399</v>
      </c>
      <c r="AF414" s="27" t="s">
        <v>209</v>
      </c>
      <c r="AW414" s="39">
        <v>221</v>
      </c>
      <c r="BB414" s="178" t="s">
        <v>155</v>
      </c>
      <c r="BD414" s="96"/>
      <c r="BH414" s="45"/>
      <c r="BJ414" s="26"/>
      <c r="BK414" s="26"/>
      <c r="BL414" s="26"/>
      <c r="BM414" s="26"/>
      <c r="BN414" s="26"/>
      <c r="BO414" s="79"/>
      <c r="BP414" s="26">
        <f>Tabela3[[#This Row],[1º trim/2025]]+Tabela3[[#This Row],[2º trim/2025]]+Tabela3[[#This Row],[3º trim/2025]]+Tabela3[[#This Row],[4º trim/2025]]</f>
        <v>0</v>
      </c>
      <c r="BQ414" s="26"/>
      <c r="BR414" s="26"/>
      <c r="BS414" s="26"/>
      <c r="BT414" s="26"/>
    </row>
    <row r="415" spans="2:72" hidden="1" x14ac:dyDescent="0.25">
      <c r="B415" s="273">
        <v>414</v>
      </c>
      <c r="C415" s="36">
        <v>2019</v>
      </c>
      <c r="D415" s="118" t="s">
        <v>640</v>
      </c>
      <c r="E415" s="118" t="s">
        <v>641</v>
      </c>
      <c r="AH415" s="27" t="s">
        <v>423</v>
      </c>
      <c r="AW415" s="39">
        <v>391</v>
      </c>
      <c r="AY415" s="30" t="s">
        <v>642</v>
      </c>
      <c r="BB415" s="178" t="s">
        <v>155</v>
      </c>
      <c r="BD415" s="96"/>
      <c r="BG415" s="45">
        <v>44308</v>
      </c>
      <c r="BH415" s="45"/>
      <c r="BJ415" s="26">
        <v>0</v>
      </c>
      <c r="BK415" s="26">
        <v>0</v>
      </c>
      <c r="BL415" s="26">
        <v>0</v>
      </c>
      <c r="BM415" s="26"/>
      <c r="BN415" s="26"/>
      <c r="BO415" s="79"/>
      <c r="BP415" s="26">
        <f>Tabela3[[#This Row],[1º trim/2025]]+Tabela3[[#This Row],[2º trim/2025]]+Tabela3[[#This Row],[3º trim/2025]]+Tabela3[[#This Row],[4º trim/2025]]</f>
        <v>0</v>
      </c>
      <c r="BQ415" s="26"/>
      <c r="BR415" s="26"/>
      <c r="BS415" s="26"/>
      <c r="BT415" s="26"/>
    </row>
    <row r="416" spans="2:72" hidden="1" x14ac:dyDescent="0.25">
      <c r="B416" s="273">
        <v>415</v>
      </c>
      <c r="C416" s="36">
        <v>2019</v>
      </c>
      <c r="D416" s="118" t="s">
        <v>509</v>
      </c>
      <c r="E416" s="118" t="s">
        <v>510</v>
      </c>
      <c r="AF416" s="27" t="s">
        <v>209</v>
      </c>
      <c r="AW416" s="39">
        <v>302</v>
      </c>
      <c r="BB416" s="178" t="s">
        <v>155</v>
      </c>
      <c r="BD416" s="96"/>
      <c r="BH416" s="45"/>
      <c r="BJ416" s="26"/>
      <c r="BK416" s="26"/>
      <c r="BL416" s="26"/>
      <c r="BM416" s="26"/>
      <c r="BN416" s="26"/>
      <c r="BO416" s="79"/>
      <c r="BP416" s="26">
        <f>Tabela3[[#This Row],[1º trim/2025]]+Tabela3[[#This Row],[2º trim/2025]]+Tabela3[[#This Row],[3º trim/2025]]+Tabela3[[#This Row],[4º trim/2025]]</f>
        <v>0</v>
      </c>
      <c r="BQ416" s="26"/>
      <c r="BR416" s="26"/>
      <c r="BS416" s="26"/>
      <c r="BT416" s="26"/>
    </row>
    <row r="417" spans="1:72" hidden="1" x14ac:dyDescent="0.25">
      <c r="B417" s="273">
        <v>416</v>
      </c>
      <c r="C417" s="36">
        <v>2019</v>
      </c>
      <c r="D417" s="118" t="s">
        <v>503</v>
      </c>
      <c r="E417" s="118" t="s">
        <v>504</v>
      </c>
      <c r="AF417" s="27" t="s">
        <v>209</v>
      </c>
      <c r="AW417" s="39">
        <v>298</v>
      </c>
      <c r="BB417" s="178" t="s">
        <v>155</v>
      </c>
      <c r="BD417" s="96"/>
      <c r="BH417" s="45"/>
      <c r="BJ417" s="26"/>
      <c r="BK417" s="26"/>
      <c r="BL417" s="26"/>
      <c r="BM417" s="26"/>
      <c r="BN417" s="26"/>
      <c r="BO417" s="79"/>
      <c r="BP417" s="26">
        <f>Tabela3[[#This Row],[1º trim/2025]]+Tabela3[[#This Row],[2º trim/2025]]+Tabela3[[#This Row],[3º trim/2025]]+Tabela3[[#This Row],[4º trim/2025]]</f>
        <v>0</v>
      </c>
      <c r="BQ417" s="26"/>
      <c r="BR417" s="26"/>
      <c r="BS417" s="26"/>
      <c r="BT417" s="26"/>
    </row>
    <row r="418" spans="1:72" hidden="1" x14ac:dyDescent="0.25">
      <c r="B418" s="273">
        <v>417</v>
      </c>
      <c r="C418" s="36">
        <v>2019</v>
      </c>
      <c r="D418" s="118" t="s">
        <v>514</v>
      </c>
      <c r="E418" s="118" t="s">
        <v>515</v>
      </c>
      <c r="AF418" s="27" t="s">
        <v>209</v>
      </c>
      <c r="AW418" s="39">
        <v>306</v>
      </c>
      <c r="BB418" s="178" t="s">
        <v>155</v>
      </c>
      <c r="BD418" s="96"/>
      <c r="BH418" s="45"/>
      <c r="BJ418" s="26"/>
      <c r="BK418" s="26"/>
      <c r="BL418" s="26"/>
      <c r="BM418" s="26"/>
      <c r="BN418" s="26"/>
      <c r="BO418" s="79"/>
      <c r="BP418" s="26">
        <f>Tabela3[[#This Row],[1º trim/2025]]+Tabela3[[#This Row],[2º trim/2025]]+Tabela3[[#This Row],[3º trim/2025]]+Tabela3[[#This Row],[4º trim/2025]]</f>
        <v>0</v>
      </c>
      <c r="BQ418" s="26"/>
      <c r="BR418" s="26"/>
      <c r="BS418" s="26"/>
      <c r="BT418" s="26"/>
    </row>
    <row r="419" spans="1:72" hidden="1" x14ac:dyDescent="0.25">
      <c r="B419" s="273">
        <v>418</v>
      </c>
      <c r="C419" s="36">
        <v>2019</v>
      </c>
      <c r="D419" s="118" t="s">
        <v>507</v>
      </c>
      <c r="E419" s="118" t="s">
        <v>508</v>
      </c>
      <c r="AF419" s="27" t="s">
        <v>45</v>
      </c>
      <c r="AW419" s="39">
        <v>301</v>
      </c>
      <c r="BB419" s="178" t="s">
        <v>155</v>
      </c>
      <c r="BD419" s="96"/>
      <c r="BH419" s="45"/>
      <c r="BJ419" s="26"/>
      <c r="BK419" s="26"/>
      <c r="BL419" s="26"/>
      <c r="BM419" s="26"/>
      <c r="BN419" s="26"/>
      <c r="BO419" s="79"/>
      <c r="BP419" s="26">
        <f>Tabela3[[#This Row],[1º trim/2025]]+Tabela3[[#This Row],[2º trim/2025]]+Tabela3[[#This Row],[3º trim/2025]]+Tabela3[[#This Row],[4º trim/2025]]</f>
        <v>0</v>
      </c>
      <c r="BQ419" s="26"/>
      <c r="BR419" s="26"/>
      <c r="BS419" s="26"/>
      <c r="BT419" s="26"/>
    </row>
    <row r="420" spans="1:72" hidden="1" x14ac:dyDescent="0.25">
      <c r="B420" s="273">
        <v>419</v>
      </c>
      <c r="C420" s="36">
        <v>2019</v>
      </c>
      <c r="D420" s="118" t="s">
        <v>542</v>
      </c>
      <c r="E420" s="118" t="s">
        <v>543</v>
      </c>
      <c r="AF420" s="27" t="s">
        <v>45</v>
      </c>
      <c r="AW420" s="39">
        <v>321</v>
      </c>
      <c r="BB420" s="178" t="s">
        <v>155</v>
      </c>
      <c r="BD420" s="96"/>
      <c r="BH420" s="45"/>
      <c r="BJ420" s="26"/>
      <c r="BK420" s="26"/>
      <c r="BL420" s="26"/>
      <c r="BM420" s="26"/>
      <c r="BN420" s="26"/>
      <c r="BO420" s="79"/>
      <c r="BP420" s="26">
        <f>Tabela3[[#This Row],[1º trim/2025]]+Tabela3[[#This Row],[2º trim/2025]]+Tabela3[[#This Row],[3º trim/2025]]+Tabela3[[#This Row],[4º trim/2025]]</f>
        <v>0</v>
      </c>
      <c r="BQ420" s="26"/>
      <c r="BR420" s="26"/>
      <c r="BS420" s="26"/>
      <c r="BT420" s="26"/>
    </row>
    <row r="421" spans="1:72" hidden="1" x14ac:dyDescent="0.25">
      <c r="B421" s="273">
        <v>420</v>
      </c>
      <c r="C421" s="36">
        <v>2019</v>
      </c>
      <c r="D421" s="118" t="s">
        <v>535</v>
      </c>
      <c r="E421" s="118" t="s">
        <v>536</v>
      </c>
      <c r="AF421" s="27" t="s">
        <v>209</v>
      </c>
      <c r="AW421" s="39">
        <v>317</v>
      </c>
      <c r="BB421" s="178" t="s">
        <v>155</v>
      </c>
      <c r="BD421" s="96"/>
      <c r="BH421" s="45"/>
      <c r="BJ421" s="26"/>
      <c r="BK421" s="26"/>
      <c r="BL421" s="26"/>
      <c r="BM421" s="26"/>
      <c r="BN421" s="26"/>
      <c r="BO421" s="79"/>
      <c r="BP421" s="26">
        <f>Tabela3[[#This Row],[1º trim/2025]]+Tabela3[[#This Row],[2º trim/2025]]+Tabela3[[#This Row],[3º trim/2025]]+Tabela3[[#This Row],[4º trim/2025]]</f>
        <v>0</v>
      </c>
      <c r="BQ421" s="26"/>
      <c r="BR421" s="26"/>
      <c r="BS421" s="26"/>
      <c r="BT421" s="26"/>
    </row>
    <row r="422" spans="1:72" hidden="1" x14ac:dyDescent="0.25">
      <c r="B422" s="273">
        <v>421</v>
      </c>
      <c r="C422" s="36">
        <v>2019</v>
      </c>
      <c r="D422" s="118" t="s">
        <v>521</v>
      </c>
      <c r="E422" s="118" t="s">
        <v>522</v>
      </c>
      <c r="AF422" s="27" t="s">
        <v>209</v>
      </c>
      <c r="AW422" s="39">
        <v>310</v>
      </c>
      <c r="BB422" s="178" t="s">
        <v>155</v>
      </c>
      <c r="BD422" s="96"/>
      <c r="BH422" s="45"/>
      <c r="BJ422" s="26"/>
      <c r="BK422" s="26"/>
      <c r="BL422" s="26"/>
      <c r="BM422" s="26"/>
      <c r="BN422" s="26"/>
      <c r="BO422" s="79"/>
      <c r="BP422" s="26">
        <f>Tabela3[[#This Row],[1º trim/2025]]+Tabela3[[#This Row],[2º trim/2025]]+Tabela3[[#This Row],[3º trim/2025]]+Tabela3[[#This Row],[4º trim/2025]]</f>
        <v>0</v>
      </c>
      <c r="BQ422" s="26"/>
      <c r="BR422" s="26"/>
      <c r="BS422" s="26"/>
      <c r="BT422" s="26"/>
    </row>
    <row r="423" spans="1:72" hidden="1" x14ac:dyDescent="0.25">
      <c r="A423" s="44" t="s">
        <v>501</v>
      </c>
      <c r="B423" s="273">
        <v>422</v>
      </c>
      <c r="C423" s="36">
        <v>2019</v>
      </c>
      <c r="D423" s="118" t="s">
        <v>1061</v>
      </c>
      <c r="E423" s="118" t="s">
        <v>1062</v>
      </c>
      <c r="F423" s="118" t="s">
        <v>3653</v>
      </c>
      <c r="G423" s="296" t="s">
        <v>3654</v>
      </c>
      <c r="AG423" s="27" t="s">
        <v>1834</v>
      </c>
      <c r="AH423" s="27" t="s">
        <v>423</v>
      </c>
      <c r="AL423" s="120" t="s">
        <v>29</v>
      </c>
      <c r="AN423" s="27" t="s">
        <v>154</v>
      </c>
      <c r="AP423" s="38" t="s">
        <v>501</v>
      </c>
      <c r="AQ423" s="38" t="s">
        <v>501</v>
      </c>
      <c r="AR423" s="39" t="s">
        <v>664</v>
      </c>
      <c r="AS423" s="39" t="s">
        <v>31</v>
      </c>
      <c r="AT423" s="40" t="s">
        <v>424</v>
      </c>
      <c r="AW423" s="39">
        <v>620</v>
      </c>
      <c r="AY423" s="30" t="s">
        <v>1063</v>
      </c>
      <c r="BB423" s="178"/>
      <c r="BC423" s="96" t="s">
        <v>501</v>
      </c>
      <c r="BE423" s="46" t="s">
        <v>1064</v>
      </c>
      <c r="BF423" s="27" t="s">
        <v>3655</v>
      </c>
      <c r="BG423" s="45">
        <v>45741</v>
      </c>
      <c r="BH423" s="45"/>
      <c r="BJ423" s="28">
        <v>101</v>
      </c>
      <c r="BK423" s="28">
        <v>183</v>
      </c>
      <c r="BL423" s="28">
        <v>34</v>
      </c>
      <c r="BM423" s="27" t="s">
        <v>3656</v>
      </c>
      <c r="BN423" s="194">
        <v>62</v>
      </c>
      <c r="BP423" s="26">
        <f>Tabela3[[#This Row],[1º trim/2025]]+Tabela3[[#This Row],[2º trim/2025]]+Tabela3[[#This Row],[3º trim/2025]]+Tabela3[[#This Row],[4º trim/2025]]</f>
        <v>1</v>
      </c>
      <c r="BQ423" s="28">
        <v>1</v>
      </c>
    </row>
    <row r="424" spans="1:72" hidden="1" x14ac:dyDescent="0.25">
      <c r="B424" s="273">
        <v>423</v>
      </c>
      <c r="C424" s="36">
        <v>2019</v>
      </c>
      <c r="D424" s="118" t="s">
        <v>544</v>
      </c>
      <c r="E424" s="118" t="s">
        <v>545</v>
      </c>
      <c r="AF424" s="27" t="s">
        <v>45</v>
      </c>
      <c r="AW424" s="39">
        <v>323</v>
      </c>
      <c r="BB424" s="178" t="s">
        <v>155</v>
      </c>
      <c r="BD424" s="96"/>
      <c r="BH424" s="45"/>
      <c r="BJ424" s="26"/>
      <c r="BK424" s="26"/>
      <c r="BL424" s="26"/>
      <c r="BM424" s="26"/>
      <c r="BN424" s="26"/>
      <c r="BO424" s="79"/>
      <c r="BP424" s="26">
        <f>Tabela3[[#This Row],[1º trim/2025]]+Tabela3[[#This Row],[2º trim/2025]]+Tabela3[[#This Row],[3º trim/2025]]+Tabela3[[#This Row],[4º trim/2025]]</f>
        <v>0</v>
      </c>
      <c r="BQ424" s="26"/>
      <c r="BR424" s="26"/>
      <c r="BS424" s="26"/>
      <c r="BT424" s="26"/>
    </row>
    <row r="425" spans="1:72" hidden="1" x14ac:dyDescent="0.25">
      <c r="B425" s="273">
        <v>424</v>
      </c>
      <c r="C425" s="36">
        <v>2019</v>
      </c>
      <c r="D425" s="118" t="s">
        <v>529</v>
      </c>
      <c r="E425" s="118" t="s">
        <v>530</v>
      </c>
      <c r="AN425" s="27" t="s">
        <v>154</v>
      </c>
      <c r="AS425" s="39" t="s">
        <v>31</v>
      </c>
      <c r="AW425" s="39">
        <v>315</v>
      </c>
      <c r="AY425" s="30" t="s">
        <v>531</v>
      </c>
      <c r="BB425" s="178" t="s">
        <v>155</v>
      </c>
      <c r="BD425" s="96"/>
      <c r="BG425" s="45">
        <v>43703</v>
      </c>
      <c r="BH425" s="45"/>
      <c r="BJ425" s="26">
        <v>0</v>
      </c>
      <c r="BK425" s="26">
        <v>0</v>
      </c>
      <c r="BL425" s="26">
        <v>0</v>
      </c>
      <c r="BM425" s="26"/>
      <c r="BN425" s="26"/>
      <c r="BO425" s="79"/>
      <c r="BP425" s="26">
        <f>Tabela3[[#This Row],[1º trim/2025]]+Tabela3[[#This Row],[2º trim/2025]]+Tabela3[[#This Row],[3º trim/2025]]+Tabela3[[#This Row],[4º trim/2025]]</f>
        <v>0</v>
      </c>
      <c r="BQ425" s="26"/>
      <c r="BR425" s="26"/>
      <c r="BS425" s="26"/>
      <c r="BT425" s="26"/>
    </row>
    <row r="426" spans="1:72" hidden="1" x14ac:dyDescent="0.25">
      <c r="B426" s="273">
        <v>425</v>
      </c>
      <c r="C426" s="36">
        <v>2019</v>
      </c>
      <c r="D426" s="118" t="s">
        <v>620</v>
      </c>
      <c r="E426" s="118" t="s">
        <v>621</v>
      </c>
      <c r="AF426" s="27" t="s">
        <v>45</v>
      </c>
      <c r="AW426" s="39">
        <v>382</v>
      </c>
      <c r="BB426" s="178" t="s">
        <v>155</v>
      </c>
      <c r="BD426" s="96"/>
      <c r="BH426" s="45"/>
      <c r="BJ426" s="26"/>
      <c r="BK426" s="26"/>
      <c r="BL426" s="26"/>
      <c r="BM426" s="26"/>
      <c r="BN426" s="26"/>
      <c r="BO426" s="79"/>
      <c r="BP426" s="26">
        <f>Tabela3[[#This Row],[1º trim/2025]]+Tabela3[[#This Row],[2º trim/2025]]+Tabela3[[#This Row],[3º trim/2025]]+Tabela3[[#This Row],[4º trim/2025]]</f>
        <v>0</v>
      </c>
      <c r="BQ426" s="26"/>
      <c r="BR426" s="26"/>
      <c r="BS426" s="26"/>
      <c r="BT426" s="26"/>
    </row>
    <row r="427" spans="1:72" hidden="1" x14ac:dyDescent="0.25">
      <c r="B427" s="273">
        <v>426</v>
      </c>
      <c r="C427" s="36">
        <v>2019</v>
      </c>
      <c r="D427" s="118" t="s">
        <v>2970</v>
      </c>
      <c r="E427" s="118" t="s">
        <v>2971</v>
      </c>
      <c r="AH427" s="27" t="s">
        <v>423</v>
      </c>
      <c r="AN427" s="27" t="s">
        <v>154</v>
      </c>
      <c r="AS427" s="39" t="s">
        <v>31</v>
      </c>
      <c r="BB427" s="178" t="s">
        <v>155</v>
      </c>
      <c r="BD427" s="96"/>
      <c r="BH427" s="45"/>
      <c r="BJ427" s="26"/>
      <c r="BK427" s="26">
        <v>54</v>
      </c>
      <c r="BL427" s="26"/>
      <c r="BM427" s="26"/>
      <c r="BN427" s="26"/>
      <c r="BO427" s="79"/>
      <c r="BP427" s="26">
        <f>Tabela3[[#This Row],[1º trim/2025]]+Tabela3[[#This Row],[2º trim/2025]]+Tabela3[[#This Row],[3º trim/2025]]+Tabela3[[#This Row],[4º trim/2025]]</f>
        <v>0</v>
      </c>
      <c r="BQ427" s="26"/>
      <c r="BR427" s="26"/>
      <c r="BS427" s="26"/>
      <c r="BT427" s="26"/>
    </row>
    <row r="428" spans="1:72" hidden="1" x14ac:dyDescent="0.25">
      <c r="B428" s="273">
        <v>427</v>
      </c>
      <c r="C428" s="36">
        <v>2019</v>
      </c>
      <c r="D428" s="118" t="s">
        <v>3004</v>
      </c>
      <c r="E428" s="118" t="s">
        <v>3005</v>
      </c>
      <c r="I428" s="224" t="s">
        <v>3646</v>
      </c>
      <c r="AC428" s="26" t="s">
        <v>1093</v>
      </c>
      <c r="AF428" s="27" t="s">
        <v>90</v>
      </c>
      <c r="AH428" s="27" t="s">
        <v>423</v>
      </c>
      <c r="AN428" s="27" t="s">
        <v>154</v>
      </c>
      <c r="AS428" s="39" t="s">
        <v>31</v>
      </c>
      <c r="BB428" s="178" t="s">
        <v>155</v>
      </c>
      <c r="BD428" s="96"/>
      <c r="BG428" s="45">
        <v>43875</v>
      </c>
      <c r="BH428" s="45"/>
      <c r="BJ428" s="26"/>
      <c r="BK428" s="26"/>
      <c r="BL428" s="26"/>
      <c r="BM428" s="26"/>
      <c r="BN428" s="26"/>
      <c r="BO428" s="79"/>
      <c r="BP428" s="26">
        <f>Tabela3[[#This Row],[1º trim/2025]]+Tabela3[[#This Row],[2º trim/2025]]+Tabela3[[#This Row],[3º trim/2025]]+Tabela3[[#This Row],[4º trim/2025]]</f>
        <v>0</v>
      </c>
      <c r="BQ428" s="26"/>
      <c r="BR428" s="26"/>
      <c r="BS428" s="26"/>
      <c r="BT428" s="26"/>
    </row>
    <row r="429" spans="1:72" hidden="1" x14ac:dyDescent="0.25">
      <c r="B429" s="273">
        <v>428</v>
      </c>
      <c r="C429" s="36">
        <v>2019</v>
      </c>
      <c r="D429" s="118" t="s">
        <v>783</v>
      </c>
      <c r="E429" s="118" t="s">
        <v>784</v>
      </c>
      <c r="AH429" s="27" t="s">
        <v>777</v>
      </c>
      <c r="AN429" s="27" t="s">
        <v>154</v>
      </c>
      <c r="AS429" s="39" t="s">
        <v>31</v>
      </c>
      <c r="AW429" s="39">
        <v>482</v>
      </c>
      <c r="AY429" s="30" t="s">
        <v>785</v>
      </c>
      <c r="BB429" s="178" t="s">
        <v>155</v>
      </c>
      <c r="BD429" s="96"/>
      <c r="BG429" s="45">
        <v>44103</v>
      </c>
      <c r="BH429" s="45"/>
      <c r="BJ429" s="26"/>
      <c r="BK429" s="26"/>
      <c r="BL429" s="26">
        <v>0</v>
      </c>
      <c r="BM429" s="26"/>
      <c r="BN429" s="26"/>
      <c r="BO429" s="79"/>
      <c r="BP429" s="26">
        <f>Tabela3[[#This Row],[1º trim/2025]]+Tabela3[[#This Row],[2º trim/2025]]+Tabela3[[#This Row],[3º trim/2025]]+Tabela3[[#This Row],[4º trim/2025]]</f>
        <v>0</v>
      </c>
      <c r="BQ429" s="26"/>
      <c r="BR429" s="26"/>
      <c r="BS429" s="26"/>
      <c r="BT429" s="26"/>
    </row>
    <row r="430" spans="1:72" hidden="1" x14ac:dyDescent="0.25">
      <c r="B430" s="273">
        <v>429</v>
      </c>
      <c r="C430" s="36">
        <v>2019</v>
      </c>
      <c r="D430" s="118" t="s">
        <v>549</v>
      </c>
      <c r="E430" s="118" t="s">
        <v>550</v>
      </c>
      <c r="AF430" s="27" t="s">
        <v>209</v>
      </c>
      <c r="AW430" s="39">
        <v>327</v>
      </c>
      <c r="BB430" s="178" t="s">
        <v>155</v>
      </c>
      <c r="BD430" s="96"/>
      <c r="BH430" s="45"/>
      <c r="BJ430" s="26"/>
      <c r="BK430" s="26"/>
      <c r="BL430" s="26"/>
      <c r="BM430" s="26"/>
      <c r="BN430" s="26"/>
      <c r="BO430" s="79"/>
      <c r="BP430" s="26">
        <f>Tabela3[[#This Row],[1º trim/2025]]+Tabela3[[#This Row],[2º trim/2025]]+Tabela3[[#This Row],[3º trim/2025]]+Tabela3[[#This Row],[4º trim/2025]]</f>
        <v>0</v>
      </c>
      <c r="BQ430" s="26"/>
      <c r="BR430" s="26"/>
      <c r="BS430" s="26"/>
      <c r="BT430" s="26"/>
    </row>
    <row r="431" spans="1:72" hidden="1" x14ac:dyDescent="0.25">
      <c r="B431" s="273">
        <v>430</v>
      </c>
      <c r="C431" s="36">
        <v>2019</v>
      </c>
      <c r="D431" s="118" t="s">
        <v>556</v>
      </c>
      <c r="E431" s="118" t="s">
        <v>557</v>
      </c>
      <c r="AF431" s="27" t="s">
        <v>209</v>
      </c>
      <c r="AW431" s="39">
        <v>331</v>
      </c>
      <c r="BB431" s="178" t="s">
        <v>155</v>
      </c>
      <c r="BD431" s="96"/>
      <c r="BH431" s="45"/>
      <c r="BJ431" s="26"/>
      <c r="BK431" s="26"/>
      <c r="BL431" s="26"/>
      <c r="BM431" s="26"/>
      <c r="BN431" s="26"/>
      <c r="BO431" s="79"/>
      <c r="BP431" s="26">
        <f>Tabela3[[#This Row],[1º trim/2025]]+Tabela3[[#This Row],[2º trim/2025]]+Tabela3[[#This Row],[3º trim/2025]]+Tabela3[[#This Row],[4º trim/2025]]</f>
        <v>0</v>
      </c>
      <c r="BQ431" s="26"/>
      <c r="BR431" s="26"/>
      <c r="BS431" s="26"/>
      <c r="BT431" s="26"/>
    </row>
    <row r="432" spans="1:72" hidden="1" x14ac:dyDescent="0.25">
      <c r="B432" s="273">
        <v>431</v>
      </c>
      <c r="C432" s="36">
        <v>2019</v>
      </c>
      <c r="D432" s="118" t="s">
        <v>581</v>
      </c>
      <c r="E432" s="118" t="s">
        <v>582</v>
      </c>
      <c r="AF432" s="27" t="s">
        <v>209</v>
      </c>
      <c r="AW432" s="39">
        <v>360</v>
      </c>
      <c r="BB432" s="178" t="s">
        <v>155</v>
      </c>
      <c r="BD432" s="96"/>
      <c r="BH432" s="45"/>
      <c r="BJ432" s="26"/>
      <c r="BK432" s="26"/>
      <c r="BL432" s="26"/>
      <c r="BM432" s="26"/>
      <c r="BN432" s="26"/>
      <c r="BO432" s="79"/>
      <c r="BP432" s="26">
        <f>Tabela3[[#This Row],[1º trim/2025]]+Tabela3[[#This Row],[2º trim/2025]]+Tabela3[[#This Row],[3º trim/2025]]+Tabela3[[#This Row],[4º trim/2025]]</f>
        <v>0</v>
      </c>
      <c r="BQ432" s="26"/>
      <c r="BR432" s="26"/>
      <c r="BS432" s="26"/>
      <c r="BT432" s="26"/>
    </row>
    <row r="433" spans="1:72" hidden="1" x14ac:dyDescent="0.25">
      <c r="A433" s="44" t="s">
        <v>501</v>
      </c>
      <c r="B433" s="273">
        <v>432</v>
      </c>
      <c r="C433" s="36">
        <v>2019</v>
      </c>
      <c r="D433" s="118" t="s">
        <v>570</v>
      </c>
      <c r="E433" s="118" t="s">
        <v>571</v>
      </c>
      <c r="G433" s="302"/>
      <c r="AC433" s="26" t="s">
        <v>572</v>
      </c>
      <c r="AG433" s="27" t="s">
        <v>1834</v>
      </c>
      <c r="AH433" s="27" t="s">
        <v>423</v>
      </c>
      <c r="AL433" s="120" t="s">
        <v>29</v>
      </c>
      <c r="AN433" s="27" t="s">
        <v>154</v>
      </c>
      <c r="AP433" s="38" t="s">
        <v>501</v>
      </c>
      <c r="AQ433" s="38" t="s">
        <v>501</v>
      </c>
      <c r="AR433" s="39" t="s">
        <v>664</v>
      </c>
      <c r="AS433" s="39" t="s">
        <v>31</v>
      </c>
      <c r="AT433" s="40" t="s">
        <v>424</v>
      </c>
      <c r="AU433" s="41">
        <v>1</v>
      </c>
      <c r="AV433" s="42" t="s">
        <v>573</v>
      </c>
      <c r="AW433" s="39">
        <v>355</v>
      </c>
      <c r="AY433" s="30" t="s">
        <v>574</v>
      </c>
      <c r="BB433" s="178"/>
      <c r="BC433" s="96" t="s">
        <v>501</v>
      </c>
      <c r="BD433" s="96"/>
      <c r="BF433" s="27" t="s">
        <v>3655</v>
      </c>
      <c r="BG433" s="45">
        <v>45776</v>
      </c>
      <c r="BH433" s="45"/>
      <c r="BJ433" s="28">
        <v>84</v>
      </c>
      <c r="BK433" s="28">
        <v>1174</v>
      </c>
      <c r="BL433" s="28">
        <v>165</v>
      </c>
      <c r="BM433" s="27" t="s">
        <v>3657</v>
      </c>
      <c r="BN433" s="194">
        <v>260</v>
      </c>
      <c r="BP433" s="26">
        <f>Tabela3[[#This Row],[1º trim/2025]]+Tabela3[[#This Row],[2º trim/2025]]+Tabela3[[#This Row],[3º trim/2025]]+Tabela3[[#This Row],[4º trim/2025]]</f>
        <v>25</v>
      </c>
      <c r="BQ433" s="28">
        <v>19</v>
      </c>
      <c r="BR433" s="28">
        <v>6</v>
      </c>
    </row>
    <row r="434" spans="1:72" hidden="1" x14ac:dyDescent="0.25">
      <c r="B434" s="273">
        <v>433</v>
      </c>
      <c r="C434" s="36">
        <v>2019</v>
      </c>
      <c r="D434" s="118" t="s">
        <v>575</v>
      </c>
      <c r="E434" s="118" t="s">
        <v>576</v>
      </c>
      <c r="AF434" s="27" t="s">
        <v>45</v>
      </c>
      <c r="AW434" s="39">
        <v>356</v>
      </c>
      <c r="BB434" s="178" t="s">
        <v>155</v>
      </c>
      <c r="BD434" s="96"/>
      <c r="BH434" s="45"/>
      <c r="BJ434" s="26"/>
      <c r="BK434" s="26"/>
      <c r="BL434" s="26"/>
      <c r="BM434" s="26"/>
      <c r="BN434" s="26"/>
      <c r="BO434" s="79"/>
      <c r="BP434" s="26">
        <f>Tabela3[[#This Row],[1º trim/2025]]+Tabela3[[#This Row],[2º trim/2025]]+Tabela3[[#This Row],[3º trim/2025]]+Tabela3[[#This Row],[4º trim/2025]]</f>
        <v>0</v>
      </c>
      <c r="BQ434" s="26"/>
      <c r="BR434" s="26"/>
      <c r="BS434" s="26"/>
      <c r="BT434" s="26"/>
    </row>
    <row r="435" spans="1:72" hidden="1" x14ac:dyDescent="0.25">
      <c r="B435" s="273">
        <v>434</v>
      </c>
      <c r="C435" s="36">
        <v>2019</v>
      </c>
      <c r="D435" s="118" t="s">
        <v>575</v>
      </c>
      <c r="E435" s="118" t="s">
        <v>583</v>
      </c>
      <c r="AF435" s="27" t="s">
        <v>209</v>
      </c>
      <c r="AW435" s="39">
        <v>361</v>
      </c>
      <c r="BB435" s="178" t="s">
        <v>155</v>
      </c>
      <c r="BD435" s="96"/>
      <c r="BH435" s="45"/>
      <c r="BJ435" s="26"/>
      <c r="BK435" s="26"/>
      <c r="BL435" s="26"/>
      <c r="BM435" s="26"/>
      <c r="BN435" s="26"/>
      <c r="BO435" s="79"/>
      <c r="BP435" s="26">
        <f>Tabela3[[#This Row],[1º trim/2025]]+Tabela3[[#This Row],[2º trim/2025]]+Tabela3[[#This Row],[3º trim/2025]]+Tabela3[[#This Row],[4º trim/2025]]</f>
        <v>0</v>
      </c>
      <c r="BQ435" s="26"/>
      <c r="BR435" s="26"/>
      <c r="BS435" s="26"/>
      <c r="BT435" s="26"/>
    </row>
    <row r="436" spans="1:72" hidden="1" x14ac:dyDescent="0.25">
      <c r="B436" s="273">
        <v>435</v>
      </c>
      <c r="C436" s="36">
        <v>2019</v>
      </c>
      <c r="D436" s="118" t="s">
        <v>604</v>
      </c>
      <c r="E436" s="118" t="s">
        <v>605</v>
      </c>
      <c r="AF436" s="27" t="s">
        <v>45</v>
      </c>
      <c r="AW436" s="39">
        <v>374</v>
      </c>
      <c r="BB436" s="178" t="s">
        <v>155</v>
      </c>
      <c r="BD436" s="96"/>
      <c r="BH436" s="45"/>
      <c r="BJ436" s="26"/>
      <c r="BK436" s="26"/>
      <c r="BL436" s="26"/>
      <c r="BM436" s="26"/>
      <c r="BN436" s="26"/>
      <c r="BO436" s="79"/>
      <c r="BP436" s="26">
        <f>Tabela3[[#This Row],[1º trim/2025]]+Tabela3[[#This Row],[2º trim/2025]]+Tabela3[[#This Row],[3º trim/2025]]+Tabela3[[#This Row],[4º trim/2025]]</f>
        <v>0</v>
      </c>
      <c r="BQ436" s="26"/>
      <c r="BR436" s="26"/>
      <c r="BS436" s="26"/>
      <c r="BT436" s="26"/>
    </row>
    <row r="437" spans="1:72" hidden="1" x14ac:dyDescent="0.25">
      <c r="B437" s="273">
        <v>436</v>
      </c>
      <c r="C437" s="36">
        <v>2019</v>
      </c>
      <c r="D437" s="118" t="s">
        <v>588</v>
      </c>
      <c r="E437" s="118" t="s">
        <v>589</v>
      </c>
      <c r="AF437" s="27" t="s">
        <v>45</v>
      </c>
      <c r="AW437" s="39">
        <v>364</v>
      </c>
      <c r="BB437" s="178" t="s">
        <v>155</v>
      </c>
      <c r="BD437" s="96"/>
      <c r="BH437" s="45"/>
      <c r="BJ437" s="26"/>
      <c r="BK437" s="26"/>
      <c r="BL437" s="26"/>
      <c r="BM437" s="26"/>
      <c r="BN437" s="26"/>
      <c r="BO437" s="79"/>
      <c r="BP437" s="26">
        <f>Tabela3[[#This Row],[1º trim/2025]]+Tabela3[[#This Row],[2º trim/2025]]+Tabela3[[#This Row],[3º trim/2025]]+Tabela3[[#This Row],[4º trim/2025]]</f>
        <v>0</v>
      </c>
      <c r="BQ437" s="26"/>
      <c r="BR437" s="26"/>
      <c r="BS437" s="26"/>
      <c r="BT437" s="26"/>
    </row>
    <row r="438" spans="1:72" hidden="1" x14ac:dyDescent="0.25">
      <c r="B438" s="273">
        <v>437</v>
      </c>
      <c r="C438" s="36">
        <v>2019</v>
      </c>
      <c r="D438" s="118" t="s">
        <v>577</v>
      </c>
      <c r="E438" s="118" t="s">
        <v>578</v>
      </c>
      <c r="AF438" s="27" t="s">
        <v>45</v>
      </c>
      <c r="AW438" s="39">
        <v>357</v>
      </c>
      <c r="BB438" s="178" t="s">
        <v>155</v>
      </c>
      <c r="BD438" s="96"/>
      <c r="BH438" s="45"/>
      <c r="BJ438" s="26"/>
      <c r="BK438" s="26"/>
      <c r="BL438" s="26"/>
      <c r="BM438" s="26"/>
      <c r="BN438" s="26"/>
      <c r="BO438" s="79"/>
      <c r="BP438" s="26">
        <f>Tabela3[[#This Row],[1º trim/2025]]+Tabela3[[#This Row],[2º trim/2025]]+Tabela3[[#This Row],[3º trim/2025]]+Tabela3[[#This Row],[4º trim/2025]]</f>
        <v>0</v>
      </c>
      <c r="BQ438" s="26"/>
      <c r="BR438" s="26"/>
      <c r="BS438" s="26"/>
      <c r="BT438" s="26"/>
    </row>
    <row r="439" spans="1:72" hidden="1" x14ac:dyDescent="0.25">
      <c r="B439" s="273">
        <v>438</v>
      </c>
      <c r="C439" s="36">
        <v>2019</v>
      </c>
      <c r="D439" s="118" t="s">
        <v>591</v>
      </c>
      <c r="E439" s="118" t="s">
        <v>592</v>
      </c>
      <c r="AF439" s="27" t="s">
        <v>209</v>
      </c>
      <c r="AW439" s="39">
        <v>366</v>
      </c>
      <c r="BB439" s="178" t="s">
        <v>155</v>
      </c>
      <c r="BD439" s="96"/>
      <c r="BH439" s="45"/>
      <c r="BJ439" s="26"/>
      <c r="BK439" s="26"/>
      <c r="BL439" s="26"/>
      <c r="BM439" s="26"/>
      <c r="BN439" s="26"/>
      <c r="BO439" s="79"/>
      <c r="BP439" s="26">
        <f>Tabela3[[#This Row],[1º trim/2025]]+Tabela3[[#This Row],[2º trim/2025]]+Tabela3[[#This Row],[3º trim/2025]]+Tabela3[[#This Row],[4º trim/2025]]</f>
        <v>0</v>
      </c>
      <c r="BQ439" s="26"/>
      <c r="BR439" s="26"/>
      <c r="BS439" s="26"/>
      <c r="BT439" s="26"/>
    </row>
    <row r="440" spans="1:72" hidden="1" x14ac:dyDescent="0.25">
      <c r="A440" s="44" t="s">
        <v>501</v>
      </c>
      <c r="B440" s="273">
        <v>439</v>
      </c>
      <c r="C440" s="36">
        <v>2019</v>
      </c>
      <c r="D440" s="118" t="s">
        <v>613</v>
      </c>
      <c r="E440" s="118" t="s">
        <v>614</v>
      </c>
      <c r="F440" s="118" t="s">
        <v>3658</v>
      </c>
      <c r="K440" s="224" t="s">
        <v>3659</v>
      </c>
      <c r="AG440" s="27" t="s">
        <v>1834</v>
      </c>
      <c r="AH440" s="27" t="s">
        <v>423</v>
      </c>
      <c r="AL440" s="120" t="s">
        <v>29</v>
      </c>
      <c r="AN440" s="27" t="s">
        <v>154</v>
      </c>
      <c r="AP440" s="38" t="s">
        <v>501</v>
      </c>
      <c r="AQ440" s="38" t="s">
        <v>501</v>
      </c>
      <c r="AR440" s="39" t="s">
        <v>664</v>
      </c>
      <c r="AS440" s="39" t="s">
        <v>31</v>
      </c>
      <c r="AT440" s="40" t="s">
        <v>424</v>
      </c>
      <c r="AV440" s="42" t="s">
        <v>611</v>
      </c>
      <c r="AW440" s="39">
        <v>378</v>
      </c>
      <c r="AY440" s="30" t="s">
        <v>615</v>
      </c>
      <c r="BB440" s="178"/>
      <c r="BC440" s="96" t="s">
        <v>501</v>
      </c>
      <c r="BD440" s="96"/>
      <c r="BF440" s="27" t="s">
        <v>3655</v>
      </c>
      <c r="BG440" s="45">
        <v>45775</v>
      </c>
      <c r="BH440" s="45"/>
      <c r="BJ440" s="28">
        <v>37</v>
      </c>
      <c r="BK440" s="28">
        <v>1136</v>
      </c>
      <c r="BL440" s="28">
        <v>230</v>
      </c>
      <c r="BM440" s="27" t="s">
        <v>3660</v>
      </c>
      <c r="BN440" s="194">
        <v>328</v>
      </c>
      <c r="BP440" s="26">
        <f>Tabela3[[#This Row],[1º trim/2025]]+Tabela3[[#This Row],[2º trim/2025]]+Tabela3[[#This Row],[3º trim/2025]]+Tabela3[[#This Row],[4º trim/2025]]</f>
        <v>23</v>
      </c>
      <c r="BQ440" s="28">
        <v>17</v>
      </c>
      <c r="BR440" s="28">
        <v>6</v>
      </c>
    </row>
    <row r="441" spans="1:72" hidden="1" x14ac:dyDescent="0.25">
      <c r="B441" s="273">
        <v>440</v>
      </c>
      <c r="C441" s="36">
        <v>2019</v>
      </c>
      <c r="D441" s="118" t="s">
        <v>579</v>
      </c>
      <c r="E441" s="118" t="s">
        <v>580</v>
      </c>
      <c r="AF441" s="27" t="s">
        <v>209</v>
      </c>
      <c r="AW441" s="39">
        <v>358</v>
      </c>
      <c r="BB441" s="178" t="s">
        <v>155</v>
      </c>
      <c r="BD441" s="96"/>
      <c r="BH441" s="45"/>
      <c r="BJ441" s="26"/>
      <c r="BK441" s="26"/>
      <c r="BL441" s="26"/>
      <c r="BM441" s="26"/>
      <c r="BN441" s="26"/>
      <c r="BO441" s="79"/>
      <c r="BP441" s="26">
        <f>Tabela3[[#This Row],[1º trim/2025]]+Tabela3[[#This Row],[2º trim/2025]]+Tabela3[[#This Row],[3º trim/2025]]+Tabela3[[#This Row],[4º trim/2025]]</f>
        <v>0</v>
      </c>
      <c r="BQ441" s="26"/>
      <c r="BR441" s="26"/>
      <c r="BS441" s="26"/>
      <c r="BT441" s="26"/>
    </row>
    <row r="442" spans="1:72" hidden="1" x14ac:dyDescent="0.25">
      <c r="B442" s="273">
        <v>441</v>
      </c>
      <c r="C442" s="36">
        <v>2019</v>
      </c>
      <c r="D442" s="118" t="s">
        <v>648</v>
      </c>
      <c r="E442" s="118" t="s">
        <v>649</v>
      </c>
      <c r="AF442" s="27" t="s">
        <v>45</v>
      </c>
      <c r="AW442" s="39">
        <v>397</v>
      </c>
      <c r="BB442" s="178" t="s">
        <v>155</v>
      </c>
      <c r="BD442" s="96"/>
      <c r="BH442" s="45"/>
      <c r="BJ442" s="26"/>
      <c r="BK442" s="26"/>
      <c r="BL442" s="26"/>
      <c r="BM442" s="26"/>
      <c r="BN442" s="26"/>
      <c r="BO442" s="79"/>
      <c r="BP442" s="26">
        <f>Tabela3[[#This Row],[1º trim/2025]]+Tabela3[[#This Row],[2º trim/2025]]+Tabela3[[#This Row],[3º trim/2025]]+Tabela3[[#This Row],[4º trim/2025]]</f>
        <v>0</v>
      </c>
      <c r="BQ442" s="26"/>
      <c r="BR442" s="26"/>
      <c r="BS442" s="26"/>
      <c r="BT442" s="26"/>
    </row>
    <row r="443" spans="1:72" hidden="1" x14ac:dyDescent="0.25">
      <c r="B443" s="273">
        <v>442</v>
      </c>
      <c r="C443" s="36">
        <v>2019</v>
      </c>
      <c r="D443" s="118" t="s">
        <v>676</v>
      </c>
      <c r="E443" s="118" t="s">
        <v>677</v>
      </c>
      <c r="AF443" s="27" t="s">
        <v>45</v>
      </c>
      <c r="AW443" s="39">
        <v>416</v>
      </c>
      <c r="BB443" s="178" t="s">
        <v>155</v>
      </c>
      <c r="BD443" s="96"/>
      <c r="BH443" s="45"/>
      <c r="BJ443" s="26"/>
      <c r="BK443" s="26"/>
      <c r="BL443" s="26"/>
      <c r="BM443" s="26"/>
      <c r="BN443" s="26"/>
      <c r="BO443" s="79"/>
      <c r="BP443" s="26">
        <f>Tabela3[[#This Row],[1º trim/2025]]+Tabela3[[#This Row],[2º trim/2025]]+Tabela3[[#This Row],[3º trim/2025]]+Tabela3[[#This Row],[4º trim/2025]]</f>
        <v>0</v>
      </c>
      <c r="BQ443" s="26"/>
      <c r="BR443" s="26"/>
      <c r="BS443" s="26"/>
      <c r="BT443" s="26"/>
    </row>
    <row r="444" spans="1:72" hidden="1" x14ac:dyDescent="0.25">
      <c r="B444" s="273">
        <v>443</v>
      </c>
      <c r="C444" s="36">
        <v>2019</v>
      </c>
      <c r="D444" s="118" t="s">
        <v>674</v>
      </c>
      <c r="E444" s="118" t="s">
        <v>675</v>
      </c>
      <c r="AF444" s="27" t="s">
        <v>45</v>
      </c>
      <c r="AW444" s="39">
        <v>415</v>
      </c>
      <c r="BB444" s="178" t="s">
        <v>155</v>
      </c>
      <c r="BD444" s="96"/>
      <c r="BH444" s="45"/>
      <c r="BJ444" s="26"/>
      <c r="BK444" s="26"/>
      <c r="BL444" s="26"/>
      <c r="BM444" s="26"/>
      <c r="BN444" s="26"/>
      <c r="BO444" s="79"/>
      <c r="BP444" s="26">
        <f>Tabela3[[#This Row],[1º trim/2025]]+Tabela3[[#This Row],[2º trim/2025]]+Tabela3[[#This Row],[3º trim/2025]]+Tabela3[[#This Row],[4º trim/2025]]</f>
        <v>0</v>
      </c>
      <c r="BQ444" s="26"/>
      <c r="BR444" s="26"/>
      <c r="BS444" s="26"/>
      <c r="BT444" s="26"/>
    </row>
    <row r="445" spans="1:72" hidden="1" x14ac:dyDescent="0.25">
      <c r="B445" s="273">
        <v>444</v>
      </c>
      <c r="C445" s="36">
        <v>2019</v>
      </c>
      <c r="D445" s="118" t="s">
        <v>631</v>
      </c>
      <c r="E445" s="118" t="s">
        <v>632</v>
      </c>
      <c r="AF445" s="27" t="s">
        <v>45</v>
      </c>
      <c r="AW445" s="39">
        <v>385</v>
      </c>
      <c r="BB445" s="178" t="s">
        <v>155</v>
      </c>
      <c r="BD445" s="96"/>
      <c r="BF445" s="27" t="s">
        <v>633</v>
      </c>
      <c r="BH445" s="45"/>
      <c r="BJ445" s="26"/>
      <c r="BK445" s="26"/>
      <c r="BL445" s="26"/>
      <c r="BM445" s="26"/>
      <c r="BN445" s="26"/>
      <c r="BO445" s="79"/>
      <c r="BP445" s="26">
        <f>Tabela3[[#This Row],[1º trim/2025]]+Tabela3[[#This Row],[2º trim/2025]]+Tabela3[[#This Row],[3º trim/2025]]+Tabela3[[#This Row],[4º trim/2025]]</f>
        <v>0</v>
      </c>
      <c r="BQ445" s="26"/>
      <c r="BR445" s="26"/>
      <c r="BS445" s="26"/>
      <c r="BT445" s="26"/>
    </row>
    <row r="446" spans="1:72" hidden="1" x14ac:dyDescent="0.25">
      <c r="B446" s="273">
        <v>445</v>
      </c>
      <c r="C446" s="36">
        <v>2019</v>
      </c>
      <c r="D446" s="118" t="s">
        <v>660</v>
      </c>
      <c r="E446" s="118" t="s">
        <v>661</v>
      </c>
      <c r="AF446" s="27" t="s">
        <v>45</v>
      </c>
      <c r="AW446" s="39">
        <v>408</v>
      </c>
      <c r="BB446" s="178" t="s">
        <v>155</v>
      </c>
      <c r="BD446" s="96"/>
      <c r="BF446" s="27" t="s">
        <v>633</v>
      </c>
      <c r="BH446" s="45"/>
      <c r="BJ446" s="26"/>
      <c r="BK446" s="26"/>
      <c r="BL446" s="26"/>
      <c r="BM446" s="26"/>
      <c r="BN446" s="26"/>
      <c r="BO446" s="79"/>
      <c r="BP446" s="26">
        <f>Tabela3[[#This Row],[1º trim/2025]]+Tabela3[[#This Row],[2º trim/2025]]+Tabela3[[#This Row],[3º trim/2025]]+Tabela3[[#This Row],[4º trim/2025]]</f>
        <v>0</v>
      </c>
      <c r="BQ446" s="26"/>
      <c r="BR446" s="26"/>
      <c r="BS446" s="26"/>
      <c r="BT446" s="26"/>
    </row>
    <row r="447" spans="1:72" hidden="1" x14ac:dyDescent="0.25">
      <c r="B447" s="273">
        <v>446</v>
      </c>
      <c r="C447" s="36">
        <v>2019</v>
      </c>
      <c r="D447" s="118" t="s">
        <v>658</v>
      </c>
      <c r="E447" s="118" t="s">
        <v>659</v>
      </c>
      <c r="AF447" s="27" t="s">
        <v>45</v>
      </c>
      <c r="AW447" s="39">
        <v>407</v>
      </c>
      <c r="BB447" s="178" t="s">
        <v>155</v>
      </c>
      <c r="BD447" s="96"/>
      <c r="BF447" s="27" t="s">
        <v>633</v>
      </c>
      <c r="BH447" s="45"/>
      <c r="BJ447" s="26"/>
      <c r="BK447" s="26"/>
      <c r="BL447" s="26"/>
      <c r="BM447" s="26"/>
      <c r="BN447" s="26"/>
      <c r="BO447" s="79"/>
      <c r="BP447" s="26">
        <f>Tabela3[[#This Row],[1º trim/2025]]+Tabela3[[#This Row],[2º trim/2025]]+Tabela3[[#This Row],[3º trim/2025]]+Tabela3[[#This Row],[4º trim/2025]]</f>
        <v>0</v>
      </c>
      <c r="BQ447" s="26"/>
      <c r="BR447" s="26"/>
      <c r="BS447" s="26"/>
      <c r="BT447" s="26"/>
    </row>
    <row r="448" spans="1:72" hidden="1" x14ac:dyDescent="0.25">
      <c r="B448" s="273">
        <v>447</v>
      </c>
      <c r="C448" s="36">
        <v>2019</v>
      </c>
      <c r="D448" s="118" t="s">
        <v>652</v>
      </c>
      <c r="E448" s="118" t="s">
        <v>653</v>
      </c>
      <c r="AF448" s="27" t="s">
        <v>82</v>
      </c>
      <c r="AW448" s="39">
        <v>403</v>
      </c>
      <c r="BB448" s="178" t="s">
        <v>155</v>
      </c>
      <c r="BD448" s="96"/>
      <c r="BF448" s="27" t="s">
        <v>633</v>
      </c>
      <c r="BH448" s="45"/>
      <c r="BJ448" s="26"/>
      <c r="BK448" s="26"/>
      <c r="BL448" s="26"/>
      <c r="BM448" s="26"/>
      <c r="BN448" s="26"/>
      <c r="BO448" s="79"/>
      <c r="BP448" s="26">
        <f>Tabela3[[#This Row],[1º trim/2025]]+Tabela3[[#This Row],[2º trim/2025]]+Tabela3[[#This Row],[3º trim/2025]]+Tabela3[[#This Row],[4º trim/2025]]</f>
        <v>0</v>
      </c>
      <c r="BQ448" s="26"/>
      <c r="BR448" s="26"/>
      <c r="BS448" s="26"/>
      <c r="BT448" s="26"/>
    </row>
    <row r="449" spans="1:72" hidden="1" x14ac:dyDescent="0.25">
      <c r="B449" s="273">
        <v>448</v>
      </c>
      <c r="C449" s="36">
        <v>2019</v>
      </c>
      <c r="D449" s="118" t="s">
        <v>654</v>
      </c>
      <c r="E449" s="118" t="s">
        <v>655</v>
      </c>
      <c r="AF449" s="27" t="s">
        <v>82</v>
      </c>
      <c r="AW449" s="39">
        <v>405</v>
      </c>
      <c r="BB449" s="178" t="s">
        <v>155</v>
      </c>
      <c r="BD449" s="96"/>
      <c r="BF449" s="27" t="s">
        <v>633</v>
      </c>
      <c r="BH449" s="45"/>
      <c r="BJ449" s="26"/>
      <c r="BK449" s="26"/>
      <c r="BL449" s="26"/>
      <c r="BM449" s="26"/>
      <c r="BN449" s="26"/>
      <c r="BO449" s="79"/>
      <c r="BP449" s="26">
        <f>Tabela3[[#This Row],[1º trim/2025]]+Tabela3[[#This Row],[2º trim/2025]]+Tabela3[[#This Row],[3º trim/2025]]+Tabela3[[#This Row],[4º trim/2025]]</f>
        <v>0</v>
      </c>
      <c r="BQ449" s="26"/>
      <c r="BR449" s="26"/>
      <c r="BS449" s="26"/>
      <c r="BT449" s="26"/>
    </row>
    <row r="450" spans="1:72" hidden="1" x14ac:dyDescent="0.25">
      <c r="B450" s="273">
        <v>449</v>
      </c>
      <c r="C450" s="36">
        <v>2020</v>
      </c>
      <c r="D450" s="118" t="s">
        <v>485</v>
      </c>
      <c r="E450" s="118" t="s">
        <v>486</v>
      </c>
      <c r="AF450" s="27" t="s">
        <v>487</v>
      </c>
      <c r="AN450" s="27" t="s">
        <v>154</v>
      </c>
      <c r="AP450" s="38" t="s">
        <v>501</v>
      </c>
      <c r="AQ450" s="38" t="s">
        <v>501</v>
      </c>
      <c r="AR450" s="39" t="s">
        <v>664</v>
      </c>
      <c r="AS450" s="39" t="s">
        <v>1081</v>
      </c>
      <c r="AT450" s="40" t="s">
        <v>424</v>
      </c>
      <c r="AU450" s="41">
        <v>0.41666666666666702</v>
      </c>
      <c r="AV450" s="42" t="s">
        <v>489</v>
      </c>
      <c r="AW450" s="39">
        <v>285</v>
      </c>
      <c r="BB450" s="178" t="s">
        <v>155</v>
      </c>
      <c r="BD450" s="96"/>
      <c r="BH450" s="45"/>
      <c r="BJ450" s="26"/>
      <c r="BK450" s="26"/>
      <c r="BL450" s="26"/>
      <c r="BM450" s="26"/>
      <c r="BN450" s="26"/>
      <c r="BO450" s="79"/>
      <c r="BP450" s="26">
        <f>Tabela3[[#This Row],[1º trim/2025]]+Tabela3[[#This Row],[2º trim/2025]]+Tabela3[[#This Row],[3º trim/2025]]+Tabela3[[#This Row],[4º trim/2025]]</f>
        <v>0</v>
      </c>
      <c r="BQ450" s="26"/>
      <c r="BR450" s="26"/>
      <c r="BS450" s="26"/>
      <c r="BT450" s="26"/>
    </row>
    <row r="451" spans="1:72" hidden="1" x14ac:dyDescent="0.25">
      <c r="B451" s="273">
        <v>450</v>
      </c>
      <c r="C451" s="36">
        <v>2020</v>
      </c>
      <c r="D451" s="118" t="s">
        <v>2768</v>
      </c>
      <c r="E451" s="118" t="s">
        <v>623</v>
      </c>
      <c r="AF451" s="27" t="s">
        <v>45</v>
      </c>
      <c r="AH451" s="27" t="s">
        <v>423</v>
      </c>
      <c r="BB451" s="178" t="s">
        <v>155</v>
      </c>
      <c r="BD451" s="96"/>
      <c r="BH451" s="45"/>
      <c r="BJ451" s="26"/>
      <c r="BK451" s="26"/>
      <c r="BL451" s="26"/>
      <c r="BM451" s="26"/>
      <c r="BN451" s="26"/>
      <c r="BO451" s="79"/>
      <c r="BP451" s="26">
        <f>Tabela3[[#This Row],[1º trim/2025]]+Tabela3[[#This Row],[2º trim/2025]]+Tabela3[[#This Row],[3º trim/2025]]+Tabela3[[#This Row],[4º trim/2025]]</f>
        <v>0</v>
      </c>
      <c r="BQ451" s="26"/>
      <c r="BR451" s="26"/>
      <c r="BS451" s="26"/>
      <c r="BT451" s="26"/>
    </row>
    <row r="452" spans="1:72" hidden="1" x14ac:dyDescent="0.25">
      <c r="A452" s="44" t="s">
        <v>501</v>
      </c>
      <c r="B452" s="273">
        <v>451</v>
      </c>
      <c r="C452" s="36">
        <v>2020</v>
      </c>
      <c r="D452" s="118" t="s">
        <v>692</v>
      </c>
      <c r="E452" s="118" t="s">
        <v>693</v>
      </c>
      <c r="K452" s="224" t="s">
        <v>3659</v>
      </c>
      <c r="AG452" s="27" t="s">
        <v>1834</v>
      </c>
      <c r="AH452" s="27" t="s">
        <v>423</v>
      </c>
      <c r="AL452" s="120" t="s">
        <v>29</v>
      </c>
      <c r="AN452" s="27" t="s">
        <v>154</v>
      </c>
      <c r="AP452" s="38" t="s">
        <v>501</v>
      </c>
      <c r="AQ452" s="38" t="s">
        <v>501</v>
      </c>
      <c r="AR452" s="39" t="s">
        <v>664</v>
      </c>
      <c r="AS452" s="39" t="s">
        <v>31</v>
      </c>
      <c r="AT452" s="40" t="s">
        <v>424</v>
      </c>
      <c r="AV452" s="42">
        <v>20</v>
      </c>
      <c r="AW452" s="39">
        <v>429</v>
      </c>
      <c r="AY452" s="30" t="s">
        <v>694</v>
      </c>
      <c r="BB452" s="178"/>
      <c r="BC452" s="96" t="s">
        <v>501</v>
      </c>
      <c r="BD452" s="96"/>
      <c r="BE452" s="46" t="s">
        <v>695</v>
      </c>
      <c r="BF452" s="27" t="s">
        <v>3655</v>
      </c>
      <c r="BG452" s="45">
        <v>45735</v>
      </c>
      <c r="BH452" s="45"/>
      <c r="BJ452" s="28">
        <v>58</v>
      </c>
      <c r="BK452" s="28">
        <v>1503</v>
      </c>
      <c r="BL452" s="28">
        <v>18</v>
      </c>
      <c r="BM452" s="27" t="s">
        <v>3661</v>
      </c>
      <c r="BN452" s="194">
        <v>35</v>
      </c>
      <c r="BP452" s="26">
        <f>Tabela3[[#This Row],[1º trim/2025]]+Tabela3[[#This Row],[2º trim/2025]]+Tabela3[[#This Row],[3º trim/2025]]+Tabela3[[#This Row],[4º trim/2025]]</f>
        <v>1</v>
      </c>
      <c r="BQ452" s="28">
        <v>1</v>
      </c>
    </row>
    <row r="453" spans="1:72" hidden="1" x14ac:dyDescent="0.25">
      <c r="B453" s="273">
        <v>452</v>
      </c>
      <c r="C453" s="36">
        <v>2020</v>
      </c>
      <c r="D453" s="118" t="s">
        <v>696</v>
      </c>
      <c r="E453" s="118" t="s">
        <v>697</v>
      </c>
      <c r="AW453" s="39">
        <v>430</v>
      </c>
      <c r="AY453" s="30" t="s">
        <v>698</v>
      </c>
      <c r="BB453" s="178" t="s">
        <v>155</v>
      </c>
      <c r="BD453" s="96"/>
      <c r="BG453" s="45">
        <v>45548.750775462962</v>
      </c>
      <c r="BH453" s="45"/>
      <c r="BJ453" s="26"/>
      <c r="BK453" s="26">
        <v>372</v>
      </c>
      <c r="BL453" s="26">
        <v>5</v>
      </c>
      <c r="BM453" s="26"/>
      <c r="BN453" s="26"/>
      <c r="BO453" s="79"/>
      <c r="BP453" s="26">
        <f>Tabela3[[#This Row],[1º trim/2025]]+Tabela3[[#This Row],[2º trim/2025]]+Tabela3[[#This Row],[3º trim/2025]]+Tabela3[[#This Row],[4º trim/2025]]</f>
        <v>0</v>
      </c>
      <c r="BQ453" s="26"/>
      <c r="BR453" s="26"/>
      <c r="BS453" s="26"/>
      <c r="BT453" s="26"/>
    </row>
    <row r="454" spans="1:72" hidden="1" x14ac:dyDescent="0.25">
      <c r="A454" s="44" t="s">
        <v>501</v>
      </c>
      <c r="B454" s="273">
        <v>453</v>
      </c>
      <c r="C454" s="36">
        <v>2020</v>
      </c>
      <c r="D454" s="118" t="s">
        <v>627</v>
      </c>
      <c r="E454" s="118" t="s">
        <v>628</v>
      </c>
      <c r="F454" s="118" t="s">
        <v>3662</v>
      </c>
      <c r="G454" s="296" t="s">
        <v>3654</v>
      </c>
      <c r="AG454" s="27" t="s">
        <v>1834</v>
      </c>
      <c r="AH454" s="27" t="s">
        <v>423</v>
      </c>
      <c r="AL454" s="120" t="s">
        <v>29</v>
      </c>
      <c r="AN454" s="27" t="s">
        <v>154</v>
      </c>
      <c r="AP454" s="38" t="s">
        <v>501</v>
      </c>
      <c r="AQ454" s="38" t="s">
        <v>501</v>
      </c>
      <c r="AR454" s="39" t="s">
        <v>664</v>
      </c>
      <c r="AS454" s="39" t="s">
        <v>31</v>
      </c>
      <c r="AT454" s="40" t="s">
        <v>424</v>
      </c>
      <c r="AU454" s="41">
        <v>3.3333333333333299</v>
      </c>
      <c r="AV454" s="42" t="s">
        <v>629</v>
      </c>
      <c r="AW454" s="39">
        <v>384</v>
      </c>
      <c r="AY454" s="30" t="s">
        <v>630</v>
      </c>
      <c r="BB454" s="178"/>
      <c r="BC454" s="96" t="s">
        <v>501</v>
      </c>
      <c r="BD454" s="96"/>
      <c r="BF454" s="27" t="s">
        <v>3655</v>
      </c>
      <c r="BG454" s="45">
        <v>45551</v>
      </c>
      <c r="BH454" s="45"/>
      <c r="BK454" s="28">
        <v>945</v>
      </c>
      <c r="BL454" s="28">
        <v>121</v>
      </c>
      <c r="BM454" s="27" t="s">
        <v>3663</v>
      </c>
      <c r="BN454" s="194">
        <v>111</v>
      </c>
      <c r="BP454" s="26">
        <f>Tabela3[[#This Row],[1º trim/2025]]+Tabela3[[#This Row],[2º trim/2025]]+Tabela3[[#This Row],[3º trim/2025]]+Tabela3[[#This Row],[4º trim/2025]]</f>
        <v>0</v>
      </c>
    </row>
    <row r="455" spans="1:72" hidden="1" x14ac:dyDescent="0.25">
      <c r="B455" s="273">
        <v>454</v>
      </c>
      <c r="C455" s="36">
        <v>2020</v>
      </c>
      <c r="D455" s="118" t="s">
        <v>717</v>
      </c>
      <c r="E455" s="118" t="s">
        <v>718</v>
      </c>
      <c r="AH455" s="27" t="s">
        <v>777</v>
      </c>
      <c r="AS455" s="39" t="s">
        <v>720</v>
      </c>
      <c r="AW455" s="39">
        <v>436</v>
      </c>
      <c r="AY455" s="30" t="s">
        <v>721</v>
      </c>
      <c r="BB455" s="178" t="s">
        <v>155</v>
      </c>
      <c r="BD455" s="96"/>
      <c r="BH455" s="45"/>
      <c r="BJ455" s="26"/>
      <c r="BK455" s="26"/>
      <c r="BL455" s="26"/>
      <c r="BM455" s="26"/>
      <c r="BN455" s="26"/>
      <c r="BO455" s="79"/>
      <c r="BP455" s="26">
        <f>Tabela3[[#This Row],[1º trim/2025]]+Tabela3[[#This Row],[2º trim/2025]]+Tabela3[[#This Row],[3º trim/2025]]+Tabela3[[#This Row],[4º trim/2025]]</f>
        <v>0</v>
      </c>
      <c r="BQ455" s="26"/>
      <c r="BR455" s="26"/>
      <c r="BS455" s="26"/>
      <c r="BT455" s="26"/>
    </row>
    <row r="456" spans="1:72" hidden="1" x14ac:dyDescent="0.25">
      <c r="B456" s="273">
        <v>455</v>
      </c>
      <c r="C456" s="36">
        <v>2020</v>
      </c>
      <c r="D456" s="118" t="s">
        <v>3664</v>
      </c>
      <c r="E456" s="118" t="s">
        <v>727</v>
      </c>
      <c r="AF456" s="27" t="s">
        <v>45</v>
      </c>
      <c r="AW456" s="39">
        <v>440</v>
      </c>
      <c r="BB456" s="178" t="s">
        <v>155</v>
      </c>
      <c r="BD456" s="96"/>
      <c r="BE456" s="46" t="s">
        <v>728</v>
      </c>
      <c r="BH456" s="45"/>
      <c r="BJ456" s="26"/>
      <c r="BK456" s="26"/>
      <c r="BL456" s="26"/>
      <c r="BM456" s="26"/>
      <c r="BN456" s="26"/>
      <c r="BO456" s="79"/>
      <c r="BP456" s="26">
        <f>Tabela3[[#This Row],[1º trim/2025]]+Tabela3[[#This Row],[2º trim/2025]]+Tabela3[[#This Row],[3º trim/2025]]+Tabela3[[#This Row],[4º trim/2025]]</f>
        <v>0</v>
      </c>
      <c r="BQ456" s="26"/>
      <c r="BR456" s="26"/>
      <c r="BS456" s="26"/>
      <c r="BT456" s="26"/>
    </row>
    <row r="457" spans="1:72" hidden="1" x14ac:dyDescent="0.25">
      <c r="B457" s="273">
        <v>456</v>
      </c>
      <c r="C457" s="36">
        <v>2020</v>
      </c>
      <c r="D457" s="118" t="s">
        <v>2798</v>
      </c>
      <c r="E457" s="118" t="s">
        <v>623</v>
      </c>
      <c r="AF457" s="27" t="s">
        <v>45</v>
      </c>
      <c r="AH457" s="27" t="s">
        <v>423</v>
      </c>
      <c r="BB457" s="178" t="s">
        <v>155</v>
      </c>
      <c r="BD457" s="96"/>
      <c r="BH457" s="45"/>
      <c r="BJ457" s="26"/>
      <c r="BK457" s="26"/>
      <c r="BL457" s="26"/>
      <c r="BM457" s="26"/>
      <c r="BN457" s="26"/>
      <c r="BO457" s="79"/>
      <c r="BP457" s="26">
        <f>Tabela3[[#This Row],[1º trim/2025]]+Tabela3[[#This Row],[2º trim/2025]]+Tabela3[[#This Row],[3º trim/2025]]+Tabela3[[#This Row],[4º trim/2025]]</f>
        <v>0</v>
      </c>
      <c r="BQ457" s="26"/>
      <c r="BR457" s="26"/>
      <c r="BS457" s="26"/>
      <c r="BT457" s="26"/>
    </row>
    <row r="458" spans="1:72" hidden="1" x14ac:dyDescent="0.25">
      <c r="B458" s="273">
        <v>457</v>
      </c>
      <c r="C458" s="36">
        <v>2020</v>
      </c>
      <c r="D458" s="118" t="s">
        <v>743</v>
      </c>
      <c r="E458" s="118" t="s">
        <v>744</v>
      </c>
      <c r="AS458" s="39" t="s">
        <v>720</v>
      </c>
      <c r="AW458" s="39">
        <v>450</v>
      </c>
      <c r="AY458" s="30" t="s">
        <v>745</v>
      </c>
      <c r="BB458" s="178" t="s">
        <v>155</v>
      </c>
      <c r="BD458" s="96"/>
      <c r="BG458" s="45">
        <v>43938</v>
      </c>
      <c r="BH458" s="45"/>
      <c r="BJ458" s="26"/>
      <c r="BK458" s="26"/>
      <c r="BL458" s="26"/>
      <c r="BM458" s="26"/>
      <c r="BN458" s="26"/>
      <c r="BO458" s="79"/>
      <c r="BP458" s="26">
        <f>Tabela3[[#This Row],[1º trim/2025]]+Tabela3[[#This Row],[2º trim/2025]]+Tabela3[[#This Row],[3º trim/2025]]+Tabela3[[#This Row],[4º trim/2025]]</f>
        <v>0</v>
      </c>
      <c r="BQ458" s="26"/>
      <c r="BR458" s="26"/>
      <c r="BS458" s="26"/>
      <c r="BT458" s="26"/>
    </row>
    <row r="459" spans="1:72" hidden="1" x14ac:dyDescent="0.25">
      <c r="B459" s="273">
        <v>458</v>
      </c>
      <c r="C459" s="36">
        <v>2020</v>
      </c>
      <c r="D459" s="118" t="s">
        <v>708</v>
      </c>
      <c r="E459" s="118" t="s">
        <v>731</v>
      </c>
      <c r="AH459" s="27" t="s">
        <v>423</v>
      </c>
      <c r="AL459" s="120" t="s">
        <v>29</v>
      </c>
      <c r="AW459" s="39">
        <v>442</v>
      </c>
      <c r="AY459" s="30" t="s">
        <v>732</v>
      </c>
      <c r="BB459" s="178" t="s">
        <v>155</v>
      </c>
      <c r="BD459" s="96"/>
      <c r="BE459" s="46" t="s">
        <v>733</v>
      </c>
      <c r="BG459" s="45">
        <v>44926</v>
      </c>
      <c r="BH459" s="45"/>
      <c r="BJ459" s="26"/>
      <c r="BK459" s="26">
        <v>390</v>
      </c>
      <c r="BL459" s="26"/>
      <c r="BM459" s="26"/>
      <c r="BN459" s="26"/>
      <c r="BO459" s="79"/>
      <c r="BP459" s="26">
        <f>Tabela3[[#This Row],[1º trim/2025]]+Tabela3[[#This Row],[2º trim/2025]]+Tabela3[[#This Row],[3º trim/2025]]+Tabela3[[#This Row],[4º trim/2025]]</f>
        <v>0</v>
      </c>
      <c r="BQ459" s="26"/>
      <c r="BR459" s="26"/>
      <c r="BS459" s="26"/>
      <c r="BT459" s="26"/>
    </row>
    <row r="460" spans="1:72" hidden="1" x14ac:dyDescent="0.25">
      <c r="B460" s="273">
        <v>459</v>
      </c>
      <c r="C460" s="36">
        <v>2020</v>
      </c>
      <c r="D460" s="118" t="s">
        <v>711</v>
      </c>
      <c r="E460" s="118" t="s">
        <v>712</v>
      </c>
      <c r="AC460" s="26" t="s">
        <v>703</v>
      </c>
      <c r="AH460" s="27" t="s">
        <v>423</v>
      </c>
      <c r="AL460" s="120" t="s">
        <v>29</v>
      </c>
      <c r="AW460" s="39">
        <v>434</v>
      </c>
      <c r="AY460" s="30" t="s">
        <v>713</v>
      </c>
      <c r="BB460" s="178" t="s">
        <v>155</v>
      </c>
      <c r="BD460" s="96"/>
      <c r="BG460" s="45">
        <v>45308</v>
      </c>
      <c r="BH460" s="45"/>
      <c r="BJ460" s="26"/>
      <c r="BK460" s="26">
        <v>166</v>
      </c>
      <c r="BL460" s="26">
        <v>2</v>
      </c>
      <c r="BM460" s="26"/>
      <c r="BN460" s="26"/>
      <c r="BO460" s="79">
        <v>3</v>
      </c>
      <c r="BP460" s="26">
        <f>Tabela3[[#This Row],[1º trim/2025]]+Tabela3[[#This Row],[2º trim/2025]]+Tabela3[[#This Row],[3º trim/2025]]+Tabela3[[#This Row],[4º trim/2025]]</f>
        <v>0</v>
      </c>
      <c r="BQ460" s="26"/>
      <c r="BR460" s="26"/>
      <c r="BS460" s="26"/>
      <c r="BT460" s="26"/>
    </row>
    <row r="461" spans="1:72" hidden="1" x14ac:dyDescent="0.25">
      <c r="B461" s="273">
        <v>460</v>
      </c>
      <c r="C461" s="36">
        <v>2020</v>
      </c>
      <c r="D461" s="118" t="s">
        <v>918</v>
      </c>
      <c r="E461" s="118" t="s">
        <v>919</v>
      </c>
      <c r="AH461" s="27" t="s">
        <v>777</v>
      </c>
      <c r="AW461" s="39">
        <v>544</v>
      </c>
      <c r="AY461" s="30" t="s">
        <v>3665</v>
      </c>
      <c r="BB461" s="178" t="s">
        <v>155</v>
      </c>
      <c r="BD461" s="96"/>
      <c r="BH461" s="45"/>
      <c r="BJ461" s="26"/>
      <c r="BK461" s="26"/>
      <c r="BL461" s="26"/>
      <c r="BM461" s="26"/>
      <c r="BN461" s="26"/>
      <c r="BO461" s="79"/>
      <c r="BP461" s="26">
        <f>Tabela3[[#This Row],[1º trim/2025]]+Tabela3[[#This Row],[2º trim/2025]]+Tabela3[[#This Row],[3º trim/2025]]+Tabela3[[#This Row],[4º trim/2025]]</f>
        <v>0</v>
      </c>
      <c r="BQ461" s="26"/>
      <c r="BR461" s="26"/>
      <c r="BS461" s="26"/>
      <c r="BT461" s="26"/>
    </row>
    <row r="462" spans="1:72" hidden="1" x14ac:dyDescent="0.25">
      <c r="B462" s="273">
        <v>461</v>
      </c>
      <c r="C462" s="36">
        <v>2020</v>
      </c>
      <c r="D462" s="118" t="s">
        <v>705</v>
      </c>
      <c r="E462" s="118" t="s">
        <v>706</v>
      </c>
      <c r="AH462" s="27" t="s">
        <v>423</v>
      </c>
      <c r="AL462" s="120" t="s">
        <v>29</v>
      </c>
      <c r="AP462" s="38" t="s">
        <v>501</v>
      </c>
      <c r="AQ462" s="38" t="s">
        <v>501</v>
      </c>
      <c r="AR462" s="39" t="s">
        <v>664</v>
      </c>
      <c r="AS462" s="39" t="s">
        <v>1081</v>
      </c>
      <c r="AT462" s="40" t="s">
        <v>424</v>
      </c>
      <c r="AV462" s="42" t="s">
        <v>1151</v>
      </c>
      <c r="AW462" s="39">
        <v>433</v>
      </c>
      <c r="AY462" s="30" t="s">
        <v>707</v>
      </c>
      <c r="BB462" s="178" t="s">
        <v>155</v>
      </c>
      <c r="BD462" s="96"/>
      <c r="BE462" s="46" t="s">
        <v>708</v>
      </c>
      <c r="BG462" s="45">
        <v>45733</v>
      </c>
      <c r="BH462" s="45"/>
      <c r="BJ462" s="26"/>
      <c r="BK462" s="26">
        <v>390</v>
      </c>
      <c r="BL462" s="26">
        <v>13</v>
      </c>
      <c r="BM462" s="26"/>
      <c r="BN462" s="26"/>
      <c r="BO462" s="79"/>
      <c r="BP462" s="26">
        <f>Tabela3[[#This Row],[1º trim/2025]]+Tabela3[[#This Row],[2º trim/2025]]+Tabela3[[#This Row],[3º trim/2025]]+Tabela3[[#This Row],[4º trim/2025]]</f>
        <v>2</v>
      </c>
      <c r="BQ462" s="28">
        <v>2</v>
      </c>
      <c r="BR462" s="26"/>
      <c r="BS462" s="26"/>
      <c r="BT462" s="26"/>
    </row>
    <row r="463" spans="1:72" hidden="1" x14ac:dyDescent="0.25">
      <c r="B463" s="273">
        <v>462</v>
      </c>
      <c r="C463" s="36">
        <v>2020</v>
      </c>
      <c r="D463" s="118" t="s">
        <v>714</v>
      </c>
      <c r="E463" s="118" t="s">
        <v>715</v>
      </c>
      <c r="AH463" s="27" t="s">
        <v>423</v>
      </c>
      <c r="AL463" s="120" t="s">
        <v>29</v>
      </c>
      <c r="AW463" s="39">
        <v>435</v>
      </c>
      <c r="AY463" s="30" t="s">
        <v>716</v>
      </c>
      <c r="BB463" s="178" t="s">
        <v>155</v>
      </c>
      <c r="BD463" s="96"/>
      <c r="BG463" s="45">
        <v>45657</v>
      </c>
      <c r="BH463" s="45"/>
      <c r="BJ463" s="26"/>
      <c r="BK463" s="26">
        <v>437</v>
      </c>
      <c r="BL463" s="26">
        <v>7</v>
      </c>
      <c r="BM463" s="26"/>
      <c r="BN463" s="26"/>
      <c r="BO463" s="79">
        <v>7</v>
      </c>
      <c r="BP463" s="26">
        <f>Tabela3[[#This Row],[1º trim/2025]]+Tabela3[[#This Row],[2º trim/2025]]+Tabela3[[#This Row],[3º trim/2025]]+Tabela3[[#This Row],[4º trim/2025]]</f>
        <v>0</v>
      </c>
      <c r="BQ463" s="26"/>
      <c r="BR463" s="26"/>
      <c r="BS463" s="26"/>
      <c r="BT463" s="26"/>
    </row>
    <row r="464" spans="1:72" hidden="1" x14ac:dyDescent="0.25">
      <c r="A464" s="44" t="s">
        <v>501</v>
      </c>
      <c r="B464" s="273">
        <v>463</v>
      </c>
      <c r="C464" s="36">
        <v>2020</v>
      </c>
      <c r="D464" s="118" t="s">
        <v>805</v>
      </c>
      <c r="E464" s="118" t="s">
        <v>806</v>
      </c>
      <c r="G464" s="296" t="s">
        <v>3654</v>
      </c>
      <c r="K464" s="224" t="s">
        <v>3659</v>
      </c>
      <c r="AF464" s="27" t="s">
        <v>82</v>
      </c>
      <c r="AG464" s="27" t="s">
        <v>1834</v>
      </c>
      <c r="AH464" s="27" t="s">
        <v>423</v>
      </c>
      <c r="AL464" s="120" t="s">
        <v>29</v>
      </c>
      <c r="AN464" s="27" t="s">
        <v>154</v>
      </c>
      <c r="AP464" s="38" t="s">
        <v>501</v>
      </c>
      <c r="AQ464" s="38" t="s">
        <v>501</v>
      </c>
      <c r="AR464" s="39" t="s">
        <v>664</v>
      </c>
      <c r="AS464" s="39" t="s">
        <v>31</v>
      </c>
      <c r="AT464" s="40" t="s">
        <v>424</v>
      </c>
      <c r="AU464" s="41">
        <v>0.83333333333333304</v>
      </c>
      <c r="AV464" s="42" t="s">
        <v>807</v>
      </c>
      <c r="AW464" s="39">
        <v>492</v>
      </c>
      <c r="AY464" s="30" t="s">
        <v>808</v>
      </c>
      <c r="BB464" s="178"/>
      <c r="BC464" s="96" t="s">
        <v>501</v>
      </c>
      <c r="BD464" s="96"/>
      <c r="BF464" s="27" t="s">
        <v>3655</v>
      </c>
      <c r="BG464" s="45">
        <v>45734</v>
      </c>
      <c r="BH464" s="45"/>
      <c r="BK464" s="28">
        <v>1427</v>
      </c>
      <c r="BL464" s="28">
        <v>266</v>
      </c>
      <c r="BM464" s="27" t="s">
        <v>3666</v>
      </c>
      <c r="BN464" s="194">
        <v>461</v>
      </c>
      <c r="BP464" s="26">
        <f>Tabela3[[#This Row],[1º trim/2025]]+Tabela3[[#This Row],[2º trim/2025]]+Tabela3[[#This Row],[3º trim/2025]]+Tabela3[[#This Row],[4º trim/2025]]</f>
        <v>16</v>
      </c>
      <c r="BQ464" s="28">
        <v>16</v>
      </c>
    </row>
    <row r="465" spans="1:72" hidden="1" x14ac:dyDescent="0.25">
      <c r="A465" s="44" t="s">
        <v>501</v>
      </c>
      <c r="B465" s="273">
        <v>464</v>
      </c>
      <c r="C465" s="36">
        <v>2020</v>
      </c>
      <c r="D465" s="118" t="s">
        <v>678</v>
      </c>
      <c r="E465" s="118" t="s">
        <v>679</v>
      </c>
      <c r="K465" s="224" t="s">
        <v>3659</v>
      </c>
      <c r="N465" s="224" t="s">
        <v>3667</v>
      </c>
      <c r="AG465" s="27" t="s">
        <v>1834</v>
      </c>
      <c r="AH465" s="27" t="s">
        <v>423</v>
      </c>
      <c r="AL465" s="120" t="s">
        <v>29</v>
      </c>
      <c r="AN465" s="27" t="s">
        <v>154</v>
      </c>
      <c r="AP465" s="38" t="s">
        <v>501</v>
      </c>
      <c r="AQ465" s="38" t="s">
        <v>501</v>
      </c>
      <c r="AR465" s="39" t="s">
        <v>664</v>
      </c>
      <c r="AS465" s="39" t="s">
        <v>31</v>
      </c>
      <c r="AT465" s="40" t="s">
        <v>424</v>
      </c>
      <c r="AU465" s="41">
        <v>0.41666666666666669</v>
      </c>
      <c r="AV465" s="42" t="s">
        <v>489</v>
      </c>
      <c r="AW465" s="39">
        <v>417</v>
      </c>
      <c r="AY465" s="30" t="s">
        <v>680</v>
      </c>
      <c r="BB465" s="178"/>
      <c r="BC465" s="96" t="s">
        <v>501</v>
      </c>
      <c r="BD465" s="96"/>
      <c r="BF465" s="27" t="s">
        <v>3655</v>
      </c>
      <c r="BG465" s="45">
        <v>45763</v>
      </c>
      <c r="BH465" s="45"/>
      <c r="BK465" s="28">
        <v>912</v>
      </c>
      <c r="BL465" s="28">
        <v>160</v>
      </c>
      <c r="BM465" s="27" t="s">
        <v>3668</v>
      </c>
      <c r="BN465" s="194">
        <v>314</v>
      </c>
      <c r="BP465" s="26">
        <f>Tabela3[[#This Row],[1º trim/2025]]+Tabela3[[#This Row],[2º trim/2025]]+Tabela3[[#This Row],[3º trim/2025]]+Tabela3[[#This Row],[4º trim/2025]]</f>
        <v>25</v>
      </c>
      <c r="BQ465" s="28">
        <v>18</v>
      </c>
      <c r="BR465" s="28">
        <v>7</v>
      </c>
    </row>
    <row r="466" spans="1:72" hidden="1" x14ac:dyDescent="0.25">
      <c r="B466" s="273">
        <v>465</v>
      </c>
      <c r="C466" s="36">
        <v>2020</v>
      </c>
      <c r="D466" s="118" t="s">
        <v>2935</v>
      </c>
      <c r="E466" s="118" t="s">
        <v>2936</v>
      </c>
      <c r="I466" s="224" t="s">
        <v>3646</v>
      </c>
      <c r="AC466" s="26" t="s">
        <v>1093</v>
      </c>
      <c r="AF466" s="27" t="s">
        <v>90</v>
      </c>
      <c r="AH466" s="27" t="s">
        <v>423</v>
      </c>
      <c r="BB466" s="178" t="s">
        <v>155</v>
      </c>
      <c r="BD466" s="96"/>
      <c r="BH466" s="45"/>
      <c r="BJ466" s="26"/>
      <c r="BK466" s="26"/>
      <c r="BL466" s="26"/>
      <c r="BM466" s="26"/>
      <c r="BN466" s="26"/>
      <c r="BO466" s="79"/>
      <c r="BP466" s="26">
        <f>Tabela3[[#This Row],[1º trim/2025]]+Tabela3[[#This Row],[2º trim/2025]]+Tabela3[[#This Row],[3º trim/2025]]+Tabela3[[#This Row],[4º trim/2025]]</f>
        <v>0</v>
      </c>
      <c r="BQ466" s="26"/>
      <c r="BR466" s="26"/>
      <c r="BS466" s="26"/>
      <c r="BT466" s="26"/>
    </row>
    <row r="467" spans="1:72" hidden="1" x14ac:dyDescent="0.25">
      <c r="B467" s="273">
        <v>466</v>
      </c>
      <c r="C467" s="36">
        <v>2020</v>
      </c>
      <c r="D467" s="118" t="s">
        <v>771</v>
      </c>
      <c r="E467" s="118" t="s">
        <v>772</v>
      </c>
      <c r="AF467" s="27" t="s">
        <v>610</v>
      </c>
      <c r="AH467" s="27" t="s">
        <v>362</v>
      </c>
      <c r="AW467" s="39">
        <v>477</v>
      </c>
      <c r="AY467" s="30" t="s">
        <v>774</v>
      </c>
      <c r="BB467" s="178" t="s">
        <v>155</v>
      </c>
      <c r="BD467" s="96"/>
      <c r="BG467" s="45">
        <v>44099</v>
      </c>
      <c r="BH467" s="45"/>
      <c r="BJ467" s="26"/>
      <c r="BK467" s="26"/>
      <c r="BL467" s="26"/>
      <c r="BM467" s="26"/>
      <c r="BN467" s="26"/>
      <c r="BO467" s="79"/>
      <c r="BP467" s="26">
        <f>Tabela3[[#This Row],[1º trim/2025]]+Tabela3[[#This Row],[2º trim/2025]]+Tabela3[[#This Row],[3º trim/2025]]+Tabela3[[#This Row],[4º trim/2025]]</f>
        <v>0</v>
      </c>
      <c r="BQ467" s="26"/>
      <c r="BR467" s="26"/>
      <c r="BS467" s="26"/>
      <c r="BT467" s="26"/>
    </row>
    <row r="468" spans="1:72" hidden="1" x14ac:dyDescent="0.25">
      <c r="B468" s="273">
        <v>467</v>
      </c>
      <c r="C468" s="36">
        <v>2020</v>
      </c>
      <c r="D468" s="118" t="s">
        <v>779</v>
      </c>
      <c r="E468" s="118" t="s">
        <v>780</v>
      </c>
      <c r="N468" s="225" t="s">
        <v>13</v>
      </c>
      <c r="O468" s="225"/>
      <c r="AH468" s="27" t="s">
        <v>751</v>
      </c>
      <c r="AW468" s="39">
        <v>479</v>
      </c>
      <c r="BB468" s="178" t="s">
        <v>155</v>
      </c>
      <c r="BD468" s="96"/>
      <c r="BG468" s="45">
        <v>44109</v>
      </c>
      <c r="BH468" s="45"/>
      <c r="BJ468" s="26"/>
      <c r="BK468" s="26"/>
      <c r="BL468" s="26"/>
      <c r="BM468" s="26"/>
      <c r="BN468" s="26"/>
      <c r="BO468" s="79"/>
      <c r="BP468" s="26">
        <f>Tabela3[[#This Row],[1º trim/2025]]+Tabela3[[#This Row],[2º trim/2025]]+Tabela3[[#This Row],[3º trim/2025]]+Tabela3[[#This Row],[4º trim/2025]]</f>
        <v>0</v>
      </c>
      <c r="BQ468" s="26"/>
      <c r="BR468" s="26"/>
      <c r="BS468" s="26"/>
      <c r="BT468" s="26"/>
    </row>
    <row r="469" spans="1:72" hidden="1" x14ac:dyDescent="0.25">
      <c r="B469" s="273">
        <v>468</v>
      </c>
      <c r="C469" s="36">
        <v>2020</v>
      </c>
      <c r="D469" s="118" t="s">
        <v>620</v>
      </c>
      <c r="E469" s="118" t="s">
        <v>623</v>
      </c>
      <c r="AF469" s="27" t="s">
        <v>45</v>
      </c>
      <c r="AH469" s="27" t="s">
        <v>423</v>
      </c>
      <c r="BB469" s="178" t="s">
        <v>155</v>
      </c>
      <c r="BD469" s="96"/>
      <c r="BG469" s="45">
        <v>43930</v>
      </c>
      <c r="BH469" s="45"/>
      <c r="BJ469" s="26"/>
      <c r="BK469" s="26"/>
      <c r="BL469" s="26"/>
      <c r="BM469" s="26"/>
      <c r="BN469" s="26"/>
      <c r="BO469" s="79"/>
      <c r="BP469" s="26">
        <f>Tabela3[[#This Row],[1º trim/2025]]+Tabela3[[#This Row],[2º trim/2025]]+Tabela3[[#This Row],[3º trim/2025]]+Tabela3[[#This Row],[4º trim/2025]]</f>
        <v>0</v>
      </c>
      <c r="BQ469" s="26"/>
      <c r="BR469" s="26"/>
      <c r="BS469" s="26"/>
      <c r="BT469" s="26"/>
    </row>
    <row r="470" spans="1:72" hidden="1" x14ac:dyDescent="0.25">
      <c r="B470" s="273">
        <v>469</v>
      </c>
      <c r="C470" s="36">
        <v>2020</v>
      </c>
      <c r="D470" s="118" t="s">
        <v>2979</v>
      </c>
      <c r="E470" s="118" t="s">
        <v>2980</v>
      </c>
      <c r="AC470" s="26" t="s">
        <v>1093</v>
      </c>
      <c r="AF470" s="27" t="s">
        <v>78</v>
      </c>
      <c r="AH470" s="27" t="s">
        <v>423</v>
      </c>
      <c r="BB470" s="178" t="s">
        <v>155</v>
      </c>
      <c r="BD470" s="96"/>
      <c r="BG470" s="45">
        <v>43893</v>
      </c>
      <c r="BH470" s="45"/>
      <c r="BJ470" s="26"/>
      <c r="BK470" s="26"/>
      <c r="BL470" s="26"/>
      <c r="BM470" s="26"/>
      <c r="BN470" s="26"/>
      <c r="BO470" s="79"/>
      <c r="BP470" s="26">
        <f>Tabela3[[#This Row],[1º trim/2025]]+Tabela3[[#This Row],[2º trim/2025]]+Tabela3[[#This Row],[3º trim/2025]]+Tabela3[[#This Row],[4º trim/2025]]</f>
        <v>0</v>
      </c>
      <c r="BQ470" s="26"/>
      <c r="BR470" s="26"/>
      <c r="BS470" s="26"/>
      <c r="BT470" s="26"/>
    </row>
    <row r="471" spans="1:72" hidden="1" x14ac:dyDescent="0.25">
      <c r="B471" s="273">
        <v>470</v>
      </c>
      <c r="C471" s="36">
        <v>2020</v>
      </c>
      <c r="D471" s="118" t="s">
        <v>768</v>
      </c>
      <c r="E471" s="118" t="s">
        <v>769</v>
      </c>
      <c r="I471" s="224" t="s">
        <v>3669</v>
      </c>
      <c r="AH471" s="27" t="s">
        <v>423</v>
      </c>
      <c r="AW471" s="39">
        <v>476</v>
      </c>
      <c r="AY471" s="30" t="s">
        <v>770</v>
      </c>
      <c r="BB471" s="178" t="s">
        <v>155</v>
      </c>
      <c r="BD471" s="96"/>
      <c r="BG471" s="45">
        <v>44096</v>
      </c>
      <c r="BH471" s="45"/>
      <c r="BJ471" s="26"/>
      <c r="BK471" s="26"/>
      <c r="BL471" s="26"/>
      <c r="BM471" s="26"/>
      <c r="BN471" s="26"/>
      <c r="BO471" s="79"/>
      <c r="BP471" s="26">
        <f>Tabela3[[#This Row],[1º trim/2025]]+Tabela3[[#This Row],[2º trim/2025]]+Tabela3[[#This Row],[3º trim/2025]]+Tabela3[[#This Row],[4º trim/2025]]</f>
        <v>0</v>
      </c>
      <c r="BQ471" s="26"/>
      <c r="BR471" s="26"/>
      <c r="BS471" s="26"/>
      <c r="BT471" s="26"/>
    </row>
    <row r="472" spans="1:72" hidden="1" x14ac:dyDescent="0.25">
      <c r="B472" s="273">
        <v>471</v>
      </c>
      <c r="C472" s="36">
        <v>2020</v>
      </c>
      <c r="D472" s="118" t="s">
        <v>775</v>
      </c>
      <c r="E472" s="118" t="s">
        <v>776</v>
      </c>
      <c r="AF472" s="27" t="s">
        <v>82</v>
      </c>
      <c r="AH472" s="27" t="s">
        <v>777</v>
      </c>
      <c r="AW472" s="39">
        <v>478</v>
      </c>
      <c r="AY472" s="30" t="s">
        <v>778</v>
      </c>
      <c r="BB472" s="178" t="s">
        <v>155</v>
      </c>
      <c r="BD472" s="96"/>
      <c r="BG472" s="45">
        <v>44095</v>
      </c>
      <c r="BH472" s="45"/>
      <c r="BJ472" s="26"/>
      <c r="BK472" s="26"/>
      <c r="BL472" s="26"/>
      <c r="BM472" s="26"/>
      <c r="BN472" s="26"/>
      <c r="BO472" s="79"/>
      <c r="BP472" s="26">
        <f>Tabela3[[#This Row],[1º trim/2025]]+Tabela3[[#This Row],[2º trim/2025]]+Tabela3[[#This Row],[3º trim/2025]]+Tabela3[[#This Row],[4º trim/2025]]</f>
        <v>0</v>
      </c>
      <c r="BQ472" s="26"/>
      <c r="BR472" s="26"/>
      <c r="BS472" s="26"/>
      <c r="BT472" s="26"/>
    </row>
    <row r="473" spans="1:72" hidden="1" x14ac:dyDescent="0.25">
      <c r="B473" s="273">
        <v>472</v>
      </c>
      <c r="C473" s="36">
        <v>2020</v>
      </c>
      <c r="D473" s="118" t="s">
        <v>1026</v>
      </c>
      <c r="E473" s="118" t="s">
        <v>1027</v>
      </c>
      <c r="AF473" s="27" t="s">
        <v>82</v>
      </c>
      <c r="AH473" s="27" t="s">
        <v>777</v>
      </c>
      <c r="AW473" s="39">
        <v>607</v>
      </c>
      <c r="AY473" s="30" t="s">
        <v>1028</v>
      </c>
      <c r="BB473" s="178" t="s">
        <v>155</v>
      </c>
      <c r="BD473" s="96"/>
      <c r="BG473" s="45">
        <v>44419</v>
      </c>
      <c r="BH473" s="45"/>
      <c r="BJ473" s="26"/>
      <c r="BK473" s="26"/>
      <c r="BL473" s="26"/>
      <c r="BM473" s="26"/>
      <c r="BN473" s="26"/>
      <c r="BO473" s="79"/>
      <c r="BP473" s="26">
        <f>Tabela3[[#This Row],[1º trim/2025]]+Tabela3[[#This Row],[2º trim/2025]]+Tabela3[[#This Row],[3º trim/2025]]+Tabela3[[#This Row],[4º trim/2025]]</f>
        <v>0</v>
      </c>
      <c r="BQ473" s="26"/>
      <c r="BR473" s="26"/>
      <c r="BS473" s="26"/>
      <c r="BT473" s="26"/>
    </row>
    <row r="474" spans="1:72" hidden="1" x14ac:dyDescent="0.25">
      <c r="B474" s="273">
        <v>473</v>
      </c>
      <c r="C474" s="36">
        <v>2020</v>
      </c>
      <c r="D474" s="118" t="s">
        <v>1026</v>
      </c>
      <c r="E474" s="118" t="s">
        <v>1029</v>
      </c>
      <c r="AF474" s="27" t="s">
        <v>82</v>
      </c>
      <c r="AH474" s="27" t="s">
        <v>777</v>
      </c>
      <c r="AW474" s="39">
        <v>607</v>
      </c>
      <c r="AY474" s="30" t="s">
        <v>1028</v>
      </c>
      <c r="BB474" s="178" t="s">
        <v>155</v>
      </c>
      <c r="BD474" s="96"/>
      <c r="BG474" s="45">
        <v>44419</v>
      </c>
      <c r="BH474" s="45"/>
      <c r="BJ474" s="26"/>
      <c r="BK474" s="26"/>
      <c r="BL474" s="26"/>
      <c r="BM474" s="26"/>
      <c r="BN474" s="26"/>
      <c r="BO474" s="79"/>
      <c r="BP474" s="26">
        <f>Tabela3[[#This Row],[1º trim/2025]]+Tabela3[[#This Row],[2º trim/2025]]+Tabela3[[#This Row],[3º trim/2025]]+Tabela3[[#This Row],[4º trim/2025]]</f>
        <v>0</v>
      </c>
      <c r="BQ474" s="26"/>
      <c r="BR474" s="26"/>
      <c r="BS474" s="26"/>
      <c r="BT474" s="26"/>
    </row>
    <row r="475" spans="1:72" hidden="1" x14ac:dyDescent="0.25">
      <c r="B475" s="273">
        <v>474</v>
      </c>
      <c r="C475" s="36">
        <v>2020</v>
      </c>
      <c r="D475" s="118" t="s">
        <v>1026</v>
      </c>
      <c r="E475" s="118" t="s">
        <v>1030</v>
      </c>
      <c r="AF475" s="27" t="s">
        <v>82</v>
      </c>
      <c r="AH475" s="27" t="s">
        <v>777</v>
      </c>
      <c r="AW475" s="39">
        <v>607</v>
      </c>
      <c r="AY475" s="30" t="s">
        <v>1028</v>
      </c>
      <c r="BB475" s="178" t="s">
        <v>155</v>
      </c>
      <c r="BD475" s="96"/>
      <c r="BG475" s="45">
        <v>44419</v>
      </c>
      <c r="BH475" s="45"/>
      <c r="BJ475" s="26"/>
      <c r="BK475" s="26"/>
      <c r="BL475" s="26"/>
      <c r="BM475" s="26"/>
      <c r="BN475" s="26"/>
      <c r="BO475" s="79"/>
      <c r="BP475" s="26">
        <f>Tabela3[[#This Row],[1º trim/2025]]+Tabela3[[#This Row],[2º trim/2025]]+Tabela3[[#This Row],[3º trim/2025]]+Tabela3[[#This Row],[4º trim/2025]]</f>
        <v>0</v>
      </c>
      <c r="BQ475" s="26"/>
      <c r="BR475" s="26"/>
      <c r="BS475" s="26"/>
      <c r="BT475" s="26"/>
    </row>
    <row r="476" spans="1:72" hidden="1" x14ac:dyDescent="0.25">
      <c r="B476" s="273">
        <v>475</v>
      </c>
      <c r="C476" s="36">
        <v>2020</v>
      </c>
      <c r="D476" s="118" t="s">
        <v>3670</v>
      </c>
      <c r="E476" s="118" t="s">
        <v>994</v>
      </c>
      <c r="AF476" s="27" t="s">
        <v>62</v>
      </c>
      <c r="AH476" s="27" t="s">
        <v>777</v>
      </c>
      <c r="AW476" s="39">
        <v>594</v>
      </c>
      <c r="AY476" s="30" t="s">
        <v>995</v>
      </c>
      <c r="BB476" s="178" t="s">
        <v>155</v>
      </c>
      <c r="BD476" s="96"/>
      <c r="BG476" s="45">
        <v>44410</v>
      </c>
      <c r="BH476" s="45"/>
      <c r="BJ476" s="26"/>
      <c r="BK476" s="26">
        <v>0</v>
      </c>
      <c r="BL476" s="26"/>
      <c r="BM476" s="26"/>
      <c r="BN476" s="26"/>
      <c r="BO476" s="79"/>
      <c r="BP476" s="26">
        <f>Tabela3[[#This Row],[1º trim/2025]]+Tabela3[[#This Row],[2º trim/2025]]+Tabela3[[#This Row],[3º trim/2025]]+Tabela3[[#This Row],[4º trim/2025]]</f>
        <v>0</v>
      </c>
      <c r="BQ476" s="26"/>
      <c r="BR476" s="26"/>
      <c r="BS476" s="26"/>
      <c r="BT476" s="26"/>
    </row>
    <row r="477" spans="1:72" hidden="1" x14ac:dyDescent="0.25">
      <c r="B477" s="273">
        <v>476</v>
      </c>
      <c r="C477" s="36">
        <v>2020</v>
      </c>
      <c r="D477" s="118" t="s">
        <v>625</v>
      </c>
      <c r="E477" s="118" t="s">
        <v>623</v>
      </c>
      <c r="AF477" s="27" t="s">
        <v>45</v>
      </c>
      <c r="AH477" s="27" t="s">
        <v>423</v>
      </c>
      <c r="AW477" s="39">
        <v>383</v>
      </c>
      <c r="AY477" s="30" t="s">
        <v>626</v>
      </c>
      <c r="BB477" s="178" t="s">
        <v>155</v>
      </c>
      <c r="BD477" s="96"/>
      <c r="BG477" s="45">
        <v>43867</v>
      </c>
      <c r="BH477" s="45"/>
      <c r="BJ477" s="26"/>
      <c r="BK477" s="26"/>
      <c r="BL477" s="26"/>
      <c r="BM477" s="26"/>
      <c r="BN477" s="26"/>
      <c r="BO477" s="79"/>
      <c r="BP477" s="26">
        <f>Tabela3[[#This Row],[1º trim/2025]]+Tabela3[[#This Row],[2º trim/2025]]+Tabela3[[#This Row],[3º trim/2025]]+Tabela3[[#This Row],[4º trim/2025]]</f>
        <v>0</v>
      </c>
      <c r="BQ477" s="26"/>
      <c r="BR477" s="26"/>
      <c r="BS477" s="26"/>
      <c r="BT477" s="26"/>
    </row>
    <row r="478" spans="1:72" hidden="1" x14ac:dyDescent="0.25">
      <c r="A478" s="44" t="s">
        <v>501</v>
      </c>
      <c r="B478" s="273">
        <v>477</v>
      </c>
      <c r="C478" s="36">
        <v>2020</v>
      </c>
      <c r="D478" s="118" t="s">
        <v>662</v>
      </c>
      <c r="E478" s="118" t="s">
        <v>663</v>
      </c>
      <c r="F478" s="118" t="s">
        <v>3671</v>
      </c>
      <c r="H478" s="224" t="s">
        <v>3654</v>
      </c>
      <c r="AD478" s="188" t="s">
        <v>3672</v>
      </c>
      <c r="AG478" s="27" t="s">
        <v>1834</v>
      </c>
      <c r="AH478" s="27" t="s">
        <v>423</v>
      </c>
      <c r="AL478" s="120" t="s">
        <v>29</v>
      </c>
      <c r="AN478" s="27" t="s">
        <v>154</v>
      </c>
      <c r="AP478" s="38" t="s">
        <v>501</v>
      </c>
      <c r="AQ478" s="38" t="s">
        <v>501</v>
      </c>
      <c r="AR478" s="39" t="s">
        <v>664</v>
      </c>
      <c r="AS478" s="39" t="s">
        <v>31</v>
      </c>
      <c r="AT478" s="40" t="s">
        <v>424</v>
      </c>
      <c r="AU478" s="41">
        <v>0.25</v>
      </c>
      <c r="AV478" s="42" t="s">
        <v>1270</v>
      </c>
      <c r="AW478" s="39">
        <v>409</v>
      </c>
      <c r="AY478" s="30" t="s">
        <v>666</v>
      </c>
      <c r="BB478" s="178"/>
      <c r="BC478" s="96" t="s">
        <v>501</v>
      </c>
      <c r="BD478" s="96"/>
      <c r="BF478" s="27" t="s">
        <v>3655</v>
      </c>
      <c r="BG478" s="45">
        <v>45772</v>
      </c>
      <c r="BH478" s="45"/>
      <c r="BK478" s="28">
        <v>406</v>
      </c>
      <c r="BL478" s="28">
        <v>99</v>
      </c>
      <c r="BM478" s="27" t="s">
        <v>3673</v>
      </c>
      <c r="BN478" s="194">
        <v>85</v>
      </c>
      <c r="BP478" s="26">
        <f>Tabela3[[#This Row],[1º trim/2025]]+Tabela3[[#This Row],[2º trim/2025]]+Tabela3[[#This Row],[3º trim/2025]]+Tabela3[[#This Row],[4º trim/2025]]</f>
        <v>26</v>
      </c>
      <c r="BQ478" s="28">
        <v>23</v>
      </c>
      <c r="BR478" s="28">
        <v>3</v>
      </c>
    </row>
    <row r="479" spans="1:72" hidden="1" x14ac:dyDescent="0.25">
      <c r="B479" s="273">
        <v>478</v>
      </c>
      <c r="C479" s="36">
        <v>2020</v>
      </c>
      <c r="D479" s="118" t="s">
        <v>3092</v>
      </c>
      <c r="E479" s="118" t="s">
        <v>3093</v>
      </c>
      <c r="AH479" s="27" t="s">
        <v>423</v>
      </c>
      <c r="BB479" s="178" t="s">
        <v>155</v>
      </c>
      <c r="BD479" s="96"/>
      <c r="BG479" s="45">
        <v>44041</v>
      </c>
      <c r="BH479" s="45"/>
      <c r="BJ479" s="26"/>
      <c r="BK479" s="26"/>
      <c r="BL479" s="26"/>
      <c r="BM479" s="26"/>
      <c r="BN479" s="26"/>
      <c r="BO479" s="79"/>
      <c r="BP479" s="26">
        <f>Tabela3[[#This Row],[1º trim/2025]]+Tabela3[[#This Row],[2º trim/2025]]+Tabela3[[#This Row],[3º trim/2025]]+Tabela3[[#This Row],[4º trim/2025]]</f>
        <v>0</v>
      </c>
      <c r="BQ479" s="26"/>
      <c r="BR479" s="26"/>
      <c r="BS479" s="26"/>
      <c r="BT479" s="26"/>
    </row>
    <row r="480" spans="1:72" hidden="1" x14ac:dyDescent="0.25">
      <c r="B480" s="273">
        <v>479</v>
      </c>
      <c r="C480" s="36">
        <v>2020</v>
      </c>
      <c r="D480" s="118" t="s">
        <v>3121</v>
      </c>
      <c r="E480" s="118" t="s">
        <v>3122</v>
      </c>
      <c r="I480" s="224" t="s">
        <v>3669</v>
      </c>
      <c r="J480" s="224" t="s">
        <v>97</v>
      </c>
      <c r="AC480" s="26" t="s">
        <v>1093</v>
      </c>
      <c r="AH480" s="27" t="s">
        <v>777</v>
      </c>
      <c r="BB480" s="178" t="s">
        <v>155</v>
      </c>
      <c r="BD480" s="96"/>
      <c r="BG480" s="45">
        <v>43866</v>
      </c>
      <c r="BH480" s="45"/>
      <c r="BJ480" s="26"/>
      <c r="BK480" s="26"/>
      <c r="BL480" s="26"/>
      <c r="BM480" s="26"/>
      <c r="BN480" s="26"/>
      <c r="BO480" s="79"/>
      <c r="BP480" s="26">
        <f>Tabela3[[#This Row],[1º trim/2025]]+Tabela3[[#This Row],[2º trim/2025]]+Tabela3[[#This Row],[3º trim/2025]]+Tabela3[[#This Row],[4º trim/2025]]</f>
        <v>0</v>
      </c>
      <c r="BQ480" s="26"/>
      <c r="BR480" s="26"/>
      <c r="BS480" s="26"/>
      <c r="BT480" s="26"/>
    </row>
    <row r="481" spans="1:72" hidden="1" x14ac:dyDescent="0.25">
      <c r="B481" s="273">
        <v>480</v>
      </c>
      <c r="C481" s="36">
        <v>2020</v>
      </c>
      <c r="D481" s="118" t="s">
        <v>3123</v>
      </c>
      <c r="E481" s="118" t="s">
        <v>3005</v>
      </c>
      <c r="I481" s="224" t="s">
        <v>3669</v>
      </c>
      <c r="J481" s="27"/>
      <c r="AC481" s="26" t="s">
        <v>1093</v>
      </c>
      <c r="AF481" s="27" t="s">
        <v>90</v>
      </c>
      <c r="AH481" s="27" t="s">
        <v>423</v>
      </c>
      <c r="BB481" s="178" t="s">
        <v>155</v>
      </c>
      <c r="BD481" s="96"/>
      <c r="BH481" s="45"/>
      <c r="BJ481" s="26"/>
      <c r="BK481" s="26"/>
      <c r="BL481" s="26"/>
      <c r="BM481" s="26"/>
      <c r="BN481" s="26"/>
      <c r="BO481" s="79"/>
      <c r="BP481" s="26">
        <f>Tabela3[[#This Row],[1º trim/2025]]+Tabela3[[#This Row],[2º trim/2025]]+Tabela3[[#This Row],[3º trim/2025]]+Tabela3[[#This Row],[4º trim/2025]]</f>
        <v>0</v>
      </c>
      <c r="BQ481" s="26"/>
      <c r="BR481" s="26"/>
      <c r="BS481" s="26"/>
      <c r="BT481" s="26"/>
    </row>
    <row r="482" spans="1:72" hidden="1" x14ac:dyDescent="0.25">
      <c r="A482" s="44" t="s">
        <v>501</v>
      </c>
      <c r="B482" s="273">
        <v>481</v>
      </c>
      <c r="C482" s="36">
        <v>2020</v>
      </c>
      <c r="D482" s="118" t="s">
        <v>889</v>
      </c>
      <c r="E482" s="118" t="s">
        <v>890</v>
      </c>
      <c r="F482" s="118" t="s">
        <v>3674</v>
      </c>
      <c r="G482" s="296" t="s">
        <v>3654</v>
      </c>
      <c r="AG482" s="27" t="s">
        <v>1834</v>
      </c>
      <c r="AH482" s="27" t="s">
        <v>423</v>
      </c>
      <c r="AL482" s="120" t="s">
        <v>29</v>
      </c>
      <c r="AN482" s="27" t="s">
        <v>154</v>
      </c>
      <c r="AP482" s="38" t="s">
        <v>501</v>
      </c>
      <c r="AQ482" s="38" t="s">
        <v>501</v>
      </c>
      <c r="AR482" s="39" t="s">
        <v>664</v>
      </c>
      <c r="AS482" s="39" t="s">
        <v>31</v>
      </c>
      <c r="AT482" s="40" t="s">
        <v>424</v>
      </c>
      <c r="AU482" s="41">
        <v>8.3333333333333301E-2</v>
      </c>
      <c r="AV482" s="42" t="s">
        <v>833</v>
      </c>
      <c r="AW482" s="39">
        <v>528</v>
      </c>
      <c r="AY482" s="30" t="s">
        <v>891</v>
      </c>
      <c r="BB482" s="178"/>
      <c r="BC482" s="96" t="s">
        <v>501</v>
      </c>
      <c r="BD482" s="96"/>
      <c r="BF482" s="27" t="s">
        <v>3655</v>
      </c>
      <c r="BG482" s="45">
        <v>45763</v>
      </c>
      <c r="BH482" s="45"/>
      <c r="BK482" s="28">
        <v>373</v>
      </c>
      <c r="BL482" s="28">
        <v>149</v>
      </c>
      <c r="BM482" s="27" t="s">
        <v>3675</v>
      </c>
      <c r="BN482" s="194">
        <v>139</v>
      </c>
      <c r="BP482" s="26">
        <f>Tabela3[[#This Row],[1º trim/2025]]+Tabela3[[#This Row],[2º trim/2025]]+Tabela3[[#This Row],[3º trim/2025]]+Tabela3[[#This Row],[4º trim/2025]]</f>
        <v>13</v>
      </c>
      <c r="BQ482" s="28">
        <v>9</v>
      </c>
      <c r="BR482" s="28">
        <v>4</v>
      </c>
    </row>
    <row r="483" spans="1:72" hidden="1" x14ac:dyDescent="0.25">
      <c r="B483" s="273">
        <v>482</v>
      </c>
      <c r="C483" s="36">
        <v>2020</v>
      </c>
      <c r="D483" s="118" t="s">
        <v>3172</v>
      </c>
      <c r="E483" s="118" t="s">
        <v>3173</v>
      </c>
      <c r="AC483" s="26" t="s">
        <v>1093</v>
      </c>
      <c r="AF483" s="27" t="s">
        <v>78</v>
      </c>
      <c r="AH483" s="27" t="s">
        <v>423</v>
      </c>
      <c r="BB483" s="178" t="s">
        <v>155</v>
      </c>
      <c r="BD483" s="96"/>
      <c r="BG483" s="45">
        <v>44204</v>
      </c>
      <c r="BH483" s="45"/>
      <c r="BJ483" s="26"/>
      <c r="BK483" s="26"/>
      <c r="BL483" s="26"/>
      <c r="BM483" s="26"/>
      <c r="BN483" s="26"/>
      <c r="BO483" s="79"/>
      <c r="BP483" s="26">
        <f>Tabela3[[#This Row],[1º trim/2025]]+Tabela3[[#This Row],[2º trim/2025]]+Tabela3[[#This Row],[3º trim/2025]]+Tabela3[[#This Row],[4º trim/2025]]</f>
        <v>0</v>
      </c>
      <c r="BQ483" s="26"/>
      <c r="BR483" s="26"/>
      <c r="BS483" s="26"/>
      <c r="BT483" s="26"/>
    </row>
    <row r="484" spans="1:72" hidden="1" x14ac:dyDescent="0.25">
      <c r="B484" s="273">
        <v>483</v>
      </c>
      <c r="C484" s="36">
        <v>2020</v>
      </c>
      <c r="D484" s="118" t="s">
        <v>819</v>
      </c>
      <c r="E484" s="118" t="s">
        <v>822</v>
      </c>
      <c r="AH484" s="27" t="s">
        <v>777</v>
      </c>
      <c r="AW484" s="39">
        <v>500</v>
      </c>
      <c r="AY484" s="30" t="s">
        <v>823</v>
      </c>
      <c r="BB484" s="178" t="s">
        <v>155</v>
      </c>
      <c r="BD484" s="96"/>
      <c r="BG484" s="45">
        <v>44943</v>
      </c>
      <c r="BH484" s="45"/>
      <c r="BJ484" s="26"/>
      <c r="BK484" s="26">
        <v>19</v>
      </c>
      <c r="BL484" s="26"/>
      <c r="BM484" s="26"/>
      <c r="BN484" s="26"/>
      <c r="BO484" s="79"/>
      <c r="BP484" s="26">
        <f>Tabela3[[#This Row],[1º trim/2025]]+Tabela3[[#This Row],[2º trim/2025]]+Tabela3[[#This Row],[3º trim/2025]]+Tabela3[[#This Row],[4º trim/2025]]</f>
        <v>0</v>
      </c>
      <c r="BQ484" s="26"/>
      <c r="BR484" s="26"/>
      <c r="BS484" s="26"/>
      <c r="BT484" s="26"/>
    </row>
    <row r="485" spans="1:72" hidden="1" x14ac:dyDescent="0.25">
      <c r="B485" s="273">
        <v>484</v>
      </c>
      <c r="C485" s="36">
        <v>2020</v>
      </c>
      <c r="D485" s="118" t="s">
        <v>819</v>
      </c>
      <c r="E485" s="118" t="s">
        <v>820</v>
      </c>
      <c r="K485" s="224" t="s">
        <v>3646</v>
      </c>
      <c r="AF485" s="27" t="s">
        <v>1011</v>
      </c>
      <c r="AH485" s="27" t="s">
        <v>777</v>
      </c>
      <c r="AL485" s="120" t="s">
        <v>29</v>
      </c>
      <c r="AW485" s="39">
        <v>499</v>
      </c>
      <c r="AY485" s="30" t="s">
        <v>821</v>
      </c>
      <c r="BB485" s="178" t="s">
        <v>155</v>
      </c>
      <c r="BD485" s="96"/>
      <c r="BG485" s="45">
        <v>44943</v>
      </c>
      <c r="BH485" s="45"/>
      <c r="BJ485" s="26">
        <v>0</v>
      </c>
      <c r="BK485" s="26">
        <v>0</v>
      </c>
      <c r="BL485" s="26"/>
      <c r="BM485" s="26"/>
      <c r="BN485" s="26"/>
      <c r="BO485" s="79"/>
      <c r="BP485" s="26">
        <f>Tabela3[[#This Row],[1º trim/2025]]+Tabela3[[#This Row],[2º trim/2025]]+Tabela3[[#This Row],[3º trim/2025]]+Tabela3[[#This Row],[4º trim/2025]]</f>
        <v>0</v>
      </c>
      <c r="BQ485" s="26"/>
      <c r="BR485" s="26"/>
      <c r="BS485" s="26"/>
      <c r="BT485" s="26"/>
    </row>
    <row r="486" spans="1:72" hidden="1" x14ac:dyDescent="0.25">
      <c r="B486" s="273">
        <v>485</v>
      </c>
      <c r="C486" s="36">
        <v>2020</v>
      </c>
      <c r="D486" s="118" t="s">
        <v>3179</v>
      </c>
      <c r="E486" s="118" t="s">
        <v>3005</v>
      </c>
      <c r="I486" s="224" t="s">
        <v>3669</v>
      </c>
      <c r="AC486" s="26" t="s">
        <v>1093</v>
      </c>
      <c r="AF486" s="27" t="s">
        <v>90</v>
      </c>
      <c r="AH486" s="27" t="s">
        <v>423</v>
      </c>
      <c r="BB486" s="178" t="s">
        <v>155</v>
      </c>
      <c r="BD486" s="96"/>
      <c r="BH486" s="45"/>
      <c r="BJ486" s="26"/>
      <c r="BK486" s="26"/>
      <c r="BL486" s="26"/>
      <c r="BM486" s="26"/>
      <c r="BN486" s="26"/>
      <c r="BO486" s="79"/>
      <c r="BP486" s="26">
        <f>Tabela3[[#This Row],[1º trim/2025]]+Tabela3[[#This Row],[2º trim/2025]]+Tabela3[[#This Row],[3º trim/2025]]+Tabela3[[#This Row],[4º trim/2025]]</f>
        <v>0</v>
      </c>
      <c r="BQ486" s="26"/>
      <c r="BR486" s="26"/>
      <c r="BS486" s="26"/>
      <c r="BT486" s="26"/>
    </row>
    <row r="487" spans="1:72" hidden="1" x14ac:dyDescent="0.25">
      <c r="B487" s="273">
        <v>486</v>
      </c>
      <c r="C487" s="36">
        <v>2020</v>
      </c>
      <c r="D487" s="118" t="s">
        <v>3185</v>
      </c>
      <c r="E487" s="118" t="s">
        <v>3005</v>
      </c>
      <c r="I487" s="224" t="s">
        <v>3669</v>
      </c>
      <c r="AC487" s="26" t="s">
        <v>1093</v>
      </c>
      <c r="AF487" s="27" t="s">
        <v>90</v>
      </c>
      <c r="AH487" s="27" t="s">
        <v>423</v>
      </c>
      <c r="BB487" s="178" t="s">
        <v>155</v>
      </c>
      <c r="BD487" s="96"/>
      <c r="BH487" s="45"/>
      <c r="BJ487" s="26"/>
      <c r="BK487" s="26"/>
      <c r="BL487" s="26"/>
      <c r="BM487" s="26"/>
      <c r="BN487" s="26"/>
      <c r="BO487" s="79"/>
      <c r="BP487" s="26">
        <f>Tabela3[[#This Row],[1º trim/2025]]+Tabela3[[#This Row],[2º trim/2025]]+Tabela3[[#This Row],[3º trim/2025]]+Tabela3[[#This Row],[4º trim/2025]]</f>
        <v>0</v>
      </c>
      <c r="BQ487" s="26"/>
      <c r="BR487" s="26"/>
      <c r="BS487" s="26"/>
      <c r="BT487" s="26"/>
    </row>
    <row r="488" spans="1:72" hidden="1" x14ac:dyDescent="0.25">
      <c r="B488" s="273">
        <v>487</v>
      </c>
      <c r="C488" s="36">
        <v>2020</v>
      </c>
      <c r="D488" s="118" t="s">
        <v>669</v>
      </c>
      <c r="E488" s="118" t="s">
        <v>670</v>
      </c>
      <c r="AH488" s="27" t="s">
        <v>423</v>
      </c>
      <c r="AW488" s="39">
        <v>413</v>
      </c>
      <c r="AY488" s="30" t="s">
        <v>671</v>
      </c>
      <c r="BB488" s="178" t="s">
        <v>155</v>
      </c>
      <c r="BD488" s="96"/>
      <c r="BG488" s="45">
        <v>43868</v>
      </c>
      <c r="BH488" s="45"/>
      <c r="BJ488" s="26"/>
      <c r="BK488" s="26"/>
      <c r="BL488" s="26"/>
      <c r="BM488" s="26"/>
      <c r="BN488" s="26"/>
      <c r="BO488" s="79"/>
      <c r="BP488" s="26">
        <f>Tabela3[[#This Row],[1º trim/2025]]+Tabela3[[#This Row],[2º trim/2025]]+Tabela3[[#This Row],[3º trim/2025]]+Tabela3[[#This Row],[4º trim/2025]]</f>
        <v>0</v>
      </c>
      <c r="BQ488" s="26"/>
      <c r="BR488" s="26"/>
      <c r="BS488" s="26"/>
      <c r="BT488" s="26"/>
    </row>
    <row r="489" spans="1:72" hidden="1" x14ac:dyDescent="0.25">
      <c r="B489" s="273">
        <v>488</v>
      </c>
      <c r="C489" s="36">
        <v>2020</v>
      </c>
      <c r="D489" s="118" t="s">
        <v>622</v>
      </c>
      <c r="E489" s="118" t="s">
        <v>623</v>
      </c>
      <c r="AF489" s="27" t="s">
        <v>45</v>
      </c>
      <c r="AH489" s="27" t="s">
        <v>423</v>
      </c>
      <c r="AW489" s="39">
        <v>382</v>
      </c>
      <c r="AY489" s="30" t="s">
        <v>624</v>
      </c>
      <c r="BB489" s="178" t="s">
        <v>155</v>
      </c>
      <c r="BD489" s="96"/>
      <c r="BG489" s="45">
        <v>43899</v>
      </c>
      <c r="BH489" s="45"/>
      <c r="BJ489" s="26"/>
      <c r="BK489" s="26"/>
      <c r="BL489" s="26"/>
      <c r="BM489" s="26"/>
      <c r="BN489" s="26"/>
      <c r="BO489" s="79"/>
      <c r="BP489" s="26">
        <f>Tabela3[[#This Row],[1º trim/2025]]+Tabela3[[#This Row],[2º trim/2025]]+Tabela3[[#This Row],[3º trim/2025]]+Tabela3[[#This Row],[4º trim/2025]]</f>
        <v>0</v>
      </c>
      <c r="BQ489" s="26"/>
      <c r="BR489" s="26"/>
      <c r="BS489" s="26"/>
      <c r="BT489" s="26"/>
    </row>
    <row r="490" spans="1:72" hidden="1" x14ac:dyDescent="0.25">
      <c r="B490" s="273">
        <v>489</v>
      </c>
      <c r="C490" s="36">
        <v>2020</v>
      </c>
      <c r="D490" s="118" t="s">
        <v>3227</v>
      </c>
      <c r="E490" s="118" t="s">
        <v>3228</v>
      </c>
      <c r="AC490" s="26" t="s">
        <v>1093</v>
      </c>
      <c r="AF490" s="27" t="s">
        <v>78</v>
      </c>
      <c r="AH490" s="27" t="s">
        <v>423</v>
      </c>
      <c r="BB490" s="178" t="s">
        <v>155</v>
      </c>
      <c r="BD490" s="96"/>
      <c r="BG490" s="45">
        <v>43851</v>
      </c>
      <c r="BH490" s="45"/>
      <c r="BJ490" s="26"/>
      <c r="BK490" s="26"/>
      <c r="BL490" s="26"/>
      <c r="BM490" s="26"/>
      <c r="BN490" s="26"/>
      <c r="BO490" s="79"/>
      <c r="BP490" s="26">
        <f>Tabela3[[#This Row],[1º trim/2025]]+Tabela3[[#This Row],[2º trim/2025]]+Tabela3[[#This Row],[3º trim/2025]]+Tabela3[[#This Row],[4º trim/2025]]</f>
        <v>0</v>
      </c>
      <c r="BQ490" s="26"/>
      <c r="BR490" s="26"/>
      <c r="BS490" s="26"/>
      <c r="BT490" s="26"/>
    </row>
    <row r="491" spans="1:72" hidden="1" x14ac:dyDescent="0.25">
      <c r="B491" s="273">
        <v>490</v>
      </c>
      <c r="C491" s="36">
        <v>2020</v>
      </c>
      <c r="D491" s="118" t="s">
        <v>837</v>
      </c>
      <c r="E491" s="118" t="s">
        <v>838</v>
      </c>
      <c r="AW491" s="39">
        <v>504</v>
      </c>
      <c r="BB491" s="178" t="s">
        <v>155</v>
      </c>
      <c r="BD491" s="96"/>
      <c r="BE491" s="46" t="s">
        <v>3676</v>
      </c>
      <c r="BF491" s="27" t="s">
        <v>633</v>
      </c>
      <c r="BH491" s="45"/>
      <c r="BJ491" s="26"/>
      <c r="BK491" s="26"/>
      <c r="BL491" s="26"/>
      <c r="BM491" s="26"/>
      <c r="BN491" s="26"/>
      <c r="BO491" s="79"/>
      <c r="BP491" s="26">
        <f>Tabela3[[#This Row],[1º trim/2025]]+Tabela3[[#This Row],[2º trim/2025]]+Tabela3[[#This Row],[3º trim/2025]]+Tabela3[[#This Row],[4º trim/2025]]</f>
        <v>0</v>
      </c>
      <c r="BQ491" s="26"/>
      <c r="BR491" s="26"/>
      <c r="BS491" s="26"/>
      <c r="BT491" s="26"/>
    </row>
    <row r="492" spans="1:72" hidden="1" x14ac:dyDescent="0.25">
      <c r="B492" s="273">
        <v>491</v>
      </c>
      <c r="C492" s="36">
        <v>2020</v>
      </c>
      <c r="D492" s="118" t="s">
        <v>631</v>
      </c>
      <c r="E492" s="118" t="s">
        <v>623</v>
      </c>
      <c r="AF492" s="27" t="s">
        <v>45</v>
      </c>
      <c r="AH492" s="27" t="s">
        <v>423</v>
      </c>
      <c r="BB492" s="178" t="s">
        <v>155</v>
      </c>
      <c r="BD492" s="96"/>
      <c r="BG492" s="45">
        <v>43941</v>
      </c>
      <c r="BH492" s="45"/>
      <c r="BJ492" s="26"/>
      <c r="BK492" s="26"/>
      <c r="BL492" s="26"/>
      <c r="BM492" s="26"/>
      <c r="BN492" s="26"/>
      <c r="BO492" s="79"/>
      <c r="BP492" s="26">
        <f>Tabela3[[#This Row],[1º trim/2025]]+Tabela3[[#This Row],[2º trim/2025]]+Tabela3[[#This Row],[3º trim/2025]]+Tabela3[[#This Row],[4º trim/2025]]</f>
        <v>0</v>
      </c>
      <c r="BQ492" s="26"/>
      <c r="BR492" s="26"/>
      <c r="BS492" s="26"/>
      <c r="BT492" s="26"/>
    </row>
    <row r="493" spans="1:72" hidden="1" x14ac:dyDescent="0.25">
      <c r="B493" s="273">
        <v>492</v>
      </c>
      <c r="C493" s="36">
        <v>2020</v>
      </c>
      <c r="D493" s="118" t="s">
        <v>854</v>
      </c>
      <c r="E493" s="118" t="s">
        <v>961</v>
      </c>
      <c r="AF493" s="27" t="s">
        <v>209</v>
      </c>
      <c r="AW493" s="39">
        <v>578</v>
      </c>
      <c r="BB493" s="178" t="s">
        <v>155</v>
      </c>
      <c r="BD493" s="96"/>
      <c r="BE493" s="46" t="s">
        <v>728</v>
      </c>
      <c r="BH493" s="45"/>
      <c r="BJ493" s="26"/>
      <c r="BK493" s="26"/>
      <c r="BL493" s="26"/>
      <c r="BM493" s="26"/>
      <c r="BN493" s="26"/>
      <c r="BO493" s="79"/>
      <c r="BP493" s="26">
        <f>Tabela3[[#This Row],[1º trim/2025]]+Tabela3[[#This Row],[2º trim/2025]]+Tabela3[[#This Row],[3º trim/2025]]+Tabela3[[#This Row],[4º trim/2025]]</f>
        <v>0</v>
      </c>
      <c r="BQ493" s="26"/>
      <c r="BR493" s="26"/>
      <c r="BS493" s="26"/>
      <c r="BT493" s="26"/>
    </row>
    <row r="494" spans="1:72" hidden="1" x14ac:dyDescent="0.25">
      <c r="B494" s="273">
        <v>493</v>
      </c>
      <c r="C494" s="36">
        <v>2020</v>
      </c>
      <c r="D494" s="118" t="s">
        <v>800</v>
      </c>
      <c r="E494" s="118" t="s">
        <v>801</v>
      </c>
      <c r="AH494" s="27" t="s">
        <v>777</v>
      </c>
      <c r="AW494" s="39">
        <v>489</v>
      </c>
      <c r="AY494" s="30" t="s">
        <v>802</v>
      </c>
      <c r="BB494" s="178" t="s">
        <v>155</v>
      </c>
      <c r="BD494" s="96"/>
      <c r="BG494" s="45">
        <v>44145</v>
      </c>
      <c r="BH494" s="45"/>
      <c r="BJ494" s="26"/>
      <c r="BK494" s="26"/>
      <c r="BL494" s="26"/>
      <c r="BM494" s="26"/>
      <c r="BN494" s="26"/>
      <c r="BO494" s="79"/>
      <c r="BP494" s="26">
        <f>Tabela3[[#This Row],[1º trim/2025]]+Tabela3[[#This Row],[2º trim/2025]]+Tabela3[[#This Row],[3º trim/2025]]+Tabela3[[#This Row],[4º trim/2025]]</f>
        <v>0</v>
      </c>
      <c r="BQ494" s="26"/>
      <c r="BR494" s="26"/>
      <c r="BS494" s="26"/>
      <c r="BT494" s="26"/>
    </row>
    <row r="495" spans="1:72" hidden="1" x14ac:dyDescent="0.25">
      <c r="B495" s="273">
        <v>494</v>
      </c>
      <c r="C495" s="36">
        <v>2020</v>
      </c>
      <c r="D495" s="118" t="s">
        <v>3286</v>
      </c>
      <c r="E495" s="118" t="s">
        <v>3287</v>
      </c>
      <c r="BB495" s="178" t="s">
        <v>155</v>
      </c>
      <c r="BD495" s="96"/>
      <c r="BG495" s="45">
        <v>43895</v>
      </c>
      <c r="BH495" s="45"/>
      <c r="BJ495" s="26"/>
      <c r="BK495" s="26"/>
      <c r="BL495" s="26"/>
      <c r="BM495" s="26"/>
      <c r="BN495" s="26"/>
      <c r="BO495" s="79"/>
      <c r="BP495" s="26">
        <f>Tabela3[[#This Row],[1º trim/2025]]+Tabela3[[#This Row],[2º trim/2025]]+Tabela3[[#This Row],[3º trim/2025]]+Tabela3[[#This Row],[4º trim/2025]]</f>
        <v>0</v>
      </c>
      <c r="BQ495" s="26"/>
      <c r="BR495" s="26"/>
      <c r="BS495" s="26"/>
      <c r="BT495" s="26"/>
    </row>
    <row r="496" spans="1:72" hidden="1" x14ac:dyDescent="0.25">
      <c r="B496" s="273">
        <v>495</v>
      </c>
      <c r="C496" s="36">
        <v>2020</v>
      </c>
      <c r="D496" s="118" t="s">
        <v>3677</v>
      </c>
      <c r="E496" s="118" t="s">
        <v>3228</v>
      </c>
      <c r="AC496" s="26" t="s">
        <v>1093</v>
      </c>
      <c r="AF496" s="27" t="s">
        <v>78</v>
      </c>
      <c r="AH496" s="27" t="s">
        <v>423</v>
      </c>
      <c r="BB496" s="178" t="s">
        <v>155</v>
      </c>
      <c r="BD496" s="96"/>
      <c r="BH496" s="45"/>
      <c r="BJ496" s="26"/>
      <c r="BK496" s="26"/>
      <c r="BL496" s="26"/>
      <c r="BM496" s="26"/>
      <c r="BN496" s="26"/>
      <c r="BO496" s="79"/>
      <c r="BP496" s="26">
        <f>Tabela3[[#This Row],[1º trim/2025]]+Tabela3[[#This Row],[2º trim/2025]]+Tabela3[[#This Row],[3º trim/2025]]+Tabela3[[#This Row],[4º trim/2025]]</f>
        <v>0</v>
      </c>
      <c r="BQ496" s="26"/>
      <c r="BR496" s="26"/>
      <c r="BS496" s="26"/>
      <c r="BT496" s="26"/>
    </row>
    <row r="497" spans="1:72" hidden="1" x14ac:dyDescent="0.25">
      <c r="B497" s="273">
        <v>496</v>
      </c>
      <c r="C497" s="36">
        <v>2020</v>
      </c>
      <c r="D497" s="118" t="s">
        <v>3320</v>
      </c>
      <c r="E497" s="118" t="s">
        <v>2980</v>
      </c>
      <c r="AC497" s="26" t="s">
        <v>1093</v>
      </c>
      <c r="AF497" s="27" t="s">
        <v>78</v>
      </c>
      <c r="AH497" s="27" t="s">
        <v>423</v>
      </c>
      <c r="BB497" s="178" t="s">
        <v>155</v>
      </c>
      <c r="BD497" s="96"/>
      <c r="BH497" s="45"/>
      <c r="BJ497" s="26"/>
      <c r="BK497" s="26"/>
      <c r="BL497" s="26"/>
      <c r="BM497" s="26"/>
      <c r="BN497" s="26"/>
      <c r="BO497" s="79"/>
      <c r="BP497" s="26">
        <f>Tabela3[[#This Row],[1º trim/2025]]+Tabela3[[#This Row],[2º trim/2025]]+Tabela3[[#This Row],[3º trim/2025]]+Tabela3[[#This Row],[4º trim/2025]]</f>
        <v>0</v>
      </c>
      <c r="BQ497" s="26"/>
      <c r="BR497" s="26"/>
      <c r="BS497" s="26"/>
      <c r="BT497" s="26"/>
    </row>
    <row r="498" spans="1:72" hidden="1" x14ac:dyDescent="0.25">
      <c r="B498" s="273">
        <v>497</v>
      </c>
      <c r="C498" s="36">
        <v>2020</v>
      </c>
      <c r="D498" s="118" t="s">
        <v>3321</v>
      </c>
      <c r="E498" s="118" t="s">
        <v>2980</v>
      </c>
      <c r="AC498" s="26" t="s">
        <v>1093</v>
      </c>
      <c r="AF498" s="27" t="s">
        <v>78</v>
      </c>
      <c r="AH498" s="27" t="s">
        <v>423</v>
      </c>
      <c r="BB498" s="178" t="s">
        <v>155</v>
      </c>
      <c r="BD498" s="96"/>
      <c r="BH498" s="45"/>
      <c r="BJ498" s="26"/>
      <c r="BK498" s="26"/>
      <c r="BL498" s="26"/>
      <c r="BM498" s="26"/>
      <c r="BN498" s="26"/>
      <c r="BO498" s="79"/>
      <c r="BP498" s="26">
        <f>Tabela3[[#This Row],[1º trim/2025]]+Tabela3[[#This Row],[2º trim/2025]]+Tabela3[[#This Row],[3º trim/2025]]+Tabela3[[#This Row],[4º trim/2025]]</f>
        <v>0</v>
      </c>
      <c r="BQ498" s="26"/>
      <c r="BR498" s="26"/>
      <c r="BS498" s="26"/>
      <c r="BT498" s="26"/>
    </row>
    <row r="499" spans="1:72" hidden="1" x14ac:dyDescent="0.25">
      <c r="B499" s="273">
        <v>498</v>
      </c>
      <c r="C499" s="36">
        <v>2020</v>
      </c>
      <c r="D499" s="118" t="s">
        <v>3322</v>
      </c>
      <c r="E499" s="118" t="s">
        <v>2980</v>
      </c>
      <c r="AC499" s="26" t="s">
        <v>1093</v>
      </c>
      <c r="AF499" s="27" t="s">
        <v>78</v>
      </c>
      <c r="AH499" s="27" t="s">
        <v>423</v>
      </c>
      <c r="BB499" s="178" t="s">
        <v>155</v>
      </c>
      <c r="BD499" s="96"/>
      <c r="BH499" s="45"/>
      <c r="BJ499" s="26"/>
      <c r="BK499" s="26"/>
      <c r="BL499" s="26"/>
      <c r="BM499" s="26"/>
      <c r="BN499" s="26"/>
      <c r="BO499" s="79"/>
      <c r="BP499" s="26">
        <f>Tabela3[[#This Row],[1º trim/2025]]+Tabela3[[#This Row],[2º trim/2025]]+Tabela3[[#This Row],[3º trim/2025]]+Tabela3[[#This Row],[4º trim/2025]]</f>
        <v>0</v>
      </c>
      <c r="BQ499" s="26"/>
      <c r="BR499" s="26"/>
      <c r="BS499" s="26"/>
      <c r="BT499" s="26"/>
    </row>
    <row r="500" spans="1:72" hidden="1" x14ac:dyDescent="0.25">
      <c r="B500" s="273">
        <v>499</v>
      </c>
      <c r="C500" s="36">
        <v>2021</v>
      </c>
      <c r="D500" s="118" t="s">
        <v>519</v>
      </c>
      <c r="E500" s="118" t="s">
        <v>520</v>
      </c>
      <c r="AH500" s="27" t="s">
        <v>423</v>
      </c>
      <c r="AP500" s="38" t="s">
        <v>501</v>
      </c>
      <c r="AQ500" s="38" t="s">
        <v>501</v>
      </c>
      <c r="AW500" s="39">
        <v>309</v>
      </c>
      <c r="BB500" s="178" t="s">
        <v>155</v>
      </c>
      <c r="BD500" s="96"/>
      <c r="BH500" s="45"/>
      <c r="BJ500" s="26"/>
      <c r="BK500" s="26"/>
      <c r="BL500" s="26"/>
      <c r="BM500" s="26"/>
      <c r="BN500" s="26"/>
      <c r="BO500" s="79"/>
      <c r="BP500" s="26">
        <f>Tabela3[[#This Row],[1º trim/2025]]+Tabela3[[#This Row],[2º trim/2025]]+Tabela3[[#This Row],[3º trim/2025]]+Tabela3[[#This Row],[4º trim/2025]]</f>
        <v>0</v>
      </c>
      <c r="BQ500" s="26"/>
      <c r="BR500" s="26"/>
      <c r="BS500" s="26"/>
      <c r="BT500" s="26"/>
    </row>
    <row r="501" spans="1:72" hidden="1" x14ac:dyDescent="0.25">
      <c r="B501" s="273">
        <v>500</v>
      </c>
      <c r="C501" s="36">
        <v>2021</v>
      </c>
      <c r="D501" s="118" t="s">
        <v>519</v>
      </c>
      <c r="E501" s="118" t="s">
        <v>685</v>
      </c>
      <c r="AH501" s="27" t="s">
        <v>423</v>
      </c>
      <c r="AP501" s="38" t="s">
        <v>501</v>
      </c>
      <c r="AQ501" s="38" t="s">
        <v>501</v>
      </c>
      <c r="AW501" s="39">
        <v>423</v>
      </c>
      <c r="BB501" s="178" t="s">
        <v>155</v>
      </c>
      <c r="BD501" s="96"/>
      <c r="BG501" s="45">
        <v>45657</v>
      </c>
      <c r="BH501" s="45"/>
      <c r="BJ501" s="26"/>
      <c r="BK501" s="26"/>
      <c r="BL501" s="26"/>
      <c r="BM501" s="26"/>
      <c r="BN501" s="26"/>
      <c r="BO501" s="79">
        <v>1</v>
      </c>
      <c r="BP501" s="26">
        <f>Tabela3[[#This Row],[1º trim/2025]]+Tabela3[[#This Row],[2º trim/2025]]+Tabela3[[#This Row],[3º trim/2025]]+Tabela3[[#This Row],[4º trim/2025]]</f>
        <v>0</v>
      </c>
      <c r="BQ501" s="26"/>
      <c r="BR501" s="26"/>
      <c r="BS501" s="26"/>
      <c r="BT501" s="26"/>
    </row>
    <row r="502" spans="1:72" hidden="1" x14ac:dyDescent="0.25">
      <c r="A502" s="44" t="s">
        <v>501</v>
      </c>
      <c r="B502" s="273">
        <v>501</v>
      </c>
      <c r="C502" s="36">
        <v>2021</v>
      </c>
      <c r="D502" s="118" t="s">
        <v>519</v>
      </c>
      <c r="E502" s="118" t="s">
        <v>1150</v>
      </c>
      <c r="F502" s="118" t="s">
        <v>3678</v>
      </c>
      <c r="G502" s="296" t="s">
        <v>3654</v>
      </c>
      <c r="AG502" s="27" t="s">
        <v>1834</v>
      </c>
      <c r="AH502" s="27" t="s">
        <v>423</v>
      </c>
      <c r="AL502" s="120" t="s">
        <v>29</v>
      </c>
      <c r="AN502" s="27" t="s">
        <v>154</v>
      </c>
      <c r="AP502" s="38" t="s">
        <v>501</v>
      </c>
      <c r="AQ502" s="38" t="s">
        <v>501</v>
      </c>
      <c r="AR502" s="39" t="s">
        <v>664</v>
      </c>
      <c r="AS502" s="39" t="s">
        <v>31</v>
      </c>
      <c r="AT502" s="40" t="s">
        <v>424</v>
      </c>
      <c r="AU502" s="41">
        <v>0.66666666666666696</v>
      </c>
      <c r="AV502" s="42" t="s">
        <v>1151</v>
      </c>
      <c r="AW502" s="39">
        <v>655</v>
      </c>
      <c r="AY502" s="30" t="s">
        <v>1152</v>
      </c>
      <c r="BB502" s="178"/>
      <c r="BC502" s="96" t="s">
        <v>501</v>
      </c>
      <c r="BF502" s="27" t="s">
        <v>3655</v>
      </c>
      <c r="BG502" s="45">
        <v>45774</v>
      </c>
      <c r="BH502" s="45"/>
      <c r="BK502" s="28">
        <v>3459</v>
      </c>
      <c r="BL502" s="28">
        <v>532</v>
      </c>
      <c r="BM502" s="27" t="s">
        <v>3679</v>
      </c>
      <c r="BN502" s="194">
        <v>685</v>
      </c>
      <c r="BP502" s="26">
        <f>Tabela3[[#This Row],[1º trim/2025]]+Tabela3[[#This Row],[2º trim/2025]]+Tabela3[[#This Row],[3º trim/2025]]+Tabela3[[#This Row],[4º trim/2025]]</f>
        <v>155</v>
      </c>
      <c r="BQ502" s="28">
        <f>92+11+26</f>
        <v>129</v>
      </c>
      <c r="BR502" s="28">
        <v>26</v>
      </c>
    </row>
    <row r="503" spans="1:72" hidden="1" x14ac:dyDescent="0.25">
      <c r="A503" s="44" t="s">
        <v>501</v>
      </c>
      <c r="B503" s="273">
        <v>502</v>
      </c>
      <c r="C503" s="36">
        <v>2021</v>
      </c>
      <c r="D503" s="118" t="s">
        <v>485</v>
      </c>
      <c r="E503" s="118" t="s">
        <v>687</v>
      </c>
      <c r="K503" s="224" t="s">
        <v>3659</v>
      </c>
      <c r="AF503" s="27" t="s">
        <v>487</v>
      </c>
      <c r="AG503" s="27" t="s">
        <v>1834</v>
      </c>
      <c r="AH503" s="27" t="s">
        <v>423</v>
      </c>
      <c r="AN503" s="27" t="s">
        <v>154</v>
      </c>
      <c r="AP503" s="38" t="s">
        <v>501</v>
      </c>
      <c r="AQ503" s="38" t="s">
        <v>501</v>
      </c>
      <c r="AR503" s="39" t="s">
        <v>664</v>
      </c>
      <c r="AS503" s="39" t="s">
        <v>1081</v>
      </c>
      <c r="AT503" s="40" t="s">
        <v>424</v>
      </c>
      <c r="AU503" s="41">
        <v>0.41666666666666702</v>
      </c>
      <c r="AV503" s="42" t="s">
        <v>489</v>
      </c>
      <c r="AW503" s="39">
        <v>426</v>
      </c>
      <c r="BB503" s="178"/>
      <c r="BC503" s="96" t="s">
        <v>501</v>
      </c>
      <c r="BD503" s="96"/>
      <c r="BF503" s="27" t="s">
        <v>3655</v>
      </c>
      <c r="BG503" s="45">
        <v>45756</v>
      </c>
      <c r="BH503" s="45"/>
      <c r="BK503" s="28">
        <v>535</v>
      </c>
      <c r="BL503" s="28">
        <v>104</v>
      </c>
      <c r="BM503" s="27" t="s">
        <v>3573</v>
      </c>
      <c r="BN503" s="194">
        <v>239</v>
      </c>
      <c r="BP503" s="26">
        <f>Tabela3[[#This Row],[1º trim/2025]]+Tabela3[[#This Row],[2º trim/2025]]+Tabela3[[#This Row],[3º trim/2025]]+Tabela3[[#This Row],[4º trim/2025]]</f>
        <v>18</v>
      </c>
      <c r="BQ503" s="28">
        <v>17</v>
      </c>
      <c r="BR503" s="28">
        <v>1</v>
      </c>
    </row>
    <row r="504" spans="1:72" hidden="1" x14ac:dyDescent="0.25">
      <c r="B504" s="273">
        <v>503</v>
      </c>
      <c r="C504" s="36">
        <v>2021</v>
      </c>
      <c r="D504" s="118" t="s">
        <v>420</v>
      </c>
      <c r="E504" s="118" t="s">
        <v>421</v>
      </c>
      <c r="AD504" s="26" t="s">
        <v>422</v>
      </c>
      <c r="AH504" s="27" t="s">
        <v>423</v>
      </c>
      <c r="AT504" s="40" t="s">
        <v>424</v>
      </c>
      <c r="AW504" s="39">
        <v>239</v>
      </c>
      <c r="AY504" s="30" t="s">
        <v>425</v>
      </c>
      <c r="BB504" s="178" t="s">
        <v>155</v>
      </c>
      <c r="BD504" s="96">
        <v>45421</v>
      </c>
      <c r="BH504" s="45"/>
      <c r="BJ504" s="26"/>
      <c r="BK504" s="26"/>
      <c r="BL504" s="26"/>
      <c r="BM504" s="26"/>
      <c r="BN504" s="26"/>
      <c r="BO504" s="79"/>
      <c r="BP504" s="26">
        <f>Tabela3[[#This Row],[1º trim/2025]]+Tabela3[[#This Row],[2º trim/2025]]+Tabela3[[#This Row],[3º trim/2025]]+Tabela3[[#This Row],[4º trim/2025]]</f>
        <v>0</v>
      </c>
      <c r="BQ504" s="26"/>
      <c r="BR504" s="26"/>
      <c r="BS504" s="26"/>
      <c r="BT504" s="26"/>
    </row>
    <row r="505" spans="1:72" hidden="1" x14ac:dyDescent="0.25">
      <c r="B505" s="273">
        <v>504</v>
      </c>
      <c r="C505" s="36">
        <v>2021</v>
      </c>
      <c r="D505" s="118" t="s">
        <v>900</v>
      </c>
      <c r="E505" s="118" t="s">
        <v>901</v>
      </c>
      <c r="J505" s="224" t="s">
        <v>97</v>
      </c>
      <c r="AW505" s="39">
        <v>535</v>
      </c>
      <c r="AY505" s="30" t="s">
        <v>902</v>
      </c>
      <c r="BB505" s="178" t="s">
        <v>155</v>
      </c>
      <c r="BD505" s="96"/>
      <c r="BG505" s="45">
        <v>44926</v>
      </c>
      <c r="BH505" s="45"/>
      <c r="BJ505" s="26">
        <v>27</v>
      </c>
      <c r="BK505" s="26">
        <v>0</v>
      </c>
      <c r="BL505" s="26"/>
      <c r="BM505" s="26"/>
      <c r="BN505" s="26"/>
      <c r="BO505" s="79"/>
      <c r="BP505" s="26">
        <f>Tabela3[[#This Row],[1º trim/2025]]+Tabela3[[#This Row],[2º trim/2025]]+Tabela3[[#This Row],[3º trim/2025]]+Tabela3[[#This Row],[4º trim/2025]]</f>
        <v>0</v>
      </c>
      <c r="BQ505" s="26"/>
      <c r="BR505" s="26"/>
      <c r="BS505" s="26"/>
      <c r="BT505" s="26"/>
    </row>
    <row r="506" spans="1:72" hidden="1" x14ac:dyDescent="0.25">
      <c r="B506" s="273">
        <v>505</v>
      </c>
      <c r="C506" s="36">
        <v>2021</v>
      </c>
      <c r="D506" s="118" t="s">
        <v>701</v>
      </c>
      <c r="E506" s="118" t="s">
        <v>702</v>
      </c>
      <c r="AC506" s="26" t="s">
        <v>703</v>
      </c>
      <c r="AH506" s="27" t="s">
        <v>423</v>
      </c>
      <c r="AL506" s="120" t="s">
        <v>29</v>
      </c>
      <c r="AW506" s="39">
        <v>432</v>
      </c>
      <c r="AY506" s="30" t="s">
        <v>704</v>
      </c>
      <c r="BB506" s="178" t="s">
        <v>155</v>
      </c>
      <c r="BD506" s="96"/>
      <c r="BG506" s="45">
        <v>45657</v>
      </c>
      <c r="BH506" s="45"/>
      <c r="BJ506" s="26">
        <v>33</v>
      </c>
      <c r="BK506" s="26">
        <v>20</v>
      </c>
      <c r="BL506" s="26"/>
      <c r="BM506" s="26"/>
      <c r="BN506" s="26"/>
      <c r="BO506" s="79"/>
      <c r="BP506" s="26">
        <f>Tabela3[[#This Row],[1º trim/2025]]+Tabela3[[#This Row],[2º trim/2025]]+Tabela3[[#This Row],[3º trim/2025]]+Tabela3[[#This Row],[4º trim/2025]]</f>
        <v>0</v>
      </c>
      <c r="BQ506" s="26"/>
      <c r="BR506" s="26"/>
      <c r="BS506" s="26"/>
      <c r="BT506" s="26"/>
    </row>
    <row r="507" spans="1:72" hidden="1" x14ac:dyDescent="0.25">
      <c r="B507" s="273">
        <v>506</v>
      </c>
      <c r="C507" s="36">
        <v>2021</v>
      </c>
      <c r="D507" s="118" t="s">
        <v>1175</v>
      </c>
      <c r="E507" s="118" t="s">
        <v>1176</v>
      </c>
      <c r="J507" s="224" t="s">
        <v>97</v>
      </c>
      <c r="AW507" s="39">
        <v>666</v>
      </c>
      <c r="AY507" s="30" t="s">
        <v>1177</v>
      </c>
      <c r="BB507" s="178" t="s">
        <v>155</v>
      </c>
      <c r="BD507" s="96"/>
      <c r="BG507" s="45">
        <v>44985</v>
      </c>
      <c r="BH507" s="45"/>
      <c r="BJ507" s="26"/>
      <c r="BK507" s="26"/>
      <c r="BL507" s="26">
        <v>12</v>
      </c>
      <c r="BM507" s="26"/>
      <c r="BN507" s="26"/>
      <c r="BO507" s="79"/>
      <c r="BP507" s="26">
        <f>Tabela3[[#This Row],[1º trim/2025]]+Tabela3[[#This Row],[2º trim/2025]]+Tabela3[[#This Row],[3º trim/2025]]+Tabela3[[#This Row],[4º trim/2025]]</f>
        <v>0</v>
      </c>
      <c r="BQ507" s="26"/>
      <c r="BR507" s="26"/>
      <c r="BS507" s="26"/>
      <c r="BT507" s="26"/>
    </row>
    <row r="508" spans="1:72" hidden="1" x14ac:dyDescent="0.25">
      <c r="A508" s="44" t="s">
        <v>501</v>
      </c>
      <c r="B508" s="273">
        <v>507</v>
      </c>
      <c r="C508" s="36">
        <v>2021</v>
      </c>
      <c r="D508" s="118" t="s">
        <v>980</v>
      </c>
      <c r="E508" s="118" t="s">
        <v>981</v>
      </c>
      <c r="F508" s="118" t="s">
        <v>3680</v>
      </c>
      <c r="G508" s="296" t="s">
        <v>3654</v>
      </c>
      <c r="AF508" s="27" t="s">
        <v>982</v>
      </c>
      <c r="AG508" s="27" t="s">
        <v>1834</v>
      </c>
      <c r="AH508" s="27" t="s">
        <v>423</v>
      </c>
      <c r="AL508" s="120" t="s">
        <v>29</v>
      </c>
      <c r="AN508" s="27" t="s">
        <v>154</v>
      </c>
      <c r="AP508" s="38" t="s">
        <v>501</v>
      </c>
      <c r="AQ508" s="38" t="s">
        <v>501</v>
      </c>
      <c r="AR508" s="39" t="s">
        <v>664</v>
      </c>
      <c r="AS508" s="39" t="s">
        <v>31</v>
      </c>
      <c r="AT508" s="40" t="s">
        <v>424</v>
      </c>
      <c r="AU508" s="41">
        <v>0.625</v>
      </c>
      <c r="AV508" s="42" t="s">
        <v>983</v>
      </c>
      <c r="AW508" s="39">
        <v>585</v>
      </c>
      <c r="AY508" s="30" t="s">
        <v>984</v>
      </c>
      <c r="BB508" s="178"/>
      <c r="BC508" s="96" t="s">
        <v>501</v>
      </c>
      <c r="BD508" s="96"/>
      <c r="BF508" s="27" t="s">
        <v>3655</v>
      </c>
      <c r="BG508" s="45">
        <v>45775</v>
      </c>
      <c r="BH508" s="45"/>
      <c r="BJ508" s="28">
        <v>156</v>
      </c>
      <c r="BK508" s="28">
        <v>457</v>
      </c>
      <c r="BL508" s="28">
        <v>136</v>
      </c>
      <c r="BM508" s="27" t="s">
        <v>3681</v>
      </c>
      <c r="BN508" s="194">
        <v>251</v>
      </c>
      <c r="BP508" s="26">
        <f>Tabela3[[#This Row],[1º trim/2025]]+Tabela3[[#This Row],[2º trim/2025]]+Tabela3[[#This Row],[3º trim/2025]]+Tabela3[[#This Row],[4º trim/2025]]</f>
        <v>33</v>
      </c>
      <c r="BQ508" s="28">
        <v>23</v>
      </c>
      <c r="BR508" s="28">
        <v>10</v>
      </c>
    </row>
    <row r="509" spans="1:72" hidden="1" x14ac:dyDescent="0.25">
      <c r="B509" s="273">
        <v>508</v>
      </c>
      <c r="C509" s="36">
        <v>2021</v>
      </c>
      <c r="D509" s="118" t="s">
        <v>921</v>
      </c>
      <c r="E509" s="118" t="s">
        <v>922</v>
      </c>
      <c r="J509" s="224" t="s">
        <v>97</v>
      </c>
      <c r="AH509" s="27" t="s">
        <v>777</v>
      </c>
      <c r="AW509" s="39">
        <v>545</v>
      </c>
      <c r="AY509" s="30" t="s">
        <v>923</v>
      </c>
      <c r="BB509" s="178" t="s">
        <v>155</v>
      </c>
      <c r="BD509" s="96"/>
      <c r="BG509" s="45">
        <v>44674</v>
      </c>
      <c r="BH509" s="45"/>
      <c r="BJ509" s="26">
        <v>216</v>
      </c>
      <c r="BK509" s="26">
        <v>0</v>
      </c>
      <c r="BL509" s="26"/>
      <c r="BM509" s="26"/>
      <c r="BN509" s="26"/>
      <c r="BO509" s="79"/>
      <c r="BP509" s="26">
        <f>Tabela3[[#This Row],[1º trim/2025]]+Tabela3[[#This Row],[2º trim/2025]]+Tabela3[[#This Row],[3º trim/2025]]+Tabela3[[#This Row],[4º trim/2025]]</f>
        <v>0</v>
      </c>
      <c r="BQ509" s="26"/>
      <c r="BR509" s="26"/>
      <c r="BS509" s="26"/>
      <c r="BT509" s="26"/>
    </row>
    <row r="510" spans="1:72" hidden="1" x14ac:dyDescent="0.25">
      <c r="A510" s="44" t="s">
        <v>501</v>
      </c>
      <c r="B510" s="273">
        <v>509</v>
      </c>
      <c r="C510" s="36">
        <v>2021</v>
      </c>
      <c r="D510" s="118" t="s">
        <v>893</v>
      </c>
      <c r="E510" s="118" t="s">
        <v>894</v>
      </c>
      <c r="F510" s="118" t="s">
        <v>3682</v>
      </c>
      <c r="G510" s="296" t="s">
        <v>3654</v>
      </c>
      <c r="AG510" s="27" t="s">
        <v>1834</v>
      </c>
      <c r="AH510" s="27" t="s">
        <v>423</v>
      </c>
      <c r="AL510" s="120" t="s">
        <v>29</v>
      </c>
      <c r="AN510" s="27" t="s">
        <v>154</v>
      </c>
      <c r="AP510" s="38" t="s">
        <v>501</v>
      </c>
      <c r="AQ510" s="38" t="s">
        <v>501</v>
      </c>
      <c r="AR510" s="39" t="s">
        <v>664</v>
      </c>
      <c r="AS510" s="39" t="s">
        <v>1081</v>
      </c>
      <c r="AT510" s="40" t="s">
        <v>895</v>
      </c>
      <c r="AU510" s="41">
        <v>0.83333333333333304</v>
      </c>
      <c r="AV510" s="42" t="s">
        <v>807</v>
      </c>
      <c r="AW510" s="39">
        <v>532</v>
      </c>
      <c r="AY510" s="30" t="s">
        <v>896</v>
      </c>
      <c r="BB510" s="178"/>
      <c r="BC510" s="96" t="s">
        <v>501</v>
      </c>
      <c r="BD510" s="96"/>
      <c r="BE510" s="46" t="s">
        <v>897</v>
      </c>
      <c r="BF510" s="27" t="s">
        <v>3655</v>
      </c>
      <c r="BG510" s="45">
        <v>45737</v>
      </c>
      <c r="BH510" s="45"/>
      <c r="BJ510" s="28">
        <v>8</v>
      </c>
      <c r="BK510" s="28">
        <v>374</v>
      </c>
      <c r="BL510" s="28">
        <v>37</v>
      </c>
      <c r="BM510" s="27" t="s">
        <v>3683</v>
      </c>
      <c r="BN510" s="194">
        <v>22</v>
      </c>
      <c r="BP510" s="26">
        <f>Tabela3[[#This Row],[1º trim/2025]]+Tabela3[[#This Row],[2º trim/2025]]+Tabela3[[#This Row],[3º trim/2025]]+Tabela3[[#This Row],[4º trim/2025]]</f>
        <v>4</v>
      </c>
      <c r="BQ510" s="28">
        <v>4</v>
      </c>
    </row>
    <row r="511" spans="1:72" hidden="1" x14ac:dyDescent="0.25">
      <c r="B511" s="273">
        <v>510</v>
      </c>
      <c r="C511" s="36">
        <v>2021</v>
      </c>
      <c r="D511" s="118" t="s">
        <v>904</v>
      </c>
      <c r="E511" s="118" t="s">
        <v>916</v>
      </c>
      <c r="AC511" s="26" t="s">
        <v>906</v>
      </c>
      <c r="AH511" s="27" t="s">
        <v>423</v>
      </c>
      <c r="AL511" s="120" t="s">
        <v>29</v>
      </c>
      <c r="AW511" s="39">
        <v>538</v>
      </c>
      <c r="AY511" s="30" t="s">
        <v>907</v>
      </c>
      <c r="BB511" s="178" t="s">
        <v>155</v>
      </c>
      <c r="BD511" s="96"/>
      <c r="BG511" s="45">
        <v>45540.966793981483</v>
      </c>
      <c r="BH511" s="45"/>
      <c r="BJ511" s="26">
        <v>2</v>
      </c>
      <c r="BK511" s="26">
        <v>138</v>
      </c>
      <c r="BL511" s="26" t="e">
        <v>#VALUE!</v>
      </c>
      <c r="BM511" s="26"/>
      <c r="BN511" s="26"/>
      <c r="BO511" s="79"/>
      <c r="BP511" s="26">
        <f>Tabela3[[#This Row],[1º trim/2025]]+Tabela3[[#This Row],[2º trim/2025]]+Tabela3[[#This Row],[3º trim/2025]]+Tabela3[[#This Row],[4º trim/2025]]</f>
        <v>0</v>
      </c>
      <c r="BQ511" s="26"/>
      <c r="BR511" s="26"/>
      <c r="BS511" s="26"/>
      <c r="BT511" s="26"/>
    </row>
    <row r="512" spans="1:72" hidden="1" x14ac:dyDescent="0.25">
      <c r="A512" s="44" t="s">
        <v>501</v>
      </c>
      <c r="B512" s="273">
        <v>511</v>
      </c>
      <c r="C512" s="36">
        <v>2021</v>
      </c>
      <c r="D512" s="118" t="s">
        <v>608</v>
      </c>
      <c r="E512" s="118" t="s">
        <v>609</v>
      </c>
      <c r="F512" s="118" t="s">
        <v>3684</v>
      </c>
      <c r="G512" s="296" t="s">
        <v>3654</v>
      </c>
      <c r="AF512" s="27" t="s">
        <v>610</v>
      </c>
      <c r="AG512" s="27" t="s">
        <v>1834</v>
      </c>
      <c r="AH512" s="27" t="s">
        <v>423</v>
      </c>
      <c r="AL512" s="120" t="s">
        <v>29</v>
      </c>
      <c r="AN512" s="27" t="s">
        <v>154</v>
      </c>
      <c r="AP512" s="38" t="s">
        <v>501</v>
      </c>
      <c r="AQ512" s="38" t="s">
        <v>501</v>
      </c>
      <c r="AR512" s="39" t="s">
        <v>664</v>
      </c>
      <c r="AS512" s="39" t="s">
        <v>31</v>
      </c>
      <c r="AT512" s="40" t="s">
        <v>424</v>
      </c>
      <c r="AU512" s="41">
        <v>0.20833333333333334</v>
      </c>
      <c r="AV512" s="42" t="s">
        <v>611</v>
      </c>
      <c r="AW512" s="39">
        <v>376</v>
      </c>
      <c r="AY512" s="30" t="s">
        <v>612</v>
      </c>
      <c r="BB512" s="178"/>
      <c r="BC512" s="96" t="s">
        <v>501</v>
      </c>
      <c r="BD512" s="96"/>
      <c r="BF512" s="27" t="s">
        <v>3655</v>
      </c>
      <c r="BG512" s="45">
        <v>45771</v>
      </c>
      <c r="BH512" s="45"/>
      <c r="BJ512" s="28">
        <v>13</v>
      </c>
      <c r="BK512" s="28">
        <v>184</v>
      </c>
      <c r="BL512" s="28">
        <v>46</v>
      </c>
      <c r="BM512" s="27" t="s">
        <v>3685</v>
      </c>
      <c r="BN512" s="194">
        <v>106</v>
      </c>
      <c r="BP512" s="26">
        <f>Tabela3[[#This Row],[1º trim/2025]]+Tabela3[[#This Row],[2º trim/2025]]+Tabela3[[#This Row],[3º trim/2025]]+Tabela3[[#This Row],[4º trim/2025]]</f>
        <v>7</v>
      </c>
      <c r="BQ512" s="28">
        <v>6</v>
      </c>
      <c r="BR512" s="28">
        <v>1</v>
      </c>
    </row>
    <row r="513" spans="1:72" hidden="1" x14ac:dyDescent="0.25">
      <c r="B513" s="273">
        <v>512</v>
      </c>
      <c r="C513" s="36">
        <v>2021</v>
      </c>
      <c r="D513" s="118" t="s">
        <v>908</v>
      </c>
      <c r="E513" s="118" t="s">
        <v>909</v>
      </c>
      <c r="Q513" s="30" t="s">
        <v>906</v>
      </c>
      <c r="AF513" s="27" t="s">
        <v>610</v>
      </c>
      <c r="AG513" s="27" t="s">
        <v>1834</v>
      </c>
      <c r="AH513" s="27" t="s">
        <v>423</v>
      </c>
      <c r="AL513" s="120" t="s">
        <v>29</v>
      </c>
      <c r="AN513" s="27" t="s">
        <v>154</v>
      </c>
      <c r="AP513" s="38" t="s">
        <v>501</v>
      </c>
      <c r="AQ513" s="38" t="s">
        <v>501</v>
      </c>
      <c r="AR513" s="39" t="s">
        <v>664</v>
      </c>
      <c r="AS513" s="39" t="s">
        <v>1081</v>
      </c>
      <c r="AU513" s="41">
        <v>0.83333333333333304</v>
      </c>
      <c r="AV513" s="42" t="s">
        <v>807</v>
      </c>
      <c r="AW513" s="39">
        <v>539</v>
      </c>
      <c r="AY513" s="30" t="s">
        <v>910</v>
      </c>
      <c r="BB513" s="178" t="s">
        <v>155</v>
      </c>
      <c r="BC513" s="96" t="s">
        <v>501</v>
      </c>
      <c r="BD513" s="96"/>
      <c r="BG513" s="45">
        <v>45657</v>
      </c>
      <c r="BH513" s="45"/>
      <c r="BJ513" s="26">
        <v>12</v>
      </c>
      <c r="BK513" s="26">
        <v>911</v>
      </c>
      <c r="BL513" s="26">
        <v>13</v>
      </c>
      <c r="BM513" s="26" t="s">
        <v>3686</v>
      </c>
      <c r="BN513" s="26">
        <v>23</v>
      </c>
      <c r="BO513" s="79">
        <v>24</v>
      </c>
      <c r="BP513" s="26">
        <f>Tabela3[[#This Row],[1º trim/2025]]+Tabela3[[#This Row],[2º trim/2025]]+Tabela3[[#This Row],[3º trim/2025]]+Tabela3[[#This Row],[4º trim/2025]]</f>
        <v>0</v>
      </c>
      <c r="BQ513" s="26"/>
      <c r="BR513" s="26"/>
      <c r="BS513" s="26"/>
      <c r="BT513" s="26"/>
    </row>
    <row r="514" spans="1:72" hidden="1" x14ac:dyDescent="0.25">
      <c r="B514" s="273">
        <v>513</v>
      </c>
      <c r="C514" s="36">
        <v>2021</v>
      </c>
      <c r="D514" s="118" t="s">
        <v>2817</v>
      </c>
      <c r="E514" s="118" t="s">
        <v>2818</v>
      </c>
      <c r="AH514" s="27" t="s">
        <v>86</v>
      </c>
      <c r="AL514" s="120" t="s">
        <v>47</v>
      </c>
      <c r="BB514" s="178" t="s">
        <v>155</v>
      </c>
      <c r="BD514" s="96"/>
      <c r="BF514" s="27" t="s">
        <v>44</v>
      </c>
      <c r="BG514" s="45">
        <v>44442</v>
      </c>
      <c r="BH514" s="45"/>
      <c r="BJ514" s="26"/>
      <c r="BK514" s="26"/>
      <c r="BL514" s="26"/>
      <c r="BM514" s="26"/>
      <c r="BN514" s="26"/>
      <c r="BO514" s="79"/>
      <c r="BP514" s="26">
        <f>Tabela3[[#This Row],[1º trim/2025]]+Tabela3[[#This Row],[2º trim/2025]]+Tabela3[[#This Row],[3º trim/2025]]+Tabela3[[#This Row],[4º trim/2025]]</f>
        <v>0</v>
      </c>
      <c r="BQ514" s="26"/>
      <c r="BR514" s="26"/>
      <c r="BS514" s="26"/>
      <c r="BT514" s="26"/>
    </row>
    <row r="515" spans="1:72" hidden="1" x14ac:dyDescent="0.25">
      <c r="B515" s="273">
        <v>514</v>
      </c>
      <c r="C515" s="36">
        <v>2021</v>
      </c>
      <c r="D515" s="118" t="s">
        <v>3687</v>
      </c>
      <c r="E515" s="118" t="s">
        <v>2820</v>
      </c>
      <c r="AH515" s="27" t="s">
        <v>86</v>
      </c>
      <c r="AL515" s="120" t="s">
        <v>47</v>
      </c>
      <c r="BB515" s="178" t="s">
        <v>155</v>
      </c>
      <c r="BD515" s="96"/>
      <c r="BF515" s="27" t="s">
        <v>44</v>
      </c>
      <c r="BG515" s="45">
        <v>44725</v>
      </c>
      <c r="BH515" s="45"/>
      <c r="BJ515" s="26"/>
      <c r="BK515" s="26">
        <v>6</v>
      </c>
      <c r="BL515" s="26"/>
      <c r="BM515" s="26"/>
      <c r="BN515" s="26"/>
      <c r="BO515" s="79"/>
      <c r="BP515" s="26">
        <f>Tabela3[[#This Row],[1º trim/2025]]+Tabela3[[#This Row],[2º trim/2025]]+Tabela3[[#This Row],[3º trim/2025]]+Tabela3[[#This Row],[4º trim/2025]]</f>
        <v>0</v>
      </c>
      <c r="BQ515" s="26"/>
      <c r="BR515" s="26"/>
      <c r="BS515" s="26"/>
      <c r="BT515" s="26"/>
    </row>
    <row r="516" spans="1:72" hidden="1" x14ac:dyDescent="0.25">
      <c r="A516" s="44" t="s">
        <v>501</v>
      </c>
      <c r="B516" s="273">
        <v>515</v>
      </c>
      <c r="C516" s="36">
        <v>2021</v>
      </c>
      <c r="D516" s="118" t="s">
        <v>499</v>
      </c>
      <c r="E516" s="118" t="s">
        <v>500</v>
      </c>
      <c r="F516" s="118" t="s">
        <v>3688</v>
      </c>
      <c r="G516" s="296" t="s">
        <v>3654</v>
      </c>
      <c r="AG516" s="27" t="s">
        <v>1834</v>
      </c>
      <c r="AH516" s="27" t="s">
        <v>423</v>
      </c>
      <c r="AL516" s="120" t="s">
        <v>29</v>
      </c>
      <c r="AN516" s="27" t="s">
        <v>154</v>
      </c>
      <c r="AP516" s="38" t="s">
        <v>501</v>
      </c>
      <c r="AQ516" s="38" t="s">
        <v>501</v>
      </c>
      <c r="AS516" s="39" t="s">
        <v>31</v>
      </c>
      <c r="AT516" s="40" t="s">
        <v>424</v>
      </c>
      <c r="AW516" s="39">
        <v>297</v>
      </c>
      <c r="AY516" s="30" t="s">
        <v>502</v>
      </c>
      <c r="BB516" s="178"/>
      <c r="BC516" s="96" t="s">
        <v>501</v>
      </c>
      <c r="BD516" s="96"/>
      <c r="BF516" s="27" t="s">
        <v>3655</v>
      </c>
      <c r="BG516" s="45">
        <v>45772</v>
      </c>
      <c r="BH516" s="45"/>
      <c r="BJ516" s="28">
        <v>29</v>
      </c>
      <c r="BK516" s="28">
        <v>485</v>
      </c>
      <c r="BL516" s="28">
        <v>94</v>
      </c>
      <c r="BM516" s="27" t="s">
        <v>3689</v>
      </c>
      <c r="BN516" s="194">
        <v>189</v>
      </c>
      <c r="BP516" s="26">
        <f>Tabela3[[#This Row],[1º trim/2025]]+Tabela3[[#This Row],[2º trim/2025]]+Tabela3[[#This Row],[3º trim/2025]]+Tabela3[[#This Row],[4º trim/2025]]</f>
        <v>17</v>
      </c>
      <c r="BQ516" s="28">
        <v>13</v>
      </c>
      <c r="BR516" s="28">
        <v>4</v>
      </c>
    </row>
    <row r="517" spans="1:72" hidden="1" x14ac:dyDescent="0.25">
      <c r="B517" s="273">
        <v>516</v>
      </c>
      <c r="C517" s="36">
        <v>2021</v>
      </c>
      <c r="D517" s="118" t="s">
        <v>958</v>
      </c>
      <c r="E517" s="118" t="s">
        <v>2885</v>
      </c>
      <c r="AF517" s="27" t="s">
        <v>36</v>
      </c>
      <c r="AH517" s="27" t="s">
        <v>751</v>
      </c>
      <c r="BB517" s="178" t="s">
        <v>155</v>
      </c>
      <c r="BD517" s="96"/>
      <c r="BH517" s="45"/>
      <c r="BJ517" s="26"/>
      <c r="BK517" s="26"/>
      <c r="BL517" s="26"/>
      <c r="BM517" s="26"/>
      <c r="BN517" s="26"/>
      <c r="BO517" s="79"/>
      <c r="BP517" s="26">
        <f>Tabela3[[#This Row],[1º trim/2025]]+Tabela3[[#This Row],[2º trim/2025]]+Tabela3[[#This Row],[3º trim/2025]]+Tabela3[[#This Row],[4º trim/2025]]</f>
        <v>0</v>
      </c>
      <c r="BQ517" s="26"/>
      <c r="BR517" s="26"/>
      <c r="BS517" s="26"/>
      <c r="BT517" s="26"/>
    </row>
    <row r="518" spans="1:72" hidden="1" x14ac:dyDescent="0.25">
      <c r="B518" s="273">
        <v>517</v>
      </c>
      <c r="C518" s="36">
        <v>2021</v>
      </c>
      <c r="D518" s="118" t="s">
        <v>958</v>
      </c>
      <c r="E518" s="118" t="s">
        <v>968</v>
      </c>
      <c r="AF518" s="27" t="s">
        <v>36</v>
      </c>
      <c r="AH518" s="27" t="s">
        <v>751</v>
      </c>
      <c r="AW518" s="39">
        <v>581</v>
      </c>
      <c r="BB518" s="178" t="s">
        <v>155</v>
      </c>
      <c r="BD518" s="96"/>
      <c r="BH518" s="45"/>
      <c r="BJ518" s="26"/>
      <c r="BK518" s="26"/>
      <c r="BL518" s="26"/>
      <c r="BM518" s="26"/>
      <c r="BN518" s="26"/>
      <c r="BO518" s="79"/>
      <c r="BP518" s="26">
        <f>Tabela3[[#This Row],[1º trim/2025]]+Tabela3[[#This Row],[2º trim/2025]]+Tabela3[[#This Row],[3º trim/2025]]+Tabela3[[#This Row],[4º trim/2025]]</f>
        <v>0</v>
      </c>
      <c r="BQ518" s="26"/>
      <c r="BR518" s="26"/>
      <c r="BS518" s="26"/>
      <c r="BT518" s="26"/>
    </row>
    <row r="519" spans="1:72" hidden="1" x14ac:dyDescent="0.25">
      <c r="B519" s="273">
        <v>518</v>
      </c>
      <c r="C519" s="36">
        <v>2021</v>
      </c>
      <c r="D519" s="118" t="s">
        <v>958</v>
      </c>
      <c r="E519" s="118" t="s">
        <v>2886</v>
      </c>
      <c r="AF519" s="27" t="s">
        <v>36</v>
      </c>
      <c r="AH519" s="27" t="s">
        <v>751</v>
      </c>
      <c r="BB519" s="178" t="s">
        <v>155</v>
      </c>
      <c r="BD519" s="96"/>
      <c r="BH519" s="45"/>
      <c r="BJ519" s="26"/>
      <c r="BK519" s="26"/>
      <c r="BL519" s="26"/>
      <c r="BM519" s="26"/>
      <c r="BN519" s="26"/>
      <c r="BO519" s="79"/>
      <c r="BP519" s="26">
        <f>Tabela3[[#This Row],[1º trim/2025]]+Tabela3[[#This Row],[2º trim/2025]]+Tabela3[[#This Row],[3º trim/2025]]+Tabela3[[#This Row],[4º trim/2025]]</f>
        <v>0</v>
      </c>
      <c r="BQ519" s="26"/>
      <c r="BR519" s="26"/>
      <c r="BS519" s="26"/>
      <c r="BT519" s="26"/>
    </row>
    <row r="520" spans="1:72" hidden="1" x14ac:dyDescent="0.25">
      <c r="B520" s="273">
        <v>519</v>
      </c>
      <c r="C520" s="36">
        <v>2021</v>
      </c>
      <c r="D520" s="118" t="s">
        <v>958</v>
      </c>
      <c r="E520" s="118" t="s">
        <v>959</v>
      </c>
      <c r="AF520" s="27" t="s">
        <v>36</v>
      </c>
      <c r="AW520" s="39">
        <v>577</v>
      </c>
      <c r="BB520" s="178" t="s">
        <v>155</v>
      </c>
      <c r="BD520" s="96"/>
      <c r="BE520" s="46" t="s">
        <v>960</v>
      </c>
      <c r="BH520" s="45"/>
      <c r="BJ520" s="26"/>
      <c r="BK520" s="26"/>
      <c r="BL520" s="26"/>
      <c r="BM520" s="26"/>
      <c r="BN520" s="26"/>
      <c r="BO520" s="79"/>
      <c r="BP520" s="26">
        <f>Tabela3[[#This Row],[1º trim/2025]]+Tabela3[[#This Row],[2º trim/2025]]+Tabela3[[#This Row],[3º trim/2025]]+Tabela3[[#This Row],[4º trim/2025]]</f>
        <v>0</v>
      </c>
      <c r="BQ520" s="26"/>
      <c r="BR520" s="26"/>
      <c r="BS520" s="26"/>
      <c r="BT520" s="26"/>
    </row>
    <row r="521" spans="1:72" hidden="1" x14ac:dyDescent="0.25">
      <c r="B521" s="273">
        <v>520</v>
      </c>
      <c r="C521" s="36">
        <v>2021</v>
      </c>
      <c r="D521" s="118" t="s">
        <v>511</v>
      </c>
      <c r="E521" s="118" t="s">
        <v>512</v>
      </c>
      <c r="H521" s="224" t="s">
        <v>3647</v>
      </c>
      <c r="AH521" s="27" t="s">
        <v>423</v>
      </c>
      <c r="AW521" s="39">
        <v>305</v>
      </c>
      <c r="AY521" s="30" t="s">
        <v>513</v>
      </c>
      <c r="BB521" s="178" t="s">
        <v>155</v>
      </c>
      <c r="BD521" s="96"/>
      <c r="BG521" s="45">
        <v>44349</v>
      </c>
      <c r="BH521" s="45"/>
      <c r="BJ521" s="26"/>
      <c r="BK521" s="26">
        <v>0</v>
      </c>
      <c r="BL521" s="26"/>
      <c r="BM521" s="26"/>
      <c r="BN521" s="26"/>
      <c r="BO521" s="79"/>
      <c r="BP521" s="26">
        <f>Tabela3[[#This Row],[1º trim/2025]]+Tabela3[[#This Row],[2º trim/2025]]+Tabela3[[#This Row],[3º trim/2025]]+Tabela3[[#This Row],[4º trim/2025]]</f>
        <v>0</v>
      </c>
      <c r="BQ521" s="26"/>
      <c r="BR521" s="26"/>
      <c r="BS521" s="26"/>
      <c r="BT521" s="26"/>
    </row>
    <row r="522" spans="1:72" hidden="1" x14ac:dyDescent="0.25">
      <c r="B522" s="273">
        <v>521</v>
      </c>
      <c r="C522" s="36">
        <v>2021</v>
      </c>
      <c r="D522" s="118" t="s">
        <v>955</v>
      </c>
      <c r="E522" s="118" t="s">
        <v>956</v>
      </c>
      <c r="AH522" s="27" t="s">
        <v>777</v>
      </c>
      <c r="AW522" s="39">
        <v>576</v>
      </c>
      <c r="AY522" s="30" t="s">
        <v>3690</v>
      </c>
      <c r="BB522" s="178" t="s">
        <v>155</v>
      </c>
      <c r="BD522" s="96"/>
      <c r="BG522" s="45">
        <v>44323</v>
      </c>
      <c r="BH522" s="45"/>
      <c r="BJ522" s="26"/>
      <c r="BK522" s="26">
        <v>0</v>
      </c>
      <c r="BL522" s="26"/>
      <c r="BM522" s="26"/>
      <c r="BN522" s="26"/>
      <c r="BO522" s="79"/>
      <c r="BP522" s="26">
        <f>Tabela3[[#This Row],[1º trim/2025]]+Tabela3[[#This Row],[2º trim/2025]]+Tabela3[[#This Row],[3º trim/2025]]+Tabela3[[#This Row],[4º trim/2025]]</f>
        <v>0</v>
      </c>
      <c r="BQ522" s="26"/>
      <c r="BR522" s="26"/>
      <c r="BS522" s="26"/>
      <c r="BT522" s="26"/>
    </row>
    <row r="523" spans="1:72" hidden="1" x14ac:dyDescent="0.25">
      <c r="B523" s="273">
        <v>522</v>
      </c>
      <c r="C523" s="36">
        <v>2021</v>
      </c>
      <c r="D523" s="118" t="s">
        <v>974</v>
      </c>
      <c r="E523" s="118" t="s">
        <v>975</v>
      </c>
      <c r="AH523" s="27" t="s">
        <v>777</v>
      </c>
      <c r="AW523" s="39">
        <v>583</v>
      </c>
      <c r="AY523" s="30" t="s">
        <v>976</v>
      </c>
      <c r="BB523" s="178" t="s">
        <v>155</v>
      </c>
      <c r="BD523" s="96"/>
      <c r="BG523" s="45">
        <v>44403</v>
      </c>
      <c r="BH523" s="45"/>
      <c r="BJ523" s="26"/>
      <c r="BK523" s="26">
        <v>0</v>
      </c>
      <c r="BL523" s="26"/>
      <c r="BM523" s="26"/>
      <c r="BN523" s="26"/>
      <c r="BO523" s="79"/>
      <c r="BP523" s="26">
        <f>Tabela3[[#This Row],[1º trim/2025]]+Tabela3[[#This Row],[2º trim/2025]]+Tabela3[[#This Row],[3º trim/2025]]+Tabela3[[#This Row],[4º trim/2025]]</f>
        <v>0</v>
      </c>
      <c r="BQ523" s="26"/>
      <c r="BR523" s="26"/>
      <c r="BS523" s="26"/>
      <c r="BT523" s="26"/>
    </row>
    <row r="524" spans="1:72" hidden="1" x14ac:dyDescent="0.25">
      <c r="B524" s="273">
        <v>523</v>
      </c>
      <c r="C524" s="36">
        <v>2021</v>
      </c>
      <c r="D524" s="118" t="s">
        <v>965</v>
      </c>
      <c r="E524" s="118" t="s">
        <v>3691</v>
      </c>
      <c r="AH524" s="27" t="s">
        <v>777</v>
      </c>
      <c r="AW524" s="39">
        <v>580</v>
      </c>
      <c r="AY524" s="30" t="s">
        <v>967</v>
      </c>
      <c r="BB524" s="178" t="s">
        <v>155</v>
      </c>
      <c r="BD524" s="96"/>
      <c r="BG524" s="45">
        <v>44561</v>
      </c>
      <c r="BH524" s="45"/>
      <c r="BJ524" s="26"/>
      <c r="BK524" s="26"/>
      <c r="BL524" s="26"/>
      <c r="BM524" s="26"/>
      <c r="BN524" s="26"/>
      <c r="BO524" s="79"/>
      <c r="BP524" s="26">
        <f>Tabela3[[#This Row],[1º trim/2025]]+Tabela3[[#This Row],[2º trim/2025]]+Tabela3[[#This Row],[3º trim/2025]]+Tabela3[[#This Row],[4º trim/2025]]</f>
        <v>0</v>
      </c>
      <c r="BQ524" s="26"/>
      <c r="BR524" s="26"/>
      <c r="BS524" s="26"/>
      <c r="BT524" s="26"/>
    </row>
    <row r="525" spans="1:72" hidden="1" x14ac:dyDescent="0.25">
      <c r="B525" s="273">
        <v>524</v>
      </c>
      <c r="C525" s="36">
        <v>2021</v>
      </c>
      <c r="D525" s="118" t="s">
        <v>999</v>
      </c>
      <c r="E525" s="118" t="s">
        <v>1000</v>
      </c>
      <c r="N525" s="225" t="s">
        <v>13</v>
      </c>
      <c r="O525" s="225"/>
      <c r="AH525" s="27" t="s">
        <v>751</v>
      </c>
      <c r="AW525" s="39">
        <v>597</v>
      </c>
      <c r="AY525" s="30" t="s">
        <v>3692</v>
      </c>
      <c r="BB525" s="178" t="s">
        <v>155</v>
      </c>
      <c r="BD525" s="96"/>
      <c r="BG525" s="45">
        <v>44405</v>
      </c>
      <c r="BH525" s="45"/>
      <c r="BJ525" s="26"/>
      <c r="BK525" s="26"/>
      <c r="BL525" s="26"/>
      <c r="BM525" s="26"/>
      <c r="BN525" s="26"/>
      <c r="BO525" s="79"/>
      <c r="BP525" s="26">
        <f>Tabela3[[#This Row],[1º trim/2025]]+Tabela3[[#This Row],[2º trim/2025]]+Tabela3[[#This Row],[3º trim/2025]]+Tabela3[[#This Row],[4º trim/2025]]</f>
        <v>0</v>
      </c>
      <c r="BQ525" s="26"/>
      <c r="BR525" s="26"/>
      <c r="BS525" s="26"/>
      <c r="BT525" s="26"/>
    </row>
    <row r="526" spans="1:72" hidden="1" x14ac:dyDescent="0.25">
      <c r="B526" s="273">
        <v>525</v>
      </c>
      <c r="C526" s="36">
        <v>2021</v>
      </c>
      <c r="D526" s="118" t="s">
        <v>999</v>
      </c>
      <c r="E526" s="118" t="s">
        <v>1002</v>
      </c>
      <c r="N526" s="225" t="s">
        <v>13</v>
      </c>
      <c r="O526" s="225"/>
      <c r="AH526" s="27" t="s">
        <v>751</v>
      </c>
      <c r="AW526" s="39">
        <v>597</v>
      </c>
      <c r="AY526" s="30" t="s">
        <v>3692</v>
      </c>
      <c r="BB526" s="178" t="s">
        <v>155</v>
      </c>
      <c r="BD526" s="96"/>
      <c r="BG526" s="45">
        <v>44405</v>
      </c>
      <c r="BH526" s="45"/>
      <c r="BJ526" s="26"/>
      <c r="BK526" s="26"/>
      <c r="BL526" s="26"/>
      <c r="BM526" s="26"/>
      <c r="BN526" s="26"/>
      <c r="BO526" s="79"/>
      <c r="BP526" s="26">
        <f>Tabela3[[#This Row],[1º trim/2025]]+Tabela3[[#This Row],[2º trim/2025]]+Tabela3[[#This Row],[3º trim/2025]]+Tabela3[[#This Row],[4º trim/2025]]</f>
        <v>0</v>
      </c>
      <c r="BQ526" s="26"/>
      <c r="BR526" s="26"/>
      <c r="BS526" s="26"/>
      <c r="BT526" s="26"/>
    </row>
    <row r="527" spans="1:72" hidden="1" x14ac:dyDescent="0.25">
      <c r="B527" s="273">
        <v>526</v>
      </c>
      <c r="C527" s="36">
        <v>2021</v>
      </c>
      <c r="D527" s="118" t="s">
        <v>999</v>
      </c>
      <c r="E527" s="118" t="s">
        <v>1003</v>
      </c>
      <c r="N527" s="225" t="s">
        <v>13</v>
      </c>
      <c r="O527" s="225"/>
      <c r="AH527" s="27" t="s">
        <v>751</v>
      </c>
      <c r="AW527" s="39">
        <v>597</v>
      </c>
      <c r="AY527" s="30" t="s">
        <v>3692</v>
      </c>
      <c r="BB527" s="178" t="s">
        <v>155</v>
      </c>
      <c r="BD527" s="96"/>
      <c r="BG527" s="45">
        <v>44405</v>
      </c>
      <c r="BH527" s="45"/>
      <c r="BJ527" s="26"/>
      <c r="BK527" s="26"/>
      <c r="BL527" s="26"/>
      <c r="BM527" s="26"/>
      <c r="BN527" s="26"/>
      <c r="BO527" s="79"/>
      <c r="BP527" s="26">
        <f>Tabela3[[#This Row],[1º trim/2025]]+Tabela3[[#This Row],[2º trim/2025]]+Tabela3[[#This Row],[3º trim/2025]]+Tabela3[[#This Row],[4º trim/2025]]</f>
        <v>0</v>
      </c>
      <c r="BQ527" s="26"/>
      <c r="BR527" s="26"/>
      <c r="BS527" s="26"/>
      <c r="BT527" s="26"/>
    </row>
    <row r="528" spans="1:72" hidden="1" x14ac:dyDescent="0.25">
      <c r="B528" s="273">
        <v>527</v>
      </c>
      <c r="C528" s="36">
        <v>2021</v>
      </c>
      <c r="D528" s="118" t="s">
        <v>999</v>
      </c>
      <c r="E528" s="118" t="s">
        <v>1004</v>
      </c>
      <c r="N528" s="225" t="s">
        <v>13</v>
      </c>
      <c r="O528" s="225"/>
      <c r="AH528" s="27" t="s">
        <v>751</v>
      </c>
      <c r="AW528" s="39">
        <v>597</v>
      </c>
      <c r="AY528" s="30" t="s">
        <v>3692</v>
      </c>
      <c r="BB528" s="178" t="s">
        <v>155</v>
      </c>
      <c r="BD528" s="96"/>
      <c r="BG528" s="45">
        <v>44405</v>
      </c>
      <c r="BH528" s="45"/>
      <c r="BJ528" s="26"/>
      <c r="BK528" s="26"/>
      <c r="BL528" s="26"/>
      <c r="BM528" s="26"/>
      <c r="BN528" s="26"/>
      <c r="BO528" s="79"/>
      <c r="BP528" s="26">
        <f>Tabela3[[#This Row],[1º trim/2025]]+Tabela3[[#This Row],[2º trim/2025]]+Tabela3[[#This Row],[3º trim/2025]]+Tabela3[[#This Row],[4º trim/2025]]</f>
        <v>0</v>
      </c>
      <c r="BQ528" s="26"/>
      <c r="BR528" s="26"/>
      <c r="BS528" s="26"/>
      <c r="BT528" s="26"/>
    </row>
    <row r="529" spans="2:72" hidden="1" x14ac:dyDescent="0.25">
      <c r="B529" s="273">
        <v>528</v>
      </c>
      <c r="C529" s="36">
        <v>2021</v>
      </c>
      <c r="D529" s="118" t="s">
        <v>999</v>
      </c>
      <c r="E529" s="118" t="s">
        <v>1005</v>
      </c>
      <c r="N529" s="225" t="s">
        <v>13</v>
      </c>
      <c r="O529" s="225"/>
      <c r="AH529" s="27" t="s">
        <v>751</v>
      </c>
      <c r="AW529" s="39">
        <v>597</v>
      </c>
      <c r="AY529" s="30" t="s">
        <v>3692</v>
      </c>
      <c r="BB529" s="178" t="s">
        <v>155</v>
      </c>
      <c r="BD529" s="96"/>
      <c r="BG529" s="45">
        <v>44405</v>
      </c>
      <c r="BH529" s="45"/>
      <c r="BJ529" s="26"/>
      <c r="BK529" s="26"/>
      <c r="BL529" s="26"/>
      <c r="BM529" s="26"/>
      <c r="BN529" s="26"/>
      <c r="BO529" s="79"/>
      <c r="BP529" s="26">
        <f>Tabela3[[#This Row],[1º trim/2025]]+Tabela3[[#This Row],[2º trim/2025]]+Tabela3[[#This Row],[3º trim/2025]]+Tabela3[[#This Row],[4º trim/2025]]</f>
        <v>0</v>
      </c>
      <c r="BQ529" s="26"/>
      <c r="BR529" s="26"/>
      <c r="BS529" s="26"/>
      <c r="BT529" s="26"/>
    </row>
    <row r="530" spans="2:72" hidden="1" x14ac:dyDescent="0.25">
      <c r="B530" s="273">
        <v>529</v>
      </c>
      <c r="C530" s="36">
        <v>2021</v>
      </c>
      <c r="D530" s="118" t="s">
        <v>2972</v>
      </c>
      <c r="E530" s="118" t="s">
        <v>2973</v>
      </c>
      <c r="Q530" s="30" t="s">
        <v>572</v>
      </c>
      <c r="BB530" s="178" t="s">
        <v>155</v>
      </c>
      <c r="BD530" s="96"/>
      <c r="BE530" s="46" t="s">
        <v>2974</v>
      </c>
      <c r="BH530" s="45"/>
      <c r="BJ530" s="26"/>
      <c r="BK530" s="26"/>
      <c r="BL530" s="26"/>
      <c r="BM530" s="26"/>
      <c r="BN530" s="26"/>
      <c r="BO530" s="79"/>
      <c r="BP530" s="26">
        <f>Tabela3[[#This Row],[1º trim/2025]]+Tabela3[[#This Row],[2º trim/2025]]+Tabela3[[#This Row],[3º trim/2025]]+Tabela3[[#This Row],[4º trim/2025]]</f>
        <v>0</v>
      </c>
      <c r="BQ530" s="26"/>
      <c r="BR530" s="26"/>
      <c r="BS530" s="26"/>
      <c r="BT530" s="26"/>
    </row>
    <row r="531" spans="2:72" hidden="1" x14ac:dyDescent="0.25">
      <c r="B531" s="273">
        <v>530</v>
      </c>
      <c r="C531" s="36">
        <v>2021</v>
      </c>
      <c r="D531" s="118" t="s">
        <v>996</v>
      </c>
      <c r="E531" s="118" t="s">
        <v>1118</v>
      </c>
      <c r="AF531" s="27" t="s">
        <v>82</v>
      </c>
      <c r="AW531" s="39">
        <v>643</v>
      </c>
      <c r="BB531" s="178" t="s">
        <v>155</v>
      </c>
      <c r="BD531" s="96"/>
      <c r="BG531" s="45">
        <v>44748</v>
      </c>
      <c r="BH531" s="45"/>
      <c r="BJ531" s="26">
        <v>15</v>
      </c>
      <c r="BK531" s="26"/>
      <c r="BL531" s="26"/>
      <c r="BM531" s="26"/>
      <c r="BN531" s="26"/>
      <c r="BO531" s="79"/>
      <c r="BP531" s="26">
        <f>Tabela3[[#This Row],[1º trim/2025]]+Tabela3[[#This Row],[2º trim/2025]]+Tabela3[[#This Row],[3º trim/2025]]+Tabela3[[#This Row],[4º trim/2025]]</f>
        <v>0</v>
      </c>
      <c r="BQ531" s="26"/>
      <c r="BR531" s="26"/>
      <c r="BS531" s="26"/>
      <c r="BT531" s="26"/>
    </row>
    <row r="532" spans="2:72" hidden="1" x14ac:dyDescent="0.25">
      <c r="B532" s="273">
        <v>531</v>
      </c>
      <c r="C532" s="36">
        <v>2021</v>
      </c>
      <c r="D532" s="118" t="s">
        <v>996</v>
      </c>
      <c r="E532" s="118" t="s">
        <v>1056</v>
      </c>
      <c r="AW532" s="39">
        <v>618</v>
      </c>
      <c r="AY532" s="30" t="s">
        <v>1057</v>
      </c>
      <c r="BB532" s="178" t="s">
        <v>155</v>
      </c>
      <c r="BD532" s="96"/>
      <c r="BG532" s="45">
        <v>44748</v>
      </c>
      <c r="BH532" s="45"/>
      <c r="BJ532" s="26"/>
      <c r="BK532" s="26"/>
      <c r="BL532" s="26"/>
      <c r="BM532" s="26"/>
      <c r="BN532" s="26"/>
      <c r="BO532" s="79"/>
      <c r="BP532" s="26">
        <f>Tabela3[[#This Row],[1º trim/2025]]+Tabela3[[#This Row],[2º trim/2025]]+Tabela3[[#This Row],[3º trim/2025]]+Tabela3[[#This Row],[4º trim/2025]]</f>
        <v>0</v>
      </c>
      <c r="BQ532" s="26"/>
      <c r="BR532" s="26"/>
      <c r="BS532" s="26"/>
      <c r="BT532" s="26"/>
    </row>
    <row r="533" spans="2:72" hidden="1" x14ac:dyDescent="0.25">
      <c r="B533" s="273">
        <v>532</v>
      </c>
      <c r="C533" s="36">
        <v>2021</v>
      </c>
      <c r="D533" s="118" t="s">
        <v>996</v>
      </c>
      <c r="E533" s="118" t="s">
        <v>3693</v>
      </c>
      <c r="AF533" s="27" t="s">
        <v>82</v>
      </c>
      <c r="AH533" s="27" t="s">
        <v>777</v>
      </c>
      <c r="AW533" s="39">
        <v>595</v>
      </c>
      <c r="BB533" s="178" t="s">
        <v>155</v>
      </c>
      <c r="BD533" s="96"/>
      <c r="BH533" s="45"/>
      <c r="BJ533" s="26"/>
      <c r="BK533" s="26"/>
      <c r="BL533" s="26"/>
      <c r="BM533" s="26"/>
      <c r="BN533" s="26"/>
      <c r="BO533" s="79"/>
      <c r="BP533" s="26">
        <f>Tabela3[[#This Row],[1º trim/2025]]+Tabela3[[#This Row],[2º trim/2025]]+Tabela3[[#This Row],[3º trim/2025]]+Tabela3[[#This Row],[4º trim/2025]]</f>
        <v>0</v>
      </c>
      <c r="BQ533" s="26"/>
      <c r="BR533" s="26"/>
      <c r="BS533" s="26"/>
      <c r="BT533" s="26"/>
    </row>
    <row r="534" spans="2:72" hidden="1" x14ac:dyDescent="0.25">
      <c r="B534" s="273">
        <v>533</v>
      </c>
      <c r="C534" s="36">
        <v>2021</v>
      </c>
      <c r="D534" s="118" t="s">
        <v>996</v>
      </c>
      <c r="E534" s="118" t="s">
        <v>3694</v>
      </c>
      <c r="AF534" s="27" t="s">
        <v>82</v>
      </c>
      <c r="AH534" s="27" t="s">
        <v>777</v>
      </c>
      <c r="AW534" s="39">
        <v>605</v>
      </c>
      <c r="BB534" s="178" t="s">
        <v>155</v>
      </c>
      <c r="BD534" s="96"/>
      <c r="BH534" s="45"/>
      <c r="BJ534" s="26"/>
      <c r="BK534" s="26"/>
      <c r="BL534" s="26"/>
      <c r="BM534" s="26"/>
      <c r="BN534" s="26"/>
      <c r="BO534" s="79"/>
      <c r="BP534" s="26">
        <f>Tabela3[[#This Row],[1º trim/2025]]+Tabela3[[#This Row],[2º trim/2025]]+Tabela3[[#This Row],[3º trim/2025]]+Tabela3[[#This Row],[4º trim/2025]]</f>
        <v>0</v>
      </c>
      <c r="BQ534" s="26"/>
      <c r="BR534" s="26"/>
      <c r="BS534" s="26"/>
      <c r="BT534" s="26"/>
    </row>
    <row r="535" spans="2:72" hidden="1" x14ac:dyDescent="0.25">
      <c r="B535" s="273">
        <v>534</v>
      </c>
      <c r="C535" s="36">
        <v>2021</v>
      </c>
      <c r="D535" s="118" t="s">
        <v>996</v>
      </c>
      <c r="E535" s="118" t="s">
        <v>1158</v>
      </c>
      <c r="AF535" s="27" t="s">
        <v>82</v>
      </c>
      <c r="AH535" s="27" t="s">
        <v>777</v>
      </c>
      <c r="AW535" s="39">
        <v>658</v>
      </c>
      <c r="BB535" s="178" t="s">
        <v>155</v>
      </c>
      <c r="BD535" s="96"/>
      <c r="BG535" s="45">
        <v>44748</v>
      </c>
      <c r="BH535" s="45"/>
      <c r="BJ535" s="26"/>
      <c r="BK535" s="26"/>
      <c r="BL535" s="26"/>
      <c r="BM535" s="26"/>
      <c r="BN535" s="26"/>
      <c r="BO535" s="79"/>
      <c r="BP535" s="26">
        <f>Tabela3[[#This Row],[1º trim/2025]]+Tabela3[[#This Row],[2º trim/2025]]+Tabela3[[#This Row],[3º trim/2025]]+Tabela3[[#This Row],[4º trim/2025]]</f>
        <v>0</v>
      </c>
      <c r="BQ535" s="26"/>
      <c r="BR535" s="26"/>
      <c r="BS535" s="26"/>
      <c r="BT535" s="26"/>
    </row>
    <row r="536" spans="2:72" hidden="1" x14ac:dyDescent="0.25">
      <c r="B536" s="273">
        <v>535</v>
      </c>
      <c r="C536" s="36">
        <v>2021</v>
      </c>
      <c r="D536" s="118" t="s">
        <v>985</v>
      </c>
      <c r="E536" s="118" t="s">
        <v>2973</v>
      </c>
      <c r="AW536" s="39">
        <v>586</v>
      </c>
      <c r="AY536" s="30" t="s">
        <v>987</v>
      </c>
      <c r="BB536" s="178" t="s">
        <v>155</v>
      </c>
      <c r="BD536" s="96"/>
      <c r="BG536" s="45">
        <v>44926</v>
      </c>
      <c r="BH536" s="45"/>
      <c r="BJ536" s="26"/>
      <c r="BK536" s="26">
        <v>16</v>
      </c>
      <c r="BL536" s="26"/>
      <c r="BM536" s="26"/>
      <c r="BN536" s="26"/>
      <c r="BO536" s="79"/>
      <c r="BP536" s="26">
        <f>Tabela3[[#This Row],[1º trim/2025]]+Tabela3[[#This Row],[2º trim/2025]]+Tabela3[[#This Row],[3º trim/2025]]+Tabela3[[#This Row],[4º trim/2025]]</f>
        <v>0</v>
      </c>
      <c r="BQ536" s="26"/>
      <c r="BR536" s="26"/>
      <c r="BS536" s="26"/>
      <c r="BT536" s="26"/>
    </row>
    <row r="537" spans="2:72" hidden="1" x14ac:dyDescent="0.25">
      <c r="B537" s="273">
        <v>536</v>
      </c>
      <c r="C537" s="36">
        <v>2021</v>
      </c>
      <c r="D537" s="118" t="s">
        <v>1205</v>
      </c>
      <c r="E537" s="118" t="s">
        <v>1206</v>
      </c>
      <c r="AH537" s="27" t="s">
        <v>1207</v>
      </c>
      <c r="AO537" s="184">
        <v>2021</v>
      </c>
      <c r="AP537" s="38">
        <v>44355</v>
      </c>
      <c r="AQ537" s="38">
        <v>44388</v>
      </c>
      <c r="AR537" s="39" t="s">
        <v>664</v>
      </c>
      <c r="AT537" s="40" t="s">
        <v>972</v>
      </c>
      <c r="AW537" s="39">
        <v>675</v>
      </c>
      <c r="AY537" s="30" t="s">
        <v>1208</v>
      </c>
      <c r="BB537" s="178" t="s">
        <v>155</v>
      </c>
      <c r="BD537" s="96"/>
      <c r="BE537" s="46" t="s">
        <v>1209</v>
      </c>
      <c r="BH537" s="45"/>
      <c r="BJ537" s="26"/>
      <c r="BK537" s="26"/>
      <c r="BL537" s="26"/>
      <c r="BM537" s="26"/>
      <c r="BN537" s="26"/>
      <c r="BO537" s="79"/>
      <c r="BP537" s="26">
        <f>Tabela3[[#This Row],[1º trim/2025]]+Tabela3[[#This Row],[2º trim/2025]]+Tabela3[[#This Row],[3º trim/2025]]+Tabela3[[#This Row],[4º trim/2025]]</f>
        <v>0</v>
      </c>
      <c r="BQ537" s="26"/>
      <c r="BR537" s="26"/>
      <c r="BS537" s="26"/>
      <c r="BT537" s="26"/>
    </row>
    <row r="538" spans="2:72" hidden="1" x14ac:dyDescent="0.25">
      <c r="B538" s="273">
        <v>537</v>
      </c>
      <c r="C538" s="36">
        <v>2021</v>
      </c>
      <c r="D538" s="118" t="s">
        <v>1162</v>
      </c>
      <c r="E538" s="118" t="s">
        <v>1163</v>
      </c>
      <c r="AC538" s="26" t="s">
        <v>1093</v>
      </c>
      <c r="AF538" s="27" t="s">
        <v>78</v>
      </c>
      <c r="AH538" s="27" t="s">
        <v>423</v>
      </c>
      <c r="AW538" s="39">
        <v>660</v>
      </c>
      <c r="AY538" s="30" t="s">
        <v>1164</v>
      </c>
      <c r="BB538" s="178" t="s">
        <v>155</v>
      </c>
      <c r="BD538" s="96"/>
      <c r="BG538" s="45">
        <v>44697</v>
      </c>
      <c r="BH538" s="45"/>
      <c r="BJ538" s="26"/>
      <c r="BK538" s="26">
        <v>2022</v>
      </c>
      <c r="BL538" s="26"/>
      <c r="BM538" s="26"/>
      <c r="BN538" s="26"/>
      <c r="BO538" s="79"/>
      <c r="BP538" s="26">
        <f>Tabela3[[#This Row],[1º trim/2025]]+Tabela3[[#This Row],[2º trim/2025]]+Tabela3[[#This Row],[3º trim/2025]]+Tabela3[[#This Row],[4º trim/2025]]</f>
        <v>0</v>
      </c>
      <c r="BQ538" s="26"/>
      <c r="BR538" s="26"/>
      <c r="BS538" s="26"/>
      <c r="BT538" s="26"/>
    </row>
    <row r="539" spans="2:72" hidden="1" x14ac:dyDescent="0.25">
      <c r="B539" s="273">
        <v>538</v>
      </c>
      <c r="C539" s="36">
        <v>2021</v>
      </c>
      <c r="D539" s="118" t="s">
        <v>1009</v>
      </c>
      <c r="E539" s="118" t="s">
        <v>1010</v>
      </c>
      <c r="K539" s="224" t="s">
        <v>3646</v>
      </c>
      <c r="AF539" s="27" t="s">
        <v>82</v>
      </c>
      <c r="AH539" s="27" t="s">
        <v>777</v>
      </c>
      <c r="AW539" s="39">
        <v>599</v>
      </c>
      <c r="AY539" s="30" t="s">
        <v>1012</v>
      </c>
      <c r="BB539" s="178" t="s">
        <v>155</v>
      </c>
      <c r="BD539" s="96"/>
      <c r="BG539" s="45">
        <v>44411</v>
      </c>
      <c r="BH539" s="45"/>
      <c r="BJ539" s="26"/>
      <c r="BK539" s="26">
        <v>42</v>
      </c>
      <c r="BL539" s="26"/>
      <c r="BM539" s="26"/>
      <c r="BN539" s="26"/>
      <c r="BO539" s="79"/>
      <c r="BP539" s="26">
        <f>Tabela3[[#This Row],[1º trim/2025]]+Tabela3[[#This Row],[2º trim/2025]]+Tabela3[[#This Row],[3º trim/2025]]+Tabela3[[#This Row],[4º trim/2025]]</f>
        <v>0</v>
      </c>
      <c r="BQ539" s="26"/>
      <c r="BR539" s="26"/>
      <c r="BS539" s="26"/>
      <c r="BT539" s="26"/>
    </row>
    <row r="540" spans="2:72" hidden="1" x14ac:dyDescent="0.25">
      <c r="B540" s="273">
        <v>539</v>
      </c>
      <c r="C540" s="36">
        <v>2021</v>
      </c>
      <c r="D540" s="118" t="s">
        <v>787</v>
      </c>
      <c r="E540" s="118" t="s">
        <v>788</v>
      </c>
      <c r="AH540" s="27" t="s">
        <v>777</v>
      </c>
      <c r="AT540" s="40" t="s">
        <v>424</v>
      </c>
      <c r="AW540" s="39">
        <v>484</v>
      </c>
      <c r="AY540" s="30" t="s">
        <v>789</v>
      </c>
      <c r="BB540" s="178" t="s">
        <v>155</v>
      </c>
      <c r="BD540" s="96"/>
      <c r="BG540" s="45">
        <v>44326</v>
      </c>
      <c r="BH540" s="45"/>
      <c r="BJ540" s="26"/>
      <c r="BK540" s="26"/>
      <c r="BL540" s="26"/>
      <c r="BM540" s="26"/>
      <c r="BN540" s="26"/>
      <c r="BO540" s="79"/>
      <c r="BP540" s="26">
        <f>Tabela3[[#This Row],[1º trim/2025]]+Tabela3[[#This Row],[2º trim/2025]]+Tabela3[[#This Row],[3º trim/2025]]+Tabela3[[#This Row],[4º trim/2025]]</f>
        <v>0</v>
      </c>
      <c r="BQ540" s="26"/>
      <c r="BR540" s="26"/>
      <c r="BS540" s="26"/>
      <c r="BT540" s="26"/>
    </row>
    <row r="541" spans="2:72" hidden="1" x14ac:dyDescent="0.25">
      <c r="B541" s="273">
        <v>540</v>
      </c>
      <c r="C541" s="36">
        <v>2021</v>
      </c>
      <c r="D541" s="118" t="s">
        <v>1006</v>
      </c>
      <c r="E541" s="118" t="s">
        <v>1007</v>
      </c>
      <c r="AH541" s="27" t="s">
        <v>777</v>
      </c>
      <c r="AT541" s="40" t="s">
        <v>424</v>
      </c>
      <c r="AW541" s="39">
        <v>598</v>
      </c>
      <c r="AY541" s="30" t="s">
        <v>3695</v>
      </c>
      <c r="BB541" s="178" t="s">
        <v>155</v>
      </c>
      <c r="BD541" s="96"/>
      <c r="BG541" s="45">
        <v>44404</v>
      </c>
      <c r="BH541" s="45"/>
      <c r="BJ541" s="26"/>
      <c r="BK541" s="26"/>
      <c r="BL541" s="26"/>
      <c r="BM541" s="26"/>
      <c r="BN541" s="26"/>
      <c r="BO541" s="79"/>
      <c r="BP541" s="26">
        <f>Tabela3[[#This Row],[1º trim/2025]]+Tabela3[[#This Row],[2º trim/2025]]+Tabela3[[#This Row],[3º trim/2025]]+Tabela3[[#This Row],[4º trim/2025]]</f>
        <v>0</v>
      </c>
      <c r="BQ541" s="26"/>
      <c r="BR541" s="26"/>
      <c r="BS541" s="26"/>
      <c r="BT541" s="26"/>
    </row>
    <row r="542" spans="2:72" hidden="1" x14ac:dyDescent="0.25">
      <c r="B542" s="273">
        <v>541</v>
      </c>
      <c r="C542" s="36">
        <v>2021</v>
      </c>
      <c r="D542" s="118" t="s">
        <v>3038</v>
      </c>
      <c r="E542" s="118" t="s">
        <v>3039</v>
      </c>
      <c r="BB542" s="178" t="s">
        <v>155</v>
      </c>
      <c r="BD542" s="96"/>
      <c r="BG542" s="45">
        <v>44537</v>
      </c>
      <c r="BH542" s="45"/>
      <c r="BJ542" s="26"/>
      <c r="BK542" s="26"/>
      <c r="BL542" s="26"/>
      <c r="BM542" s="26"/>
      <c r="BN542" s="26"/>
      <c r="BO542" s="79"/>
      <c r="BP542" s="26">
        <f>Tabela3[[#This Row],[1º trim/2025]]+Tabela3[[#This Row],[2º trim/2025]]+Tabela3[[#This Row],[3º trim/2025]]+Tabela3[[#This Row],[4º trim/2025]]</f>
        <v>0</v>
      </c>
      <c r="BQ542" s="26"/>
      <c r="BR542" s="26"/>
      <c r="BS542" s="26"/>
      <c r="BT542" s="26"/>
    </row>
    <row r="543" spans="2:72" hidden="1" x14ac:dyDescent="0.25">
      <c r="B543" s="273">
        <v>542</v>
      </c>
      <c r="C543" s="36">
        <v>2021</v>
      </c>
      <c r="D543" s="118" t="s">
        <v>1044</v>
      </c>
      <c r="E543" s="118" t="s">
        <v>1045</v>
      </c>
      <c r="AH543" s="27" t="s">
        <v>777</v>
      </c>
      <c r="AW543" s="39">
        <v>614</v>
      </c>
      <c r="AY543" s="30" t="s">
        <v>1046</v>
      </c>
      <c r="BB543" s="178" t="s">
        <v>155</v>
      </c>
      <c r="BD543" s="96"/>
      <c r="BG543" s="45">
        <v>45309</v>
      </c>
      <c r="BH543" s="45"/>
      <c r="BJ543" s="26"/>
      <c r="BK543" s="26">
        <v>1</v>
      </c>
      <c r="BL543" s="26">
        <v>1</v>
      </c>
      <c r="BM543" s="26"/>
      <c r="BN543" s="26"/>
      <c r="BO543" s="79"/>
      <c r="BP543" s="26">
        <f>Tabela3[[#This Row],[1º trim/2025]]+Tabela3[[#This Row],[2º trim/2025]]+Tabela3[[#This Row],[3º trim/2025]]+Tabela3[[#This Row],[4º trim/2025]]</f>
        <v>0</v>
      </c>
      <c r="BQ543" s="26"/>
      <c r="BR543" s="26"/>
      <c r="BS543" s="26"/>
      <c r="BT543" s="26"/>
    </row>
    <row r="544" spans="2:72" hidden="1" x14ac:dyDescent="0.25">
      <c r="B544" s="273">
        <v>543</v>
      </c>
      <c r="C544" s="36">
        <v>2021</v>
      </c>
      <c r="D544" s="118" t="s">
        <v>1041</v>
      </c>
      <c r="E544" s="118" t="s">
        <v>1042</v>
      </c>
      <c r="AH544" s="27" t="s">
        <v>777</v>
      </c>
      <c r="AW544" s="39">
        <v>613</v>
      </c>
      <c r="AY544" s="30" t="s">
        <v>3696</v>
      </c>
      <c r="BB544" s="178" t="s">
        <v>155</v>
      </c>
      <c r="BD544" s="96"/>
      <c r="BG544" s="45">
        <v>45382</v>
      </c>
      <c r="BH544" s="45"/>
      <c r="BJ544" s="26"/>
      <c r="BK544" s="26"/>
      <c r="BL544" s="26"/>
      <c r="BM544" s="26"/>
      <c r="BN544" s="26"/>
      <c r="BO544" s="79"/>
      <c r="BP544" s="26">
        <f>Tabela3[[#This Row],[1º trim/2025]]+Tabela3[[#This Row],[2º trim/2025]]+Tabela3[[#This Row],[3º trim/2025]]+Tabela3[[#This Row],[4º trim/2025]]</f>
        <v>0</v>
      </c>
      <c r="BQ544" s="26"/>
      <c r="BR544" s="26"/>
      <c r="BS544" s="26"/>
      <c r="BT544" s="26"/>
    </row>
    <row r="545" spans="1:72" hidden="1" x14ac:dyDescent="0.25">
      <c r="B545" s="273">
        <v>544</v>
      </c>
      <c r="C545" s="36">
        <v>2021</v>
      </c>
      <c r="D545" s="118" t="s">
        <v>3069</v>
      </c>
      <c r="E545" s="118" t="s">
        <v>3070</v>
      </c>
      <c r="AH545" s="27" t="s">
        <v>86</v>
      </c>
      <c r="AL545" s="120" t="s">
        <v>47</v>
      </c>
      <c r="BB545" s="178" t="s">
        <v>155</v>
      </c>
      <c r="BD545" s="96"/>
      <c r="BF545" s="27" t="s">
        <v>44</v>
      </c>
      <c r="BG545" s="45">
        <v>44714</v>
      </c>
      <c r="BH545" s="45"/>
      <c r="BJ545" s="26"/>
      <c r="BK545" s="26">
        <v>7</v>
      </c>
      <c r="BL545" s="26"/>
      <c r="BM545" s="26"/>
      <c r="BN545" s="26"/>
      <c r="BO545" s="79"/>
      <c r="BP545" s="26">
        <f>Tabela3[[#This Row],[1º trim/2025]]+Tabela3[[#This Row],[2º trim/2025]]+Tabela3[[#This Row],[3º trim/2025]]+Tabela3[[#This Row],[4º trim/2025]]</f>
        <v>0</v>
      </c>
      <c r="BQ545" s="26"/>
      <c r="BR545" s="26"/>
      <c r="BS545" s="26"/>
      <c r="BT545" s="26"/>
    </row>
    <row r="546" spans="1:72" hidden="1" x14ac:dyDescent="0.25">
      <c r="A546" s="44" t="s">
        <v>501</v>
      </c>
      <c r="B546" s="273">
        <v>545</v>
      </c>
      <c r="C546" s="36">
        <v>2021</v>
      </c>
      <c r="D546" s="118" t="s">
        <v>792</v>
      </c>
      <c r="E546" s="118" t="s">
        <v>1054</v>
      </c>
      <c r="K546" s="224" t="s">
        <v>3659</v>
      </c>
      <c r="N546" s="224" t="s">
        <v>3667</v>
      </c>
      <c r="AF546" s="27" t="s">
        <v>1011</v>
      </c>
      <c r="AG546" s="27" t="s">
        <v>1834</v>
      </c>
      <c r="AH546" s="27" t="s">
        <v>423</v>
      </c>
      <c r="AL546" s="120" t="s">
        <v>29</v>
      </c>
      <c r="AN546" s="27" t="s">
        <v>154</v>
      </c>
      <c r="AP546" s="38" t="s">
        <v>501</v>
      </c>
      <c r="AQ546" s="38" t="s">
        <v>501</v>
      </c>
      <c r="AS546" s="39" t="s">
        <v>31</v>
      </c>
      <c r="AT546" s="40" t="s">
        <v>424</v>
      </c>
      <c r="AW546" s="39">
        <v>617</v>
      </c>
      <c r="AY546" s="30" t="s">
        <v>1055</v>
      </c>
      <c r="BB546" s="178"/>
      <c r="BC546" s="96" t="s">
        <v>501</v>
      </c>
      <c r="BD546" s="96"/>
      <c r="BF546" s="27" t="s">
        <v>3655</v>
      </c>
      <c r="BG546" s="45">
        <v>45771</v>
      </c>
      <c r="BH546" s="45"/>
      <c r="BK546" s="28">
        <v>1497</v>
      </c>
      <c r="BL546" s="28">
        <v>322</v>
      </c>
      <c r="BM546" s="27" t="s">
        <v>3581</v>
      </c>
      <c r="BN546" s="194">
        <v>489</v>
      </c>
      <c r="BP546" s="26">
        <f>Tabela3[[#This Row],[1º trim/2025]]+Tabela3[[#This Row],[2º trim/2025]]+Tabela3[[#This Row],[3º trim/2025]]+Tabela3[[#This Row],[4º trim/2025]]</f>
        <v>61</v>
      </c>
      <c r="BQ546" s="28">
        <v>38</v>
      </c>
      <c r="BR546" s="28">
        <v>23</v>
      </c>
    </row>
    <row r="547" spans="1:72" hidden="1" x14ac:dyDescent="0.25">
      <c r="A547" s="44" t="s">
        <v>501</v>
      </c>
      <c r="B547" s="273">
        <v>546</v>
      </c>
      <c r="C547" s="36">
        <v>2021</v>
      </c>
      <c r="D547" s="118" t="s">
        <v>792</v>
      </c>
      <c r="E547" s="118" t="s">
        <v>898</v>
      </c>
      <c r="G547" s="296" t="s">
        <v>3654</v>
      </c>
      <c r="AG547" s="27" t="s">
        <v>1834</v>
      </c>
      <c r="AH547" s="27" t="s">
        <v>423</v>
      </c>
      <c r="AL547" s="120" t="s">
        <v>29</v>
      </c>
      <c r="AN547" s="27" t="s">
        <v>154</v>
      </c>
      <c r="AP547" s="38" t="s">
        <v>501</v>
      </c>
      <c r="AQ547" s="38" t="s">
        <v>501</v>
      </c>
      <c r="AR547" s="39" t="s">
        <v>664</v>
      </c>
      <c r="AS547" s="39" t="s">
        <v>31</v>
      </c>
      <c r="AT547" s="40" t="s">
        <v>424</v>
      </c>
      <c r="AV547" s="42" t="s">
        <v>874</v>
      </c>
      <c r="AW547" s="39">
        <v>533</v>
      </c>
      <c r="AY547" s="30" t="s">
        <v>899</v>
      </c>
      <c r="BB547" s="178"/>
      <c r="BC547" s="96" t="s">
        <v>501</v>
      </c>
      <c r="BD547" s="96"/>
      <c r="BF547" s="27" t="s">
        <v>3655</v>
      </c>
      <c r="BG547" s="45">
        <v>45740</v>
      </c>
      <c r="BH547" s="45"/>
      <c r="BK547" s="28">
        <v>1523</v>
      </c>
      <c r="BL547" s="28">
        <v>305</v>
      </c>
      <c r="BM547" s="27" t="s">
        <v>3697</v>
      </c>
      <c r="BN547" s="194">
        <v>369</v>
      </c>
      <c r="BP547" s="26">
        <f>Tabela3[[#This Row],[1º trim/2025]]+Tabela3[[#This Row],[2º trim/2025]]+Tabela3[[#This Row],[3º trim/2025]]+Tabela3[[#This Row],[4º trim/2025]]</f>
        <v>39</v>
      </c>
      <c r="BQ547" s="28">
        <v>39</v>
      </c>
    </row>
    <row r="548" spans="1:72" hidden="1" x14ac:dyDescent="0.25">
      <c r="A548" s="44" t="s">
        <v>501</v>
      </c>
      <c r="B548" s="273">
        <v>547</v>
      </c>
      <c r="C548" s="36">
        <v>2021</v>
      </c>
      <c r="D548" s="118" t="s">
        <v>792</v>
      </c>
      <c r="E548" s="118" t="s">
        <v>793</v>
      </c>
      <c r="G548" s="296" t="s">
        <v>3654</v>
      </c>
      <c r="AG548" s="27" t="s">
        <v>1834</v>
      </c>
      <c r="AH548" s="27" t="s">
        <v>423</v>
      </c>
      <c r="AL548" s="120" t="s">
        <v>29</v>
      </c>
      <c r="AN548" s="27" t="s">
        <v>154</v>
      </c>
      <c r="AP548" s="38" t="s">
        <v>501</v>
      </c>
      <c r="AQ548" s="38" t="s">
        <v>501</v>
      </c>
      <c r="AS548" s="39" t="s">
        <v>31</v>
      </c>
      <c r="AT548" s="40" t="s">
        <v>424</v>
      </c>
      <c r="AW548" s="39">
        <v>487</v>
      </c>
      <c r="AY548" s="30" t="s">
        <v>794</v>
      </c>
      <c r="BB548" s="178"/>
      <c r="BC548" s="96" t="s">
        <v>501</v>
      </c>
      <c r="BD548" s="96"/>
      <c r="BF548" s="27" t="s">
        <v>3655</v>
      </c>
      <c r="BG548" s="45">
        <v>45769</v>
      </c>
      <c r="BH548" s="45"/>
      <c r="BK548" s="28">
        <v>366</v>
      </c>
      <c r="BL548" s="28">
        <v>83</v>
      </c>
      <c r="BM548" s="27" t="s">
        <v>3698</v>
      </c>
      <c r="BN548" s="194">
        <v>180</v>
      </c>
      <c r="BP548" s="26">
        <f>Tabela3[[#This Row],[1º trim/2025]]+Tabela3[[#This Row],[2º trim/2025]]+Tabela3[[#This Row],[3º trim/2025]]+Tabela3[[#This Row],[4º trim/2025]]</f>
        <v>22</v>
      </c>
      <c r="BQ548" s="28">
        <v>19</v>
      </c>
      <c r="BR548" s="28">
        <v>3</v>
      </c>
    </row>
    <row r="549" spans="1:72" hidden="1" x14ac:dyDescent="0.25">
      <c r="B549" s="273">
        <v>548</v>
      </c>
      <c r="C549" s="36">
        <v>2021</v>
      </c>
      <c r="D549" s="118" t="s">
        <v>952</v>
      </c>
      <c r="E549" s="118" t="s">
        <v>953</v>
      </c>
      <c r="AF549" s="27" t="s">
        <v>3699</v>
      </c>
      <c r="AH549" s="27" t="s">
        <v>777</v>
      </c>
      <c r="AW549" s="39">
        <v>575</v>
      </c>
      <c r="AY549" s="30" t="s">
        <v>954</v>
      </c>
      <c r="BB549" s="178" t="s">
        <v>155</v>
      </c>
      <c r="BD549" s="96"/>
      <c r="BG549" s="45">
        <v>44323</v>
      </c>
      <c r="BH549" s="45"/>
      <c r="BJ549" s="26"/>
      <c r="BK549" s="26"/>
      <c r="BL549" s="26" t="e">
        <v>#VALUE!</v>
      </c>
      <c r="BM549" s="26"/>
      <c r="BN549" s="26"/>
      <c r="BO549" s="79"/>
      <c r="BP549" s="26">
        <f>Tabela3[[#This Row],[1º trim/2025]]+Tabela3[[#This Row],[2º trim/2025]]+Tabela3[[#This Row],[3º trim/2025]]+Tabela3[[#This Row],[4º trim/2025]]</f>
        <v>0</v>
      </c>
      <c r="BQ549" s="26"/>
      <c r="BR549" s="26"/>
      <c r="BS549" s="26"/>
      <c r="BT549" s="26"/>
    </row>
    <row r="550" spans="1:72" hidden="1" x14ac:dyDescent="0.25">
      <c r="B550" s="273">
        <v>549</v>
      </c>
      <c r="C550" s="36">
        <v>2021</v>
      </c>
      <c r="D550" s="118" t="s">
        <v>1031</v>
      </c>
      <c r="E550" s="118" t="s">
        <v>1032</v>
      </c>
      <c r="AF550" s="27" t="s">
        <v>82</v>
      </c>
      <c r="AH550" s="27" t="s">
        <v>777</v>
      </c>
      <c r="AW550" s="39">
        <v>609</v>
      </c>
      <c r="AY550" s="30" t="s">
        <v>1033</v>
      </c>
      <c r="BB550" s="178" t="s">
        <v>155</v>
      </c>
      <c r="BD550" s="96"/>
      <c r="BG550" s="45">
        <v>45309</v>
      </c>
      <c r="BH550" s="45"/>
      <c r="BJ550" s="26"/>
      <c r="BK550" s="26">
        <v>5</v>
      </c>
      <c r="BL550" s="26" t="e">
        <v>#VALUE!</v>
      </c>
      <c r="BM550" s="26"/>
      <c r="BN550" s="26"/>
      <c r="BO550" s="79"/>
      <c r="BP550" s="26">
        <f>Tabela3[[#This Row],[1º trim/2025]]+Tabela3[[#This Row],[2º trim/2025]]+Tabela3[[#This Row],[3º trim/2025]]+Tabela3[[#This Row],[4º trim/2025]]</f>
        <v>0</v>
      </c>
      <c r="BQ550" s="26"/>
      <c r="BR550" s="26"/>
      <c r="BS550" s="26"/>
      <c r="BT550" s="26"/>
    </row>
    <row r="551" spans="1:72" hidden="1" x14ac:dyDescent="0.25">
      <c r="B551" s="273">
        <v>550</v>
      </c>
      <c r="C551" s="36">
        <v>2021</v>
      </c>
      <c r="D551" s="118" t="s">
        <v>1082</v>
      </c>
      <c r="E551" s="118" t="s">
        <v>1083</v>
      </c>
      <c r="AW551" s="39">
        <v>626</v>
      </c>
      <c r="AY551" s="30" t="s">
        <v>1084</v>
      </c>
      <c r="BB551" s="178" t="s">
        <v>155</v>
      </c>
      <c r="BD551" s="96"/>
      <c r="BG551" s="45">
        <v>44461</v>
      </c>
      <c r="BH551" s="45"/>
      <c r="BJ551" s="26"/>
      <c r="BK551" s="26"/>
      <c r="BL551" s="26" t="e">
        <v>#VALUE!</v>
      </c>
      <c r="BM551" s="26"/>
      <c r="BN551" s="26"/>
      <c r="BO551" s="79"/>
      <c r="BP551" s="26">
        <f>Tabela3[[#This Row],[1º trim/2025]]+Tabela3[[#This Row],[2º trim/2025]]+Tabela3[[#This Row],[3º trim/2025]]+Tabela3[[#This Row],[4º trim/2025]]</f>
        <v>0</v>
      </c>
      <c r="BQ551" s="26"/>
      <c r="BR551" s="26"/>
      <c r="BS551" s="26"/>
      <c r="BT551" s="26"/>
    </row>
    <row r="552" spans="1:72" hidden="1" x14ac:dyDescent="0.25">
      <c r="B552" s="273">
        <v>551</v>
      </c>
      <c r="C552" s="36">
        <v>2021</v>
      </c>
      <c r="D552" s="118" t="s">
        <v>813</v>
      </c>
      <c r="E552" s="118" t="s">
        <v>814</v>
      </c>
      <c r="AW552" s="39">
        <v>497</v>
      </c>
      <c r="AY552" s="30" t="s">
        <v>815</v>
      </c>
      <c r="BB552" s="178" t="s">
        <v>155</v>
      </c>
      <c r="BD552" s="96"/>
      <c r="BG552" s="45">
        <v>44323</v>
      </c>
      <c r="BH552" s="45"/>
      <c r="BI552" s="307"/>
      <c r="BJ552" s="26"/>
      <c r="BK552" s="26"/>
      <c r="BL552" s="26" t="e">
        <v>#VALUE!</v>
      </c>
      <c r="BM552" s="26"/>
      <c r="BN552" s="26"/>
      <c r="BO552" s="79"/>
      <c r="BP552" s="26">
        <f>Tabela3[[#This Row],[1º trim/2025]]+Tabela3[[#This Row],[2º trim/2025]]+Tabela3[[#This Row],[3º trim/2025]]+Tabela3[[#This Row],[4º trim/2025]]</f>
        <v>0</v>
      </c>
      <c r="BQ552" s="26"/>
      <c r="BR552" s="26"/>
      <c r="BS552" s="26"/>
      <c r="BT552" s="26"/>
    </row>
    <row r="553" spans="1:72" hidden="1" x14ac:dyDescent="0.25">
      <c r="A553" s="44" t="s">
        <v>501</v>
      </c>
      <c r="B553" s="273">
        <v>552</v>
      </c>
      <c r="C553" s="36">
        <v>2021</v>
      </c>
      <c r="D553" s="118" t="s">
        <v>2747</v>
      </c>
      <c r="E553" s="118" t="s">
        <v>2748</v>
      </c>
      <c r="F553" s="118" t="s">
        <v>3700</v>
      </c>
      <c r="J553" s="224" t="s">
        <v>3701</v>
      </c>
      <c r="AG553" s="27" t="s">
        <v>1834</v>
      </c>
      <c r="AL553" s="120" t="s">
        <v>29</v>
      </c>
      <c r="AN553" s="27" t="s">
        <v>154</v>
      </c>
      <c r="AP553" s="38" t="s">
        <v>501</v>
      </c>
      <c r="AQ553" s="38" t="s">
        <v>501</v>
      </c>
      <c r="AR553" s="39" t="s">
        <v>664</v>
      </c>
      <c r="AS553" s="39" t="s">
        <v>31</v>
      </c>
      <c r="AT553" s="40" t="s">
        <v>424</v>
      </c>
      <c r="AV553" s="42" t="s">
        <v>1871</v>
      </c>
      <c r="AW553" s="39" t="s">
        <v>2749</v>
      </c>
      <c r="AY553" s="30" t="s">
        <v>2750</v>
      </c>
      <c r="BB553" s="178"/>
      <c r="BC553" s="96" t="s">
        <v>501</v>
      </c>
      <c r="BF553" s="27" t="s">
        <v>3655</v>
      </c>
      <c r="BG553" s="45">
        <v>45741</v>
      </c>
      <c r="BH553" s="45"/>
      <c r="BI553" s="33" t="s">
        <v>1678</v>
      </c>
      <c r="BK553" s="28">
        <v>1164</v>
      </c>
      <c r="BL553" s="28">
        <f>322+1164</f>
        <v>1486</v>
      </c>
      <c r="BM553" s="27" t="s">
        <v>3583</v>
      </c>
      <c r="BN553" s="194">
        <v>505</v>
      </c>
      <c r="BP553" s="26">
        <f>Tabela3[[#This Row],[1º trim/2025]]+Tabela3[[#This Row],[2º trim/2025]]+Tabela3[[#This Row],[3º trim/2025]]+Tabela3[[#This Row],[4º trim/2025]]</f>
        <v>34</v>
      </c>
      <c r="BQ553" s="28">
        <f>31+3</f>
        <v>34</v>
      </c>
    </row>
    <row r="554" spans="1:72" hidden="1" x14ac:dyDescent="0.25">
      <c r="B554" s="273">
        <v>553</v>
      </c>
      <c r="C554" s="36">
        <v>2021</v>
      </c>
      <c r="D554" s="118" t="s">
        <v>3110</v>
      </c>
      <c r="E554" s="118" t="s">
        <v>3111</v>
      </c>
      <c r="AH554" s="27" t="s">
        <v>423</v>
      </c>
      <c r="AL554" s="120" t="s">
        <v>38</v>
      </c>
      <c r="BB554" s="178" t="s">
        <v>155</v>
      </c>
      <c r="BD554" s="96"/>
      <c r="BG554" s="45">
        <v>44609</v>
      </c>
      <c r="BH554" s="45"/>
      <c r="BJ554" s="26"/>
      <c r="BK554" s="26"/>
      <c r="BL554" s="26"/>
      <c r="BM554" s="26"/>
      <c r="BN554" s="26"/>
      <c r="BO554" s="79"/>
      <c r="BP554" s="26">
        <f>Tabela3[[#This Row],[1º trim/2025]]+Tabela3[[#This Row],[2º trim/2025]]+Tabela3[[#This Row],[3º trim/2025]]+Tabela3[[#This Row],[4º trim/2025]]</f>
        <v>0</v>
      </c>
      <c r="BQ554" s="26"/>
      <c r="BR554" s="26"/>
      <c r="BS554" s="26"/>
      <c r="BT554" s="26"/>
    </row>
    <row r="555" spans="1:72" hidden="1" x14ac:dyDescent="0.25">
      <c r="B555" s="273">
        <v>554</v>
      </c>
      <c r="C555" s="36">
        <v>2021</v>
      </c>
      <c r="D555" s="118" t="s">
        <v>3114</v>
      </c>
      <c r="E555" s="118" t="s">
        <v>3115</v>
      </c>
      <c r="J555" s="224" t="s">
        <v>97</v>
      </c>
      <c r="AH555" s="27" t="s">
        <v>423</v>
      </c>
      <c r="BB555" s="178" t="s">
        <v>155</v>
      </c>
      <c r="BD555" s="96"/>
      <c r="BG555" s="45">
        <v>44804</v>
      </c>
      <c r="BH555" s="45"/>
      <c r="BJ555" s="26"/>
      <c r="BK555" s="26"/>
      <c r="BL555" s="26"/>
      <c r="BM555" s="26"/>
      <c r="BN555" s="26"/>
      <c r="BO555" s="79"/>
      <c r="BP555" s="26">
        <f>Tabela3[[#This Row],[1º trim/2025]]+Tabela3[[#This Row],[2º trim/2025]]+Tabela3[[#This Row],[3º trim/2025]]+Tabela3[[#This Row],[4º trim/2025]]</f>
        <v>0</v>
      </c>
      <c r="BQ555" s="26"/>
      <c r="BR555" s="26"/>
      <c r="BS555" s="26"/>
      <c r="BT555" s="26"/>
    </row>
    <row r="556" spans="1:72" hidden="1" x14ac:dyDescent="0.25">
      <c r="B556" s="273">
        <v>555</v>
      </c>
      <c r="C556" s="36">
        <v>2021</v>
      </c>
      <c r="D556" s="118" t="s">
        <v>809</v>
      </c>
      <c r="E556" s="118" t="s">
        <v>810</v>
      </c>
      <c r="J556" s="224" t="s">
        <v>97</v>
      </c>
      <c r="AH556" s="27" t="s">
        <v>777</v>
      </c>
      <c r="AW556" s="39">
        <v>495</v>
      </c>
      <c r="AY556" s="30" t="s">
        <v>811</v>
      </c>
      <c r="BB556" s="178" t="s">
        <v>155</v>
      </c>
      <c r="BD556" s="96"/>
      <c r="BG556" s="45">
        <v>45657</v>
      </c>
      <c r="BH556" s="45"/>
      <c r="BJ556" s="26"/>
      <c r="BK556" s="26"/>
      <c r="BL556" s="26"/>
      <c r="BM556" s="26"/>
      <c r="BN556" s="26"/>
      <c r="BO556" s="79">
        <v>1</v>
      </c>
      <c r="BP556" s="26">
        <f>Tabela3[[#This Row],[1º trim/2025]]+Tabela3[[#This Row],[2º trim/2025]]+Tabela3[[#This Row],[3º trim/2025]]+Tabela3[[#This Row],[4º trim/2025]]</f>
        <v>0</v>
      </c>
      <c r="BQ556" s="26"/>
      <c r="BR556" s="26"/>
      <c r="BS556" s="26"/>
      <c r="BT556" s="26"/>
    </row>
    <row r="557" spans="1:72" hidden="1" x14ac:dyDescent="0.25">
      <c r="B557" s="273">
        <v>556</v>
      </c>
      <c r="C557" s="36">
        <v>2021</v>
      </c>
      <c r="D557" s="118" t="s">
        <v>3702</v>
      </c>
      <c r="E557" s="118" t="s">
        <v>817</v>
      </c>
      <c r="AH557" s="27" t="s">
        <v>777</v>
      </c>
      <c r="AW557" s="39">
        <v>498</v>
      </c>
      <c r="AY557" s="30" t="s">
        <v>818</v>
      </c>
      <c r="BB557" s="178" t="s">
        <v>155</v>
      </c>
      <c r="BD557" s="96"/>
      <c r="BG557" s="45">
        <v>44328</v>
      </c>
      <c r="BH557" s="45"/>
      <c r="BJ557" s="26"/>
      <c r="BK557" s="26"/>
      <c r="BL557" s="26"/>
      <c r="BM557" s="26"/>
      <c r="BN557" s="26"/>
      <c r="BO557" s="79"/>
      <c r="BP557" s="26">
        <f>Tabela3[[#This Row],[1º trim/2025]]+Tabela3[[#This Row],[2º trim/2025]]+Tabela3[[#This Row],[3º trim/2025]]+Tabela3[[#This Row],[4º trim/2025]]</f>
        <v>0</v>
      </c>
      <c r="BQ557" s="26"/>
      <c r="BR557" s="26"/>
      <c r="BS557" s="26"/>
      <c r="BT557" s="26"/>
    </row>
    <row r="558" spans="1:72" hidden="1" x14ac:dyDescent="0.25">
      <c r="B558" s="273">
        <v>557</v>
      </c>
      <c r="C558" s="36">
        <v>2021</v>
      </c>
      <c r="D558" s="118" t="s">
        <v>1034</v>
      </c>
      <c r="E558" s="118" t="s">
        <v>1035</v>
      </c>
      <c r="AH558" s="27" t="s">
        <v>777</v>
      </c>
      <c r="AW558" s="39">
        <v>610</v>
      </c>
      <c r="AY558" s="30" t="s">
        <v>3703</v>
      </c>
      <c r="BB558" s="178" t="s">
        <v>155</v>
      </c>
      <c r="BD558" s="96"/>
      <c r="BG558" s="45">
        <v>44411</v>
      </c>
      <c r="BH558" s="45"/>
      <c r="BJ558" s="26"/>
      <c r="BK558" s="26"/>
      <c r="BL558" s="26"/>
      <c r="BM558" s="26"/>
      <c r="BN558" s="26"/>
      <c r="BO558" s="79"/>
      <c r="BP558" s="26">
        <f>Tabela3[[#This Row],[1º trim/2025]]+Tabela3[[#This Row],[2º trim/2025]]+Tabela3[[#This Row],[3º trim/2025]]+Tabela3[[#This Row],[4º trim/2025]]</f>
        <v>0</v>
      </c>
      <c r="BQ558" s="26"/>
      <c r="BR558" s="26"/>
      <c r="BS558" s="26"/>
      <c r="BT558" s="26"/>
    </row>
    <row r="559" spans="1:72" hidden="1" x14ac:dyDescent="0.25">
      <c r="B559" s="273">
        <v>558</v>
      </c>
      <c r="C559" s="36">
        <v>2021</v>
      </c>
      <c r="D559" s="118" t="s">
        <v>969</v>
      </c>
      <c r="E559" s="118" t="s">
        <v>970</v>
      </c>
      <c r="AG559" s="27" t="s">
        <v>971</v>
      </c>
      <c r="AH559" s="27" t="s">
        <v>423</v>
      </c>
      <c r="AT559" s="40" t="s">
        <v>972</v>
      </c>
      <c r="AW559" s="39">
        <v>582</v>
      </c>
      <c r="AY559" s="30" t="s">
        <v>973</v>
      </c>
      <c r="BB559" s="178" t="s">
        <v>155</v>
      </c>
      <c r="BD559" s="96"/>
      <c r="BG559" s="45">
        <v>44482</v>
      </c>
      <c r="BH559" s="45"/>
      <c r="BJ559" s="26"/>
      <c r="BK559" s="26"/>
      <c r="BL559" s="26"/>
      <c r="BM559" s="26"/>
      <c r="BN559" s="26"/>
      <c r="BO559" s="79"/>
      <c r="BP559" s="26">
        <f>Tabela3[[#This Row],[1º trim/2025]]+Tabela3[[#This Row],[2º trim/2025]]+Tabela3[[#This Row],[3º trim/2025]]+Tabela3[[#This Row],[4º trim/2025]]</f>
        <v>0</v>
      </c>
      <c r="BQ559" s="26"/>
      <c r="BR559" s="26"/>
      <c r="BS559" s="26"/>
      <c r="BT559" s="26"/>
    </row>
    <row r="560" spans="1:72" hidden="1" x14ac:dyDescent="0.25">
      <c r="B560" s="273">
        <v>559</v>
      </c>
      <c r="C560" s="36">
        <v>2021</v>
      </c>
      <c r="D560" s="118" t="s">
        <v>1038</v>
      </c>
      <c r="E560" s="118" t="s">
        <v>1039</v>
      </c>
      <c r="H560" s="224" t="s">
        <v>2131</v>
      </c>
      <c r="AH560" s="27" t="s">
        <v>777</v>
      </c>
      <c r="AW560" s="39">
        <v>612</v>
      </c>
      <c r="AY560" s="30" t="s">
        <v>3704</v>
      </c>
      <c r="BB560" s="178" t="s">
        <v>155</v>
      </c>
      <c r="BD560" s="96"/>
      <c r="BG560" s="45">
        <v>44419</v>
      </c>
      <c r="BH560" s="45"/>
      <c r="BJ560" s="26"/>
      <c r="BK560" s="26"/>
      <c r="BL560" s="26"/>
      <c r="BM560" s="26"/>
      <c r="BN560" s="26"/>
      <c r="BO560" s="79"/>
      <c r="BP560" s="26">
        <f>Tabela3[[#This Row],[1º trim/2025]]+Tabela3[[#This Row],[2º trim/2025]]+Tabela3[[#This Row],[3º trim/2025]]+Tabela3[[#This Row],[4º trim/2025]]</f>
        <v>0</v>
      </c>
      <c r="BQ560" s="26"/>
      <c r="BR560" s="26"/>
      <c r="BS560" s="26"/>
      <c r="BT560" s="26"/>
    </row>
    <row r="561" spans="1:72" hidden="1" x14ac:dyDescent="0.25">
      <c r="B561" s="273">
        <v>560</v>
      </c>
      <c r="C561" s="36">
        <v>2021</v>
      </c>
      <c r="D561" s="118" t="s">
        <v>1058</v>
      </c>
      <c r="E561" s="118" t="s">
        <v>1059</v>
      </c>
      <c r="AH561" s="27" t="s">
        <v>777</v>
      </c>
      <c r="AW561" s="39">
        <v>619</v>
      </c>
      <c r="AY561" s="30" t="s">
        <v>1060</v>
      </c>
      <c r="BB561" s="178" t="s">
        <v>155</v>
      </c>
      <c r="BD561" s="96"/>
      <c r="BG561" s="45">
        <v>44461</v>
      </c>
      <c r="BH561" s="45"/>
      <c r="BJ561" s="26"/>
      <c r="BK561" s="26"/>
      <c r="BL561" s="26"/>
      <c r="BM561" s="26"/>
      <c r="BN561" s="26"/>
      <c r="BO561" s="79"/>
      <c r="BP561" s="26">
        <f>Tabela3[[#This Row],[1º trim/2025]]+Tabela3[[#This Row],[2º trim/2025]]+Tabela3[[#This Row],[3º trim/2025]]+Tabela3[[#This Row],[4º trim/2025]]</f>
        <v>0</v>
      </c>
      <c r="BQ561" s="26"/>
      <c r="BR561" s="26"/>
      <c r="BS561" s="26"/>
      <c r="BT561" s="26"/>
    </row>
    <row r="562" spans="1:72" hidden="1" x14ac:dyDescent="0.25">
      <c r="B562" s="273">
        <v>561</v>
      </c>
      <c r="C562" s="36">
        <v>2021</v>
      </c>
      <c r="D562" s="118" t="s">
        <v>1058</v>
      </c>
      <c r="E562" s="118" t="s">
        <v>1079</v>
      </c>
      <c r="L562" s="224" t="s">
        <v>2131</v>
      </c>
      <c r="AH562" s="27" t="s">
        <v>777</v>
      </c>
      <c r="AO562" s="184">
        <v>2021</v>
      </c>
      <c r="AP562" s="38" t="s">
        <v>1080</v>
      </c>
      <c r="AQ562" s="38" t="s">
        <v>1080</v>
      </c>
      <c r="AS562" s="39" t="s">
        <v>1081</v>
      </c>
      <c r="AV562" s="42" t="s">
        <v>833</v>
      </c>
      <c r="AW562" s="39">
        <v>625</v>
      </c>
      <c r="BB562" s="178" t="s">
        <v>155</v>
      </c>
      <c r="BD562" s="96"/>
      <c r="BG562" s="45">
        <v>44461</v>
      </c>
      <c r="BH562" s="45"/>
      <c r="BJ562" s="26"/>
      <c r="BK562" s="26"/>
      <c r="BL562" s="26"/>
      <c r="BM562" s="26"/>
      <c r="BN562" s="26"/>
      <c r="BO562" s="79"/>
      <c r="BP562" s="26">
        <f>Tabela3[[#This Row],[1º trim/2025]]+Tabela3[[#This Row],[2º trim/2025]]+Tabela3[[#This Row],[3º trim/2025]]+Tabela3[[#This Row],[4º trim/2025]]</f>
        <v>0</v>
      </c>
      <c r="BQ562" s="26"/>
      <c r="BR562" s="26"/>
      <c r="BS562" s="26"/>
      <c r="BT562" s="26"/>
    </row>
    <row r="563" spans="1:72" hidden="1" x14ac:dyDescent="0.25">
      <c r="B563" s="273">
        <v>562</v>
      </c>
      <c r="C563" s="36">
        <v>2021</v>
      </c>
      <c r="D563" s="118" t="s">
        <v>1070</v>
      </c>
      <c r="E563" s="118" t="s">
        <v>1071</v>
      </c>
      <c r="AF563" s="27" t="s">
        <v>82</v>
      </c>
      <c r="AH563" s="27" t="s">
        <v>777</v>
      </c>
      <c r="AW563" s="39">
        <v>622</v>
      </c>
      <c r="AY563" s="30" t="s">
        <v>1072</v>
      </c>
      <c r="BB563" s="178" t="s">
        <v>155</v>
      </c>
      <c r="BD563" s="96"/>
      <c r="BG563" s="45">
        <v>44463</v>
      </c>
      <c r="BH563" s="45"/>
      <c r="BJ563" s="26"/>
      <c r="BK563" s="26"/>
      <c r="BL563" s="26"/>
      <c r="BM563" s="26"/>
      <c r="BN563" s="26"/>
      <c r="BO563" s="79"/>
      <c r="BP563" s="26">
        <f>Tabela3[[#This Row],[1º trim/2025]]+Tabela3[[#This Row],[2º trim/2025]]+Tabela3[[#This Row],[3º trim/2025]]+Tabela3[[#This Row],[4º trim/2025]]</f>
        <v>0</v>
      </c>
      <c r="BQ563" s="26"/>
      <c r="BR563" s="26"/>
      <c r="BS563" s="26"/>
      <c r="BT563" s="26"/>
    </row>
    <row r="564" spans="1:72" hidden="1" x14ac:dyDescent="0.25">
      <c r="A564" s="44" t="s">
        <v>501</v>
      </c>
      <c r="B564" s="273">
        <v>563</v>
      </c>
      <c r="C564" s="36">
        <v>2021</v>
      </c>
      <c r="D564" s="118" t="s">
        <v>871</v>
      </c>
      <c r="E564" s="118" t="s">
        <v>872</v>
      </c>
      <c r="F564" s="118" t="s">
        <v>3705</v>
      </c>
      <c r="G564" s="296" t="s">
        <v>3654</v>
      </c>
      <c r="Q564" s="30" t="s">
        <v>750</v>
      </c>
      <c r="AC564" s="26" t="s">
        <v>873</v>
      </c>
      <c r="AG564" s="27" t="s">
        <v>1834</v>
      </c>
      <c r="AH564" s="27" t="s">
        <v>423</v>
      </c>
      <c r="AL564" s="120" t="s">
        <v>29</v>
      </c>
      <c r="AN564" s="27" t="s">
        <v>154</v>
      </c>
      <c r="AP564" s="38" t="s">
        <v>501</v>
      </c>
      <c r="AQ564" s="38" t="s">
        <v>501</v>
      </c>
      <c r="AR564" s="39" t="s">
        <v>664</v>
      </c>
      <c r="AS564" s="39" t="s">
        <v>31</v>
      </c>
      <c r="AT564" s="40" t="s">
        <v>424</v>
      </c>
      <c r="AU564" s="41">
        <v>0.33333333333333298</v>
      </c>
      <c r="AV564" s="42" t="s">
        <v>874</v>
      </c>
      <c r="AW564" s="39">
        <v>521</v>
      </c>
      <c r="AY564" s="30" t="s">
        <v>875</v>
      </c>
      <c r="BB564" s="178"/>
      <c r="BC564" s="96" t="s">
        <v>501</v>
      </c>
      <c r="BD564" s="96"/>
      <c r="BF564" s="27" t="s">
        <v>3655</v>
      </c>
      <c r="BG564" s="45">
        <v>45772</v>
      </c>
      <c r="BH564" s="45"/>
      <c r="BJ564" s="28">
        <v>47</v>
      </c>
      <c r="BK564" s="28">
        <v>475</v>
      </c>
      <c r="BL564" s="28">
        <v>115</v>
      </c>
      <c r="BM564" s="27" t="s">
        <v>3706</v>
      </c>
      <c r="BN564" s="194">
        <v>227</v>
      </c>
      <c r="BP564" s="26">
        <f>Tabela3[[#This Row],[1º trim/2025]]+Tabela3[[#This Row],[2º trim/2025]]+Tabela3[[#This Row],[3º trim/2025]]+Tabela3[[#This Row],[4º trim/2025]]</f>
        <v>32</v>
      </c>
      <c r="BQ564" s="28">
        <v>30</v>
      </c>
      <c r="BR564" s="28">
        <v>2</v>
      </c>
    </row>
    <row r="565" spans="1:72" hidden="1" x14ac:dyDescent="0.25">
      <c r="B565" s="273">
        <v>564</v>
      </c>
      <c r="C565" s="36">
        <v>2021</v>
      </c>
      <c r="D565" s="118" t="s">
        <v>1065</v>
      </c>
      <c r="E565" s="118" t="s">
        <v>1066</v>
      </c>
      <c r="AG565" s="27" t="s">
        <v>1067</v>
      </c>
      <c r="AH565" s="27" t="s">
        <v>423</v>
      </c>
      <c r="AT565" s="40" t="s">
        <v>972</v>
      </c>
      <c r="AW565" s="39">
        <v>621</v>
      </c>
      <c r="AY565" s="30" t="s">
        <v>1068</v>
      </c>
      <c r="BB565" s="178" t="s">
        <v>155</v>
      </c>
      <c r="BD565" s="96"/>
      <c r="BE565" s="46" t="s">
        <v>1069</v>
      </c>
      <c r="BG565" s="45">
        <v>45029</v>
      </c>
      <c r="BH565" s="45"/>
      <c r="BJ565" s="26">
        <v>24</v>
      </c>
      <c r="BK565" s="26">
        <v>2</v>
      </c>
      <c r="BL565" s="26"/>
      <c r="BM565" s="26"/>
      <c r="BN565" s="26"/>
      <c r="BO565" s="79"/>
      <c r="BP565" s="26">
        <f>Tabela3[[#This Row],[1º trim/2025]]+Tabela3[[#This Row],[2º trim/2025]]+Tabela3[[#This Row],[3º trim/2025]]+Tabela3[[#This Row],[4º trim/2025]]</f>
        <v>0</v>
      </c>
      <c r="BQ565" s="26"/>
      <c r="BR565" s="26"/>
      <c r="BS565" s="26"/>
      <c r="BT565" s="26"/>
    </row>
    <row r="566" spans="1:72" hidden="1" x14ac:dyDescent="0.25">
      <c r="B566" s="273">
        <v>565</v>
      </c>
      <c r="C566" s="36">
        <v>2021</v>
      </c>
      <c r="D566" s="118" t="s">
        <v>1088</v>
      </c>
      <c r="E566" s="118" t="s">
        <v>1089</v>
      </c>
      <c r="AH566" s="27" t="s">
        <v>777</v>
      </c>
      <c r="AW566" s="39">
        <v>628</v>
      </c>
      <c r="AY566" s="30" t="s">
        <v>1090</v>
      </c>
      <c r="BB566" s="178" t="s">
        <v>155</v>
      </c>
      <c r="BD566" s="96"/>
      <c r="BG566" s="45">
        <v>44461</v>
      </c>
      <c r="BH566" s="45"/>
      <c r="BJ566" s="26"/>
      <c r="BK566" s="26"/>
      <c r="BL566" s="26"/>
      <c r="BM566" s="26"/>
      <c r="BN566" s="26"/>
      <c r="BO566" s="79"/>
      <c r="BP566" s="26">
        <f>Tabela3[[#This Row],[1º trim/2025]]+Tabela3[[#This Row],[2º trim/2025]]+Tabela3[[#This Row],[3º trim/2025]]+Tabela3[[#This Row],[4º trim/2025]]</f>
        <v>0</v>
      </c>
      <c r="BQ566" s="26"/>
      <c r="BR566" s="26"/>
      <c r="BS566" s="26"/>
      <c r="BT566" s="26"/>
    </row>
    <row r="567" spans="1:72" hidden="1" x14ac:dyDescent="0.25">
      <c r="B567" s="273">
        <v>566</v>
      </c>
      <c r="C567" s="36">
        <v>2021</v>
      </c>
      <c r="D567" s="118" t="s">
        <v>1073</v>
      </c>
      <c r="E567" s="118" t="s">
        <v>1074</v>
      </c>
      <c r="AH567" s="27" t="s">
        <v>777</v>
      </c>
      <c r="AW567" s="39">
        <v>623</v>
      </c>
      <c r="AY567" s="30" t="s">
        <v>1075</v>
      </c>
      <c r="BB567" s="178" t="s">
        <v>155</v>
      </c>
      <c r="BD567" s="96"/>
      <c r="BG567" s="45">
        <v>45308</v>
      </c>
      <c r="BH567" s="45"/>
      <c r="BJ567" s="26"/>
      <c r="BK567" s="26"/>
      <c r="BL567" s="26">
        <v>1</v>
      </c>
      <c r="BM567" s="26"/>
      <c r="BN567" s="26"/>
      <c r="BO567" s="79"/>
      <c r="BP567" s="26">
        <f>Tabela3[[#This Row],[1º trim/2025]]+Tabela3[[#This Row],[2º trim/2025]]+Tabela3[[#This Row],[3º trim/2025]]+Tabela3[[#This Row],[4º trim/2025]]</f>
        <v>0</v>
      </c>
      <c r="BQ567" s="26"/>
      <c r="BR567" s="26"/>
      <c r="BS567" s="26"/>
      <c r="BT567" s="26"/>
    </row>
    <row r="568" spans="1:72" hidden="1" x14ac:dyDescent="0.25">
      <c r="B568" s="273">
        <v>567</v>
      </c>
      <c r="C568" s="36">
        <v>2021</v>
      </c>
      <c r="D568" s="118" t="s">
        <v>1113</v>
      </c>
      <c r="E568" s="118" t="s">
        <v>1234</v>
      </c>
      <c r="AW568" s="39">
        <v>684</v>
      </c>
      <c r="BB568" s="178" t="s">
        <v>155</v>
      </c>
      <c r="BD568" s="96"/>
      <c r="BG568" s="45">
        <v>44770</v>
      </c>
      <c r="BH568" s="45"/>
      <c r="BJ568" s="26"/>
      <c r="BK568" s="26"/>
      <c r="BL568" s="26"/>
      <c r="BM568" s="26"/>
      <c r="BN568" s="26"/>
      <c r="BO568" s="79"/>
      <c r="BP568" s="26">
        <f>Tabela3[[#This Row],[1º trim/2025]]+Tabela3[[#This Row],[2º trim/2025]]+Tabela3[[#This Row],[3º trim/2025]]+Tabela3[[#This Row],[4º trim/2025]]</f>
        <v>0</v>
      </c>
      <c r="BQ568" s="26"/>
      <c r="BR568" s="26"/>
      <c r="BS568" s="26"/>
      <c r="BT568" s="26"/>
    </row>
    <row r="569" spans="1:72" hidden="1" x14ac:dyDescent="0.25">
      <c r="B569" s="273">
        <v>568</v>
      </c>
      <c r="C569" s="36">
        <v>2021</v>
      </c>
      <c r="D569" s="118" t="s">
        <v>1113</v>
      </c>
      <c r="E569" s="118" t="s">
        <v>1114</v>
      </c>
      <c r="AW569" s="39">
        <v>641</v>
      </c>
      <c r="BB569" s="178" t="s">
        <v>155</v>
      </c>
      <c r="BD569" s="96"/>
      <c r="BG569" s="45">
        <v>45510.860543981493</v>
      </c>
      <c r="BH569" s="45"/>
      <c r="BJ569" s="26"/>
      <c r="BK569" s="26"/>
      <c r="BL569" s="26"/>
      <c r="BM569" s="26"/>
      <c r="BN569" s="26"/>
      <c r="BO569" s="79"/>
      <c r="BP569" s="26">
        <f>Tabela3[[#This Row],[1º trim/2025]]+Tabela3[[#This Row],[2º trim/2025]]+Tabela3[[#This Row],[3º trim/2025]]+Tabela3[[#This Row],[4º trim/2025]]</f>
        <v>0</v>
      </c>
      <c r="BQ569" s="26"/>
      <c r="BR569" s="26"/>
      <c r="BS569" s="26"/>
      <c r="BT569" s="26"/>
    </row>
    <row r="570" spans="1:72" hidden="1" x14ac:dyDescent="0.25">
      <c r="B570" s="273">
        <v>569</v>
      </c>
      <c r="C570" s="36">
        <v>2021</v>
      </c>
      <c r="D570" s="118" t="s">
        <v>1113</v>
      </c>
      <c r="E570" s="118" t="s">
        <v>1187</v>
      </c>
      <c r="AW570" s="39">
        <v>669</v>
      </c>
      <c r="AY570" s="30" t="s">
        <v>1188</v>
      </c>
      <c r="BB570" s="178" t="s">
        <v>155</v>
      </c>
      <c r="BD570" s="96"/>
      <c r="BG570" s="45">
        <v>44770</v>
      </c>
      <c r="BH570" s="45"/>
      <c r="BJ570" s="26"/>
      <c r="BK570" s="26"/>
      <c r="BL570" s="26"/>
      <c r="BM570" s="26"/>
      <c r="BN570" s="26"/>
      <c r="BO570" s="79"/>
      <c r="BP570" s="26">
        <f>Tabela3[[#This Row],[1º trim/2025]]+Tabela3[[#This Row],[2º trim/2025]]+Tabela3[[#This Row],[3º trim/2025]]+Tabela3[[#This Row],[4º trim/2025]]</f>
        <v>0</v>
      </c>
      <c r="BQ570" s="26"/>
      <c r="BR570" s="26"/>
      <c r="BS570" s="26"/>
      <c r="BT570" s="26"/>
    </row>
    <row r="571" spans="1:72" hidden="1" x14ac:dyDescent="0.25">
      <c r="B571" s="273">
        <v>570</v>
      </c>
      <c r="C571" s="36">
        <v>2021</v>
      </c>
      <c r="D571" s="118" t="s">
        <v>1113</v>
      </c>
      <c r="E571" s="118" t="s">
        <v>1149</v>
      </c>
      <c r="H571" s="224" t="s">
        <v>3647</v>
      </c>
      <c r="AF571" s="27" t="s">
        <v>3647</v>
      </c>
      <c r="AW571" s="39">
        <v>654</v>
      </c>
      <c r="BB571" s="178" t="s">
        <v>155</v>
      </c>
      <c r="BD571" s="96"/>
      <c r="BG571" s="45">
        <v>44770</v>
      </c>
      <c r="BH571" s="45"/>
      <c r="BJ571" s="26"/>
      <c r="BK571" s="26"/>
      <c r="BL571" s="26"/>
      <c r="BM571" s="26"/>
      <c r="BN571" s="26"/>
      <c r="BO571" s="79"/>
      <c r="BP571" s="26">
        <f>Tabela3[[#This Row],[1º trim/2025]]+Tabela3[[#This Row],[2º trim/2025]]+Tabela3[[#This Row],[3º trim/2025]]+Tabela3[[#This Row],[4º trim/2025]]</f>
        <v>0</v>
      </c>
      <c r="BQ571" s="26"/>
      <c r="BR571" s="26"/>
      <c r="BS571" s="26"/>
      <c r="BT571" s="26"/>
    </row>
    <row r="572" spans="1:72" hidden="1" x14ac:dyDescent="0.25">
      <c r="B572" s="273">
        <v>571</v>
      </c>
      <c r="C572" s="36">
        <v>2021</v>
      </c>
      <c r="D572" s="118" t="s">
        <v>1051</v>
      </c>
      <c r="E572" s="118" t="s">
        <v>1052</v>
      </c>
      <c r="AH572" s="27" t="s">
        <v>777</v>
      </c>
      <c r="AW572" s="39">
        <v>616</v>
      </c>
      <c r="AY572" s="30" t="s">
        <v>3707</v>
      </c>
      <c r="BB572" s="178" t="s">
        <v>155</v>
      </c>
      <c r="BD572" s="96"/>
      <c r="BG572" s="45">
        <v>44419</v>
      </c>
      <c r="BH572" s="45"/>
      <c r="BJ572" s="26"/>
      <c r="BK572" s="26"/>
      <c r="BL572" s="26"/>
      <c r="BM572" s="26"/>
      <c r="BN572" s="26"/>
      <c r="BO572" s="79"/>
      <c r="BP572" s="26">
        <f>Tabela3[[#This Row],[1º trim/2025]]+Tabela3[[#This Row],[2º trim/2025]]+Tabela3[[#This Row],[3º trim/2025]]+Tabela3[[#This Row],[4º trim/2025]]</f>
        <v>0</v>
      </c>
      <c r="BQ572" s="26"/>
      <c r="BR572" s="26"/>
      <c r="BS572" s="26"/>
      <c r="BT572" s="26"/>
    </row>
    <row r="573" spans="1:72" hidden="1" x14ac:dyDescent="0.25">
      <c r="B573" s="273">
        <v>572</v>
      </c>
      <c r="C573" s="36">
        <v>2021</v>
      </c>
      <c r="D573" s="118" t="s">
        <v>1091</v>
      </c>
      <c r="E573" s="118" t="s">
        <v>1092</v>
      </c>
      <c r="I573" s="224" t="s">
        <v>3646</v>
      </c>
      <c r="AC573" s="26" t="s">
        <v>1093</v>
      </c>
      <c r="AF573" s="27" t="s">
        <v>90</v>
      </c>
      <c r="AH573" s="27" t="s">
        <v>423</v>
      </c>
      <c r="AW573" s="39">
        <v>629</v>
      </c>
      <c r="AY573" s="30" t="s">
        <v>1094</v>
      </c>
      <c r="BB573" s="178" t="s">
        <v>155</v>
      </c>
      <c r="BD573" s="96"/>
      <c r="BG573" s="45">
        <v>44522</v>
      </c>
      <c r="BH573" s="45"/>
      <c r="BJ573" s="26"/>
      <c r="BK573" s="26"/>
      <c r="BL573" s="26"/>
      <c r="BM573" s="26"/>
      <c r="BN573" s="26"/>
      <c r="BO573" s="79"/>
      <c r="BP573" s="26">
        <f>Tabela3[[#This Row],[1º trim/2025]]+Tabela3[[#This Row],[2º trim/2025]]+Tabela3[[#This Row],[3º trim/2025]]+Tabela3[[#This Row],[4º trim/2025]]</f>
        <v>0</v>
      </c>
      <c r="BQ573" s="26"/>
      <c r="BR573" s="26"/>
      <c r="BS573" s="26"/>
      <c r="BT573" s="26"/>
    </row>
    <row r="574" spans="1:72" hidden="1" x14ac:dyDescent="0.25">
      <c r="B574" s="273">
        <v>573</v>
      </c>
      <c r="C574" s="36">
        <v>2021</v>
      </c>
      <c r="D574" s="118" t="s">
        <v>1095</v>
      </c>
      <c r="E574" s="118" t="s">
        <v>1096</v>
      </c>
      <c r="I574" s="224" t="s">
        <v>3646</v>
      </c>
      <c r="AC574" s="26" t="s">
        <v>1093</v>
      </c>
      <c r="AF574" s="27" t="s">
        <v>90</v>
      </c>
      <c r="AH574" s="27" t="s">
        <v>423</v>
      </c>
      <c r="AW574" s="39">
        <v>630</v>
      </c>
      <c r="AY574" s="30" t="s">
        <v>1097</v>
      </c>
      <c r="BB574" s="178" t="s">
        <v>155</v>
      </c>
      <c r="BD574" s="96"/>
      <c r="BG574" s="45">
        <v>44522</v>
      </c>
      <c r="BH574" s="45"/>
      <c r="BJ574" s="26"/>
      <c r="BK574" s="26"/>
      <c r="BL574" s="26"/>
      <c r="BM574" s="26"/>
      <c r="BN574" s="26"/>
      <c r="BO574" s="79"/>
      <c r="BP574" s="26">
        <f>Tabela3[[#This Row],[1º trim/2025]]+Tabela3[[#This Row],[2º trim/2025]]+Tabela3[[#This Row],[3º trim/2025]]+Tabela3[[#This Row],[4º trim/2025]]</f>
        <v>0</v>
      </c>
      <c r="BQ574" s="26"/>
      <c r="BR574" s="26"/>
      <c r="BS574" s="26"/>
      <c r="BT574" s="26"/>
    </row>
    <row r="575" spans="1:72" hidden="1" x14ac:dyDescent="0.25">
      <c r="B575" s="273">
        <v>574</v>
      </c>
      <c r="C575" s="36">
        <v>2021</v>
      </c>
      <c r="D575" s="118" t="s">
        <v>834</v>
      </c>
      <c r="E575" s="118" t="s">
        <v>835</v>
      </c>
      <c r="AH575" s="27" t="s">
        <v>777</v>
      </c>
      <c r="AW575" s="39">
        <v>503</v>
      </c>
      <c r="AY575" s="30" t="s">
        <v>836</v>
      </c>
      <c r="BB575" s="178" t="s">
        <v>155</v>
      </c>
      <c r="BD575" s="96"/>
      <c r="BG575" s="45">
        <v>44329</v>
      </c>
      <c r="BH575" s="45"/>
      <c r="BJ575" s="26"/>
      <c r="BK575" s="26"/>
      <c r="BL575" s="26"/>
      <c r="BM575" s="26"/>
      <c r="BN575" s="26"/>
      <c r="BO575" s="79"/>
      <c r="BP575" s="26">
        <f>Tabela3[[#This Row],[1º trim/2025]]+Tabela3[[#This Row],[2º trim/2025]]+Tabela3[[#This Row],[3º trim/2025]]+Tabela3[[#This Row],[4º trim/2025]]</f>
        <v>0</v>
      </c>
      <c r="BQ575" s="26"/>
      <c r="BR575" s="26"/>
      <c r="BS575" s="26"/>
      <c r="BT575" s="26"/>
    </row>
    <row r="576" spans="1:72" hidden="1" x14ac:dyDescent="0.25">
      <c r="B576" s="273">
        <v>575</v>
      </c>
      <c r="C576" s="36">
        <v>2021</v>
      </c>
      <c r="D576" s="118" t="s">
        <v>1129</v>
      </c>
      <c r="E576" s="118" t="s">
        <v>1130</v>
      </c>
      <c r="AH576" s="27" t="s">
        <v>362</v>
      </c>
      <c r="AW576" s="39">
        <v>647</v>
      </c>
      <c r="AY576" s="30" t="s">
        <v>1132</v>
      </c>
      <c r="BB576" s="178" t="s">
        <v>155</v>
      </c>
      <c r="BD576" s="96"/>
      <c r="BG576" s="45">
        <v>44475</v>
      </c>
      <c r="BH576" s="45"/>
      <c r="BJ576" s="26"/>
      <c r="BK576" s="26"/>
      <c r="BL576" s="26"/>
      <c r="BM576" s="26"/>
      <c r="BN576" s="26"/>
      <c r="BO576" s="79"/>
      <c r="BP576" s="26">
        <f>Tabela3[[#This Row],[1º trim/2025]]+Tabela3[[#This Row],[2º trim/2025]]+Tabela3[[#This Row],[3º trim/2025]]+Tabela3[[#This Row],[4º trim/2025]]</f>
        <v>0</v>
      </c>
      <c r="BQ576" s="26"/>
      <c r="BR576" s="26"/>
      <c r="BS576" s="26"/>
      <c r="BT576" s="26"/>
    </row>
    <row r="577" spans="1:72" hidden="1" x14ac:dyDescent="0.25">
      <c r="B577" s="273">
        <v>576</v>
      </c>
      <c r="C577" s="36">
        <v>2021</v>
      </c>
      <c r="D577" s="118" t="s">
        <v>1115</v>
      </c>
      <c r="E577" s="118" t="s">
        <v>1116</v>
      </c>
      <c r="AH577" s="27" t="s">
        <v>777</v>
      </c>
      <c r="AW577" s="39">
        <v>642</v>
      </c>
      <c r="AY577" s="30" t="s">
        <v>1117</v>
      </c>
      <c r="BB577" s="178" t="s">
        <v>155</v>
      </c>
      <c r="BD577" s="96"/>
      <c r="BG577" s="45">
        <v>44463</v>
      </c>
      <c r="BH577" s="45"/>
      <c r="BJ577" s="26"/>
      <c r="BK577" s="26"/>
      <c r="BL577" s="26"/>
      <c r="BM577" s="26"/>
      <c r="BN577" s="26"/>
      <c r="BO577" s="79"/>
      <c r="BP577" s="26">
        <f>Tabela3[[#This Row],[1º trim/2025]]+Tabela3[[#This Row],[2º trim/2025]]+Tabela3[[#This Row],[3º trim/2025]]+Tabela3[[#This Row],[4º trim/2025]]</f>
        <v>0</v>
      </c>
      <c r="BQ577" s="26"/>
      <c r="BR577" s="26"/>
      <c r="BS577" s="26"/>
      <c r="BT577" s="26"/>
    </row>
    <row r="578" spans="1:72" hidden="1" x14ac:dyDescent="0.25">
      <c r="B578" s="273">
        <v>577</v>
      </c>
      <c r="C578" s="36">
        <v>2021</v>
      </c>
      <c r="D578" s="118" t="s">
        <v>1085</v>
      </c>
      <c r="E578" s="118" t="s">
        <v>1086</v>
      </c>
      <c r="AH578" s="27" t="s">
        <v>777</v>
      </c>
      <c r="AT578" s="40" t="s">
        <v>424</v>
      </c>
      <c r="AW578" s="39">
        <v>627</v>
      </c>
      <c r="AY578" s="30" t="s">
        <v>1087</v>
      </c>
      <c r="BB578" s="178" t="s">
        <v>155</v>
      </c>
      <c r="BD578" s="96"/>
      <c r="BG578" s="45">
        <v>44706</v>
      </c>
      <c r="BH578" s="45"/>
      <c r="BJ578" s="26"/>
      <c r="BK578" s="26">
        <v>81</v>
      </c>
      <c r="BL578" s="26"/>
      <c r="BM578" s="26"/>
      <c r="BN578" s="26"/>
      <c r="BO578" s="79"/>
      <c r="BP578" s="26">
        <f>Tabela3[[#This Row],[1º trim/2025]]+Tabela3[[#This Row],[2º trim/2025]]+Tabela3[[#This Row],[3º trim/2025]]+Tabela3[[#This Row],[4º trim/2025]]</f>
        <v>0</v>
      </c>
      <c r="BQ578" s="26"/>
      <c r="BR578" s="26"/>
      <c r="BS578" s="26"/>
      <c r="BT578" s="26"/>
    </row>
    <row r="579" spans="1:72" hidden="1" x14ac:dyDescent="0.25">
      <c r="A579" s="44" t="s">
        <v>501</v>
      </c>
      <c r="B579" s="273">
        <v>578</v>
      </c>
      <c r="C579" s="36">
        <v>2021</v>
      </c>
      <c r="D579" s="118" t="s">
        <v>1013</v>
      </c>
      <c r="E579" s="118" t="s">
        <v>1014</v>
      </c>
      <c r="F579" s="118" t="s">
        <v>3708</v>
      </c>
      <c r="G579" s="296" t="s">
        <v>3654</v>
      </c>
      <c r="Q579" s="30" t="s">
        <v>1015</v>
      </c>
      <c r="AG579" s="27" t="s">
        <v>1834</v>
      </c>
      <c r="AH579" s="27" t="s">
        <v>423</v>
      </c>
      <c r="AL579" s="120" t="s">
        <v>29</v>
      </c>
      <c r="AN579" s="27" t="s">
        <v>154</v>
      </c>
      <c r="AP579" s="38" t="s">
        <v>501</v>
      </c>
      <c r="AQ579" s="38" t="s">
        <v>501</v>
      </c>
      <c r="AR579" s="39" t="s">
        <v>664</v>
      </c>
      <c r="AS579" s="39" t="s">
        <v>31</v>
      </c>
      <c r="AT579" s="40" t="s">
        <v>1016</v>
      </c>
      <c r="AU579" s="41">
        <v>0.83333333333333304</v>
      </c>
      <c r="AV579" s="42" t="s">
        <v>807</v>
      </c>
      <c r="AW579" s="39">
        <v>601</v>
      </c>
      <c r="AY579" s="30" t="s">
        <v>1017</v>
      </c>
      <c r="BB579" s="178"/>
      <c r="BC579" s="96" t="s">
        <v>501</v>
      </c>
      <c r="BD579" s="96"/>
      <c r="BF579" s="27" t="s">
        <v>3655</v>
      </c>
      <c r="BG579" s="45">
        <v>45735</v>
      </c>
      <c r="BH579" s="45"/>
      <c r="BJ579" s="28">
        <v>108</v>
      </c>
      <c r="BK579" s="28">
        <v>514</v>
      </c>
      <c r="BL579" s="28">
        <f>64+66</f>
        <v>130</v>
      </c>
      <c r="BM579" s="27" t="s">
        <v>3709</v>
      </c>
      <c r="BN579" s="194">
        <v>326</v>
      </c>
      <c r="BP579" s="26">
        <f>Tabela3[[#This Row],[1º trim/2025]]+Tabela3[[#This Row],[2º trim/2025]]+Tabela3[[#This Row],[3º trim/2025]]+Tabela3[[#This Row],[4º trim/2025]]</f>
        <v>8</v>
      </c>
      <c r="BQ579" s="28">
        <v>8</v>
      </c>
    </row>
    <row r="580" spans="1:72" hidden="1" x14ac:dyDescent="0.25">
      <c r="B580" s="273">
        <v>579</v>
      </c>
      <c r="C580" s="36">
        <v>2021</v>
      </c>
      <c r="D580" s="118" t="s">
        <v>840</v>
      </c>
      <c r="E580" s="118" t="s">
        <v>841</v>
      </c>
      <c r="AH580" s="27" t="s">
        <v>777</v>
      </c>
      <c r="AW580" s="39">
        <v>505</v>
      </c>
      <c r="AY580" s="30" t="s">
        <v>842</v>
      </c>
      <c r="BB580" s="178" t="s">
        <v>155</v>
      </c>
      <c r="BD580" s="96"/>
      <c r="BG580" s="45">
        <v>44330</v>
      </c>
      <c r="BH580" s="45"/>
      <c r="BJ580" s="26"/>
      <c r="BK580" s="26"/>
      <c r="BL580" s="26" t="e">
        <v>#VALUE!</v>
      </c>
      <c r="BM580" s="26"/>
      <c r="BN580" s="26"/>
      <c r="BO580" s="79"/>
      <c r="BP580" s="26">
        <f>Tabela3[[#This Row],[1º trim/2025]]+Tabela3[[#This Row],[2º trim/2025]]+Tabela3[[#This Row],[3º trim/2025]]+Tabela3[[#This Row],[4º trim/2025]]</f>
        <v>0</v>
      </c>
      <c r="BQ580" s="26"/>
      <c r="BR580" s="26"/>
      <c r="BS580" s="26"/>
      <c r="BT580" s="26"/>
    </row>
    <row r="581" spans="1:72" hidden="1" x14ac:dyDescent="0.25">
      <c r="B581" s="273">
        <v>580</v>
      </c>
      <c r="C581" s="36">
        <v>2021</v>
      </c>
      <c r="D581" s="118" t="s">
        <v>843</v>
      </c>
      <c r="E581" s="118" t="s">
        <v>844</v>
      </c>
      <c r="AT581" s="40" t="s">
        <v>424</v>
      </c>
      <c r="AW581" s="39">
        <v>506</v>
      </c>
      <c r="AY581" s="30" t="s">
        <v>845</v>
      </c>
      <c r="BB581" s="178" t="s">
        <v>155</v>
      </c>
      <c r="BD581" s="96"/>
      <c r="BG581" s="45">
        <v>44344</v>
      </c>
      <c r="BH581" s="45"/>
      <c r="BJ581" s="26"/>
      <c r="BK581" s="26"/>
      <c r="BL581" s="26" t="e">
        <v>#VALUE!</v>
      </c>
      <c r="BM581" s="26"/>
      <c r="BN581" s="26"/>
      <c r="BO581" s="79"/>
      <c r="BP581" s="26">
        <f>Tabela3[[#This Row],[1º trim/2025]]+Tabela3[[#This Row],[2º trim/2025]]+Tabela3[[#This Row],[3º trim/2025]]+Tabela3[[#This Row],[4º trim/2025]]</f>
        <v>0</v>
      </c>
      <c r="BQ581" s="26"/>
      <c r="BR581" s="26"/>
      <c r="BS581" s="26"/>
      <c r="BT581" s="26"/>
    </row>
    <row r="582" spans="1:72" hidden="1" x14ac:dyDescent="0.25">
      <c r="B582" s="273">
        <v>581</v>
      </c>
      <c r="C582" s="36">
        <v>2021</v>
      </c>
      <c r="D582" s="118" t="s">
        <v>849</v>
      </c>
      <c r="E582" s="118" t="s">
        <v>850</v>
      </c>
      <c r="AH582" s="27" t="s">
        <v>777</v>
      </c>
      <c r="AW582" s="39">
        <v>509</v>
      </c>
      <c r="AY582" s="30" t="s">
        <v>851</v>
      </c>
      <c r="BB582" s="178" t="s">
        <v>155</v>
      </c>
      <c r="BD582" s="96"/>
      <c r="BG582" s="45">
        <v>44330</v>
      </c>
      <c r="BH582" s="45"/>
      <c r="BJ582" s="26"/>
      <c r="BK582" s="26"/>
      <c r="BL582" s="26" t="e">
        <v>#VALUE!</v>
      </c>
      <c r="BM582" s="26"/>
      <c r="BN582" s="26"/>
      <c r="BO582" s="79"/>
      <c r="BP582" s="26">
        <f>Tabela3[[#This Row],[1º trim/2025]]+Tabela3[[#This Row],[2º trim/2025]]+Tabela3[[#This Row],[3º trim/2025]]+Tabela3[[#This Row],[4º trim/2025]]</f>
        <v>0</v>
      </c>
      <c r="BQ582" s="26"/>
      <c r="BR582" s="26"/>
      <c r="BS582" s="26"/>
      <c r="BT582" s="26"/>
    </row>
    <row r="583" spans="1:72" hidden="1" x14ac:dyDescent="0.25">
      <c r="B583" s="273">
        <v>582</v>
      </c>
      <c r="C583" s="36">
        <v>2021</v>
      </c>
      <c r="D583" s="118" t="s">
        <v>854</v>
      </c>
      <c r="E583" s="118" t="s">
        <v>855</v>
      </c>
      <c r="AH583" s="27" t="s">
        <v>777</v>
      </c>
      <c r="AW583" s="39">
        <v>512</v>
      </c>
      <c r="AY583" s="30" t="s">
        <v>856</v>
      </c>
      <c r="BB583" s="178" t="s">
        <v>155</v>
      </c>
      <c r="BD583" s="96"/>
      <c r="BG583" s="45">
        <v>44347</v>
      </c>
      <c r="BH583" s="45"/>
      <c r="BJ583" s="26"/>
      <c r="BK583" s="26"/>
      <c r="BL583" s="26" t="e">
        <v>#VALUE!</v>
      </c>
      <c r="BM583" s="26"/>
      <c r="BN583" s="26"/>
      <c r="BO583" s="79"/>
      <c r="BP583" s="26">
        <f>Tabela3[[#This Row],[1º trim/2025]]+Tabela3[[#This Row],[2º trim/2025]]+Tabela3[[#This Row],[3º trim/2025]]+Tabela3[[#This Row],[4º trim/2025]]</f>
        <v>0</v>
      </c>
      <c r="BQ583" s="26"/>
      <c r="BR583" s="26"/>
      <c r="BS583" s="26"/>
      <c r="BT583" s="26"/>
    </row>
    <row r="584" spans="1:72" hidden="1" x14ac:dyDescent="0.25">
      <c r="B584" s="273">
        <v>583</v>
      </c>
      <c r="C584" s="36">
        <v>2021</v>
      </c>
      <c r="D584" s="118" t="s">
        <v>876</v>
      </c>
      <c r="E584" s="118" t="s">
        <v>877</v>
      </c>
      <c r="AH584" s="27" t="s">
        <v>423</v>
      </c>
      <c r="AL584" s="120" t="s">
        <v>29</v>
      </c>
      <c r="AW584" s="39">
        <v>522</v>
      </c>
      <c r="AY584" s="30" t="s">
        <v>878</v>
      </c>
      <c r="BB584" s="178" t="s">
        <v>155</v>
      </c>
      <c r="BD584" s="96"/>
      <c r="BG584" s="45">
        <v>45291</v>
      </c>
      <c r="BH584" s="45"/>
      <c r="BJ584" s="26"/>
      <c r="BK584" s="26">
        <v>64</v>
      </c>
      <c r="BL584" s="26" t="e">
        <v>#VALUE!</v>
      </c>
      <c r="BM584" s="26"/>
      <c r="BN584" s="26"/>
      <c r="BO584" s="79"/>
      <c r="BP584" s="26">
        <f>Tabela3[[#This Row],[1º trim/2025]]+Tabela3[[#This Row],[2º trim/2025]]+Tabela3[[#This Row],[3º trim/2025]]+Tabela3[[#This Row],[4º trim/2025]]</f>
        <v>0</v>
      </c>
      <c r="BQ584" s="26"/>
      <c r="BR584" s="26"/>
      <c r="BS584" s="26"/>
      <c r="BT584" s="26"/>
    </row>
    <row r="585" spans="1:72" hidden="1" x14ac:dyDescent="0.25">
      <c r="B585" s="273">
        <v>584</v>
      </c>
      <c r="C585" s="36">
        <v>2021</v>
      </c>
      <c r="D585" s="118" t="s">
        <v>3266</v>
      </c>
      <c r="E585" s="118" t="s">
        <v>1549</v>
      </c>
      <c r="AF585" s="27" t="s">
        <v>610</v>
      </c>
      <c r="AH585" s="27" t="s">
        <v>86</v>
      </c>
      <c r="AL585" s="120" t="s">
        <v>47</v>
      </c>
      <c r="BB585" s="178" t="s">
        <v>155</v>
      </c>
      <c r="BD585" s="96"/>
      <c r="BF585" s="27" t="s">
        <v>44</v>
      </c>
      <c r="BG585" s="45">
        <v>44538</v>
      </c>
      <c r="BH585" s="45"/>
      <c r="BJ585" s="26"/>
      <c r="BK585" s="26">
        <v>20</v>
      </c>
      <c r="BL585" s="26" t="e">
        <v>#VALUE!</v>
      </c>
      <c r="BM585" s="26"/>
      <c r="BN585" s="26"/>
      <c r="BO585" s="79"/>
      <c r="BP585" s="26">
        <f>Tabela3[[#This Row],[1º trim/2025]]+Tabela3[[#This Row],[2º trim/2025]]+Tabela3[[#This Row],[3º trim/2025]]+Tabela3[[#This Row],[4º trim/2025]]</f>
        <v>0</v>
      </c>
      <c r="BQ585" s="26"/>
      <c r="BR585" s="26"/>
      <c r="BS585" s="26"/>
      <c r="BT585" s="26"/>
    </row>
    <row r="586" spans="1:72" hidden="1" x14ac:dyDescent="0.25">
      <c r="B586" s="273">
        <v>585</v>
      </c>
      <c r="C586" s="36">
        <v>2021</v>
      </c>
      <c r="D586" s="118" t="s">
        <v>846</v>
      </c>
      <c r="E586" s="118" t="s">
        <v>847</v>
      </c>
      <c r="AH586" s="27" t="s">
        <v>777</v>
      </c>
      <c r="AW586" s="39">
        <v>508</v>
      </c>
      <c r="AY586" s="30" t="s">
        <v>848</v>
      </c>
      <c r="BB586" s="178" t="s">
        <v>155</v>
      </c>
      <c r="BD586" s="96"/>
      <c r="BG586" s="45">
        <v>44333</v>
      </c>
      <c r="BH586" s="45"/>
      <c r="BJ586" s="26"/>
      <c r="BK586" s="26"/>
      <c r="BL586" s="26" t="e">
        <v>#VALUE!</v>
      </c>
      <c r="BM586" s="26"/>
      <c r="BN586" s="26"/>
      <c r="BO586" s="79"/>
      <c r="BP586" s="26">
        <f>Tabela3[[#This Row],[1º trim/2025]]+Tabela3[[#This Row],[2º trim/2025]]+Tabela3[[#This Row],[3º trim/2025]]+Tabela3[[#This Row],[4º trim/2025]]</f>
        <v>0</v>
      </c>
      <c r="BQ586" s="26"/>
      <c r="BR586" s="26"/>
      <c r="BS586" s="26"/>
      <c r="BT586" s="26"/>
    </row>
    <row r="587" spans="1:72" hidden="1" x14ac:dyDescent="0.25">
      <c r="B587" s="273">
        <v>586</v>
      </c>
      <c r="C587" s="36">
        <v>2021</v>
      </c>
      <c r="D587" s="118" t="s">
        <v>1110</v>
      </c>
      <c r="E587" s="118" t="s">
        <v>1111</v>
      </c>
      <c r="AH587" s="27" t="s">
        <v>777</v>
      </c>
      <c r="AW587" s="39">
        <v>640</v>
      </c>
      <c r="AY587" s="30" t="s">
        <v>1109</v>
      </c>
      <c r="BB587" s="178" t="s">
        <v>155</v>
      </c>
      <c r="BD587" s="96"/>
      <c r="BG587" s="45">
        <v>44463</v>
      </c>
      <c r="BH587" s="45"/>
      <c r="BJ587" s="26"/>
      <c r="BK587" s="26"/>
      <c r="BL587" s="26" t="e">
        <v>#VALUE!</v>
      </c>
      <c r="BM587" s="26"/>
      <c r="BN587" s="26"/>
      <c r="BO587" s="79"/>
      <c r="BP587" s="26">
        <f>Tabela3[[#This Row],[1º trim/2025]]+Tabela3[[#This Row],[2º trim/2025]]+Tabela3[[#This Row],[3º trim/2025]]+Tabela3[[#This Row],[4º trim/2025]]</f>
        <v>0</v>
      </c>
      <c r="BQ587" s="26"/>
      <c r="BR587" s="26"/>
      <c r="BS587" s="26"/>
      <c r="BT587" s="26"/>
    </row>
    <row r="588" spans="1:72" hidden="1" x14ac:dyDescent="0.25">
      <c r="B588" s="273">
        <v>587</v>
      </c>
      <c r="C588" s="36">
        <v>2021</v>
      </c>
      <c r="D588" s="118" t="s">
        <v>1110</v>
      </c>
      <c r="E588" s="118" t="s">
        <v>1133</v>
      </c>
      <c r="AF588" s="27" t="s">
        <v>209</v>
      </c>
      <c r="AW588" s="39">
        <v>648</v>
      </c>
      <c r="BB588" s="178" t="s">
        <v>155</v>
      </c>
      <c r="BD588" s="96"/>
      <c r="BE588" s="46" t="s">
        <v>960</v>
      </c>
      <c r="BH588" s="45"/>
      <c r="BJ588" s="26"/>
      <c r="BK588" s="26"/>
      <c r="BL588" s="26"/>
      <c r="BM588" s="26"/>
      <c r="BN588" s="26"/>
      <c r="BO588" s="79"/>
      <c r="BP588" s="26">
        <f>Tabela3[[#This Row],[1º trim/2025]]+Tabela3[[#This Row],[2º trim/2025]]+Tabela3[[#This Row],[3º trim/2025]]+Tabela3[[#This Row],[4º trim/2025]]</f>
        <v>0</v>
      </c>
      <c r="BQ588" s="26"/>
      <c r="BR588" s="26"/>
      <c r="BS588" s="26"/>
      <c r="BT588" s="26"/>
    </row>
    <row r="589" spans="1:72" hidden="1" x14ac:dyDescent="0.25">
      <c r="B589" s="273">
        <v>588</v>
      </c>
      <c r="C589" s="36">
        <v>2021</v>
      </c>
      <c r="D589" s="118" t="s">
        <v>1146</v>
      </c>
      <c r="E589" s="118" t="s">
        <v>1147</v>
      </c>
      <c r="AH589" s="27" t="s">
        <v>777</v>
      </c>
      <c r="AT589" s="40" t="s">
        <v>424</v>
      </c>
      <c r="AW589" s="39">
        <v>653</v>
      </c>
      <c r="AY589" s="30" t="s">
        <v>3710</v>
      </c>
      <c r="BB589" s="178" t="s">
        <v>155</v>
      </c>
      <c r="BD589" s="96"/>
      <c r="BG589" s="45">
        <v>44756.86383101852</v>
      </c>
      <c r="BH589" s="45"/>
      <c r="BJ589" s="26"/>
      <c r="BK589" s="26">
        <v>40</v>
      </c>
      <c r="BL589" s="26" t="e">
        <v>#VALUE!</v>
      </c>
      <c r="BM589" s="26"/>
      <c r="BN589" s="26"/>
      <c r="BO589" s="79"/>
      <c r="BP589" s="26">
        <f>Tabela3[[#This Row],[1º trim/2025]]+Tabela3[[#This Row],[2º trim/2025]]+Tabela3[[#This Row],[3º trim/2025]]+Tabela3[[#This Row],[4º trim/2025]]</f>
        <v>0</v>
      </c>
      <c r="BQ589" s="26"/>
      <c r="BR589" s="26"/>
      <c r="BS589" s="26"/>
      <c r="BT589" s="26"/>
    </row>
    <row r="590" spans="1:72" hidden="1" x14ac:dyDescent="0.25">
      <c r="B590" s="273">
        <v>589</v>
      </c>
      <c r="C590" s="36">
        <v>2021</v>
      </c>
      <c r="D590" s="118" t="s">
        <v>860</v>
      </c>
      <c r="E590" s="118" t="s">
        <v>861</v>
      </c>
      <c r="AH590" s="27" t="s">
        <v>777</v>
      </c>
      <c r="AW590" s="39">
        <v>516</v>
      </c>
      <c r="AY590" s="30" t="s">
        <v>862</v>
      </c>
      <c r="BB590" s="178" t="s">
        <v>155</v>
      </c>
      <c r="BD590" s="96"/>
      <c r="BG590" s="45">
        <v>44334</v>
      </c>
      <c r="BH590" s="45"/>
      <c r="BJ590" s="26"/>
      <c r="BK590" s="26"/>
      <c r="BL590" s="26" t="e">
        <v>#VALUE!</v>
      </c>
      <c r="BM590" s="26"/>
      <c r="BN590" s="26"/>
      <c r="BO590" s="79"/>
      <c r="BP590" s="26">
        <f>Tabela3[[#This Row],[1º trim/2025]]+Tabela3[[#This Row],[2º trim/2025]]+Tabela3[[#This Row],[3º trim/2025]]+Tabela3[[#This Row],[4º trim/2025]]</f>
        <v>0</v>
      </c>
      <c r="BQ590" s="26"/>
      <c r="BR590" s="26"/>
      <c r="BS590" s="26"/>
      <c r="BT590" s="26"/>
    </row>
    <row r="591" spans="1:72" hidden="1" x14ac:dyDescent="0.25">
      <c r="B591" s="273">
        <v>590</v>
      </c>
      <c r="C591" s="36">
        <v>2021</v>
      </c>
      <c r="D591" s="118" t="s">
        <v>1122</v>
      </c>
      <c r="E591" s="118" t="s">
        <v>1123</v>
      </c>
      <c r="AH591" s="27" t="s">
        <v>777</v>
      </c>
      <c r="AW591" s="39">
        <v>645</v>
      </c>
      <c r="AY591" s="30" t="s">
        <v>3711</v>
      </c>
      <c r="BB591" s="178" t="s">
        <v>155</v>
      </c>
      <c r="BD591" s="96"/>
      <c r="BG591" s="45">
        <v>44461</v>
      </c>
      <c r="BH591" s="45"/>
      <c r="BJ591" s="26"/>
      <c r="BK591" s="26"/>
      <c r="BL591" s="26" t="e">
        <v>#VALUE!</v>
      </c>
      <c r="BM591" s="26"/>
      <c r="BN591" s="26"/>
      <c r="BO591" s="79"/>
      <c r="BP591" s="26">
        <f>Tabela3[[#This Row],[1º trim/2025]]+Tabela3[[#This Row],[2º trim/2025]]+Tabela3[[#This Row],[3º trim/2025]]+Tabela3[[#This Row],[4º trim/2025]]</f>
        <v>0</v>
      </c>
      <c r="BQ591" s="26"/>
      <c r="BR591" s="26"/>
      <c r="BS591" s="26"/>
      <c r="BT591" s="26"/>
    </row>
    <row r="592" spans="1:72" hidden="1" x14ac:dyDescent="0.25">
      <c r="B592" s="273">
        <v>591</v>
      </c>
      <c r="C592" s="36">
        <v>2021</v>
      </c>
      <c r="D592" s="118" t="s">
        <v>795</v>
      </c>
      <c r="E592" s="118" t="s">
        <v>796</v>
      </c>
      <c r="Q592" s="30" t="s">
        <v>797</v>
      </c>
      <c r="AF592" s="27" t="s">
        <v>610</v>
      </c>
      <c r="AH592" s="27" t="s">
        <v>423</v>
      </c>
      <c r="AL592" s="120" t="s">
        <v>29</v>
      </c>
      <c r="AW592" s="39">
        <v>488</v>
      </c>
      <c r="AY592" s="30" t="s">
        <v>798</v>
      </c>
      <c r="BB592" s="178" t="s">
        <v>155</v>
      </c>
      <c r="BD592" s="96"/>
      <c r="BE592" s="46" t="s">
        <v>799</v>
      </c>
      <c r="BG592" s="45">
        <v>45504</v>
      </c>
      <c r="BH592" s="45"/>
      <c r="BJ592" s="26"/>
      <c r="BK592" s="26">
        <v>151</v>
      </c>
      <c r="BL592" s="26" t="e">
        <v>#VALUE!</v>
      </c>
      <c r="BM592" s="26"/>
      <c r="BN592" s="26"/>
      <c r="BO592" s="79"/>
      <c r="BP592" s="26">
        <f>Tabela3[[#This Row],[1º trim/2025]]+Tabela3[[#This Row],[2º trim/2025]]+Tabela3[[#This Row],[3º trim/2025]]+Tabela3[[#This Row],[4º trim/2025]]</f>
        <v>0</v>
      </c>
      <c r="BQ592" s="26"/>
      <c r="BR592" s="26"/>
      <c r="BS592" s="26"/>
      <c r="BT592" s="26"/>
    </row>
    <row r="593" spans="2:72" hidden="1" x14ac:dyDescent="0.25">
      <c r="B593" s="273">
        <v>592</v>
      </c>
      <c r="C593" s="36">
        <v>2021</v>
      </c>
      <c r="D593" s="118" t="s">
        <v>1047</v>
      </c>
      <c r="E593" s="118" t="s">
        <v>1048</v>
      </c>
      <c r="AG593" s="27" t="s">
        <v>1049</v>
      </c>
      <c r="AS593" s="39" t="s">
        <v>31</v>
      </c>
      <c r="AW593" s="39">
        <v>615</v>
      </c>
      <c r="AY593" s="30" t="s">
        <v>1050</v>
      </c>
      <c r="BB593" s="178" t="s">
        <v>155</v>
      </c>
      <c r="BD593" s="96"/>
      <c r="BG593" s="45">
        <v>45309</v>
      </c>
      <c r="BH593" s="45"/>
      <c r="BJ593" s="26"/>
      <c r="BK593" s="26">
        <v>8</v>
      </c>
      <c r="BL593" s="26" t="e">
        <v>#VALUE!</v>
      </c>
      <c r="BM593" s="26"/>
      <c r="BN593" s="26"/>
      <c r="BO593" s="79"/>
      <c r="BP593" s="26">
        <f>Tabela3[[#This Row],[1º trim/2025]]+Tabela3[[#This Row],[2º trim/2025]]+Tabela3[[#This Row],[3º trim/2025]]+Tabela3[[#This Row],[4º trim/2025]]</f>
        <v>0</v>
      </c>
      <c r="BQ593" s="26"/>
      <c r="BR593" s="26"/>
      <c r="BS593" s="26"/>
      <c r="BT593" s="26"/>
    </row>
    <row r="594" spans="2:72" hidden="1" x14ac:dyDescent="0.25">
      <c r="B594" s="273">
        <v>593</v>
      </c>
      <c r="C594" s="36">
        <v>2021</v>
      </c>
      <c r="D594" s="118" t="s">
        <v>709</v>
      </c>
      <c r="E594" s="118" t="s">
        <v>710</v>
      </c>
      <c r="AH594" s="27" t="s">
        <v>423</v>
      </c>
      <c r="AT594" s="40" t="s">
        <v>424</v>
      </c>
      <c r="AW594" s="39">
        <v>433</v>
      </c>
      <c r="AY594" s="30" t="s">
        <v>707</v>
      </c>
      <c r="BB594" s="178" t="s">
        <v>155</v>
      </c>
      <c r="BD594" s="96"/>
      <c r="BG594" s="45">
        <v>44347</v>
      </c>
      <c r="BH594" s="45"/>
      <c r="BJ594" s="26"/>
      <c r="BK594" s="26"/>
      <c r="BL594" s="26" t="e">
        <v>#VALUE!</v>
      </c>
      <c r="BM594" s="26"/>
      <c r="BN594" s="26"/>
      <c r="BO594" s="79"/>
      <c r="BP594" s="26">
        <f>Tabela3[[#This Row],[1º trim/2025]]+Tabela3[[#This Row],[2º trim/2025]]+Tabela3[[#This Row],[3º trim/2025]]+Tabela3[[#This Row],[4º trim/2025]]</f>
        <v>0</v>
      </c>
      <c r="BQ594" s="26"/>
      <c r="BR594" s="26"/>
      <c r="BS594" s="26"/>
      <c r="BT594" s="26"/>
    </row>
    <row r="595" spans="2:72" hidden="1" x14ac:dyDescent="0.25">
      <c r="B595" s="273">
        <v>594</v>
      </c>
      <c r="C595" s="36">
        <v>2021</v>
      </c>
      <c r="D595" s="118" t="s">
        <v>1143</v>
      </c>
      <c r="E595" s="118" t="s">
        <v>1167</v>
      </c>
      <c r="AT595" s="40" t="s">
        <v>424</v>
      </c>
      <c r="AW595" s="39">
        <v>662</v>
      </c>
      <c r="AY595" s="30" t="s">
        <v>1168</v>
      </c>
      <c r="BB595" s="178" t="s">
        <v>155</v>
      </c>
      <c r="BD595" s="96"/>
      <c r="BG595" s="45">
        <v>44792</v>
      </c>
      <c r="BH595" s="45"/>
      <c r="BJ595" s="26"/>
      <c r="BK595" s="26">
        <v>60</v>
      </c>
      <c r="BL595" s="26" t="e">
        <v>#VALUE!</v>
      </c>
      <c r="BM595" s="26"/>
      <c r="BN595" s="26"/>
      <c r="BO595" s="79"/>
      <c r="BP595" s="26">
        <f>Tabela3[[#This Row],[1º trim/2025]]+Tabela3[[#This Row],[2º trim/2025]]+Tabela3[[#This Row],[3º trim/2025]]+Tabela3[[#This Row],[4º trim/2025]]</f>
        <v>0</v>
      </c>
      <c r="BQ595" s="26"/>
      <c r="BR595" s="26"/>
      <c r="BS595" s="26"/>
      <c r="BT595" s="26"/>
    </row>
    <row r="596" spans="2:72" hidden="1" x14ac:dyDescent="0.25">
      <c r="B596" s="273">
        <v>595</v>
      </c>
      <c r="C596" s="36">
        <v>2021</v>
      </c>
      <c r="D596" s="118" t="s">
        <v>1169</v>
      </c>
      <c r="E596" s="118" t="s">
        <v>1170</v>
      </c>
      <c r="AH596" s="27" t="s">
        <v>362</v>
      </c>
      <c r="AT596" s="40" t="s">
        <v>424</v>
      </c>
      <c r="AW596" s="39">
        <v>663</v>
      </c>
      <c r="AY596" s="30" t="s">
        <v>1171</v>
      </c>
      <c r="BB596" s="178" t="s">
        <v>155</v>
      </c>
      <c r="BD596" s="96"/>
      <c r="BG596" s="45">
        <v>44536</v>
      </c>
      <c r="BH596" s="45"/>
      <c r="BJ596" s="26"/>
      <c r="BK596" s="26"/>
      <c r="BL596" s="26" t="e">
        <v>#VALUE!</v>
      </c>
      <c r="BM596" s="26"/>
      <c r="BN596" s="26"/>
      <c r="BO596" s="79"/>
      <c r="BP596" s="26">
        <f>Tabela3[[#This Row],[1º trim/2025]]+Tabela3[[#This Row],[2º trim/2025]]+Tabela3[[#This Row],[3º trim/2025]]+Tabela3[[#This Row],[4º trim/2025]]</f>
        <v>0</v>
      </c>
      <c r="BQ596" s="26"/>
      <c r="BR596" s="26"/>
      <c r="BS596" s="26"/>
      <c r="BT596" s="26"/>
    </row>
    <row r="597" spans="2:72" hidden="1" x14ac:dyDescent="0.25">
      <c r="B597" s="273">
        <v>596</v>
      </c>
      <c r="C597" s="36">
        <v>2021</v>
      </c>
      <c r="D597" s="118" t="s">
        <v>867</v>
      </c>
      <c r="E597" s="118" t="s">
        <v>868</v>
      </c>
      <c r="AH597" s="27" t="s">
        <v>777</v>
      </c>
      <c r="AW597" s="39">
        <v>519</v>
      </c>
      <c r="AY597" s="30" t="s">
        <v>869</v>
      </c>
      <c r="BB597" s="178" t="s">
        <v>155</v>
      </c>
      <c r="BD597" s="96"/>
      <c r="BG597" s="45">
        <v>44334</v>
      </c>
      <c r="BH597" s="45"/>
      <c r="BJ597" s="26"/>
      <c r="BK597" s="26"/>
      <c r="BL597" s="26" t="e">
        <v>#VALUE!</v>
      </c>
      <c r="BM597" s="26"/>
      <c r="BN597" s="26"/>
      <c r="BO597" s="79"/>
      <c r="BP597" s="26">
        <f>Tabela3[[#This Row],[1º trim/2025]]+Tabela3[[#This Row],[2º trim/2025]]+Tabela3[[#This Row],[3º trim/2025]]+Tabela3[[#This Row],[4º trim/2025]]</f>
        <v>0</v>
      </c>
      <c r="BQ597" s="26"/>
      <c r="BR597" s="26"/>
      <c r="BS597" s="26"/>
      <c r="BT597" s="26"/>
    </row>
    <row r="598" spans="2:72" hidden="1" x14ac:dyDescent="0.25">
      <c r="B598" s="273">
        <v>597</v>
      </c>
      <c r="C598" s="36">
        <v>2021</v>
      </c>
      <c r="D598" s="118" t="s">
        <v>881</v>
      </c>
      <c r="E598" s="118" t="s">
        <v>882</v>
      </c>
      <c r="AH598" s="27" t="s">
        <v>777</v>
      </c>
      <c r="AW598" s="39">
        <v>525</v>
      </c>
      <c r="AY598" s="30" t="s">
        <v>883</v>
      </c>
      <c r="BB598" s="178" t="s">
        <v>155</v>
      </c>
      <c r="BD598" s="96"/>
      <c r="BG598" s="45">
        <v>44740</v>
      </c>
      <c r="BH598" s="45"/>
      <c r="BJ598" s="26"/>
      <c r="BK598" s="26"/>
      <c r="BL598" s="26" t="e">
        <v>#VALUE!</v>
      </c>
      <c r="BM598" s="26"/>
      <c r="BN598" s="26"/>
      <c r="BO598" s="79"/>
      <c r="BP598" s="26">
        <f>Tabela3[[#This Row],[1º trim/2025]]+Tabela3[[#This Row],[2º trim/2025]]+Tabela3[[#This Row],[3º trim/2025]]+Tabela3[[#This Row],[4º trim/2025]]</f>
        <v>0</v>
      </c>
      <c r="BQ598" s="26"/>
      <c r="BR598" s="26"/>
      <c r="BS598" s="26"/>
      <c r="BT598" s="26"/>
    </row>
    <row r="599" spans="2:72" hidden="1" x14ac:dyDescent="0.25">
      <c r="B599" s="273">
        <v>598</v>
      </c>
      <c r="C599" s="36">
        <v>2021</v>
      </c>
      <c r="D599" s="118" t="s">
        <v>864</v>
      </c>
      <c r="E599" s="118" t="s">
        <v>865</v>
      </c>
      <c r="AH599" s="27" t="s">
        <v>423</v>
      </c>
      <c r="AW599" s="39">
        <v>518</v>
      </c>
      <c r="AY599" s="30" t="s">
        <v>866</v>
      </c>
      <c r="BB599" s="178" t="s">
        <v>155</v>
      </c>
      <c r="BD599" s="96"/>
      <c r="BG599" s="45">
        <v>44391</v>
      </c>
      <c r="BH599" s="45"/>
      <c r="BJ599" s="26"/>
      <c r="BK599" s="26"/>
      <c r="BL599" s="26" t="e">
        <v>#VALUE!</v>
      </c>
      <c r="BM599" s="26"/>
      <c r="BN599" s="26"/>
      <c r="BO599" s="79"/>
      <c r="BP599" s="26">
        <f>Tabela3[[#This Row],[1º trim/2025]]+Tabela3[[#This Row],[2º trim/2025]]+Tabela3[[#This Row],[3º trim/2025]]+Tabela3[[#This Row],[4º trim/2025]]</f>
        <v>0</v>
      </c>
      <c r="BQ599" s="26"/>
      <c r="BR599" s="26"/>
      <c r="BS599" s="26"/>
      <c r="BT599" s="26"/>
    </row>
    <row r="600" spans="2:72" hidden="1" x14ac:dyDescent="0.25">
      <c r="B600" s="273">
        <v>599</v>
      </c>
      <c r="C600" s="36">
        <v>2021</v>
      </c>
      <c r="D600" s="118" t="s">
        <v>1165</v>
      </c>
      <c r="E600" s="118" t="s">
        <v>3712</v>
      </c>
      <c r="AF600" s="27" t="s">
        <v>209</v>
      </c>
      <c r="AW600" s="39">
        <v>661</v>
      </c>
      <c r="BB600" s="178" t="s">
        <v>155</v>
      </c>
      <c r="BD600" s="96"/>
      <c r="BE600" s="46" t="s">
        <v>960</v>
      </c>
      <c r="BH600" s="45"/>
      <c r="BJ600" s="26"/>
      <c r="BK600" s="26"/>
      <c r="BL600" s="26"/>
      <c r="BM600" s="26"/>
      <c r="BN600" s="26"/>
      <c r="BO600" s="79"/>
      <c r="BP600" s="26">
        <f>Tabela3[[#This Row],[1º trim/2025]]+Tabela3[[#This Row],[2º trim/2025]]+Tabela3[[#This Row],[3º trim/2025]]+Tabela3[[#This Row],[4º trim/2025]]</f>
        <v>0</v>
      </c>
      <c r="BQ600" s="26"/>
      <c r="BR600" s="26"/>
      <c r="BS600" s="26"/>
      <c r="BT600" s="26"/>
    </row>
    <row r="601" spans="2:72" hidden="1" x14ac:dyDescent="0.25">
      <c r="B601" s="273">
        <v>600</v>
      </c>
      <c r="C601" s="36">
        <v>2021</v>
      </c>
      <c r="D601" s="118" t="s">
        <v>3303</v>
      </c>
      <c r="E601" s="118" t="s">
        <v>3304</v>
      </c>
      <c r="AY601" s="30" t="s">
        <v>3305</v>
      </c>
      <c r="BB601" s="178" t="s">
        <v>155</v>
      </c>
      <c r="BD601" s="96"/>
      <c r="BE601" s="46" t="s">
        <v>3305</v>
      </c>
      <c r="BG601" s="45">
        <v>44510</v>
      </c>
      <c r="BH601" s="45"/>
      <c r="BJ601" s="26"/>
      <c r="BK601" s="26"/>
      <c r="BL601" s="26" t="e">
        <v>#VALUE!</v>
      </c>
      <c r="BM601" s="26"/>
      <c r="BN601" s="26"/>
      <c r="BO601" s="79"/>
      <c r="BP601" s="26">
        <f>Tabela3[[#This Row],[1º trim/2025]]+Tabela3[[#This Row],[2º trim/2025]]+Tabela3[[#This Row],[3º trim/2025]]+Tabela3[[#This Row],[4º trim/2025]]</f>
        <v>0</v>
      </c>
      <c r="BQ601" s="26"/>
      <c r="BR601" s="26"/>
      <c r="BS601" s="26"/>
      <c r="BT601" s="26"/>
    </row>
    <row r="602" spans="2:72" hidden="1" x14ac:dyDescent="0.25">
      <c r="B602" s="273">
        <v>601</v>
      </c>
      <c r="C602" s="36">
        <v>2021</v>
      </c>
      <c r="D602" s="118" t="s">
        <v>3312</v>
      </c>
      <c r="E602" s="118" t="s">
        <v>3313</v>
      </c>
      <c r="AH602" s="27" t="s">
        <v>423</v>
      </c>
      <c r="AT602" s="40" t="s">
        <v>972</v>
      </c>
      <c r="AY602" s="30" t="s">
        <v>3305</v>
      </c>
      <c r="BB602" s="178" t="s">
        <v>155</v>
      </c>
      <c r="BD602" s="96"/>
      <c r="BG602" s="45">
        <v>44496</v>
      </c>
      <c r="BH602" s="45"/>
      <c r="BJ602" s="26"/>
      <c r="BK602" s="26"/>
      <c r="BL602" s="26" t="e">
        <v>#VALUE!</v>
      </c>
      <c r="BM602" s="26"/>
      <c r="BN602" s="26"/>
      <c r="BO602" s="79"/>
      <c r="BP602" s="26">
        <f>Tabela3[[#This Row],[1º trim/2025]]+Tabela3[[#This Row],[2º trim/2025]]+Tabela3[[#This Row],[3º trim/2025]]+Tabela3[[#This Row],[4º trim/2025]]</f>
        <v>0</v>
      </c>
      <c r="BQ602" s="26"/>
      <c r="BR602" s="26"/>
      <c r="BS602" s="26"/>
      <c r="BT602" s="26"/>
    </row>
    <row r="603" spans="2:72" hidden="1" x14ac:dyDescent="0.25">
      <c r="B603" s="273">
        <v>602</v>
      </c>
      <c r="C603" s="36">
        <v>2021</v>
      </c>
      <c r="D603" s="118" t="s">
        <v>884</v>
      </c>
      <c r="E603" s="118" t="s">
        <v>885</v>
      </c>
      <c r="AH603" s="27" t="s">
        <v>777</v>
      </c>
      <c r="AW603" s="39">
        <v>526</v>
      </c>
      <c r="AY603" s="30" t="s">
        <v>886</v>
      </c>
      <c r="BB603" s="178" t="s">
        <v>155</v>
      </c>
      <c r="BD603" s="96"/>
      <c r="BG603" s="45">
        <v>44344</v>
      </c>
      <c r="BH603" s="45"/>
      <c r="BJ603" s="26"/>
      <c r="BK603" s="26"/>
      <c r="BL603" s="26" t="e">
        <v>#VALUE!</v>
      </c>
      <c r="BM603" s="26"/>
      <c r="BN603" s="26"/>
      <c r="BO603" s="79"/>
      <c r="BP603" s="26">
        <f>Tabela3[[#This Row],[1º trim/2025]]+Tabela3[[#This Row],[2º trim/2025]]+Tabela3[[#This Row],[3º trim/2025]]+Tabela3[[#This Row],[4º trim/2025]]</f>
        <v>0</v>
      </c>
      <c r="BQ603" s="26"/>
      <c r="BR603" s="26"/>
      <c r="BS603" s="26"/>
      <c r="BT603" s="26"/>
    </row>
    <row r="604" spans="2:72" hidden="1" x14ac:dyDescent="0.25">
      <c r="B604" s="273">
        <v>603</v>
      </c>
      <c r="C604" s="36">
        <v>2021</v>
      </c>
      <c r="D604" s="118" t="s">
        <v>884</v>
      </c>
      <c r="E604" s="118" t="s">
        <v>887</v>
      </c>
      <c r="AH604" s="27" t="s">
        <v>777</v>
      </c>
      <c r="AW604" s="39">
        <v>526</v>
      </c>
      <c r="AY604" s="30" t="s">
        <v>886</v>
      </c>
      <c r="BB604" s="178" t="s">
        <v>155</v>
      </c>
      <c r="BD604" s="96"/>
      <c r="BG604" s="45">
        <v>44344</v>
      </c>
      <c r="BH604" s="45"/>
      <c r="BJ604" s="26"/>
      <c r="BK604" s="26"/>
      <c r="BL604" s="26" t="e">
        <v>#VALUE!</v>
      </c>
      <c r="BM604" s="26"/>
      <c r="BN604" s="26"/>
      <c r="BO604" s="79"/>
      <c r="BP604" s="26">
        <f>Tabela3[[#This Row],[1º trim/2025]]+Tabela3[[#This Row],[2º trim/2025]]+Tabela3[[#This Row],[3º trim/2025]]+Tabela3[[#This Row],[4º trim/2025]]</f>
        <v>0</v>
      </c>
      <c r="BQ604" s="26"/>
      <c r="BR604" s="26"/>
      <c r="BS604" s="26"/>
      <c r="BT604" s="26"/>
    </row>
    <row r="605" spans="2:72" hidden="1" x14ac:dyDescent="0.25">
      <c r="B605" s="273">
        <v>604</v>
      </c>
      <c r="C605" s="36">
        <v>2021</v>
      </c>
      <c r="D605" s="118" t="s">
        <v>1192</v>
      </c>
      <c r="E605" s="118" t="s">
        <v>1193</v>
      </c>
      <c r="AW605" s="39">
        <v>671</v>
      </c>
      <c r="AY605" s="30" t="s">
        <v>1194</v>
      </c>
      <c r="BB605" s="178" t="s">
        <v>155</v>
      </c>
      <c r="BD605" s="96"/>
      <c r="BG605" s="45">
        <v>45309</v>
      </c>
      <c r="BH605" s="45"/>
      <c r="BJ605" s="26"/>
      <c r="BK605" s="26"/>
      <c r="BL605" s="26">
        <v>1</v>
      </c>
      <c r="BM605" s="26"/>
      <c r="BN605" s="26"/>
      <c r="BO605" s="79"/>
      <c r="BP605" s="26">
        <f>Tabela3[[#This Row],[1º trim/2025]]+Tabela3[[#This Row],[2º trim/2025]]+Tabela3[[#This Row],[3º trim/2025]]+Tabela3[[#This Row],[4º trim/2025]]</f>
        <v>0</v>
      </c>
      <c r="BQ605" s="26"/>
      <c r="BR605" s="26"/>
      <c r="BS605" s="26"/>
      <c r="BT605" s="26"/>
    </row>
    <row r="606" spans="2:72" hidden="1" x14ac:dyDescent="0.25">
      <c r="B606" s="273">
        <v>605</v>
      </c>
      <c r="C606" s="36">
        <v>2021</v>
      </c>
      <c r="D606" s="118" t="s">
        <v>1189</v>
      </c>
      <c r="E606" s="118" t="s">
        <v>1190</v>
      </c>
      <c r="I606" s="224" t="s">
        <v>3646</v>
      </c>
      <c r="AC606" s="26" t="s">
        <v>1093</v>
      </c>
      <c r="AF606" s="27" t="s">
        <v>90</v>
      </c>
      <c r="AH606" s="27" t="s">
        <v>423</v>
      </c>
      <c r="AW606" s="39">
        <v>670</v>
      </c>
      <c r="AY606" s="30" t="s">
        <v>1191</v>
      </c>
      <c r="BB606" s="178" t="s">
        <v>155</v>
      </c>
      <c r="BD606" s="96"/>
      <c r="BG606" s="45">
        <v>45055</v>
      </c>
      <c r="BH606" s="45"/>
      <c r="BJ606" s="26">
        <v>105</v>
      </c>
      <c r="BK606" s="26"/>
      <c r="BL606" s="26"/>
      <c r="BM606" s="26"/>
      <c r="BN606" s="26"/>
      <c r="BO606" s="79"/>
      <c r="BP606" s="26">
        <f>Tabela3[[#This Row],[1º trim/2025]]+Tabela3[[#This Row],[2º trim/2025]]+Tabela3[[#This Row],[3º trim/2025]]+Tabela3[[#This Row],[4º trim/2025]]</f>
        <v>0</v>
      </c>
      <c r="BQ606" s="26"/>
      <c r="BR606" s="26"/>
      <c r="BS606" s="26"/>
      <c r="BT606" s="26"/>
    </row>
    <row r="607" spans="2:72" hidden="1" x14ac:dyDescent="0.25">
      <c r="B607" s="273">
        <v>606</v>
      </c>
      <c r="C607" s="36">
        <v>2021</v>
      </c>
      <c r="D607" s="118" t="s">
        <v>1210</v>
      </c>
      <c r="E607" s="118" t="s">
        <v>1211</v>
      </c>
      <c r="AW607" s="39">
        <v>676</v>
      </c>
      <c r="AY607" s="30" t="s">
        <v>1212</v>
      </c>
      <c r="BB607" s="178" t="s">
        <v>155</v>
      </c>
      <c r="BD607" s="96"/>
      <c r="BG607" s="45">
        <v>44538</v>
      </c>
      <c r="BH607" s="45"/>
      <c r="BJ607" s="26"/>
      <c r="BK607" s="26">
        <v>84</v>
      </c>
      <c r="BL607" s="26"/>
      <c r="BM607" s="26"/>
      <c r="BN607" s="26"/>
      <c r="BO607" s="79"/>
      <c r="BP607" s="26">
        <f>Tabela3[[#This Row],[1º trim/2025]]+Tabela3[[#This Row],[2º trim/2025]]+Tabela3[[#This Row],[3º trim/2025]]+Tabela3[[#This Row],[4º trim/2025]]</f>
        <v>0</v>
      </c>
      <c r="BQ607" s="26"/>
      <c r="BR607" s="26"/>
      <c r="BS607" s="26"/>
      <c r="BT607" s="26"/>
    </row>
    <row r="608" spans="2:72" hidden="1" x14ac:dyDescent="0.25">
      <c r="B608" s="273">
        <v>607</v>
      </c>
      <c r="C608" s="36">
        <v>2021</v>
      </c>
      <c r="D608" s="118" t="s">
        <v>1198</v>
      </c>
      <c r="E608" s="118" t="s">
        <v>1199</v>
      </c>
      <c r="AH608" s="27" t="s">
        <v>423</v>
      </c>
      <c r="AL608" s="120" t="s">
        <v>29</v>
      </c>
      <c r="AW608" s="39">
        <v>673</v>
      </c>
      <c r="AY608" s="30" t="s">
        <v>1200</v>
      </c>
      <c r="BB608" s="178" t="s">
        <v>155</v>
      </c>
      <c r="BD608" s="96"/>
      <c r="BE608" s="46" t="s">
        <v>1201</v>
      </c>
      <c r="BG608" s="45">
        <v>44926</v>
      </c>
      <c r="BH608" s="45"/>
      <c r="BJ608" s="26"/>
      <c r="BK608" s="26">
        <v>13</v>
      </c>
      <c r="BL608" s="26"/>
      <c r="BM608" s="26"/>
      <c r="BN608" s="26"/>
      <c r="BO608" s="79"/>
      <c r="BP608" s="26">
        <f>Tabela3[[#This Row],[1º trim/2025]]+Tabela3[[#This Row],[2º trim/2025]]+Tabela3[[#This Row],[3º trim/2025]]+Tabela3[[#This Row],[4º trim/2025]]</f>
        <v>0</v>
      </c>
      <c r="BQ608" s="26"/>
      <c r="BR608" s="26"/>
      <c r="BS608" s="26"/>
      <c r="BT608" s="26"/>
    </row>
    <row r="609" spans="1:72" hidden="1" x14ac:dyDescent="0.25">
      <c r="B609" s="273">
        <v>608</v>
      </c>
      <c r="C609" s="36">
        <v>2021</v>
      </c>
      <c r="D609" s="118" t="s">
        <v>1219</v>
      </c>
      <c r="E609" s="118" t="s">
        <v>1220</v>
      </c>
      <c r="H609" s="224" t="s">
        <v>2131</v>
      </c>
      <c r="AW609" s="39">
        <v>680</v>
      </c>
      <c r="AY609" s="30" t="s">
        <v>1221</v>
      </c>
      <c r="BB609" s="178" t="s">
        <v>155</v>
      </c>
      <c r="BD609" s="96"/>
      <c r="BG609" s="45">
        <v>45310</v>
      </c>
      <c r="BH609" s="45"/>
      <c r="BJ609" s="26"/>
      <c r="BK609" s="26">
        <v>8</v>
      </c>
      <c r="BL609" s="26">
        <v>0</v>
      </c>
      <c r="BM609" s="26"/>
      <c r="BN609" s="26"/>
      <c r="BO609" s="79"/>
      <c r="BP609" s="26">
        <f>Tabela3[[#This Row],[1º trim/2025]]+Tabela3[[#This Row],[2º trim/2025]]+Tabela3[[#This Row],[3º trim/2025]]+Tabela3[[#This Row],[4º trim/2025]]</f>
        <v>0</v>
      </c>
      <c r="BQ609" s="26"/>
      <c r="BR609" s="26"/>
      <c r="BS609" s="26"/>
      <c r="BT609" s="26"/>
    </row>
    <row r="610" spans="1:72" hidden="1" x14ac:dyDescent="0.25">
      <c r="A610" s="44" t="s">
        <v>501</v>
      </c>
      <c r="B610" s="273">
        <v>609</v>
      </c>
      <c r="C610" s="36">
        <v>2021</v>
      </c>
      <c r="D610" s="118" t="s">
        <v>913</v>
      </c>
      <c r="E610" s="118" t="s">
        <v>914</v>
      </c>
      <c r="G610" s="296" t="s">
        <v>3654</v>
      </c>
      <c r="AG610" s="27" t="s">
        <v>1834</v>
      </c>
      <c r="AL610" s="120" t="s">
        <v>29</v>
      </c>
      <c r="AN610" s="27" t="s">
        <v>154</v>
      </c>
      <c r="AP610" s="38" t="s">
        <v>501</v>
      </c>
      <c r="AQ610" s="38" t="s">
        <v>501</v>
      </c>
      <c r="AR610" s="39" t="s">
        <v>664</v>
      </c>
      <c r="AS610" s="39" t="s">
        <v>31</v>
      </c>
      <c r="AT610" s="40" t="s">
        <v>424</v>
      </c>
      <c r="AU610" s="41">
        <v>0.20833333333333301</v>
      </c>
      <c r="AV610" s="42" t="s">
        <v>611</v>
      </c>
      <c r="AW610" s="39">
        <v>541</v>
      </c>
      <c r="AY610" s="30" t="s">
        <v>915</v>
      </c>
      <c r="BB610" s="178"/>
      <c r="BC610" s="96" t="s">
        <v>501</v>
      </c>
      <c r="BD610" s="96"/>
      <c r="BF610" s="27" t="s">
        <v>3655</v>
      </c>
      <c r="BG610" s="45">
        <v>45736</v>
      </c>
      <c r="BH610" s="45"/>
      <c r="BJ610" s="28">
        <v>10</v>
      </c>
      <c r="BK610" s="28">
        <v>120</v>
      </c>
      <c r="BL610" s="28">
        <v>33</v>
      </c>
      <c r="BM610" s="27" t="s">
        <v>3713</v>
      </c>
      <c r="BN610" s="194">
        <v>53</v>
      </c>
      <c r="BP610" s="26">
        <f>Tabela3[[#This Row],[1º trim/2025]]+Tabela3[[#This Row],[2º trim/2025]]+Tabela3[[#This Row],[3º trim/2025]]+Tabela3[[#This Row],[4º trim/2025]]</f>
        <v>4</v>
      </c>
      <c r="BQ610" s="28">
        <v>4</v>
      </c>
    </row>
    <row r="611" spans="1:72" hidden="1" x14ac:dyDescent="0.25">
      <c r="B611" s="273">
        <v>610</v>
      </c>
      <c r="C611" s="36">
        <v>2021</v>
      </c>
      <c r="D611" s="118" t="s">
        <v>3714</v>
      </c>
      <c r="E611" s="118" t="s">
        <v>2746</v>
      </c>
      <c r="AF611" s="27" t="s">
        <v>82</v>
      </c>
      <c r="AW611" s="39" t="s">
        <v>1467</v>
      </c>
      <c r="AY611" s="30" t="s">
        <v>1467</v>
      </c>
      <c r="BB611" s="178" t="s">
        <v>155</v>
      </c>
      <c r="BD611" s="96"/>
      <c r="BG611" s="45">
        <v>44333</v>
      </c>
      <c r="BH611" s="45"/>
      <c r="BJ611" s="26"/>
      <c r="BK611" s="26"/>
      <c r="BL611" s="26" t="e">
        <v>#VALUE!</v>
      </c>
      <c r="BM611" s="26"/>
      <c r="BN611" s="26"/>
      <c r="BO611" s="79"/>
      <c r="BP611" s="26">
        <f>Tabela3[[#This Row],[1º trim/2025]]+Tabela3[[#This Row],[2º trim/2025]]+Tabela3[[#This Row],[3º trim/2025]]+Tabela3[[#This Row],[4º trim/2025]]</f>
        <v>0</v>
      </c>
      <c r="BQ611" s="26"/>
      <c r="BR611" s="26"/>
      <c r="BS611" s="26"/>
      <c r="BT611" s="26"/>
    </row>
    <row r="612" spans="1:72" hidden="1" x14ac:dyDescent="0.25">
      <c r="B612" s="273">
        <v>611</v>
      </c>
      <c r="C612" s="36">
        <v>2021</v>
      </c>
      <c r="D612" s="118" t="s">
        <v>1231</v>
      </c>
      <c r="E612" s="118" t="s">
        <v>1232</v>
      </c>
      <c r="H612" s="224" t="s">
        <v>2131</v>
      </c>
      <c r="AH612" s="27" t="s">
        <v>777</v>
      </c>
      <c r="AT612" s="40" t="s">
        <v>424</v>
      </c>
      <c r="AW612" s="39">
        <v>683</v>
      </c>
      <c r="AY612" s="30" t="s">
        <v>1233</v>
      </c>
      <c r="BB612" s="178" t="s">
        <v>155</v>
      </c>
      <c r="BD612" s="96"/>
      <c r="BG612" s="45">
        <v>44774</v>
      </c>
      <c r="BH612" s="45"/>
      <c r="BJ612" s="26"/>
      <c r="BK612" s="26"/>
      <c r="BL612" s="26" t="e">
        <v>#VALUE!</v>
      </c>
      <c r="BM612" s="26"/>
      <c r="BN612" s="26"/>
      <c r="BO612" s="79"/>
      <c r="BP612" s="26">
        <f>Tabela3[[#This Row],[1º trim/2025]]+Tabela3[[#This Row],[2º trim/2025]]+Tabela3[[#This Row],[3º trim/2025]]+Tabela3[[#This Row],[4º trim/2025]]</f>
        <v>0</v>
      </c>
      <c r="BQ612" s="26"/>
      <c r="BR612" s="26"/>
      <c r="BS612" s="26"/>
      <c r="BT612" s="26"/>
    </row>
    <row r="613" spans="1:72" hidden="1" x14ac:dyDescent="0.25">
      <c r="B613" s="273">
        <v>612</v>
      </c>
      <c r="C613" s="36">
        <v>2021</v>
      </c>
      <c r="D613" s="118" t="s">
        <v>1235</v>
      </c>
      <c r="E613" s="118" t="s">
        <v>1236</v>
      </c>
      <c r="AW613" s="39">
        <v>685</v>
      </c>
      <c r="AY613" s="30" t="s">
        <v>1237</v>
      </c>
      <c r="BB613" s="178" t="s">
        <v>155</v>
      </c>
      <c r="BD613" s="96"/>
      <c r="BG613" s="45">
        <v>44677</v>
      </c>
      <c r="BH613" s="45"/>
      <c r="BJ613" s="26"/>
      <c r="BK613" s="26"/>
      <c r="BL613" s="26" t="e">
        <v>#VALUE!</v>
      </c>
      <c r="BM613" s="26"/>
      <c r="BN613" s="26"/>
      <c r="BO613" s="79"/>
      <c r="BP613" s="26">
        <f>Tabela3[[#This Row],[1º trim/2025]]+Tabela3[[#This Row],[2º trim/2025]]+Tabela3[[#This Row],[3º trim/2025]]+Tabela3[[#This Row],[4º trim/2025]]</f>
        <v>0</v>
      </c>
      <c r="BQ613" s="26"/>
      <c r="BR613" s="26"/>
      <c r="BS613" s="26"/>
      <c r="BT613" s="26"/>
    </row>
    <row r="614" spans="1:72" hidden="1" x14ac:dyDescent="0.25">
      <c r="B614" s="273">
        <v>613</v>
      </c>
      <c r="C614" s="36">
        <v>2021</v>
      </c>
      <c r="D614" s="118" t="s">
        <v>1242</v>
      </c>
      <c r="E614" s="118" t="s">
        <v>1243</v>
      </c>
      <c r="AF614" s="27" t="s">
        <v>82</v>
      </c>
      <c r="AW614" s="39">
        <v>687</v>
      </c>
      <c r="AY614" s="30" t="s">
        <v>1244</v>
      </c>
      <c r="BB614" s="178" t="s">
        <v>155</v>
      </c>
      <c r="BD614" s="96"/>
      <c r="BG614" s="45">
        <v>45308</v>
      </c>
      <c r="BH614" s="45"/>
      <c r="BJ614" s="26"/>
      <c r="BK614" s="26"/>
      <c r="BL614" s="26" t="e">
        <v>#VALUE!</v>
      </c>
      <c r="BM614" s="26"/>
      <c r="BN614" s="26"/>
      <c r="BO614" s="79"/>
      <c r="BP614" s="26">
        <f>Tabela3[[#This Row],[1º trim/2025]]+Tabela3[[#This Row],[2º trim/2025]]+Tabela3[[#This Row],[3º trim/2025]]+Tabela3[[#This Row],[4º trim/2025]]</f>
        <v>0</v>
      </c>
      <c r="BQ614" s="26"/>
      <c r="BR614" s="26"/>
      <c r="BS614" s="26"/>
      <c r="BT614" s="26"/>
    </row>
    <row r="615" spans="1:72" hidden="1" x14ac:dyDescent="0.25">
      <c r="B615" s="273">
        <v>614</v>
      </c>
      <c r="C615" s="36">
        <v>2021</v>
      </c>
      <c r="D615" s="118" t="s">
        <v>1227</v>
      </c>
      <c r="E615" s="118" t="s">
        <v>3715</v>
      </c>
      <c r="AH615" s="27" t="s">
        <v>1229</v>
      </c>
      <c r="AW615" s="39">
        <v>682</v>
      </c>
      <c r="AY615" s="30" t="s">
        <v>1230</v>
      </c>
      <c r="BB615" s="178" t="s">
        <v>155</v>
      </c>
      <c r="BD615" s="96"/>
      <c r="BG615" s="45">
        <v>45301</v>
      </c>
      <c r="BH615" s="45"/>
      <c r="BJ615" s="26"/>
      <c r="BK615" s="26"/>
      <c r="BL615" s="26" t="e">
        <v>#VALUE!</v>
      </c>
      <c r="BM615" s="26"/>
      <c r="BN615" s="26"/>
      <c r="BO615" s="79"/>
      <c r="BP615" s="26">
        <f>Tabela3[[#This Row],[1º trim/2025]]+Tabela3[[#This Row],[2º trim/2025]]+Tabela3[[#This Row],[3º trim/2025]]+Tabela3[[#This Row],[4º trim/2025]]</f>
        <v>0</v>
      </c>
      <c r="BQ615" s="26"/>
      <c r="BR615" s="26"/>
      <c r="BS615" s="26"/>
      <c r="BT615" s="26"/>
    </row>
    <row r="616" spans="1:72" hidden="1" x14ac:dyDescent="0.25">
      <c r="A616" s="44" t="s">
        <v>501</v>
      </c>
      <c r="B616" s="273">
        <v>615</v>
      </c>
      <c r="C616" s="36">
        <v>2021</v>
      </c>
      <c r="D616" s="118" t="s">
        <v>420</v>
      </c>
      <c r="E616" s="118" t="s">
        <v>688</v>
      </c>
      <c r="F616" s="118" t="s">
        <v>3716</v>
      </c>
      <c r="G616" s="296" t="s">
        <v>3654</v>
      </c>
      <c r="AD616" s="26" t="s">
        <v>422</v>
      </c>
      <c r="AG616" s="27" t="s">
        <v>1834</v>
      </c>
      <c r="AH616" s="27" t="s">
        <v>423</v>
      </c>
      <c r="AL616" s="120" t="s">
        <v>29</v>
      </c>
      <c r="AN616" s="27" t="s">
        <v>154</v>
      </c>
      <c r="AP616" s="38" t="s">
        <v>501</v>
      </c>
      <c r="AQ616" s="38" t="s">
        <v>501</v>
      </c>
      <c r="AR616" s="39" t="s">
        <v>664</v>
      </c>
      <c r="AS616" s="39" t="s">
        <v>1081</v>
      </c>
      <c r="AU616" s="41">
        <v>0.41666666666666702</v>
      </c>
      <c r="AV616" s="42" t="s">
        <v>489</v>
      </c>
      <c r="AW616" s="39">
        <v>427</v>
      </c>
      <c r="AY616" s="30" t="s">
        <v>689</v>
      </c>
      <c r="BB616" s="178"/>
      <c r="BC616" s="96" t="s">
        <v>501</v>
      </c>
      <c r="BD616" s="96"/>
      <c r="BF616" s="27" t="s">
        <v>3655</v>
      </c>
      <c r="BG616" s="45">
        <v>45771</v>
      </c>
      <c r="BH616" s="45"/>
      <c r="BJ616" s="28">
        <v>86</v>
      </c>
      <c r="BK616" s="28">
        <v>712</v>
      </c>
      <c r="BL616" s="28">
        <v>144</v>
      </c>
      <c r="BM616" s="27" t="s">
        <v>3717</v>
      </c>
      <c r="BN616" s="194">
        <v>283</v>
      </c>
      <c r="BP616" s="26">
        <f>Tabela3[[#This Row],[1º trim/2025]]+Tabela3[[#This Row],[2º trim/2025]]+Tabela3[[#This Row],[3º trim/2025]]+Tabela3[[#This Row],[4º trim/2025]]</f>
        <v>43</v>
      </c>
      <c r="BQ616" s="28">
        <v>26</v>
      </c>
      <c r="BR616" s="28">
        <v>17</v>
      </c>
    </row>
    <row r="617" spans="1:72" hidden="1" x14ac:dyDescent="0.25">
      <c r="B617" s="273">
        <v>616</v>
      </c>
      <c r="C617" s="36">
        <v>2022</v>
      </c>
      <c r="D617" s="118" t="s">
        <v>1681</v>
      </c>
      <c r="E617" s="118" t="s">
        <v>1682</v>
      </c>
      <c r="AF617" s="27" t="s">
        <v>45</v>
      </c>
      <c r="AH617" s="27" t="s">
        <v>423</v>
      </c>
      <c r="AW617" s="39">
        <v>824</v>
      </c>
      <c r="AY617" s="30" t="s">
        <v>1683</v>
      </c>
      <c r="BB617" s="178" t="s">
        <v>155</v>
      </c>
      <c r="BD617" s="96"/>
      <c r="BG617" s="45">
        <v>44999</v>
      </c>
      <c r="BH617" s="45"/>
      <c r="BJ617" s="26"/>
      <c r="BK617" s="26"/>
      <c r="BL617" s="26" t="e">
        <v>#VALUE!</v>
      </c>
      <c r="BM617" s="26"/>
      <c r="BN617" s="26"/>
      <c r="BO617" s="79"/>
      <c r="BP617" s="26">
        <f>Tabela3[[#This Row],[1º trim/2025]]+Tabela3[[#This Row],[2º trim/2025]]+Tabela3[[#This Row],[3º trim/2025]]+Tabela3[[#This Row],[4º trim/2025]]</f>
        <v>0</v>
      </c>
      <c r="BQ617" s="26"/>
      <c r="BR617" s="26"/>
      <c r="BS617" s="26"/>
      <c r="BT617" s="26"/>
    </row>
    <row r="618" spans="1:72" hidden="1" x14ac:dyDescent="0.25">
      <c r="A618" s="44" t="s">
        <v>501</v>
      </c>
      <c r="B618" s="273">
        <v>617</v>
      </c>
      <c r="C618" s="36">
        <v>2022</v>
      </c>
      <c r="D618" s="118" t="s">
        <v>640</v>
      </c>
      <c r="E618" s="118" t="s">
        <v>766</v>
      </c>
      <c r="G618" s="296" t="s">
        <v>3654</v>
      </c>
      <c r="AF618" s="27" t="s">
        <v>610</v>
      </c>
      <c r="AG618" s="27" t="s">
        <v>1834</v>
      </c>
      <c r="AH618" s="27" t="s">
        <v>423</v>
      </c>
      <c r="AL618" s="120" t="s">
        <v>29</v>
      </c>
      <c r="AN618" s="27" t="s">
        <v>154</v>
      </c>
      <c r="AP618" s="38" t="s">
        <v>501</v>
      </c>
      <c r="AQ618" s="38" t="s">
        <v>501</v>
      </c>
      <c r="AS618" s="39" t="s">
        <v>31</v>
      </c>
      <c r="AT618" s="40" t="s">
        <v>424</v>
      </c>
      <c r="AW618" s="39">
        <v>475</v>
      </c>
      <c r="AY618" s="30" t="s">
        <v>767</v>
      </c>
      <c r="BB618" s="178"/>
      <c r="BC618" s="96" t="s">
        <v>501</v>
      </c>
      <c r="BD618" s="96"/>
      <c r="BF618" s="27" t="s">
        <v>3655</v>
      </c>
      <c r="BG618" s="45">
        <v>45770</v>
      </c>
      <c r="BH618" s="45"/>
      <c r="BJ618" s="28">
        <v>298</v>
      </c>
      <c r="BK618" s="28">
        <v>309</v>
      </c>
      <c r="BL618" s="28">
        <v>78</v>
      </c>
      <c r="BM618" s="27" t="s">
        <v>3718</v>
      </c>
      <c r="BN618" s="194">
        <v>106</v>
      </c>
      <c r="BP618" s="26">
        <f>Tabela3[[#This Row],[1º trim/2025]]+Tabela3[[#This Row],[2º trim/2025]]+Tabela3[[#This Row],[3º trim/2025]]+Tabela3[[#This Row],[4º trim/2025]]</f>
        <v>4</v>
      </c>
      <c r="BQ618" s="28">
        <v>3</v>
      </c>
      <c r="BR618" s="28">
        <v>1</v>
      </c>
    </row>
    <row r="619" spans="1:72" hidden="1" x14ac:dyDescent="0.25">
      <c r="B619" s="273">
        <v>618</v>
      </c>
      <c r="C619" s="36">
        <v>2022</v>
      </c>
      <c r="D619" s="118" t="s">
        <v>1651</v>
      </c>
      <c r="E619" s="118" t="s">
        <v>1652</v>
      </c>
      <c r="AF619" s="27" t="s">
        <v>45</v>
      </c>
      <c r="AH619" s="27" t="s">
        <v>423</v>
      </c>
      <c r="AT619" s="40" t="s">
        <v>424</v>
      </c>
      <c r="AW619" s="39">
        <v>815</v>
      </c>
      <c r="AY619" s="30" t="s">
        <v>3719</v>
      </c>
      <c r="BB619" s="178" t="s">
        <v>155</v>
      </c>
      <c r="BD619" s="96"/>
      <c r="BG619" s="45">
        <v>44973</v>
      </c>
      <c r="BH619" s="45"/>
      <c r="BJ619" s="26"/>
      <c r="BK619" s="26"/>
      <c r="BL619" s="26" t="e">
        <v>#VALUE!</v>
      </c>
      <c r="BM619" s="26"/>
      <c r="BN619" s="26"/>
      <c r="BO619" s="79"/>
      <c r="BP619" s="26">
        <f>Tabela3[[#This Row],[1º trim/2025]]+Tabela3[[#This Row],[2º trim/2025]]+Tabela3[[#This Row],[3º trim/2025]]+Tabela3[[#This Row],[4º trim/2025]]</f>
        <v>0</v>
      </c>
      <c r="BQ619" s="26"/>
      <c r="BR619" s="26"/>
      <c r="BS619" s="26"/>
      <c r="BT619" s="26"/>
    </row>
    <row r="620" spans="1:72" hidden="1" x14ac:dyDescent="0.25">
      <c r="B620" s="273">
        <v>619</v>
      </c>
      <c r="C620" s="36">
        <v>2022</v>
      </c>
      <c r="D620" s="118" t="s">
        <v>1365</v>
      </c>
      <c r="E620" s="118" t="s">
        <v>1366</v>
      </c>
      <c r="AH620" s="27" t="s">
        <v>777</v>
      </c>
      <c r="AS620" s="39" t="s">
        <v>1304</v>
      </c>
      <c r="AW620" s="39">
        <v>726</v>
      </c>
      <c r="AY620" s="30" t="s">
        <v>3720</v>
      </c>
      <c r="BB620" s="178" t="s">
        <v>155</v>
      </c>
      <c r="BD620" s="96"/>
      <c r="BG620" s="45">
        <v>44782</v>
      </c>
      <c r="BH620" s="45"/>
      <c r="BJ620" s="26"/>
      <c r="BK620" s="26">
        <v>86</v>
      </c>
      <c r="BL620" s="26" t="e">
        <v>#VALUE!</v>
      </c>
      <c r="BM620" s="26"/>
      <c r="BN620" s="26"/>
      <c r="BO620" s="79"/>
      <c r="BP620" s="26">
        <f>Tabela3[[#This Row],[1º trim/2025]]+Tabela3[[#This Row],[2º trim/2025]]+Tabela3[[#This Row],[3º trim/2025]]+Tabela3[[#This Row],[4º trim/2025]]</f>
        <v>0</v>
      </c>
      <c r="BQ620" s="26"/>
      <c r="BR620" s="26"/>
      <c r="BS620" s="26"/>
      <c r="BT620" s="26"/>
    </row>
    <row r="621" spans="1:72" hidden="1" x14ac:dyDescent="0.25">
      <c r="B621" s="273">
        <v>620</v>
      </c>
      <c r="C621" s="36">
        <v>2022</v>
      </c>
      <c r="D621" s="118" t="s">
        <v>1330</v>
      </c>
      <c r="E621" s="118" t="s">
        <v>1331</v>
      </c>
      <c r="AH621" s="27" t="s">
        <v>777</v>
      </c>
      <c r="AO621" s="184">
        <v>2022</v>
      </c>
      <c r="AP621" s="38" t="s">
        <v>1332</v>
      </c>
      <c r="AQ621" s="38">
        <v>44628</v>
      </c>
      <c r="AS621" s="39" t="s">
        <v>1333</v>
      </c>
      <c r="AV621" s="42" t="s">
        <v>833</v>
      </c>
      <c r="AW621" s="39">
        <v>710</v>
      </c>
      <c r="AY621" s="30" t="s">
        <v>3721</v>
      </c>
      <c r="BB621" s="178" t="s">
        <v>155</v>
      </c>
      <c r="BD621" s="96"/>
      <c r="BG621" s="45">
        <v>44677</v>
      </c>
      <c r="BH621" s="45"/>
      <c r="BI621" s="45" t="s">
        <v>3722</v>
      </c>
      <c r="BJ621" s="26"/>
      <c r="BK621" s="26">
        <v>82</v>
      </c>
      <c r="BL621" s="26" t="e">
        <v>#VALUE!</v>
      </c>
      <c r="BM621" s="26"/>
      <c r="BN621" s="26"/>
      <c r="BO621" s="79"/>
      <c r="BP621" s="26">
        <f>Tabela3[[#This Row],[1º trim/2025]]+Tabela3[[#This Row],[2º trim/2025]]+Tabela3[[#This Row],[3º trim/2025]]+Tabela3[[#This Row],[4º trim/2025]]</f>
        <v>0</v>
      </c>
      <c r="BQ621" s="26"/>
      <c r="BR621" s="26"/>
      <c r="BS621" s="26"/>
      <c r="BT621" s="26"/>
    </row>
    <row r="622" spans="1:72" hidden="1" x14ac:dyDescent="0.25">
      <c r="B622" s="273">
        <v>621</v>
      </c>
      <c r="C622" s="36">
        <v>2022</v>
      </c>
      <c r="D622" s="118" t="s">
        <v>1343</v>
      </c>
      <c r="E622" s="118" t="s">
        <v>1344</v>
      </c>
      <c r="AH622" s="27" t="s">
        <v>777</v>
      </c>
      <c r="AW622" s="39">
        <v>714</v>
      </c>
      <c r="AY622" s="30" t="s">
        <v>1345</v>
      </c>
      <c r="BB622" s="178" t="s">
        <v>155</v>
      </c>
      <c r="BD622" s="96"/>
      <c r="BG622" s="45">
        <v>45291</v>
      </c>
      <c r="BH622" s="45"/>
      <c r="BJ622" s="26"/>
      <c r="BK622" s="26">
        <v>55</v>
      </c>
      <c r="BL622" s="26" t="e">
        <v>#VALUE!</v>
      </c>
      <c r="BM622" s="26"/>
      <c r="BN622" s="26"/>
      <c r="BO622" s="79"/>
      <c r="BP622" s="26">
        <f>Tabela3[[#This Row],[1º trim/2025]]+Tabela3[[#This Row],[2º trim/2025]]+Tabela3[[#This Row],[3º trim/2025]]+Tabela3[[#This Row],[4º trim/2025]]</f>
        <v>0</v>
      </c>
      <c r="BQ622" s="26"/>
      <c r="BR622" s="26"/>
      <c r="BS622" s="26"/>
      <c r="BT622" s="26"/>
    </row>
    <row r="623" spans="1:72" hidden="1" x14ac:dyDescent="0.25">
      <c r="B623" s="273">
        <v>622</v>
      </c>
      <c r="C623" s="36">
        <v>2022</v>
      </c>
      <c r="D623" s="118" t="s">
        <v>1340</v>
      </c>
      <c r="E623" s="118" t="s">
        <v>1341</v>
      </c>
      <c r="AH623" s="27" t="s">
        <v>777</v>
      </c>
      <c r="AS623" s="39" t="s">
        <v>1333</v>
      </c>
      <c r="AW623" s="39">
        <v>713</v>
      </c>
      <c r="AY623" s="30" t="s">
        <v>1342</v>
      </c>
      <c r="BB623" s="178" t="s">
        <v>155</v>
      </c>
      <c r="BD623" s="96"/>
      <c r="BG623" s="45">
        <v>44945</v>
      </c>
      <c r="BH623" s="45"/>
      <c r="BJ623" s="26"/>
      <c r="BK623" s="26">
        <v>84</v>
      </c>
      <c r="BL623" s="26" t="e">
        <v>#VALUE!</v>
      </c>
      <c r="BM623" s="26"/>
      <c r="BN623" s="26"/>
      <c r="BO623" s="79"/>
      <c r="BP623" s="26">
        <f>Tabela3[[#This Row],[1º trim/2025]]+Tabela3[[#This Row],[2º trim/2025]]+Tabela3[[#This Row],[3º trim/2025]]+Tabela3[[#This Row],[4º trim/2025]]</f>
        <v>0</v>
      </c>
      <c r="BQ623" s="26"/>
      <c r="BR623" s="26"/>
      <c r="BS623" s="26"/>
      <c r="BT623" s="26"/>
    </row>
    <row r="624" spans="1:72" hidden="1" x14ac:dyDescent="0.25">
      <c r="A624" s="44" t="s">
        <v>501</v>
      </c>
      <c r="B624" s="273">
        <v>623</v>
      </c>
      <c r="C624" s="36">
        <v>2022</v>
      </c>
      <c r="D624" s="118" t="s">
        <v>1421</v>
      </c>
      <c r="E624" s="118" t="s">
        <v>1422</v>
      </c>
      <c r="G624" s="296" t="s">
        <v>3654</v>
      </c>
      <c r="AD624" s="188" t="s">
        <v>465</v>
      </c>
      <c r="AG624" s="27" t="s">
        <v>1834</v>
      </c>
      <c r="AH624" s="27" t="s">
        <v>423</v>
      </c>
      <c r="AL624" s="120" t="s">
        <v>29</v>
      </c>
      <c r="AN624" s="27" t="s">
        <v>154</v>
      </c>
      <c r="AP624" s="38" t="s">
        <v>501</v>
      </c>
      <c r="AQ624" s="38" t="s">
        <v>501</v>
      </c>
      <c r="AR624" s="39" t="s">
        <v>664</v>
      </c>
      <c r="AS624" s="188" t="s">
        <v>1081</v>
      </c>
      <c r="AT624" s="212"/>
      <c r="AU624" s="195">
        <v>0.83333333333333304</v>
      </c>
      <c r="AV624" s="172" t="s">
        <v>807</v>
      </c>
      <c r="AW624" s="39">
        <v>742</v>
      </c>
      <c r="AY624" s="30" t="s">
        <v>1423</v>
      </c>
      <c r="BB624" s="178"/>
      <c r="BC624" s="96" t="s">
        <v>501</v>
      </c>
      <c r="BF624" s="27" t="s">
        <v>3655</v>
      </c>
      <c r="BG624" s="45">
        <v>45741</v>
      </c>
      <c r="BH624" s="45"/>
      <c r="BK624" s="28">
        <v>40</v>
      </c>
      <c r="BL624" s="28">
        <v>73</v>
      </c>
      <c r="BM624" s="27" t="s">
        <v>3723</v>
      </c>
      <c r="BN624" s="194">
        <v>136</v>
      </c>
      <c r="BP624" s="26">
        <f>Tabela3[[#This Row],[1º trim/2025]]+Tabela3[[#This Row],[2º trim/2025]]+Tabela3[[#This Row],[3º trim/2025]]+Tabela3[[#This Row],[4º trim/2025]]</f>
        <v>11</v>
      </c>
      <c r="BQ624" s="28">
        <v>11</v>
      </c>
    </row>
    <row r="625" spans="1:72" hidden="1" x14ac:dyDescent="0.25">
      <c r="B625" s="273">
        <v>624</v>
      </c>
      <c r="C625" s="36">
        <v>2022</v>
      </c>
      <c r="D625" s="118" t="s">
        <v>1294</v>
      </c>
      <c r="E625" s="118" t="s">
        <v>1295</v>
      </c>
      <c r="AC625" s="26" t="s">
        <v>1093</v>
      </c>
      <c r="AH625" s="27" t="s">
        <v>777</v>
      </c>
      <c r="AT625" s="37"/>
      <c r="AW625" s="39">
        <v>704</v>
      </c>
      <c r="AY625" s="30" t="s">
        <v>1296</v>
      </c>
      <c r="BB625" s="178" t="s">
        <v>155</v>
      </c>
      <c r="BD625" s="96"/>
      <c r="BG625" s="45">
        <v>44677</v>
      </c>
      <c r="BH625" s="45"/>
      <c r="BJ625" s="26"/>
      <c r="BK625" s="26">
        <v>127</v>
      </c>
      <c r="BL625" s="26" t="e">
        <v>#VALUE!</v>
      </c>
      <c r="BM625" s="26"/>
      <c r="BN625" s="26"/>
      <c r="BO625" s="79"/>
      <c r="BP625" s="26">
        <f>Tabela3[[#This Row],[1º trim/2025]]+Tabela3[[#This Row],[2º trim/2025]]+Tabela3[[#This Row],[3º trim/2025]]+Tabela3[[#This Row],[4º trim/2025]]</f>
        <v>0</v>
      </c>
      <c r="BQ625" s="26"/>
      <c r="BR625" s="26"/>
      <c r="BS625" s="26"/>
      <c r="BT625" s="26"/>
    </row>
    <row r="626" spans="1:72" hidden="1" x14ac:dyDescent="0.25">
      <c r="B626" s="273">
        <v>625</v>
      </c>
      <c r="C626" s="36">
        <v>2022</v>
      </c>
      <c r="D626" s="118" t="s">
        <v>1294</v>
      </c>
      <c r="E626" s="118" t="s">
        <v>1444</v>
      </c>
      <c r="AC626" s="26" t="s">
        <v>1093</v>
      </c>
      <c r="AF626" s="27" t="s">
        <v>78</v>
      </c>
      <c r="AH626" s="27" t="s">
        <v>777</v>
      </c>
      <c r="AW626" s="39">
        <v>749</v>
      </c>
      <c r="AY626" s="30" t="s">
        <v>1445</v>
      </c>
      <c r="BB626" s="178" t="s">
        <v>155</v>
      </c>
      <c r="BD626" s="96"/>
      <c r="BG626" s="45">
        <v>44985</v>
      </c>
      <c r="BH626" s="45"/>
      <c r="BJ626" s="26"/>
      <c r="BK626" s="26">
        <v>72</v>
      </c>
      <c r="BL626" s="26" t="e">
        <v>#VALUE!</v>
      </c>
      <c r="BM626" s="26"/>
      <c r="BN626" s="26"/>
      <c r="BO626" s="79"/>
      <c r="BP626" s="26">
        <f>Tabela3[[#This Row],[1º trim/2025]]+Tabela3[[#This Row],[2º trim/2025]]+Tabela3[[#This Row],[3º trim/2025]]+Tabela3[[#This Row],[4º trim/2025]]</f>
        <v>0</v>
      </c>
      <c r="BQ626" s="26"/>
      <c r="BR626" s="26"/>
      <c r="BS626" s="26"/>
      <c r="BT626" s="26"/>
    </row>
    <row r="627" spans="1:72" hidden="1" x14ac:dyDescent="0.25">
      <c r="B627" s="273">
        <v>626</v>
      </c>
      <c r="C627" s="36">
        <v>2022</v>
      </c>
      <c r="D627" s="118" t="s">
        <v>1669</v>
      </c>
      <c r="E627" s="118" t="s">
        <v>1670</v>
      </c>
      <c r="AC627" s="26" t="s">
        <v>1093</v>
      </c>
      <c r="AF627" s="27" t="s">
        <v>78</v>
      </c>
      <c r="AH627" s="27" t="s">
        <v>777</v>
      </c>
      <c r="AS627" s="39" t="s">
        <v>720</v>
      </c>
      <c r="AW627" s="39">
        <v>821</v>
      </c>
      <c r="AY627" s="30" t="s">
        <v>1671</v>
      </c>
      <c r="BB627" s="178" t="s">
        <v>155</v>
      </c>
      <c r="BD627" s="96"/>
      <c r="BG627" s="45">
        <v>44999</v>
      </c>
      <c r="BH627" s="45"/>
      <c r="BJ627" s="26"/>
      <c r="BK627" s="26"/>
      <c r="BL627" s="26" t="e">
        <v>#VALUE!</v>
      </c>
      <c r="BM627" s="26"/>
      <c r="BN627" s="26"/>
      <c r="BO627" s="79"/>
      <c r="BP627" s="26">
        <f>Tabela3[[#This Row],[1º trim/2025]]+Tabela3[[#This Row],[2º trim/2025]]+Tabela3[[#This Row],[3º trim/2025]]+Tabela3[[#This Row],[4º trim/2025]]</f>
        <v>0</v>
      </c>
      <c r="BQ627" s="26"/>
      <c r="BR627" s="26"/>
      <c r="BS627" s="26"/>
      <c r="BT627" s="26"/>
    </row>
    <row r="628" spans="1:72" hidden="1" x14ac:dyDescent="0.25">
      <c r="B628" s="273">
        <v>627</v>
      </c>
      <c r="C628" s="36">
        <v>2022</v>
      </c>
      <c r="D628" s="118" t="s">
        <v>2808</v>
      </c>
      <c r="E628" s="118" t="s">
        <v>2809</v>
      </c>
      <c r="AH628" s="27" t="s">
        <v>28</v>
      </c>
      <c r="AL628" s="120" t="s">
        <v>47</v>
      </c>
      <c r="BB628" s="178" t="s">
        <v>155</v>
      </c>
      <c r="BD628" s="96"/>
      <c r="BF628" s="27" t="s">
        <v>44</v>
      </c>
      <c r="BG628" s="45">
        <v>44693</v>
      </c>
      <c r="BH628" s="45"/>
      <c r="BJ628" s="26"/>
      <c r="BK628" s="26">
        <v>6</v>
      </c>
      <c r="BL628" s="26" t="e">
        <v>#VALUE!</v>
      </c>
      <c r="BM628" s="26"/>
      <c r="BN628" s="26"/>
      <c r="BO628" s="79"/>
      <c r="BP628" s="26">
        <f>Tabela3[[#This Row],[1º trim/2025]]+Tabela3[[#This Row],[2º trim/2025]]+Tabela3[[#This Row],[3º trim/2025]]+Tabela3[[#This Row],[4º trim/2025]]</f>
        <v>0</v>
      </c>
      <c r="BQ628" s="26"/>
      <c r="BR628" s="26"/>
      <c r="BS628" s="26"/>
      <c r="BT628" s="26"/>
    </row>
    <row r="629" spans="1:72" hidden="1" x14ac:dyDescent="0.25">
      <c r="A629" s="44" t="s">
        <v>501</v>
      </c>
      <c r="B629" s="273">
        <v>628</v>
      </c>
      <c r="C629" s="36">
        <v>2022</v>
      </c>
      <c r="D629" s="118" t="s">
        <v>1254</v>
      </c>
      <c r="E629" s="118" t="s">
        <v>1255</v>
      </c>
      <c r="F629" s="118" t="s">
        <v>3724</v>
      </c>
      <c r="G629" s="296" t="s">
        <v>3654</v>
      </c>
      <c r="AG629" s="27" t="s">
        <v>1834</v>
      </c>
      <c r="AH629" s="27" t="s">
        <v>423</v>
      </c>
      <c r="AL629" s="120" t="s">
        <v>29</v>
      </c>
      <c r="AN629" s="27" t="s">
        <v>154</v>
      </c>
      <c r="AP629" s="38" t="s">
        <v>501</v>
      </c>
      <c r="AQ629" s="38" t="s">
        <v>501</v>
      </c>
      <c r="AR629" s="39" t="s">
        <v>664</v>
      </c>
      <c r="AS629" s="188" t="s">
        <v>1081</v>
      </c>
      <c r="AT629" s="212" t="s">
        <v>3725</v>
      </c>
      <c r="AU629" s="195">
        <v>0.33333333333333298</v>
      </c>
      <c r="AV629" s="42" t="s">
        <v>874</v>
      </c>
      <c r="AW629" s="39">
        <v>690</v>
      </c>
      <c r="AY629" s="30" t="s">
        <v>1256</v>
      </c>
      <c r="BB629" s="178"/>
      <c r="BC629" s="96" t="s">
        <v>501</v>
      </c>
      <c r="BF629" s="27" t="s">
        <v>3655</v>
      </c>
      <c r="BG629" s="45">
        <v>45741</v>
      </c>
      <c r="BH629" s="45"/>
      <c r="BK629" s="28">
        <v>117</v>
      </c>
      <c r="BL629" s="28">
        <v>35</v>
      </c>
      <c r="BM629" s="27" t="s">
        <v>3726</v>
      </c>
      <c r="BN629" s="194">
        <v>84</v>
      </c>
      <c r="BP629" s="26">
        <f>Tabela3[[#This Row],[1º trim/2025]]+Tabela3[[#This Row],[2º trim/2025]]+Tabela3[[#This Row],[3º trim/2025]]+Tabela3[[#This Row],[4º trim/2025]]</f>
        <v>3</v>
      </c>
      <c r="BQ629" s="28">
        <v>3</v>
      </c>
    </row>
    <row r="630" spans="1:72" hidden="1" x14ac:dyDescent="0.25">
      <c r="B630" s="273">
        <v>629</v>
      </c>
      <c r="C630" s="36">
        <v>2022</v>
      </c>
      <c r="D630" s="118" t="s">
        <v>988</v>
      </c>
      <c r="E630" s="118" t="s">
        <v>989</v>
      </c>
      <c r="AG630" s="27" t="s">
        <v>990</v>
      </c>
      <c r="AH630" s="27" t="s">
        <v>423</v>
      </c>
      <c r="AT630" s="37" t="s">
        <v>972</v>
      </c>
      <c r="AW630" s="39">
        <v>587</v>
      </c>
      <c r="AY630" s="30" t="s">
        <v>991</v>
      </c>
      <c r="BB630" s="178" t="s">
        <v>155</v>
      </c>
      <c r="BD630" s="96"/>
      <c r="BG630" s="45">
        <v>44862</v>
      </c>
      <c r="BH630" s="45"/>
      <c r="BJ630" s="26"/>
      <c r="BK630" s="26">
        <v>32</v>
      </c>
      <c r="BL630" s="26"/>
      <c r="BM630" s="26"/>
      <c r="BN630" s="26"/>
      <c r="BO630" s="79"/>
      <c r="BP630" s="26">
        <f>Tabela3[[#This Row],[1º trim/2025]]+Tabela3[[#This Row],[2º trim/2025]]+Tabela3[[#This Row],[3º trim/2025]]+Tabela3[[#This Row],[4º trim/2025]]</f>
        <v>0</v>
      </c>
      <c r="BQ630" s="26"/>
      <c r="BR630" s="26"/>
      <c r="BS630" s="26"/>
      <c r="BT630" s="26"/>
    </row>
    <row r="631" spans="1:72" hidden="1" x14ac:dyDescent="0.25">
      <c r="B631" s="273">
        <v>630</v>
      </c>
      <c r="C631" s="36">
        <v>2022</v>
      </c>
      <c r="D631" s="118" t="s">
        <v>1507</v>
      </c>
      <c r="E631" s="118" t="s">
        <v>1508</v>
      </c>
      <c r="AH631" s="27" t="s">
        <v>777</v>
      </c>
      <c r="AW631" s="39">
        <v>773</v>
      </c>
      <c r="AY631" s="30" t="s">
        <v>1509</v>
      </c>
      <c r="BB631" s="178" t="s">
        <v>155</v>
      </c>
      <c r="BD631" s="96"/>
      <c r="BG631" s="45">
        <v>45377</v>
      </c>
      <c r="BH631" s="45"/>
      <c r="BJ631" s="26"/>
      <c r="BK631" s="26">
        <v>520</v>
      </c>
      <c r="BL631" s="26">
        <v>5</v>
      </c>
      <c r="BM631" s="26"/>
      <c r="BN631" s="26"/>
      <c r="BO631" s="79"/>
      <c r="BP631" s="26">
        <f>Tabela3[[#This Row],[1º trim/2025]]+Tabela3[[#This Row],[2º trim/2025]]+Tabela3[[#This Row],[3º trim/2025]]+Tabela3[[#This Row],[4º trim/2025]]</f>
        <v>0</v>
      </c>
      <c r="BQ631" s="26"/>
      <c r="BR631" s="26"/>
      <c r="BS631" s="26"/>
      <c r="BT631" s="26"/>
    </row>
    <row r="632" spans="1:72" hidden="1" x14ac:dyDescent="0.25">
      <c r="B632" s="273">
        <v>631</v>
      </c>
      <c r="C632" s="36">
        <v>2022</v>
      </c>
      <c r="D632" s="118" t="s">
        <v>1297</v>
      </c>
      <c r="E632" s="118" t="s">
        <v>1298</v>
      </c>
      <c r="AH632" s="27" t="s">
        <v>423</v>
      </c>
      <c r="AW632" s="39">
        <v>705</v>
      </c>
      <c r="AY632" s="30" t="s">
        <v>1299</v>
      </c>
      <c r="BB632" s="178" t="s">
        <v>155</v>
      </c>
      <c r="BD632" s="96"/>
      <c r="BG632" s="45">
        <v>44774</v>
      </c>
      <c r="BH632" s="45"/>
      <c r="BJ632" s="26"/>
      <c r="BK632" s="26">
        <v>20</v>
      </c>
      <c r="BL632" s="26"/>
      <c r="BM632" s="26"/>
      <c r="BN632" s="26"/>
      <c r="BO632" s="79"/>
      <c r="BP632" s="26">
        <f>Tabela3[[#This Row],[1º trim/2025]]+Tabela3[[#This Row],[2º trim/2025]]+Tabela3[[#This Row],[3º trim/2025]]+Tabela3[[#This Row],[4º trim/2025]]</f>
        <v>0</v>
      </c>
      <c r="BQ632" s="26"/>
      <c r="BR632" s="26"/>
      <c r="BS632" s="26"/>
      <c r="BT632" s="26"/>
    </row>
    <row r="633" spans="1:72" hidden="1" x14ac:dyDescent="0.25">
      <c r="B633" s="273">
        <v>632</v>
      </c>
      <c r="C633" s="36">
        <v>2022</v>
      </c>
      <c r="D633" s="118" t="s">
        <v>1552</v>
      </c>
      <c r="E633" s="118" t="s">
        <v>1553</v>
      </c>
      <c r="AH633" s="27" t="s">
        <v>85</v>
      </c>
      <c r="AL633" s="120" t="s">
        <v>47</v>
      </c>
      <c r="BB633" s="178" t="s">
        <v>155</v>
      </c>
      <c r="BD633" s="96"/>
      <c r="BF633" s="27" t="s">
        <v>44</v>
      </c>
      <c r="BG633" s="45">
        <v>44966</v>
      </c>
      <c r="BH633" s="45"/>
      <c r="BJ633" s="26"/>
      <c r="BK633" s="26">
        <v>60</v>
      </c>
      <c r="BL633" s="26"/>
      <c r="BM633" s="26"/>
      <c r="BN633" s="26"/>
      <c r="BO633" s="79"/>
      <c r="BP633" s="26">
        <f>Tabela3[[#This Row],[1º trim/2025]]+Tabela3[[#This Row],[2º trim/2025]]+Tabela3[[#This Row],[3º trim/2025]]+Tabela3[[#This Row],[4º trim/2025]]</f>
        <v>0</v>
      </c>
      <c r="BQ633" s="26"/>
      <c r="BR633" s="26"/>
      <c r="BS633" s="26"/>
      <c r="BT633" s="26"/>
    </row>
    <row r="634" spans="1:72" hidden="1" x14ac:dyDescent="0.25">
      <c r="B634" s="273">
        <v>633</v>
      </c>
      <c r="C634" s="36">
        <v>2022</v>
      </c>
      <c r="D634" s="118" t="s">
        <v>1291</v>
      </c>
      <c r="E634" s="118" t="s">
        <v>3727</v>
      </c>
      <c r="AF634" s="27" t="s">
        <v>209</v>
      </c>
      <c r="AW634" s="39">
        <v>703</v>
      </c>
      <c r="BB634" s="178" t="s">
        <v>155</v>
      </c>
      <c r="BD634" s="96"/>
      <c r="BE634" s="46" t="s">
        <v>1293</v>
      </c>
      <c r="BH634" s="45"/>
      <c r="BJ634" s="26"/>
      <c r="BK634" s="26"/>
      <c r="BL634" s="26"/>
      <c r="BM634" s="26"/>
      <c r="BN634" s="26"/>
      <c r="BO634" s="79"/>
      <c r="BP634" s="26">
        <f>Tabela3[[#This Row],[1º trim/2025]]+Tabela3[[#This Row],[2º trim/2025]]+Tabela3[[#This Row],[3º trim/2025]]+Tabela3[[#This Row],[4º trim/2025]]</f>
        <v>0</v>
      </c>
      <c r="BQ634" s="26"/>
      <c r="BR634" s="26"/>
      <c r="BS634" s="26"/>
      <c r="BT634" s="26"/>
    </row>
    <row r="635" spans="1:72" hidden="1" x14ac:dyDescent="0.25">
      <c r="B635" s="273">
        <v>634</v>
      </c>
      <c r="C635" s="36">
        <v>2022</v>
      </c>
      <c r="D635" s="118" t="s">
        <v>1291</v>
      </c>
      <c r="E635" s="118" t="s">
        <v>3727</v>
      </c>
      <c r="I635" s="224" t="s">
        <v>3646</v>
      </c>
      <c r="AC635" s="26" t="s">
        <v>1093</v>
      </c>
      <c r="AF635" s="27" t="s">
        <v>90</v>
      </c>
      <c r="AH635" s="27" t="s">
        <v>777</v>
      </c>
      <c r="AS635" s="39" t="s">
        <v>1304</v>
      </c>
      <c r="AW635" s="39">
        <v>709</v>
      </c>
      <c r="AY635" s="30" t="s">
        <v>1305</v>
      </c>
      <c r="BB635" s="178" t="s">
        <v>155</v>
      </c>
      <c r="BD635" s="96"/>
      <c r="BG635" s="45">
        <v>44788</v>
      </c>
      <c r="BH635" s="45"/>
      <c r="BJ635" s="26"/>
      <c r="BK635" s="26" t="s">
        <v>633</v>
      </c>
      <c r="BL635" s="26"/>
      <c r="BM635" s="26"/>
      <c r="BN635" s="26"/>
      <c r="BO635" s="79"/>
      <c r="BP635" s="26">
        <f>Tabela3[[#This Row],[1º trim/2025]]+Tabela3[[#This Row],[2º trim/2025]]+Tabela3[[#This Row],[3º trim/2025]]+Tabela3[[#This Row],[4º trim/2025]]</f>
        <v>0</v>
      </c>
      <c r="BQ635" s="26"/>
      <c r="BR635" s="26"/>
      <c r="BS635" s="26"/>
      <c r="BT635" s="26"/>
    </row>
    <row r="636" spans="1:72" hidden="1" x14ac:dyDescent="0.25">
      <c r="B636" s="273">
        <v>635</v>
      </c>
      <c r="C636" s="36">
        <v>2022</v>
      </c>
      <c r="D636" s="118" t="s">
        <v>1291</v>
      </c>
      <c r="E636" s="118" t="s">
        <v>3728</v>
      </c>
      <c r="I636" s="224" t="s">
        <v>3646</v>
      </c>
      <c r="AC636" s="26" t="s">
        <v>1093</v>
      </c>
      <c r="AF636" s="27" t="s">
        <v>90</v>
      </c>
      <c r="AH636" s="27" t="s">
        <v>777</v>
      </c>
      <c r="AS636" s="39" t="s">
        <v>1304</v>
      </c>
      <c r="AW636" s="39">
        <v>709</v>
      </c>
      <c r="AY636" s="30" t="s">
        <v>1305</v>
      </c>
      <c r="BB636" s="178" t="s">
        <v>155</v>
      </c>
      <c r="BD636" s="96"/>
      <c r="BG636" s="45">
        <v>44788</v>
      </c>
      <c r="BH636" s="45"/>
      <c r="BJ636" s="26"/>
      <c r="BK636" s="26" t="s">
        <v>633</v>
      </c>
      <c r="BL636" s="26"/>
      <c r="BM636" s="26"/>
      <c r="BN636" s="26"/>
      <c r="BO636" s="79"/>
      <c r="BP636" s="26">
        <f>Tabela3[[#This Row],[1º trim/2025]]+Tabela3[[#This Row],[2º trim/2025]]+Tabela3[[#This Row],[3º trim/2025]]+Tabela3[[#This Row],[4º trim/2025]]</f>
        <v>0</v>
      </c>
      <c r="BQ636" s="26"/>
      <c r="BR636" s="26"/>
      <c r="BS636" s="26"/>
      <c r="BT636" s="26"/>
    </row>
    <row r="637" spans="1:72" hidden="1" x14ac:dyDescent="0.25">
      <c r="B637" s="273">
        <v>636</v>
      </c>
      <c r="C637" s="36">
        <v>2022</v>
      </c>
      <c r="D637" s="118" t="s">
        <v>1291</v>
      </c>
      <c r="E637" s="118" t="s">
        <v>3729</v>
      </c>
      <c r="I637" s="224" t="s">
        <v>3646</v>
      </c>
      <c r="AC637" s="26" t="s">
        <v>1093</v>
      </c>
      <c r="AF637" s="27" t="s">
        <v>90</v>
      </c>
      <c r="AH637" s="27" t="s">
        <v>777</v>
      </c>
      <c r="AS637" s="39" t="s">
        <v>1304</v>
      </c>
      <c r="AW637" s="39">
        <v>709</v>
      </c>
      <c r="AY637" s="30" t="s">
        <v>1305</v>
      </c>
      <c r="BB637" s="178" t="s">
        <v>155</v>
      </c>
      <c r="BD637" s="96"/>
      <c r="BG637" s="45">
        <v>44788</v>
      </c>
      <c r="BH637" s="45"/>
      <c r="BJ637" s="26"/>
      <c r="BK637" s="26" t="s">
        <v>633</v>
      </c>
      <c r="BL637" s="26"/>
      <c r="BM637" s="26"/>
      <c r="BN637" s="26"/>
      <c r="BO637" s="79"/>
      <c r="BP637" s="26">
        <f>Tabela3[[#This Row],[1º trim/2025]]+Tabela3[[#This Row],[2º trim/2025]]+Tabela3[[#This Row],[3º trim/2025]]+Tabela3[[#This Row],[4º trim/2025]]</f>
        <v>0</v>
      </c>
      <c r="BQ637" s="26"/>
      <c r="BR637" s="26"/>
      <c r="BS637" s="26"/>
      <c r="BT637" s="26"/>
    </row>
    <row r="638" spans="1:72" hidden="1" x14ac:dyDescent="0.25">
      <c r="B638" s="273">
        <v>637</v>
      </c>
      <c r="C638" s="36">
        <v>2022</v>
      </c>
      <c r="D638" s="118" t="s">
        <v>1291</v>
      </c>
      <c r="E638" s="118" t="s">
        <v>3730</v>
      </c>
      <c r="I638" s="224" t="s">
        <v>3646</v>
      </c>
      <c r="AC638" s="26" t="s">
        <v>1093</v>
      </c>
      <c r="AF638" s="27" t="s">
        <v>90</v>
      </c>
      <c r="AH638" s="27" t="s">
        <v>777</v>
      </c>
      <c r="AS638" s="39" t="s">
        <v>1304</v>
      </c>
      <c r="AW638" s="39">
        <v>709</v>
      </c>
      <c r="AY638" s="30" t="s">
        <v>1305</v>
      </c>
      <c r="BB638" s="178" t="s">
        <v>155</v>
      </c>
      <c r="BD638" s="96"/>
      <c r="BG638" s="45">
        <v>44788</v>
      </c>
      <c r="BH638" s="45"/>
      <c r="BJ638" s="26"/>
      <c r="BK638" s="26" t="s">
        <v>633</v>
      </c>
      <c r="BL638" s="26"/>
      <c r="BM638" s="26"/>
      <c r="BN638" s="26"/>
      <c r="BO638" s="79"/>
      <c r="BP638" s="26">
        <f>Tabela3[[#This Row],[1º trim/2025]]+Tabela3[[#This Row],[2º trim/2025]]+Tabela3[[#This Row],[3º trim/2025]]+Tabela3[[#This Row],[4º trim/2025]]</f>
        <v>0</v>
      </c>
      <c r="BQ638" s="26"/>
      <c r="BR638" s="26"/>
      <c r="BS638" s="26"/>
      <c r="BT638" s="26"/>
    </row>
    <row r="639" spans="1:72" hidden="1" x14ac:dyDescent="0.25">
      <c r="B639" s="273">
        <v>638</v>
      </c>
      <c r="C639" s="36">
        <v>2022</v>
      </c>
      <c r="D639" s="118" t="s">
        <v>1291</v>
      </c>
      <c r="E639" s="118" t="s">
        <v>3731</v>
      </c>
      <c r="I639" s="224" t="s">
        <v>3646</v>
      </c>
      <c r="AC639" s="26" t="s">
        <v>1093</v>
      </c>
      <c r="AF639" s="27" t="s">
        <v>90</v>
      </c>
      <c r="AH639" s="27" t="s">
        <v>777</v>
      </c>
      <c r="AS639" s="39" t="s">
        <v>1304</v>
      </c>
      <c r="AW639" s="39">
        <v>709</v>
      </c>
      <c r="AY639" s="30" t="s">
        <v>1305</v>
      </c>
      <c r="BB639" s="178" t="s">
        <v>155</v>
      </c>
      <c r="BD639" s="96"/>
      <c r="BG639" s="45">
        <v>44788</v>
      </c>
      <c r="BH639" s="45"/>
      <c r="BJ639" s="26"/>
      <c r="BK639" s="26" t="s">
        <v>633</v>
      </c>
      <c r="BL639" s="26"/>
      <c r="BM639" s="26"/>
      <c r="BN639" s="26"/>
      <c r="BO639" s="79"/>
      <c r="BP639" s="26">
        <f>Tabela3[[#This Row],[1º trim/2025]]+Tabela3[[#This Row],[2º trim/2025]]+Tabela3[[#This Row],[3º trim/2025]]+Tabela3[[#This Row],[4º trim/2025]]</f>
        <v>0</v>
      </c>
      <c r="BQ639" s="26"/>
      <c r="BR639" s="26"/>
      <c r="BS639" s="26"/>
      <c r="BT639" s="26"/>
    </row>
    <row r="640" spans="1:72" hidden="1" x14ac:dyDescent="0.25">
      <c r="B640" s="273">
        <v>639</v>
      </c>
      <c r="C640" s="36">
        <v>2022</v>
      </c>
      <c r="D640" s="118" t="s">
        <v>1291</v>
      </c>
      <c r="E640" s="118" t="s">
        <v>3732</v>
      </c>
      <c r="I640" s="224" t="s">
        <v>3646</v>
      </c>
      <c r="AC640" s="26" t="s">
        <v>1093</v>
      </c>
      <c r="AF640" s="27" t="s">
        <v>90</v>
      </c>
      <c r="AH640" s="27" t="s">
        <v>777</v>
      </c>
      <c r="AS640" s="39" t="s">
        <v>1304</v>
      </c>
      <c r="AW640" s="39">
        <v>709</v>
      </c>
      <c r="AY640" s="30" t="s">
        <v>1305</v>
      </c>
      <c r="BB640" s="178" t="s">
        <v>155</v>
      </c>
      <c r="BD640" s="96"/>
      <c r="BG640" s="45">
        <v>44788</v>
      </c>
      <c r="BH640" s="45"/>
      <c r="BJ640" s="26"/>
      <c r="BK640" s="26" t="s">
        <v>633</v>
      </c>
      <c r="BL640" s="26"/>
      <c r="BM640" s="26"/>
      <c r="BN640" s="26"/>
      <c r="BO640" s="79"/>
      <c r="BP640" s="26">
        <f>Tabela3[[#This Row],[1º trim/2025]]+Tabela3[[#This Row],[2º trim/2025]]+Tabela3[[#This Row],[3º trim/2025]]+Tabela3[[#This Row],[4º trim/2025]]</f>
        <v>0</v>
      </c>
      <c r="BQ640" s="26"/>
      <c r="BR640" s="26"/>
      <c r="BS640" s="26"/>
      <c r="BT640" s="26"/>
    </row>
    <row r="641" spans="2:72" hidden="1" x14ac:dyDescent="0.25">
      <c r="B641" s="273">
        <v>640</v>
      </c>
      <c r="C641" s="36">
        <v>2022</v>
      </c>
      <c r="D641" s="118" t="s">
        <v>1291</v>
      </c>
      <c r="E641" s="118" t="s">
        <v>3733</v>
      </c>
      <c r="I641" s="224" t="s">
        <v>3646</v>
      </c>
      <c r="AC641" s="26" t="s">
        <v>1093</v>
      </c>
      <c r="AF641" s="27" t="s">
        <v>90</v>
      </c>
      <c r="AH641" s="27" t="s">
        <v>777</v>
      </c>
      <c r="AS641" s="39" t="s">
        <v>1304</v>
      </c>
      <c r="AW641" s="39">
        <v>709</v>
      </c>
      <c r="AY641" s="30" t="s">
        <v>1305</v>
      </c>
      <c r="BB641" s="178" t="s">
        <v>155</v>
      </c>
      <c r="BD641" s="96"/>
      <c r="BG641" s="45">
        <v>44788</v>
      </c>
      <c r="BH641" s="45"/>
      <c r="BJ641" s="26"/>
      <c r="BK641" s="26" t="s">
        <v>633</v>
      </c>
      <c r="BL641" s="26"/>
      <c r="BM641" s="26"/>
      <c r="BN641" s="26"/>
      <c r="BO641" s="79"/>
      <c r="BP641" s="26">
        <f>Tabela3[[#This Row],[1º trim/2025]]+Tabela3[[#This Row],[2º trim/2025]]+Tabela3[[#This Row],[3º trim/2025]]+Tabela3[[#This Row],[4º trim/2025]]</f>
        <v>0</v>
      </c>
      <c r="BQ641" s="26"/>
      <c r="BR641" s="26"/>
      <c r="BS641" s="26"/>
      <c r="BT641" s="26"/>
    </row>
    <row r="642" spans="2:72" hidden="1" x14ac:dyDescent="0.25">
      <c r="B642" s="273">
        <v>641</v>
      </c>
      <c r="C642" s="36">
        <v>2022</v>
      </c>
      <c r="D642" s="118" t="s">
        <v>1291</v>
      </c>
      <c r="E642" s="118" t="s">
        <v>3734</v>
      </c>
      <c r="I642" s="224" t="s">
        <v>3646</v>
      </c>
      <c r="AC642" s="26" t="s">
        <v>1093</v>
      </c>
      <c r="AF642" s="27" t="s">
        <v>90</v>
      </c>
      <c r="AH642" s="27" t="s">
        <v>777</v>
      </c>
      <c r="AS642" s="39" t="s">
        <v>1304</v>
      </c>
      <c r="AW642" s="39">
        <v>709</v>
      </c>
      <c r="AY642" s="30" t="s">
        <v>1305</v>
      </c>
      <c r="BB642" s="178" t="s">
        <v>155</v>
      </c>
      <c r="BD642" s="96"/>
      <c r="BG642" s="45">
        <v>44788</v>
      </c>
      <c r="BH642" s="45"/>
      <c r="BJ642" s="26"/>
      <c r="BK642" s="26" t="s">
        <v>633</v>
      </c>
      <c r="BL642" s="26"/>
      <c r="BM642" s="26"/>
      <c r="BN642" s="26"/>
      <c r="BO642" s="79"/>
      <c r="BP642" s="26">
        <f>Tabela3[[#This Row],[1º trim/2025]]+Tabela3[[#This Row],[2º trim/2025]]+Tabela3[[#This Row],[3º trim/2025]]+Tabela3[[#This Row],[4º trim/2025]]</f>
        <v>0</v>
      </c>
      <c r="BQ642" s="26"/>
      <c r="BR642" s="26"/>
      <c r="BS642" s="26"/>
      <c r="BT642" s="26"/>
    </row>
    <row r="643" spans="2:72" hidden="1" x14ac:dyDescent="0.25">
      <c r="B643" s="273">
        <v>642</v>
      </c>
      <c r="C643" s="36">
        <v>2022</v>
      </c>
      <c r="D643" s="118" t="s">
        <v>1291</v>
      </c>
      <c r="E643" s="118" t="s">
        <v>3735</v>
      </c>
      <c r="I643" s="224" t="s">
        <v>3646</v>
      </c>
      <c r="AC643" s="26" t="s">
        <v>1093</v>
      </c>
      <c r="AF643" s="27" t="s">
        <v>90</v>
      </c>
      <c r="AH643" s="27" t="s">
        <v>777</v>
      </c>
      <c r="AS643" s="39" t="s">
        <v>1304</v>
      </c>
      <c r="AW643" s="39">
        <v>709</v>
      </c>
      <c r="AY643" s="30" t="s">
        <v>1305</v>
      </c>
      <c r="BB643" s="178" t="s">
        <v>155</v>
      </c>
      <c r="BD643" s="96"/>
      <c r="BG643" s="45">
        <v>44788</v>
      </c>
      <c r="BH643" s="45"/>
      <c r="BJ643" s="26"/>
      <c r="BK643" s="26" t="s">
        <v>633</v>
      </c>
      <c r="BL643" s="26"/>
      <c r="BM643" s="26"/>
      <c r="BN643" s="26"/>
      <c r="BO643" s="79"/>
      <c r="BP643" s="26">
        <f>Tabela3[[#This Row],[1º trim/2025]]+Tabela3[[#This Row],[2º trim/2025]]+Tabela3[[#This Row],[3º trim/2025]]+Tabela3[[#This Row],[4º trim/2025]]</f>
        <v>0</v>
      </c>
      <c r="BQ643" s="26"/>
      <c r="BR643" s="26"/>
      <c r="BS643" s="26"/>
      <c r="BT643" s="26"/>
    </row>
    <row r="644" spans="2:72" hidden="1" x14ac:dyDescent="0.25">
      <c r="B644" s="273">
        <v>643</v>
      </c>
      <c r="C644" s="36">
        <v>2022</v>
      </c>
      <c r="D644" s="118" t="s">
        <v>1291</v>
      </c>
      <c r="E644" s="118" t="s">
        <v>3736</v>
      </c>
      <c r="I644" s="224" t="s">
        <v>3646</v>
      </c>
      <c r="AC644" s="26" t="s">
        <v>1093</v>
      </c>
      <c r="AF644" s="27" t="s">
        <v>90</v>
      </c>
      <c r="AH644" s="27" t="s">
        <v>777</v>
      </c>
      <c r="AS644" s="39" t="s">
        <v>1304</v>
      </c>
      <c r="AW644" s="39">
        <v>709</v>
      </c>
      <c r="AY644" s="30" t="s">
        <v>1305</v>
      </c>
      <c r="BB644" s="178" t="s">
        <v>155</v>
      </c>
      <c r="BD644" s="96"/>
      <c r="BG644" s="45">
        <v>45307</v>
      </c>
      <c r="BH644" s="45"/>
      <c r="BJ644" s="26"/>
      <c r="BK644" s="26" t="s">
        <v>633</v>
      </c>
      <c r="BL644" s="26"/>
      <c r="BM644" s="26"/>
      <c r="BN644" s="26"/>
      <c r="BO644" s="79"/>
      <c r="BP644" s="26">
        <f>Tabela3[[#This Row],[1º trim/2025]]+Tabela3[[#This Row],[2º trim/2025]]+Tabela3[[#This Row],[3º trim/2025]]+Tabela3[[#This Row],[4º trim/2025]]</f>
        <v>0</v>
      </c>
      <c r="BQ644" s="26"/>
      <c r="BR644" s="26"/>
      <c r="BS644" s="26"/>
      <c r="BT644" s="26"/>
    </row>
    <row r="645" spans="2:72" hidden="1" x14ac:dyDescent="0.25">
      <c r="B645" s="273">
        <v>644</v>
      </c>
      <c r="C645" s="36">
        <v>2022</v>
      </c>
      <c r="D645" s="118" t="s">
        <v>1291</v>
      </c>
      <c r="E645" s="118" t="s">
        <v>3737</v>
      </c>
      <c r="I645" s="224" t="s">
        <v>3646</v>
      </c>
      <c r="AC645" s="26" t="s">
        <v>1093</v>
      </c>
      <c r="AF645" s="27" t="s">
        <v>90</v>
      </c>
      <c r="AH645" s="27" t="s">
        <v>777</v>
      </c>
      <c r="AS645" s="39" t="s">
        <v>1304</v>
      </c>
      <c r="AW645" s="39">
        <v>709</v>
      </c>
      <c r="AY645" s="30" t="s">
        <v>1305</v>
      </c>
      <c r="BB645" s="178" t="s">
        <v>155</v>
      </c>
      <c r="BD645" s="96"/>
      <c r="BG645" s="45">
        <v>45307</v>
      </c>
      <c r="BH645" s="45"/>
      <c r="BJ645" s="26"/>
      <c r="BK645" s="26" t="s">
        <v>633</v>
      </c>
      <c r="BL645" s="26"/>
      <c r="BM645" s="26"/>
      <c r="BN645" s="26"/>
      <c r="BO645" s="79"/>
      <c r="BP645" s="26">
        <f>Tabela3[[#This Row],[1º trim/2025]]+Tabela3[[#This Row],[2º trim/2025]]+Tabela3[[#This Row],[3º trim/2025]]+Tabela3[[#This Row],[4º trim/2025]]</f>
        <v>0</v>
      </c>
      <c r="BQ645" s="26"/>
      <c r="BR645" s="26"/>
      <c r="BS645" s="26"/>
      <c r="BT645" s="26"/>
    </row>
    <row r="646" spans="2:72" hidden="1" x14ac:dyDescent="0.25">
      <c r="B646" s="273">
        <v>645</v>
      </c>
      <c r="C646" s="36">
        <v>2022</v>
      </c>
      <c r="D646" s="118" t="s">
        <v>1291</v>
      </c>
      <c r="E646" s="118" t="s">
        <v>3738</v>
      </c>
      <c r="I646" s="224" t="s">
        <v>3646</v>
      </c>
      <c r="AC646" s="26" t="s">
        <v>1093</v>
      </c>
      <c r="AF646" s="27" t="s">
        <v>90</v>
      </c>
      <c r="AH646" s="27" t="s">
        <v>777</v>
      </c>
      <c r="AS646" s="39" t="s">
        <v>1304</v>
      </c>
      <c r="AW646" s="39">
        <v>709</v>
      </c>
      <c r="AY646" s="30" t="s">
        <v>1305</v>
      </c>
      <c r="BB646" s="178" t="s">
        <v>155</v>
      </c>
      <c r="BD646" s="96"/>
      <c r="BG646" s="45">
        <v>45307</v>
      </c>
      <c r="BH646" s="45"/>
      <c r="BJ646" s="26"/>
      <c r="BK646" s="26" t="s">
        <v>633</v>
      </c>
      <c r="BL646" s="26"/>
      <c r="BM646" s="26"/>
      <c r="BN646" s="26"/>
      <c r="BO646" s="79"/>
      <c r="BP646" s="26">
        <f>Tabela3[[#This Row],[1º trim/2025]]+Tabela3[[#This Row],[2º trim/2025]]+Tabela3[[#This Row],[3º trim/2025]]+Tabela3[[#This Row],[4º trim/2025]]</f>
        <v>0</v>
      </c>
      <c r="BQ646" s="26"/>
      <c r="BR646" s="26"/>
      <c r="BS646" s="26"/>
      <c r="BT646" s="26"/>
    </row>
    <row r="647" spans="2:72" hidden="1" x14ac:dyDescent="0.25">
      <c r="B647" s="273">
        <v>646</v>
      </c>
      <c r="C647" s="36">
        <v>2022</v>
      </c>
      <c r="D647" s="118" t="s">
        <v>1291</v>
      </c>
      <c r="E647" s="118" t="s">
        <v>3739</v>
      </c>
      <c r="I647" s="224" t="s">
        <v>3646</v>
      </c>
      <c r="AC647" s="26" t="s">
        <v>1093</v>
      </c>
      <c r="AF647" s="27" t="s">
        <v>90</v>
      </c>
      <c r="AH647" s="27" t="s">
        <v>777</v>
      </c>
      <c r="AS647" s="39" t="s">
        <v>1304</v>
      </c>
      <c r="AW647" s="39">
        <v>709</v>
      </c>
      <c r="AY647" s="30" t="s">
        <v>1305</v>
      </c>
      <c r="BB647" s="178" t="s">
        <v>155</v>
      </c>
      <c r="BD647" s="96"/>
      <c r="BG647" s="45">
        <v>45307</v>
      </c>
      <c r="BH647" s="45"/>
      <c r="BJ647" s="26"/>
      <c r="BK647" s="26" t="s">
        <v>633</v>
      </c>
      <c r="BL647" s="26"/>
      <c r="BM647" s="26"/>
      <c r="BN647" s="26"/>
      <c r="BO647" s="79"/>
      <c r="BP647" s="26">
        <f>Tabela3[[#This Row],[1º trim/2025]]+Tabela3[[#This Row],[2º trim/2025]]+Tabela3[[#This Row],[3º trim/2025]]+Tabela3[[#This Row],[4º trim/2025]]</f>
        <v>0</v>
      </c>
      <c r="BQ647" s="26"/>
      <c r="BR647" s="26"/>
      <c r="BS647" s="26"/>
      <c r="BT647" s="26"/>
    </row>
    <row r="648" spans="2:72" hidden="1" x14ac:dyDescent="0.25">
      <c r="B648" s="273">
        <v>647</v>
      </c>
      <c r="C648" s="36">
        <v>2022</v>
      </c>
      <c r="D648" s="118" t="s">
        <v>1291</v>
      </c>
      <c r="E648" s="118" t="s">
        <v>3740</v>
      </c>
      <c r="I648" s="224" t="s">
        <v>3646</v>
      </c>
      <c r="AC648" s="26" t="s">
        <v>1093</v>
      </c>
      <c r="AF648" s="27" t="s">
        <v>90</v>
      </c>
      <c r="AH648" s="27" t="s">
        <v>777</v>
      </c>
      <c r="AS648" s="39" t="s">
        <v>1304</v>
      </c>
      <c r="AW648" s="39">
        <v>709</v>
      </c>
      <c r="AY648" s="30" t="s">
        <v>1305</v>
      </c>
      <c r="BB648" s="178" t="s">
        <v>155</v>
      </c>
      <c r="BD648" s="96"/>
      <c r="BG648" s="45">
        <v>45307</v>
      </c>
      <c r="BH648" s="45"/>
      <c r="BJ648" s="26"/>
      <c r="BK648" s="26" t="s">
        <v>633</v>
      </c>
      <c r="BL648" s="26"/>
      <c r="BM648" s="26"/>
      <c r="BN648" s="26"/>
      <c r="BO648" s="79"/>
      <c r="BP648" s="26">
        <f>Tabela3[[#This Row],[1º trim/2025]]+Tabela3[[#This Row],[2º trim/2025]]+Tabela3[[#This Row],[3º trim/2025]]+Tabela3[[#This Row],[4º trim/2025]]</f>
        <v>0</v>
      </c>
      <c r="BQ648" s="26"/>
      <c r="BR648" s="26"/>
      <c r="BS648" s="26"/>
      <c r="BT648" s="26"/>
    </row>
    <row r="649" spans="2:72" hidden="1" x14ac:dyDescent="0.25">
      <c r="B649" s="273">
        <v>648</v>
      </c>
      <c r="C649" s="36">
        <v>2022</v>
      </c>
      <c r="D649" s="118" t="s">
        <v>1291</v>
      </c>
      <c r="E649" s="118" t="s">
        <v>3741</v>
      </c>
      <c r="I649" s="224" t="s">
        <v>3646</v>
      </c>
      <c r="AC649" s="26" t="s">
        <v>1093</v>
      </c>
      <c r="AF649" s="27" t="s">
        <v>90</v>
      </c>
      <c r="AH649" s="27" t="s">
        <v>777</v>
      </c>
      <c r="AS649" s="39" t="s">
        <v>1304</v>
      </c>
      <c r="AW649" s="39">
        <v>709</v>
      </c>
      <c r="AY649" s="30" t="s">
        <v>1305</v>
      </c>
      <c r="BB649" s="178" t="s">
        <v>155</v>
      </c>
      <c r="BD649" s="96"/>
      <c r="BG649" s="45">
        <v>45307</v>
      </c>
      <c r="BH649" s="45"/>
      <c r="BJ649" s="26"/>
      <c r="BK649" s="26" t="s">
        <v>633</v>
      </c>
      <c r="BL649" s="26"/>
      <c r="BM649" s="26"/>
      <c r="BN649" s="26"/>
      <c r="BO649" s="79"/>
      <c r="BP649" s="26">
        <f>Tabela3[[#This Row],[1º trim/2025]]+Tabela3[[#This Row],[2º trim/2025]]+Tabela3[[#This Row],[3º trim/2025]]+Tabela3[[#This Row],[4º trim/2025]]</f>
        <v>0</v>
      </c>
      <c r="BQ649" s="26"/>
      <c r="BR649" s="26"/>
      <c r="BS649" s="26"/>
      <c r="BT649" s="26"/>
    </row>
    <row r="650" spans="2:72" hidden="1" x14ac:dyDescent="0.25">
      <c r="B650" s="273">
        <v>649</v>
      </c>
      <c r="C650" s="36">
        <v>2022</v>
      </c>
      <c r="D650" s="118" t="s">
        <v>1291</v>
      </c>
      <c r="E650" s="118" t="s">
        <v>3742</v>
      </c>
      <c r="I650" s="224" t="s">
        <v>3646</v>
      </c>
      <c r="AC650" s="26" t="s">
        <v>1093</v>
      </c>
      <c r="AF650" s="27" t="s">
        <v>90</v>
      </c>
      <c r="AH650" s="27" t="s">
        <v>777</v>
      </c>
      <c r="AS650" s="39" t="s">
        <v>1304</v>
      </c>
      <c r="AW650" s="39">
        <v>709</v>
      </c>
      <c r="AY650" s="30" t="s">
        <v>1305</v>
      </c>
      <c r="BB650" s="178" t="s">
        <v>155</v>
      </c>
      <c r="BD650" s="96"/>
      <c r="BG650" s="45">
        <v>45307</v>
      </c>
      <c r="BH650" s="45"/>
      <c r="BJ650" s="26"/>
      <c r="BK650" s="26" t="s">
        <v>633</v>
      </c>
      <c r="BL650" s="26"/>
      <c r="BM650" s="26"/>
      <c r="BN650" s="26"/>
      <c r="BO650" s="79"/>
      <c r="BP650" s="26">
        <f>Tabela3[[#This Row],[1º trim/2025]]+Tabela3[[#This Row],[2º trim/2025]]+Tabela3[[#This Row],[3º trim/2025]]+Tabela3[[#This Row],[4º trim/2025]]</f>
        <v>0</v>
      </c>
      <c r="BQ650" s="26"/>
      <c r="BR650" s="26"/>
      <c r="BS650" s="26"/>
      <c r="BT650" s="26"/>
    </row>
    <row r="651" spans="2:72" hidden="1" x14ac:dyDescent="0.25">
      <c r="B651" s="273">
        <v>650</v>
      </c>
      <c r="C651" s="36">
        <v>2022</v>
      </c>
      <c r="D651" s="118" t="s">
        <v>1291</v>
      </c>
      <c r="E651" s="118" t="s">
        <v>3743</v>
      </c>
      <c r="I651" s="224" t="s">
        <v>3646</v>
      </c>
      <c r="AC651" s="26" t="s">
        <v>1093</v>
      </c>
      <c r="AF651" s="27" t="s">
        <v>90</v>
      </c>
      <c r="AH651" s="27" t="s">
        <v>777</v>
      </c>
      <c r="AS651" s="39" t="s">
        <v>1304</v>
      </c>
      <c r="AW651" s="39">
        <v>709</v>
      </c>
      <c r="AY651" s="30" t="s">
        <v>1305</v>
      </c>
      <c r="BB651" s="178" t="s">
        <v>155</v>
      </c>
      <c r="BD651" s="96"/>
      <c r="BG651" s="45">
        <v>45307</v>
      </c>
      <c r="BH651" s="45"/>
      <c r="BJ651" s="26"/>
      <c r="BK651" s="26" t="s">
        <v>633</v>
      </c>
      <c r="BL651" s="26"/>
      <c r="BM651" s="26"/>
      <c r="BN651" s="26"/>
      <c r="BO651" s="79"/>
      <c r="BP651" s="26">
        <f>Tabela3[[#This Row],[1º trim/2025]]+Tabela3[[#This Row],[2º trim/2025]]+Tabela3[[#This Row],[3º trim/2025]]+Tabela3[[#This Row],[4º trim/2025]]</f>
        <v>0</v>
      </c>
      <c r="BQ651" s="26"/>
      <c r="BR651" s="26"/>
      <c r="BS651" s="26"/>
      <c r="BT651" s="26"/>
    </row>
    <row r="652" spans="2:72" hidden="1" x14ac:dyDescent="0.25">
      <c r="B652" s="273">
        <v>651</v>
      </c>
      <c r="C652" s="36">
        <v>2022</v>
      </c>
      <c r="D652" s="118" t="s">
        <v>1291</v>
      </c>
      <c r="E652" s="118" t="s">
        <v>3744</v>
      </c>
      <c r="I652" s="224" t="s">
        <v>3646</v>
      </c>
      <c r="AC652" s="26" t="s">
        <v>1093</v>
      </c>
      <c r="AF652" s="27" t="s">
        <v>90</v>
      </c>
      <c r="AH652" s="27" t="s">
        <v>777</v>
      </c>
      <c r="AS652" s="39" t="s">
        <v>1304</v>
      </c>
      <c r="AW652" s="39">
        <v>709</v>
      </c>
      <c r="AY652" s="30" t="s">
        <v>1305</v>
      </c>
      <c r="BB652" s="178" t="s">
        <v>155</v>
      </c>
      <c r="BD652" s="96"/>
      <c r="BG652" s="45">
        <v>45307</v>
      </c>
      <c r="BH652" s="45"/>
      <c r="BJ652" s="26"/>
      <c r="BK652" s="26" t="s">
        <v>633</v>
      </c>
      <c r="BL652" s="26"/>
      <c r="BM652" s="26"/>
      <c r="BN652" s="26"/>
      <c r="BO652" s="79"/>
      <c r="BP652" s="26">
        <f>Tabela3[[#This Row],[1º trim/2025]]+Tabela3[[#This Row],[2º trim/2025]]+Tabela3[[#This Row],[3º trim/2025]]+Tabela3[[#This Row],[4º trim/2025]]</f>
        <v>0</v>
      </c>
      <c r="BQ652" s="26"/>
      <c r="BR652" s="26"/>
      <c r="BS652" s="26"/>
      <c r="BT652" s="26"/>
    </row>
    <row r="653" spans="2:72" hidden="1" x14ac:dyDescent="0.25">
      <c r="B653" s="273">
        <v>652</v>
      </c>
      <c r="C653" s="36">
        <v>2022</v>
      </c>
      <c r="D653" s="118" t="s">
        <v>1291</v>
      </c>
      <c r="E653" s="118" t="s">
        <v>3745</v>
      </c>
      <c r="I653" s="224" t="s">
        <v>3646</v>
      </c>
      <c r="AC653" s="26" t="s">
        <v>1093</v>
      </c>
      <c r="AF653" s="27" t="s">
        <v>90</v>
      </c>
      <c r="AH653" s="27" t="s">
        <v>777</v>
      </c>
      <c r="AS653" s="39" t="s">
        <v>1304</v>
      </c>
      <c r="AW653" s="39">
        <v>709</v>
      </c>
      <c r="AY653" s="30" t="s">
        <v>1305</v>
      </c>
      <c r="BB653" s="178" t="s">
        <v>155</v>
      </c>
      <c r="BD653" s="96"/>
      <c r="BG653" s="45">
        <v>45307</v>
      </c>
      <c r="BH653" s="45"/>
      <c r="BJ653" s="26"/>
      <c r="BK653" s="26" t="s">
        <v>633</v>
      </c>
      <c r="BL653" s="26"/>
      <c r="BM653" s="26"/>
      <c r="BN653" s="26"/>
      <c r="BO653" s="79"/>
      <c r="BP653" s="26">
        <f>Tabela3[[#This Row],[1º trim/2025]]+Tabela3[[#This Row],[2º trim/2025]]+Tabela3[[#This Row],[3º trim/2025]]+Tabela3[[#This Row],[4º trim/2025]]</f>
        <v>0</v>
      </c>
      <c r="BQ653" s="26"/>
      <c r="BR653" s="26"/>
      <c r="BS653" s="26"/>
      <c r="BT653" s="26"/>
    </row>
    <row r="654" spans="2:72" hidden="1" x14ac:dyDescent="0.25">
      <c r="B654" s="273">
        <v>653</v>
      </c>
      <c r="C654" s="36">
        <v>2022</v>
      </c>
      <c r="D654" s="118" t="s">
        <v>1291</v>
      </c>
      <c r="E654" s="118" t="s">
        <v>3746</v>
      </c>
      <c r="I654" s="224" t="s">
        <v>3646</v>
      </c>
      <c r="AC654" s="26" t="s">
        <v>1093</v>
      </c>
      <c r="AF654" s="27" t="s">
        <v>90</v>
      </c>
      <c r="AH654" s="27" t="s">
        <v>777</v>
      </c>
      <c r="AS654" s="39" t="s">
        <v>1304</v>
      </c>
      <c r="AW654" s="39">
        <v>709</v>
      </c>
      <c r="AY654" s="30" t="s">
        <v>1305</v>
      </c>
      <c r="BB654" s="178" t="s">
        <v>155</v>
      </c>
      <c r="BD654" s="96"/>
      <c r="BG654" s="45">
        <v>45307</v>
      </c>
      <c r="BH654" s="45"/>
      <c r="BJ654" s="26"/>
      <c r="BK654" s="26" t="s">
        <v>633</v>
      </c>
      <c r="BL654" s="26"/>
      <c r="BM654" s="26"/>
      <c r="BN654" s="26"/>
      <c r="BO654" s="79"/>
      <c r="BP654" s="26">
        <f>Tabela3[[#This Row],[1º trim/2025]]+Tabela3[[#This Row],[2º trim/2025]]+Tabela3[[#This Row],[3º trim/2025]]+Tabela3[[#This Row],[4º trim/2025]]</f>
        <v>0</v>
      </c>
      <c r="BQ654" s="26"/>
      <c r="BR654" s="26"/>
      <c r="BS654" s="26"/>
      <c r="BT654" s="26"/>
    </row>
    <row r="655" spans="2:72" hidden="1" x14ac:dyDescent="0.25">
      <c r="B655" s="273">
        <v>654</v>
      </c>
      <c r="C655" s="36">
        <v>2022</v>
      </c>
      <c r="D655" s="118" t="s">
        <v>1291</v>
      </c>
      <c r="E655" s="118" t="s">
        <v>3747</v>
      </c>
      <c r="I655" s="224" t="s">
        <v>3646</v>
      </c>
      <c r="AC655" s="26" t="s">
        <v>1093</v>
      </c>
      <c r="AF655" s="27" t="s">
        <v>90</v>
      </c>
      <c r="AH655" s="27" t="s">
        <v>777</v>
      </c>
      <c r="AS655" s="39" t="s">
        <v>1304</v>
      </c>
      <c r="AW655" s="39">
        <v>709</v>
      </c>
      <c r="AY655" s="30" t="s">
        <v>1305</v>
      </c>
      <c r="BB655" s="178" t="s">
        <v>155</v>
      </c>
      <c r="BD655" s="96"/>
      <c r="BG655" s="45">
        <v>45307</v>
      </c>
      <c r="BH655" s="45"/>
      <c r="BJ655" s="26"/>
      <c r="BK655" s="26" t="s">
        <v>633</v>
      </c>
      <c r="BL655" s="26"/>
      <c r="BM655" s="26"/>
      <c r="BN655" s="26"/>
      <c r="BO655" s="79"/>
      <c r="BP655" s="26">
        <f>Tabela3[[#This Row],[1º trim/2025]]+Tabela3[[#This Row],[2º trim/2025]]+Tabela3[[#This Row],[3º trim/2025]]+Tabela3[[#This Row],[4º trim/2025]]</f>
        <v>0</v>
      </c>
      <c r="BQ655" s="26"/>
      <c r="BR655" s="26"/>
      <c r="BS655" s="26"/>
      <c r="BT655" s="26"/>
    </row>
    <row r="656" spans="2:72" hidden="1" x14ac:dyDescent="0.25">
      <c r="B656" s="273">
        <v>655</v>
      </c>
      <c r="C656" s="36">
        <v>2022</v>
      </c>
      <c r="D656" s="118" t="s">
        <v>1291</v>
      </c>
      <c r="E656" s="118" t="s">
        <v>3748</v>
      </c>
      <c r="I656" s="224" t="s">
        <v>3646</v>
      </c>
      <c r="AC656" s="26" t="s">
        <v>1093</v>
      </c>
      <c r="AF656" s="27" t="s">
        <v>90</v>
      </c>
      <c r="AH656" s="27" t="s">
        <v>777</v>
      </c>
      <c r="AS656" s="39" t="s">
        <v>1304</v>
      </c>
      <c r="AW656" s="39">
        <v>709</v>
      </c>
      <c r="AY656" s="30" t="s">
        <v>1305</v>
      </c>
      <c r="BB656" s="178" t="s">
        <v>155</v>
      </c>
      <c r="BD656" s="96"/>
      <c r="BG656" s="45">
        <v>45307</v>
      </c>
      <c r="BH656" s="45"/>
      <c r="BJ656" s="26"/>
      <c r="BK656" s="26" t="s">
        <v>633</v>
      </c>
      <c r="BL656" s="26"/>
      <c r="BM656" s="26"/>
      <c r="BN656" s="26"/>
      <c r="BO656" s="79"/>
      <c r="BP656" s="26">
        <f>Tabela3[[#This Row],[1º trim/2025]]+Tabela3[[#This Row],[2º trim/2025]]+Tabela3[[#This Row],[3º trim/2025]]+Tabela3[[#This Row],[4º trim/2025]]</f>
        <v>0</v>
      </c>
      <c r="BQ656" s="26"/>
      <c r="BR656" s="26"/>
      <c r="BS656" s="26"/>
      <c r="BT656" s="26"/>
    </row>
    <row r="657" spans="1:72" hidden="1" x14ac:dyDescent="0.25">
      <c r="B657" s="273">
        <v>656</v>
      </c>
      <c r="C657" s="36">
        <v>2022</v>
      </c>
      <c r="D657" s="118" t="s">
        <v>1291</v>
      </c>
      <c r="E657" s="118" t="s">
        <v>3749</v>
      </c>
      <c r="I657" s="224" t="s">
        <v>3646</v>
      </c>
      <c r="AC657" s="26" t="s">
        <v>1093</v>
      </c>
      <c r="AF657" s="27" t="s">
        <v>90</v>
      </c>
      <c r="AH657" s="27" t="s">
        <v>777</v>
      </c>
      <c r="AS657" s="39" t="s">
        <v>1304</v>
      </c>
      <c r="AW657" s="39">
        <v>709</v>
      </c>
      <c r="AY657" s="30" t="s">
        <v>1305</v>
      </c>
      <c r="BB657" s="178" t="s">
        <v>155</v>
      </c>
      <c r="BD657" s="96"/>
      <c r="BG657" s="45">
        <v>45307</v>
      </c>
      <c r="BH657" s="45"/>
      <c r="BJ657" s="26"/>
      <c r="BK657" s="26" t="s">
        <v>633</v>
      </c>
      <c r="BL657" s="26"/>
      <c r="BM657" s="26"/>
      <c r="BN657" s="26"/>
      <c r="BO657" s="79"/>
      <c r="BP657" s="26">
        <f>Tabela3[[#This Row],[1º trim/2025]]+Tabela3[[#This Row],[2º trim/2025]]+Tabela3[[#This Row],[3º trim/2025]]+Tabela3[[#This Row],[4º trim/2025]]</f>
        <v>0</v>
      </c>
      <c r="BQ657" s="26"/>
      <c r="BR657" s="26"/>
      <c r="BS657" s="26"/>
      <c r="BT657" s="26"/>
    </row>
    <row r="658" spans="1:72" hidden="1" x14ac:dyDescent="0.25">
      <c r="B658" s="273">
        <v>657</v>
      </c>
      <c r="C658" s="36">
        <v>2022</v>
      </c>
      <c r="D658" s="118" t="s">
        <v>1291</v>
      </c>
      <c r="E658" s="118" t="s">
        <v>3750</v>
      </c>
      <c r="I658" s="224" t="s">
        <v>3646</v>
      </c>
      <c r="AC658" s="26" t="s">
        <v>1093</v>
      </c>
      <c r="AF658" s="27" t="s">
        <v>90</v>
      </c>
      <c r="AH658" s="27" t="s">
        <v>777</v>
      </c>
      <c r="AS658" s="39" t="s">
        <v>1304</v>
      </c>
      <c r="AW658" s="39">
        <v>709</v>
      </c>
      <c r="AY658" s="30" t="s">
        <v>1305</v>
      </c>
      <c r="BB658" s="178" t="s">
        <v>155</v>
      </c>
      <c r="BD658" s="96"/>
      <c r="BG658" s="45">
        <v>45307</v>
      </c>
      <c r="BH658" s="45"/>
      <c r="BJ658" s="26"/>
      <c r="BK658" s="26" t="s">
        <v>633</v>
      </c>
      <c r="BL658" s="26"/>
      <c r="BM658" s="26"/>
      <c r="BN658" s="26"/>
      <c r="BO658" s="79"/>
      <c r="BP658" s="26">
        <f>Tabela3[[#This Row],[1º trim/2025]]+Tabela3[[#This Row],[2º trim/2025]]+Tabela3[[#This Row],[3º trim/2025]]+Tabela3[[#This Row],[4º trim/2025]]</f>
        <v>0</v>
      </c>
      <c r="BQ658" s="26"/>
      <c r="BR658" s="26"/>
      <c r="BS658" s="26"/>
      <c r="BT658" s="26"/>
    </row>
    <row r="659" spans="1:72" hidden="1" x14ac:dyDescent="0.25">
      <c r="B659" s="273">
        <v>658</v>
      </c>
      <c r="C659" s="36">
        <v>2022</v>
      </c>
      <c r="D659" s="118" t="s">
        <v>1291</v>
      </c>
      <c r="E659" s="118" t="s">
        <v>3751</v>
      </c>
      <c r="I659" s="224" t="s">
        <v>3646</v>
      </c>
      <c r="AC659" s="26" t="s">
        <v>1093</v>
      </c>
      <c r="AF659" s="27" t="s">
        <v>90</v>
      </c>
      <c r="AH659" s="27" t="s">
        <v>777</v>
      </c>
      <c r="AS659" s="39" t="s">
        <v>1304</v>
      </c>
      <c r="AW659" s="39">
        <v>709</v>
      </c>
      <c r="AY659" s="30" t="s">
        <v>1305</v>
      </c>
      <c r="BB659" s="178" t="s">
        <v>155</v>
      </c>
      <c r="BD659" s="96"/>
      <c r="BG659" s="45">
        <v>45307</v>
      </c>
      <c r="BH659" s="45"/>
      <c r="BJ659" s="26"/>
      <c r="BK659" s="26" t="s">
        <v>633</v>
      </c>
      <c r="BL659" s="26"/>
      <c r="BM659" s="26"/>
      <c r="BN659" s="26"/>
      <c r="BO659" s="79"/>
      <c r="BP659" s="26">
        <f>Tabela3[[#This Row],[1º trim/2025]]+Tabela3[[#This Row],[2º trim/2025]]+Tabela3[[#This Row],[3º trim/2025]]+Tabela3[[#This Row],[4º trim/2025]]</f>
        <v>0</v>
      </c>
      <c r="BQ659" s="26"/>
      <c r="BR659" s="26"/>
      <c r="BS659" s="26"/>
      <c r="BT659" s="26"/>
    </row>
    <row r="660" spans="1:72" hidden="1" x14ac:dyDescent="0.25">
      <c r="B660" s="273">
        <v>659</v>
      </c>
      <c r="C660" s="36">
        <v>2022</v>
      </c>
      <c r="D660" s="118" t="s">
        <v>2844</v>
      </c>
      <c r="E660" s="118" t="s">
        <v>2845</v>
      </c>
      <c r="AF660" s="27" t="s">
        <v>610</v>
      </c>
      <c r="AH660" s="27" t="s">
        <v>86</v>
      </c>
      <c r="AL660" s="120" t="s">
        <v>47</v>
      </c>
      <c r="BB660" s="178" t="s">
        <v>155</v>
      </c>
      <c r="BD660" s="96"/>
      <c r="BF660" s="27" t="s">
        <v>44</v>
      </c>
      <c r="BG660" s="45">
        <v>44712</v>
      </c>
      <c r="BH660" s="45"/>
      <c r="BJ660" s="26"/>
      <c r="BK660" s="26">
        <v>23</v>
      </c>
      <c r="BL660" s="26"/>
      <c r="BM660" s="26"/>
      <c r="BN660" s="26"/>
      <c r="BO660" s="79"/>
      <c r="BP660" s="26">
        <f>Tabela3[[#This Row],[1º trim/2025]]+Tabela3[[#This Row],[2º trim/2025]]+Tabela3[[#This Row],[3º trim/2025]]+Tabela3[[#This Row],[4º trim/2025]]</f>
        <v>0</v>
      </c>
      <c r="BQ660" s="26"/>
      <c r="BR660" s="26"/>
      <c r="BS660" s="26"/>
      <c r="BT660" s="26"/>
    </row>
    <row r="661" spans="1:72" hidden="1" x14ac:dyDescent="0.25">
      <c r="B661" s="273">
        <v>660</v>
      </c>
      <c r="C661" s="36">
        <v>2022</v>
      </c>
      <c r="D661" s="118" t="s">
        <v>748</v>
      </c>
      <c r="E661" s="118" t="s">
        <v>749</v>
      </c>
      <c r="Q661" s="30" t="s">
        <v>750</v>
      </c>
      <c r="AC661" s="26" t="s">
        <v>750</v>
      </c>
      <c r="AH661" s="27" t="s">
        <v>751</v>
      </c>
      <c r="AS661" s="39" t="s">
        <v>720</v>
      </c>
      <c r="AW661" s="39">
        <v>454</v>
      </c>
      <c r="AY661" s="30" t="s">
        <v>752</v>
      </c>
      <c r="BB661" s="178" t="s">
        <v>155</v>
      </c>
      <c r="BD661" s="96"/>
      <c r="BG661" s="45">
        <v>44926</v>
      </c>
      <c r="BH661" s="45"/>
      <c r="BJ661" s="26"/>
      <c r="BK661" s="26">
        <v>159</v>
      </c>
      <c r="BL661" s="26"/>
      <c r="BM661" s="26"/>
      <c r="BN661" s="26"/>
      <c r="BO661" s="79"/>
      <c r="BP661" s="26">
        <f>Tabela3[[#This Row],[1º trim/2025]]+Tabela3[[#This Row],[2º trim/2025]]+Tabela3[[#This Row],[3º trim/2025]]+Tabela3[[#This Row],[4º trim/2025]]</f>
        <v>0</v>
      </c>
      <c r="BQ661" s="26"/>
      <c r="BR661" s="26"/>
      <c r="BS661" s="26"/>
      <c r="BT661" s="26"/>
    </row>
    <row r="662" spans="1:72" hidden="1" x14ac:dyDescent="0.25">
      <c r="B662" s="273">
        <v>661</v>
      </c>
      <c r="C662" s="36">
        <v>2022</v>
      </c>
      <c r="D662" s="118" t="s">
        <v>2848</v>
      </c>
      <c r="E662" s="118" t="s">
        <v>1014</v>
      </c>
      <c r="AH662" s="27" t="s">
        <v>86</v>
      </c>
      <c r="AL662" s="120" t="s">
        <v>47</v>
      </c>
      <c r="BB662" s="178" t="s">
        <v>155</v>
      </c>
      <c r="BD662" s="96"/>
      <c r="BF662" s="27" t="s">
        <v>44</v>
      </c>
      <c r="BG662" s="45">
        <v>44679</v>
      </c>
      <c r="BH662" s="45"/>
      <c r="BJ662" s="26"/>
      <c r="BK662" s="26"/>
      <c r="BL662" s="26"/>
      <c r="BM662" s="26"/>
      <c r="BN662" s="26"/>
      <c r="BO662" s="79"/>
      <c r="BP662" s="26">
        <f>Tabela3[[#This Row],[1º trim/2025]]+Tabela3[[#This Row],[2º trim/2025]]+Tabela3[[#This Row],[3º trim/2025]]+Tabela3[[#This Row],[4º trim/2025]]</f>
        <v>0</v>
      </c>
      <c r="BQ662" s="26"/>
      <c r="BR662" s="26"/>
      <c r="BS662" s="26"/>
      <c r="BT662" s="26"/>
    </row>
    <row r="663" spans="1:72" hidden="1" x14ac:dyDescent="0.25">
      <c r="B663" s="273">
        <v>662</v>
      </c>
      <c r="C663" s="36">
        <v>2022</v>
      </c>
      <c r="D663" s="118" t="s">
        <v>1391</v>
      </c>
      <c r="E663" s="118" t="s">
        <v>1392</v>
      </c>
      <c r="AH663" s="27" t="s">
        <v>423</v>
      </c>
      <c r="AW663" s="39">
        <v>735</v>
      </c>
      <c r="AY663" s="30" t="s">
        <v>1393</v>
      </c>
      <c r="BB663" s="178" t="s">
        <v>155</v>
      </c>
      <c r="BD663" s="96"/>
      <c r="BG663" s="45">
        <v>44712</v>
      </c>
      <c r="BH663" s="45"/>
      <c r="BJ663" s="26"/>
      <c r="BK663" s="26">
        <v>66</v>
      </c>
      <c r="BL663" s="26"/>
      <c r="BM663" s="26"/>
      <c r="BN663" s="26"/>
      <c r="BO663" s="79"/>
      <c r="BP663" s="26">
        <f>Tabela3[[#This Row],[1º trim/2025]]+Tabela3[[#This Row],[2º trim/2025]]+Tabela3[[#This Row],[3º trim/2025]]+Tabela3[[#This Row],[4º trim/2025]]</f>
        <v>0</v>
      </c>
      <c r="BQ663" s="26"/>
      <c r="BR663" s="26"/>
      <c r="BS663" s="26"/>
      <c r="BT663" s="26"/>
    </row>
    <row r="664" spans="1:72" hidden="1" x14ac:dyDescent="0.25">
      <c r="A664" s="44" t="s">
        <v>501</v>
      </c>
      <c r="B664" s="273">
        <v>663</v>
      </c>
      <c r="C664" s="36">
        <v>2022</v>
      </c>
      <c r="D664" s="118" t="s">
        <v>1346</v>
      </c>
      <c r="E664" s="118" t="s">
        <v>1347</v>
      </c>
      <c r="F664" s="118" t="s">
        <v>3752</v>
      </c>
      <c r="G664" s="296" t="s">
        <v>3654</v>
      </c>
      <c r="AG664" s="27" t="s">
        <v>1834</v>
      </c>
      <c r="AH664" s="27" t="s">
        <v>423</v>
      </c>
      <c r="AL664" s="120" t="s">
        <v>29</v>
      </c>
      <c r="AN664" s="27" t="s">
        <v>154</v>
      </c>
      <c r="AP664" s="38" t="s">
        <v>501</v>
      </c>
      <c r="AQ664" s="38" t="s">
        <v>501</v>
      </c>
      <c r="AR664" s="39" t="s">
        <v>664</v>
      </c>
      <c r="AS664" s="39" t="s">
        <v>31</v>
      </c>
      <c r="AT664" s="40" t="s">
        <v>424</v>
      </c>
      <c r="AU664" s="41">
        <v>0.625</v>
      </c>
      <c r="AV664" s="42">
        <v>15</v>
      </c>
      <c r="AW664" s="39">
        <v>715</v>
      </c>
      <c r="AY664" s="30" t="s">
        <v>1348</v>
      </c>
      <c r="BB664" s="178"/>
      <c r="BC664" s="96" t="s">
        <v>501</v>
      </c>
      <c r="BF664" s="27" t="s">
        <v>3655</v>
      </c>
      <c r="BG664" s="45">
        <v>45741</v>
      </c>
      <c r="BH664" s="45"/>
      <c r="BK664" s="28">
        <v>84</v>
      </c>
      <c r="BL664" s="28">
        <v>20</v>
      </c>
      <c r="BM664" s="27" t="s">
        <v>3753</v>
      </c>
      <c r="BN664" s="194">
        <v>65</v>
      </c>
      <c r="BP664" s="26">
        <f>Tabela3[[#This Row],[1º trim/2025]]+Tabela3[[#This Row],[2º trim/2025]]+Tabela3[[#This Row],[3º trim/2025]]+Tabela3[[#This Row],[4º trim/2025]]</f>
        <v>4</v>
      </c>
      <c r="BQ664" s="28">
        <v>4</v>
      </c>
    </row>
    <row r="665" spans="1:72" hidden="1" x14ac:dyDescent="0.25">
      <c r="B665" s="273">
        <v>664</v>
      </c>
      <c r="C665" s="36">
        <v>2022</v>
      </c>
      <c r="D665" s="118" t="s">
        <v>1576</v>
      </c>
      <c r="E665" s="118" t="s">
        <v>1577</v>
      </c>
      <c r="AH665" s="27" t="s">
        <v>777</v>
      </c>
      <c r="AW665" s="39">
        <v>793</v>
      </c>
      <c r="AY665" s="30" t="s">
        <v>1578</v>
      </c>
      <c r="BB665" s="178" t="s">
        <v>155</v>
      </c>
      <c r="BD665" s="96"/>
      <c r="BG665" s="45">
        <v>44883</v>
      </c>
      <c r="BH665" s="45"/>
      <c r="BI665" s="307"/>
      <c r="BJ665" s="26"/>
      <c r="BK665" s="26">
        <v>87</v>
      </c>
      <c r="BL665" s="26"/>
      <c r="BM665" s="26"/>
      <c r="BN665" s="26"/>
      <c r="BO665" s="79"/>
      <c r="BP665" s="26">
        <f>Tabela3[[#This Row],[1º trim/2025]]+Tabela3[[#This Row],[2º trim/2025]]+Tabela3[[#This Row],[3º trim/2025]]+Tabela3[[#This Row],[4º trim/2025]]</f>
        <v>0</v>
      </c>
      <c r="BQ665" s="26"/>
      <c r="BR665" s="26"/>
      <c r="BS665" s="26"/>
      <c r="BT665" s="26"/>
    </row>
    <row r="666" spans="1:72" hidden="1" x14ac:dyDescent="0.25">
      <c r="A666" s="44" t="s">
        <v>501</v>
      </c>
      <c r="B666" s="273">
        <v>665</v>
      </c>
      <c r="C666" s="36">
        <v>2022</v>
      </c>
      <c r="D666" s="118" t="s">
        <v>1134</v>
      </c>
      <c r="E666" s="118" t="s">
        <v>1135</v>
      </c>
      <c r="AG666" s="27" t="s">
        <v>1834</v>
      </c>
      <c r="AH666" s="27" t="s">
        <v>423</v>
      </c>
      <c r="AL666" s="120" t="s">
        <v>29</v>
      </c>
      <c r="AM666" s="110" t="s">
        <v>1137</v>
      </c>
      <c r="AN666" s="27" t="s">
        <v>154</v>
      </c>
      <c r="AP666" s="38" t="s">
        <v>501</v>
      </c>
      <c r="AQ666" s="38" t="s">
        <v>501</v>
      </c>
      <c r="AR666" s="39" t="s">
        <v>664</v>
      </c>
      <c r="AS666" s="39" t="s">
        <v>31</v>
      </c>
      <c r="AT666" s="40" t="s">
        <v>424</v>
      </c>
      <c r="AU666" s="41">
        <v>2.5</v>
      </c>
      <c r="AV666" s="42" t="s">
        <v>1138</v>
      </c>
      <c r="AW666" s="39">
        <v>649</v>
      </c>
      <c r="AY666" s="30" t="s">
        <v>1139</v>
      </c>
      <c r="BB666" s="178"/>
      <c r="BC666" s="96" t="s">
        <v>501</v>
      </c>
      <c r="BF666" s="27" t="s">
        <v>3655</v>
      </c>
      <c r="BG666" s="45">
        <v>45741</v>
      </c>
      <c r="BH666" s="33" t="s">
        <v>1136</v>
      </c>
      <c r="BI666" s="45" t="s">
        <v>3754</v>
      </c>
      <c r="BK666" s="28">
        <v>498</v>
      </c>
      <c r="BL666" s="28" t="e">
        <v>#VALUE!</v>
      </c>
      <c r="BM666" s="27" t="s">
        <v>3755</v>
      </c>
      <c r="BN666" s="194">
        <v>360</v>
      </c>
      <c r="BP666" s="26">
        <f>Tabela3[[#This Row],[1º trim/2025]]+Tabela3[[#This Row],[2º trim/2025]]+Tabela3[[#This Row],[3º trim/2025]]+Tabela3[[#This Row],[4º trim/2025]]</f>
        <v>2</v>
      </c>
      <c r="BQ666" s="28">
        <v>2</v>
      </c>
    </row>
    <row r="667" spans="1:72" hidden="1" x14ac:dyDescent="0.25">
      <c r="B667" s="273">
        <v>666</v>
      </c>
      <c r="C667" s="36">
        <v>2022</v>
      </c>
      <c r="D667" s="118" t="s">
        <v>1424</v>
      </c>
      <c r="E667" s="118" t="s">
        <v>1425</v>
      </c>
      <c r="L667" s="224" t="s">
        <v>2131</v>
      </c>
      <c r="AH667" s="27" t="s">
        <v>2771</v>
      </c>
      <c r="AW667" s="39">
        <v>743</v>
      </c>
      <c r="AY667" s="30" t="s">
        <v>1426</v>
      </c>
      <c r="BB667" s="178" t="s">
        <v>155</v>
      </c>
      <c r="BD667" s="96"/>
      <c r="BG667" s="45">
        <v>44926</v>
      </c>
      <c r="BH667" s="45"/>
      <c r="BJ667" s="26"/>
      <c r="BK667" s="26">
        <v>285</v>
      </c>
      <c r="BL667" s="26"/>
      <c r="BM667" s="26"/>
      <c r="BN667" s="26"/>
      <c r="BO667" s="79"/>
      <c r="BP667" s="26">
        <f>Tabela3[[#This Row],[1º trim/2025]]+Tabela3[[#This Row],[2º trim/2025]]+Tabela3[[#This Row],[3º trim/2025]]+Tabela3[[#This Row],[4º trim/2025]]</f>
        <v>0</v>
      </c>
      <c r="BQ667" s="26"/>
      <c r="BR667" s="26"/>
      <c r="BS667" s="26"/>
      <c r="BT667" s="26"/>
    </row>
    <row r="668" spans="1:72" hidden="1" x14ac:dyDescent="0.25">
      <c r="B668" s="273">
        <v>667</v>
      </c>
      <c r="C668" s="36">
        <v>2022</v>
      </c>
      <c r="D668" s="118" t="s">
        <v>3756</v>
      </c>
      <c r="E668" s="118" t="s">
        <v>2905</v>
      </c>
      <c r="AH668" s="27" t="s">
        <v>86</v>
      </c>
      <c r="AL668" s="120" t="s">
        <v>47</v>
      </c>
      <c r="BB668" s="178" t="s">
        <v>155</v>
      </c>
      <c r="BD668" s="96"/>
      <c r="BF668" s="27" t="s">
        <v>44</v>
      </c>
      <c r="BG668" s="45">
        <v>44712</v>
      </c>
      <c r="BH668" s="45"/>
      <c r="BJ668" s="26"/>
      <c r="BK668" s="26">
        <v>5</v>
      </c>
      <c r="BL668" s="26"/>
      <c r="BM668" s="26"/>
      <c r="BN668" s="26"/>
      <c r="BO668" s="79"/>
      <c r="BP668" s="26">
        <f>Tabela3[[#This Row],[1º trim/2025]]+Tabela3[[#This Row],[2º trim/2025]]+Tabela3[[#This Row],[3º trim/2025]]+Tabela3[[#This Row],[4º trim/2025]]</f>
        <v>0</v>
      </c>
      <c r="BQ668" s="26"/>
      <c r="BR668" s="26"/>
      <c r="BS668" s="26"/>
      <c r="BT668" s="26"/>
    </row>
    <row r="669" spans="1:72" hidden="1" x14ac:dyDescent="0.25">
      <c r="B669" s="273">
        <v>668</v>
      </c>
      <c r="C669" s="36">
        <v>2022</v>
      </c>
      <c r="D669" s="118" t="s">
        <v>1352</v>
      </c>
      <c r="E669" s="118" t="s">
        <v>1353</v>
      </c>
      <c r="AH669" s="27" t="s">
        <v>777</v>
      </c>
      <c r="AW669" s="39">
        <v>718</v>
      </c>
      <c r="AY669" s="30" t="s">
        <v>1354</v>
      </c>
      <c r="BB669" s="178" t="s">
        <v>155</v>
      </c>
      <c r="BD669" s="96"/>
      <c r="BG669" s="45">
        <v>44926</v>
      </c>
      <c r="BH669" s="45"/>
      <c r="BJ669" s="26"/>
      <c r="BK669" s="26">
        <v>77</v>
      </c>
      <c r="BL669" s="26"/>
      <c r="BM669" s="26"/>
      <c r="BN669" s="26"/>
      <c r="BO669" s="79"/>
      <c r="BP669" s="26">
        <f>Tabela3[[#This Row],[1º trim/2025]]+Tabela3[[#This Row],[2º trim/2025]]+Tabela3[[#This Row],[3º trim/2025]]+Tabela3[[#This Row],[4º trim/2025]]</f>
        <v>0</v>
      </c>
      <c r="BQ669" s="26"/>
      <c r="BR669" s="26"/>
      <c r="BS669" s="26"/>
      <c r="BT669" s="26"/>
    </row>
    <row r="670" spans="1:72" hidden="1" x14ac:dyDescent="0.25">
      <c r="B670" s="273">
        <v>669</v>
      </c>
      <c r="C670" s="36">
        <v>2022</v>
      </c>
      <c r="D670" s="118" t="s">
        <v>1352</v>
      </c>
      <c r="E670" s="118" t="s">
        <v>1355</v>
      </c>
      <c r="AH670" s="27" t="s">
        <v>777</v>
      </c>
      <c r="AW670" s="39">
        <v>718</v>
      </c>
      <c r="AY670" s="30" t="s">
        <v>1354</v>
      </c>
      <c r="BB670" s="178" t="s">
        <v>155</v>
      </c>
      <c r="BD670" s="96"/>
      <c r="BG670" s="45">
        <v>44926</v>
      </c>
      <c r="BH670" s="45"/>
      <c r="BJ670" s="26"/>
      <c r="BK670" s="26">
        <v>17</v>
      </c>
      <c r="BL670" s="26"/>
      <c r="BM670" s="26"/>
      <c r="BN670" s="26"/>
      <c r="BO670" s="79"/>
      <c r="BP670" s="26">
        <f>Tabela3[[#This Row],[1º trim/2025]]+Tabela3[[#This Row],[2º trim/2025]]+Tabela3[[#This Row],[3º trim/2025]]+Tabela3[[#This Row],[4º trim/2025]]</f>
        <v>0</v>
      </c>
      <c r="BQ670" s="26"/>
      <c r="BR670" s="26"/>
      <c r="BS670" s="26"/>
      <c r="BT670" s="26"/>
    </row>
    <row r="671" spans="1:72" hidden="1" x14ac:dyDescent="0.25">
      <c r="B671" s="273">
        <v>670</v>
      </c>
      <c r="C671" s="36">
        <v>2022</v>
      </c>
      <c r="D671" s="118" t="s">
        <v>1272</v>
      </c>
      <c r="E671" s="118" t="s">
        <v>1273</v>
      </c>
      <c r="AG671" s="27" t="s">
        <v>1274</v>
      </c>
      <c r="AH671" s="27" t="s">
        <v>423</v>
      </c>
      <c r="AT671" s="40" t="s">
        <v>972</v>
      </c>
      <c r="AW671" s="39">
        <v>698</v>
      </c>
      <c r="AY671" s="30" t="s">
        <v>1275</v>
      </c>
      <c r="BB671" s="178" t="s">
        <v>155</v>
      </c>
      <c r="BD671" s="96"/>
      <c r="BG671" s="45">
        <v>45412</v>
      </c>
      <c r="BH671" s="45"/>
      <c r="BJ671" s="26"/>
      <c r="BK671" s="26">
        <v>31</v>
      </c>
      <c r="BL671" s="26"/>
      <c r="BM671" s="26"/>
      <c r="BN671" s="26"/>
      <c r="BO671" s="79"/>
      <c r="BP671" s="26">
        <f>Tabela3[[#This Row],[1º trim/2025]]+Tabela3[[#This Row],[2º trim/2025]]+Tabela3[[#This Row],[3º trim/2025]]+Tabela3[[#This Row],[4º trim/2025]]</f>
        <v>0</v>
      </c>
      <c r="BQ671" s="26"/>
      <c r="BR671" s="26"/>
      <c r="BS671" s="26"/>
      <c r="BT671" s="26"/>
    </row>
    <row r="672" spans="1:72" hidden="1" x14ac:dyDescent="0.25">
      <c r="B672" s="273">
        <v>671</v>
      </c>
      <c r="C672" s="36">
        <v>2022</v>
      </c>
      <c r="D672" s="118" t="s">
        <v>1350</v>
      </c>
      <c r="E672" s="118" t="s">
        <v>1351</v>
      </c>
      <c r="AC672" s="26" t="s">
        <v>423</v>
      </c>
      <c r="AF672" s="27" t="s">
        <v>36</v>
      </c>
      <c r="AH672" s="27" t="s">
        <v>777</v>
      </c>
      <c r="AW672" s="39">
        <v>717</v>
      </c>
      <c r="BB672" s="178" t="s">
        <v>155</v>
      </c>
      <c r="BD672" s="96"/>
      <c r="BG672" s="45">
        <v>45320</v>
      </c>
      <c r="BH672" s="45"/>
      <c r="BJ672" s="26"/>
      <c r="BK672" s="26" t="s">
        <v>633</v>
      </c>
      <c r="BL672" s="26"/>
      <c r="BM672" s="26"/>
      <c r="BN672" s="26"/>
      <c r="BO672" s="79"/>
      <c r="BP672" s="26">
        <f>Tabela3[[#This Row],[1º trim/2025]]+Tabela3[[#This Row],[2º trim/2025]]+Tabela3[[#This Row],[3º trim/2025]]+Tabela3[[#This Row],[4º trim/2025]]</f>
        <v>0</v>
      </c>
      <c r="BQ672" s="26"/>
      <c r="BR672" s="26"/>
      <c r="BS672" s="26"/>
      <c r="BT672" s="26"/>
    </row>
    <row r="673" spans="2:72" hidden="1" x14ac:dyDescent="0.25">
      <c r="B673" s="273">
        <v>673</v>
      </c>
      <c r="C673" s="36">
        <v>2022</v>
      </c>
      <c r="D673" s="118" t="s">
        <v>1350</v>
      </c>
      <c r="E673" s="118" t="s">
        <v>1364</v>
      </c>
      <c r="AF673" s="27" t="s">
        <v>209</v>
      </c>
      <c r="AW673" s="39">
        <v>725</v>
      </c>
      <c r="BB673" s="178" t="s">
        <v>155</v>
      </c>
      <c r="BD673" s="96"/>
      <c r="BE673" s="46" t="s">
        <v>1293</v>
      </c>
      <c r="BH673" s="45"/>
      <c r="BJ673" s="26"/>
      <c r="BK673" s="26"/>
      <c r="BL673" s="26"/>
      <c r="BM673" s="26"/>
      <c r="BN673" s="26"/>
      <c r="BO673" s="79"/>
      <c r="BP673" s="26">
        <f>Tabela3[[#This Row],[1º trim/2025]]+Tabela3[[#This Row],[2º trim/2025]]+Tabela3[[#This Row],[3º trim/2025]]+Tabela3[[#This Row],[4º trim/2025]]</f>
        <v>0</v>
      </c>
      <c r="BQ673" s="26"/>
      <c r="BR673" s="26"/>
      <c r="BS673" s="26"/>
      <c r="BT673" s="26"/>
    </row>
    <row r="674" spans="2:72" hidden="1" x14ac:dyDescent="0.25">
      <c r="B674" s="273">
        <v>674</v>
      </c>
      <c r="C674" s="36">
        <v>2022</v>
      </c>
      <c r="D674" s="118" t="s">
        <v>1350</v>
      </c>
      <c r="E674" s="118" t="s">
        <v>2911</v>
      </c>
      <c r="AC674" s="26" t="s">
        <v>423</v>
      </c>
      <c r="AF674" s="27" t="s">
        <v>36</v>
      </c>
      <c r="AH674" s="27" t="s">
        <v>777</v>
      </c>
      <c r="BB674" s="178" t="s">
        <v>155</v>
      </c>
      <c r="BD674" s="96"/>
      <c r="BH674" s="45"/>
      <c r="BJ674" s="26"/>
      <c r="BK674" s="26" t="s">
        <v>633</v>
      </c>
      <c r="BL674" s="26"/>
      <c r="BM674" s="26"/>
      <c r="BN674" s="26"/>
      <c r="BO674" s="79"/>
      <c r="BP674" s="26">
        <f>Tabela3[[#This Row],[1º trim/2025]]+Tabela3[[#This Row],[2º trim/2025]]+Tabela3[[#This Row],[3º trim/2025]]+Tabela3[[#This Row],[4º trim/2025]]</f>
        <v>0</v>
      </c>
      <c r="BQ674" s="26"/>
      <c r="BR674" s="26"/>
      <c r="BS674" s="26"/>
      <c r="BT674" s="26"/>
    </row>
    <row r="675" spans="2:72" hidden="1" x14ac:dyDescent="0.25">
      <c r="B675" s="273">
        <v>675</v>
      </c>
      <c r="C675" s="36">
        <v>2022</v>
      </c>
      <c r="D675" s="118" t="s">
        <v>1350</v>
      </c>
      <c r="E675" s="118" t="s">
        <v>2912</v>
      </c>
      <c r="AC675" s="26" t="s">
        <v>423</v>
      </c>
      <c r="AF675" s="27" t="s">
        <v>36</v>
      </c>
      <c r="AH675" s="27" t="s">
        <v>777</v>
      </c>
      <c r="BB675" s="178" t="s">
        <v>155</v>
      </c>
      <c r="BD675" s="96"/>
      <c r="BH675" s="45"/>
      <c r="BJ675" s="26"/>
      <c r="BK675" s="26"/>
      <c r="BL675" s="26"/>
      <c r="BM675" s="26"/>
      <c r="BN675" s="26"/>
      <c r="BO675" s="79"/>
      <c r="BP675" s="26">
        <f>Tabela3[[#This Row],[1º trim/2025]]+Tabela3[[#This Row],[2º trim/2025]]+Tabela3[[#This Row],[3º trim/2025]]+Tabela3[[#This Row],[4º trim/2025]]</f>
        <v>0</v>
      </c>
      <c r="BQ675" s="26"/>
      <c r="BR675" s="26"/>
      <c r="BS675" s="26"/>
      <c r="BT675" s="26"/>
    </row>
    <row r="676" spans="2:72" hidden="1" x14ac:dyDescent="0.25">
      <c r="B676" s="273">
        <v>676</v>
      </c>
      <c r="C676" s="36">
        <v>2022</v>
      </c>
      <c r="D676" s="118" t="s">
        <v>2913</v>
      </c>
      <c r="E676" s="118" t="s">
        <v>1441</v>
      </c>
      <c r="AG676" s="27" t="s">
        <v>1442</v>
      </c>
      <c r="AH676" s="27" t="s">
        <v>423</v>
      </c>
      <c r="AT676" s="40" t="s">
        <v>972</v>
      </c>
      <c r="BB676" s="178" t="s">
        <v>155</v>
      </c>
      <c r="BD676" s="96"/>
      <c r="BG676" s="45">
        <v>44874</v>
      </c>
      <c r="BH676" s="45"/>
      <c r="BJ676" s="26"/>
      <c r="BK676" s="26">
        <v>70</v>
      </c>
      <c r="BL676" s="26"/>
      <c r="BM676" s="26"/>
      <c r="BN676" s="26"/>
      <c r="BO676" s="79"/>
      <c r="BP676" s="26">
        <f>Tabela3[[#This Row],[1º trim/2025]]+Tabela3[[#This Row],[2º trim/2025]]+Tabela3[[#This Row],[3º trim/2025]]+Tabela3[[#This Row],[4º trim/2025]]</f>
        <v>0</v>
      </c>
      <c r="BQ676" s="26"/>
      <c r="BR676" s="26"/>
      <c r="BS676" s="26"/>
      <c r="BT676" s="26"/>
    </row>
    <row r="677" spans="2:72" hidden="1" x14ac:dyDescent="0.25">
      <c r="B677" s="273">
        <v>677</v>
      </c>
      <c r="C677" s="36">
        <v>2022</v>
      </c>
      <c r="D677" s="118" t="s">
        <v>1374</v>
      </c>
      <c r="E677" s="118" t="s">
        <v>1375</v>
      </c>
      <c r="AW677" s="39">
        <v>730</v>
      </c>
      <c r="AY677" s="30" t="s">
        <v>1376</v>
      </c>
      <c r="BB677" s="178" t="s">
        <v>155</v>
      </c>
      <c r="BD677" s="96"/>
      <c r="BG677" s="45">
        <v>45352</v>
      </c>
      <c r="BH677" s="45"/>
      <c r="BJ677" s="26"/>
      <c r="BK677" s="26">
        <v>85</v>
      </c>
      <c r="BL677" s="26" t="e">
        <v>#VALUE!</v>
      </c>
      <c r="BM677" s="26"/>
      <c r="BN677" s="26"/>
      <c r="BO677" s="79"/>
      <c r="BP677" s="26">
        <f>Tabela3[[#This Row],[1º trim/2025]]+Tabela3[[#This Row],[2º trim/2025]]+Tabela3[[#This Row],[3º trim/2025]]+Tabela3[[#This Row],[4º trim/2025]]</f>
        <v>0</v>
      </c>
      <c r="BQ677" s="26"/>
      <c r="BR677" s="26"/>
      <c r="BS677" s="26"/>
      <c r="BT677" s="26"/>
    </row>
    <row r="678" spans="2:72" hidden="1" x14ac:dyDescent="0.25">
      <c r="B678" s="273">
        <v>678</v>
      </c>
      <c r="C678" s="36">
        <v>2022</v>
      </c>
      <c r="D678" s="118" t="s">
        <v>1479</v>
      </c>
      <c r="E678" s="118" t="s">
        <v>1480</v>
      </c>
      <c r="X678" s="26">
        <v>8455955</v>
      </c>
      <c r="AG678" s="27" t="s">
        <v>1481</v>
      </c>
      <c r="AH678" s="27" t="s">
        <v>423</v>
      </c>
      <c r="AS678" s="39" t="s">
        <v>720</v>
      </c>
      <c r="AT678" s="40" t="s">
        <v>972</v>
      </c>
      <c r="AW678" s="39">
        <v>761</v>
      </c>
      <c r="AY678" s="30" t="s">
        <v>1482</v>
      </c>
      <c r="BB678" s="178" t="s">
        <v>155</v>
      </c>
      <c r="BD678" s="96"/>
      <c r="BG678" s="45">
        <v>44937</v>
      </c>
      <c r="BH678" s="45"/>
      <c r="BJ678" s="26"/>
      <c r="BK678" s="26">
        <v>20</v>
      </c>
      <c r="BL678" s="26" t="e">
        <v>#VALUE!</v>
      </c>
      <c r="BM678" s="26"/>
      <c r="BN678" s="26"/>
      <c r="BO678" s="79"/>
      <c r="BP678" s="26">
        <f>Tabela3[[#This Row],[1º trim/2025]]+Tabela3[[#This Row],[2º trim/2025]]+Tabela3[[#This Row],[3º trim/2025]]+Tabela3[[#This Row],[4º trim/2025]]</f>
        <v>0</v>
      </c>
      <c r="BQ678" s="26"/>
      <c r="BR678" s="26"/>
      <c r="BS678" s="26"/>
      <c r="BT678" s="26"/>
    </row>
    <row r="679" spans="2:72" hidden="1" x14ac:dyDescent="0.25">
      <c r="B679" s="273">
        <v>679</v>
      </c>
      <c r="C679" s="36">
        <v>2022</v>
      </c>
      <c r="D679" s="118" t="s">
        <v>962</v>
      </c>
      <c r="E679" s="118" t="s">
        <v>963</v>
      </c>
      <c r="AF679" s="27" t="s">
        <v>82</v>
      </c>
      <c r="AH679" s="27" t="s">
        <v>777</v>
      </c>
      <c r="AW679" s="39">
        <v>579</v>
      </c>
      <c r="AY679" s="30" t="s">
        <v>964</v>
      </c>
      <c r="BB679" s="178" t="s">
        <v>155</v>
      </c>
      <c r="BD679" s="96"/>
      <c r="BG679" s="45">
        <v>44677</v>
      </c>
      <c r="BH679" s="45"/>
      <c r="BJ679" s="26"/>
      <c r="BK679" s="26">
        <v>45</v>
      </c>
      <c r="BL679" s="26" t="e">
        <v>#VALUE!</v>
      </c>
      <c r="BM679" s="26"/>
      <c r="BN679" s="26"/>
      <c r="BO679" s="79"/>
      <c r="BP679" s="26">
        <f>Tabela3[[#This Row],[1º trim/2025]]+Tabela3[[#This Row],[2º trim/2025]]+Tabela3[[#This Row],[3º trim/2025]]+Tabela3[[#This Row],[4º trim/2025]]</f>
        <v>0</v>
      </c>
      <c r="BQ679" s="26"/>
      <c r="BR679" s="26"/>
      <c r="BS679" s="26"/>
      <c r="BT679" s="26"/>
    </row>
    <row r="680" spans="2:72" hidden="1" x14ac:dyDescent="0.25">
      <c r="B680" s="273">
        <v>680</v>
      </c>
      <c r="C680" s="36">
        <v>2022</v>
      </c>
      <c r="D680" s="118" t="s">
        <v>1380</v>
      </c>
      <c r="E680" s="118" t="s">
        <v>1381</v>
      </c>
      <c r="AG680" s="27" t="s">
        <v>990</v>
      </c>
      <c r="AH680" s="27" t="s">
        <v>423</v>
      </c>
      <c r="AO680" s="184">
        <v>2022</v>
      </c>
      <c r="AP680" s="38" t="s">
        <v>1382</v>
      </c>
      <c r="AQ680" s="38">
        <v>44725</v>
      </c>
      <c r="AR680" s="39" t="s">
        <v>664</v>
      </c>
      <c r="AS680" s="39" t="s">
        <v>1081</v>
      </c>
      <c r="AT680" s="40" t="s">
        <v>1383</v>
      </c>
      <c r="AU680" s="41" t="s">
        <v>1384</v>
      </c>
      <c r="AV680" s="42" t="s">
        <v>1384</v>
      </c>
      <c r="AW680" s="39">
        <v>732</v>
      </c>
      <c r="AY680" s="30" t="s">
        <v>1385</v>
      </c>
      <c r="BB680" s="178" t="s">
        <v>155</v>
      </c>
      <c r="BD680" s="96"/>
      <c r="BG680" s="45">
        <v>44757</v>
      </c>
      <c r="BH680" s="45"/>
      <c r="BJ680" s="26"/>
      <c r="BK680" s="26" t="s">
        <v>1386</v>
      </c>
      <c r="BL680" s="26" t="e">
        <v>#VALUE!</v>
      </c>
      <c r="BM680" s="26"/>
      <c r="BN680" s="26"/>
      <c r="BO680" s="79"/>
      <c r="BP680" s="26">
        <f>Tabela3[[#This Row],[1º trim/2025]]+Tabela3[[#This Row],[2º trim/2025]]+Tabela3[[#This Row],[3º trim/2025]]+Tabela3[[#This Row],[4º trim/2025]]</f>
        <v>0</v>
      </c>
      <c r="BQ680" s="26"/>
      <c r="BR680" s="26"/>
      <c r="BS680" s="26"/>
      <c r="BT680" s="26"/>
    </row>
    <row r="681" spans="2:72" hidden="1" x14ac:dyDescent="0.25">
      <c r="B681" s="273">
        <v>681</v>
      </c>
      <c r="C681" s="36">
        <v>2022</v>
      </c>
      <c r="D681" s="118" t="s">
        <v>2946</v>
      </c>
      <c r="E681" s="118" t="s">
        <v>2947</v>
      </c>
      <c r="AC681" s="26" t="s">
        <v>47</v>
      </c>
      <c r="AH681" s="27" t="s">
        <v>86</v>
      </c>
      <c r="AL681" s="120" t="s">
        <v>47</v>
      </c>
      <c r="BB681" s="178" t="s">
        <v>155</v>
      </c>
      <c r="BD681" s="96"/>
      <c r="BF681" s="27" t="s">
        <v>44</v>
      </c>
      <c r="BG681" s="45">
        <v>44966</v>
      </c>
      <c r="BH681" s="45"/>
      <c r="BJ681" s="26"/>
      <c r="BK681" s="26">
        <v>1</v>
      </c>
      <c r="BL681" s="26" t="e">
        <v>#VALUE!</v>
      </c>
      <c r="BM681" s="26"/>
      <c r="BN681" s="26"/>
      <c r="BO681" s="79"/>
      <c r="BP681" s="26">
        <f>Tabela3[[#This Row],[1º trim/2025]]+Tabela3[[#This Row],[2º trim/2025]]+Tabela3[[#This Row],[3º trim/2025]]+Tabela3[[#This Row],[4º trim/2025]]</f>
        <v>0</v>
      </c>
      <c r="BQ681" s="26"/>
      <c r="BR681" s="26"/>
      <c r="BS681" s="26"/>
      <c r="BT681" s="26"/>
    </row>
    <row r="682" spans="2:72" hidden="1" x14ac:dyDescent="0.25">
      <c r="B682" s="273">
        <v>682</v>
      </c>
      <c r="C682" s="36">
        <v>2022</v>
      </c>
      <c r="D682" s="118" t="s">
        <v>2948</v>
      </c>
      <c r="E682" s="118" t="s">
        <v>3757</v>
      </c>
      <c r="AC682" s="26" t="s">
        <v>47</v>
      </c>
      <c r="AH682" s="27" t="s">
        <v>86</v>
      </c>
      <c r="AL682" s="120" t="s">
        <v>47</v>
      </c>
      <c r="BB682" s="178" t="s">
        <v>155</v>
      </c>
      <c r="BD682" s="96"/>
      <c r="BF682" s="27" t="s">
        <v>44</v>
      </c>
      <c r="BG682" s="45">
        <v>44715</v>
      </c>
      <c r="BH682" s="45"/>
      <c r="BJ682" s="26"/>
      <c r="BK682" s="26">
        <v>3</v>
      </c>
      <c r="BL682" s="26" t="e">
        <v>#VALUE!</v>
      </c>
      <c r="BM682" s="26"/>
      <c r="BN682" s="26"/>
      <c r="BO682" s="79"/>
      <c r="BP682" s="26">
        <f>Tabela3[[#This Row],[1º trim/2025]]+Tabela3[[#This Row],[2º trim/2025]]+Tabela3[[#This Row],[3º trim/2025]]+Tabela3[[#This Row],[4º trim/2025]]</f>
        <v>0</v>
      </c>
      <c r="BQ682" s="26"/>
      <c r="BR682" s="26"/>
      <c r="BS682" s="26"/>
      <c r="BT682" s="26"/>
    </row>
    <row r="683" spans="2:72" hidden="1" x14ac:dyDescent="0.25">
      <c r="B683" s="273">
        <v>683</v>
      </c>
      <c r="C683" s="36">
        <v>2022</v>
      </c>
      <c r="D683" s="118" t="s">
        <v>1248</v>
      </c>
      <c r="E683" s="118" t="s">
        <v>1249</v>
      </c>
      <c r="AF683" s="27" t="s">
        <v>610</v>
      </c>
      <c r="AG683" s="27" t="s">
        <v>1250</v>
      </c>
      <c r="AH683" s="27" t="s">
        <v>423</v>
      </c>
      <c r="AT683" s="40" t="s">
        <v>972</v>
      </c>
      <c r="AW683" s="39">
        <v>689</v>
      </c>
      <c r="AY683" s="30" t="s">
        <v>1251</v>
      </c>
      <c r="BB683" s="178" t="s">
        <v>155</v>
      </c>
      <c r="BD683" s="96"/>
      <c r="BG683" s="45">
        <v>44804</v>
      </c>
      <c r="BH683" s="45"/>
      <c r="BJ683" s="26"/>
      <c r="BK683" s="26">
        <v>20</v>
      </c>
      <c r="BL683" s="26" t="e">
        <v>#VALUE!</v>
      </c>
      <c r="BM683" s="26"/>
      <c r="BN683" s="26"/>
      <c r="BO683" s="79"/>
      <c r="BP683" s="26">
        <f>Tabela3[[#This Row],[1º trim/2025]]+Tabela3[[#This Row],[2º trim/2025]]+Tabela3[[#This Row],[3º trim/2025]]+Tabela3[[#This Row],[4º trim/2025]]</f>
        <v>0</v>
      </c>
      <c r="BQ683" s="26"/>
      <c r="BR683" s="26"/>
      <c r="BS683" s="26"/>
      <c r="BT683" s="26"/>
    </row>
    <row r="684" spans="2:72" hidden="1" x14ac:dyDescent="0.25">
      <c r="B684" s="273">
        <v>684</v>
      </c>
      <c r="C684" s="36">
        <v>2022</v>
      </c>
      <c r="D684" s="118" t="s">
        <v>2961</v>
      </c>
      <c r="E684" s="118" t="s">
        <v>2962</v>
      </c>
      <c r="AC684" s="26" t="s">
        <v>47</v>
      </c>
      <c r="AH684" s="27" t="s">
        <v>86</v>
      </c>
      <c r="AL684" s="120" t="s">
        <v>47</v>
      </c>
      <c r="BB684" s="178" t="s">
        <v>155</v>
      </c>
      <c r="BD684" s="96"/>
      <c r="BF684" s="27" t="s">
        <v>44</v>
      </c>
      <c r="BG684" s="45">
        <v>44693</v>
      </c>
      <c r="BH684" s="45"/>
      <c r="BJ684" s="26"/>
      <c r="BK684" s="26">
        <v>1</v>
      </c>
      <c r="BL684" s="26" t="e">
        <v>#VALUE!</v>
      </c>
      <c r="BM684" s="26"/>
      <c r="BN684" s="26"/>
      <c r="BO684" s="79"/>
      <c r="BP684" s="26">
        <f>Tabela3[[#This Row],[1º trim/2025]]+Tabela3[[#This Row],[2º trim/2025]]+Tabela3[[#This Row],[3º trim/2025]]+Tabela3[[#This Row],[4º trim/2025]]</f>
        <v>0</v>
      </c>
      <c r="BQ684" s="26"/>
      <c r="BR684" s="26"/>
      <c r="BS684" s="26"/>
      <c r="BT684" s="26"/>
    </row>
    <row r="685" spans="2:72" hidden="1" x14ac:dyDescent="0.25">
      <c r="B685" s="273">
        <v>685</v>
      </c>
      <c r="C685" s="36">
        <v>2022</v>
      </c>
      <c r="D685" s="118" t="s">
        <v>1398</v>
      </c>
      <c r="E685" s="118" t="s">
        <v>1399</v>
      </c>
      <c r="AG685" s="27" t="s">
        <v>1400</v>
      </c>
      <c r="AH685" s="27" t="s">
        <v>423</v>
      </c>
      <c r="AT685" s="40" t="s">
        <v>972</v>
      </c>
      <c r="AW685" s="39">
        <v>737</v>
      </c>
      <c r="AY685" s="30" t="s">
        <v>1401</v>
      </c>
      <c r="BB685" s="178" t="s">
        <v>155</v>
      </c>
      <c r="BD685" s="96"/>
      <c r="BG685" s="45">
        <v>44926</v>
      </c>
      <c r="BH685" s="45"/>
      <c r="BJ685" s="26"/>
      <c r="BK685" s="26">
        <v>32</v>
      </c>
      <c r="BL685" s="26" t="e">
        <v>#VALUE!</v>
      </c>
      <c r="BM685" s="26"/>
      <c r="BN685" s="26"/>
      <c r="BO685" s="79"/>
      <c r="BP685" s="26">
        <f>Tabela3[[#This Row],[1º trim/2025]]+Tabela3[[#This Row],[2º trim/2025]]+Tabela3[[#This Row],[3º trim/2025]]+Tabela3[[#This Row],[4º trim/2025]]</f>
        <v>0</v>
      </c>
      <c r="BQ685" s="26"/>
      <c r="BR685" s="26"/>
      <c r="BS685" s="26"/>
      <c r="BT685" s="26"/>
    </row>
    <row r="686" spans="2:72" hidden="1" x14ac:dyDescent="0.25">
      <c r="B686" s="273">
        <v>686</v>
      </c>
      <c r="C686" s="36">
        <v>2022</v>
      </c>
      <c r="D686" s="118" t="s">
        <v>1454</v>
      </c>
      <c r="E686" s="118" t="s">
        <v>1455</v>
      </c>
      <c r="AF686" s="27" t="s">
        <v>209</v>
      </c>
      <c r="AW686" s="39">
        <v>753</v>
      </c>
      <c r="BB686" s="178" t="s">
        <v>155</v>
      </c>
      <c r="BD686" s="96"/>
      <c r="BE686" s="46" t="s">
        <v>1293</v>
      </c>
      <c r="BH686" s="45"/>
      <c r="BJ686" s="26"/>
      <c r="BK686" s="26"/>
      <c r="BL686" s="26"/>
      <c r="BM686" s="26"/>
      <c r="BN686" s="26"/>
      <c r="BO686" s="79"/>
      <c r="BP686" s="26">
        <f>Tabela3[[#This Row],[1º trim/2025]]+Tabela3[[#This Row],[2º trim/2025]]+Tabela3[[#This Row],[3º trim/2025]]+Tabela3[[#This Row],[4º trim/2025]]</f>
        <v>0</v>
      </c>
      <c r="BQ686" s="26"/>
      <c r="BR686" s="26"/>
      <c r="BS686" s="26"/>
      <c r="BT686" s="26"/>
    </row>
    <row r="687" spans="2:72" hidden="1" x14ac:dyDescent="0.25">
      <c r="B687" s="273">
        <v>687</v>
      </c>
      <c r="C687" s="36">
        <v>2022</v>
      </c>
      <c r="D687" s="118" t="s">
        <v>1454</v>
      </c>
      <c r="E687" s="118" t="s">
        <v>1455</v>
      </c>
      <c r="AH687" s="27" t="s">
        <v>777</v>
      </c>
      <c r="AW687" s="39" t="s">
        <v>2752</v>
      </c>
      <c r="AY687" s="30" t="s">
        <v>2753</v>
      </c>
      <c r="BB687" s="178" t="s">
        <v>155</v>
      </c>
      <c r="BD687" s="96"/>
      <c r="BG687" s="45">
        <v>44926</v>
      </c>
      <c r="BH687" s="45"/>
      <c r="BJ687" s="26"/>
      <c r="BK687" s="26">
        <v>49</v>
      </c>
      <c r="BL687" s="26" t="e">
        <v>#VALUE!</v>
      </c>
      <c r="BM687" s="26"/>
      <c r="BN687" s="26"/>
      <c r="BO687" s="79"/>
      <c r="BP687" s="26">
        <f>Tabela3[[#This Row],[1º trim/2025]]+Tabela3[[#This Row],[2º trim/2025]]+Tabela3[[#This Row],[3º trim/2025]]+Tabela3[[#This Row],[4º trim/2025]]</f>
        <v>0</v>
      </c>
      <c r="BQ687" s="26"/>
      <c r="BR687" s="26"/>
      <c r="BS687" s="26"/>
      <c r="BT687" s="26"/>
    </row>
    <row r="688" spans="2:72" hidden="1" x14ac:dyDescent="0.25">
      <c r="B688" s="273">
        <v>688</v>
      </c>
      <c r="C688" s="36">
        <v>2022</v>
      </c>
      <c r="D688" s="118" t="s">
        <v>2988</v>
      </c>
      <c r="E688" s="118" t="s">
        <v>2989</v>
      </c>
      <c r="AC688" s="26" t="s">
        <v>47</v>
      </c>
      <c r="AH688" s="27" t="s">
        <v>28</v>
      </c>
      <c r="AL688" s="120" t="s">
        <v>47</v>
      </c>
      <c r="BB688" s="178" t="s">
        <v>155</v>
      </c>
      <c r="BD688" s="96"/>
      <c r="BF688" s="27" t="s">
        <v>44</v>
      </c>
      <c r="BG688" s="45">
        <v>44719</v>
      </c>
      <c r="BH688" s="45"/>
      <c r="BJ688" s="26"/>
      <c r="BK688" s="26">
        <v>15</v>
      </c>
      <c r="BL688" s="26" t="e">
        <v>#VALUE!</v>
      </c>
      <c r="BM688" s="26"/>
      <c r="BN688" s="26"/>
      <c r="BO688" s="79"/>
      <c r="BP688" s="26">
        <f>Tabela3[[#This Row],[1º trim/2025]]+Tabela3[[#This Row],[2º trim/2025]]+Tabela3[[#This Row],[3º trim/2025]]+Tabela3[[#This Row],[4º trim/2025]]</f>
        <v>0</v>
      </c>
      <c r="BQ688" s="26"/>
      <c r="BR688" s="26"/>
      <c r="BS688" s="26"/>
      <c r="BT688" s="26"/>
    </row>
    <row r="689" spans="2:72" hidden="1" x14ac:dyDescent="0.25">
      <c r="B689" s="273">
        <v>689</v>
      </c>
      <c r="C689" s="36">
        <v>2022</v>
      </c>
      <c r="D689" s="118" t="s">
        <v>1456</v>
      </c>
      <c r="E689" s="118" t="s">
        <v>1457</v>
      </c>
      <c r="AG689" s="27" t="s">
        <v>1274</v>
      </c>
      <c r="AH689" s="27" t="s">
        <v>423</v>
      </c>
      <c r="AT689" s="40" t="s">
        <v>972</v>
      </c>
      <c r="AW689" s="39">
        <v>754</v>
      </c>
      <c r="AY689" s="30" t="s">
        <v>1458</v>
      </c>
      <c r="BB689" s="178" t="s">
        <v>155</v>
      </c>
      <c r="BD689" s="96"/>
      <c r="BG689" s="45">
        <v>44941</v>
      </c>
      <c r="BH689" s="45"/>
      <c r="BJ689" s="26"/>
      <c r="BK689" s="26">
        <v>17</v>
      </c>
      <c r="BL689" s="26" t="e">
        <v>#VALUE!</v>
      </c>
      <c r="BM689" s="26"/>
      <c r="BN689" s="26"/>
      <c r="BO689" s="79"/>
      <c r="BP689" s="26">
        <f>Tabela3[[#This Row],[1º trim/2025]]+Tabela3[[#This Row],[2º trim/2025]]+Tabela3[[#This Row],[3º trim/2025]]+Tabela3[[#This Row],[4º trim/2025]]</f>
        <v>0</v>
      </c>
      <c r="BQ689" s="26"/>
      <c r="BR689" s="26"/>
      <c r="BS689" s="26"/>
      <c r="BT689" s="26"/>
    </row>
    <row r="690" spans="2:72" hidden="1" x14ac:dyDescent="0.25">
      <c r="B690" s="273">
        <v>690</v>
      </c>
      <c r="C690" s="36">
        <v>2022</v>
      </c>
      <c r="D690" s="118" t="s">
        <v>1437</v>
      </c>
      <c r="E690" s="118" t="s">
        <v>1438</v>
      </c>
      <c r="AS690" s="39" t="s">
        <v>720</v>
      </c>
      <c r="AT690" s="40" t="s">
        <v>972</v>
      </c>
      <c r="AW690" s="39">
        <v>747</v>
      </c>
      <c r="AY690" s="30" t="s">
        <v>1439</v>
      </c>
      <c r="BB690" s="178" t="s">
        <v>155</v>
      </c>
      <c r="BD690" s="96"/>
      <c r="BG690" s="45">
        <v>44926</v>
      </c>
      <c r="BH690" s="45"/>
      <c r="BJ690" s="26"/>
      <c r="BK690" s="26">
        <v>13</v>
      </c>
      <c r="BL690" s="26" t="e">
        <v>#VALUE!</v>
      </c>
      <c r="BM690" s="26"/>
      <c r="BN690" s="26"/>
      <c r="BO690" s="79"/>
      <c r="BP690" s="26">
        <f>Tabela3[[#This Row],[1º trim/2025]]+Tabela3[[#This Row],[2º trim/2025]]+Tabela3[[#This Row],[3º trim/2025]]+Tabela3[[#This Row],[4º trim/2025]]</f>
        <v>0</v>
      </c>
      <c r="BQ690" s="26"/>
      <c r="BR690" s="26"/>
      <c r="BS690" s="26"/>
      <c r="BT690" s="26"/>
    </row>
    <row r="691" spans="2:72" hidden="1" x14ac:dyDescent="0.25">
      <c r="B691" s="273">
        <v>691</v>
      </c>
      <c r="C691" s="36">
        <v>2022</v>
      </c>
      <c r="D691" s="118" t="s">
        <v>1471</v>
      </c>
      <c r="E691" s="118" t="s">
        <v>1472</v>
      </c>
      <c r="AG691" s="27" t="s">
        <v>1473</v>
      </c>
      <c r="AT691" s="40" t="s">
        <v>972</v>
      </c>
      <c r="AW691" s="39">
        <v>758</v>
      </c>
      <c r="AY691" s="30" t="s">
        <v>1474</v>
      </c>
      <c r="BB691" s="178" t="s">
        <v>155</v>
      </c>
      <c r="BD691" s="96"/>
      <c r="BE691" s="46" t="s">
        <v>1069</v>
      </c>
      <c r="BG691" s="45">
        <v>45029</v>
      </c>
      <c r="BH691" s="45"/>
      <c r="BJ691" s="26"/>
      <c r="BK691" s="26">
        <v>53</v>
      </c>
      <c r="BL691" s="26" t="e">
        <v>#VALUE!</v>
      </c>
      <c r="BM691" s="26"/>
      <c r="BN691" s="26"/>
      <c r="BO691" s="79"/>
      <c r="BP691" s="26">
        <f>Tabela3[[#This Row],[1º trim/2025]]+Tabela3[[#This Row],[2º trim/2025]]+Tabela3[[#This Row],[3º trim/2025]]+Tabela3[[#This Row],[4º trim/2025]]</f>
        <v>0</v>
      </c>
      <c r="BQ691" s="26"/>
      <c r="BR691" s="26"/>
      <c r="BS691" s="26"/>
      <c r="BT691" s="26"/>
    </row>
    <row r="692" spans="2:72" hidden="1" x14ac:dyDescent="0.25">
      <c r="B692" s="273">
        <v>692</v>
      </c>
      <c r="C692" s="36">
        <v>2022</v>
      </c>
      <c r="D692" s="118" t="s">
        <v>1446</v>
      </c>
      <c r="E692" s="118" t="s">
        <v>1447</v>
      </c>
      <c r="N692" s="225" t="s">
        <v>13</v>
      </c>
      <c r="O692" s="225"/>
      <c r="AH692" s="27" t="s">
        <v>751</v>
      </c>
      <c r="AW692" s="39">
        <v>750</v>
      </c>
      <c r="AY692" s="30" t="s">
        <v>1448</v>
      </c>
      <c r="BB692" s="178" t="s">
        <v>155</v>
      </c>
      <c r="BD692" s="96"/>
      <c r="BG692" s="45">
        <v>44789</v>
      </c>
      <c r="BH692" s="45"/>
      <c r="BJ692" s="26"/>
      <c r="BK692" s="26"/>
      <c r="BL692" s="26" t="e">
        <v>#VALUE!</v>
      </c>
      <c r="BM692" s="26"/>
      <c r="BN692" s="26"/>
      <c r="BO692" s="79"/>
      <c r="BP692" s="26">
        <f>Tabela3[[#This Row],[1º trim/2025]]+Tabela3[[#This Row],[2º trim/2025]]+Tabela3[[#This Row],[3º trim/2025]]+Tabela3[[#This Row],[4º trim/2025]]</f>
        <v>0</v>
      </c>
      <c r="BQ692" s="26"/>
      <c r="BR692" s="26"/>
      <c r="BS692" s="26"/>
      <c r="BT692" s="26"/>
    </row>
    <row r="693" spans="2:72" hidden="1" x14ac:dyDescent="0.25">
      <c r="B693" s="273">
        <v>693</v>
      </c>
      <c r="C693" s="36">
        <v>2022</v>
      </c>
      <c r="D693" s="118" t="s">
        <v>1446</v>
      </c>
      <c r="E693" s="118" t="s">
        <v>1449</v>
      </c>
      <c r="N693" s="225" t="s">
        <v>13</v>
      </c>
      <c r="O693" s="225"/>
      <c r="AH693" s="27" t="s">
        <v>751</v>
      </c>
      <c r="AW693" s="39">
        <v>750</v>
      </c>
      <c r="AY693" s="30" t="s">
        <v>1448</v>
      </c>
      <c r="BB693" s="178" t="s">
        <v>155</v>
      </c>
      <c r="BD693" s="96"/>
      <c r="BG693" s="45">
        <v>44789</v>
      </c>
      <c r="BH693" s="45"/>
      <c r="BJ693" s="26"/>
      <c r="BK693" s="26"/>
      <c r="BL693" s="26" t="e">
        <v>#VALUE!</v>
      </c>
      <c r="BM693" s="26"/>
      <c r="BN693" s="26"/>
      <c r="BO693" s="79"/>
      <c r="BP693" s="26">
        <f>Tabela3[[#This Row],[1º trim/2025]]+Tabela3[[#This Row],[2º trim/2025]]+Tabela3[[#This Row],[3º trim/2025]]+Tabela3[[#This Row],[4º trim/2025]]</f>
        <v>0</v>
      </c>
      <c r="BQ693" s="26"/>
      <c r="BR693" s="26"/>
      <c r="BS693" s="26"/>
      <c r="BT693" s="26"/>
    </row>
    <row r="694" spans="2:72" hidden="1" x14ac:dyDescent="0.25">
      <c r="B694" s="273">
        <v>694</v>
      </c>
      <c r="C694" s="36">
        <v>2022</v>
      </c>
      <c r="D694" s="118" t="s">
        <v>1446</v>
      </c>
      <c r="E694" s="118" t="s">
        <v>1450</v>
      </c>
      <c r="N694" s="225" t="s">
        <v>13</v>
      </c>
      <c r="O694" s="225"/>
      <c r="AH694" s="27" t="s">
        <v>751</v>
      </c>
      <c r="AW694" s="39">
        <v>750</v>
      </c>
      <c r="AY694" s="30" t="s">
        <v>1448</v>
      </c>
      <c r="BB694" s="178" t="s">
        <v>155</v>
      </c>
      <c r="BD694" s="96"/>
      <c r="BG694" s="45">
        <v>44789</v>
      </c>
      <c r="BH694" s="45"/>
      <c r="BJ694" s="26"/>
      <c r="BK694" s="26"/>
      <c r="BL694" s="26" t="e">
        <v>#VALUE!</v>
      </c>
      <c r="BM694" s="26"/>
      <c r="BN694" s="26"/>
      <c r="BO694" s="79"/>
      <c r="BP694" s="26">
        <f>Tabela3[[#This Row],[1º trim/2025]]+Tabela3[[#This Row],[2º trim/2025]]+Tabela3[[#This Row],[3º trim/2025]]+Tabela3[[#This Row],[4º trim/2025]]</f>
        <v>0</v>
      </c>
      <c r="BQ694" s="26"/>
      <c r="BR694" s="26"/>
      <c r="BS694" s="26"/>
      <c r="BT694" s="26"/>
    </row>
    <row r="695" spans="2:72" hidden="1" x14ac:dyDescent="0.25">
      <c r="B695" s="273">
        <v>695</v>
      </c>
      <c r="C695" s="36">
        <v>2022</v>
      </c>
      <c r="D695" s="118" t="s">
        <v>1412</v>
      </c>
      <c r="E695" s="118" t="s">
        <v>1413</v>
      </c>
      <c r="AW695" s="39">
        <v>740</v>
      </c>
      <c r="AY695" s="30" t="s">
        <v>1416</v>
      </c>
      <c r="BB695" s="178" t="s">
        <v>155</v>
      </c>
      <c r="BD695" s="96"/>
      <c r="BG695" s="45">
        <v>44831</v>
      </c>
      <c r="BH695" s="45"/>
      <c r="BJ695" s="26"/>
      <c r="BK695" s="26">
        <v>29</v>
      </c>
      <c r="BL695" s="26" t="e">
        <v>#VALUE!</v>
      </c>
      <c r="BM695" s="26"/>
      <c r="BN695" s="26"/>
      <c r="BO695" s="79"/>
      <c r="BP695" s="26">
        <f>Tabela3[[#This Row],[1º trim/2025]]+Tabela3[[#This Row],[2º trim/2025]]+Tabela3[[#This Row],[3º trim/2025]]+Tabela3[[#This Row],[4º trim/2025]]</f>
        <v>0</v>
      </c>
      <c r="BQ695" s="26"/>
      <c r="BR695" s="26"/>
      <c r="BS695" s="26"/>
      <c r="BT695" s="26"/>
    </row>
    <row r="696" spans="2:72" hidden="1" x14ac:dyDescent="0.25">
      <c r="B696" s="273">
        <v>696</v>
      </c>
      <c r="C696" s="36">
        <v>2022</v>
      </c>
      <c r="D696" s="118" t="s">
        <v>1412</v>
      </c>
      <c r="E696" s="118" t="s">
        <v>2070</v>
      </c>
      <c r="H696" s="224" t="s">
        <v>3758</v>
      </c>
      <c r="AF696" s="27" t="s">
        <v>736</v>
      </c>
      <c r="AW696" s="39">
        <v>909</v>
      </c>
      <c r="BB696" s="178" t="s">
        <v>155</v>
      </c>
      <c r="BD696" s="96"/>
      <c r="BE696" s="46" t="s">
        <v>1293</v>
      </c>
      <c r="BH696" s="45"/>
      <c r="BJ696" s="26"/>
      <c r="BK696" s="26"/>
      <c r="BL696" s="26"/>
      <c r="BM696" s="26"/>
      <c r="BN696" s="26"/>
      <c r="BO696" s="79"/>
      <c r="BP696" s="26">
        <f>Tabela3[[#This Row],[1º trim/2025]]+Tabela3[[#This Row],[2º trim/2025]]+Tabela3[[#This Row],[3º trim/2025]]+Tabela3[[#This Row],[4º trim/2025]]</f>
        <v>0</v>
      </c>
      <c r="BQ696" s="26"/>
      <c r="BR696" s="26"/>
      <c r="BS696" s="26"/>
      <c r="BT696" s="26"/>
    </row>
    <row r="697" spans="2:72" hidden="1" x14ac:dyDescent="0.25">
      <c r="B697" s="273">
        <v>697</v>
      </c>
      <c r="C697" s="36">
        <v>2022</v>
      </c>
      <c r="D697" s="118" t="s">
        <v>1019</v>
      </c>
      <c r="E697" s="118" t="s">
        <v>1020</v>
      </c>
      <c r="H697" s="224" t="s">
        <v>3647</v>
      </c>
      <c r="AF697" s="27" t="s">
        <v>3647</v>
      </c>
      <c r="AH697" s="27" t="s">
        <v>423</v>
      </c>
      <c r="AW697" s="39">
        <v>604</v>
      </c>
      <c r="AY697" s="30" t="s">
        <v>1021</v>
      </c>
      <c r="BB697" s="178" t="s">
        <v>155</v>
      </c>
      <c r="BD697" s="96"/>
      <c r="BG697" s="45">
        <v>44732</v>
      </c>
      <c r="BH697" s="45"/>
      <c r="BJ697" s="26"/>
      <c r="BK697" s="26">
        <v>123</v>
      </c>
      <c r="BL697" s="26" t="e">
        <v>#VALUE!</v>
      </c>
      <c r="BM697" s="26"/>
      <c r="BN697" s="26"/>
      <c r="BO697" s="79"/>
      <c r="BP697" s="26">
        <f>Tabela3[[#This Row],[1º trim/2025]]+Tabela3[[#This Row],[2º trim/2025]]+Tabela3[[#This Row],[3º trim/2025]]+Tabela3[[#This Row],[4º trim/2025]]</f>
        <v>0</v>
      </c>
      <c r="BQ697" s="26"/>
      <c r="BR697" s="26"/>
      <c r="BS697" s="26"/>
      <c r="BT697" s="26"/>
    </row>
    <row r="698" spans="2:72" hidden="1" x14ac:dyDescent="0.25">
      <c r="B698" s="273">
        <v>698</v>
      </c>
      <c r="C698" s="36">
        <v>2022</v>
      </c>
      <c r="D698" s="118" t="s">
        <v>1019</v>
      </c>
      <c r="E698" s="118" t="s">
        <v>1022</v>
      </c>
      <c r="H698" s="224" t="s">
        <v>3647</v>
      </c>
      <c r="AF698" s="27" t="s">
        <v>3647</v>
      </c>
      <c r="AH698" s="27" t="s">
        <v>423</v>
      </c>
      <c r="AW698" s="39">
        <v>604</v>
      </c>
      <c r="AY698" s="30" t="s">
        <v>1021</v>
      </c>
      <c r="BB698" s="178" t="s">
        <v>155</v>
      </c>
      <c r="BD698" s="96"/>
      <c r="BG698" s="45">
        <v>45307</v>
      </c>
      <c r="BH698" s="45"/>
      <c r="BJ698" s="26"/>
      <c r="BK698" s="26">
        <v>23</v>
      </c>
      <c r="BL698" s="26" t="e">
        <v>#VALUE!</v>
      </c>
      <c r="BM698" s="26"/>
      <c r="BN698" s="26"/>
      <c r="BO698" s="79"/>
      <c r="BP698" s="26">
        <f>Tabela3[[#This Row],[1º trim/2025]]+Tabela3[[#This Row],[2º trim/2025]]+Tabela3[[#This Row],[3º trim/2025]]+Tabela3[[#This Row],[4º trim/2025]]</f>
        <v>0</v>
      </c>
      <c r="BQ698" s="26"/>
      <c r="BR698" s="26"/>
      <c r="BS698" s="26"/>
      <c r="BT698" s="26"/>
    </row>
    <row r="699" spans="2:72" hidden="1" x14ac:dyDescent="0.25">
      <c r="B699" s="273">
        <v>699</v>
      </c>
      <c r="C699" s="36">
        <v>2022</v>
      </c>
      <c r="D699" s="118" t="s">
        <v>1406</v>
      </c>
      <c r="E699" s="118" t="s">
        <v>1407</v>
      </c>
      <c r="AH699" s="27" t="s">
        <v>777</v>
      </c>
      <c r="AW699" s="39">
        <v>739</v>
      </c>
      <c r="AY699" s="30" t="s">
        <v>1408</v>
      </c>
      <c r="BB699" s="178" t="s">
        <v>155</v>
      </c>
      <c r="BD699" s="96"/>
      <c r="BG699" s="45">
        <v>44926</v>
      </c>
      <c r="BH699" s="45"/>
      <c r="BJ699" s="26"/>
      <c r="BK699" s="26">
        <v>8</v>
      </c>
      <c r="BL699" s="26" t="e">
        <v>#VALUE!</v>
      </c>
      <c r="BM699" s="26"/>
      <c r="BN699" s="26"/>
      <c r="BO699" s="79"/>
      <c r="BP699" s="26">
        <f>Tabela3[[#This Row],[1º trim/2025]]+Tabela3[[#This Row],[2º trim/2025]]+Tabela3[[#This Row],[3º trim/2025]]+Tabela3[[#This Row],[4º trim/2025]]</f>
        <v>0</v>
      </c>
      <c r="BQ699" s="26"/>
      <c r="BR699" s="26"/>
      <c r="BS699" s="26"/>
      <c r="BT699" s="26"/>
    </row>
    <row r="700" spans="2:72" hidden="1" x14ac:dyDescent="0.25">
      <c r="B700" s="273">
        <v>700</v>
      </c>
      <c r="C700" s="36">
        <v>2022</v>
      </c>
      <c r="D700" s="118" t="s">
        <v>1406</v>
      </c>
      <c r="E700" s="118" t="s">
        <v>1409</v>
      </c>
      <c r="AH700" s="27" t="s">
        <v>777</v>
      </c>
      <c r="AW700" s="39">
        <v>739</v>
      </c>
      <c r="AY700" s="30" t="s">
        <v>1408</v>
      </c>
      <c r="BB700" s="178" t="s">
        <v>155</v>
      </c>
      <c r="BD700" s="96"/>
      <c r="BH700" s="45"/>
      <c r="BJ700" s="26"/>
      <c r="BK700" s="26">
        <v>0</v>
      </c>
      <c r="BL700" s="26" t="e">
        <v>#VALUE!</v>
      </c>
      <c r="BM700" s="26"/>
      <c r="BN700" s="26"/>
      <c r="BO700" s="79"/>
      <c r="BP700" s="26">
        <f>Tabela3[[#This Row],[1º trim/2025]]+Tabela3[[#This Row],[2º trim/2025]]+Tabela3[[#This Row],[3º trim/2025]]+Tabela3[[#This Row],[4º trim/2025]]</f>
        <v>0</v>
      </c>
      <c r="BQ700" s="26"/>
      <c r="BR700" s="26"/>
      <c r="BS700" s="26"/>
      <c r="BT700" s="26"/>
    </row>
    <row r="701" spans="2:72" hidden="1" x14ac:dyDescent="0.25">
      <c r="B701" s="273">
        <v>701</v>
      </c>
      <c r="C701" s="36">
        <v>2022</v>
      </c>
      <c r="D701" s="118" t="s">
        <v>1406</v>
      </c>
      <c r="E701" s="118" t="s">
        <v>1410</v>
      </c>
      <c r="AH701" s="27" t="s">
        <v>777</v>
      </c>
      <c r="AW701" s="39">
        <v>739</v>
      </c>
      <c r="AY701" s="30" t="s">
        <v>1408</v>
      </c>
      <c r="BB701" s="178" t="s">
        <v>155</v>
      </c>
      <c r="BD701" s="96"/>
      <c r="BH701" s="45"/>
      <c r="BJ701" s="26"/>
      <c r="BK701" s="26">
        <v>0</v>
      </c>
      <c r="BL701" s="26" t="e">
        <v>#VALUE!</v>
      </c>
      <c r="BM701" s="26"/>
      <c r="BN701" s="26"/>
      <c r="BO701" s="79"/>
      <c r="BP701" s="26">
        <f>Tabela3[[#This Row],[1º trim/2025]]+Tabela3[[#This Row],[2º trim/2025]]+Tabela3[[#This Row],[3º trim/2025]]+Tabela3[[#This Row],[4º trim/2025]]</f>
        <v>0</v>
      </c>
      <c r="BQ701" s="26"/>
      <c r="BR701" s="26"/>
      <c r="BS701" s="26"/>
      <c r="BT701" s="26"/>
    </row>
    <row r="702" spans="2:72" hidden="1" x14ac:dyDescent="0.25">
      <c r="B702" s="273">
        <v>702</v>
      </c>
      <c r="C702" s="36">
        <v>2022</v>
      </c>
      <c r="D702" s="118" t="s">
        <v>1406</v>
      </c>
      <c r="E702" s="118" t="s">
        <v>1411</v>
      </c>
      <c r="AH702" s="27" t="s">
        <v>777</v>
      </c>
      <c r="AW702" s="39">
        <v>739</v>
      </c>
      <c r="AY702" s="30" t="s">
        <v>1408</v>
      </c>
      <c r="BB702" s="178" t="s">
        <v>155</v>
      </c>
      <c r="BD702" s="96"/>
      <c r="BG702" s="45">
        <v>44926</v>
      </c>
      <c r="BH702" s="45"/>
      <c r="BJ702" s="26"/>
      <c r="BK702" s="26">
        <v>42</v>
      </c>
      <c r="BL702" s="26" t="e">
        <v>#VALUE!</v>
      </c>
      <c r="BM702" s="26"/>
      <c r="BN702" s="26"/>
      <c r="BO702" s="79"/>
      <c r="BP702" s="26">
        <f>Tabela3[[#This Row],[1º trim/2025]]+Tabela3[[#This Row],[2º trim/2025]]+Tabela3[[#This Row],[3º trim/2025]]+Tabela3[[#This Row],[4º trim/2025]]</f>
        <v>0</v>
      </c>
      <c r="BQ702" s="26"/>
      <c r="BR702" s="26"/>
      <c r="BS702" s="26"/>
      <c r="BT702" s="26"/>
    </row>
    <row r="703" spans="2:72" hidden="1" x14ac:dyDescent="0.25">
      <c r="B703" s="273">
        <v>703</v>
      </c>
      <c r="C703" s="36">
        <v>2022</v>
      </c>
      <c r="D703" s="118" t="s">
        <v>1287</v>
      </c>
      <c r="E703" s="118" t="s">
        <v>1288</v>
      </c>
      <c r="I703" s="224" t="s">
        <v>3646</v>
      </c>
      <c r="AC703" s="26" t="s">
        <v>1093</v>
      </c>
      <c r="AF703" s="27" t="s">
        <v>90</v>
      </c>
      <c r="AH703" s="27" t="s">
        <v>423</v>
      </c>
      <c r="AI703" s="118" t="s">
        <v>2394</v>
      </c>
      <c r="AJ703" s="184">
        <v>20</v>
      </c>
      <c r="AO703" s="184">
        <v>2022</v>
      </c>
      <c r="AP703" s="38">
        <v>44714</v>
      </c>
      <c r="AQ703" s="38">
        <v>44742</v>
      </c>
      <c r="AW703" s="39">
        <v>702</v>
      </c>
      <c r="AY703" s="30" t="s">
        <v>1290</v>
      </c>
      <c r="BB703" s="178" t="s">
        <v>155</v>
      </c>
      <c r="BD703" s="96"/>
      <c r="BG703" s="45">
        <v>44791</v>
      </c>
      <c r="BH703" s="45"/>
      <c r="BJ703" s="26"/>
      <c r="BK703" s="26">
        <v>2022</v>
      </c>
      <c r="BL703" s="26" t="e">
        <v>#VALUE!</v>
      </c>
      <c r="BM703" s="26"/>
      <c r="BN703" s="26"/>
      <c r="BO703" s="79"/>
      <c r="BP703" s="26">
        <f>Tabela3[[#This Row],[1º trim/2025]]+Tabela3[[#This Row],[2º trim/2025]]+Tabela3[[#This Row],[3º trim/2025]]+Tabela3[[#This Row],[4º trim/2025]]</f>
        <v>0</v>
      </c>
      <c r="BQ703" s="26"/>
      <c r="BR703" s="26"/>
      <c r="BS703" s="26"/>
      <c r="BT703" s="26"/>
    </row>
    <row r="704" spans="2:72" hidden="1" x14ac:dyDescent="0.25">
      <c r="B704" s="273">
        <v>704</v>
      </c>
      <c r="C704" s="36">
        <v>2022</v>
      </c>
      <c r="D704" s="118" t="s">
        <v>1394</v>
      </c>
      <c r="E704" s="118" t="s">
        <v>3759</v>
      </c>
      <c r="I704" s="224" t="s">
        <v>3646</v>
      </c>
      <c r="AC704" s="26" t="s">
        <v>1093</v>
      </c>
      <c r="AF704" s="27" t="s">
        <v>90</v>
      </c>
      <c r="AH704" s="27" t="s">
        <v>423</v>
      </c>
      <c r="AI704" s="118" t="s">
        <v>1396</v>
      </c>
      <c r="AJ704" s="184">
        <v>20</v>
      </c>
      <c r="AO704" s="184">
        <v>2022</v>
      </c>
      <c r="AP704" s="38">
        <v>44718</v>
      </c>
      <c r="AQ704" s="38">
        <v>44748</v>
      </c>
      <c r="AW704" s="39">
        <v>736</v>
      </c>
      <c r="AY704" s="30" t="s">
        <v>1397</v>
      </c>
      <c r="BB704" s="178" t="s">
        <v>155</v>
      </c>
      <c r="BD704" s="96"/>
      <c r="BH704" s="45"/>
      <c r="BJ704" s="26"/>
      <c r="BK704" s="26">
        <v>2022</v>
      </c>
      <c r="BL704" s="26" t="e">
        <v>#VALUE!</v>
      </c>
      <c r="BM704" s="26"/>
      <c r="BN704" s="26"/>
      <c r="BO704" s="79"/>
      <c r="BP704" s="26">
        <f>Tabela3[[#This Row],[1º trim/2025]]+Tabela3[[#This Row],[2º trim/2025]]+Tabela3[[#This Row],[3º trim/2025]]+Tabela3[[#This Row],[4º trim/2025]]</f>
        <v>0</v>
      </c>
      <c r="BQ704" s="26"/>
      <c r="BR704" s="26"/>
      <c r="BS704" s="26"/>
      <c r="BT704" s="26"/>
    </row>
    <row r="705" spans="2:72" hidden="1" x14ac:dyDescent="0.25">
      <c r="B705" s="273">
        <v>705</v>
      </c>
      <c r="C705" s="36">
        <v>2022</v>
      </c>
      <c r="D705" s="118" t="s">
        <v>1402</v>
      </c>
      <c r="E705" s="118" t="s">
        <v>1403</v>
      </c>
      <c r="I705" s="224" t="s">
        <v>3646</v>
      </c>
      <c r="AC705" s="26" t="s">
        <v>1093</v>
      </c>
      <c r="AF705" s="27" t="s">
        <v>90</v>
      </c>
      <c r="AH705" s="27" t="s">
        <v>423</v>
      </c>
      <c r="AI705" s="118" t="s">
        <v>2523</v>
      </c>
      <c r="AJ705" s="184">
        <v>20</v>
      </c>
      <c r="AO705" s="184">
        <v>2022</v>
      </c>
      <c r="AP705" s="38">
        <v>44733</v>
      </c>
      <c r="AQ705" s="38">
        <v>44757</v>
      </c>
      <c r="AW705" s="39">
        <v>738</v>
      </c>
      <c r="AY705" s="30" t="s">
        <v>1405</v>
      </c>
      <c r="BB705" s="178" t="s">
        <v>155</v>
      </c>
      <c r="BD705" s="96"/>
      <c r="BH705" s="45"/>
      <c r="BJ705" s="26"/>
      <c r="BK705" s="26">
        <v>2022</v>
      </c>
      <c r="BL705" s="26" t="e">
        <v>#VALUE!</v>
      </c>
      <c r="BM705" s="26"/>
      <c r="BN705" s="26"/>
      <c r="BO705" s="79"/>
      <c r="BP705" s="26">
        <f>Tabela3[[#This Row],[1º trim/2025]]+Tabela3[[#This Row],[2º trim/2025]]+Tabela3[[#This Row],[3º trim/2025]]+Tabela3[[#This Row],[4º trim/2025]]</f>
        <v>0</v>
      </c>
      <c r="BQ705" s="26"/>
      <c r="BR705" s="26"/>
      <c r="BS705" s="26"/>
      <c r="BT705" s="26"/>
    </row>
    <row r="706" spans="2:72" hidden="1" x14ac:dyDescent="0.25">
      <c r="B706" s="273">
        <v>706</v>
      </c>
      <c r="C706" s="36">
        <v>2022</v>
      </c>
      <c r="D706" s="118" t="s">
        <v>1459</v>
      </c>
      <c r="E706" s="118" t="s">
        <v>1460</v>
      </c>
      <c r="I706" s="224" t="s">
        <v>3646</v>
      </c>
      <c r="AC706" s="26" t="s">
        <v>1093</v>
      </c>
      <c r="AF706" s="27" t="s">
        <v>90</v>
      </c>
      <c r="AH706" s="27" t="s">
        <v>423</v>
      </c>
      <c r="AI706" s="118" t="s">
        <v>1461</v>
      </c>
      <c r="AO706" s="184">
        <v>2022</v>
      </c>
      <c r="AP706" s="38">
        <v>44730</v>
      </c>
      <c r="AQ706" s="38">
        <v>44750</v>
      </c>
      <c r="AW706" s="39">
        <v>755</v>
      </c>
      <c r="AY706" s="30" t="s">
        <v>1462</v>
      </c>
      <c r="BB706" s="178" t="s">
        <v>155</v>
      </c>
      <c r="BD706" s="96"/>
      <c r="BH706" s="45"/>
      <c r="BJ706" s="26"/>
      <c r="BK706" s="26">
        <v>2022</v>
      </c>
      <c r="BL706" s="26" t="e">
        <v>#VALUE!</v>
      </c>
      <c r="BM706" s="26"/>
      <c r="BN706" s="26"/>
      <c r="BO706" s="79"/>
      <c r="BP706" s="26">
        <f>Tabela3[[#This Row],[1º trim/2025]]+Tabela3[[#This Row],[2º trim/2025]]+Tabela3[[#This Row],[3º trim/2025]]+Tabela3[[#This Row],[4º trim/2025]]</f>
        <v>0</v>
      </c>
      <c r="BQ706" s="26"/>
      <c r="BR706" s="26"/>
      <c r="BS706" s="26"/>
      <c r="BT706" s="26"/>
    </row>
    <row r="707" spans="2:72" hidden="1" x14ac:dyDescent="0.25">
      <c r="B707" s="273">
        <v>707</v>
      </c>
      <c r="C707" s="36">
        <v>2022</v>
      </c>
      <c r="D707" s="118" t="s">
        <v>1463</v>
      </c>
      <c r="E707" s="118" t="s">
        <v>1464</v>
      </c>
      <c r="I707" s="224" t="s">
        <v>3646</v>
      </c>
      <c r="AC707" s="26" t="s">
        <v>1093</v>
      </c>
      <c r="AF707" s="27" t="s">
        <v>90</v>
      </c>
      <c r="AH707" s="27" t="s">
        <v>423</v>
      </c>
      <c r="AI707" s="118" t="s">
        <v>1465</v>
      </c>
      <c r="AO707" s="184">
        <v>2022</v>
      </c>
      <c r="AP707" s="38">
        <v>44768</v>
      </c>
      <c r="AQ707" s="38">
        <v>44771</v>
      </c>
      <c r="AW707" s="39">
        <v>756</v>
      </c>
      <c r="AY707" s="30" t="s">
        <v>1466</v>
      </c>
      <c r="BB707" s="178" t="s">
        <v>155</v>
      </c>
      <c r="BD707" s="96"/>
      <c r="BH707" s="45"/>
      <c r="BJ707" s="26"/>
      <c r="BK707" s="26" t="s">
        <v>1467</v>
      </c>
      <c r="BL707" s="26" t="e">
        <v>#VALUE!</v>
      </c>
      <c r="BM707" s="26"/>
      <c r="BN707" s="26"/>
      <c r="BO707" s="79"/>
      <c r="BP707" s="26">
        <f>Tabela3[[#This Row],[1º trim/2025]]+Tabela3[[#This Row],[2º trim/2025]]+Tabela3[[#This Row],[3º trim/2025]]+Tabela3[[#This Row],[4º trim/2025]]</f>
        <v>0</v>
      </c>
      <c r="BQ707" s="26"/>
      <c r="BR707" s="26"/>
      <c r="BS707" s="26"/>
      <c r="BT707" s="26"/>
    </row>
    <row r="708" spans="2:72" hidden="1" x14ac:dyDescent="0.25">
      <c r="B708" s="273">
        <v>708</v>
      </c>
      <c r="C708" s="36">
        <v>2022</v>
      </c>
      <c r="D708" s="118" t="s">
        <v>1430</v>
      </c>
      <c r="E708" s="118" t="s">
        <v>1431</v>
      </c>
      <c r="AW708" s="39">
        <v>745</v>
      </c>
      <c r="AY708" s="30" t="s">
        <v>1432</v>
      </c>
      <c r="BB708" s="178" t="s">
        <v>155</v>
      </c>
      <c r="BD708" s="96"/>
      <c r="BG708" s="45">
        <v>44749</v>
      </c>
      <c r="BH708" s="45"/>
      <c r="BJ708" s="26"/>
      <c r="BK708" s="26">
        <v>36</v>
      </c>
      <c r="BL708" s="26" t="e">
        <v>#VALUE!</v>
      </c>
      <c r="BM708" s="26"/>
      <c r="BN708" s="26"/>
      <c r="BO708" s="79"/>
      <c r="BP708" s="26">
        <f>Tabela3[[#This Row],[1º trim/2025]]+Tabela3[[#This Row],[2º trim/2025]]+Tabela3[[#This Row],[3º trim/2025]]+Tabela3[[#This Row],[4º trim/2025]]</f>
        <v>0</v>
      </c>
      <c r="BQ708" s="26"/>
      <c r="BR708" s="26"/>
      <c r="BS708" s="26"/>
      <c r="BT708" s="26"/>
    </row>
    <row r="709" spans="2:72" hidden="1" x14ac:dyDescent="0.25">
      <c r="B709" s="273">
        <v>709</v>
      </c>
      <c r="C709" s="36">
        <v>2022</v>
      </c>
      <c r="D709" s="118" t="s">
        <v>1427</v>
      </c>
      <c r="E709" s="118" t="s">
        <v>1428</v>
      </c>
      <c r="AW709" s="39">
        <v>744</v>
      </c>
      <c r="AY709" s="30" t="s">
        <v>1429</v>
      </c>
      <c r="BB709" s="178" t="s">
        <v>155</v>
      </c>
      <c r="BD709" s="96"/>
      <c r="BG709" s="45">
        <v>44881</v>
      </c>
      <c r="BH709" s="45"/>
      <c r="BJ709" s="26"/>
      <c r="BK709" s="26">
        <v>78</v>
      </c>
      <c r="BL709" s="26" t="e">
        <v>#VALUE!</v>
      </c>
      <c r="BM709" s="26"/>
      <c r="BN709" s="26"/>
      <c r="BO709" s="79"/>
      <c r="BP709" s="26">
        <f>Tabela3[[#This Row],[1º trim/2025]]+Tabela3[[#This Row],[2º trim/2025]]+Tabela3[[#This Row],[3º trim/2025]]+Tabela3[[#This Row],[4º trim/2025]]</f>
        <v>0</v>
      </c>
      <c r="BQ709" s="26"/>
      <c r="BR709" s="26"/>
      <c r="BS709" s="26"/>
      <c r="BT709" s="26"/>
    </row>
    <row r="710" spans="2:72" hidden="1" x14ac:dyDescent="0.25">
      <c r="B710" s="273">
        <v>710</v>
      </c>
      <c r="C710" s="36">
        <v>2022</v>
      </c>
      <c r="D710" s="118" t="s">
        <v>825</v>
      </c>
      <c r="E710" s="118" t="s">
        <v>826</v>
      </c>
      <c r="AH710" s="27" t="s">
        <v>777</v>
      </c>
      <c r="AN710" s="27" t="s">
        <v>154</v>
      </c>
      <c r="AO710" s="184">
        <v>2020</v>
      </c>
      <c r="AP710" s="38" t="s">
        <v>827</v>
      </c>
      <c r="AQ710" s="38">
        <v>44083</v>
      </c>
      <c r="AR710" s="39" t="s">
        <v>664</v>
      </c>
      <c r="AS710" s="39" t="s">
        <v>1081</v>
      </c>
      <c r="AU710" s="41">
        <v>8.3333333333333301E-2</v>
      </c>
      <c r="AV710" s="42">
        <v>8.3333333333333301E-2</v>
      </c>
      <c r="AW710" s="39">
        <v>502</v>
      </c>
      <c r="AY710" s="30" t="s">
        <v>828</v>
      </c>
      <c r="BB710" s="178" t="s">
        <v>155</v>
      </c>
      <c r="BD710" s="96"/>
      <c r="BG710" s="45">
        <v>44754</v>
      </c>
      <c r="BH710" s="45"/>
      <c r="BJ710" s="26"/>
      <c r="BK710" s="26">
        <v>2022</v>
      </c>
      <c r="BL710" s="26" t="e">
        <v>#VALUE!</v>
      </c>
      <c r="BM710" s="26"/>
      <c r="BN710" s="26"/>
      <c r="BO710" s="79"/>
      <c r="BP710" s="26">
        <f>Tabela3[[#This Row],[1º trim/2025]]+Tabela3[[#This Row],[2º trim/2025]]+Tabela3[[#This Row],[3º trim/2025]]+Tabela3[[#This Row],[4º trim/2025]]</f>
        <v>0</v>
      </c>
      <c r="BQ710" s="26"/>
      <c r="BR710" s="26"/>
      <c r="BS710" s="26"/>
      <c r="BT710" s="26"/>
    </row>
    <row r="711" spans="2:72" hidden="1" x14ac:dyDescent="0.25">
      <c r="B711" s="273">
        <v>711</v>
      </c>
      <c r="C711" s="36">
        <v>2022</v>
      </c>
      <c r="D711" s="118" t="s">
        <v>825</v>
      </c>
      <c r="E711" s="118" t="s">
        <v>3760</v>
      </c>
      <c r="AH711" s="27" t="s">
        <v>777</v>
      </c>
      <c r="AN711" s="27" t="s">
        <v>154</v>
      </c>
      <c r="AO711" s="184">
        <v>2020</v>
      </c>
      <c r="AP711" s="38" t="s">
        <v>830</v>
      </c>
      <c r="AQ711" s="38">
        <v>44084</v>
      </c>
      <c r="AR711" s="39" t="s">
        <v>664</v>
      </c>
      <c r="AS711" s="39" t="s">
        <v>1081</v>
      </c>
      <c r="AU711" s="41">
        <v>8.3333333333333301E-2</v>
      </c>
      <c r="AV711" s="42">
        <v>8.3333333333333301E-2</v>
      </c>
      <c r="AW711" s="39">
        <v>502</v>
      </c>
      <c r="AY711" s="30" t="s">
        <v>828</v>
      </c>
      <c r="BB711" s="178" t="s">
        <v>155</v>
      </c>
      <c r="BD711" s="96"/>
      <c r="BG711" s="45">
        <v>45657</v>
      </c>
      <c r="BH711" s="45"/>
      <c r="BJ711" s="26"/>
      <c r="BK711" s="26">
        <v>2022</v>
      </c>
      <c r="BL711" s="26" t="e">
        <v>#VALUE!</v>
      </c>
      <c r="BM711" s="26"/>
      <c r="BN711" s="26"/>
      <c r="BO711" s="79">
        <v>1</v>
      </c>
      <c r="BP711" s="26">
        <f>Tabela3[[#This Row],[1º trim/2025]]+Tabela3[[#This Row],[2º trim/2025]]+Tabela3[[#This Row],[3º trim/2025]]+Tabela3[[#This Row],[4º trim/2025]]</f>
        <v>0</v>
      </c>
      <c r="BQ711" s="26"/>
      <c r="BR711" s="26"/>
      <c r="BS711" s="26"/>
      <c r="BT711" s="26"/>
    </row>
    <row r="712" spans="2:72" hidden="1" x14ac:dyDescent="0.25">
      <c r="B712" s="273">
        <v>712</v>
      </c>
      <c r="C712" s="36">
        <v>2022</v>
      </c>
      <c r="D712" s="118" t="s">
        <v>825</v>
      </c>
      <c r="E712" s="118" t="s">
        <v>831</v>
      </c>
      <c r="AH712" s="27" t="s">
        <v>777</v>
      </c>
      <c r="AN712" s="27" t="s">
        <v>154</v>
      </c>
      <c r="AO712" s="184">
        <v>2020</v>
      </c>
      <c r="AP712" s="38" t="s">
        <v>832</v>
      </c>
      <c r="AQ712" s="38">
        <v>44085</v>
      </c>
      <c r="AR712" s="39" t="s">
        <v>664</v>
      </c>
      <c r="AS712" s="39" t="s">
        <v>1081</v>
      </c>
      <c r="AU712" s="41">
        <v>8.3333333333333301E-2</v>
      </c>
      <c r="AV712" s="42" t="s">
        <v>833</v>
      </c>
      <c r="AW712" s="39">
        <v>502</v>
      </c>
      <c r="AY712" s="30" t="s">
        <v>828</v>
      </c>
      <c r="BB712" s="178" t="s">
        <v>155</v>
      </c>
      <c r="BD712" s="96"/>
      <c r="BG712" s="45">
        <v>45657</v>
      </c>
      <c r="BH712" s="45"/>
      <c r="BJ712" s="26"/>
      <c r="BK712" s="26">
        <v>2022</v>
      </c>
      <c r="BL712" s="26" t="e">
        <v>#VALUE!</v>
      </c>
      <c r="BM712" s="26"/>
      <c r="BN712" s="26"/>
      <c r="BO712" s="79">
        <v>1</v>
      </c>
      <c r="BP712" s="26">
        <f>Tabela3[[#This Row],[1º trim/2025]]+Tabela3[[#This Row],[2º trim/2025]]+Tabela3[[#This Row],[3º trim/2025]]+Tabela3[[#This Row],[4º trim/2025]]</f>
        <v>0</v>
      </c>
      <c r="BQ712" s="26"/>
      <c r="BR712" s="26"/>
      <c r="BS712" s="26"/>
      <c r="BT712" s="26"/>
    </row>
    <row r="713" spans="2:72" hidden="1" x14ac:dyDescent="0.25">
      <c r="B713" s="273">
        <v>713</v>
      </c>
      <c r="C713" s="36">
        <v>2022</v>
      </c>
      <c r="D713" s="118" t="s">
        <v>1252</v>
      </c>
      <c r="E713" s="118" t="s">
        <v>1253</v>
      </c>
      <c r="AF713" s="27" t="s">
        <v>610</v>
      </c>
      <c r="AG713" s="27" t="s">
        <v>1250</v>
      </c>
      <c r="AH713" s="27" t="s">
        <v>423</v>
      </c>
      <c r="AT713" s="40" t="s">
        <v>972</v>
      </c>
      <c r="AW713" s="39">
        <v>689</v>
      </c>
      <c r="AY713" s="30" t="s">
        <v>1251</v>
      </c>
      <c r="BB713" s="178" t="s">
        <v>155</v>
      </c>
      <c r="BD713" s="96"/>
      <c r="BG713" s="45">
        <v>44804</v>
      </c>
      <c r="BH713" s="45"/>
      <c r="BI713" s="307"/>
      <c r="BJ713" s="26"/>
      <c r="BK713" s="26">
        <v>22</v>
      </c>
      <c r="BL713" s="26" t="e">
        <v>#VALUE!</v>
      </c>
      <c r="BM713" s="26"/>
      <c r="BN713" s="26"/>
      <c r="BO713" s="79"/>
      <c r="BP713" s="26">
        <f>Tabela3[[#This Row],[1º trim/2025]]+Tabela3[[#This Row],[2º trim/2025]]+Tabela3[[#This Row],[3º trim/2025]]+Tabela3[[#This Row],[4º trim/2025]]</f>
        <v>0</v>
      </c>
      <c r="BQ713" s="26"/>
      <c r="BR713" s="26"/>
      <c r="BS713" s="26"/>
      <c r="BT713" s="26"/>
    </row>
    <row r="714" spans="2:72" hidden="1" x14ac:dyDescent="0.25">
      <c r="B714" s="273">
        <v>714</v>
      </c>
      <c r="C714" s="36">
        <v>2022</v>
      </c>
      <c r="D714" s="118" t="s">
        <v>1417</v>
      </c>
      <c r="E714" s="118" t="s">
        <v>1418</v>
      </c>
      <c r="AH714" s="27" t="s">
        <v>423</v>
      </c>
      <c r="AW714" s="39">
        <v>741</v>
      </c>
      <c r="AY714" s="30" t="s">
        <v>1420</v>
      </c>
      <c r="BB714" s="178" t="s">
        <v>155</v>
      </c>
      <c r="BD714" s="96"/>
      <c r="BG714" s="45">
        <v>45309</v>
      </c>
      <c r="BH714" s="45"/>
      <c r="BI714" s="33" t="s">
        <v>1419</v>
      </c>
      <c r="BJ714" s="26"/>
      <c r="BK714" s="26">
        <v>29</v>
      </c>
      <c r="BL714" s="26" t="e">
        <v>#VALUE!</v>
      </c>
      <c r="BM714" s="26"/>
      <c r="BN714" s="26"/>
      <c r="BO714" s="79"/>
      <c r="BP714" s="26">
        <f>Tabela3[[#This Row],[1º trim/2025]]+Tabela3[[#This Row],[2º trim/2025]]+Tabela3[[#This Row],[3º trim/2025]]+Tabela3[[#This Row],[4º trim/2025]]</f>
        <v>0</v>
      </c>
      <c r="BQ714" s="26"/>
      <c r="BR714" s="26"/>
      <c r="BS714" s="26"/>
      <c r="BT714" s="26"/>
    </row>
    <row r="715" spans="2:72" hidden="1" x14ac:dyDescent="0.25">
      <c r="B715" s="273">
        <v>715</v>
      </c>
      <c r="C715" s="36">
        <v>2022</v>
      </c>
      <c r="D715" s="118" t="s">
        <v>1433</v>
      </c>
      <c r="E715" s="118" t="s">
        <v>1434</v>
      </c>
      <c r="AH715" s="27" t="s">
        <v>1435</v>
      </c>
      <c r="AS715" s="39" t="s">
        <v>720</v>
      </c>
      <c r="AT715" s="40" t="s">
        <v>972</v>
      </c>
      <c r="AW715" s="39">
        <v>746</v>
      </c>
      <c r="AY715" s="30" t="s">
        <v>1436</v>
      </c>
      <c r="BB715" s="178" t="s">
        <v>155</v>
      </c>
      <c r="BD715" s="96"/>
      <c r="BG715" s="45">
        <v>44859</v>
      </c>
      <c r="BH715" s="45"/>
      <c r="BJ715" s="26"/>
      <c r="BK715" s="26">
        <v>20</v>
      </c>
      <c r="BL715" s="26" t="e">
        <v>#VALUE!</v>
      </c>
      <c r="BM715" s="26"/>
      <c r="BN715" s="26"/>
      <c r="BO715" s="79"/>
      <c r="BP715" s="26">
        <f>Tabela3[[#This Row],[1º trim/2025]]+Tabela3[[#This Row],[2º trim/2025]]+Tabela3[[#This Row],[3º trim/2025]]+Tabela3[[#This Row],[4º trim/2025]]</f>
        <v>0</v>
      </c>
      <c r="BQ715" s="26"/>
      <c r="BR715" s="26"/>
      <c r="BS715" s="26"/>
      <c r="BT715" s="26"/>
    </row>
    <row r="716" spans="2:72" hidden="1" x14ac:dyDescent="0.25">
      <c r="B716" s="273">
        <v>716</v>
      </c>
      <c r="C716" s="36">
        <v>2022</v>
      </c>
      <c r="D716" s="118" t="s">
        <v>3116</v>
      </c>
      <c r="E716" s="118" t="s">
        <v>3117</v>
      </c>
      <c r="AM716" s="110" t="s">
        <v>3118</v>
      </c>
      <c r="AO716" s="184">
        <v>2022</v>
      </c>
      <c r="AP716" s="38">
        <v>44743</v>
      </c>
      <c r="AQ716" s="38">
        <v>44750</v>
      </c>
      <c r="AY716" s="30" t="s">
        <v>3119</v>
      </c>
      <c r="BB716" s="178" t="s">
        <v>155</v>
      </c>
      <c r="BD716" s="96"/>
      <c r="BE716" s="46" t="s">
        <v>3120</v>
      </c>
      <c r="BG716" s="45">
        <v>45600</v>
      </c>
      <c r="BH716" s="45"/>
      <c r="BJ716" s="26"/>
      <c r="BK716" s="26"/>
      <c r="BL716" s="26"/>
      <c r="BM716" s="26"/>
      <c r="BN716" s="26"/>
      <c r="BO716" s="79"/>
      <c r="BP716" s="26">
        <f>Tabela3[[#This Row],[1º trim/2025]]+Tabela3[[#This Row],[2º trim/2025]]+Tabela3[[#This Row],[3º trim/2025]]+Tabela3[[#This Row],[4º trim/2025]]</f>
        <v>0</v>
      </c>
      <c r="BQ716" s="26"/>
      <c r="BR716" s="26"/>
      <c r="BS716" s="26"/>
      <c r="BT716" s="26"/>
    </row>
    <row r="717" spans="2:72" hidden="1" x14ac:dyDescent="0.25">
      <c r="B717" s="273">
        <v>717</v>
      </c>
      <c r="C717" s="36">
        <v>2022</v>
      </c>
      <c r="D717" s="118" t="s">
        <v>1451</v>
      </c>
      <c r="E717" s="118" t="s">
        <v>1452</v>
      </c>
      <c r="AH717" s="27" t="s">
        <v>777</v>
      </c>
      <c r="AW717" s="39">
        <v>751</v>
      </c>
      <c r="AY717" s="30" t="s">
        <v>1453</v>
      </c>
      <c r="BB717" s="178" t="s">
        <v>155</v>
      </c>
      <c r="BD717" s="96"/>
      <c r="BG717" s="45">
        <v>44926</v>
      </c>
      <c r="BH717" s="45"/>
      <c r="BJ717" s="26"/>
      <c r="BK717" s="26">
        <v>352</v>
      </c>
      <c r="BL717" s="26" t="e">
        <v>#VALUE!</v>
      </c>
      <c r="BM717" s="26"/>
      <c r="BN717" s="26"/>
      <c r="BO717" s="79"/>
      <c r="BP717" s="26">
        <f>Tabela3[[#This Row],[1º trim/2025]]+Tabela3[[#This Row],[2º trim/2025]]+Tabela3[[#This Row],[3º trim/2025]]+Tabela3[[#This Row],[4º trim/2025]]</f>
        <v>0</v>
      </c>
      <c r="BQ717" s="26"/>
      <c r="BR717" s="26"/>
      <c r="BS717" s="26"/>
      <c r="BT717" s="26"/>
    </row>
    <row r="718" spans="2:72" hidden="1" x14ac:dyDescent="0.25">
      <c r="B718" s="273">
        <v>718</v>
      </c>
      <c r="C718" s="36">
        <v>2022</v>
      </c>
      <c r="D718" s="118" t="s">
        <v>1569</v>
      </c>
      <c r="E718" s="118" t="s">
        <v>1570</v>
      </c>
      <c r="AH718" s="27" t="s">
        <v>777</v>
      </c>
      <c r="AW718" s="39">
        <v>791</v>
      </c>
      <c r="AY718" s="30" t="s">
        <v>1571</v>
      </c>
      <c r="BB718" s="178" t="s">
        <v>155</v>
      </c>
      <c r="BD718" s="96"/>
      <c r="BG718" s="45">
        <v>44926</v>
      </c>
      <c r="BH718" s="45"/>
      <c r="BJ718" s="26"/>
      <c r="BK718" s="26">
        <v>234</v>
      </c>
      <c r="BL718" s="26" t="e">
        <v>#VALUE!</v>
      </c>
      <c r="BM718" s="26"/>
      <c r="BN718" s="26"/>
      <c r="BO718" s="79"/>
      <c r="BP718" s="26">
        <f>Tabela3[[#This Row],[1º trim/2025]]+Tabela3[[#This Row],[2º trim/2025]]+Tabela3[[#This Row],[3º trim/2025]]+Tabela3[[#This Row],[4º trim/2025]]</f>
        <v>0</v>
      </c>
      <c r="BQ718" s="26"/>
      <c r="BR718" s="26"/>
      <c r="BS718" s="26"/>
      <c r="BT718" s="26"/>
    </row>
    <row r="719" spans="2:72" hidden="1" x14ac:dyDescent="0.25">
      <c r="B719" s="273">
        <v>719</v>
      </c>
      <c r="C719" s="36">
        <v>2022</v>
      </c>
      <c r="D719" s="118" t="s">
        <v>1510</v>
      </c>
      <c r="E719" s="118" t="s">
        <v>1511</v>
      </c>
      <c r="AH719" s="27" t="s">
        <v>777</v>
      </c>
      <c r="AW719" s="39">
        <v>774</v>
      </c>
      <c r="AY719" s="30" t="s">
        <v>1512</v>
      </c>
      <c r="BB719" s="178" t="s">
        <v>155</v>
      </c>
      <c r="BD719" s="96"/>
      <c r="BG719" s="45">
        <v>45552.724618055552</v>
      </c>
      <c r="BH719" s="45"/>
      <c r="BJ719" s="26"/>
      <c r="BK719" s="26">
        <v>154</v>
      </c>
      <c r="BL719" s="26" t="e">
        <v>#VALUE!</v>
      </c>
      <c r="BM719" s="26"/>
      <c r="BN719" s="26"/>
      <c r="BO719" s="79"/>
      <c r="BP719" s="26">
        <f>Tabela3[[#This Row],[1º trim/2025]]+Tabela3[[#This Row],[2º trim/2025]]+Tabela3[[#This Row],[3º trim/2025]]+Tabela3[[#This Row],[4º trim/2025]]</f>
        <v>0</v>
      </c>
      <c r="BQ719" s="26"/>
      <c r="BR719" s="26"/>
      <c r="BS719" s="26"/>
      <c r="BT719" s="26"/>
    </row>
    <row r="720" spans="2:72" hidden="1" x14ac:dyDescent="0.25">
      <c r="B720" s="273">
        <v>720</v>
      </c>
      <c r="C720" s="36">
        <v>2022</v>
      </c>
      <c r="D720" s="118" t="s">
        <v>1504</v>
      </c>
      <c r="E720" s="118" t="s">
        <v>1505</v>
      </c>
      <c r="AH720" s="27" t="s">
        <v>777</v>
      </c>
      <c r="AL720" s="120" t="s">
        <v>29</v>
      </c>
      <c r="AW720" s="39">
        <v>772</v>
      </c>
      <c r="AY720" s="30" t="s">
        <v>1506</v>
      </c>
      <c r="BB720" s="178" t="s">
        <v>155</v>
      </c>
      <c r="BD720" s="96"/>
      <c r="BG720" s="45">
        <v>45320</v>
      </c>
      <c r="BH720" s="45"/>
      <c r="BJ720" s="26"/>
      <c r="BK720" s="26"/>
      <c r="BL720" s="26">
        <v>1</v>
      </c>
      <c r="BM720" s="26"/>
      <c r="BN720" s="26"/>
      <c r="BO720" s="79"/>
      <c r="BP720" s="26">
        <f>Tabela3[[#This Row],[1º trim/2025]]+Tabela3[[#This Row],[2º trim/2025]]+Tabela3[[#This Row],[3º trim/2025]]+Tabela3[[#This Row],[4º trim/2025]]</f>
        <v>0</v>
      </c>
      <c r="BQ720" s="26"/>
      <c r="BR720" s="26"/>
      <c r="BS720" s="26"/>
      <c r="BT720" s="26"/>
    </row>
    <row r="721" spans="2:72" hidden="1" x14ac:dyDescent="0.25">
      <c r="B721" s="273">
        <v>721</v>
      </c>
      <c r="C721" s="36">
        <v>2022</v>
      </c>
      <c r="D721" s="118" t="s">
        <v>1513</v>
      </c>
      <c r="E721" s="118" t="s">
        <v>1514</v>
      </c>
      <c r="AH721" s="27" t="s">
        <v>1515</v>
      </c>
      <c r="AW721" s="39">
        <v>775</v>
      </c>
      <c r="AY721" s="30" t="s">
        <v>1516</v>
      </c>
      <c r="BB721" s="178" t="s">
        <v>155</v>
      </c>
      <c r="BD721" s="96"/>
      <c r="BG721" s="45">
        <v>44886</v>
      </c>
      <c r="BH721" s="45"/>
      <c r="BJ721" s="26"/>
      <c r="BK721" s="26">
        <v>115</v>
      </c>
      <c r="BL721" s="26"/>
      <c r="BM721" s="26"/>
      <c r="BN721" s="26"/>
      <c r="BO721" s="79"/>
      <c r="BP721" s="26">
        <f>Tabela3[[#This Row],[1º trim/2025]]+Tabela3[[#This Row],[2º trim/2025]]+Tabela3[[#This Row],[3º trim/2025]]+Tabela3[[#This Row],[4º trim/2025]]</f>
        <v>0</v>
      </c>
      <c r="BQ721" s="26"/>
      <c r="BR721" s="26"/>
      <c r="BS721" s="26"/>
      <c r="BT721" s="26"/>
    </row>
    <row r="722" spans="2:72" hidden="1" x14ac:dyDescent="0.25">
      <c r="B722" s="273">
        <v>722</v>
      </c>
      <c r="C722" s="36">
        <v>2022</v>
      </c>
      <c r="D722" s="118" t="s">
        <v>1107</v>
      </c>
      <c r="E722" s="118" t="s">
        <v>1108</v>
      </c>
      <c r="AO722" s="188">
        <v>2021</v>
      </c>
      <c r="AP722" s="196" t="s">
        <v>3761</v>
      </c>
      <c r="AQ722" s="196">
        <v>44434</v>
      </c>
      <c r="AR722" s="188" t="s">
        <v>664</v>
      </c>
      <c r="AS722" s="188" t="s">
        <v>1081</v>
      </c>
      <c r="AT722" s="212"/>
      <c r="AU722" s="197">
        <v>8.3333333333333301E-2</v>
      </c>
      <c r="AV722" s="27" t="s">
        <v>833</v>
      </c>
      <c r="AW722" s="39">
        <v>640</v>
      </c>
      <c r="AY722" s="30" t="s">
        <v>1109</v>
      </c>
      <c r="BB722" s="178" t="s">
        <v>155</v>
      </c>
      <c r="BD722" s="96"/>
      <c r="BG722" s="45">
        <v>45690</v>
      </c>
      <c r="BH722" s="45"/>
      <c r="BJ722" s="26"/>
      <c r="BK722" s="26">
        <v>36</v>
      </c>
      <c r="BL722" s="26"/>
      <c r="BM722" s="26"/>
      <c r="BN722" s="26"/>
      <c r="BO722" s="79"/>
      <c r="BP722" s="26">
        <f>Tabela3[[#This Row],[1º trim/2025]]+Tabela3[[#This Row],[2º trim/2025]]+Tabela3[[#This Row],[3º trim/2025]]+Tabela3[[#This Row],[4º trim/2025]]</f>
        <v>1</v>
      </c>
      <c r="BQ722" s="28">
        <v>1</v>
      </c>
      <c r="BR722" s="26"/>
      <c r="BS722" s="26"/>
      <c r="BT722" s="26"/>
    </row>
    <row r="723" spans="2:72" hidden="1" x14ac:dyDescent="0.25">
      <c r="B723" s="273">
        <v>723</v>
      </c>
      <c r="C723" s="36">
        <v>2022</v>
      </c>
      <c r="D723" s="118" t="s">
        <v>1468</v>
      </c>
      <c r="E723" s="118" t="s">
        <v>1469</v>
      </c>
      <c r="N723" s="225" t="s">
        <v>3667</v>
      </c>
      <c r="O723" s="225"/>
      <c r="AH723" s="27" t="s">
        <v>777</v>
      </c>
      <c r="AT723" s="37"/>
      <c r="AW723" s="39">
        <v>757</v>
      </c>
      <c r="AY723" s="30" t="s">
        <v>1470</v>
      </c>
      <c r="BB723" s="178" t="s">
        <v>155</v>
      </c>
      <c r="BD723" s="96"/>
      <c r="BG723" s="45">
        <v>44858</v>
      </c>
      <c r="BH723" s="45"/>
      <c r="BJ723" s="26"/>
      <c r="BK723" s="26">
        <v>53</v>
      </c>
      <c r="BL723" s="26"/>
      <c r="BM723" s="26"/>
      <c r="BN723" s="26"/>
      <c r="BO723" s="79"/>
      <c r="BP723" s="26">
        <f>Tabela3[[#This Row],[1º trim/2025]]+Tabela3[[#This Row],[2º trim/2025]]+Tabela3[[#This Row],[3º trim/2025]]+Tabela3[[#This Row],[4º trim/2025]]</f>
        <v>0</v>
      </c>
      <c r="BQ723" s="26"/>
      <c r="BR723" s="26"/>
      <c r="BS723" s="26"/>
      <c r="BT723" s="26"/>
    </row>
    <row r="724" spans="2:72" hidden="1" x14ac:dyDescent="0.25">
      <c r="B724" s="273">
        <v>724</v>
      </c>
      <c r="C724" s="36">
        <v>2022</v>
      </c>
      <c r="D724" s="118" t="s">
        <v>1119</v>
      </c>
      <c r="E724" s="118" t="s">
        <v>1120</v>
      </c>
      <c r="AH724" s="27" t="s">
        <v>777</v>
      </c>
      <c r="AW724" s="39">
        <v>644</v>
      </c>
      <c r="AY724" s="30" t="s">
        <v>1121</v>
      </c>
      <c r="BB724" s="178" t="s">
        <v>155</v>
      </c>
      <c r="BD724" s="96"/>
      <c r="BG724" s="45">
        <v>44757</v>
      </c>
      <c r="BH724" s="45"/>
      <c r="BJ724" s="26"/>
      <c r="BK724" s="26">
        <v>2022</v>
      </c>
      <c r="BL724" s="26"/>
      <c r="BM724" s="26"/>
      <c r="BN724" s="26"/>
      <c r="BO724" s="79"/>
      <c r="BP724" s="26">
        <f>Tabela3[[#This Row],[1º trim/2025]]+Tabela3[[#This Row],[2º trim/2025]]+Tabela3[[#This Row],[3º trim/2025]]+Tabela3[[#This Row],[4º trim/2025]]</f>
        <v>0</v>
      </c>
      <c r="BQ724" s="26"/>
      <c r="BR724" s="26"/>
      <c r="BS724" s="26"/>
      <c r="BT724" s="26"/>
    </row>
    <row r="725" spans="2:72" hidden="1" x14ac:dyDescent="0.25">
      <c r="B725" s="273">
        <v>725</v>
      </c>
      <c r="C725" s="36">
        <v>2022</v>
      </c>
      <c r="D725" s="118" t="s">
        <v>1475</v>
      </c>
      <c r="E725" s="118" t="s">
        <v>1476</v>
      </c>
      <c r="AH725" s="27" t="s">
        <v>777</v>
      </c>
      <c r="AW725" s="39">
        <v>759</v>
      </c>
      <c r="AY725" s="30" t="s">
        <v>1477</v>
      </c>
      <c r="BB725" s="178" t="s">
        <v>155</v>
      </c>
      <c r="BD725" s="96"/>
      <c r="BG725" s="45">
        <v>44858</v>
      </c>
      <c r="BH725" s="45"/>
      <c r="BJ725" s="26"/>
      <c r="BK725" s="26">
        <v>49</v>
      </c>
      <c r="BL725" s="26"/>
      <c r="BM725" s="26"/>
      <c r="BN725" s="26"/>
      <c r="BO725" s="79"/>
      <c r="BP725" s="26">
        <f>Tabela3[[#This Row],[1º trim/2025]]+Tabela3[[#This Row],[2º trim/2025]]+Tabela3[[#This Row],[3º trim/2025]]+Tabela3[[#This Row],[4º trim/2025]]</f>
        <v>0</v>
      </c>
      <c r="BQ725" s="26"/>
      <c r="BR725" s="26"/>
      <c r="BS725" s="26"/>
      <c r="BT725" s="26"/>
    </row>
    <row r="726" spans="2:72" hidden="1" x14ac:dyDescent="0.25">
      <c r="B726" s="273">
        <v>726</v>
      </c>
      <c r="C726" s="36">
        <v>2022</v>
      </c>
      <c r="D726" s="118" t="s">
        <v>3180</v>
      </c>
      <c r="E726" s="118" t="s">
        <v>3181</v>
      </c>
      <c r="AH726" s="27" t="s">
        <v>46</v>
      </c>
      <c r="AL726" s="120" t="s">
        <v>47</v>
      </c>
      <c r="BB726" s="178" t="s">
        <v>155</v>
      </c>
      <c r="BD726" s="96"/>
      <c r="BF726" s="27" t="s">
        <v>44</v>
      </c>
      <c r="BG726" s="45">
        <v>44839</v>
      </c>
      <c r="BH726" s="45"/>
      <c r="BJ726" s="26"/>
      <c r="BK726" s="26">
        <v>9</v>
      </c>
      <c r="BL726" s="26"/>
      <c r="BM726" s="26"/>
      <c r="BN726" s="26"/>
      <c r="BO726" s="79"/>
      <c r="BP726" s="26">
        <f>Tabela3[[#This Row],[1º trim/2025]]+Tabela3[[#This Row],[2º trim/2025]]+Tabela3[[#This Row],[3º trim/2025]]+Tabela3[[#This Row],[4º trim/2025]]</f>
        <v>0</v>
      </c>
      <c r="BQ726" s="26"/>
      <c r="BR726" s="26"/>
      <c r="BS726" s="26"/>
      <c r="BT726" s="26"/>
    </row>
    <row r="727" spans="2:72" hidden="1" x14ac:dyDescent="0.25">
      <c r="B727" s="273">
        <v>727</v>
      </c>
      <c r="C727" s="36">
        <v>2022</v>
      </c>
      <c r="D727" s="118" t="s">
        <v>1356</v>
      </c>
      <c r="E727" s="118" t="s">
        <v>3182</v>
      </c>
      <c r="AH727" s="27" t="s">
        <v>46</v>
      </c>
      <c r="AL727" s="120" t="s">
        <v>47</v>
      </c>
      <c r="BB727" s="178" t="s">
        <v>155</v>
      </c>
      <c r="BD727" s="96"/>
      <c r="BF727" s="27" t="s">
        <v>44</v>
      </c>
      <c r="BG727" s="45">
        <v>44796</v>
      </c>
      <c r="BH727" s="45"/>
      <c r="BJ727" s="26"/>
      <c r="BK727" s="26">
        <v>8</v>
      </c>
      <c r="BL727" s="26"/>
      <c r="BM727" s="26"/>
      <c r="BN727" s="26"/>
      <c r="BO727" s="79"/>
      <c r="BP727" s="26">
        <f>Tabela3[[#This Row],[1º trim/2025]]+Tabela3[[#This Row],[2º trim/2025]]+Tabela3[[#This Row],[3º trim/2025]]+Tabela3[[#This Row],[4º trim/2025]]</f>
        <v>0</v>
      </c>
      <c r="BQ727" s="26"/>
      <c r="BR727" s="26"/>
      <c r="BS727" s="26"/>
      <c r="BT727" s="26"/>
    </row>
    <row r="728" spans="2:72" hidden="1" x14ac:dyDescent="0.25">
      <c r="B728" s="273">
        <v>728</v>
      </c>
      <c r="C728" s="36">
        <v>2022</v>
      </c>
      <c r="D728" s="118" t="s">
        <v>1356</v>
      </c>
      <c r="E728" s="118" t="s">
        <v>1357</v>
      </c>
      <c r="I728" s="224" t="s">
        <v>3646</v>
      </c>
      <c r="AC728" s="26" t="s">
        <v>1093</v>
      </c>
      <c r="AF728" s="27" t="s">
        <v>90</v>
      </c>
      <c r="AH728" s="27" t="s">
        <v>423</v>
      </c>
      <c r="AW728" s="39">
        <v>719</v>
      </c>
      <c r="AY728" s="30" t="s">
        <v>1358</v>
      </c>
      <c r="BB728" s="178" t="s">
        <v>155</v>
      </c>
      <c r="BD728" s="96"/>
      <c r="BG728" s="45">
        <v>44926</v>
      </c>
      <c r="BH728" s="45"/>
      <c r="BJ728" s="26"/>
      <c r="BK728" s="26">
        <v>12</v>
      </c>
      <c r="BL728" s="26"/>
      <c r="BM728" s="26"/>
      <c r="BN728" s="26"/>
      <c r="BO728" s="79"/>
      <c r="BP728" s="26">
        <f>Tabela3[[#This Row],[1º trim/2025]]+Tabela3[[#This Row],[2º trim/2025]]+Tabela3[[#This Row],[3º trim/2025]]+Tabela3[[#This Row],[4º trim/2025]]</f>
        <v>0</v>
      </c>
      <c r="BQ728" s="26"/>
      <c r="BR728" s="26"/>
      <c r="BS728" s="26"/>
      <c r="BT728" s="26"/>
    </row>
    <row r="729" spans="2:72" hidden="1" x14ac:dyDescent="0.25">
      <c r="B729" s="273">
        <v>729</v>
      </c>
      <c r="C729" s="36">
        <v>2022</v>
      </c>
      <c r="D729" s="118" t="s">
        <v>1523</v>
      </c>
      <c r="E729" s="118" t="s">
        <v>1524</v>
      </c>
      <c r="AF729" s="27" t="s">
        <v>36</v>
      </c>
      <c r="AH729" s="27" t="s">
        <v>777</v>
      </c>
      <c r="AW729" s="39">
        <v>777</v>
      </c>
      <c r="AY729" s="30" t="s">
        <v>1525</v>
      </c>
      <c r="BB729" s="178" t="s">
        <v>155</v>
      </c>
      <c r="BD729" s="96"/>
      <c r="BG729" s="45">
        <v>44926</v>
      </c>
      <c r="BH729" s="45"/>
      <c r="BJ729" s="26"/>
      <c r="BK729" s="26">
        <v>957</v>
      </c>
      <c r="BL729" s="26" t="e">
        <v>#VALUE!</v>
      </c>
      <c r="BM729" s="26"/>
      <c r="BN729" s="26"/>
      <c r="BO729" s="79"/>
      <c r="BP729" s="26">
        <f>Tabela3[[#This Row],[1º trim/2025]]+Tabela3[[#This Row],[2º trim/2025]]+Tabela3[[#This Row],[3º trim/2025]]+Tabela3[[#This Row],[4º trim/2025]]</f>
        <v>0</v>
      </c>
      <c r="BQ729" s="26"/>
      <c r="BR729" s="26"/>
      <c r="BS729" s="26"/>
      <c r="BT729" s="26"/>
    </row>
    <row r="730" spans="2:72" hidden="1" x14ac:dyDescent="0.25">
      <c r="B730" s="273">
        <v>730</v>
      </c>
      <c r="C730" s="36">
        <v>2022</v>
      </c>
      <c r="D730" s="118" t="s">
        <v>1523</v>
      </c>
      <c r="E730" s="118" t="s">
        <v>1545</v>
      </c>
      <c r="AF730" s="27" t="s">
        <v>36</v>
      </c>
      <c r="AH730" s="27" t="s">
        <v>777</v>
      </c>
      <c r="AW730" s="39">
        <v>783</v>
      </c>
      <c r="AY730" s="30" t="s">
        <v>1546</v>
      </c>
      <c r="BB730" s="178" t="s">
        <v>155</v>
      </c>
      <c r="BD730" s="96"/>
      <c r="BG730" s="45">
        <v>44926</v>
      </c>
      <c r="BH730" s="45"/>
      <c r="BJ730" s="26"/>
      <c r="BK730" s="26">
        <v>116</v>
      </c>
      <c r="BL730" s="26" t="e">
        <v>#VALUE!</v>
      </c>
      <c r="BM730" s="26"/>
      <c r="BN730" s="26"/>
      <c r="BO730" s="79"/>
      <c r="BP730" s="26">
        <f>Tabela3[[#This Row],[1º trim/2025]]+Tabela3[[#This Row],[2º trim/2025]]+Tabela3[[#This Row],[3º trim/2025]]+Tabela3[[#This Row],[4º trim/2025]]</f>
        <v>0</v>
      </c>
      <c r="BQ730" s="26"/>
      <c r="BR730" s="26"/>
      <c r="BS730" s="26"/>
      <c r="BT730" s="26"/>
    </row>
    <row r="731" spans="2:72" hidden="1" x14ac:dyDescent="0.25">
      <c r="B731" s="273">
        <v>731</v>
      </c>
      <c r="C731" s="36">
        <v>2022</v>
      </c>
      <c r="D731" s="118" t="s">
        <v>1523</v>
      </c>
      <c r="E731" s="118" t="s">
        <v>1547</v>
      </c>
      <c r="AF731" s="27" t="s">
        <v>36</v>
      </c>
      <c r="AH731" s="27" t="s">
        <v>777</v>
      </c>
      <c r="AW731" s="39">
        <v>783</v>
      </c>
      <c r="AY731" s="30" t="s">
        <v>1546</v>
      </c>
      <c r="BB731" s="178" t="s">
        <v>155</v>
      </c>
      <c r="BD731" s="96"/>
      <c r="BG731" s="45">
        <v>44926</v>
      </c>
      <c r="BH731" s="45"/>
      <c r="BJ731" s="26"/>
      <c r="BK731" s="26">
        <v>149</v>
      </c>
      <c r="BL731" s="26" t="e">
        <v>#VALUE!</v>
      </c>
      <c r="BM731" s="26"/>
      <c r="BN731" s="26"/>
      <c r="BO731" s="79"/>
      <c r="BP731" s="26">
        <f>Tabela3[[#This Row],[1º trim/2025]]+Tabela3[[#This Row],[2º trim/2025]]+Tabela3[[#This Row],[3º trim/2025]]+Tabela3[[#This Row],[4º trim/2025]]</f>
        <v>0</v>
      </c>
      <c r="BQ731" s="26"/>
      <c r="BR731" s="26"/>
      <c r="BS731" s="26"/>
      <c r="BT731" s="26"/>
    </row>
    <row r="732" spans="2:72" hidden="1" x14ac:dyDescent="0.25">
      <c r="B732" s="273">
        <v>732</v>
      </c>
      <c r="C732" s="36">
        <v>2022</v>
      </c>
      <c r="D732" s="118" t="s">
        <v>3193</v>
      </c>
      <c r="E732" s="118" t="s">
        <v>3194</v>
      </c>
      <c r="AH732" s="27" t="s">
        <v>86</v>
      </c>
      <c r="AL732" s="120" t="s">
        <v>47</v>
      </c>
      <c r="BB732" s="178" t="s">
        <v>155</v>
      </c>
      <c r="BD732" s="96"/>
      <c r="BF732" s="27" t="s">
        <v>44</v>
      </c>
      <c r="BG732" s="45">
        <v>44790</v>
      </c>
      <c r="BH732" s="45"/>
      <c r="BJ732" s="26"/>
      <c r="BK732" s="26">
        <v>6</v>
      </c>
      <c r="BL732" s="26" t="e">
        <v>#VALUE!</v>
      </c>
      <c r="BM732" s="26"/>
      <c r="BN732" s="26"/>
      <c r="BO732" s="79"/>
      <c r="BP732" s="26">
        <f>Tabela3[[#This Row],[1º trim/2025]]+Tabela3[[#This Row],[2º trim/2025]]+Tabela3[[#This Row],[3º trim/2025]]+Tabela3[[#This Row],[4º trim/2025]]</f>
        <v>0</v>
      </c>
      <c r="BQ732" s="26"/>
      <c r="BR732" s="26"/>
      <c r="BS732" s="26"/>
      <c r="BT732" s="26"/>
    </row>
    <row r="733" spans="2:72" hidden="1" x14ac:dyDescent="0.25">
      <c r="B733" s="273">
        <v>733</v>
      </c>
      <c r="C733" s="36">
        <v>2022</v>
      </c>
      <c r="D733" s="118" t="s">
        <v>3200</v>
      </c>
      <c r="E733" s="118" t="s">
        <v>3201</v>
      </c>
      <c r="AF733" s="27" t="s">
        <v>610</v>
      </c>
      <c r="AH733" s="27" t="s">
        <v>86</v>
      </c>
      <c r="AL733" s="120" t="s">
        <v>47</v>
      </c>
      <c r="BB733" s="178" t="s">
        <v>155</v>
      </c>
      <c r="BD733" s="96"/>
      <c r="BF733" s="27" t="s">
        <v>44</v>
      </c>
      <c r="BG733" s="45">
        <v>44713</v>
      </c>
      <c r="BH733" s="45"/>
      <c r="BJ733" s="26"/>
      <c r="BK733" s="26">
        <v>20</v>
      </c>
      <c r="BL733" s="26" t="e">
        <v>#VALUE!</v>
      </c>
      <c r="BM733" s="26"/>
      <c r="BN733" s="26"/>
      <c r="BO733" s="79"/>
      <c r="BP733" s="26">
        <f>Tabela3[[#This Row],[1º trim/2025]]+Tabela3[[#This Row],[2º trim/2025]]+Tabela3[[#This Row],[3º trim/2025]]+Tabela3[[#This Row],[4º trim/2025]]</f>
        <v>0</v>
      </c>
      <c r="BQ733" s="26"/>
      <c r="BR733" s="26"/>
      <c r="BS733" s="26"/>
      <c r="BT733" s="26"/>
    </row>
    <row r="734" spans="2:72" hidden="1" x14ac:dyDescent="0.25">
      <c r="B734" s="273">
        <v>734</v>
      </c>
      <c r="C734" s="36">
        <v>2022</v>
      </c>
      <c r="D734" s="118" t="s">
        <v>1517</v>
      </c>
      <c r="E734" s="118" t="s">
        <v>1514</v>
      </c>
      <c r="AC734" s="26" t="s">
        <v>1519</v>
      </c>
      <c r="AH734" s="27" t="s">
        <v>777</v>
      </c>
      <c r="AW734" s="39">
        <v>775</v>
      </c>
      <c r="AY734" s="30" t="s">
        <v>1516</v>
      </c>
      <c r="BB734" s="178" t="s">
        <v>155</v>
      </c>
      <c r="BD734" s="96"/>
      <c r="BG734" s="45">
        <v>45346</v>
      </c>
      <c r="BH734" s="45"/>
      <c r="BJ734" s="26"/>
      <c r="BK734" s="26">
        <v>116</v>
      </c>
      <c r="BL734" s="26" t="e">
        <v>#VALUE!</v>
      </c>
      <c r="BM734" s="26"/>
      <c r="BN734" s="26"/>
      <c r="BO734" s="79"/>
      <c r="BP734" s="26">
        <f>Tabela3[[#This Row],[1º trim/2025]]+Tabela3[[#This Row],[2º trim/2025]]+Tabela3[[#This Row],[3º trim/2025]]+Tabela3[[#This Row],[4º trim/2025]]</f>
        <v>0</v>
      </c>
      <c r="BQ734" s="26"/>
      <c r="BR734" s="26"/>
      <c r="BS734" s="26"/>
      <c r="BT734" s="26"/>
    </row>
    <row r="735" spans="2:72" hidden="1" x14ac:dyDescent="0.25">
      <c r="B735" s="273">
        <v>735</v>
      </c>
      <c r="C735" s="36">
        <v>2022</v>
      </c>
      <c r="D735" s="118" t="s">
        <v>1440</v>
      </c>
      <c r="E735" s="118" t="s">
        <v>1441</v>
      </c>
      <c r="AG735" s="27" t="s">
        <v>1442</v>
      </c>
      <c r="AH735" s="27" t="s">
        <v>423</v>
      </c>
      <c r="AT735" s="40" t="s">
        <v>972</v>
      </c>
      <c r="AW735" s="39">
        <v>748</v>
      </c>
      <c r="AY735" s="30" t="s">
        <v>1443</v>
      </c>
      <c r="BB735" s="178" t="s">
        <v>155</v>
      </c>
      <c r="BD735" s="96"/>
      <c r="BG735" s="45">
        <v>44874</v>
      </c>
      <c r="BH735" s="45"/>
      <c r="BJ735" s="26"/>
      <c r="BK735" s="26">
        <v>70</v>
      </c>
      <c r="BL735" s="26" t="e">
        <v>#VALUE!</v>
      </c>
      <c r="BM735" s="26"/>
      <c r="BN735" s="26"/>
      <c r="BO735" s="79"/>
      <c r="BP735" s="26">
        <f>Tabela3[[#This Row],[1º trim/2025]]+Tabela3[[#This Row],[2º trim/2025]]+Tabela3[[#This Row],[3º trim/2025]]+Tabela3[[#This Row],[4º trim/2025]]</f>
        <v>0</v>
      </c>
      <c r="BQ735" s="26"/>
      <c r="BR735" s="26"/>
      <c r="BS735" s="26"/>
      <c r="BT735" s="26"/>
    </row>
    <row r="736" spans="2:72" hidden="1" x14ac:dyDescent="0.25">
      <c r="B736" s="273">
        <v>736</v>
      </c>
      <c r="C736" s="36">
        <v>2022</v>
      </c>
      <c r="D736" s="118" t="s">
        <v>1076</v>
      </c>
      <c r="E736" s="118" t="s">
        <v>1077</v>
      </c>
      <c r="AT736" s="40" t="s">
        <v>424</v>
      </c>
      <c r="AW736" s="39">
        <v>624</v>
      </c>
      <c r="AY736" s="30" t="s">
        <v>1078</v>
      </c>
      <c r="BB736" s="178" t="s">
        <v>155</v>
      </c>
      <c r="BD736" s="96"/>
      <c r="BG736" s="45">
        <v>44741</v>
      </c>
      <c r="BH736" s="45"/>
      <c r="BJ736" s="26"/>
      <c r="BK736" s="26">
        <v>42</v>
      </c>
      <c r="BL736" s="26" t="e">
        <v>#VALUE!</v>
      </c>
      <c r="BM736" s="26"/>
      <c r="BN736" s="26"/>
      <c r="BO736" s="79"/>
      <c r="BP736" s="26">
        <f>Tabela3[[#This Row],[1º trim/2025]]+Tabela3[[#This Row],[2º trim/2025]]+Tabela3[[#This Row],[3º trim/2025]]+Tabela3[[#This Row],[4º trim/2025]]</f>
        <v>0</v>
      </c>
      <c r="BQ736" s="26"/>
      <c r="BR736" s="26"/>
      <c r="BS736" s="26"/>
      <c r="BT736" s="26"/>
    </row>
    <row r="737" spans="2:72" hidden="1" x14ac:dyDescent="0.25">
      <c r="B737" s="273">
        <v>737</v>
      </c>
      <c r="C737" s="36">
        <v>2022</v>
      </c>
      <c r="D737" s="118" t="s">
        <v>1377</v>
      </c>
      <c r="E737" s="118" t="s">
        <v>1378</v>
      </c>
      <c r="AH737" s="27" t="s">
        <v>751</v>
      </c>
      <c r="AN737" s="188" t="s">
        <v>154</v>
      </c>
      <c r="AO737" s="188" t="s">
        <v>137</v>
      </c>
      <c r="AP737" s="196" t="s">
        <v>3762</v>
      </c>
      <c r="AQ737" s="196" t="s">
        <v>3763</v>
      </c>
      <c r="AR737" s="39" t="s">
        <v>664</v>
      </c>
      <c r="AS737" s="188" t="s">
        <v>2425</v>
      </c>
      <c r="AT737" s="212"/>
      <c r="AU737" s="195" t="s">
        <v>3764</v>
      </c>
      <c r="AV737" s="172" t="s">
        <v>1962</v>
      </c>
      <c r="AW737" s="198">
        <v>731</v>
      </c>
      <c r="AX737" s="198"/>
      <c r="AY737" s="199" t="s">
        <v>1379</v>
      </c>
      <c r="BB737" s="178" t="s">
        <v>155</v>
      </c>
      <c r="BF737" s="27" t="s">
        <v>3655</v>
      </c>
      <c r="BG737" s="45">
        <v>45741</v>
      </c>
      <c r="BH737" s="45"/>
      <c r="BJ737" s="26"/>
      <c r="BK737" s="26">
        <v>23</v>
      </c>
      <c r="BL737" s="26" t="e">
        <v>#VALUE!</v>
      </c>
      <c r="BM737" s="26"/>
      <c r="BN737" s="26"/>
      <c r="BO737" s="79"/>
      <c r="BP737" s="26">
        <f>Tabela3[[#This Row],[1º trim/2025]]+Tabela3[[#This Row],[2º trim/2025]]+Tabela3[[#This Row],[3º trim/2025]]+Tabela3[[#This Row],[4º trim/2025]]</f>
        <v>1</v>
      </c>
      <c r="BQ737" s="28">
        <v>1</v>
      </c>
      <c r="BR737" s="26"/>
      <c r="BS737" s="26"/>
      <c r="BT737" s="26"/>
    </row>
    <row r="738" spans="2:72" hidden="1" x14ac:dyDescent="0.25">
      <c r="B738" s="273">
        <v>738</v>
      </c>
      <c r="C738" s="36">
        <v>2022</v>
      </c>
      <c r="D738" s="118" t="s">
        <v>977</v>
      </c>
      <c r="E738" s="118" t="s">
        <v>978</v>
      </c>
      <c r="AF738" s="27" t="s">
        <v>36</v>
      </c>
      <c r="AH738" s="27" t="s">
        <v>751</v>
      </c>
      <c r="AT738" s="37"/>
      <c r="AW738" s="39">
        <v>584</v>
      </c>
      <c r="AY738" s="30" t="s">
        <v>979</v>
      </c>
      <c r="BB738" s="178" t="s">
        <v>155</v>
      </c>
      <c r="BD738" s="96"/>
      <c r="BG738" s="45">
        <v>44944</v>
      </c>
      <c r="BH738" s="45"/>
      <c r="BJ738" s="26"/>
      <c r="BK738" s="26"/>
      <c r="BL738" s="26" t="e">
        <v>#VALUE!</v>
      </c>
      <c r="BM738" s="26"/>
      <c r="BN738" s="26"/>
      <c r="BO738" s="79"/>
      <c r="BP738" s="26">
        <f>Tabela3[[#This Row],[1º trim/2025]]+Tabela3[[#This Row],[2º trim/2025]]+Tabela3[[#This Row],[3º trim/2025]]+Tabela3[[#This Row],[4º trim/2025]]</f>
        <v>0</v>
      </c>
      <c r="BQ738" s="26"/>
      <c r="BR738" s="26"/>
      <c r="BS738" s="26"/>
      <c r="BT738" s="26"/>
    </row>
    <row r="739" spans="2:72" hidden="1" x14ac:dyDescent="0.25">
      <c r="B739" s="273">
        <v>739</v>
      </c>
      <c r="C739" s="36">
        <v>2022</v>
      </c>
      <c r="D739" s="118" t="s">
        <v>977</v>
      </c>
      <c r="E739" s="118" t="s">
        <v>1125</v>
      </c>
      <c r="AF739" s="27" t="s">
        <v>36</v>
      </c>
      <c r="AH739" s="27" t="s">
        <v>751</v>
      </c>
      <c r="AW739" s="39">
        <v>646</v>
      </c>
      <c r="AY739" s="30" t="s">
        <v>3765</v>
      </c>
      <c r="BB739" s="178" t="s">
        <v>155</v>
      </c>
      <c r="BD739" s="96"/>
      <c r="BG739" s="45">
        <v>44770</v>
      </c>
      <c r="BH739" s="45"/>
      <c r="BJ739" s="26"/>
      <c r="BK739" s="26">
        <v>2022</v>
      </c>
      <c r="BL739" s="26" t="e">
        <v>#VALUE!</v>
      </c>
      <c r="BM739" s="26"/>
      <c r="BN739" s="26"/>
      <c r="BO739" s="79"/>
      <c r="BP739" s="26">
        <f>Tabela3[[#This Row],[1º trim/2025]]+Tabela3[[#This Row],[2º trim/2025]]+Tabela3[[#This Row],[3º trim/2025]]+Tabela3[[#This Row],[4º trim/2025]]</f>
        <v>0</v>
      </c>
      <c r="BQ739" s="26"/>
      <c r="BR739" s="26"/>
      <c r="BS739" s="26"/>
      <c r="BT739" s="26"/>
    </row>
    <row r="740" spans="2:72" hidden="1" x14ac:dyDescent="0.25">
      <c r="B740" s="273">
        <v>740</v>
      </c>
      <c r="C740" s="36">
        <v>2022</v>
      </c>
      <c r="D740" s="118" t="s">
        <v>977</v>
      </c>
      <c r="E740" s="118" t="s">
        <v>1127</v>
      </c>
      <c r="AF740" s="27" t="s">
        <v>36</v>
      </c>
      <c r="AH740" s="27" t="s">
        <v>751</v>
      </c>
      <c r="AW740" s="39">
        <v>646</v>
      </c>
      <c r="AY740" s="30" t="s">
        <v>3765</v>
      </c>
      <c r="BB740" s="178" t="s">
        <v>155</v>
      </c>
      <c r="BD740" s="96"/>
      <c r="BG740" s="45">
        <v>44770</v>
      </c>
      <c r="BH740" s="45"/>
      <c r="BJ740" s="26"/>
      <c r="BK740" s="26">
        <v>2022</v>
      </c>
      <c r="BL740" s="26" t="e">
        <v>#VALUE!</v>
      </c>
      <c r="BM740" s="26"/>
      <c r="BN740" s="26"/>
      <c r="BO740" s="79"/>
      <c r="BP740" s="26">
        <f>Tabela3[[#This Row],[1º trim/2025]]+Tabela3[[#This Row],[2º trim/2025]]+Tabela3[[#This Row],[3º trim/2025]]+Tabela3[[#This Row],[4º trim/2025]]</f>
        <v>0</v>
      </c>
      <c r="BQ740" s="26"/>
      <c r="BR740" s="26"/>
      <c r="BS740" s="26"/>
      <c r="BT740" s="26"/>
    </row>
    <row r="741" spans="2:72" hidden="1" x14ac:dyDescent="0.25">
      <c r="B741" s="273">
        <v>741</v>
      </c>
      <c r="C741" s="36">
        <v>2022</v>
      </c>
      <c r="D741" s="118" t="s">
        <v>977</v>
      </c>
      <c r="E741" s="118" t="s">
        <v>1128</v>
      </c>
      <c r="AF741" s="27" t="s">
        <v>36</v>
      </c>
      <c r="AH741" s="27" t="s">
        <v>751</v>
      </c>
      <c r="AW741" s="39">
        <v>646</v>
      </c>
      <c r="AY741" s="30" t="s">
        <v>3765</v>
      </c>
      <c r="BB741" s="178" t="s">
        <v>155</v>
      </c>
      <c r="BD741" s="96"/>
      <c r="BG741" s="45">
        <v>44770</v>
      </c>
      <c r="BH741" s="45"/>
      <c r="BJ741" s="26"/>
      <c r="BK741" s="26">
        <v>2022</v>
      </c>
      <c r="BL741" s="26" t="e">
        <v>#VALUE!</v>
      </c>
      <c r="BM741" s="26"/>
      <c r="BN741" s="26"/>
      <c r="BO741" s="79"/>
      <c r="BP741" s="26">
        <f>Tabela3[[#This Row],[1º trim/2025]]+Tabela3[[#This Row],[2º trim/2025]]+Tabela3[[#This Row],[3º trim/2025]]+Tabela3[[#This Row],[4º trim/2025]]</f>
        <v>0</v>
      </c>
      <c r="BQ741" s="26"/>
      <c r="BR741" s="26"/>
      <c r="BS741" s="26"/>
      <c r="BT741" s="26"/>
    </row>
    <row r="742" spans="2:72" hidden="1" x14ac:dyDescent="0.25">
      <c r="B742" s="273">
        <v>742</v>
      </c>
      <c r="C742" s="36">
        <v>2022</v>
      </c>
      <c r="D742" s="118" t="s">
        <v>1502</v>
      </c>
      <c r="E742" s="118" t="s">
        <v>1487</v>
      </c>
      <c r="AT742" s="40" t="s">
        <v>424</v>
      </c>
      <c r="AW742" s="39">
        <v>771</v>
      </c>
      <c r="AY742" s="30" t="s">
        <v>1503</v>
      </c>
      <c r="BB742" s="178" t="s">
        <v>155</v>
      </c>
      <c r="BD742" s="96"/>
      <c r="BG742" s="45">
        <v>44796</v>
      </c>
      <c r="BH742" s="45"/>
      <c r="BJ742" s="26"/>
      <c r="BK742" s="26">
        <v>52</v>
      </c>
      <c r="BL742" s="26" t="e">
        <v>#VALUE!</v>
      </c>
      <c r="BM742" s="26"/>
      <c r="BN742" s="26"/>
      <c r="BO742" s="79"/>
      <c r="BP742" s="26">
        <f>Tabela3[[#This Row],[1º trim/2025]]+Tabela3[[#This Row],[2º trim/2025]]+Tabela3[[#This Row],[3º trim/2025]]+Tabela3[[#This Row],[4º trim/2025]]</f>
        <v>0</v>
      </c>
      <c r="BQ742" s="26"/>
      <c r="BR742" s="26"/>
      <c r="BS742" s="26"/>
      <c r="BT742" s="26"/>
    </row>
    <row r="743" spans="2:72" hidden="1" x14ac:dyDescent="0.25">
      <c r="B743" s="26">
        <v>743</v>
      </c>
      <c r="C743" s="36">
        <v>2022</v>
      </c>
      <c r="D743" s="27" t="s">
        <v>1538</v>
      </c>
      <c r="E743" s="27" t="s">
        <v>1539</v>
      </c>
      <c r="F743" s="27"/>
      <c r="G743" s="224"/>
      <c r="AH743" s="27" t="s">
        <v>1207</v>
      </c>
      <c r="AS743" s="39" t="s">
        <v>720</v>
      </c>
      <c r="AT743" s="40" t="s">
        <v>1540</v>
      </c>
      <c r="AV743" s="42" t="s">
        <v>833</v>
      </c>
      <c r="AW743" s="39">
        <v>781</v>
      </c>
      <c r="BB743" s="178" t="s">
        <v>1185</v>
      </c>
      <c r="BD743" s="96">
        <v>45572</v>
      </c>
      <c r="BE743" s="46" t="s">
        <v>1541</v>
      </c>
      <c r="BH743" s="45"/>
      <c r="BJ743" s="26"/>
      <c r="BK743" s="26"/>
      <c r="BL743" s="26" t="e">
        <v>#VALUE!</v>
      </c>
      <c r="BM743" s="26"/>
      <c r="BN743" s="26"/>
      <c r="BO743" s="79"/>
      <c r="BP743" s="26">
        <f>Tabela3[[#This Row],[1º trim/2025]]+Tabela3[[#This Row],[2º trim/2025]]+Tabela3[[#This Row],[3º trim/2025]]+Tabela3[[#This Row],[4º trim/2025]]</f>
        <v>0</v>
      </c>
      <c r="BQ743" s="26"/>
      <c r="BR743" s="26"/>
      <c r="BS743" s="26"/>
      <c r="BT743" s="26"/>
    </row>
    <row r="744" spans="2:72" hidden="1" x14ac:dyDescent="0.25">
      <c r="B744" s="273">
        <v>744</v>
      </c>
      <c r="C744" s="36">
        <v>2022</v>
      </c>
      <c r="D744" s="118" t="s">
        <v>1527</v>
      </c>
      <c r="E744" s="118" t="s">
        <v>1528</v>
      </c>
      <c r="AC744" s="26" t="s">
        <v>1093</v>
      </c>
      <c r="AF744" s="27" t="s">
        <v>78</v>
      </c>
      <c r="AH744" s="27" t="s">
        <v>423</v>
      </c>
      <c r="AW744" s="39">
        <v>779</v>
      </c>
      <c r="AY744" s="30" t="s">
        <v>1529</v>
      </c>
      <c r="BB744" s="178" t="s">
        <v>155</v>
      </c>
      <c r="BD744" s="96"/>
      <c r="BE744" s="46" t="s">
        <v>1530</v>
      </c>
      <c r="BG744" s="45">
        <v>44966</v>
      </c>
      <c r="BH744" s="45"/>
      <c r="BJ744" s="26"/>
      <c r="BK744" s="26">
        <v>35</v>
      </c>
      <c r="BL744" s="26" t="e">
        <v>#VALUE!</v>
      </c>
      <c r="BM744" s="26"/>
      <c r="BN744" s="26"/>
      <c r="BO744" s="79"/>
      <c r="BP744" s="26">
        <f>Tabela3[[#This Row],[1º trim/2025]]+Tabela3[[#This Row],[2º trim/2025]]+Tabela3[[#This Row],[3º trim/2025]]+Tabela3[[#This Row],[4º trim/2025]]</f>
        <v>0</v>
      </c>
      <c r="BQ744" s="26"/>
      <c r="BR744" s="26"/>
      <c r="BS744" s="26"/>
      <c r="BT744" s="26"/>
    </row>
    <row r="745" spans="2:72" hidden="1" x14ac:dyDescent="0.25">
      <c r="B745" s="273">
        <v>745</v>
      </c>
      <c r="C745" s="36">
        <v>2022</v>
      </c>
      <c r="D745" s="118" t="s">
        <v>1527</v>
      </c>
      <c r="E745" s="118" t="s">
        <v>1534</v>
      </c>
      <c r="AC745" s="26" t="s">
        <v>1093</v>
      </c>
      <c r="AF745" s="27" t="s">
        <v>78</v>
      </c>
      <c r="AH745" s="27" t="s">
        <v>423</v>
      </c>
      <c r="AW745" s="39">
        <v>780</v>
      </c>
      <c r="AY745" s="30" t="s">
        <v>1535</v>
      </c>
      <c r="BB745" s="178" t="s">
        <v>155</v>
      </c>
      <c r="BD745" s="96"/>
      <c r="BE745" s="46" t="s">
        <v>1530</v>
      </c>
      <c r="BG745" s="45">
        <v>44966</v>
      </c>
      <c r="BH745" s="45"/>
      <c r="BJ745" s="26"/>
      <c r="BK745" s="26">
        <v>33</v>
      </c>
      <c r="BL745" s="26" t="e">
        <v>#VALUE!</v>
      </c>
      <c r="BM745" s="26"/>
      <c r="BN745" s="26"/>
      <c r="BO745" s="79"/>
      <c r="BP745" s="26">
        <f>Tabela3[[#This Row],[1º trim/2025]]+Tabela3[[#This Row],[2º trim/2025]]+Tabela3[[#This Row],[3º trim/2025]]+Tabela3[[#This Row],[4º trim/2025]]</f>
        <v>0</v>
      </c>
      <c r="BQ745" s="26"/>
      <c r="BR745" s="26"/>
      <c r="BS745" s="26"/>
      <c r="BT745" s="26"/>
    </row>
    <row r="746" spans="2:72" hidden="1" x14ac:dyDescent="0.25">
      <c r="B746" s="273">
        <v>746</v>
      </c>
      <c r="C746" s="36">
        <v>2022</v>
      </c>
      <c r="D746" s="118" t="s">
        <v>1527</v>
      </c>
      <c r="E746" s="118" t="s">
        <v>1536</v>
      </c>
      <c r="AC746" s="26" t="s">
        <v>1093</v>
      </c>
      <c r="AF746" s="27" t="s">
        <v>78</v>
      </c>
      <c r="AH746" s="27" t="s">
        <v>423</v>
      </c>
      <c r="AW746" s="39">
        <v>780</v>
      </c>
      <c r="AY746" s="30" t="s">
        <v>1535</v>
      </c>
      <c r="BB746" s="178" t="s">
        <v>155</v>
      </c>
      <c r="BD746" s="96"/>
      <c r="BE746" s="46" t="s">
        <v>1530</v>
      </c>
      <c r="BG746" s="45">
        <v>44966</v>
      </c>
      <c r="BH746" s="45"/>
      <c r="BJ746" s="26"/>
      <c r="BK746" s="26">
        <v>31</v>
      </c>
      <c r="BL746" s="26" t="e">
        <v>#VALUE!</v>
      </c>
      <c r="BM746" s="26"/>
      <c r="BN746" s="26"/>
      <c r="BO746" s="79"/>
      <c r="BP746" s="26">
        <f>Tabela3[[#This Row],[1º trim/2025]]+Tabela3[[#This Row],[2º trim/2025]]+Tabela3[[#This Row],[3º trim/2025]]+Tabela3[[#This Row],[4º trim/2025]]</f>
        <v>0</v>
      </c>
      <c r="BQ746" s="26"/>
      <c r="BR746" s="26"/>
      <c r="BS746" s="26"/>
      <c r="BT746" s="26"/>
    </row>
    <row r="747" spans="2:72" hidden="1" x14ac:dyDescent="0.25">
      <c r="B747" s="273">
        <v>747</v>
      </c>
      <c r="C747" s="36">
        <v>2022</v>
      </c>
      <c r="D747" s="118" t="s">
        <v>1527</v>
      </c>
      <c r="E747" s="118" t="s">
        <v>1531</v>
      </c>
      <c r="AF747" s="27" t="s">
        <v>610</v>
      </c>
      <c r="AW747" s="39">
        <v>779</v>
      </c>
      <c r="BB747" s="178" t="s">
        <v>155</v>
      </c>
      <c r="BD747" s="96"/>
      <c r="BE747" s="46" t="s">
        <v>1533</v>
      </c>
      <c r="BH747" s="45"/>
      <c r="BJ747" s="26"/>
      <c r="BK747" s="26"/>
      <c r="BL747" s="26"/>
      <c r="BM747" s="26"/>
      <c r="BN747" s="26"/>
      <c r="BO747" s="79"/>
      <c r="BP747" s="26">
        <f>Tabela3[[#This Row],[1º trim/2025]]+Tabela3[[#This Row],[2º trim/2025]]+Tabela3[[#This Row],[3º trim/2025]]+Tabela3[[#This Row],[4º trim/2025]]</f>
        <v>0</v>
      </c>
      <c r="BQ747" s="26"/>
      <c r="BR747" s="26"/>
      <c r="BS747" s="26"/>
      <c r="BT747" s="26"/>
    </row>
    <row r="748" spans="2:72" hidden="1" x14ac:dyDescent="0.25">
      <c r="B748" s="273">
        <v>748</v>
      </c>
      <c r="C748" s="36">
        <v>2022</v>
      </c>
      <c r="D748" s="118" t="s">
        <v>1527</v>
      </c>
      <c r="E748" s="118" t="s">
        <v>1537</v>
      </c>
      <c r="AF748" s="27" t="s">
        <v>610</v>
      </c>
      <c r="AW748" s="39">
        <v>780</v>
      </c>
      <c r="BB748" s="178" t="s">
        <v>155</v>
      </c>
      <c r="BD748" s="96"/>
      <c r="BE748" s="46" t="s">
        <v>1533</v>
      </c>
      <c r="BH748" s="45"/>
      <c r="BJ748" s="26"/>
      <c r="BK748" s="26"/>
      <c r="BL748" s="26"/>
      <c r="BM748" s="26"/>
      <c r="BN748" s="26"/>
      <c r="BO748" s="79"/>
      <c r="BP748" s="26">
        <f>Tabela3[[#This Row],[1º trim/2025]]+Tabela3[[#This Row],[2º trim/2025]]+Tabela3[[#This Row],[3º trim/2025]]+Tabela3[[#This Row],[4º trim/2025]]</f>
        <v>0</v>
      </c>
      <c r="BQ748" s="26"/>
      <c r="BR748" s="26"/>
      <c r="BS748" s="26"/>
      <c r="BT748" s="26"/>
    </row>
    <row r="749" spans="2:72" hidden="1" x14ac:dyDescent="0.25">
      <c r="B749" s="273">
        <v>749</v>
      </c>
      <c r="C749" s="36">
        <v>2022</v>
      </c>
      <c r="D749" s="118" t="s">
        <v>3238</v>
      </c>
      <c r="E749" s="118" t="s">
        <v>3239</v>
      </c>
      <c r="AC749" s="26" t="s">
        <v>47</v>
      </c>
      <c r="AH749" s="27" t="s">
        <v>86</v>
      </c>
      <c r="AL749" s="120" t="s">
        <v>47</v>
      </c>
      <c r="BB749" s="178" t="s">
        <v>155</v>
      </c>
      <c r="BD749" s="96"/>
      <c r="BF749" s="27" t="s">
        <v>44</v>
      </c>
      <c r="BG749" s="45">
        <v>44872</v>
      </c>
      <c r="BH749" s="45"/>
      <c r="BJ749" s="26"/>
      <c r="BK749" s="26">
        <v>25</v>
      </c>
      <c r="BL749" s="26" t="e">
        <v>#VALUE!</v>
      </c>
      <c r="BM749" s="26"/>
      <c r="BN749" s="26"/>
      <c r="BO749" s="79"/>
      <c r="BP749" s="26">
        <f>Tabela3[[#This Row],[1º trim/2025]]+Tabela3[[#This Row],[2º trim/2025]]+Tabela3[[#This Row],[3º trim/2025]]+Tabela3[[#This Row],[4º trim/2025]]</f>
        <v>0</v>
      </c>
      <c r="BQ749" s="26"/>
      <c r="BR749" s="26"/>
      <c r="BS749" s="26"/>
      <c r="BT749" s="26"/>
    </row>
    <row r="750" spans="2:72" hidden="1" x14ac:dyDescent="0.25">
      <c r="B750" s="273">
        <v>750</v>
      </c>
      <c r="C750" s="36">
        <v>2022</v>
      </c>
      <c r="D750" s="118" t="s">
        <v>1483</v>
      </c>
      <c r="E750" s="118" t="s">
        <v>1484</v>
      </c>
      <c r="AH750" s="27" t="s">
        <v>423</v>
      </c>
      <c r="AW750" s="39">
        <v>762</v>
      </c>
      <c r="AY750" s="30" t="s">
        <v>1485</v>
      </c>
      <c r="BB750" s="178" t="s">
        <v>155</v>
      </c>
      <c r="BD750" s="96"/>
      <c r="BG750" s="45">
        <v>45063</v>
      </c>
      <c r="BH750" s="45"/>
      <c r="BJ750" s="26"/>
      <c r="BK750" s="26"/>
      <c r="BL750" s="26" t="e">
        <v>#VALUE!</v>
      </c>
      <c r="BM750" s="26"/>
      <c r="BN750" s="26"/>
      <c r="BO750" s="79"/>
      <c r="BP750" s="26">
        <f>Tabela3[[#This Row],[1º trim/2025]]+Tabela3[[#This Row],[2º trim/2025]]+Tabela3[[#This Row],[3º trim/2025]]+Tabela3[[#This Row],[4º trim/2025]]</f>
        <v>0</v>
      </c>
      <c r="BQ750" s="26"/>
      <c r="BR750" s="26"/>
      <c r="BS750" s="26"/>
      <c r="BT750" s="26"/>
    </row>
    <row r="751" spans="2:72" hidden="1" x14ac:dyDescent="0.25">
      <c r="B751" s="273">
        <v>751</v>
      </c>
      <c r="C751" s="36">
        <v>2022</v>
      </c>
      <c r="D751" s="118" t="s">
        <v>1648</v>
      </c>
      <c r="E751" s="118" t="s">
        <v>1649</v>
      </c>
      <c r="AH751" s="27" t="s">
        <v>423</v>
      </c>
      <c r="AW751" s="39">
        <v>814</v>
      </c>
      <c r="AY751" s="30" t="s">
        <v>1650</v>
      </c>
      <c r="BB751" s="178" t="s">
        <v>155</v>
      </c>
      <c r="BD751" s="96"/>
      <c r="BG751" s="45">
        <v>44959</v>
      </c>
      <c r="BH751" s="45"/>
      <c r="BJ751" s="26"/>
      <c r="BK751" s="26"/>
      <c r="BL751" s="26" t="e">
        <v>#VALUE!</v>
      </c>
      <c r="BM751" s="26"/>
      <c r="BN751" s="26"/>
      <c r="BO751" s="79"/>
      <c r="BP751" s="26">
        <f>Tabela3[[#This Row],[1º trim/2025]]+Tabela3[[#This Row],[2º trim/2025]]+Tabela3[[#This Row],[3º trim/2025]]+Tabela3[[#This Row],[4º trim/2025]]</f>
        <v>0</v>
      </c>
      <c r="BQ751" s="26"/>
      <c r="BR751" s="26"/>
      <c r="BS751" s="26"/>
      <c r="BT751" s="26"/>
    </row>
    <row r="752" spans="2:72" hidden="1" x14ac:dyDescent="0.25">
      <c r="B752" s="26">
        <v>752</v>
      </c>
      <c r="C752" s="36">
        <v>2022</v>
      </c>
      <c r="D752" s="27" t="s">
        <v>1181</v>
      </c>
      <c r="E752" s="27" t="s">
        <v>1182</v>
      </c>
      <c r="F752" s="27"/>
      <c r="G752" s="224"/>
      <c r="Q752" s="30" t="s">
        <v>750</v>
      </c>
      <c r="AC752" s="26" t="s">
        <v>1183</v>
      </c>
      <c r="AH752" s="27" t="s">
        <v>423</v>
      </c>
      <c r="AW752" s="39">
        <v>668</v>
      </c>
      <c r="AY752" s="30" t="s">
        <v>1184</v>
      </c>
      <c r="BB752" s="178" t="s">
        <v>1185</v>
      </c>
      <c r="BD752" s="96"/>
      <c r="BE752" s="46" t="s">
        <v>1186</v>
      </c>
      <c r="BH752" s="45"/>
      <c r="BJ752" s="26"/>
      <c r="BK752" s="26"/>
      <c r="BL752" s="26" t="e">
        <v>#VALUE!</v>
      </c>
      <c r="BM752" s="26"/>
      <c r="BN752" s="26"/>
      <c r="BO752" s="79"/>
      <c r="BP752" s="26">
        <f>Tabela3[[#This Row],[1º trim/2025]]+Tabela3[[#This Row],[2º trim/2025]]+Tabela3[[#This Row],[3º trim/2025]]+Tabela3[[#This Row],[4º trim/2025]]</f>
        <v>0</v>
      </c>
      <c r="BQ752" s="26"/>
      <c r="BR752" s="26"/>
      <c r="BS752" s="26"/>
      <c r="BT752" s="26"/>
    </row>
    <row r="753" spans="1:72" hidden="1" x14ac:dyDescent="0.25">
      <c r="B753" s="273">
        <v>753</v>
      </c>
      <c r="C753" s="36">
        <v>2022</v>
      </c>
      <c r="D753" s="118" t="s">
        <v>1181</v>
      </c>
      <c r="E753" s="118" t="s">
        <v>1182</v>
      </c>
      <c r="AC753" s="26" t="s">
        <v>47</v>
      </c>
      <c r="AH753" s="27" t="s">
        <v>86</v>
      </c>
      <c r="AL753" s="120" t="s">
        <v>47</v>
      </c>
      <c r="BB753" s="178" t="s">
        <v>155</v>
      </c>
      <c r="BD753" s="96"/>
      <c r="BF753" s="27" t="s">
        <v>44</v>
      </c>
      <c r="BG753" s="45">
        <v>44713</v>
      </c>
      <c r="BH753" s="45"/>
      <c r="BJ753" s="26"/>
      <c r="BK753" s="26">
        <v>20</v>
      </c>
      <c r="BL753" s="26" t="e">
        <v>#VALUE!</v>
      </c>
      <c r="BM753" s="26"/>
      <c r="BN753" s="26"/>
      <c r="BO753" s="79"/>
      <c r="BP753" s="26">
        <f>Tabela3[[#This Row],[1º trim/2025]]+Tabela3[[#This Row],[2º trim/2025]]+Tabela3[[#This Row],[3º trim/2025]]+Tabela3[[#This Row],[4º trim/2025]]</f>
        <v>0</v>
      </c>
      <c r="BQ753" s="26"/>
      <c r="BR753" s="26"/>
      <c r="BS753" s="26"/>
      <c r="BT753" s="26"/>
    </row>
    <row r="754" spans="1:72" hidden="1" x14ac:dyDescent="0.25">
      <c r="B754" s="273">
        <v>754</v>
      </c>
      <c r="C754" s="36">
        <v>2022</v>
      </c>
      <c r="D754" s="118" t="s">
        <v>1604</v>
      </c>
      <c r="E754" s="118" t="s">
        <v>1605</v>
      </c>
      <c r="AC754" s="26" t="s">
        <v>47</v>
      </c>
      <c r="AH754" s="27" t="s">
        <v>86</v>
      </c>
      <c r="AL754" s="120" t="s">
        <v>47</v>
      </c>
      <c r="BB754" s="178" t="s">
        <v>155</v>
      </c>
      <c r="BD754" s="96"/>
      <c r="BF754" s="27" t="s">
        <v>44</v>
      </c>
      <c r="BG754" s="45">
        <v>44715</v>
      </c>
      <c r="BH754" s="45"/>
      <c r="BJ754" s="26"/>
      <c r="BK754" s="26">
        <v>20</v>
      </c>
      <c r="BL754" s="26" t="e">
        <v>#VALUE!</v>
      </c>
      <c r="BM754" s="26"/>
      <c r="BN754" s="26"/>
      <c r="BO754" s="79"/>
      <c r="BP754" s="26">
        <f>Tabela3[[#This Row],[1º trim/2025]]+Tabela3[[#This Row],[2º trim/2025]]+Tabela3[[#This Row],[3º trim/2025]]+Tabela3[[#This Row],[4º trim/2025]]</f>
        <v>0</v>
      </c>
      <c r="BQ754" s="26"/>
      <c r="BR754" s="26"/>
      <c r="BS754" s="26"/>
      <c r="BT754" s="26"/>
    </row>
    <row r="755" spans="1:72" hidden="1" x14ac:dyDescent="0.25">
      <c r="B755" s="273">
        <v>755</v>
      </c>
      <c r="C755" s="36">
        <v>2022</v>
      </c>
      <c r="D755" s="118" t="s">
        <v>3262</v>
      </c>
      <c r="E755" s="118" t="s">
        <v>3263</v>
      </c>
      <c r="AC755" s="26" t="s">
        <v>47</v>
      </c>
      <c r="AF755" s="27" t="s">
        <v>610</v>
      </c>
      <c r="AH755" s="27" t="s">
        <v>86</v>
      </c>
      <c r="AL755" s="120" t="s">
        <v>47</v>
      </c>
      <c r="BB755" s="178" t="s">
        <v>155</v>
      </c>
      <c r="BD755" s="96"/>
      <c r="BF755" s="27" t="s">
        <v>44</v>
      </c>
      <c r="BG755" s="45">
        <v>44713</v>
      </c>
      <c r="BH755" s="45"/>
      <c r="BJ755" s="26"/>
      <c r="BK755" s="26">
        <v>20</v>
      </c>
      <c r="BL755" s="26" t="e">
        <v>#VALUE!</v>
      </c>
      <c r="BM755" s="26"/>
      <c r="BN755" s="26"/>
      <c r="BO755" s="79"/>
      <c r="BP755" s="26">
        <f>Tabela3[[#This Row],[1º trim/2025]]+Tabela3[[#This Row],[2º trim/2025]]+Tabela3[[#This Row],[3º trim/2025]]+Tabela3[[#This Row],[4º trim/2025]]</f>
        <v>0</v>
      </c>
      <c r="BQ755" s="26"/>
      <c r="BR755" s="26"/>
      <c r="BS755" s="26"/>
      <c r="BT755" s="26"/>
    </row>
    <row r="756" spans="1:72" hidden="1" x14ac:dyDescent="0.25">
      <c r="B756" s="273">
        <v>756</v>
      </c>
      <c r="C756" s="36">
        <v>2022</v>
      </c>
      <c r="D756" s="118" t="s">
        <v>1155</v>
      </c>
      <c r="E756" s="118" t="s">
        <v>1156</v>
      </c>
      <c r="AW756" s="39">
        <v>657</v>
      </c>
      <c r="AY756" s="30" t="s">
        <v>3766</v>
      </c>
      <c r="BB756" s="178" t="s">
        <v>155</v>
      </c>
      <c r="BD756" s="96"/>
      <c r="BG756" s="45">
        <v>44536</v>
      </c>
      <c r="BH756" s="45"/>
      <c r="BJ756" s="26"/>
      <c r="BK756" s="26"/>
      <c r="BL756" s="26"/>
      <c r="BM756" s="26"/>
      <c r="BN756" s="26"/>
      <c r="BO756" s="79"/>
      <c r="BP756" s="26">
        <f>Tabela3[[#This Row],[1º trim/2025]]+Tabela3[[#This Row],[2º trim/2025]]+Tabela3[[#This Row],[3º trim/2025]]+Tabela3[[#This Row],[4º trim/2025]]</f>
        <v>0</v>
      </c>
      <c r="BQ756" s="26"/>
      <c r="BR756" s="26"/>
      <c r="BS756" s="26"/>
      <c r="BT756" s="26"/>
    </row>
    <row r="757" spans="1:72" hidden="1" x14ac:dyDescent="0.25">
      <c r="B757" s="273">
        <v>757</v>
      </c>
      <c r="C757" s="36">
        <v>2022</v>
      </c>
      <c r="D757" s="118" t="s">
        <v>1520</v>
      </c>
      <c r="E757" s="118" t="s">
        <v>1521</v>
      </c>
      <c r="N757" s="225" t="s">
        <v>3667</v>
      </c>
      <c r="O757" s="225"/>
      <c r="AD757" s="26" t="s">
        <v>1833</v>
      </c>
      <c r="AH757" s="27" t="s">
        <v>777</v>
      </c>
      <c r="AN757" s="188" t="s">
        <v>154</v>
      </c>
      <c r="AO757" s="188">
        <v>2024</v>
      </c>
      <c r="AP757" s="196" t="s">
        <v>3767</v>
      </c>
      <c r="AQ757" s="196" t="s">
        <v>3767</v>
      </c>
      <c r="AR757" s="188" t="s">
        <v>664</v>
      </c>
      <c r="AS757" s="188" t="s">
        <v>3768</v>
      </c>
      <c r="AT757" s="212" t="s">
        <v>3769</v>
      </c>
      <c r="AU757" s="197">
        <v>0.104166666666667</v>
      </c>
      <c r="AV757" s="188" t="s">
        <v>3770</v>
      </c>
      <c r="AW757" s="200">
        <v>776</v>
      </c>
      <c r="AX757" s="200"/>
      <c r="AY757" s="199" t="s">
        <v>1522</v>
      </c>
      <c r="BB757" s="178" t="s">
        <v>155</v>
      </c>
      <c r="BD757" s="96"/>
      <c r="BG757" s="45">
        <v>45346</v>
      </c>
      <c r="BH757" s="45"/>
      <c r="BJ757" s="26"/>
      <c r="BK757" s="26">
        <v>758</v>
      </c>
      <c r="BL757" s="26">
        <v>6</v>
      </c>
      <c r="BM757" s="26"/>
      <c r="BN757" s="26"/>
      <c r="BO757" s="79"/>
      <c r="BP757" s="26">
        <f>Tabela3[[#This Row],[1º trim/2025]]+Tabela3[[#This Row],[2º trim/2025]]+Tabela3[[#This Row],[3º trim/2025]]+Tabela3[[#This Row],[4º trim/2025]]</f>
        <v>0</v>
      </c>
      <c r="BQ757" s="26"/>
      <c r="BR757" s="26"/>
      <c r="BS757" s="26"/>
      <c r="BT757" s="26"/>
    </row>
    <row r="758" spans="1:72" hidden="1" x14ac:dyDescent="0.25">
      <c r="B758" s="273">
        <v>758</v>
      </c>
      <c r="C758" s="36">
        <v>2022</v>
      </c>
      <c r="D758" s="118" t="s">
        <v>1276</v>
      </c>
      <c r="E758" s="118" t="s">
        <v>1277</v>
      </c>
      <c r="AT758" s="37"/>
      <c r="AW758" s="39">
        <v>699</v>
      </c>
      <c r="AY758" s="30" t="s">
        <v>1278</v>
      </c>
      <c r="BB758" s="178" t="s">
        <v>155</v>
      </c>
      <c r="BD758" s="96"/>
      <c r="BG758" s="45">
        <v>44926</v>
      </c>
      <c r="BH758" s="45"/>
      <c r="BJ758" s="26"/>
      <c r="BK758" s="26">
        <v>27</v>
      </c>
      <c r="BL758" s="26"/>
      <c r="BM758" s="26"/>
      <c r="BN758" s="26"/>
      <c r="BO758" s="79"/>
      <c r="BP758" s="26">
        <f>Tabela3[[#This Row],[1º trim/2025]]+Tabela3[[#This Row],[2º trim/2025]]+Tabela3[[#This Row],[3º trim/2025]]+Tabela3[[#This Row],[4º trim/2025]]</f>
        <v>0</v>
      </c>
      <c r="BQ758" s="26"/>
      <c r="BR758" s="26"/>
      <c r="BS758" s="26"/>
      <c r="BT758" s="26"/>
    </row>
    <row r="759" spans="1:72" hidden="1" x14ac:dyDescent="0.25">
      <c r="B759" s="273">
        <v>759</v>
      </c>
      <c r="C759" s="36">
        <v>2022</v>
      </c>
      <c r="D759" s="118" t="s">
        <v>1159</v>
      </c>
      <c r="E759" s="118" t="s">
        <v>1160</v>
      </c>
      <c r="AH759" s="27" t="s">
        <v>777</v>
      </c>
      <c r="AW759" s="39">
        <v>659</v>
      </c>
      <c r="AY759" s="30" t="s">
        <v>1161</v>
      </c>
      <c r="BB759" s="178" t="s">
        <v>155</v>
      </c>
      <c r="BD759" s="96"/>
      <c r="BG759" s="45">
        <v>44575</v>
      </c>
      <c r="BH759" s="45"/>
      <c r="BJ759" s="26"/>
      <c r="BK759" s="26">
        <v>31</v>
      </c>
      <c r="BL759" s="26"/>
      <c r="BM759" s="26"/>
      <c r="BN759" s="26"/>
      <c r="BO759" s="79"/>
      <c r="BP759" s="26">
        <f>Tabela3[[#This Row],[1º trim/2025]]+Tabela3[[#This Row],[2º trim/2025]]+Tabela3[[#This Row],[3º trim/2025]]+Tabela3[[#This Row],[4º trim/2025]]</f>
        <v>0</v>
      </c>
      <c r="BQ759" s="26"/>
      <c r="BR759" s="26"/>
      <c r="BS759" s="26"/>
      <c r="BT759" s="26"/>
    </row>
    <row r="760" spans="1:72" hidden="1" x14ac:dyDescent="0.25">
      <c r="B760" s="273">
        <v>760</v>
      </c>
      <c r="C760" s="36">
        <v>2022</v>
      </c>
      <c r="D760" s="118" t="s">
        <v>1140</v>
      </c>
      <c r="E760" s="118" t="s">
        <v>3771</v>
      </c>
      <c r="AH760" s="27" t="s">
        <v>777</v>
      </c>
      <c r="AT760" s="40" t="s">
        <v>424</v>
      </c>
      <c r="AW760" s="39">
        <v>650</v>
      </c>
      <c r="AY760" s="30" t="s">
        <v>1142</v>
      </c>
      <c r="BB760" s="178" t="s">
        <v>155</v>
      </c>
      <c r="BD760" s="96"/>
      <c r="BG760" s="45">
        <v>44536</v>
      </c>
      <c r="BH760" s="45"/>
      <c r="BJ760" s="26"/>
      <c r="BK760" s="26"/>
      <c r="BL760" s="26"/>
      <c r="BM760" s="26"/>
      <c r="BN760" s="26"/>
      <c r="BO760" s="79"/>
      <c r="BP760" s="26">
        <f>Tabela3[[#This Row],[1º trim/2025]]+Tabela3[[#This Row],[2º trim/2025]]+Tabela3[[#This Row],[3º trim/2025]]+Tabela3[[#This Row],[4º trim/2025]]</f>
        <v>0</v>
      </c>
      <c r="BQ760" s="26"/>
      <c r="BR760" s="26"/>
      <c r="BS760" s="26"/>
      <c r="BT760" s="26"/>
    </row>
    <row r="761" spans="1:72" hidden="1" x14ac:dyDescent="0.25">
      <c r="B761" s="273">
        <v>761</v>
      </c>
      <c r="C761" s="36">
        <v>2022</v>
      </c>
      <c r="D761" s="118" t="s">
        <v>1388</v>
      </c>
      <c r="E761" s="118" t="s">
        <v>1389</v>
      </c>
      <c r="AH761" s="27" t="s">
        <v>423</v>
      </c>
      <c r="AT761" s="40" t="s">
        <v>424</v>
      </c>
      <c r="AW761" s="39">
        <v>734</v>
      </c>
      <c r="AY761" s="30" t="s">
        <v>1390</v>
      </c>
      <c r="BB761" s="178" t="s">
        <v>155</v>
      </c>
      <c r="BD761" s="96"/>
      <c r="BG761" s="45">
        <v>44862</v>
      </c>
      <c r="BH761" s="45"/>
      <c r="BJ761" s="26"/>
      <c r="BK761" s="26">
        <v>121</v>
      </c>
      <c r="BL761" s="26"/>
      <c r="BM761" s="26"/>
      <c r="BN761" s="26"/>
      <c r="BO761" s="79"/>
      <c r="BP761" s="26">
        <f>Tabela3[[#This Row],[1º trim/2025]]+Tabela3[[#This Row],[2º trim/2025]]+Tabela3[[#This Row],[3º trim/2025]]+Tabela3[[#This Row],[4º trim/2025]]</f>
        <v>0</v>
      </c>
      <c r="BQ761" s="26"/>
      <c r="BR761" s="26"/>
      <c r="BS761" s="26"/>
      <c r="BT761" s="26"/>
    </row>
    <row r="762" spans="1:72" hidden="1" x14ac:dyDescent="0.25">
      <c r="B762" s="273">
        <v>762</v>
      </c>
      <c r="C762" s="36">
        <v>2022</v>
      </c>
      <c r="D762" s="118" t="s">
        <v>1572</v>
      </c>
      <c r="E762" s="118" t="s">
        <v>1573</v>
      </c>
      <c r="AF762" s="27" t="s">
        <v>1574</v>
      </c>
      <c r="AW762" s="39">
        <v>792</v>
      </c>
      <c r="BB762" s="178" t="s">
        <v>155</v>
      </c>
      <c r="BC762" s="96" t="s">
        <v>1575</v>
      </c>
      <c r="BD762" s="96"/>
      <c r="BH762" s="45"/>
      <c r="BJ762" s="26"/>
      <c r="BK762" s="26"/>
      <c r="BL762" s="26"/>
      <c r="BM762" s="26"/>
      <c r="BN762" s="26"/>
      <c r="BO762" s="79"/>
      <c r="BP762" s="26">
        <f>Tabela3[[#This Row],[1º trim/2025]]+Tabela3[[#This Row],[2º trim/2025]]+Tabela3[[#This Row],[3º trim/2025]]+Tabela3[[#This Row],[4º trim/2025]]</f>
        <v>0</v>
      </c>
      <c r="BQ762" s="26"/>
      <c r="BR762" s="26"/>
      <c r="BS762" s="26"/>
      <c r="BT762" s="26"/>
    </row>
    <row r="763" spans="1:72" hidden="1" x14ac:dyDescent="0.25">
      <c r="B763" s="273">
        <v>763</v>
      </c>
      <c r="C763" s="36">
        <v>2022</v>
      </c>
      <c r="D763" s="118" t="s">
        <v>1542</v>
      </c>
      <c r="E763" s="118" t="s">
        <v>1543</v>
      </c>
      <c r="AH763" s="27" t="s">
        <v>777</v>
      </c>
      <c r="AT763" s="40" t="s">
        <v>424</v>
      </c>
      <c r="AW763" s="39">
        <v>782</v>
      </c>
      <c r="AY763" s="30" t="s">
        <v>1544</v>
      </c>
      <c r="BB763" s="178" t="s">
        <v>155</v>
      </c>
      <c r="BD763" s="96"/>
      <c r="BG763" s="45">
        <v>44858</v>
      </c>
      <c r="BH763" s="45"/>
      <c r="BJ763" s="26"/>
      <c r="BK763" s="26">
        <v>198</v>
      </c>
      <c r="BL763" s="26"/>
      <c r="BM763" s="26"/>
      <c r="BN763" s="26"/>
      <c r="BO763" s="79"/>
      <c r="BP763" s="26">
        <f>Tabela3[[#This Row],[1º trim/2025]]+Tabela3[[#This Row],[2º trim/2025]]+Tabela3[[#This Row],[3º trim/2025]]+Tabela3[[#This Row],[4º trim/2025]]</f>
        <v>0</v>
      </c>
      <c r="BQ763" s="26"/>
      <c r="BR763" s="26"/>
      <c r="BS763" s="26"/>
      <c r="BT763" s="26"/>
    </row>
    <row r="764" spans="1:72" hidden="1" x14ac:dyDescent="0.25">
      <c r="B764" s="273">
        <v>764</v>
      </c>
      <c r="C764" s="36">
        <v>2022</v>
      </c>
      <c r="D764" s="118" t="s">
        <v>1143</v>
      </c>
      <c r="E764" s="118" t="s">
        <v>1144</v>
      </c>
      <c r="AT764" s="40" t="s">
        <v>424</v>
      </c>
      <c r="AW764" s="39">
        <v>651</v>
      </c>
      <c r="AY764" s="30" t="s">
        <v>3772</v>
      </c>
      <c r="BB764" s="178" t="s">
        <v>155</v>
      </c>
      <c r="BD764" s="96"/>
      <c r="BG764" s="45">
        <v>44792</v>
      </c>
      <c r="BH764" s="45"/>
      <c r="BJ764" s="26"/>
      <c r="BK764" s="26">
        <v>56</v>
      </c>
      <c r="BL764" s="26"/>
      <c r="BM764" s="26"/>
      <c r="BN764" s="26"/>
      <c r="BO764" s="79"/>
      <c r="BP764" s="26">
        <f>Tabela3[[#This Row],[1º trim/2025]]+Tabela3[[#This Row],[2º trim/2025]]+Tabela3[[#This Row],[3º trim/2025]]+Tabela3[[#This Row],[4º trim/2025]]</f>
        <v>0</v>
      </c>
      <c r="BQ764" s="26"/>
      <c r="BR764" s="26"/>
      <c r="BS764" s="26"/>
      <c r="BT764" s="26"/>
    </row>
    <row r="765" spans="1:72" hidden="1" x14ac:dyDescent="0.25">
      <c r="B765" s="273">
        <v>765</v>
      </c>
      <c r="C765" s="36">
        <v>2022</v>
      </c>
      <c r="D765" s="118" t="s">
        <v>1143</v>
      </c>
      <c r="E765" s="118" t="s">
        <v>1153</v>
      </c>
      <c r="AT765" s="40" t="s">
        <v>424</v>
      </c>
      <c r="AW765" s="39">
        <v>656</v>
      </c>
      <c r="AY765" s="30" t="s">
        <v>3773</v>
      </c>
      <c r="BB765" s="178" t="s">
        <v>155</v>
      </c>
      <c r="BD765" s="96"/>
      <c r="BG765" s="45">
        <v>45309</v>
      </c>
      <c r="BH765" s="45"/>
      <c r="BJ765" s="26"/>
      <c r="BK765" s="26">
        <v>63</v>
      </c>
      <c r="BL765" s="26">
        <v>1</v>
      </c>
      <c r="BM765" s="26"/>
      <c r="BN765" s="26"/>
      <c r="BO765" s="79"/>
      <c r="BP765" s="26">
        <f>Tabela3[[#This Row],[1º trim/2025]]+Tabela3[[#This Row],[2º trim/2025]]+Tabela3[[#This Row],[3º trim/2025]]+Tabela3[[#This Row],[4º trim/2025]]</f>
        <v>0</v>
      </c>
      <c r="BQ765" s="26"/>
      <c r="BR765" s="26"/>
      <c r="BS765" s="26"/>
      <c r="BT765" s="26"/>
    </row>
    <row r="766" spans="1:72" hidden="1" x14ac:dyDescent="0.25">
      <c r="B766" s="273">
        <v>766</v>
      </c>
      <c r="C766" s="36">
        <v>2022</v>
      </c>
      <c r="D766" s="118" t="s">
        <v>3288</v>
      </c>
      <c r="E766" s="118" t="s">
        <v>3289</v>
      </c>
      <c r="AC766" s="26" t="s">
        <v>47</v>
      </c>
      <c r="AL766" s="120" t="s">
        <v>47</v>
      </c>
      <c r="BB766" s="178" t="s">
        <v>155</v>
      </c>
      <c r="BD766" s="96"/>
      <c r="BF766" s="27" t="s">
        <v>44</v>
      </c>
      <c r="BG766" s="45">
        <v>44706</v>
      </c>
      <c r="BH766" s="45"/>
      <c r="BJ766" s="26"/>
      <c r="BK766" s="26">
        <v>40</v>
      </c>
      <c r="BL766" s="26"/>
      <c r="BM766" s="26"/>
      <c r="BN766" s="26"/>
      <c r="BO766" s="79"/>
      <c r="BP766" s="26">
        <f>Tabela3[[#This Row],[1º trim/2025]]+Tabela3[[#This Row],[2º trim/2025]]+Tabela3[[#This Row],[3º trim/2025]]+Tabela3[[#This Row],[4º trim/2025]]</f>
        <v>0</v>
      </c>
      <c r="BQ766" s="26"/>
      <c r="BR766" s="26"/>
      <c r="BS766" s="26"/>
      <c r="BT766" s="26"/>
    </row>
    <row r="767" spans="1:72" hidden="1" x14ac:dyDescent="0.25">
      <c r="B767" s="273">
        <v>767</v>
      </c>
      <c r="C767" s="36">
        <v>2022</v>
      </c>
      <c r="D767" s="118" t="s">
        <v>3290</v>
      </c>
      <c r="E767" s="118" t="s">
        <v>3291</v>
      </c>
      <c r="AC767" s="26" t="s">
        <v>47</v>
      </c>
      <c r="AH767" s="27" t="s">
        <v>28</v>
      </c>
      <c r="AL767" s="120" t="s">
        <v>47</v>
      </c>
      <c r="BB767" s="178" t="s">
        <v>155</v>
      </c>
      <c r="BD767" s="96"/>
      <c r="BF767" s="27" t="s">
        <v>44</v>
      </c>
      <c r="BG767" s="45">
        <v>44872</v>
      </c>
      <c r="BH767" s="45"/>
      <c r="BJ767" s="26"/>
      <c r="BK767" s="26">
        <v>24</v>
      </c>
      <c r="BL767" s="26"/>
      <c r="BM767" s="26"/>
      <c r="BN767" s="26"/>
      <c r="BO767" s="79"/>
      <c r="BP767" s="26">
        <f>Tabela3[[#This Row],[1º trim/2025]]+Tabela3[[#This Row],[2º trim/2025]]+Tabela3[[#This Row],[3º trim/2025]]+Tabela3[[#This Row],[4º trim/2025]]</f>
        <v>0</v>
      </c>
      <c r="BQ767" s="26"/>
      <c r="BR767" s="26"/>
      <c r="BS767" s="26"/>
      <c r="BT767" s="26"/>
    </row>
    <row r="768" spans="1:72" hidden="1" x14ac:dyDescent="0.25">
      <c r="A768" s="44" t="s">
        <v>501</v>
      </c>
      <c r="B768" s="273">
        <v>768</v>
      </c>
      <c r="C768" s="36">
        <v>2022</v>
      </c>
      <c r="D768" s="118" t="s">
        <v>1259</v>
      </c>
      <c r="E768" s="118" t="s">
        <v>1260</v>
      </c>
      <c r="F768" s="118" t="s">
        <v>3774</v>
      </c>
      <c r="H768" s="224" t="s">
        <v>3775</v>
      </c>
      <c r="I768" s="224" t="s">
        <v>3776</v>
      </c>
      <c r="AC768" s="26" t="s">
        <v>1093</v>
      </c>
      <c r="AG768" s="27" t="s">
        <v>1834</v>
      </c>
      <c r="AH768" s="27" t="s">
        <v>423</v>
      </c>
      <c r="AL768" s="120" t="s">
        <v>29</v>
      </c>
      <c r="AN768" s="27" t="s">
        <v>154</v>
      </c>
      <c r="AP768" s="38" t="s">
        <v>501</v>
      </c>
      <c r="AQ768" s="38" t="s">
        <v>501</v>
      </c>
      <c r="AR768" s="39" t="s">
        <v>39</v>
      </c>
      <c r="AS768" s="39" t="s">
        <v>31</v>
      </c>
      <c r="AT768" s="40" t="s">
        <v>424</v>
      </c>
      <c r="AU768" s="195">
        <v>1.25</v>
      </c>
      <c r="AV768" s="42" t="s">
        <v>1794</v>
      </c>
      <c r="AW768" s="39">
        <v>693</v>
      </c>
      <c r="AY768" s="30" t="s">
        <v>1261</v>
      </c>
      <c r="BB768" s="178"/>
      <c r="BC768" s="96" t="s">
        <v>501</v>
      </c>
      <c r="BF768" s="27" t="s">
        <v>3655</v>
      </c>
      <c r="BG768" s="45">
        <v>45772</v>
      </c>
      <c r="BH768" s="45"/>
      <c r="BI768" s="45" t="s">
        <v>3754</v>
      </c>
      <c r="BK768" s="28">
        <v>719</v>
      </c>
      <c r="BL768" s="28">
        <v>183</v>
      </c>
      <c r="BM768" s="27" t="s">
        <v>3755</v>
      </c>
      <c r="BN768" s="194">
        <v>885</v>
      </c>
      <c r="BP768" s="26">
        <f>Tabela3[[#This Row],[1º trim/2025]]+Tabela3[[#This Row],[2º trim/2025]]+Tabela3[[#This Row],[3º trim/2025]]+Tabela3[[#This Row],[4º trim/2025]]</f>
        <v>115</v>
      </c>
      <c r="BQ768" s="28">
        <f>67+16+8</f>
        <v>91</v>
      </c>
      <c r="BR768" s="28">
        <v>24</v>
      </c>
    </row>
    <row r="769" spans="1:72" hidden="1" x14ac:dyDescent="0.25">
      <c r="B769" s="273">
        <v>769</v>
      </c>
      <c r="C769" s="36">
        <v>2022</v>
      </c>
      <c r="D769" s="118" t="s">
        <v>1165</v>
      </c>
      <c r="E769" s="118" t="s">
        <v>1876</v>
      </c>
      <c r="AG769" s="27" t="s">
        <v>1878</v>
      </c>
      <c r="AH769" s="27" t="s">
        <v>423</v>
      </c>
      <c r="AT769" s="40" t="s">
        <v>972</v>
      </c>
      <c r="BB769" s="178" t="s">
        <v>155</v>
      </c>
      <c r="BD769" s="96"/>
      <c r="BG769" s="45">
        <v>44587</v>
      </c>
      <c r="BH769" s="45"/>
      <c r="BJ769" s="26"/>
      <c r="BK769" s="26">
        <v>2022</v>
      </c>
      <c r="BL769" s="26" t="e">
        <v>#VALUE!</v>
      </c>
      <c r="BM769" s="26"/>
      <c r="BN769" s="26"/>
      <c r="BO769" s="79"/>
      <c r="BP769" s="26">
        <f>Tabela3[[#This Row],[1º trim/2025]]+Tabela3[[#This Row],[2º trim/2025]]+Tabela3[[#This Row],[3º trim/2025]]+Tabela3[[#This Row],[4º trim/2025]]</f>
        <v>0</v>
      </c>
      <c r="BQ769" s="26"/>
      <c r="BR769" s="26"/>
      <c r="BS769" s="26"/>
      <c r="BT769" s="26"/>
    </row>
    <row r="770" spans="1:72" hidden="1" x14ac:dyDescent="0.25">
      <c r="B770" s="273">
        <v>770</v>
      </c>
      <c r="C770" s="36">
        <v>2022</v>
      </c>
      <c r="D770" s="118" t="s">
        <v>1563</v>
      </c>
      <c r="E770" s="118" t="s">
        <v>1564</v>
      </c>
      <c r="AH770" s="27" t="s">
        <v>777</v>
      </c>
      <c r="AT770" s="40" t="s">
        <v>424</v>
      </c>
      <c r="AW770" s="39">
        <v>789</v>
      </c>
      <c r="AY770" s="30" t="s">
        <v>1565</v>
      </c>
      <c r="BB770" s="178" t="s">
        <v>155</v>
      </c>
      <c r="BD770" s="96"/>
      <c r="BG770" s="45">
        <v>44887</v>
      </c>
      <c r="BH770" s="45"/>
      <c r="BJ770" s="26"/>
      <c r="BK770" s="26">
        <v>51</v>
      </c>
      <c r="BL770" s="26" t="e">
        <v>#VALUE!</v>
      </c>
      <c r="BM770" s="26"/>
      <c r="BN770" s="26"/>
      <c r="BO770" s="79"/>
      <c r="BP770" s="26">
        <f>Tabela3[[#This Row],[1º trim/2025]]+Tabela3[[#This Row],[2º trim/2025]]+Tabela3[[#This Row],[3º trim/2025]]+Tabela3[[#This Row],[4º trim/2025]]</f>
        <v>0</v>
      </c>
      <c r="BQ770" s="26"/>
      <c r="BR770" s="26"/>
      <c r="BS770" s="26"/>
      <c r="BT770" s="26"/>
    </row>
    <row r="771" spans="1:72" hidden="1" x14ac:dyDescent="0.25">
      <c r="B771" s="273">
        <v>771</v>
      </c>
      <c r="C771" s="36">
        <v>2022</v>
      </c>
      <c r="D771" s="118" t="s">
        <v>1612</v>
      </c>
      <c r="E771" s="118" t="s">
        <v>1613</v>
      </c>
      <c r="AF771" s="27" t="s">
        <v>82</v>
      </c>
      <c r="AH771" s="27" t="s">
        <v>777</v>
      </c>
      <c r="AT771" s="40" t="s">
        <v>424</v>
      </c>
      <c r="AW771" s="39">
        <v>804</v>
      </c>
      <c r="AY771" s="30" t="s">
        <v>1614</v>
      </c>
      <c r="BB771" s="178" t="s">
        <v>155</v>
      </c>
      <c r="BD771" s="96"/>
      <c r="BG771" s="45">
        <v>44903</v>
      </c>
      <c r="BH771" s="45"/>
      <c r="BJ771" s="26"/>
      <c r="BK771" s="26">
        <v>80</v>
      </c>
      <c r="BL771" s="26" t="e">
        <v>#VALUE!</v>
      </c>
      <c r="BM771" s="26"/>
      <c r="BN771" s="26"/>
      <c r="BO771" s="79"/>
      <c r="BP771" s="26">
        <f>Tabela3[[#This Row],[1º trim/2025]]+Tabela3[[#This Row],[2º trim/2025]]+Tabela3[[#This Row],[3º trim/2025]]+Tabela3[[#This Row],[4º trim/2025]]</f>
        <v>0</v>
      </c>
      <c r="BQ771" s="26"/>
      <c r="BR771" s="26"/>
      <c r="BS771" s="26"/>
      <c r="BT771" s="26"/>
    </row>
    <row r="772" spans="1:72" hidden="1" x14ac:dyDescent="0.25">
      <c r="A772" s="44" t="s">
        <v>501</v>
      </c>
      <c r="B772" s="273">
        <v>772</v>
      </c>
      <c r="C772" s="36">
        <v>2022</v>
      </c>
      <c r="D772" s="118" t="s">
        <v>1371</v>
      </c>
      <c r="E772" s="118" t="s">
        <v>1372</v>
      </c>
      <c r="F772" s="118" t="s">
        <v>3777</v>
      </c>
      <c r="H772" s="224" t="s">
        <v>3775</v>
      </c>
      <c r="AF772" s="27" t="s">
        <v>45</v>
      </c>
      <c r="AG772" s="27" t="s">
        <v>1834</v>
      </c>
      <c r="AH772" s="27" t="s">
        <v>423</v>
      </c>
      <c r="AL772" s="120" t="s">
        <v>29</v>
      </c>
      <c r="AN772" s="27" t="s">
        <v>154</v>
      </c>
      <c r="AP772" s="38" t="s">
        <v>501</v>
      </c>
      <c r="AQ772" s="38" t="s">
        <v>501</v>
      </c>
      <c r="AR772" s="39" t="s">
        <v>39</v>
      </c>
      <c r="AS772" s="39" t="s">
        <v>31</v>
      </c>
      <c r="AT772" s="40" t="s">
        <v>424</v>
      </c>
      <c r="AU772" s="41">
        <v>0.83333333333333337</v>
      </c>
      <c r="AV772" s="42">
        <v>20</v>
      </c>
      <c r="AW772" s="39">
        <v>729</v>
      </c>
      <c r="AY772" s="30" t="s">
        <v>1373</v>
      </c>
      <c r="BB772" s="178"/>
      <c r="BC772" s="96" t="s">
        <v>501</v>
      </c>
      <c r="BF772" s="27" t="s">
        <v>3655</v>
      </c>
      <c r="BG772" s="45">
        <v>45741</v>
      </c>
      <c r="BH772" s="45"/>
      <c r="BK772" s="28">
        <v>178</v>
      </c>
      <c r="BL772" s="28">
        <v>268</v>
      </c>
      <c r="BM772" s="27" t="s">
        <v>3778</v>
      </c>
      <c r="BN772" s="194">
        <v>282</v>
      </c>
      <c r="BP772" s="26">
        <f>Tabela3[[#This Row],[1º trim/2025]]+Tabela3[[#This Row],[2º trim/2025]]+Tabela3[[#This Row],[3º trim/2025]]+Tabela3[[#This Row],[4º trim/2025]]</f>
        <v>9</v>
      </c>
      <c r="BQ772" s="28">
        <v>9</v>
      </c>
    </row>
    <row r="773" spans="1:72" hidden="1" x14ac:dyDescent="0.25">
      <c r="B773" s="273">
        <v>773</v>
      </c>
      <c r="C773" s="36">
        <v>2022</v>
      </c>
      <c r="D773" s="118" t="s">
        <v>1497</v>
      </c>
      <c r="E773" s="118" t="s">
        <v>1498</v>
      </c>
      <c r="AW773" s="39">
        <v>768</v>
      </c>
      <c r="AY773" s="30" t="s">
        <v>1499</v>
      </c>
      <c r="BB773" s="178" t="s">
        <v>155</v>
      </c>
      <c r="BD773" s="96"/>
      <c r="BG773" s="45">
        <v>45307</v>
      </c>
      <c r="BH773" s="45"/>
      <c r="BJ773" s="26"/>
      <c r="BK773" s="26">
        <v>53</v>
      </c>
      <c r="BL773" s="26" t="e">
        <v>#VALUE!</v>
      </c>
      <c r="BM773" s="26"/>
      <c r="BN773" s="26"/>
      <c r="BO773" s="79"/>
      <c r="BP773" s="26">
        <f>Tabela3[[#This Row],[1º trim/2025]]+Tabela3[[#This Row],[2º trim/2025]]+Tabela3[[#This Row],[3º trim/2025]]+Tabela3[[#This Row],[4º trim/2025]]</f>
        <v>0</v>
      </c>
      <c r="BQ773" s="26"/>
      <c r="BR773" s="26"/>
      <c r="BS773" s="26"/>
      <c r="BT773" s="26"/>
    </row>
    <row r="774" spans="1:72" hidden="1" x14ac:dyDescent="0.25">
      <c r="B774" s="273">
        <v>774</v>
      </c>
      <c r="C774" s="36">
        <v>2022</v>
      </c>
      <c r="D774" s="118" t="s">
        <v>1172</v>
      </c>
      <c r="E774" s="118" t="s">
        <v>1173</v>
      </c>
      <c r="AT774" s="40" t="s">
        <v>424</v>
      </c>
      <c r="AW774" s="39">
        <v>664</v>
      </c>
      <c r="AY774" s="30" t="s">
        <v>1174</v>
      </c>
      <c r="BB774" s="178" t="s">
        <v>155</v>
      </c>
      <c r="BD774" s="96"/>
      <c r="BG774" s="45">
        <v>44775</v>
      </c>
      <c r="BH774" s="45"/>
      <c r="BJ774" s="26"/>
      <c r="BK774" s="26">
        <v>110</v>
      </c>
      <c r="BL774" s="26" t="e">
        <v>#VALUE!</v>
      </c>
      <c r="BM774" s="26"/>
      <c r="BN774" s="26"/>
      <c r="BO774" s="79"/>
      <c r="BP774" s="26">
        <f>Tabela3[[#This Row],[1º trim/2025]]+Tabela3[[#This Row],[2º trim/2025]]+Tabela3[[#This Row],[3º trim/2025]]+Tabela3[[#This Row],[4º trim/2025]]</f>
        <v>0</v>
      </c>
      <c r="BQ774" s="26"/>
      <c r="BR774" s="26"/>
      <c r="BS774" s="26"/>
      <c r="BT774" s="26"/>
    </row>
    <row r="775" spans="1:72" hidden="1" x14ac:dyDescent="0.25">
      <c r="B775" s="273">
        <v>775</v>
      </c>
      <c r="C775" s="36">
        <v>2022</v>
      </c>
      <c r="D775" s="118" t="s">
        <v>1768</v>
      </c>
      <c r="E775" s="118" t="s">
        <v>1769</v>
      </c>
      <c r="AF775" s="27" t="s">
        <v>610</v>
      </c>
      <c r="AW775" s="39">
        <v>840</v>
      </c>
      <c r="BB775" s="178" t="s">
        <v>155</v>
      </c>
      <c r="BD775" s="96"/>
      <c r="BH775" s="45"/>
      <c r="BJ775" s="26"/>
      <c r="BK775" s="26"/>
      <c r="BL775" s="26"/>
      <c r="BM775" s="26"/>
      <c r="BN775" s="26"/>
      <c r="BO775" s="79"/>
      <c r="BP775" s="26">
        <f>Tabela3[[#This Row],[1º trim/2025]]+Tabela3[[#This Row],[2º trim/2025]]+Tabela3[[#This Row],[3º trim/2025]]+Tabela3[[#This Row],[4º trim/2025]]</f>
        <v>0</v>
      </c>
      <c r="BQ775" s="26"/>
      <c r="BR775" s="26"/>
      <c r="BS775" s="26"/>
      <c r="BT775" s="26"/>
    </row>
    <row r="776" spans="1:72" hidden="1" x14ac:dyDescent="0.25">
      <c r="A776" s="44" t="s">
        <v>501</v>
      </c>
      <c r="B776" s="273">
        <v>776</v>
      </c>
      <c r="C776" s="36">
        <v>2022</v>
      </c>
      <c r="D776" s="118" t="s">
        <v>1608</v>
      </c>
      <c r="E776" s="118" t="s">
        <v>1609</v>
      </c>
      <c r="F776" s="118" t="s">
        <v>3779</v>
      </c>
      <c r="H776" s="224" t="s">
        <v>3775</v>
      </c>
      <c r="AG776" s="27" t="s">
        <v>1834</v>
      </c>
      <c r="AL776" s="120" t="s">
        <v>29</v>
      </c>
      <c r="AN776" s="27" t="s">
        <v>154</v>
      </c>
      <c r="AP776" s="38" t="s">
        <v>501</v>
      </c>
      <c r="AQ776" s="38" t="s">
        <v>501</v>
      </c>
      <c r="AR776" s="39" t="s">
        <v>664</v>
      </c>
      <c r="AS776" s="39" t="s">
        <v>31</v>
      </c>
      <c r="AT776" s="40" t="s">
        <v>424</v>
      </c>
      <c r="AV776" s="42" t="s">
        <v>983</v>
      </c>
      <c r="AW776" s="39">
        <v>803</v>
      </c>
      <c r="AY776" s="30" t="s">
        <v>1611</v>
      </c>
      <c r="BB776" s="178"/>
      <c r="BC776" s="96" t="s">
        <v>501</v>
      </c>
      <c r="BF776" s="27" t="s">
        <v>3655</v>
      </c>
      <c r="BG776" s="45">
        <v>45741</v>
      </c>
      <c r="BH776" s="45"/>
      <c r="BK776" s="28">
        <v>73</v>
      </c>
      <c r="BL776" s="28">
        <v>321</v>
      </c>
      <c r="BM776" s="27" t="s">
        <v>3780</v>
      </c>
      <c r="BN776" s="194">
        <v>799</v>
      </c>
      <c r="BP776" s="26">
        <f>Tabela3[[#This Row],[1º trim/2025]]+Tabela3[[#This Row],[2º trim/2025]]+Tabela3[[#This Row],[3º trim/2025]]+Tabela3[[#This Row],[4º trim/2025]]</f>
        <v>42</v>
      </c>
      <c r="BQ776" s="28">
        <v>42</v>
      </c>
    </row>
    <row r="777" spans="1:72" hidden="1" x14ac:dyDescent="0.25">
      <c r="A777" s="44" t="s">
        <v>501</v>
      </c>
      <c r="B777" s="273">
        <v>777</v>
      </c>
      <c r="C777" s="36">
        <v>2022</v>
      </c>
      <c r="D777" s="118" t="s">
        <v>1268</v>
      </c>
      <c r="E777" s="118" t="s">
        <v>1269</v>
      </c>
      <c r="G777" s="296" t="s">
        <v>3654</v>
      </c>
      <c r="AG777" s="27" t="s">
        <v>1834</v>
      </c>
      <c r="AH777" s="27" t="s">
        <v>423</v>
      </c>
      <c r="AL777" s="120" t="s">
        <v>29</v>
      </c>
      <c r="AN777" s="27" t="s">
        <v>154</v>
      </c>
      <c r="AP777" s="38" t="s">
        <v>501</v>
      </c>
      <c r="AQ777" s="38" t="s">
        <v>501</v>
      </c>
      <c r="AR777" s="39" t="s">
        <v>664</v>
      </c>
      <c r="AS777" s="39" t="s">
        <v>31</v>
      </c>
      <c r="AT777" s="40" t="s">
        <v>424</v>
      </c>
      <c r="AU777" s="41">
        <v>0.25</v>
      </c>
      <c r="AV777" s="42" t="s">
        <v>1270</v>
      </c>
      <c r="AW777" s="39">
        <v>697</v>
      </c>
      <c r="AY777" s="30" t="s">
        <v>1271</v>
      </c>
      <c r="BB777" s="178"/>
      <c r="BC777" s="96" t="s">
        <v>501</v>
      </c>
      <c r="BD777" s="96"/>
      <c r="BF777" s="27" t="s">
        <v>3655</v>
      </c>
      <c r="BG777" s="45">
        <v>45734</v>
      </c>
      <c r="BH777" s="45"/>
      <c r="BK777" s="28">
        <v>1720</v>
      </c>
      <c r="BL777" s="28">
        <v>441</v>
      </c>
      <c r="BM777" s="27" t="s">
        <v>3781</v>
      </c>
      <c r="BN777" s="194">
        <v>510</v>
      </c>
      <c r="BP777" s="26">
        <f>Tabela3[[#This Row],[1º trim/2025]]+Tabela3[[#This Row],[2º trim/2025]]+Tabela3[[#This Row],[3º trim/2025]]+Tabela3[[#This Row],[4º trim/2025]]</f>
        <v>47</v>
      </c>
      <c r="BQ777" s="28">
        <f>40+7</f>
        <v>47</v>
      </c>
    </row>
    <row r="778" spans="1:72" hidden="1" x14ac:dyDescent="0.25">
      <c r="B778" s="273">
        <v>778</v>
      </c>
      <c r="C778" s="36">
        <v>2022</v>
      </c>
      <c r="D778" s="118" t="s">
        <v>1178</v>
      </c>
      <c r="E778" s="118" t="s">
        <v>1179</v>
      </c>
      <c r="AW778" s="39">
        <v>667</v>
      </c>
      <c r="AY778" s="30" t="s">
        <v>1180</v>
      </c>
      <c r="BB778" s="178" t="s">
        <v>155</v>
      </c>
      <c r="BD778" s="96"/>
      <c r="BG778" s="45">
        <v>44581</v>
      </c>
      <c r="BH778" s="45"/>
      <c r="BJ778" s="26"/>
      <c r="BK778" s="26">
        <v>72</v>
      </c>
      <c r="BL778" s="26"/>
      <c r="BM778" s="26"/>
      <c r="BN778" s="26"/>
      <c r="BO778" s="79"/>
      <c r="BP778" s="26">
        <f>Tabela3[[#This Row],[1º trim/2025]]+Tabela3[[#This Row],[2º trim/2025]]+Tabela3[[#This Row],[3º trim/2025]]+Tabela3[[#This Row],[4º trim/2025]]</f>
        <v>0</v>
      </c>
      <c r="BQ778" s="26"/>
      <c r="BR778" s="26"/>
      <c r="BS778" s="26"/>
      <c r="BT778" s="26"/>
    </row>
    <row r="779" spans="1:72" hidden="1" x14ac:dyDescent="0.25">
      <c r="B779" s="273">
        <v>779</v>
      </c>
      <c r="C779" s="36">
        <v>2022</v>
      </c>
      <c r="D779" s="118" t="s">
        <v>1195</v>
      </c>
      <c r="E779" s="118" t="s">
        <v>1196</v>
      </c>
      <c r="AH779" s="27" t="s">
        <v>423</v>
      </c>
      <c r="AT779" s="40" t="s">
        <v>424</v>
      </c>
      <c r="AW779" s="39">
        <v>672</v>
      </c>
      <c r="AY779" s="30" t="s">
        <v>1197</v>
      </c>
      <c r="BB779" s="178" t="s">
        <v>155</v>
      </c>
      <c r="BD779" s="96"/>
      <c r="BG779" s="45">
        <v>45307</v>
      </c>
      <c r="BH779" s="45"/>
      <c r="BJ779" s="26">
        <v>200</v>
      </c>
      <c r="BK779" s="26">
        <v>11</v>
      </c>
      <c r="BL779" s="26">
        <v>9</v>
      </c>
      <c r="BM779" s="26"/>
      <c r="BN779" s="26"/>
      <c r="BO779" s="79"/>
      <c r="BP779" s="26">
        <f>Tabela3[[#This Row],[1º trim/2025]]+Tabela3[[#This Row],[2º trim/2025]]+Tabela3[[#This Row],[3º trim/2025]]+Tabela3[[#This Row],[4º trim/2025]]</f>
        <v>0</v>
      </c>
      <c r="BQ779" s="26"/>
      <c r="BR779" s="26"/>
      <c r="BS779" s="26"/>
      <c r="BT779" s="26"/>
    </row>
    <row r="780" spans="1:72" hidden="1" x14ac:dyDescent="0.25">
      <c r="B780" s="273">
        <v>780</v>
      </c>
      <c r="C780" s="36">
        <v>2022</v>
      </c>
      <c r="D780" s="118" t="s">
        <v>1557</v>
      </c>
      <c r="E780" s="118" t="s">
        <v>1558</v>
      </c>
      <c r="AH780" s="27" t="s">
        <v>777</v>
      </c>
      <c r="AW780" s="39">
        <v>787</v>
      </c>
      <c r="AY780" s="30" t="s">
        <v>1559</v>
      </c>
      <c r="BB780" s="178" t="s">
        <v>155</v>
      </c>
      <c r="BD780" s="96"/>
      <c r="BG780" s="45">
        <v>44926</v>
      </c>
      <c r="BH780" s="45"/>
      <c r="BJ780" s="26"/>
      <c r="BK780" s="26">
        <v>174</v>
      </c>
      <c r="BL780" s="26"/>
      <c r="BM780" s="26"/>
      <c r="BN780" s="26"/>
      <c r="BO780" s="79"/>
      <c r="BP780" s="26">
        <f>Tabela3[[#This Row],[1º trim/2025]]+Tabela3[[#This Row],[2º trim/2025]]+Tabela3[[#This Row],[3º trim/2025]]+Tabela3[[#This Row],[4º trim/2025]]</f>
        <v>0</v>
      </c>
      <c r="BQ780" s="26"/>
      <c r="BR780" s="26"/>
      <c r="BS780" s="26"/>
      <c r="BT780" s="26"/>
    </row>
    <row r="781" spans="1:72" hidden="1" x14ac:dyDescent="0.25">
      <c r="B781" s="273">
        <v>781</v>
      </c>
      <c r="C781" s="36">
        <v>2022</v>
      </c>
      <c r="D781" s="118" t="s">
        <v>1684</v>
      </c>
      <c r="E781" s="118" t="s">
        <v>1685</v>
      </c>
      <c r="AF781" s="27" t="s">
        <v>45</v>
      </c>
      <c r="AH781" s="27" t="s">
        <v>423</v>
      </c>
      <c r="AS781" s="39" t="s">
        <v>1656</v>
      </c>
      <c r="AW781" s="39">
        <v>825</v>
      </c>
      <c r="AY781" s="30" t="s">
        <v>1686</v>
      </c>
      <c r="BB781" s="178" t="s">
        <v>155</v>
      </c>
      <c r="BD781" s="96"/>
      <c r="BG781" s="45">
        <v>45035</v>
      </c>
      <c r="BH781" s="45"/>
      <c r="BJ781" s="26"/>
      <c r="BK781" s="26"/>
      <c r="BL781" s="26" t="e">
        <v>#VALUE!</v>
      </c>
      <c r="BM781" s="26"/>
      <c r="BN781" s="26"/>
      <c r="BO781" s="79"/>
      <c r="BP781" s="26">
        <f>Tabela3[[#This Row],[1º trim/2025]]+Tabela3[[#This Row],[2º trim/2025]]+Tabela3[[#This Row],[3º trim/2025]]+Tabela3[[#This Row],[4º trim/2025]]</f>
        <v>0</v>
      </c>
      <c r="BQ781" s="26"/>
      <c r="BR781" s="26"/>
      <c r="BS781" s="26"/>
      <c r="BT781" s="26"/>
    </row>
    <row r="782" spans="1:72" hidden="1" x14ac:dyDescent="0.25">
      <c r="B782" s="273">
        <v>782</v>
      </c>
      <c r="C782" s="36">
        <v>2022</v>
      </c>
      <c r="D782" s="118" t="s">
        <v>1582</v>
      </c>
      <c r="E782" s="118" t="s">
        <v>1583</v>
      </c>
      <c r="AH782" s="27" t="s">
        <v>777</v>
      </c>
      <c r="AW782" s="39">
        <v>795</v>
      </c>
      <c r="AY782" s="30" t="s">
        <v>1584</v>
      </c>
      <c r="BB782" s="178" t="s">
        <v>155</v>
      </c>
      <c r="BD782" s="96"/>
      <c r="BG782" s="45">
        <v>44886</v>
      </c>
      <c r="BH782" s="45"/>
      <c r="BJ782" s="26"/>
      <c r="BK782" s="26">
        <v>25</v>
      </c>
      <c r="BL782" s="26" t="e">
        <v>#VALUE!</v>
      </c>
      <c r="BM782" s="26"/>
      <c r="BN782" s="26"/>
      <c r="BO782" s="79"/>
      <c r="BP782" s="26">
        <f>Tabela3[[#This Row],[1º trim/2025]]+Tabela3[[#This Row],[2º trim/2025]]+Tabela3[[#This Row],[3º trim/2025]]+Tabela3[[#This Row],[4º trim/2025]]</f>
        <v>0</v>
      </c>
      <c r="BQ782" s="26"/>
      <c r="BR782" s="26"/>
      <c r="BS782" s="26"/>
      <c r="BT782" s="26"/>
    </row>
    <row r="783" spans="1:72" hidden="1" x14ac:dyDescent="0.25">
      <c r="B783" s="273">
        <v>783</v>
      </c>
      <c r="C783" s="36">
        <v>2022</v>
      </c>
      <c r="D783" s="118" t="s">
        <v>1560</v>
      </c>
      <c r="E783" s="118" t="s">
        <v>1561</v>
      </c>
      <c r="AH783" s="27" t="s">
        <v>777</v>
      </c>
      <c r="AT783" s="40" t="s">
        <v>424</v>
      </c>
      <c r="AW783" s="39">
        <v>788</v>
      </c>
      <c r="AY783" s="30" t="s">
        <v>3782</v>
      </c>
      <c r="BB783" s="178" t="s">
        <v>155</v>
      </c>
      <c r="BD783" s="96"/>
      <c r="BG783" s="45">
        <v>44881</v>
      </c>
      <c r="BH783" s="45"/>
      <c r="BJ783" s="26"/>
      <c r="BK783" s="26">
        <v>121</v>
      </c>
      <c r="BL783" s="26" t="e">
        <v>#VALUE!</v>
      </c>
      <c r="BM783" s="26"/>
      <c r="BN783" s="26"/>
      <c r="BO783" s="79"/>
      <c r="BP783" s="26">
        <f>Tabela3[[#This Row],[1º trim/2025]]+Tabela3[[#This Row],[2º trim/2025]]+Tabela3[[#This Row],[3º trim/2025]]+Tabela3[[#This Row],[4º trim/2025]]</f>
        <v>0</v>
      </c>
      <c r="BQ783" s="26"/>
      <c r="BR783" s="26"/>
      <c r="BS783" s="26"/>
      <c r="BT783" s="26"/>
    </row>
    <row r="784" spans="1:72" hidden="1" x14ac:dyDescent="0.25">
      <c r="B784" s="273">
        <v>784</v>
      </c>
      <c r="C784" s="36">
        <v>2022</v>
      </c>
      <c r="D784" s="118" t="s">
        <v>1595</v>
      </c>
      <c r="E784" s="118" t="s">
        <v>1596</v>
      </c>
      <c r="H784" s="224" t="s">
        <v>2131</v>
      </c>
      <c r="AW784" s="39">
        <v>799</v>
      </c>
      <c r="AY784" s="30" t="s">
        <v>1597</v>
      </c>
      <c r="BB784" s="178" t="s">
        <v>155</v>
      </c>
      <c r="BD784" s="96"/>
      <c r="BG784" s="45">
        <v>44926</v>
      </c>
      <c r="BH784" s="45"/>
      <c r="BJ784" s="26"/>
      <c r="BK784" s="26">
        <v>89</v>
      </c>
      <c r="BL784" s="26" t="e">
        <v>#VALUE!</v>
      </c>
      <c r="BM784" s="26"/>
      <c r="BN784" s="26"/>
      <c r="BO784" s="79"/>
      <c r="BP784" s="26">
        <f>Tabela3[[#This Row],[1º trim/2025]]+Tabela3[[#This Row],[2º trim/2025]]+Tabela3[[#This Row],[3º trim/2025]]+Tabela3[[#This Row],[4º trim/2025]]</f>
        <v>0</v>
      </c>
      <c r="BQ784" s="26"/>
      <c r="BR784" s="26"/>
      <c r="BS784" s="26"/>
      <c r="BT784" s="26"/>
    </row>
    <row r="785" spans="1:72" hidden="1" x14ac:dyDescent="0.25">
      <c r="B785" s="273">
        <v>785</v>
      </c>
      <c r="C785" s="36">
        <v>2022</v>
      </c>
      <c r="D785" s="118" t="s">
        <v>1494</v>
      </c>
      <c r="E785" s="118" t="s">
        <v>1495</v>
      </c>
      <c r="K785" s="224" t="s">
        <v>3646</v>
      </c>
      <c r="AF785" s="27" t="s">
        <v>1011</v>
      </c>
      <c r="AL785" s="120" t="s">
        <v>29</v>
      </c>
      <c r="AW785" s="39">
        <v>767</v>
      </c>
      <c r="AY785" s="30" t="s">
        <v>1496</v>
      </c>
      <c r="BB785" s="178" t="s">
        <v>155</v>
      </c>
      <c r="BD785" s="96"/>
      <c r="BG785" s="45">
        <v>45306</v>
      </c>
      <c r="BH785" s="45"/>
      <c r="BJ785" s="26"/>
      <c r="BK785" s="26">
        <v>23</v>
      </c>
      <c r="BL785" s="26" t="e">
        <v>#VALUE!</v>
      </c>
      <c r="BM785" s="26"/>
      <c r="BN785" s="26"/>
      <c r="BO785" s="79"/>
      <c r="BP785" s="26">
        <f>Tabela3[[#This Row],[1º trim/2025]]+Tabela3[[#This Row],[2º trim/2025]]+Tabela3[[#This Row],[3º trim/2025]]+Tabela3[[#This Row],[4º trim/2025]]</f>
        <v>0</v>
      </c>
      <c r="BQ785" s="26"/>
      <c r="BR785" s="26"/>
      <c r="BS785" s="26"/>
      <c r="BT785" s="26"/>
    </row>
    <row r="786" spans="1:72" hidden="1" x14ac:dyDescent="0.25">
      <c r="B786" s="273">
        <v>786</v>
      </c>
      <c r="C786" s="36">
        <v>2022</v>
      </c>
      <c r="D786" s="118" t="s">
        <v>1628</v>
      </c>
      <c r="E786" s="118" t="s">
        <v>1629</v>
      </c>
      <c r="AH786" s="27" t="s">
        <v>1338</v>
      </c>
      <c r="AW786" s="39">
        <v>808</v>
      </c>
      <c r="AY786" s="30" t="s">
        <v>1630</v>
      </c>
      <c r="BB786" s="178" t="s">
        <v>155</v>
      </c>
      <c r="BD786" s="96"/>
      <c r="BG786" s="45">
        <v>44959</v>
      </c>
      <c r="BH786" s="45"/>
      <c r="BJ786" s="26"/>
      <c r="BK786" s="26">
        <v>80</v>
      </c>
      <c r="BL786" s="26" t="e">
        <v>#VALUE!</v>
      </c>
      <c r="BM786" s="26"/>
      <c r="BN786" s="26"/>
      <c r="BO786" s="79"/>
      <c r="BP786" s="26">
        <f>Tabela3[[#This Row],[1º trim/2025]]+Tabela3[[#This Row],[2º trim/2025]]+Tabela3[[#This Row],[3º trim/2025]]+Tabela3[[#This Row],[4º trim/2025]]</f>
        <v>0</v>
      </c>
      <c r="BQ786" s="26"/>
      <c r="BR786" s="26"/>
      <c r="BS786" s="26"/>
      <c r="BT786" s="26"/>
    </row>
    <row r="787" spans="1:72" hidden="1" x14ac:dyDescent="0.25">
      <c r="B787" s="273">
        <v>787</v>
      </c>
      <c r="C787" s="36">
        <v>2022</v>
      </c>
      <c r="D787" s="118" t="s">
        <v>1628</v>
      </c>
      <c r="E787" s="118" t="s">
        <v>1631</v>
      </c>
      <c r="AH787" s="27" t="s">
        <v>1207</v>
      </c>
      <c r="AW787" s="39">
        <v>808</v>
      </c>
      <c r="AY787" s="30" t="s">
        <v>1630</v>
      </c>
      <c r="BB787" s="178" t="s">
        <v>155</v>
      </c>
      <c r="BD787" s="96"/>
      <c r="BG787" s="45">
        <v>44959</v>
      </c>
      <c r="BH787" s="45"/>
      <c r="BJ787" s="26"/>
      <c r="BK787" s="26"/>
      <c r="BL787" s="26" t="e">
        <v>#VALUE!</v>
      </c>
      <c r="BM787" s="26"/>
      <c r="BN787" s="26"/>
      <c r="BO787" s="79"/>
      <c r="BP787" s="26">
        <f>Tabela3[[#This Row],[1º trim/2025]]+Tabela3[[#This Row],[2º trim/2025]]+Tabela3[[#This Row],[3º trim/2025]]+Tabela3[[#This Row],[4º trim/2025]]</f>
        <v>0</v>
      </c>
      <c r="BQ787" s="26"/>
      <c r="BR787" s="26"/>
      <c r="BS787" s="26"/>
      <c r="BT787" s="26"/>
    </row>
    <row r="788" spans="1:72" hidden="1" x14ac:dyDescent="0.25">
      <c r="B788" s="273">
        <v>788</v>
      </c>
      <c r="C788" s="36">
        <v>2022</v>
      </c>
      <c r="D788" s="118" t="s">
        <v>1566</v>
      </c>
      <c r="E788" s="118" t="s">
        <v>1567</v>
      </c>
      <c r="K788" s="224" t="s">
        <v>3646</v>
      </c>
      <c r="AF788" s="27" t="s">
        <v>1011</v>
      </c>
      <c r="AH788" s="27" t="s">
        <v>777</v>
      </c>
      <c r="AT788" s="40" t="s">
        <v>424</v>
      </c>
      <c r="AW788" s="39">
        <v>790</v>
      </c>
      <c r="AY788" s="30" t="s">
        <v>1568</v>
      </c>
      <c r="BB788" s="178" t="s">
        <v>155</v>
      </c>
      <c r="BD788" s="96"/>
      <c r="BG788" s="45">
        <v>45372</v>
      </c>
      <c r="BH788" s="45"/>
      <c r="BJ788" s="26"/>
      <c r="BK788" s="26">
        <v>80</v>
      </c>
      <c r="BL788" s="26" t="e">
        <v>#VALUE!</v>
      </c>
      <c r="BM788" s="26"/>
      <c r="BN788" s="26"/>
      <c r="BO788" s="79"/>
      <c r="BP788" s="26">
        <f>Tabela3[[#This Row],[1º trim/2025]]+Tabela3[[#This Row],[2º trim/2025]]+Tabela3[[#This Row],[3º trim/2025]]+Tabela3[[#This Row],[4º trim/2025]]</f>
        <v>0</v>
      </c>
      <c r="BQ788" s="26"/>
      <c r="BR788" s="26"/>
      <c r="BS788" s="26"/>
      <c r="BT788" s="26"/>
    </row>
    <row r="789" spans="1:72" hidden="1" x14ac:dyDescent="0.25">
      <c r="B789" s="273">
        <v>789</v>
      </c>
      <c r="C789" s="36">
        <v>2022</v>
      </c>
      <c r="D789" s="118" t="s">
        <v>1722</v>
      </c>
      <c r="E789" s="118" t="s">
        <v>1725</v>
      </c>
      <c r="AF789" s="27" t="s">
        <v>45</v>
      </c>
      <c r="AH789" s="27" t="s">
        <v>423</v>
      </c>
      <c r="AW789" s="39">
        <v>835</v>
      </c>
      <c r="AY789" s="30" t="s">
        <v>1726</v>
      </c>
      <c r="BB789" s="178" t="s">
        <v>155</v>
      </c>
      <c r="BD789" s="96"/>
      <c r="BG789" s="45">
        <v>45139</v>
      </c>
      <c r="BH789" s="45"/>
      <c r="BJ789" s="26"/>
      <c r="BK789" s="26"/>
      <c r="BL789" s="26" t="e">
        <v>#VALUE!</v>
      </c>
      <c r="BM789" s="26"/>
      <c r="BN789" s="26"/>
      <c r="BO789" s="79"/>
      <c r="BP789" s="26">
        <f>Tabela3[[#This Row],[1º trim/2025]]+Tabela3[[#This Row],[2º trim/2025]]+Tabela3[[#This Row],[3º trim/2025]]+Tabela3[[#This Row],[4º trim/2025]]</f>
        <v>0</v>
      </c>
      <c r="BQ789" s="26"/>
      <c r="BR789" s="26"/>
      <c r="BS789" s="26"/>
      <c r="BT789" s="26"/>
    </row>
    <row r="790" spans="1:72" hidden="1" x14ac:dyDescent="0.25">
      <c r="B790" s="273">
        <v>790</v>
      </c>
      <c r="C790" s="36">
        <v>2022</v>
      </c>
      <c r="D790" s="118" t="s">
        <v>1615</v>
      </c>
      <c r="E790" s="118" t="s">
        <v>1616</v>
      </c>
      <c r="AH790" s="27" t="s">
        <v>777</v>
      </c>
      <c r="AW790" s="39">
        <v>805</v>
      </c>
      <c r="AY790" s="30" t="s">
        <v>1617</v>
      </c>
      <c r="BB790" s="178" t="s">
        <v>155</v>
      </c>
      <c r="BD790" s="96"/>
      <c r="BG790" s="45">
        <v>45341</v>
      </c>
      <c r="BH790" s="45"/>
      <c r="BJ790" s="26"/>
      <c r="BK790" s="26">
        <v>76</v>
      </c>
      <c r="BL790" s="26" t="e">
        <v>#VALUE!</v>
      </c>
      <c r="BM790" s="26"/>
      <c r="BN790" s="26"/>
      <c r="BO790" s="79"/>
      <c r="BP790" s="26">
        <f>Tabela3[[#This Row],[1º trim/2025]]+Tabela3[[#This Row],[2º trim/2025]]+Tabela3[[#This Row],[3º trim/2025]]+Tabela3[[#This Row],[4º trim/2025]]</f>
        <v>0</v>
      </c>
      <c r="BQ790" s="26"/>
      <c r="BR790" s="26"/>
      <c r="BS790" s="26"/>
      <c r="BT790" s="26"/>
    </row>
    <row r="791" spans="1:72" hidden="1" x14ac:dyDescent="0.25">
      <c r="B791" s="273">
        <v>791</v>
      </c>
      <c r="C791" s="36">
        <v>2022</v>
      </c>
      <c r="D791" s="118" t="s">
        <v>1579</v>
      </c>
      <c r="E791" s="118" t="s">
        <v>1580</v>
      </c>
      <c r="AH791" s="27" t="s">
        <v>777</v>
      </c>
      <c r="AW791" s="39">
        <v>794</v>
      </c>
      <c r="AY791" s="30" t="s">
        <v>1581</v>
      </c>
      <c r="BB791" s="178" t="s">
        <v>155</v>
      </c>
      <c r="BD791" s="96"/>
      <c r="BG791" s="45">
        <v>44883</v>
      </c>
      <c r="BH791" s="45"/>
      <c r="BJ791" s="26"/>
      <c r="BK791" s="26">
        <v>97</v>
      </c>
      <c r="BL791" s="26" t="e">
        <v>#VALUE!</v>
      </c>
      <c r="BM791" s="26"/>
      <c r="BN791" s="26"/>
      <c r="BO791" s="79"/>
      <c r="BP791" s="26">
        <f>Tabela3[[#This Row],[1º trim/2025]]+Tabela3[[#This Row],[2º trim/2025]]+Tabela3[[#This Row],[3º trim/2025]]+Tabela3[[#This Row],[4º trim/2025]]</f>
        <v>0</v>
      </c>
      <c r="BQ791" s="26"/>
      <c r="BR791" s="26"/>
      <c r="BS791" s="26"/>
      <c r="BT791" s="26"/>
    </row>
    <row r="792" spans="1:72" hidden="1" x14ac:dyDescent="0.25">
      <c r="B792" s="273">
        <v>792</v>
      </c>
      <c r="C792" s="36">
        <v>2022</v>
      </c>
      <c r="D792" s="118" t="s">
        <v>1238</v>
      </c>
      <c r="E792" s="118" t="s">
        <v>1239</v>
      </c>
      <c r="AO792" s="184">
        <v>2021</v>
      </c>
      <c r="AP792" s="38" t="s">
        <v>1240</v>
      </c>
      <c r="AQ792" s="38">
        <v>44525</v>
      </c>
      <c r="AV792" s="42" t="s">
        <v>833</v>
      </c>
      <c r="AW792" s="39">
        <v>686</v>
      </c>
      <c r="AY792" s="30" t="s">
        <v>1241</v>
      </c>
      <c r="BB792" s="178" t="s">
        <v>155</v>
      </c>
      <c r="BD792" s="96"/>
      <c r="BG792" s="45">
        <v>44763</v>
      </c>
      <c r="BH792" s="45"/>
      <c r="BJ792" s="26"/>
      <c r="BK792" s="26">
        <v>17</v>
      </c>
      <c r="BL792" s="26" t="e">
        <v>#VALUE!</v>
      </c>
      <c r="BM792" s="26"/>
      <c r="BN792" s="26"/>
      <c r="BO792" s="79"/>
      <c r="BP792" s="26">
        <f>Tabela3[[#This Row],[1º trim/2025]]+Tabela3[[#This Row],[2º trim/2025]]+Tabela3[[#This Row],[3º trim/2025]]+Tabela3[[#This Row],[4º trim/2025]]</f>
        <v>0</v>
      </c>
      <c r="BQ792" s="26"/>
      <c r="BR792" s="26"/>
      <c r="BS792" s="26"/>
      <c r="BT792" s="26"/>
    </row>
    <row r="793" spans="1:72" hidden="1" x14ac:dyDescent="0.25">
      <c r="B793" s="273">
        <v>793</v>
      </c>
      <c r="C793" s="36">
        <v>2022</v>
      </c>
      <c r="D793" s="118" t="s">
        <v>1245</v>
      </c>
      <c r="E793" s="118" t="s">
        <v>1246</v>
      </c>
      <c r="AH793" s="27" t="s">
        <v>751</v>
      </c>
      <c r="AW793" s="39">
        <v>688</v>
      </c>
      <c r="AY793" s="30" t="s">
        <v>1247</v>
      </c>
      <c r="BB793" s="178" t="s">
        <v>155</v>
      </c>
      <c r="BD793" s="96"/>
      <c r="BG793" s="45">
        <v>44749</v>
      </c>
      <c r="BH793" s="45"/>
      <c r="BJ793" s="26"/>
      <c r="BK793" s="26">
        <v>97</v>
      </c>
      <c r="BL793" s="26" t="e">
        <v>#VALUE!</v>
      </c>
      <c r="BM793" s="26"/>
      <c r="BN793" s="26"/>
      <c r="BO793" s="79"/>
      <c r="BP793" s="26">
        <f>Tabela3[[#This Row],[1º trim/2025]]+Tabela3[[#This Row],[2º trim/2025]]+Tabela3[[#This Row],[3º trim/2025]]+Tabela3[[#This Row],[4º trim/2025]]</f>
        <v>0</v>
      </c>
      <c r="BQ793" s="26"/>
      <c r="BR793" s="26"/>
      <c r="BS793" s="26"/>
      <c r="BT793" s="26"/>
    </row>
    <row r="794" spans="1:72" hidden="1" x14ac:dyDescent="0.25">
      <c r="A794" s="44" t="s">
        <v>501</v>
      </c>
      <c r="B794" s="273">
        <v>794</v>
      </c>
      <c r="C794" s="36">
        <v>2022</v>
      </c>
      <c r="D794" s="118" t="s">
        <v>1548</v>
      </c>
      <c r="E794" s="118" t="s">
        <v>1549</v>
      </c>
      <c r="F794" s="118" t="s">
        <v>3783</v>
      </c>
      <c r="G794" s="296" t="s">
        <v>3654</v>
      </c>
      <c r="AC794" s="26" t="s">
        <v>1183</v>
      </c>
      <c r="AG794" s="27" t="s">
        <v>1834</v>
      </c>
      <c r="AH794" s="27" t="s">
        <v>423</v>
      </c>
      <c r="AL794" s="120" t="s">
        <v>29</v>
      </c>
      <c r="AN794" s="27" t="s">
        <v>154</v>
      </c>
      <c r="AP794" s="38" t="s">
        <v>501</v>
      </c>
      <c r="AQ794" s="38" t="s">
        <v>501</v>
      </c>
      <c r="AR794" s="39" t="s">
        <v>664</v>
      </c>
      <c r="AS794" s="39" t="s">
        <v>31</v>
      </c>
      <c r="AT794" s="40" t="s">
        <v>424</v>
      </c>
      <c r="AU794" s="41">
        <v>0.83333333333333337</v>
      </c>
      <c r="AV794" s="42" t="s">
        <v>807</v>
      </c>
      <c r="AW794" s="39">
        <v>784</v>
      </c>
      <c r="AY794" s="30" t="s">
        <v>1551</v>
      </c>
      <c r="BB794" s="178"/>
      <c r="BC794" s="96" t="s">
        <v>501</v>
      </c>
      <c r="BF794" s="27" t="s">
        <v>3655</v>
      </c>
      <c r="BG794" s="45">
        <v>45741</v>
      </c>
      <c r="BH794" s="45"/>
      <c r="BK794" s="28">
        <v>32</v>
      </c>
      <c r="BL794" s="28">
        <v>88</v>
      </c>
      <c r="BM794" s="27" t="s">
        <v>3784</v>
      </c>
      <c r="BN794" s="194">
        <v>500</v>
      </c>
      <c r="BP794" s="26">
        <f>Tabela3[[#This Row],[1º trim/2025]]+Tabela3[[#This Row],[2º trim/2025]]+Tabela3[[#This Row],[3º trim/2025]]+Tabela3[[#This Row],[4º trim/2025]]</f>
        <v>22</v>
      </c>
      <c r="BQ794" s="28">
        <v>22</v>
      </c>
    </row>
    <row r="795" spans="1:72" hidden="1" x14ac:dyDescent="0.25">
      <c r="B795" s="273">
        <v>795</v>
      </c>
      <c r="C795" s="36">
        <v>2022</v>
      </c>
      <c r="D795" s="118" t="s">
        <v>3369</v>
      </c>
      <c r="E795" s="118" t="s">
        <v>3370</v>
      </c>
      <c r="AH795" s="27" t="s">
        <v>28</v>
      </c>
      <c r="AL795" s="120" t="s">
        <v>47</v>
      </c>
      <c r="BB795" s="178" t="s">
        <v>155</v>
      </c>
      <c r="BD795" s="96"/>
      <c r="BF795" s="27" t="s">
        <v>44</v>
      </c>
      <c r="BG795" s="45">
        <v>44698</v>
      </c>
      <c r="BH795" s="45"/>
      <c r="BJ795" s="26"/>
      <c r="BK795" s="26">
        <v>11</v>
      </c>
      <c r="BL795" s="26" t="e">
        <v>#VALUE!</v>
      </c>
      <c r="BM795" s="26"/>
      <c r="BN795" s="26"/>
      <c r="BO795" s="79"/>
      <c r="BP795" s="26">
        <f>Tabela3[[#This Row],[1º trim/2025]]+Tabela3[[#This Row],[2º trim/2025]]+Tabela3[[#This Row],[3º trim/2025]]+Tabela3[[#This Row],[4º trim/2025]]</f>
        <v>0</v>
      </c>
      <c r="BQ795" s="26"/>
      <c r="BR795" s="26"/>
      <c r="BS795" s="26"/>
      <c r="BT795" s="26"/>
    </row>
    <row r="796" spans="1:72" hidden="1" x14ac:dyDescent="0.25">
      <c r="B796" s="273">
        <v>796</v>
      </c>
      <c r="C796" s="36">
        <v>2022</v>
      </c>
      <c r="D796" s="118" t="s">
        <v>1202</v>
      </c>
      <c r="E796" s="118" t="s">
        <v>1203</v>
      </c>
      <c r="AH796" s="27" t="s">
        <v>423</v>
      </c>
      <c r="AT796" s="40" t="s">
        <v>424</v>
      </c>
      <c r="AW796" s="39">
        <v>674</v>
      </c>
      <c r="AY796" s="30" t="s">
        <v>1204</v>
      </c>
      <c r="BB796" s="178" t="s">
        <v>155</v>
      </c>
      <c r="BD796" s="96"/>
      <c r="BG796" s="45">
        <v>44790</v>
      </c>
      <c r="BH796" s="45"/>
      <c r="BJ796" s="26"/>
      <c r="BK796" s="26">
        <v>11</v>
      </c>
      <c r="BL796" s="26" t="e">
        <v>#VALUE!</v>
      </c>
      <c r="BM796" s="26"/>
      <c r="BN796" s="26"/>
      <c r="BO796" s="79"/>
      <c r="BP796" s="26">
        <f>Tabela3[[#This Row],[1º trim/2025]]+Tabela3[[#This Row],[2º trim/2025]]+Tabela3[[#This Row],[3º trim/2025]]+Tabela3[[#This Row],[4º trim/2025]]</f>
        <v>0</v>
      </c>
      <c r="BQ796" s="26"/>
      <c r="BR796" s="26"/>
      <c r="BS796" s="26"/>
      <c r="BT796" s="26"/>
    </row>
    <row r="797" spans="1:72" hidden="1" x14ac:dyDescent="0.25">
      <c r="B797" s="273">
        <v>797</v>
      </c>
      <c r="C797" s="36">
        <v>2022</v>
      </c>
      <c r="D797" s="118" t="s">
        <v>1216</v>
      </c>
      <c r="E797" s="118" t="s">
        <v>1217</v>
      </c>
      <c r="AH797" s="27" t="s">
        <v>423</v>
      </c>
      <c r="AT797" s="40" t="s">
        <v>424</v>
      </c>
      <c r="AW797" s="39">
        <v>679</v>
      </c>
      <c r="AY797" s="30" t="s">
        <v>1218</v>
      </c>
      <c r="BB797" s="178" t="s">
        <v>155</v>
      </c>
      <c r="BD797" s="96"/>
      <c r="BG797" s="45">
        <v>44790</v>
      </c>
      <c r="BH797" s="45"/>
      <c r="BJ797" s="26"/>
      <c r="BK797" s="26">
        <v>7</v>
      </c>
      <c r="BL797" s="26" t="e">
        <v>#VALUE!</v>
      </c>
      <c r="BM797" s="26"/>
      <c r="BN797" s="26"/>
      <c r="BO797" s="79"/>
      <c r="BP797" s="26">
        <f>Tabela3[[#This Row],[1º trim/2025]]+Tabela3[[#This Row],[2º trim/2025]]+Tabela3[[#This Row],[3º trim/2025]]+Tabela3[[#This Row],[4º trim/2025]]</f>
        <v>0</v>
      </c>
      <c r="BQ797" s="26"/>
      <c r="BR797" s="26"/>
      <c r="BS797" s="26"/>
      <c r="BT797" s="26"/>
    </row>
    <row r="798" spans="1:72" hidden="1" x14ac:dyDescent="0.25">
      <c r="B798" s="273">
        <v>798</v>
      </c>
      <c r="C798" s="36">
        <v>2022</v>
      </c>
      <c r="D798" s="118" t="s">
        <v>1585</v>
      </c>
      <c r="E798" s="118" t="s">
        <v>1586</v>
      </c>
      <c r="I798" s="224" t="s">
        <v>3646</v>
      </c>
      <c r="AC798" s="26" t="s">
        <v>1093</v>
      </c>
      <c r="AF798" s="27" t="s">
        <v>90</v>
      </c>
      <c r="AH798" s="27" t="s">
        <v>423</v>
      </c>
      <c r="AO798" s="184">
        <v>2022</v>
      </c>
      <c r="AP798" s="38">
        <v>44866</v>
      </c>
      <c r="AQ798" s="38">
        <v>44910</v>
      </c>
      <c r="AW798" s="39">
        <v>796</v>
      </c>
      <c r="AY798" s="30" t="s">
        <v>1587</v>
      </c>
      <c r="BB798" s="178" t="s">
        <v>155</v>
      </c>
      <c r="BD798" s="96"/>
      <c r="BG798" s="45">
        <v>44959</v>
      </c>
      <c r="BH798" s="45"/>
      <c r="BJ798" s="26"/>
      <c r="BK798" s="26"/>
      <c r="BL798" s="26" t="e">
        <v>#VALUE!</v>
      </c>
      <c r="BM798" s="26"/>
      <c r="BN798" s="79">
        <v>17</v>
      </c>
      <c r="BP798" s="26">
        <f>Tabela3[[#This Row],[1º trim/2025]]+Tabela3[[#This Row],[2º trim/2025]]+Tabela3[[#This Row],[3º trim/2025]]+Tabela3[[#This Row],[4º trim/2025]]</f>
        <v>0</v>
      </c>
      <c r="BQ798" s="26"/>
      <c r="BR798" s="26"/>
      <c r="BS798" s="26"/>
      <c r="BT798" s="26"/>
    </row>
    <row r="799" spans="1:72" hidden="1" x14ac:dyDescent="0.25">
      <c r="B799" s="273">
        <v>799</v>
      </c>
      <c r="C799" s="36">
        <v>2022</v>
      </c>
      <c r="D799" s="118" t="s">
        <v>1588</v>
      </c>
      <c r="E799" s="118" t="s">
        <v>1589</v>
      </c>
      <c r="I799" s="224" t="s">
        <v>3646</v>
      </c>
      <c r="AC799" s="26" t="s">
        <v>1093</v>
      </c>
      <c r="AF799" s="27" t="s">
        <v>90</v>
      </c>
      <c r="AH799" s="27" t="s">
        <v>423</v>
      </c>
      <c r="AO799" s="184">
        <v>2022</v>
      </c>
      <c r="AP799" s="38">
        <v>44868</v>
      </c>
      <c r="AQ799" s="38">
        <v>44896</v>
      </c>
      <c r="AW799" s="39">
        <v>797</v>
      </c>
      <c r="AY799" s="30" t="s">
        <v>1590</v>
      </c>
      <c r="BB799" s="178" t="s">
        <v>155</v>
      </c>
      <c r="BD799" s="96"/>
      <c r="BG799" s="45">
        <v>44959</v>
      </c>
      <c r="BH799" s="45"/>
      <c r="BI799" s="307"/>
      <c r="BJ799" s="26"/>
      <c r="BK799" s="26"/>
      <c r="BL799" s="26" t="e">
        <v>#VALUE!</v>
      </c>
      <c r="BM799" s="26"/>
      <c r="BN799" s="79">
        <v>16</v>
      </c>
      <c r="BO799" s="79"/>
      <c r="BP799" s="26">
        <f>Tabela3[[#This Row],[1º trim/2025]]+Tabela3[[#This Row],[2º trim/2025]]+Tabela3[[#This Row],[3º trim/2025]]+Tabela3[[#This Row],[4º trim/2025]]</f>
        <v>0</v>
      </c>
      <c r="BQ799" s="26"/>
      <c r="BR799" s="26"/>
      <c r="BS799" s="26"/>
      <c r="BT799" s="26"/>
    </row>
    <row r="800" spans="1:72" hidden="1" x14ac:dyDescent="0.25">
      <c r="B800" s="273">
        <v>800</v>
      </c>
      <c r="C800" s="36">
        <v>2022</v>
      </c>
      <c r="D800" s="118" t="s">
        <v>1618</v>
      </c>
      <c r="E800" s="118" t="s">
        <v>1619</v>
      </c>
      <c r="AG800" s="27" t="s">
        <v>1621</v>
      </c>
      <c r="AH800" s="27" t="s">
        <v>423</v>
      </c>
      <c r="AT800" s="40" t="s">
        <v>972</v>
      </c>
      <c r="AW800" s="39">
        <v>806</v>
      </c>
      <c r="AY800" s="30" t="s">
        <v>1622</v>
      </c>
      <c r="BB800" s="178" t="s">
        <v>155</v>
      </c>
      <c r="BD800" s="96"/>
      <c r="BE800" s="46" t="s">
        <v>1623</v>
      </c>
      <c r="BG800" s="45">
        <v>45523</v>
      </c>
      <c r="BH800" s="45"/>
      <c r="BI800" s="33" t="s">
        <v>1620</v>
      </c>
      <c r="BJ800" s="26"/>
      <c r="BK800" s="26"/>
      <c r="BL800" s="26" t="e">
        <v>#VALUE!</v>
      </c>
      <c r="BM800" s="26"/>
      <c r="BN800" s="26"/>
      <c r="BO800" s="79"/>
      <c r="BP800" s="26">
        <f>Tabela3[[#This Row],[1º trim/2025]]+Tabela3[[#This Row],[2º trim/2025]]+Tabela3[[#This Row],[3º trim/2025]]+Tabela3[[#This Row],[4º trim/2025]]</f>
        <v>0</v>
      </c>
      <c r="BQ800" s="26"/>
      <c r="BR800" s="26"/>
      <c r="BS800" s="26"/>
      <c r="BT800" s="26"/>
    </row>
    <row r="801" spans="2:72" hidden="1" x14ac:dyDescent="0.25">
      <c r="B801" s="273">
        <v>801</v>
      </c>
      <c r="C801" s="36">
        <v>2022</v>
      </c>
      <c r="D801" s="118" t="s">
        <v>3395</v>
      </c>
      <c r="E801" s="118" t="s">
        <v>3396</v>
      </c>
      <c r="AY801" s="30" t="s">
        <v>3305</v>
      </c>
      <c r="BB801" s="178" t="s">
        <v>155</v>
      </c>
      <c r="BD801" s="96"/>
      <c r="BE801" s="46" t="s">
        <v>3397</v>
      </c>
      <c r="BH801" s="45"/>
      <c r="BJ801" s="26"/>
      <c r="BK801" s="26"/>
      <c r="BL801" s="26" t="e">
        <v>#VALUE!</v>
      </c>
      <c r="BM801" s="26"/>
      <c r="BN801" s="26"/>
      <c r="BO801" s="79"/>
      <c r="BP801" s="26">
        <f>Tabela3[[#This Row],[1º trim/2025]]+Tabela3[[#This Row],[2º trim/2025]]+Tabela3[[#This Row],[3º trim/2025]]+Tabela3[[#This Row],[4º trim/2025]]</f>
        <v>0</v>
      </c>
      <c r="BQ801" s="26"/>
      <c r="BR801" s="26"/>
      <c r="BS801" s="26"/>
      <c r="BT801" s="26"/>
    </row>
    <row r="802" spans="2:72" hidden="1" x14ac:dyDescent="0.25">
      <c r="B802" s="273">
        <v>802</v>
      </c>
      <c r="C802" s="36">
        <v>2022</v>
      </c>
      <c r="D802" s="118" t="s">
        <v>1213</v>
      </c>
      <c r="E802" s="118" t="s">
        <v>1214</v>
      </c>
      <c r="AI802" s="118">
        <v>1</v>
      </c>
      <c r="AW802" s="39">
        <v>678</v>
      </c>
      <c r="AY802" s="30" t="s">
        <v>1215</v>
      </c>
      <c r="BB802" s="178" t="s">
        <v>155</v>
      </c>
      <c r="BD802" s="96"/>
      <c r="BG802" s="45">
        <v>44965</v>
      </c>
      <c r="BH802" s="45"/>
      <c r="BJ802" s="26"/>
      <c r="BK802" s="26">
        <v>29</v>
      </c>
      <c r="BL802" s="26" t="e">
        <v>#VALUE!</v>
      </c>
      <c r="BM802" s="26"/>
      <c r="BN802" s="26"/>
      <c r="BO802" s="79"/>
      <c r="BP802" s="26">
        <f>Tabela3[[#This Row],[1º trim/2025]]+Tabela3[[#This Row],[2º trim/2025]]+Tabela3[[#This Row],[3º trim/2025]]+Tabela3[[#This Row],[4º trim/2025]]</f>
        <v>0</v>
      </c>
      <c r="BQ802" s="26"/>
      <c r="BR802" s="26"/>
      <c r="BS802" s="26"/>
      <c r="BT802" s="26"/>
    </row>
    <row r="803" spans="2:72" hidden="1" x14ac:dyDescent="0.25">
      <c r="B803" s="273">
        <v>803</v>
      </c>
      <c r="C803" s="36">
        <v>2022</v>
      </c>
      <c r="D803" s="118" t="s">
        <v>1213</v>
      </c>
      <c r="E803" s="118" t="s">
        <v>1300</v>
      </c>
      <c r="AW803" s="39">
        <v>706</v>
      </c>
      <c r="AY803" s="30" t="s">
        <v>1301</v>
      </c>
      <c r="BB803" s="178" t="s">
        <v>155</v>
      </c>
      <c r="BD803" s="96"/>
      <c r="BE803" s="46" t="s">
        <v>1302</v>
      </c>
      <c r="BG803" s="45">
        <v>44965</v>
      </c>
      <c r="BH803" s="45"/>
      <c r="BI803" s="307"/>
      <c r="BJ803" s="26"/>
      <c r="BK803" s="26">
        <v>28</v>
      </c>
      <c r="BL803" s="26" t="e">
        <v>#VALUE!</v>
      </c>
      <c r="BM803" s="26"/>
      <c r="BN803" s="26"/>
      <c r="BO803" s="79"/>
      <c r="BP803" s="26">
        <f>Tabela3[[#This Row],[1º trim/2025]]+Tabela3[[#This Row],[2º trim/2025]]+Tabela3[[#This Row],[3º trim/2025]]+Tabela3[[#This Row],[4º trim/2025]]</f>
        <v>0</v>
      </c>
      <c r="BQ803" s="26"/>
      <c r="BR803" s="26"/>
      <c r="BS803" s="26"/>
      <c r="BT803" s="26"/>
    </row>
    <row r="804" spans="2:72" hidden="1" x14ac:dyDescent="0.25">
      <c r="B804" s="273">
        <v>804</v>
      </c>
      <c r="C804" s="36">
        <v>2022</v>
      </c>
      <c r="D804" s="118" t="s">
        <v>1624</v>
      </c>
      <c r="E804" s="118" t="s">
        <v>1625</v>
      </c>
      <c r="AH804" s="27" t="s">
        <v>86</v>
      </c>
      <c r="AL804" s="120" t="s">
        <v>47</v>
      </c>
      <c r="AW804" s="39">
        <v>807</v>
      </c>
      <c r="AY804" s="30" t="s">
        <v>1627</v>
      </c>
      <c r="BB804" s="178" t="s">
        <v>155</v>
      </c>
      <c r="BD804" s="96"/>
      <c r="BG804" s="45">
        <v>45049</v>
      </c>
      <c r="BH804" s="45"/>
      <c r="BI804" s="33" t="s">
        <v>1626</v>
      </c>
      <c r="BJ804" s="26"/>
      <c r="BK804" s="26">
        <v>97</v>
      </c>
      <c r="BL804" s="26" t="e">
        <v>#VALUE!</v>
      </c>
      <c r="BM804" s="26"/>
      <c r="BN804" s="26"/>
      <c r="BO804" s="79"/>
      <c r="BP804" s="26">
        <f>Tabela3[[#This Row],[1º trim/2025]]+Tabela3[[#This Row],[2º trim/2025]]+Tabela3[[#This Row],[3º trim/2025]]+Tabela3[[#This Row],[4º trim/2025]]</f>
        <v>0</v>
      </c>
      <c r="BQ804" s="26"/>
      <c r="BR804" s="26"/>
      <c r="BS804" s="26"/>
      <c r="BT804" s="26"/>
    </row>
    <row r="805" spans="2:72" hidden="1" x14ac:dyDescent="0.25">
      <c r="B805" s="273">
        <v>805</v>
      </c>
      <c r="C805" s="36">
        <v>2022</v>
      </c>
      <c r="D805" s="118" t="s">
        <v>1598</v>
      </c>
      <c r="E805" s="118" t="s">
        <v>1599</v>
      </c>
      <c r="AH805" s="27" t="s">
        <v>777</v>
      </c>
      <c r="AW805" s="39">
        <v>800</v>
      </c>
      <c r="AY805" s="30" t="s">
        <v>1600</v>
      </c>
      <c r="BB805" s="178" t="s">
        <v>155</v>
      </c>
      <c r="BD805" s="96"/>
      <c r="BG805" s="45">
        <v>44913</v>
      </c>
      <c r="BH805" s="45"/>
      <c r="BJ805" s="26"/>
      <c r="BK805" s="26">
        <v>53</v>
      </c>
      <c r="BL805" s="26" t="e">
        <v>#VALUE!</v>
      </c>
      <c r="BM805" s="26"/>
      <c r="BN805" s="26"/>
      <c r="BO805" s="79"/>
      <c r="BP805" s="26">
        <f>Tabela3[[#This Row],[1º trim/2025]]+Tabela3[[#This Row],[2º trim/2025]]+Tabela3[[#This Row],[3º trim/2025]]+Tabela3[[#This Row],[4º trim/2025]]</f>
        <v>0</v>
      </c>
      <c r="BQ805" s="26"/>
      <c r="BR805" s="26"/>
      <c r="BS805" s="26"/>
      <c r="BT805" s="26"/>
    </row>
    <row r="806" spans="2:72" hidden="1" x14ac:dyDescent="0.25">
      <c r="B806" s="273">
        <v>806</v>
      </c>
      <c r="C806" s="36">
        <v>2022</v>
      </c>
      <c r="D806" s="118" t="s">
        <v>1645</v>
      </c>
      <c r="E806" s="118" t="s">
        <v>1646</v>
      </c>
      <c r="AH806" s="27" t="s">
        <v>423</v>
      </c>
      <c r="AW806" s="39">
        <v>813</v>
      </c>
      <c r="AY806" s="30" t="s">
        <v>1647</v>
      </c>
      <c r="BB806" s="178" t="s">
        <v>155</v>
      </c>
      <c r="BD806" s="96"/>
      <c r="BG806" s="45">
        <v>44965</v>
      </c>
      <c r="BH806" s="45"/>
      <c r="BJ806" s="26"/>
      <c r="BK806" s="26"/>
      <c r="BL806" s="26" t="e">
        <v>#VALUE!</v>
      </c>
      <c r="BM806" s="26"/>
      <c r="BN806" s="26"/>
      <c r="BO806" s="79"/>
      <c r="BP806" s="26">
        <f>Tabela3[[#This Row],[1º trim/2025]]+Tabela3[[#This Row],[2º trim/2025]]+Tabela3[[#This Row],[3º trim/2025]]+Tabela3[[#This Row],[4º trim/2025]]</f>
        <v>0</v>
      </c>
      <c r="BQ806" s="26"/>
      <c r="BR806" s="26"/>
      <c r="BS806" s="26"/>
      <c r="BT806" s="26"/>
    </row>
    <row r="807" spans="2:72" hidden="1" x14ac:dyDescent="0.25">
      <c r="B807" s="273">
        <v>807</v>
      </c>
      <c r="C807" s="36">
        <v>2022</v>
      </c>
      <c r="D807" s="118" t="s">
        <v>1336</v>
      </c>
      <c r="E807" s="118" t="s">
        <v>1337</v>
      </c>
      <c r="AH807" s="27" t="s">
        <v>1338</v>
      </c>
      <c r="AT807" s="40" t="s">
        <v>424</v>
      </c>
      <c r="AW807" s="39">
        <v>712</v>
      </c>
      <c r="AY807" s="30" t="s">
        <v>1339</v>
      </c>
      <c r="BB807" s="178" t="s">
        <v>155</v>
      </c>
      <c r="BD807" s="96"/>
      <c r="BG807" s="45">
        <v>44881</v>
      </c>
      <c r="BH807" s="45"/>
      <c r="BJ807" s="26"/>
      <c r="BK807" s="26">
        <v>141</v>
      </c>
      <c r="BL807" s="26" t="e">
        <v>#VALUE!</v>
      </c>
      <c r="BM807" s="26"/>
      <c r="BN807" s="26"/>
      <c r="BO807" s="79"/>
      <c r="BP807" s="26">
        <f>Tabela3[[#This Row],[1º trim/2025]]+Tabela3[[#This Row],[2º trim/2025]]+Tabela3[[#This Row],[3º trim/2025]]+Tabela3[[#This Row],[4º trim/2025]]</f>
        <v>0</v>
      </c>
      <c r="BQ807" s="26"/>
      <c r="BR807" s="26"/>
      <c r="BS807" s="26"/>
      <c r="BT807" s="26"/>
    </row>
    <row r="808" spans="2:72" hidden="1" x14ac:dyDescent="0.25">
      <c r="B808" s="273">
        <v>808</v>
      </c>
      <c r="C808" s="36">
        <v>2022</v>
      </c>
      <c r="D808" s="118" t="s">
        <v>1264</v>
      </c>
      <c r="E808" s="118" t="s">
        <v>1265</v>
      </c>
      <c r="AC808" s="26" t="s">
        <v>1093</v>
      </c>
      <c r="AF808" s="27" t="s">
        <v>78</v>
      </c>
      <c r="AH808" s="27" t="s">
        <v>423</v>
      </c>
      <c r="AW808" s="39">
        <v>695</v>
      </c>
      <c r="AY808" s="30" t="s">
        <v>1266</v>
      </c>
      <c r="BB808" s="178" t="s">
        <v>155</v>
      </c>
      <c r="BD808" s="96"/>
      <c r="BG808" s="45">
        <v>44715</v>
      </c>
      <c r="BH808" s="45"/>
      <c r="BJ808" s="26"/>
      <c r="BK808" s="26">
        <v>2022</v>
      </c>
      <c r="BL808" s="26" t="e">
        <v>#VALUE!</v>
      </c>
      <c r="BM808" s="26"/>
      <c r="BN808" s="26"/>
      <c r="BO808" s="79"/>
      <c r="BP808" s="26">
        <f>Tabela3[[#This Row],[1º trim/2025]]+Tabela3[[#This Row],[2º trim/2025]]+Tabela3[[#This Row],[3º trim/2025]]+Tabela3[[#This Row],[4º trim/2025]]</f>
        <v>0</v>
      </c>
      <c r="BQ808" s="26"/>
      <c r="BR808" s="26"/>
      <c r="BS808" s="26"/>
      <c r="BT808" s="26"/>
    </row>
    <row r="809" spans="2:72" hidden="1" x14ac:dyDescent="0.25">
      <c r="B809" s="273">
        <v>809</v>
      </c>
      <c r="C809" s="36">
        <v>2022</v>
      </c>
      <c r="D809" s="118" t="s">
        <v>1654</v>
      </c>
      <c r="E809" s="118" t="s">
        <v>1655</v>
      </c>
      <c r="AH809" s="27" t="s">
        <v>423</v>
      </c>
      <c r="AS809" s="39" t="s">
        <v>1656</v>
      </c>
      <c r="AW809" s="39">
        <v>816</v>
      </c>
      <c r="AY809" s="30" t="s">
        <v>1657</v>
      </c>
      <c r="BB809" s="178" t="s">
        <v>155</v>
      </c>
      <c r="BD809" s="96"/>
      <c r="BG809" s="45">
        <v>44985</v>
      </c>
      <c r="BH809" s="45"/>
      <c r="BJ809" s="26"/>
      <c r="BK809" s="26">
        <v>3</v>
      </c>
      <c r="BL809" s="26" t="e">
        <v>#VALUE!</v>
      </c>
      <c r="BM809" s="26"/>
      <c r="BN809" s="26"/>
      <c r="BO809" s="79"/>
      <c r="BP809" s="26">
        <f>Tabela3[[#This Row],[1º trim/2025]]+Tabela3[[#This Row],[2º trim/2025]]+Tabela3[[#This Row],[3º trim/2025]]+Tabela3[[#This Row],[4º trim/2025]]</f>
        <v>0</v>
      </c>
      <c r="BQ809" s="26"/>
      <c r="BR809" s="26"/>
      <c r="BS809" s="26"/>
      <c r="BT809" s="26"/>
    </row>
    <row r="810" spans="2:72" hidden="1" x14ac:dyDescent="0.25">
      <c r="B810" s="273">
        <v>810</v>
      </c>
      <c r="C810" s="36">
        <v>2022</v>
      </c>
      <c r="D810" s="118" t="s">
        <v>1633</v>
      </c>
      <c r="E810" s="118" t="s">
        <v>1634</v>
      </c>
      <c r="AH810" s="27" t="s">
        <v>777</v>
      </c>
      <c r="AW810" s="39">
        <v>810</v>
      </c>
      <c r="AY810" s="30" t="s">
        <v>1635</v>
      </c>
      <c r="BB810" s="178" t="s">
        <v>155</v>
      </c>
      <c r="BD810" s="96"/>
      <c r="BG810" s="45">
        <v>44965</v>
      </c>
      <c r="BH810" s="45"/>
      <c r="BJ810" s="26"/>
      <c r="BK810" s="26">
        <v>107</v>
      </c>
      <c r="BL810" s="26" t="e">
        <v>#VALUE!</v>
      </c>
      <c r="BM810" s="26"/>
      <c r="BN810" s="26"/>
      <c r="BO810" s="79"/>
      <c r="BP810" s="26">
        <f>Tabela3[[#This Row],[1º trim/2025]]+Tabela3[[#This Row],[2º trim/2025]]+Tabela3[[#This Row],[3º trim/2025]]+Tabela3[[#This Row],[4º trim/2025]]</f>
        <v>0</v>
      </c>
      <c r="BQ810" s="26"/>
      <c r="BR810" s="26"/>
      <c r="BS810" s="26"/>
      <c r="BT810" s="26"/>
    </row>
    <row r="811" spans="2:72" hidden="1" x14ac:dyDescent="0.25">
      <c r="B811" s="273">
        <v>811</v>
      </c>
      <c r="C811" s="36">
        <v>2022</v>
      </c>
      <c r="D811" s="118" t="s">
        <v>3441</v>
      </c>
      <c r="E811" s="118" t="s">
        <v>3442</v>
      </c>
      <c r="AY811" s="30" t="s">
        <v>3305</v>
      </c>
      <c r="BB811" s="178" t="s">
        <v>155</v>
      </c>
      <c r="BD811" s="96"/>
      <c r="BE811" s="46" t="s">
        <v>3208</v>
      </c>
      <c r="BH811" s="45"/>
      <c r="BJ811" s="26"/>
      <c r="BK811" s="26"/>
      <c r="BL811" s="26" t="e">
        <v>#VALUE!</v>
      </c>
      <c r="BM811" s="26"/>
      <c r="BN811" s="26"/>
      <c r="BO811" s="79"/>
      <c r="BP811" s="26">
        <f>Tabela3[[#This Row],[1º trim/2025]]+Tabela3[[#This Row],[2º trim/2025]]+Tabela3[[#This Row],[3º trim/2025]]+Tabela3[[#This Row],[4º trim/2025]]</f>
        <v>0</v>
      </c>
      <c r="BQ811" s="26"/>
      <c r="BR811" s="26"/>
      <c r="BS811" s="26"/>
      <c r="BT811" s="26"/>
    </row>
    <row r="812" spans="2:72" hidden="1" x14ac:dyDescent="0.25">
      <c r="B812" s="273">
        <v>812</v>
      </c>
      <c r="C812" s="36">
        <v>2022</v>
      </c>
      <c r="D812" s="118" t="s">
        <v>1636</v>
      </c>
      <c r="E812" s="118" t="s">
        <v>1637</v>
      </c>
      <c r="AH812" s="27" t="s">
        <v>1638</v>
      </c>
      <c r="AS812" s="39" t="s">
        <v>720</v>
      </c>
      <c r="AW812" s="39">
        <v>811</v>
      </c>
      <c r="AY812" s="30" t="s">
        <v>1639</v>
      </c>
      <c r="BB812" s="178" t="s">
        <v>155</v>
      </c>
      <c r="BD812" s="96"/>
      <c r="BG812" s="45">
        <v>44992</v>
      </c>
      <c r="BH812" s="45"/>
      <c r="BJ812" s="26"/>
      <c r="BK812" s="26">
        <v>50</v>
      </c>
      <c r="BL812" s="26" t="e">
        <v>#VALUE!</v>
      </c>
      <c r="BM812" s="26"/>
      <c r="BN812" s="26"/>
      <c r="BO812" s="79"/>
      <c r="BP812" s="26">
        <f>Tabela3[[#This Row],[1º trim/2025]]+Tabela3[[#This Row],[2º trim/2025]]+Tabela3[[#This Row],[3º trim/2025]]+Tabela3[[#This Row],[4º trim/2025]]</f>
        <v>0</v>
      </c>
      <c r="BQ812" s="26"/>
      <c r="BR812" s="26"/>
      <c r="BS812" s="26"/>
      <c r="BT812" s="26"/>
    </row>
    <row r="813" spans="2:72" hidden="1" x14ac:dyDescent="0.25">
      <c r="B813" s="273">
        <v>813</v>
      </c>
      <c r="C813" s="36">
        <v>2023</v>
      </c>
      <c r="D813" s="118" t="s">
        <v>1696</v>
      </c>
      <c r="E813" s="118" t="s">
        <v>1697</v>
      </c>
      <c r="AF813" s="27" t="s">
        <v>610</v>
      </c>
      <c r="AW813" s="39">
        <v>828</v>
      </c>
      <c r="BB813" s="178" t="s">
        <v>155</v>
      </c>
      <c r="BD813" s="96"/>
      <c r="BE813" s="46" t="s">
        <v>1698</v>
      </c>
      <c r="BH813" s="45"/>
      <c r="BJ813" s="26"/>
      <c r="BK813" s="26"/>
      <c r="BL813" s="26"/>
      <c r="BM813" s="26"/>
      <c r="BN813" s="26"/>
      <c r="BO813" s="79"/>
      <c r="BP813" s="26">
        <f>Tabela3[[#This Row],[1º trim/2025]]+Tabela3[[#This Row],[2º trim/2025]]+Tabela3[[#This Row],[3º trim/2025]]+Tabela3[[#This Row],[4º trim/2025]]</f>
        <v>0</v>
      </c>
      <c r="BQ813" s="26"/>
      <c r="BR813" s="26"/>
      <c r="BS813" s="26"/>
      <c r="BT813" s="26"/>
    </row>
    <row r="814" spans="2:72" hidden="1" x14ac:dyDescent="0.25">
      <c r="B814" s="273">
        <v>814</v>
      </c>
      <c r="C814" s="36">
        <v>2023</v>
      </c>
      <c r="D814" s="118" t="s">
        <v>2775</v>
      </c>
      <c r="E814" s="118" t="s">
        <v>2776</v>
      </c>
      <c r="AH814" s="27" t="s">
        <v>86</v>
      </c>
      <c r="AL814" s="120" t="s">
        <v>47</v>
      </c>
      <c r="BB814" s="178" t="s">
        <v>155</v>
      </c>
      <c r="BD814" s="96"/>
      <c r="BE814" s="46" t="s">
        <v>2777</v>
      </c>
      <c r="BF814" s="27" t="s">
        <v>44</v>
      </c>
      <c r="BH814" s="45"/>
      <c r="BI814" s="307"/>
      <c r="BJ814" s="26"/>
      <c r="BK814" s="26"/>
      <c r="BL814" s="26" t="e">
        <v>#VALUE!</v>
      </c>
      <c r="BM814" s="26"/>
      <c r="BN814" s="26"/>
      <c r="BO814" s="79"/>
      <c r="BP814" s="26">
        <f>Tabela3[[#This Row],[1º trim/2025]]+Tabela3[[#This Row],[2º trim/2025]]+Tabela3[[#This Row],[3º trim/2025]]+Tabela3[[#This Row],[4º trim/2025]]</f>
        <v>0</v>
      </c>
      <c r="BQ814" s="26"/>
      <c r="BR814" s="26"/>
      <c r="BS814" s="26"/>
      <c r="BT814" s="26"/>
    </row>
    <row r="815" spans="2:72" hidden="1" x14ac:dyDescent="0.25">
      <c r="B815" s="273">
        <v>815</v>
      </c>
      <c r="C815" s="36">
        <v>2023</v>
      </c>
      <c r="D815" s="118" t="s">
        <v>1672</v>
      </c>
      <c r="E815" s="118" t="s">
        <v>1673</v>
      </c>
      <c r="AC815" s="26" t="s">
        <v>1519</v>
      </c>
      <c r="AF815" s="27" t="s">
        <v>736</v>
      </c>
      <c r="AH815" s="27" t="s">
        <v>777</v>
      </c>
      <c r="AL815" s="120" t="s">
        <v>29</v>
      </c>
      <c r="AW815" s="39">
        <v>822</v>
      </c>
      <c r="AY815" s="30" t="s">
        <v>1675</v>
      </c>
      <c r="BB815" s="178" t="s">
        <v>155</v>
      </c>
      <c r="BD815" s="96"/>
      <c r="BF815" s="27" t="s">
        <v>3655</v>
      </c>
      <c r="BG815" s="45">
        <v>45118</v>
      </c>
      <c r="BH815" s="45"/>
      <c r="BI815" s="34" t="s">
        <v>1674</v>
      </c>
      <c r="BJ815" s="26"/>
      <c r="BK815" s="26"/>
      <c r="BL815" s="26" t="e">
        <v>#VALUE!</v>
      </c>
      <c r="BM815" s="26"/>
      <c r="BN815" s="26"/>
      <c r="BO815" s="79"/>
      <c r="BP815" s="26">
        <f>Tabela3[[#This Row],[1º trim/2025]]+Tabela3[[#This Row],[2º trim/2025]]+Tabela3[[#This Row],[3º trim/2025]]+Tabela3[[#This Row],[4º trim/2025]]</f>
        <v>0</v>
      </c>
      <c r="BQ815" s="26"/>
      <c r="BR815" s="26"/>
      <c r="BS815" s="26"/>
      <c r="BT815" s="26"/>
    </row>
    <row r="816" spans="2:72" hidden="1" x14ac:dyDescent="0.25">
      <c r="B816" s="273">
        <v>816</v>
      </c>
      <c r="C816" s="36">
        <v>2023</v>
      </c>
      <c r="D816" s="118" t="s">
        <v>1687</v>
      </c>
      <c r="E816" s="118" t="s">
        <v>1688</v>
      </c>
      <c r="AG816" s="27" t="s">
        <v>990</v>
      </c>
      <c r="AH816" s="27" t="s">
        <v>423</v>
      </c>
      <c r="AT816" s="40" t="s">
        <v>972</v>
      </c>
      <c r="AW816" s="39">
        <v>826</v>
      </c>
      <c r="AY816" s="30" t="s">
        <v>1690</v>
      </c>
      <c r="BB816" s="178" t="s">
        <v>155</v>
      </c>
      <c r="BD816" s="96"/>
      <c r="BE816" s="46" t="s">
        <v>1691</v>
      </c>
      <c r="BF816" s="27" t="s">
        <v>3655</v>
      </c>
      <c r="BG816" s="45">
        <v>45118</v>
      </c>
      <c r="BH816" s="45"/>
      <c r="BI816" s="33" t="s">
        <v>1689</v>
      </c>
      <c r="BJ816" s="26"/>
      <c r="BK816" s="26"/>
      <c r="BL816" s="26" t="e">
        <v>#VALUE!</v>
      </c>
      <c r="BM816" s="26"/>
      <c r="BN816" s="26"/>
      <c r="BO816" s="79"/>
      <c r="BP816" s="26">
        <f>Tabela3[[#This Row],[1º trim/2025]]+Tabela3[[#This Row],[2º trim/2025]]+Tabela3[[#This Row],[3º trim/2025]]+Tabela3[[#This Row],[4º trim/2025]]</f>
        <v>0</v>
      </c>
      <c r="BQ816" s="26"/>
      <c r="BR816" s="26"/>
      <c r="BS816" s="26"/>
      <c r="BT816" s="26"/>
    </row>
    <row r="817" spans="2:72" hidden="1" x14ac:dyDescent="0.25">
      <c r="B817" s="273">
        <v>817</v>
      </c>
      <c r="C817" s="36">
        <v>2023</v>
      </c>
      <c r="D817" s="118" t="s">
        <v>1777</v>
      </c>
      <c r="E817" s="118" t="s">
        <v>1778</v>
      </c>
      <c r="AF817" s="27" t="s">
        <v>610</v>
      </c>
      <c r="AW817" s="39">
        <v>841</v>
      </c>
      <c r="BB817" s="178" t="s">
        <v>155</v>
      </c>
      <c r="BC817" s="96" t="s">
        <v>1575</v>
      </c>
      <c r="BD817" s="96"/>
      <c r="BH817" s="45"/>
      <c r="BJ817" s="26"/>
      <c r="BK817" s="26"/>
      <c r="BL817" s="26"/>
      <c r="BM817" s="26"/>
      <c r="BN817" s="26"/>
      <c r="BO817" s="79"/>
      <c r="BP817" s="26">
        <f>Tabela3[[#This Row],[1º trim/2025]]+Tabela3[[#This Row],[2º trim/2025]]+Tabela3[[#This Row],[3º trim/2025]]+Tabela3[[#This Row],[4º trim/2025]]</f>
        <v>0</v>
      </c>
      <c r="BQ817" s="26"/>
      <c r="BR817" s="26"/>
      <c r="BS817" s="26"/>
      <c r="BT817" s="26"/>
    </row>
    <row r="818" spans="2:72" hidden="1" x14ac:dyDescent="0.25">
      <c r="B818" s="273">
        <v>818</v>
      </c>
      <c r="C818" s="36">
        <v>2023</v>
      </c>
      <c r="D818" s="118" t="s">
        <v>1885</v>
      </c>
      <c r="E818" s="118" t="s">
        <v>1886</v>
      </c>
      <c r="Q818" s="30" t="s">
        <v>750</v>
      </c>
      <c r="AR818" s="39" t="s">
        <v>1887</v>
      </c>
      <c r="AW818" s="39">
        <v>868</v>
      </c>
      <c r="AY818" s="30" t="s">
        <v>1888</v>
      </c>
      <c r="BB818" s="178" t="s">
        <v>155</v>
      </c>
      <c r="BD818" s="96"/>
      <c r="BE818" s="46" t="s">
        <v>1889</v>
      </c>
      <c r="BH818" s="45"/>
      <c r="BI818" s="307"/>
      <c r="BJ818" s="26"/>
      <c r="BK818" s="26"/>
      <c r="BL818" s="26" t="e">
        <v>#VALUE!</v>
      </c>
      <c r="BM818" s="26"/>
      <c r="BN818" s="26"/>
      <c r="BO818" s="79"/>
      <c r="BP818" s="26">
        <f>Tabela3[[#This Row],[1º trim/2025]]+Tabela3[[#This Row],[2º trim/2025]]+Tabela3[[#This Row],[3º trim/2025]]+Tabela3[[#This Row],[4º trim/2025]]</f>
        <v>0</v>
      </c>
      <c r="BQ818" s="26"/>
      <c r="BR818" s="26"/>
      <c r="BS818" s="26"/>
      <c r="BT818" s="26"/>
    </row>
    <row r="819" spans="2:72" hidden="1" x14ac:dyDescent="0.25">
      <c r="B819" s="273">
        <v>819</v>
      </c>
      <c r="C819" s="36">
        <v>2023</v>
      </c>
      <c r="D819" s="118" t="s">
        <v>1890</v>
      </c>
      <c r="E819" s="118" t="s">
        <v>1891</v>
      </c>
      <c r="V819" s="33">
        <v>9556723</v>
      </c>
      <c r="AG819" s="27" t="s">
        <v>1893</v>
      </c>
      <c r="AH819" s="27" t="s">
        <v>423</v>
      </c>
      <c r="AJ819" s="184">
        <v>80</v>
      </c>
      <c r="AN819" s="27" t="s">
        <v>154</v>
      </c>
      <c r="AO819" s="184">
        <v>2023</v>
      </c>
      <c r="AP819" s="38">
        <v>45141</v>
      </c>
      <c r="AQ819" s="38">
        <v>45180</v>
      </c>
      <c r="AR819" s="39" t="s">
        <v>664</v>
      </c>
      <c r="AS819" s="39" t="s">
        <v>31</v>
      </c>
      <c r="AT819" s="40" t="s">
        <v>972</v>
      </c>
      <c r="AU819" s="41">
        <v>1.6666666666666667</v>
      </c>
      <c r="AV819" s="42" t="s">
        <v>1894</v>
      </c>
      <c r="AW819" s="39">
        <v>869</v>
      </c>
      <c r="AY819" s="30" t="s">
        <v>1895</v>
      </c>
      <c r="BB819" s="178" t="s">
        <v>155</v>
      </c>
      <c r="BD819" s="96"/>
      <c r="BE819" s="46" t="s">
        <v>1896</v>
      </c>
      <c r="BF819" s="27" t="s">
        <v>3655</v>
      </c>
      <c r="BG819" s="45">
        <v>45217</v>
      </c>
      <c r="BH819" s="45"/>
      <c r="BI819" s="33" t="s">
        <v>1892</v>
      </c>
      <c r="BJ819" s="26"/>
      <c r="BK819" s="26"/>
      <c r="BL819" s="26" t="e">
        <v>#VALUE!</v>
      </c>
      <c r="BM819" s="26"/>
      <c r="BN819" s="26"/>
      <c r="BO819" s="79"/>
      <c r="BP819" s="26">
        <f>Tabela3[[#This Row],[1º trim/2025]]+Tabela3[[#This Row],[2º trim/2025]]+Tabela3[[#This Row],[3º trim/2025]]+Tabela3[[#This Row],[4º trim/2025]]</f>
        <v>0</v>
      </c>
      <c r="BQ819" s="26"/>
      <c r="BR819" s="26"/>
      <c r="BS819" s="26"/>
      <c r="BT819" s="26"/>
    </row>
    <row r="820" spans="2:72" hidden="1" x14ac:dyDescent="0.25">
      <c r="B820" s="273">
        <v>820</v>
      </c>
      <c r="C820" s="36">
        <v>2023</v>
      </c>
      <c r="D820" s="118" t="s">
        <v>1552</v>
      </c>
      <c r="E820" s="118" t="s">
        <v>1553</v>
      </c>
      <c r="AC820" s="26" t="s">
        <v>1554</v>
      </c>
      <c r="AH820" s="27" t="s">
        <v>1555</v>
      </c>
      <c r="AL820" s="120" t="s">
        <v>29</v>
      </c>
      <c r="AW820" s="39">
        <v>785</v>
      </c>
      <c r="AY820" s="30" t="s">
        <v>1556</v>
      </c>
      <c r="BB820" s="178" t="s">
        <v>155</v>
      </c>
      <c r="BD820" s="96"/>
      <c r="BF820" s="27" t="s">
        <v>3655</v>
      </c>
      <c r="BG820" s="45">
        <v>44941</v>
      </c>
      <c r="BH820" s="45"/>
      <c r="BJ820" s="26"/>
      <c r="BK820" s="26"/>
      <c r="BL820" s="26" t="e">
        <v>#VALUE!</v>
      </c>
      <c r="BM820" s="26"/>
      <c r="BN820" s="26"/>
      <c r="BO820" s="79"/>
      <c r="BP820" s="26">
        <f>Tabela3[[#This Row],[1º trim/2025]]+Tabela3[[#This Row],[2º trim/2025]]+Tabela3[[#This Row],[3º trim/2025]]+Tabela3[[#This Row],[4º trim/2025]]</f>
        <v>0</v>
      </c>
      <c r="BQ820" s="26"/>
      <c r="BR820" s="26"/>
      <c r="BS820" s="26"/>
      <c r="BT820" s="26"/>
    </row>
    <row r="821" spans="2:72" hidden="1" x14ac:dyDescent="0.25">
      <c r="B821" s="273">
        <v>821</v>
      </c>
      <c r="C821" s="36">
        <v>2023</v>
      </c>
      <c r="D821" s="118" t="s">
        <v>1738</v>
      </c>
      <c r="E821" s="118" t="s">
        <v>1739</v>
      </c>
      <c r="AF821" s="27" t="s">
        <v>45</v>
      </c>
      <c r="AW821" s="39">
        <v>840</v>
      </c>
      <c r="AY821" s="30" t="s">
        <v>1740</v>
      </c>
      <c r="BB821" s="178" t="s">
        <v>155</v>
      </c>
      <c r="BD821" s="96"/>
      <c r="BF821" s="27" t="s">
        <v>3655</v>
      </c>
      <c r="BG821" s="45">
        <v>45139</v>
      </c>
      <c r="BH821" s="45"/>
      <c r="BI821" s="307"/>
      <c r="BJ821" s="26"/>
      <c r="BK821" s="26"/>
      <c r="BL821" s="26" t="e">
        <v>#VALUE!</v>
      </c>
      <c r="BM821" s="26"/>
      <c r="BN821" s="26"/>
      <c r="BO821" s="79"/>
      <c r="BP821" s="26">
        <f>Tabela3[[#This Row],[1º trim/2025]]+Tabela3[[#This Row],[2º trim/2025]]+Tabela3[[#This Row],[3º trim/2025]]+Tabela3[[#This Row],[4º trim/2025]]</f>
        <v>0</v>
      </c>
      <c r="BQ821" s="26"/>
      <c r="BR821" s="26"/>
      <c r="BS821" s="26"/>
      <c r="BT821" s="26"/>
    </row>
    <row r="822" spans="2:72" hidden="1" x14ac:dyDescent="0.25">
      <c r="B822" s="273">
        <v>822</v>
      </c>
      <c r="C822" s="36">
        <v>2023</v>
      </c>
      <c r="D822" s="118" t="s">
        <v>1676</v>
      </c>
      <c r="E822" s="118" t="s">
        <v>1677</v>
      </c>
      <c r="AC822" s="26" t="s">
        <v>1679</v>
      </c>
      <c r="AS822" s="39" t="s">
        <v>1656</v>
      </c>
      <c r="AW822" s="39">
        <v>823</v>
      </c>
      <c r="AY822" s="30" t="s">
        <v>1680</v>
      </c>
      <c r="BB822" s="178" t="s">
        <v>155</v>
      </c>
      <c r="BD822" s="96"/>
      <c r="BF822" s="27" t="s">
        <v>3655</v>
      </c>
      <c r="BG822" s="45">
        <v>45015</v>
      </c>
      <c r="BH822" s="45"/>
      <c r="BI822" s="33" t="s">
        <v>1678</v>
      </c>
      <c r="BJ822" s="26"/>
      <c r="BK822" s="26"/>
      <c r="BL822" s="26" t="e">
        <v>#VALUE!</v>
      </c>
      <c r="BM822" s="26"/>
      <c r="BN822" s="26"/>
      <c r="BO822" s="79"/>
      <c r="BP822" s="26">
        <f>Tabela3[[#This Row],[1º trim/2025]]+Tabela3[[#This Row],[2º trim/2025]]+Tabela3[[#This Row],[3º trim/2025]]+Tabela3[[#This Row],[4º trim/2025]]</f>
        <v>0</v>
      </c>
      <c r="BQ822" s="26"/>
      <c r="BR822" s="26"/>
      <c r="BS822" s="26"/>
      <c r="BT822" s="26"/>
    </row>
    <row r="823" spans="2:72" hidden="1" x14ac:dyDescent="0.25">
      <c r="B823" s="273">
        <v>823</v>
      </c>
      <c r="C823" s="36">
        <v>2023</v>
      </c>
      <c r="D823" s="118" t="s">
        <v>1703</v>
      </c>
      <c r="E823" s="118" t="s">
        <v>1704</v>
      </c>
      <c r="AF823" s="27" t="s">
        <v>84</v>
      </c>
      <c r="AH823" s="27" t="s">
        <v>1555</v>
      </c>
      <c r="AW823" s="39">
        <v>830</v>
      </c>
      <c r="AY823" s="30" t="s">
        <v>1706</v>
      </c>
      <c r="BB823" s="178" t="s">
        <v>155</v>
      </c>
      <c r="BD823" s="96"/>
      <c r="BF823" s="27" t="s">
        <v>3655</v>
      </c>
      <c r="BG823" s="45">
        <v>44993</v>
      </c>
      <c r="BH823" s="45"/>
      <c r="BI823" s="307"/>
      <c r="BJ823" s="26"/>
      <c r="BK823" s="26"/>
      <c r="BL823" s="26" t="e">
        <v>#VALUE!</v>
      </c>
      <c r="BM823" s="26"/>
      <c r="BN823" s="26"/>
      <c r="BO823" s="79"/>
      <c r="BP823" s="26">
        <f>Tabela3[[#This Row],[1º trim/2025]]+Tabela3[[#This Row],[2º trim/2025]]+Tabela3[[#This Row],[3º trim/2025]]+Tabela3[[#This Row],[4º trim/2025]]</f>
        <v>0</v>
      </c>
      <c r="BQ823" s="26"/>
      <c r="BR823" s="26"/>
      <c r="BS823" s="26"/>
      <c r="BT823" s="26"/>
    </row>
    <row r="824" spans="2:72" hidden="1" x14ac:dyDescent="0.25">
      <c r="B824" s="273">
        <v>824</v>
      </c>
      <c r="C824" s="36">
        <v>2023</v>
      </c>
      <c r="D824" s="118" t="s">
        <v>1640</v>
      </c>
      <c r="E824" s="118" t="s">
        <v>1641</v>
      </c>
      <c r="AG824" s="27" t="s">
        <v>1642</v>
      </c>
      <c r="AH824" s="27" t="s">
        <v>423</v>
      </c>
      <c r="AS824" s="39" t="s">
        <v>31</v>
      </c>
      <c r="AT824" s="40" t="s">
        <v>972</v>
      </c>
      <c r="AW824" s="39">
        <v>812</v>
      </c>
      <c r="AY824" s="30" t="s">
        <v>1643</v>
      </c>
      <c r="BB824" s="178" t="s">
        <v>155</v>
      </c>
      <c r="BD824" s="96"/>
      <c r="BE824" s="46" t="s">
        <v>1644</v>
      </c>
      <c r="BF824" s="27" t="s">
        <v>3655</v>
      </c>
      <c r="BG824" s="45">
        <v>45119</v>
      </c>
      <c r="BH824" s="45"/>
      <c r="BI824" s="33">
        <v>339</v>
      </c>
      <c r="BJ824" s="26"/>
      <c r="BK824" s="26"/>
      <c r="BL824" s="26" t="e">
        <v>#VALUE!</v>
      </c>
      <c r="BM824" s="26"/>
      <c r="BN824" s="26"/>
      <c r="BO824" s="79"/>
      <c r="BP824" s="26">
        <f>Tabela3[[#This Row],[1º trim/2025]]+Tabela3[[#This Row],[2º trim/2025]]+Tabela3[[#This Row],[3º trim/2025]]+Tabela3[[#This Row],[4º trim/2025]]</f>
        <v>0</v>
      </c>
      <c r="BQ824" s="26"/>
      <c r="BR824" s="26"/>
      <c r="BS824" s="26"/>
      <c r="BT824" s="26"/>
    </row>
    <row r="825" spans="2:72" hidden="1" x14ac:dyDescent="0.25">
      <c r="B825" s="273">
        <v>825</v>
      </c>
      <c r="C825" s="36">
        <v>2023</v>
      </c>
      <c r="D825" s="118" t="s">
        <v>2887</v>
      </c>
      <c r="E825" s="118" t="s">
        <v>2888</v>
      </c>
      <c r="AH825" s="27" t="s">
        <v>86</v>
      </c>
      <c r="AL825" s="120" t="s">
        <v>47</v>
      </c>
      <c r="BB825" s="178" t="s">
        <v>155</v>
      </c>
      <c r="BD825" s="96"/>
      <c r="BF825" s="27" t="s">
        <v>44</v>
      </c>
      <c r="BG825" s="45">
        <v>45124</v>
      </c>
      <c r="BH825" s="45"/>
      <c r="BJ825" s="26"/>
      <c r="BK825" s="26"/>
      <c r="BL825" s="26" t="e">
        <v>#VALUE!</v>
      </c>
      <c r="BM825" s="26"/>
      <c r="BN825" s="26"/>
      <c r="BO825" s="79"/>
      <c r="BP825" s="26">
        <f>Tabela3[[#This Row],[1º trim/2025]]+Tabela3[[#This Row],[2º trim/2025]]+Tabela3[[#This Row],[3º trim/2025]]+Tabela3[[#This Row],[4º trim/2025]]</f>
        <v>0</v>
      </c>
      <c r="BQ825" s="26"/>
      <c r="BR825" s="26"/>
      <c r="BS825" s="26"/>
      <c r="BT825" s="26"/>
    </row>
    <row r="826" spans="2:72" hidden="1" x14ac:dyDescent="0.25">
      <c r="B826" s="26">
        <v>826</v>
      </c>
      <c r="C826" s="36">
        <v>2023</v>
      </c>
      <c r="D826" s="27" t="s">
        <v>2889</v>
      </c>
      <c r="E826" s="27" t="s">
        <v>2890</v>
      </c>
      <c r="F826" s="27"/>
      <c r="G826" s="224"/>
      <c r="AQ826" s="38">
        <v>45229</v>
      </c>
      <c r="AR826" s="39" t="s">
        <v>1887</v>
      </c>
      <c r="BB826" s="178" t="s">
        <v>1185</v>
      </c>
      <c r="BD826" s="96"/>
      <c r="BE826" s="46" t="s">
        <v>2891</v>
      </c>
      <c r="BH826" s="45"/>
      <c r="BI826" s="307"/>
      <c r="BJ826" s="26"/>
      <c r="BK826" s="26"/>
      <c r="BL826" s="26" t="e">
        <v>#VALUE!</v>
      </c>
      <c r="BM826" s="26"/>
      <c r="BN826" s="26"/>
      <c r="BO826" s="79"/>
      <c r="BP826" s="26">
        <f>Tabela3[[#This Row],[1º trim/2025]]+Tabela3[[#This Row],[2º trim/2025]]+Tabela3[[#This Row],[3º trim/2025]]+Tabela3[[#This Row],[4º trim/2025]]</f>
        <v>0</v>
      </c>
      <c r="BQ826" s="26"/>
      <c r="BR826" s="26"/>
      <c r="BS826" s="26"/>
      <c r="BT826" s="26"/>
    </row>
    <row r="827" spans="2:72" hidden="1" x14ac:dyDescent="0.25">
      <c r="B827" s="273">
        <v>827</v>
      </c>
      <c r="C827" s="36">
        <v>2023</v>
      </c>
      <c r="D827" s="118" t="s">
        <v>1713</v>
      </c>
      <c r="E827" s="118" t="s">
        <v>1714</v>
      </c>
      <c r="AH827" s="27" t="s">
        <v>423</v>
      </c>
      <c r="AI827" s="118" t="s">
        <v>1716</v>
      </c>
      <c r="AW827" s="39">
        <v>832</v>
      </c>
      <c r="AY827" s="30" t="s">
        <v>1717</v>
      </c>
      <c r="BB827" s="178" t="s">
        <v>155</v>
      </c>
      <c r="BD827" s="96"/>
      <c r="BF827" s="27" t="s">
        <v>3655</v>
      </c>
      <c r="BG827" s="45">
        <v>45131</v>
      </c>
      <c r="BH827" s="45"/>
      <c r="BI827" s="34" t="s">
        <v>1715</v>
      </c>
      <c r="BJ827" s="26"/>
      <c r="BK827" s="26"/>
      <c r="BL827" s="26" t="e">
        <v>#VALUE!</v>
      </c>
      <c r="BM827" s="26"/>
      <c r="BN827" s="26"/>
      <c r="BO827" s="79"/>
      <c r="BP827" s="26">
        <f>Tabela3[[#This Row],[1º trim/2025]]+Tabela3[[#This Row],[2º trim/2025]]+Tabela3[[#This Row],[3º trim/2025]]+Tabela3[[#This Row],[4º trim/2025]]</f>
        <v>0</v>
      </c>
      <c r="BQ827" s="26"/>
      <c r="BR827" s="26"/>
      <c r="BS827" s="26"/>
      <c r="BT827" s="26"/>
    </row>
    <row r="828" spans="2:72" hidden="1" x14ac:dyDescent="0.25">
      <c r="B828" s="273">
        <v>828</v>
      </c>
      <c r="C828" s="36">
        <v>2023</v>
      </c>
      <c r="D828" s="118" t="s">
        <v>1692</v>
      </c>
      <c r="E828" s="118" t="s">
        <v>1693</v>
      </c>
      <c r="AW828" s="39">
        <v>827</v>
      </c>
      <c r="AY828" s="30" t="s">
        <v>1695</v>
      </c>
      <c r="BB828" s="178" t="s">
        <v>155</v>
      </c>
      <c r="BD828" s="96"/>
      <c r="BF828" s="27" t="s">
        <v>3655</v>
      </c>
      <c r="BG828" s="45">
        <v>45310</v>
      </c>
      <c r="BH828" s="45"/>
      <c r="BI828" s="33" t="s">
        <v>1694</v>
      </c>
      <c r="BJ828" s="26"/>
      <c r="BK828" s="26"/>
      <c r="BL828" s="26" t="e">
        <v>#VALUE!</v>
      </c>
      <c r="BM828" s="26"/>
      <c r="BN828" s="26"/>
      <c r="BO828" s="79"/>
      <c r="BP828" s="26">
        <f>Tabela3[[#This Row],[1º trim/2025]]+Tabela3[[#This Row],[2º trim/2025]]+Tabela3[[#This Row],[3º trim/2025]]+Tabela3[[#This Row],[4º trim/2025]]</f>
        <v>0</v>
      </c>
      <c r="BQ828" s="26"/>
      <c r="BR828" s="26"/>
      <c r="BS828" s="26"/>
      <c r="BT828" s="26"/>
    </row>
    <row r="829" spans="2:72" hidden="1" x14ac:dyDescent="0.25">
      <c r="B829" s="26">
        <v>829</v>
      </c>
      <c r="C829" s="36">
        <v>2023</v>
      </c>
      <c r="D829" s="27" t="s">
        <v>1692</v>
      </c>
      <c r="E829" s="27" t="s">
        <v>1801</v>
      </c>
      <c r="F829" s="27"/>
      <c r="G829" s="224"/>
      <c r="AW829" s="39">
        <v>847</v>
      </c>
      <c r="BB829" s="178" t="s">
        <v>1185</v>
      </c>
      <c r="BD829" s="96"/>
      <c r="BG829" s="45">
        <v>45514</v>
      </c>
      <c r="BH829" s="45"/>
      <c r="BJ829" s="26"/>
      <c r="BK829" s="26"/>
      <c r="BL829" s="26"/>
      <c r="BM829" s="26"/>
      <c r="BN829" s="26"/>
      <c r="BO829" s="79"/>
      <c r="BP829" s="26">
        <f>Tabela3[[#This Row],[1º trim/2025]]+Tabela3[[#This Row],[2º trim/2025]]+Tabela3[[#This Row],[3º trim/2025]]+Tabela3[[#This Row],[4º trim/2025]]</f>
        <v>0</v>
      </c>
      <c r="BQ829" s="26"/>
      <c r="BR829" s="26"/>
      <c r="BS829" s="26"/>
      <c r="BT829" s="26"/>
    </row>
    <row r="830" spans="2:72" hidden="1" x14ac:dyDescent="0.25">
      <c r="B830" s="273">
        <v>830</v>
      </c>
      <c r="C830" s="36">
        <v>2023</v>
      </c>
      <c r="D830" s="118" t="s">
        <v>1750</v>
      </c>
      <c r="E830" s="118" t="s">
        <v>1751</v>
      </c>
      <c r="AF830" s="27" t="s">
        <v>45</v>
      </c>
      <c r="AH830" s="27" t="s">
        <v>423</v>
      </c>
      <c r="AW830" s="39">
        <v>840</v>
      </c>
      <c r="AY830" s="30" t="s">
        <v>1740</v>
      </c>
      <c r="BB830" s="178" t="s">
        <v>155</v>
      </c>
      <c r="BD830" s="96"/>
      <c r="BF830" s="27" t="s">
        <v>3655</v>
      </c>
      <c r="BG830" s="45">
        <v>45021</v>
      </c>
      <c r="BH830" s="45"/>
      <c r="BJ830" s="26"/>
      <c r="BK830" s="26"/>
      <c r="BL830" s="26" t="e">
        <v>#VALUE!</v>
      </c>
      <c r="BM830" s="26"/>
      <c r="BN830" s="26"/>
      <c r="BO830" s="79"/>
      <c r="BP830" s="26">
        <f>Tabela3[[#This Row],[1º trim/2025]]+Tabela3[[#This Row],[2º trim/2025]]+Tabela3[[#This Row],[3º trim/2025]]+Tabela3[[#This Row],[4º trim/2025]]</f>
        <v>0</v>
      </c>
      <c r="BQ830" s="26"/>
      <c r="BR830" s="26"/>
      <c r="BS830" s="26"/>
      <c r="BT830" s="26"/>
    </row>
    <row r="831" spans="2:72" hidden="1" x14ac:dyDescent="0.25">
      <c r="B831" s="273">
        <v>831</v>
      </c>
      <c r="C831" s="36">
        <v>2023</v>
      </c>
      <c r="D831" s="118" t="s">
        <v>2924</v>
      </c>
      <c r="E831" s="118" t="s">
        <v>2925</v>
      </c>
      <c r="AH831" s="27" t="s">
        <v>86</v>
      </c>
      <c r="AL831" s="120" t="s">
        <v>47</v>
      </c>
      <c r="BB831" s="178" t="s">
        <v>155</v>
      </c>
      <c r="BD831" s="96"/>
      <c r="BF831" s="27" t="s">
        <v>44</v>
      </c>
      <c r="BG831" s="45">
        <v>45135</v>
      </c>
      <c r="BH831" s="45"/>
      <c r="BJ831" s="26"/>
      <c r="BK831" s="26"/>
      <c r="BL831" s="26" t="e">
        <v>#VALUE!</v>
      </c>
      <c r="BM831" s="26"/>
      <c r="BN831" s="26"/>
      <c r="BO831" s="79"/>
      <c r="BP831" s="26">
        <f>Tabela3[[#This Row],[1º trim/2025]]+Tabela3[[#This Row],[2º trim/2025]]+Tabela3[[#This Row],[3º trim/2025]]+Tabela3[[#This Row],[4º trim/2025]]</f>
        <v>0</v>
      </c>
      <c r="BQ831" s="26"/>
      <c r="BR831" s="26"/>
      <c r="BS831" s="26"/>
      <c r="BT831" s="26"/>
    </row>
    <row r="832" spans="2:72" hidden="1" x14ac:dyDescent="0.25">
      <c r="B832" s="273">
        <v>832</v>
      </c>
      <c r="C832" s="36">
        <v>2023</v>
      </c>
      <c r="D832" s="118" t="s">
        <v>1824</v>
      </c>
      <c r="E832" s="118" t="s">
        <v>2005</v>
      </c>
      <c r="AF832" s="27" t="s">
        <v>610</v>
      </c>
      <c r="AW832" s="39">
        <v>892</v>
      </c>
      <c r="BB832" s="178" t="s">
        <v>155</v>
      </c>
      <c r="BD832" s="96"/>
      <c r="BG832" s="45">
        <v>45174</v>
      </c>
      <c r="BH832" s="45"/>
      <c r="BI832" s="307"/>
      <c r="BJ832" s="26"/>
      <c r="BK832" s="26"/>
      <c r="BL832" s="26"/>
      <c r="BM832" s="26"/>
      <c r="BN832" s="26"/>
      <c r="BO832" s="79"/>
      <c r="BP832" s="26">
        <f>Tabela3[[#This Row],[1º trim/2025]]+Tabela3[[#This Row],[2º trim/2025]]+Tabela3[[#This Row],[3º trim/2025]]+Tabela3[[#This Row],[4º trim/2025]]</f>
        <v>0</v>
      </c>
      <c r="BQ832" s="26"/>
      <c r="BR832" s="26"/>
      <c r="BS832" s="26"/>
      <c r="BT832" s="26"/>
    </row>
    <row r="833" spans="2:72" hidden="1" x14ac:dyDescent="0.25">
      <c r="B833" s="273">
        <v>833</v>
      </c>
      <c r="C833" s="36">
        <v>2023</v>
      </c>
      <c r="D833" s="118" t="s">
        <v>1824</v>
      </c>
      <c r="E833" s="118" t="s">
        <v>1825</v>
      </c>
      <c r="AH833" s="27" t="s">
        <v>1818</v>
      </c>
      <c r="AS833" s="39" t="s">
        <v>720</v>
      </c>
      <c r="AW833" s="39">
        <v>854</v>
      </c>
      <c r="AY833" s="30" t="s">
        <v>1827</v>
      </c>
      <c r="BB833" s="178" t="s">
        <v>155</v>
      </c>
      <c r="BD833" s="96"/>
      <c r="BF833" s="27" t="s">
        <v>3655</v>
      </c>
      <c r="BG833" s="45">
        <v>45128</v>
      </c>
      <c r="BH833" s="45"/>
      <c r="BI833" s="34" t="s">
        <v>1826</v>
      </c>
      <c r="BJ833" s="26"/>
      <c r="BK833" s="26"/>
      <c r="BL833" s="26" t="e">
        <v>#VALUE!</v>
      </c>
      <c r="BM833" s="26"/>
      <c r="BN833" s="26"/>
      <c r="BO833" s="79"/>
      <c r="BP833" s="26">
        <f>Tabela3[[#This Row],[1º trim/2025]]+Tabela3[[#This Row],[2º trim/2025]]+Tabela3[[#This Row],[3º trim/2025]]+Tabela3[[#This Row],[4º trim/2025]]</f>
        <v>0</v>
      </c>
      <c r="BQ833" s="26"/>
      <c r="BR833" s="26"/>
      <c r="BS833" s="26"/>
      <c r="BT833" s="26"/>
    </row>
    <row r="834" spans="2:72" hidden="1" x14ac:dyDescent="0.25">
      <c r="B834" s="273">
        <v>834</v>
      </c>
      <c r="C834" s="36">
        <v>2023</v>
      </c>
      <c r="D834" s="118" t="s">
        <v>1279</v>
      </c>
      <c r="E834" s="118" t="s">
        <v>1280</v>
      </c>
      <c r="H834" s="224" t="s">
        <v>3647</v>
      </c>
      <c r="AF834" s="27" t="s">
        <v>3647</v>
      </c>
      <c r="AG834" s="27" t="s">
        <v>1283</v>
      </c>
      <c r="AH834" s="27" t="s">
        <v>423</v>
      </c>
      <c r="AT834" s="40" t="s">
        <v>972</v>
      </c>
      <c r="AW834" s="39">
        <v>700</v>
      </c>
      <c r="AY834" s="30" t="s">
        <v>1284</v>
      </c>
      <c r="BB834" s="178" t="s">
        <v>155</v>
      </c>
      <c r="BD834" s="96"/>
      <c r="BE834" s="46" t="s">
        <v>1285</v>
      </c>
      <c r="BF834" s="27" t="s">
        <v>3655</v>
      </c>
      <c r="BG834" s="45">
        <v>45128</v>
      </c>
      <c r="BH834" s="45"/>
      <c r="BI834" s="34" t="s">
        <v>1281</v>
      </c>
      <c r="BJ834" s="26"/>
      <c r="BK834" s="26"/>
      <c r="BL834" s="26" t="e">
        <v>#VALUE!</v>
      </c>
      <c r="BM834" s="26"/>
      <c r="BN834" s="26"/>
      <c r="BO834" s="79"/>
      <c r="BP834" s="26">
        <f>Tabela3[[#This Row],[1º trim/2025]]+Tabela3[[#This Row],[2º trim/2025]]+Tabela3[[#This Row],[3º trim/2025]]+Tabela3[[#This Row],[4º trim/2025]]</f>
        <v>0</v>
      </c>
      <c r="BQ834" s="26"/>
      <c r="BR834" s="26"/>
      <c r="BS834" s="26"/>
      <c r="BT834" s="26"/>
    </row>
    <row r="835" spans="2:72" hidden="1" x14ac:dyDescent="0.25">
      <c r="B835" s="273">
        <v>835</v>
      </c>
      <c r="C835" s="36">
        <v>2023</v>
      </c>
      <c r="D835" s="118" t="s">
        <v>1730</v>
      </c>
      <c r="E835" s="118" t="s">
        <v>1731</v>
      </c>
      <c r="AC835" s="26" t="s">
        <v>1732</v>
      </c>
      <c r="AH835" s="27" t="s">
        <v>1733</v>
      </c>
      <c r="AS835" s="39" t="s">
        <v>1333</v>
      </c>
      <c r="AT835" s="40" t="s">
        <v>424</v>
      </c>
      <c r="AW835" s="39">
        <v>838</v>
      </c>
      <c r="AY835" s="30" t="s">
        <v>1734</v>
      </c>
      <c r="BB835" s="178" t="s">
        <v>155</v>
      </c>
      <c r="BD835" s="96"/>
      <c r="BF835" s="27" t="s">
        <v>3655</v>
      </c>
      <c r="BG835" s="45">
        <v>45015</v>
      </c>
      <c r="BH835" s="45"/>
      <c r="BI835" s="33" t="s">
        <v>1678</v>
      </c>
      <c r="BJ835" s="26"/>
      <c r="BK835" s="26"/>
      <c r="BL835" s="26" t="e">
        <v>#VALUE!</v>
      </c>
      <c r="BM835" s="26"/>
      <c r="BN835" s="26"/>
      <c r="BO835" s="79"/>
      <c r="BP835" s="26">
        <f>Tabela3[[#This Row],[1º trim/2025]]+Tabela3[[#This Row],[2º trim/2025]]+Tabela3[[#This Row],[3º trim/2025]]+Tabela3[[#This Row],[4º trim/2025]]</f>
        <v>0</v>
      </c>
      <c r="BQ835" s="26"/>
      <c r="BR835" s="26"/>
      <c r="BS835" s="26"/>
      <c r="BT835" s="26"/>
    </row>
    <row r="836" spans="2:72" hidden="1" x14ac:dyDescent="0.25">
      <c r="B836" s="273">
        <v>836</v>
      </c>
      <c r="C836" s="36">
        <v>2023</v>
      </c>
      <c r="D836" s="118" t="s">
        <v>1779</v>
      </c>
      <c r="E836" s="118" t="s">
        <v>1780</v>
      </c>
      <c r="AH836" s="27" t="s">
        <v>1733</v>
      </c>
      <c r="AW836" s="39">
        <v>842</v>
      </c>
      <c r="AY836" s="30" t="s">
        <v>1781</v>
      </c>
      <c r="BB836" s="178" t="s">
        <v>155</v>
      </c>
      <c r="BD836" s="96"/>
      <c r="BF836" s="27" t="s">
        <v>3655</v>
      </c>
      <c r="BG836" s="45">
        <v>45058</v>
      </c>
      <c r="BH836" s="45"/>
      <c r="BJ836" s="26"/>
      <c r="BK836" s="26"/>
      <c r="BL836" s="26" t="e">
        <v>#VALUE!</v>
      </c>
      <c r="BM836" s="26"/>
      <c r="BN836" s="26"/>
      <c r="BO836" s="79"/>
      <c r="BP836" s="26">
        <f>Tabela3[[#This Row],[1º trim/2025]]+Tabela3[[#This Row],[2º trim/2025]]+Tabela3[[#This Row],[3º trim/2025]]+Tabela3[[#This Row],[4º trim/2025]]</f>
        <v>0</v>
      </c>
      <c r="BQ836" s="26"/>
      <c r="BR836" s="26"/>
      <c r="BS836" s="26"/>
      <c r="BT836" s="26"/>
    </row>
    <row r="837" spans="2:72" hidden="1" x14ac:dyDescent="0.25">
      <c r="B837" s="273">
        <v>837</v>
      </c>
      <c r="C837" s="36">
        <v>2023</v>
      </c>
      <c r="D837" s="118" t="s">
        <v>2950</v>
      </c>
      <c r="E837" s="118" t="s">
        <v>3228</v>
      </c>
      <c r="BB837" s="178" t="s">
        <v>155</v>
      </c>
      <c r="BD837" s="96"/>
      <c r="BF837" s="27" t="s">
        <v>53</v>
      </c>
      <c r="BG837" s="45">
        <v>45050</v>
      </c>
      <c r="BH837" s="45"/>
      <c r="BJ837" s="26"/>
      <c r="BK837" s="26"/>
      <c r="BL837" s="26" t="e">
        <v>#VALUE!</v>
      </c>
      <c r="BM837" s="26"/>
      <c r="BN837" s="79">
        <v>18</v>
      </c>
      <c r="BO837" s="79"/>
      <c r="BP837" s="26">
        <f>Tabela3[[#This Row],[1º trim/2025]]+Tabela3[[#This Row],[2º trim/2025]]+Tabela3[[#This Row],[3º trim/2025]]+Tabela3[[#This Row],[4º trim/2025]]</f>
        <v>0</v>
      </c>
      <c r="BQ837" s="26"/>
      <c r="BR837" s="26"/>
      <c r="BS837" s="26"/>
      <c r="BT837" s="26"/>
    </row>
    <row r="838" spans="2:72" hidden="1" x14ac:dyDescent="0.25">
      <c r="B838" s="273">
        <v>838</v>
      </c>
      <c r="C838" s="36">
        <v>2023</v>
      </c>
      <c r="D838" s="118" t="s">
        <v>2952</v>
      </c>
      <c r="E838" s="118" t="s">
        <v>2953</v>
      </c>
      <c r="AP838" s="38">
        <v>45191</v>
      </c>
      <c r="AQ838" s="38">
        <v>45210</v>
      </c>
      <c r="AR838" s="39" t="s">
        <v>1887</v>
      </c>
      <c r="BB838" s="178" t="s">
        <v>155</v>
      </c>
      <c r="BD838" s="96"/>
      <c r="BE838" s="46" t="s">
        <v>2360</v>
      </c>
      <c r="BH838" s="45"/>
      <c r="BJ838" s="26"/>
      <c r="BK838" s="26"/>
      <c r="BL838" s="26" t="e">
        <v>#VALUE!</v>
      </c>
      <c r="BM838" s="26"/>
      <c r="BN838" s="79"/>
      <c r="BO838" s="79"/>
      <c r="BP838" s="26">
        <f>Tabela3[[#This Row],[1º trim/2025]]+Tabela3[[#This Row],[2º trim/2025]]+Tabela3[[#This Row],[3º trim/2025]]+Tabela3[[#This Row],[4º trim/2025]]</f>
        <v>0</v>
      </c>
      <c r="BQ838" s="26"/>
      <c r="BR838" s="26"/>
      <c r="BS838" s="26"/>
      <c r="BT838" s="26"/>
    </row>
    <row r="839" spans="2:72" hidden="1" x14ac:dyDescent="0.25">
      <c r="B839" s="273">
        <v>839</v>
      </c>
      <c r="C839" s="36">
        <v>2023</v>
      </c>
      <c r="D839" s="118" t="s">
        <v>2967</v>
      </c>
      <c r="E839" s="118" t="s">
        <v>2968</v>
      </c>
      <c r="BB839" s="178" t="s">
        <v>155</v>
      </c>
      <c r="BD839" s="96"/>
      <c r="BF839" s="27" t="s">
        <v>53</v>
      </c>
      <c r="BG839" s="45">
        <v>45070</v>
      </c>
      <c r="BH839" s="45"/>
      <c r="BJ839" s="26"/>
      <c r="BK839" s="26"/>
      <c r="BL839" s="26" t="e">
        <v>#VALUE!</v>
      </c>
      <c r="BM839" s="26"/>
      <c r="BN839" s="79">
        <v>43</v>
      </c>
      <c r="BO839" s="79"/>
      <c r="BP839" s="26">
        <f>Tabela3[[#This Row],[1º trim/2025]]+Tabela3[[#This Row],[2º trim/2025]]+Tabela3[[#This Row],[3º trim/2025]]+Tabela3[[#This Row],[4º trim/2025]]</f>
        <v>0</v>
      </c>
      <c r="BQ839" s="26"/>
      <c r="BR839" s="26"/>
      <c r="BS839" s="26"/>
      <c r="BT839" s="26"/>
    </row>
    <row r="840" spans="2:72" hidden="1" x14ac:dyDescent="0.25">
      <c r="B840" s="273">
        <v>840</v>
      </c>
      <c r="C840" s="36">
        <v>2023</v>
      </c>
      <c r="D840" s="118" t="s">
        <v>1873</v>
      </c>
      <c r="E840" s="118" t="s">
        <v>1874</v>
      </c>
      <c r="N840" s="225" t="s">
        <v>13</v>
      </c>
      <c r="O840" s="225"/>
      <c r="AH840" s="27" t="s">
        <v>1818</v>
      </c>
      <c r="AS840" s="39" t="s">
        <v>720</v>
      </c>
      <c r="AW840" s="39">
        <v>864</v>
      </c>
      <c r="AY840" s="30">
        <v>864</v>
      </c>
      <c r="BB840" s="178" t="s">
        <v>155</v>
      </c>
      <c r="BD840" s="96"/>
      <c r="BF840" s="27" t="s">
        <v>3655</v>
      </c>
      <c r="BG840" s="45">
        <v>45121</v>
      </c>
      <c r="BH840" s="45"/>
      <c r="BI840" s="307"/>
      <c r="BJ840" s="26"/>
      <c r="BK840" s="26"/>
      <c r="BL840" s="26" t="e">
        <v>#VALUE!</v>
      </c>
      <c r="BM840" s="26"/>
      <c r="BN840" s="79"/>
      <c r="BO840" s="79"/>
      <c r="BP840" s="26">
        <f>Tabela3[[#This Row],[1º trim/2025]]+Tabela3[[#This Row],[2º trim/2025]]+Tabela3[[#This Row],[3º trim/2025]]+Tabela3[[#This Row],[4º trim/2025]]</f>
        <v>0</v>
      </c>
      <c r="BQ840" s="26"/>
      <c r="BR840" s="26"/>
      <c r="BS840" s="26"/>
      <c r="BT840" s="26"/>
    </row>
    <row r="841" spans="2:72" hidden="1" x14ac:dyDescent="0.25">
      <c r="B841" s="273">
        <v>841</v>
      </c>
      <c r="C841" s="36">
        <v>2023</v>
      </c>
      <c r="D841" s="118" t="s">
        <v>1807</v>
      </c>
      <c r="E841" s="118" t="s">
        <v>1808</v>
      </c>
      <c r="AG841" s="27" t="s">
        <v>1810</v>
      </c>
      <c r="AH841" s="27" t="s">
        <v>423</v>
      </c>
      <c r="AS841" s="39" t="s">
        <v>31</v>
      </c>
      <c r="AT841" s="40" t="s">
        <v>972</v>
      </c>
      <c r="AW841" s="39">
        <v>849</v>
      </c>
      <c r="AY841" s="30" t="s">
        <v>1811</v>
      </c>
      <c r="BB841" s="178" t="s">
        <v>155</v>
      </c>
      <c r="BD841" s="96"/>
      <c r="BF841" s="27" t="s">
        <v>3655</v>
      </c>
      <c r="BG841" s="45">
        <v>45138</v>
      </c>
      <c r="BH841" s="45"/>
      <c r="BI841" s="33" t="s">
        <v>1809</v>
      </c>
      <c r="BJ841" s="26"/>
      <c r="BK841" s="26"/>
      <c r="BL841" s="26" t="e">
        <v>#VALUE!</v>
      </c>
      <c r="BM841" s="26"/>
      <c r="BN841" s="26"/>
      <c r="BO841" s="79"/>
      <c r="BP841" s="26">
        <f>Tabela3[[#This Row],[1º trim/2025]]+Tabela3[[#This Row],[2º trim/2025]]+Tabela3[[#This Row],[3º trim/2025]]+Tabela3[[#This Row],[4º trim/2025]]</f>
        <v>0</v>
      </c>
      <c r="BQ841" s="26"/>
      <c r="BR841" s="26"/>
      <c r="BS841" s="26"/>
      <c r="BT841" s="26"/>
    </row>
    <row r="842" spans="2:72" hidden="1" x14ac:dyDescent="0.25">
      <c r="B842" s="273">
        <v>842</v>
      </c>
      <c r="C842" s="36">
        <v>2023</v>
      </c>
      <c r="D842" s="118" t="s">
        <v>1752</v>
      </c>
      <c r="E842" s="118" t="s">
        <v>1753</v>
      </c>
      <c r="AH842" s="27" t="s">
        <v>423</v>
      </c>
      <c r="AW842" s="39">
        <v>840</v>
      </c>
      <c r="AY842" s="30" t="s">
        <v>1740</v>
      </c>
      <c r="BB842" s="178" t="s">
        <v>155</v>
      </c>
      <c r="BD842" s="96"/>
      <c r="BF842" s="27" t="s">
        <v>3655</v>
      </c>
      <c r="BG842" s="45">
        <v>45063</v>
      </c>
      <c r="BH842" s="45"/>
      <c r="BJ842" s="26"/>
      <c r="BK842" s="26"/>
      <c r="BL842" s="26" t="e">
        <v>#VALUE!</v>
      </c>
      <c r="BM842" s="26"/>
      <c r="BN842" s="26"/>
      <c r="BO842" s="79"/>
      <c r="BP842" s="26">
        <f>Tabela3[[#This Row],[1º trim/2025]]+Tabela3[[#This Row],[2º trim/2025]]+Tabela3[[#This Row],[3º trim/2025]]+Tabela3[[#This Row],[4º trim/2025]]</f>
        <v>0</v>
      </c>
      <c r="BQ842" s="26"/>
      <c r="BR842" s="26"/>
      <c r="BS842" s="26"/>
      <c r="BT842" s="26"/>
    </row>
    <row r="843" spans="2:72" hidden="1" x14ac:dyDescent="0.25">
      <c r="B843" s="273">
        <v>843</v>
      </c>
      <c r="C843" s="36">
        <v>2023</v>
      </c>
      <c r="D843" s="118" t="s">
        <v>2981</v>
      </c>
      <c r="E843" s="118" t="s">
        <v>2982</v>
      </c>
      <c r="AC843" s="26" t="s">
        <v>2983</v>
      </c>
      <c r="AG843" s="27" t="s">
        <v>2984</v>
      </c>
      <c r="AS843" s="39" t="s">
        <v>1656</v>
      </c>
      <c r="AT843" s="40" t="s">
        <v>972</v>
      </c>
      <c r="BB843" s="178" t="s">
        <v>155</v>
      </c>
      <c r="BD843" s="96"/>
      <c r="BE843" s="46" t="s">
        <v>4797</v>
      </c>
      <c r="BH843" s="45"/>
      <c r="BJ843" s="26"/>
      <c r="BK843" s="26"/>
      <c r="BL843" s="26" t="e">
        <v>#VALUE!</v>
      </c>
      <c r="BM843" s="26"/>
      <c r="BN843" s="26"/>
      <c r="BO843" s="79"/>
      <c r="BP843" s="26">
        <f>Tabela3[[#This Row],[1º trim/2025]]+Tabela3[[#This Row],[2º trim/2025]]+Tabela3[[#This Row],[3º trim/2025]]+Tabela3[[#This Row],[4º trim/2025]]</f>
        <v>0</v>
      </c>
      <c r="BQ843" s="26"/>
      <c r="BR843" s="26"/>
      <c r="BS843" s="26"/>
      <c r="BT843" s="26"/>
    </row>
    <row r="844" spans="2:72" hidden="1" x14ac:dyDescent="0.25">
      <c r="B844" s="273">
        <v>844</v>
      </c>
      <c r="C844" s="36">
        <v>2023</v>
      </c>
      <c r="D844" s="118" t="s">
        <v>1802</v>
      </c>
      <c r="E844" s="118" t="s">
        <v>1803</v>
      </c>
      <c r="AC844" s="26" t="s">
        <v>1804</v>
      </c>
      <c r="AH844" s="27" t="s">
        <v>1555</v>
      </c>
      <c r="AS844" s="39" t="s">
        <v>720</v>
      </c>
      <c r="AW844" s="39">
        <v>848</v>
      </c>
      <c r="AY844" s="30" t="s">
        <v>1806</v>
      </c>
      <c r="BB844" s="178" t="s">
        <v>155</v>
      </c>
      <c r="BD844" s="96"/>
      <c r="BF844" s="27" t="s">
        <v>3655</v>
      </c>
      <c r="BG844" s="45">
        <v>45138</v>
      </c>
      <c r="BH844" s="45"/>
      <c r="BI844" s="307"/>
      <c r="BJ844" s="26"/>
      <c r="BK844" s="26"/>
      <c r="BL844" s="26" t="e">
        <v>#VALUE!</v>
      </c>
      <c r="BM844" s="26"/>
      <c r="BN844" s="26"/>
      <c r="BO844" s="79"/>
      <c r="BP844" s="26">
        <f>Tabela3[[#This Row],[1º trim/2025]]+Tabela3[[#This Row],[2º trim/2025]]+Tabela3[[#This Row],[3º trim/2025]]+Tabela3[[#This Row],[4º trim/2025]]</f>
        <v>0</v>
      </c>
      <c r="BQ844" s="26"/>
      <c r="BR844" s="26"/>
      <c r="BS844" s="26"/>
      <c r="BT844" s="26"/>
    </row>
    <row r="845" spans="2:72" hidden="1" x14ac:dyDescent="0.25">
      <c r="B845" s="273">
        <v>845</v>
      </c>
      <c r="C845" s="36">
        <v>2023</v>
      </c>
      <c r="D845" s="118" t="s">
        <v>1812</v>
      </c>
      <c r="E845" s="118" t="s">
        <v>1813</v>
      </c>
      <c r="N845" s="225" t="s">
        <v>3667</v>
      </c>
      <c r="O845" s="225"/>
      <c r="AW845" s="39">
        <v>851</v>
      </c>
      <c r="AY845" s="30" t="s">
        <v>1815</v>
      </c>
      <c r="BB845" s="178" t="s">
        <v>155</v>
      </c>
      <c r="BD845" s="96"/>
      <c r="BF845" s="27" t="s">
        <v>3655</v>
      </c>
      <c r="BG845" s="45">
        <v>45128</v>
      </c>
      <c r="BH845" s="45"/>
      <c r="BI845" s="34" t="s">
        <v>1814</v>
      </c>
      <c r="BJ845" s="26"/>
      <c r="BK845" s="26"/>
      <c r="BL845" s="26" t="e">
        <v>#VALUE!</v>
      </c>
      <c r="BM845" s="26"/>
      <c r="BN845" s="26"/>
      <c r="BO845" s="79"/>
      <c r="BP845" s="26">
        <f>Tabela3[[#This Row],[1º trim/2025]]+Tabela3[[#This Row],[2º trim/2025]]+Tabela3[[#This Row],[3º trim/2025]]+Tabela3[[#This Row],[4º trim/2025]]</f>
        <v>0</v>
      </c>
      <c r="BQ845" s="26"/>
      <c r="BR845" s="26"/>
      <c r="BS845" s="26"/>
      <c r="BT845" s="26"/>
    </row>
    <row r="846" spans="2:72" hidden="1" x14ac:dyDescent="0.25">
      <c r="B846" s="273">
        <v>846</v>
      </c>
      <c r="C846" s="36">
        <v>2023</v>
      </c>
      <c r="D846" s="118" t="s">
        <v>1860</v>
      </c>
      <c r="E846" s="118" t="s">
        <v>1861</v>
      </c>
      <c r="V846" s="33" t="s">
        <v>1862</v>
      </c>
      <c r="AC846" s="26" t="s">
        <v>572</v>
      </c>
      <c r="AG846" s="27" t="s">
        <v>1834</v>
      </c>
      <c r="AH846" s="27" t="s">
        <v>1338</v>
      </c>
      <c r="AJ846" s="184">
        <v>400</v>
      </c>
      <c r="AN846" s="27" t="s">
        <v>215</v>
      </c>
      <c r="AO846" s="184">
        <v>2023</v>
      </c>
      <c r="AP846" s="38">
        <v>45092</v>
      </c>
      <c r="AQ846" s="38">
        <v>45093</v>
      </c>
      <c r="AR846" s="39" t="s">
        <v>664</v>
      </c>
      <c r="AS846" s="39" t="s">
        <v>1304</v>
      </c>
      <c r="AU846" s="41">
        <v>0.70833333333333337</v>
      </c>
      <c r="AV846" s="42" t="s">
        <v>1864</v>
      </c>
      <c r="AW846" s="39">
        <v>862</v>
      </c>
      <c r="AY846" s="30" t="s">
        <v>1865</v>
      </c>
      <c r="BB846" s="178" t="s">
        <v>155</v>
      </c>
      <c r="BD846" s="96"/>
      <c r="BF846" s="27" t="s">
        <v>3655</v>
      </c>
      <c r="BG846" s="45">
        <v>45153</v>
      </c>
      <c r="BH846" s="45"/>
      <c r="BI846" s="34" t="s">
        <v>1863</v>
      </c>
      <c r="BJ846" s="26"/>
      <c r="BK846" s="26"/>
      <c r="BL846" s="26" t="e">
        <v>#VALUE!</v>
      </c>
      <c r="BM846" s="26"/>
      <c r="BN846" s="26"/>
      <c r="BO846" s="79"/>
      <c r="BP846" s="26">
        <f>Tabela3[[#This Row],[1º trim/2025]]+Tabela3[[#This Row],[2º trim/2025]]+Tabela3[[#This Row],[3º trim/2025]]+Tabela3[[#This Row],[4º trim/2025]]</f>
        <v>0</v>
      </c>
      <c r="BQ846" s="26"/>
      <c r="BR846" s="26"/>
      <c r="BS846" s="26"/>
      <c r="BT846" s="26"/>
    </row>
    <row r="847" spans="2:72" hidden="1" x14ac:dyDescent="0.25">
      <c r="B847" s="273">
        <v>847</v>
      </c>
      <c r="C847" s="36">
        <v>2023</v>
      </c>
      <c r="D847" s="118" t="s">
        <v>1782</v>
      </c>
      <c r="E847" s="118" t="s">
        <v>1783</v>
      </c>
      <c r="Q847" s="30" t="s">
        <v>750</v>
      </c>
      <c r="AC847" s="26" t="s">
        <v>750</v>
      </c>
      <c r="AG847" s="27" t="s">
        <v>1481</v>
      </c>
      <c r="AH847" s="27" t="s">
        <v>423</v>
      </c>
      <c r="AJ847" s="184">
        <v>20</v>
      </c>
      <c r="AN847" s="27" t="s">
        <v>215</v>
      </c>
      <c r="AO847" s="184">
        <v>2023</v>
      </c>
      <c r="AP847" s="38">
        <v>45048</v>
      </c>
      <c r="AQ847" s="38">
        <v>45134</v>
      </c>
      <c r="AR847" s="39" t="s">
        <v>664</v>
      </c>
      <c r="AS847" s="39" t="s">
        <v>720</v>
      </c>
      <c r="AT847" s="40" t="s">
        <v>972</v>
      </c>
      <c r="AU847" s="41">
        <v>20</v>
      </c>
      <c r="AV847" s="42" t="s">
        <v>1785</v>
      </c>
      <c r="AW847" s="39">
        <v>843</v>
      </c>
      <c r="AY847" s="30" t="s">
        <v>1786</v>
      </c>
      <c r="BB847" s="178" t="s">
        <v>155</v>
      </c>
      <c r="BD847" s="96"/>
      <c r="BE847" s="46" t="s">
        <v>1787</v>
      </c>
      <c r="BF847" s="27" t="s">
        <v>3655</v>
      </c>
      <c r="BG847" s="45">
        <v>45174</v>
      </c>
      <c r="BH847" s="45"/>
      <c r="BI847" s="33" t="s">
        <v>1784</v>
      </c>
      <c r="BJ847" s="26"/>
      <c r="BK847" s="26"/>
      <c r="BL847" s="26" t="e">
        <v>#VALUE!</v>
      </c>
      <c r="BM847" s="26"/>
      <c r="BN847" s="26"/>
      <c r="BO847" s="79"/>
      <c r="BP847" s="26">
        <f>Tabela3[[#This Row],[1º trim/2025]]+Tabela3[[#This Row],[2º trim/2025]]+Tabela3[[#This Row],[3º trim/2025]]+Tabela3[[#This Row],[4º trim/2025]]</f>
        <v>0</v>
      </c>
      <c r="BQ847" s="26"/>
      <c r="BR847" s="26"/>
      <c r="BS847" s="26"/>
      <c r="BT847" s="26"/>
    </row>
    <row r="848" spans="2:72" hidden="1" x14ac:dyDescent="0.25">
      <c r="B848" s="273">
        <v>848</v>
      </c>
      <c r="C848" s="36">
        <v>2023</v>
      </c>
      <c r="D848" s="118" t="s">
        <v>1755</v>
      </c>
      <c r="E848" s="118" t="s">
        <v>1756</v>
      </c>
      <c r="AF848" s="27" t="s">
        <v>45</v>
      </c>
      <c r="AV848" s="42" t="s">
        <v>1744</v>
      </c>
      <c r="AW848" s="39">
        <v>840</v>
      </c>
      <c r="AY848" s="30" t="s">
        <v>1740</v>
      </c>
      <c r="BB848" s="178" t="s">
        <v>155</v>
      </c>
      <c r="BD848" s="96"/>
      <c r="BF848" s="27" t="s">
        <v>3655</v>
      </c>
      <c r="BG848" s="45">
        <v>45146</v>
      </c>
      <c r="BH848" s="45"/>
      <c r="BJ848" s="26"/>
      <c r="BK848" s="26"/>
      <c r="BL848" s="26" t="e">
        <v>#VALUE!</v>
      </c>
      <c r="BM848" s="26"/>
      <c r="BN848" s="26"/>
      <c r="BO848" s="79"/>
      <c r="BP848" s="26">
        <f>Tabela3[[#This Row],[1º trim/2025]]+Tabela3[[#This Row],[2º trim/2025]]+Tabela3[[#This Row],[3º trim/2025]]+Tabela3[[#This Row],[4º trim/2025]]</f>
        <v>0</v>
      </c>
      <c r="BQ848" s="26"/>
      <c r="BR848" s="26"/>
      <c r="BS848" s="26"/>
      <c r="BT848" s="26"/>
    </row>
    <row r="849" spans="1:72" hidden="1" x14ac:dyDescent="0.25">
      <c r="B849" s="273">
        <v>849</v>
      </c>
      <c r="C849" s="36">
        <v>2023</v>
      </c>
      <c r="D849" s="118" t="s">
        <v>1850</v>
      </c>
      <c r="E849" s="118" t="s">
        <v>1851</v>
      </c>
      <c r="AF849" s="27" t="s">
        <v>736</v>
      </c>
      <c r="AW849" s="39">
        <v>860</v>
      </c>
      <c r="BB849" s="178" t="s">
        <v>155</v>
      </c>
      <c r="BD849" s="96"/>
      <c r="BG849" s="45">
        <v>45146</v>
      </c>
      <c r="BH849" s="45"/>
      <c r="BJ849" s="26"/>
      <c r="BK849" s="26"/>
      <c r="BL849" s="26"/>
      <c r="BM849" s="26"/>
      <c r="BN849" s="26"/>
      <c r="BO849" s="79"/>
      <c r="BP849" s="26">
        <f>Tabela3[[#This Row],[1º trim/2025]]+Tabela3[[#This Row],[2º trim/2025]]+Tabela3[[#This Row],[3º trim/2025]]+Tabela3[[#This Row],[4º trim/2025]]</f>
        <v>0</v>
      </c>
      <c r="BQ849" s="26"/>
      <c r="BR849" s="26"/>
      <c r="BS849" s="26"/>
      <c r="BT849" s="26"/>
    </row>
    <row r="850" spans="1:72" hidden="1" x14ac:dyDescent="0.25">
      <c r="B850" s="273">
        <v>850</v>
      </c>
      <c r="C850" s="36">
        <v>2023</v>
      </c>
      <c r="D850" s="118" t="s">
        <v>1850</v>
      </c>
      <c r="E850" s="118" t="s">
        <v>1852</v>
      </c>
      <c r="V850" s="33">
        <v>9035156</v>
      </c>
      <c r="AD850" s="26" t="s">
        <v>1833</v>
      </c>
      <c r="AG850" s="27" t="s">
        <v>1834</v>
      </c>
      <c r="AH850" s="27" t="s">
        <v>1733</v>
      </c>
      <c r="AN850" s="27" t="s">
        <v>154</v>
      </c>
      <c r="AO850" s="184">
        <v>2023</v>
      </c>
      <c r="AP850" s="38">
        <v>45070</v>
      </c>
      <c r="AQ850" s="38">
        <v>45070</v>
      </c>
      <c r="AR850" s="39" t="s">
        <v>664</v>
      </c>
      <c r="AS850" s="39" t="s">
        <v>1840</v>
      </c>
      <c r="AU850" s="41">
        <v>0.33333333333333331</v>
      </c>
      <c r="AV850" s="42" t="s">
        <v>874</v>
      </c>
      <c r="AW850" s="39">
        <v>860</v>
      </c>
      <c r="AY850" s="30" t="s">
        <v>1854</v>
      </c>
      <c r="BB850" s="178" t="s">
        <v>155</v>
      </c>
      <c r="BD850" s="96"/>
      <c r="BF850" s="27" t="s">
        <v>3655</v>
      </c>
      <c r="BG850" s="45">
        <v>45146</v>
      </c>
      <c r="BH850" s="45"/>
      <c r="BJ850" s="26"/>
      <c r="BK850" s="26"/>
      <c r="BL850" s="26" t="e">
        <v>#VALUE!</v>
      </c>
      <c r="BM850" s="26"/>
      <c r="BN850" s="26"/>
      <c r="BO850" s="79"/>
      <c r="BP850" s="26">
        <f>Tabela3[[#This Row],[1º trim/2025]]+Tabela3[[#This Row],[2º trim/2025]]+Tabela3[[#This Row],[3º trim/2025]]+Tabela3[[#This Row],[4º trim/2025]]</f>
        <v>0</v>
      </c>
      <c r="BQ850" s="26"/>
      <c r="BR850" s="26"/>
      <c r="BS850" s="26"/>
      <c r="BT850" s="26"/>
    </row>
    <row r="851" spans="1:72" hidden="1" x14ac:dyDescent="0.25">
      <c r="B851" s="273">
        <v>851</v>
      </c>
      <c r="C851" s="36">
        <v>2023</v>
      </c>
      <c r="D851" s="118" t="s">
        <v>1850</v>
      </c>
      <c r="E851" s="118" t="s">
        <v>1855</v>
      </c>
      <c r="V851" s="33">
        <v>9035156</v>
      </c>
      <c r="AD851" s="26" t="s">
        <v>1833</v>
      </c>
      <c r="AG851" s="27" t="s">
        <v>1834</v>
      </c>
      <c r="AH851" s="27" t="s">
        <v>1733</v>
      </c>
      <c r="AN851" s="27" t="s">
        <v>154</v>
      </c>
      <c r="AO851" s="184">
        <v>2023</v>
      </c>
      <c r="AP851" s="38">
        <v>45071</v>
      </c>
      <c r="AQ851" s="38">
        <v>45071</v>
      </c>
      <c r="AR851" s="39" t="s">
        <v>664</v>
      </c>
      <c r="AS851" s="39" t="s">
        <v>1840</v>
      </c>
      <c r="AU851" s="41">
        <v>0.20833333333333334</v>
      </c>
      <c r="AV851" s="42" t="s">
        <v>611</v>
      </c>
      <c r="AW851" s="39">
        <v>860</v>
      </c>
      <c r="AY851" s="30" t="s">
        <v>1854</v>
      </c>
      <c r="BB851" s="178" t="s">
        <v>155</v>
      </c>
      <c r="BD851" s="96"/>
      <c r="BF851" s="27" t="s">
        <v>3655</v>
      </c>
      <c r="BG851" s="45">
        <v>45146</v>
      </c>
      <c r="BH851" s="45"/>
      <c r="BJ851" s="26"/>
      <c r="BK851" s="26"/>
      <c r="BL851" s="26" t="e">
        <v>#VALUE!</v>
      </c>
      <c r="BM851" s="26"/>
      <c r="BN851" s="26"/>
      <c r="BO851" s="79"/>
      <c r="BP851" s="26">
        <f>Tabela3[[#This Row],[1º trim/2025]]+Tabela3[[#This Row],[2º trim/2025]]+Tabela3[[#This Row],[3º trim/2025]]+Tabela3[[#This Row],[4º trim/2025]]</f>
        <v>0</v>
      </c>
      <c r="BQ851" s="26"/>
      <c r="BR851" s="26"/>
      <c r="BS851" s="26"/>
      <c r="BT851" s="26"/>
    </row>
    <row r="852" spans="1:72" hidden="1" x14ac:dyDescent="0.25">
      <c r="A852" s="44" t="s">
        <v>501</v>
      </c>
      <c r="B852" s="273">
        <v>852</v>
      </c>
      <c r="C852" s="36">
        <v>2023</v>
      </c>
      <c r="D852" s="118" t="s">
        <v>2067</v>
      </c>
      <c r="E852" s="118" t="s">
        <v>2068</v>
      </c>
      <c r="G852" s="296" t="s">
        <v>3654</v>
      </c>
      <c r="AG852" s="27" t="s">
        <v>1834</v>
      </c>
      <c r="AL852" s="120" t="s">
        <v>29</v>
      </c>
      <c r="AN852" s="27" t="s">
        <v>154</v>
      </c>
      <c r="AP852" s="38" t="s">
        <v>501</v>
      </c>
      <c r="AQ852" s="38" t="s">
        <v>501</v>
      </c>
      <c r="AR852" s="39" t="s">
        <v>664</v>
      </c>
      <c r="AS852" s="39" t="s">
        <v>31</v>
      </c>
      <c r="AT852" s="40" t="s">
        <v>424</v>
      </c>
      <c r="AU852" s="41">
        <v>1.25</v>
      </c>
      <c r="AV852" s="42" t="s">
        <v>1794</v>
      </c>
      <c r="AW852" s="39">
        <v>908</v>
      </c>
      <c r="AY852" s="30" t="s">
        <v>2069</v>
      </c>
      <c r="BB852" s="178"/>
      <c r="BC852" s="96" t="s">
        <v>501</v>
      </c>
      <c r="BF852" s="27" t="s">
        <v>3655</v>
      </c>
      <c r="BG852" s="45">
        <v>45741</v>
      </c>
      <c r="BH852" s="45"/>
      <c r="BL852" s="28">
        <v>6</v>
      </c>
      <c r="BM852" s="27" t="s">
        <v>3785</v>
      </c>
      <c r="BN852" s="194">
        <v>437</v>
      </c>
      <c r="BP852" s="26">
        <f>Tabela3[[#This Row],[1º trim/2025]]+Tabela3[[#This Row],[2º trim/2025]]+Tabela3[[#This Row],[3º trim/2025]]+Tabela3[[#This Row],[4º trim/2025]]</f>
        <v>12</v>
      </c>
      <c r="BQ852" s="28">
        <v>12</v>
      </c>
    </row>
    <row r="853" spans="1:72" hidden="1" x14ac:dyDescent="0.25">
      <c r="B853" s="273">
        <v>853</v>
      </c>
      <c r="C853" s="36">
        <v>2023</v>
      </c>
      <c r="D853" s="118" t="s">
        <v>3006</v>
      </c>
      <c r="E853" s="118" t="s">
        <v>3007</v>
      </c>
      <c r="AH853" s="27" t="s">
        <v>1818</v>
      </c>
      <c r="AQ853" s="38">
        <v>45043</v>
      </c>
      <c r="AR853" s="39" t="s">
        <v>1887</v>
      </c>
      <c r="AS853" s="39" t="s">
        <v>720</v>
      </c>
      <c r="BB853" s="178" t="s">
        <v>155</v>
      </c>
      <c r="BD853" s="96"/>
      <c r="BE853" s="46" t="s">
        <v>3008</v>
      </c>
      <c r="BH853" s="45"/>
      <c r="BI853" s="307"/>
      <c r="BJ853" s="26"/>
      <c r="BK853" s="26"/>
      <c r="BL853" s="26" t="e">
        <v>#VALUE!</v>
      </c>
      <c r="BM853" s="26"/>
      <c r="BN853" s="26"/>
      <c r="BO853" s="79"/>
      <c r="BP853" s="26">
        <f>Tabela3[[#This Row],[1º trim/2025]]+Tabela3[[#This Row],[2º trim/2025]]+Tabela3[[#This Row],[3º trim/2025]]+Tabela3[[#This Row],[4º trim/2025]]</f>
        <v>0</v>
      </c>
      <c r="BQ853" s="26"/>
      <c r="BR853" s="26"/>
      <c r="BS853" s="26"/>
      <c r="BT853" s="26"/>
    </row>
    <row r="854" spans="1:72" hidden="1" x14ac:dyDescent="0.25">
      <c r="B854" s="273">
        <v>854</v>
      </c>
      <c r="C854" s="36">
        <v>2023</v>
      </c>
      <c r="D854" s="118" t="s">
        <v>1837</v>
      </c>
      <c r="E854" s="118" t="s">
        <v>1838</v>
      </c>
      <c r="L854" s="224" t="s">
        <v>2131</v>
      </c>
      <c r="V854" s="33">
        <v>9018411</v>
      </c>
      <c r="AC854" s="26" t="s">
        <v>1710</v>
      </c>
      <c r="AG854" s="27" t="s">
        <v>1834</v>
      </c>
      <c r="AH854" s="27" t="s">
        <v>2771</v>
      </c>
      <c r="AJ854" s="184">
        <v>280</v>
      </c>
      <c r="AN854" s="27" t="s">
        <v>154</v>
      </c>
      <c r="AO854" s="184">
        <v>2023</v>
      </c>
      <c r="AP854" s="38">
        <v>45077</v>
      </c>
      <c r="AQ854" s="38">
        <v>45079</v>
      </c>
      <c r="AR854" s="39" t="s">
        <v>664</v>
      </c>
      <c r="AS854" s="39" t="s">
        <v>1840</v>
      </c>
      <c r="AU854" s="41">
        <v>0.95833333333333337</v>
      </c>
      <c r="AV854" s="42" t="s">
        <v>1841</v>
      </c>
      <c r="AW854" s="39">
        <v>858</v>
      </c>
      <c r="AY854" s="30" t="s">
        <v>1842</v>
      </c>
      <c r="BB854" s="178" t="s">
        <v>155</v>
      </c>
      <c r="BD854" s="96"/>
      <c r="BE854" s="46" t="s">
        <v>1843</v>
      </c>
      <c r="BF854" s="27" t="s">
        <v>3655</v>
      </c>
      <c r="BG854" s="45">
        <v>45404</v>
      </c>
      <c r="BH854" s="45"/>
      <c r="BI854" s="34" t="s">
        <v>1839</v>
      </c>
      <c r="BJ854" s="26"/>
      <c r="BK854" s="26"/>
      <c r="BL854" s="26" t="e">
        <v>#VALUE!</v>
      </c>
      <c r="BM854" s="26"/>
      <c r="BN854" s="26"/>
      <c r="BO854" s="79"/>
      <c r="BP854" s="26">
        <f>Tabela3[[#This Row],[1º trim/2025]]+Tabela3[[#This Row],[2º trim/2025]]+Tabela3[[#This Row],[3º trim/2025]]+Tabela3[[#This Row],[4º trim/2025]]</f>
        <v>0</v>
      </c>
      <c r="BQ854" s="26"/>
      <c r="BR854" s="26"/>
      <c r="BS854" s="26"/>
      <c r="BT854" s="26"/>
    </row>
    <row r="855" spans="1:72" hidden="1" x14ac:dyDescent="0.25">
      <c r="B855" s="273">
        <v>855</v>
      </c>
      <c r="C855" s="36">
        <v>2023</v>
      </c>
      <c r="D855" s="118" t="s">
        <v>1866</v>
      </c>
      <c r="E855" s="118" t="s">
        <v>1867</v>
      </c>
      <c r="V855" s="33">
        <v>9094414</v>
      </c>
      <c r="AC855" s="26" t="s">
        <v>3786</v>
      </c>
      <c r="AF855" s="27" t="s">
        <v>610</v>
      </c>
      <c r="AH855" s="27" t="s">
        <v>423</v>
      </c>
      <c r="AN855" s="27" t="s">
        <v>154</v>
      </c>
      <c r="AO855" s="184">
        <v>2023</v>
      </c>
      <c r="AP855" s="38">
        <v>45082</v>
      </c>
      <c r="AQ855" s="38">
        <v>45082</v>
      </c>
      <c r="AR855" s="39" t="s">
        <v>664</v>
      </c>
      <c r="AS855" s="39" t="s">
        <v>1333</v>
      </c>
      <c r="AT855" s="40" t="s">
        <v>1870</v>
      </c>
      <c r="AU855" s="41">
        <v>0.16666666666666666</v>
      </c>
      <c r="AV855" s="42" t="s">
        <v>1871</v>
      </c>
      <c r="AW855" s="39">
        <v>863</v>
      </c>
      <c r="AY855" s="30" t="s">
        <v>1872</v>
      </c>
      <c r="BB855" s="178" t="s">
        <v>155</v>
      </c>
      <c r="BD855" s="96"/>
      <c r="BF855" s="27" t="s">
        <v>3655</v>
      </c>
      <c r="BG855" s="45">
        <v>45146</v>
      </c>
      <c r="BH855" s="45"/>
      <c r="BI855" s="33" t="s">
        <v>1868</v>
      </c>
      <c r="BJ855" s="26"/>
      <c r="BK855" s="26"/>
      <c r="BL855" s="26" t="e">
        <v>#VALUE!</v>
      </c>
      <c r="BM855" s="26"/>
      <c r="BN855" s="26"/>
      <c r="BO855" s="79"/>
      <c r="BP855" s="26">
        <f>Tabela3[[#This Row],[1º trim/2025]]+Tabela3[[#This Row],[2º trim/2025]]+Tabela3[[#This Row],[3º trim/2025]]+Tabela3[[#This Row],[4º trim/2025]]</f>
        <v>0</v>
      </c>
      <c r="BQ855" s="26"/>
      <c r="BR855" s="26"/>
      <c r="BS855" s="26"/>
      <c r="BT855" s="26"/>
    </row>
    <row r="856" spans="1:72" hidden="1" x14ac:dyDescent="0.25">
      <c r="B856" s="273">
        <v>856</v>
      </c>
      <c r="C856" s="36">
        <v>2023</v>
      </c>
      <c r="D856" s="118" t="s">
        <v>1757</v>
      </c>
      <c r="E856" s="118" t="s">
        <v>1758</v>
      </c>
      <c r="AW856" s="39">
        <v>840</v>
      </c>
      <c r="AY856" s="30" t="s">
        <v>1740</v>
      </c>
      <c r="BB856" s="178" t="s">
        <v>155</v>
      </c>
      <c r="BD856" s="96"/>
      <c r="BF856" s="27" t="s">
        <v>3655</v>
      </c>
      <c r="BG856" s="45">
        <v>45139</v>
      </c>
      <c r="BH856" s="45"/>
      <c r="BJ856" s="26"/>
      <c r="BK856" s="26"/>
      <c r="BL856" s="26" t="e">
        <v>#VALUE!</v>
      </c>
      <c r="BM856" s="26"/>
      <c r="BN856" s="26"/>
      <c r="BO856" s="79"/>
      <c r="BP856" s="26">
        <f>Tabela3[[#This Row],[1º trim/2025]]+Tabela3[[#This Row],[2º trim/2025]]+Tabela3[[#This Row],[3º trim/2025]]+Tabela3[[#This Row],[4º trim/2025]]</f>
        <v>0</v>
      </c>
      <c r="BQ856" s="26"/>
      <c r="BR856" s="26"/>
      <c r="BS856" s="26"/>
      <c r="BT856" s="26"/>
    </row>
    <row r="857" spans="1:72" hidden="1" x14ac:dyDescent="0.25">
      <c r="B857" s="273">
        <v>857</v>
      </c>
      <c r="C857" s="36">
        <v>2023</v>
      </c>
      <c r="D857" s="118" t="s">
        <v>3025</v>
      </c>
      <c r="E857" s="118" t="s">
        <v>3026</v>
      </c>
      <c r="AH857" s="27" t="s">
        <v>1818</v>
      </c>
      <c r="AR857" s="39" t="s">
        <v>1887</v>
      </c>
      <c r="AS857" s="39" t="s">
        <v>1840</v>
      </c>
      <c r="BB857" s="178" t="s">
        <v>155</v>
      </c>
      <c r="BD857" s="96"/>
      <c r="BE857" s="46" t="s">
        <v>3027</v>
      </c>
      <c r="BH857" s="45"/>
      <c r="BJ857" s="26"/>
      <c r="BK857" s="26"/>
      <c r="BL857" s="26" t="e">
        <v>#VALUE!</v>
      </c>
      <c r="BM857" s="26"/>
      <c r="BN857" s="26"/>
      <c r="BO857" s="79"/>
      <c r="BP857" s="26">
        <f>Tabela3[[#This Row],[1º trim/2025]]+Tabela3[[#This Row],[2º trim/2025]]+Tabela3[[#This Row],[3º trim/2025]]+Tabela3[[#This Row],[4º trim/2025]]</f>
        <v>0</v>
      </c>
      <c r="BQ857" s="26"/>
      <c r="BR857" s="26"/>
      <c r="BS857" s="26"/>
      <c r="BT857" s="26"/>
    </row>
    <row r="858" spans="1:72" hidden="1" x14ac:dyDescent="0.25">
      <c r="B858" s="273">
        <v>858</v>
      </c>
      <c r="C858" s="36">
        <v>2023</v>
      </c>
      <c r="D858" s="118" t="s">
        <v>3033</v>
      </c>
      <c r="E858" s="118" t="s">
        <v>3034</v>
      </c>
      <c r="AH858" s="27" t="s">
        <v>1818</v>
      </c>
      <c r="AR858" s="39" t="s">
        <v>1887</v>
      </c>
      <c r="BB858" s="178" t="s">
        <v>155</v>
      </c>
      <c r="BD858" s="96"/>
      <c r="BE858" s="46" t="s">
        <v>3035</v>
      </c>
      <c r="BH858" s="45"/>
      <c r="BJ858" s="26"/>
      <c r="BK858" s="26"/>
      <c r="BL858" s="26" t="e">
        <v>#VALUE!</v>
      </c>
      <c r="BM858" s="26"/>
      <c r="BN858" s="26"/>
      <c r="BO858" s="79"/>
      <c r="BP858" s="26">
        <f>Tabela3[[#This Row],[1º trim/2025]]+Tabela3[[#This Row],[2º trim/2025]]+Tabela3[[#This Row],[3º trim/2025]]+Tabela3[[#This Row],[4º trim/2025]]</f>
        <v>0</v>
      </c>
      <c r="BQ858" s="26"/>
      <c r="BR858" s="26"/>
      <c r="BS858" s="26"/>
      <c r="BT858" s="26"/>
    </row>
    <row r="859" spans="1:72" hidden="1" x14ac:dyDescent="0.25">
      <c r="B859" s="273">
        <v>859</v>
      </c>
      <c r="C859" s="36">
        <v>2023</v>
      </c>
      <c r="D859" s="118" t="s">
        <v>1820</v>
      </c>
      <c r="E859" s="118" t="s">
        <v>1821</v>
      </c>
      <c r="Q859" s="30" t="s">
        <v>2061</v>
      </c>
      <c r="AL859" s="120" t="s">
        <v>38</v>
      </c>
      <c r="AW859" s="39">
        <v>853</v>
      </c>
      <c r="AY859" s="30" t="s">
        <v>1823</v>
      </c>
      <c r="BB859" s="178" t="s">
        <v>155</v>
      </c>
      <c r="BD859" s="96"/>
      <c r="BE859" s="46" t="s">
        <v>2061</v>
      </c>
      <c r="BF859" s="27" t="s">
        <v>3655</v>
      </c>
      <c r="BG859" s="45">
        <v>45142</v>
      </c>
      <c r="BH859" s="45"/>
      <c r="BI859" s="307"/>
      <c r="BJ859" s="26"/>
      <c r="BK859" s="26"/>
      <c r="BL859" s="26" t="e">
        <v>#VALUE!</v>
      </c>
      <c r="BM859" s="26"/>
      <c r="BN859" s="26"/>
      <c r="BO859" s="79"/>
      <c r="BP859" s="26">
        <f>Tabela3[[#This Row],[1º trim/2025]]+Tabela3[[#This Row],[2º trim/2025]]+Tabela3[[#This Row],[3º trim/2025]]+Tabela3[[#This Row],[4º trim/2025]]</f>
        <v>0</v>
      </c>
      <c r="BQ859" s="26"/>
      <c r="BR859" s="26"/>
      <c r="BS859" s="26"/>
      <c r="BT859" s="26"/>
    </row>
    <row r="860" spans="1:72" hidden="1" x14ac:dyDescent="0.25">
      <c r="B860" s="273">
        <v>860</v>
      </c>
      <c r="C860" s="36">
        <v>2023</v>
      </c>
      <c r="D860" s="118" t="s">
        <v>1929</v>
      </c>
      <c r="E860" s="118" t="s">
        <v>1930</v>
      </c>
      <c r="AC860" s="26" t="s">
        <v>1932</v>
      </c>
      <c r="AH860" s="27" t="s">
        <v>423</v>
      </c>
      <c r="AO860" s="184">
        <v>2023</v>
      </c>
      <c r="AP860" s="38">
        <v>45141</v>
      </c>
      <c r="AQ860" s="38">
        <v>45147</v>
      </c>
      <c r="AR860" s="39" t="s">
        <v>664</v>
      </c>
      <c r="AS860" s="39" t="s">
        <v>720</v>
      </c>
      <c r="AU860" s="41">
        <v>0.125</v>
      </c>
      <c r="AV860" s="42" t="s">
        <v>1968</v>
      </c>
      <c r="AW860" s="39">
        <v>876</v>
      </c>
      <c r="AY860" s="30" t="s">
        <v>1934</v>
      </c>
      <c r="BB860" s="178" t="s">
        <v>155</v>
      </c>
      <c r="BD860" s="96"/>
      <c r="BE860" s="46" t="s">
        <v>1935</v>
      </c>
      <c r="BF860" s="27" t="s">
        <v>3655</v>
      </c>
      <c r="BG860" s="45">
        <v>45195</v>
      </c>
      <c r="BH860" s="45"/>
      <c r="BI860" s="33" t="s">
        <v>1931</v>
      </c>
      <c r="BJ860" s="26"/>
      <c r="BK860" s="26"/>
      <c r="BL860" s="26" t="e">
        <v>#VALUE!</v>
      </c>
      <c r="BM860" s="26"/>
      <c r="BN860" s="26"/>
      <c r="BO860" s="79"/>
      <c r="BP860" s="26">
        <f>Tabela3[[#This Row],[1º trim/2025]]+Tabela3[[#This Row],[2º trim/2025]]+Tabela3[[#This Row],[3º trim/2025]]+Tabela3[[#This Row],[4º trim/2025]]</f>
        <v>0</v>
      </c>
      <c r="BQ860" s="26"/>
      <c r="BR860" s="26"/>
      <c r="BS860" s="26"/>
      <c r="BT860" s="26"/>
    </row>
    <row r="861" spans="1:72" hidden="1" x14ac:dyDescent="0.25">
      <c r="B861" s="273">
        <v>861</v>
      </c>
      <c r="C861" s="36">
        <v>2023</v>
      </c>
      <c r="D861" s="118" t="s">
        <v>3040</v>
      </c>
      <c r="E861" s="118" t="s">
        <v>3041</v>
      </c>
      <c r="AN861" s="27" t="s">
        <v>1747</v>
      </c>
      <c r="AO861" s="184">
        <v>2023</v>
      </c>
      <c r="AP861" s="38">
        <v>45062</v>
      </c>
      <c r="AQ861" s="38">
        <v>45083</v>
      </c>
      <c r="AR861" s="39" t="s">
        <v>39</v>
      </c>
      <c r="AS861" s="39" t="s">
        <v>720</v>
      </c>
      <c r="AV861" s="42" t="s">
        <v>1894</v>
      </c>
      <c r="BB861" s="178" t="s">
        <v>155</v>
      </c>
      <c r="BD861" s="96"/>
      <c r="BG861" s="45">
        <v>45672</v>
      </c>
      <c r="BH861" s="45"/>
      <c r="BJ861" s="26"/>
      <c r="BK861" s="26"/>
      <c r="BL861" s="26"/>
      <c r="BM861" s="26"/>
      <c r="BN861" s="26"/>
      <c r="BO861" s="79">
        <v>11</v>
      </c>
      <c r="BP861" s="26">
        <f>Tabela3[[#This Row],[1º trim/2025]]+Tabela3[[#This Row],[2º trim/2025]]+Tabela3[[#This Row],[3º trim/2025]]+Tabela3[[#This Row],[4º trim/2025]]</f>
        <v>11</v>
      </c>
      <c r="BQ861" s="28">
        <v>11</v>
      </c>
      <c r="BR861" s="26"/>
      <c r="BS861" s="26"/>
      <c r="BT861" s="26"/>
    </row>
    <row r="862" spans="1:72" hidden="1" x14ac:dyDescent="0.25">
      <c r="B862" s="273">
        <v>862</v>
      </c>
      <c r="C862" s="36">
        <v>2023</v>
      </c>
      <c r="D862" s="118" t="s">
        <v>3042</v>
      </c>
      <c r="E862" s="118" t="s">
        <v>3043</v>
      </c>
      <c r="AH862" s="27" t="s">
        <v>46</v>
      </c>
      <c r="AL862" s="120" t="s">
        <v>47</v>
      </c>
      <c r="BB862" s="178" t="s">
        <v>155</v>
      </c>
      <c r="BD862" s="96"/>
      <c r="BE862" s="46" t="s">
        <v>3044</v>
      </c>
      <c r="BF862" s="27" t="s">
        <v>44</v>
      </c>
      <c r="BH862" s="45"/>
      <c r="BJ862" s="26"/>
      <c r="BK862" s="26"/>
      <c r="BL862" s="26" t="e">
        <v>#VALUE!</v>
      </c>
      <c r="BM862" s="26"/>
      <c r="BN862" s="26"/>
      <c r="BO862" s="79"/>
      <c r="BP862" s="26">
        <f>Tabela3[[#This Row],[1º trim/2025]]+Tabela3[[#This Row],[2º trim/2025]]+Tabela3[[#This Row],[3º trim/2025]]+Tabela3[[#This Row],[4º trim/2025]]</f>
        <v>0</v>
      </c>
      <c r="BQ862" s="26"/>
      <c r="BR862" s="26"/>
      <c r="BS862" s="26"/>
      <c r="BT862" s="26"/>
    </row>
    <row r="863" spans="1:72" hidden="1" x14ac:dyDescent="0.25">
      <c r="B863" s="273">
        <v>863</v>
      </c>
      <c r="C863" s="36">
        <v>2023</v>
      </c>
      <c r="D863" s="118" t="s">
        <v>3045</v>
      </c>
      <c r="E863" s="118" t="s">
        <v>3046</v>
      </c>
      <c r="AL863" s="120" t="s">
        <v>38</v>
      </c>
      <c r="BB863" s="178" t="s">
        <v>155</v>
      </c>
      <c r="BD863" s="96"/>
      <c r="BF863" s="27" t="s">
        <v>3655</v>
      </c>
      <c r="BG863" s="45">
        <v>45135</v>
      </c>
      <c r="BH863" s="45"/>
      <c r="BI863" s="307"/>
      <c r="BJ863" s="26"/>
      <c r="BK863" s="26"/>
      <c r="BL863" s="26" t="e">
        <v>#VALUE!</v>
      </c>
      <c r="BM863" s="26"/>
      <c r="BN863" s="26"/>
      <c r="BO863" s="79"/>
      <c r="BP863" s="26">
        <f>Tabela3[[#This Row],[1º trim/2025]]+Tabela3[[#This Row],[2º trim/2025]]+Tabela3[[#This Row],[3º trim/2025]]+Tabela3[[#This Row],[4º trim/2025]]</f>
        <v>0</v>
      </c>
      <c r="BQ863" s="26"/>
      <c r="BR863" s="26"/>
      <c r="BS863" s="26"/>
      <c r="BT863" s="26"/>
    </row>
    <row r="864" spans="1:72" hidden="1" x14ac:dyDescent="0.25">
      <c r="B864" s="273">
        <v>864</v>
      </c>
      <c r="C864" s="36">
        <v>2023</v>
      </c>
      <c r="D864" s="118" t="s">
        <v>1923</v>
      </c>
      <c r="E864" s="118" t="s">
        <v>1924</v>
      </c>
      <c r="AC864" s="26" t="s">
        <v>1926</v>
      </c>
      <c r="AG864" s="27" t="s">
        <v>1834</v>
      </c>
      <c r="AH864" s="27" t="s">
        <v>777</v>
      </c>
      <c r="AO864" s="184">
        <v>2023</v>
      </c>
      <c r="AP864" s="38">
        <v>45135</v>
      </c>
      <c r="AQ864" s="38">
        <v>45135</v>
      </c>
      <c r="AR864" s="39" t="s">
        <v>664</v>
      </c>
      <c r="AS864" s="39" t="s">
        <v>1333</v>
      </c>
      <c r="AT864" s="40" t="s">
        <v>424</v>
      </c>
      <c r="AU864" s="41">
        <v>5.5555555555555552E-2</v>
      </c>
      <c r="AV864" s="42" t="s">
        <v>1927</v>
      </c>
      <c r="AW864" s="39">
        <v>875</v>
      </c>
      <c r="AY864" s="30" t="s">
        <v>1928</v>
      </c>
      <c r="BB864" s="178" t="s">
        <v>155</v>
      </c>
      <c r="BD864" s="96"/>
      <c r="BF864" s="27" t="s">
        <v>3655</v>
      </c>
      <c r="BG864" s="45">
        <v>45160</v>
      </c>
      <c r="BH864" s="45"/>
      <c r="BI864" s="33" t="s">
        <v>1925</v>
      </c>
      <c r="BJ864" s="26"/>
      <c r="BK864" s="26"/>
      <c r="BL864" s="26" t="e">
        <v>#VALUE!</v>
      </c>
      <c r="BM864" s="26"/>
      <c r="BN864" s="26"/>
      <c r="BO864" s="79"/>
      <c r="BP864" s="26">
        <f>Tabela3[[#This Row],[1º trim/2025]]+Tabela3[[#This Row],[2º trim/2025]]+Tabela3[[#This Row],[3º trim/2025]]+Tabela3[[#This Row],[4º trim/2025]]</f>
        <v>0</v>
      </c>
      <c r="BQ864" s="26"/>
      <c r="BR864" s="26"/>
      <c r="BS864" s="26"/>
      <c r="BT864" s="26"/>
    </row>
    <row r="865" spans="1:72" hidden="1" x14ac:dyDescent="0.25">
      <c r="B865" s="26">
        <v>865</v>
      </c>
      <c r="C865" s="36">
        <v>2023</v>
      </c>
      <c r="D865" s="27" t="s">
        <v>3053</v>
      </c>
      <c r="E865" s="27" t="s">
        <v>3054</v>
      </c>
      <c r="F865" s="27"/>
      <c r="G865" s="224"/>
      <c r="Q865" s="30" t="s">
        <v>3055</v>
      </c>
      <c r="BB865" s="178" t="s">
        <v>1185</v>
      </c>
      <c r="BD865" s="96"/>
      <c r="BE865" s="46" t="s">
        <v>3056</v>
      </c>
      <c r="BH865" s="45"/>
      <c r="BJ865" s="26"/>
      <c r="BK865" s="26"/>
      <c r="BL865" s="26" t="e">
        <v>#VALUE!</v>
      </c>
      <c r="BM865" s="26"/>
      <c r="BN865" s="26"/>
      <c r="BO865" s="79"/>
      <c r="BP865" s="26">
        <f>Tabela3[[#This Row],[1º trim/2025]]+Tabela3[[#This Row],[2º trim/2025]]+Tabela3[[#This Row],[3º trim/2025]]+Tabela3[[#This Row],[4º trim/2025]]</f>
        <v>0</v>
      </c>
      <c r="BQ865" s="26"/>
      <c r="BR865" s="26"/>
      <c r="BS865" s="26"/>
      <c r="BT865" s="26"/>
    </row>
    <row r="866" spans="1:72" hidden="1" x14ac:dyDescent="0.25">
      <c r="B866" s="26">
        <v>866</v>
      </c>
      <c r="C866" s="36">
        <v>2023</v>
      </c>
      <c r="D866" s="27" t="s">
        <v>3057</v>
      </c>
      <c r="E866" s="27" t="s">
        <v>3058</v>
      </c>
      <c r="F866" s="27"/>
      <c r="G866" s="224"/>
      <c r="Q866" s="30" t="s">
        <v>750</v>
      </c>
      <c r="AQ866" s="38">
        <v>45200</v>
      </c>
      <c r="BB866" s="178" t="s">
        <v>1185</v>
      </c>
      <c r="BD866" s="96"/>
      <c r="BE866" s="46" t="s">
        <v>3059</v>
      </c>
      <c r="BH866" s="45"/>
      <c r="BI866" s="307"/>
      <c r="BJ866" s="26"/>
      <c r="BK866" s="26"/>
      <c r="BL866" s="26" t="e">
        <v>#VALUE!</v>
      </c>
      <c r="BM866" s="26"/>
      <c r="BN866" s="26"/>
      <c r="BO866" s="79"/>
      <c r="BP866" s="26">
        <f>Tabela3[[#This Row],[1º trim/2025]]+Tabela3[[#This Row],[2º trim/2025]]+Tabela3[[#This Row],[3º trim/2025]]+Tabela3[[#This Row],[4º trim/2025]]</f>
        <v>0</v>
      </c>
      <c r="BQ866" s="26"/>
      <c r="BR866" s="26"/>
      <c r="BS866" s="26"/>
      <c r="BT866" s="26"/>
    </row>
    <row r="867" spans="1:72" hidden="1" x14ac:dyDescent="0.25">
      <c r="B867" s="273">
        <v>867</v>
      </c>
      <c r="C867" s="36">
        <v>2023</v>
      </c>
      <c r="D867" s="118" t="s">
        <v>1945</v>
      </c>
      <c r="E867" s="118" t="s">
        <v>1946</v>
      </c>
      <c r="AC867" s="26" t="s">
        <v>1710</v>
      </c>
      <c r="AN867" s="27" t="s">
        <v>154</v>
      </c>
      <c r="AO867" s="184">
        <v>2023</v>
      </c>
      <c r="AP867" s="38">
        <v>45152</v>
      </c>
      <c r="AQ867" s="38">
        <v>45152</v>
      </c>
      <c r="AR867" s="39" t="s">
        <v>664</v>
      </c>
      <c r="AS867" s="39" t="s">
        <v>1333</v>
      </c>
      <c r="AT867" s="40" t="s">
        <v>424</v>
      </c>
      <c r="AU867" s="41">
        <v>8.3333333333333329E-2</v>
      </c>
      <c r="AV867" s="42" t="s">
        <v>833</v>
      </c>
      <c r="AW867" s="39">
        <v>879</v>
      </c>
      <c r="AY867" s="30" t="s">
        <v>1948</v>
      </c>
      <c r="BB867" s="178" t="s">
        <v>155</v>
      </c>
      <c r="BD867" s="96"/>
      <c r="BE867" s="46" t="s">
        <v>1949</v>
      </c>
      <c r="BF867" s="27" t="s">
        <v>3655</v>
      </c>
      <c r="BG867" s="45">
        <v>45189</v>
      </c>
      <c r="BH867" s="45"/>
      <c r="BI867" s="34" t="s">
        <v>1947</v>
      </c>
      <c r="BJ867" s="26"/>
      <c r="BK867" s="26"/>
      <c r="BL867" s="26" t="e">
        <v>#VALUE!</v>
      </c>
      <c r="BM867" s="26"/>
      <c r="BN867" s="26"/>
      <c r="BO867" s="79"/>
      <c r="BP867" s="26">
        <f>Tabela3[[#This Row],[1º trim/2025]]+Tabela3[[#This Row],[2º trim/2025]]+Tabela3[[#This Row],[3º trim/2025]]+Tabela3[[#This Row],[4º trim/2025]]</f>
        <v>0</v>
      </c>
      <c r="BQ867" s="26"/>
      <c r="BR867" s="26"/>
      <c r="BS867" s="26"/>
      <c r="BT867" s="26"/>
    </row>
    <row r="868" spans="1:72" hidden="1" x14ac:dyDescent="0.25">
      <c r="B868" s="273">
        <v>868</v>
      </c>
      <c r="C868" s="36">
        <v>2023</v>
      </c>
      <c r="D868" s="118" t="s">
        <v>1844</v>
      </c>
      <c r="E868" s="118" t="s">
        <v>1845</v>
      </c>
      <c r="V868" s="33">
        <v>9086742</v>
      </c>
      <c r="AG868" s="27" t="s">
        <v>1847</v>
      </c>
      <c r="AH868" s="27" t="s">
        <v>423</v>
      </c>
      <c r="AJ868" s="184">
        <v>80</v>
      </c>
      <c r="AO868" s="184">
        <v>2023</v>
      </c>
      <c r="AP868" s="38">
        <v>45092</v>
      </c>
      <c r="AQ868" s="38">
        <v>45131</v>
      </c>
      <c r="AR868" s="39" t="s">
        <v>664</v>
      </c>
      <c r="AS868" s="39" t="s">
        <v>1333</v>
      </c>
      <c r="AT868" s="40" t="s">
        <v>972</v>
      </c>
      <c r="AU868" s="41">
        <v>0.83333333333333337</v>
      </c>
      <c r="AV868" s="42" t="s">
        <v>807</v>
      </c>
      <c r="AW868" s="39">
        <v>859</v>
      </c>
      <c r="AY868" s="30" t="s">
        <v>1848</v>
      </c>
      <c r="BB868" s="178" t="s">
        <v>155</v>
      </c>
      <c r="BD868" s="96"/>
      <c r="BF868" s="27" t="s">
        <v>3655</v>
      </c>
      <c r="BG868" s="45">
        <v>45155</v>
      </c>
      <c r="BH868" s="45"/>
      <c r="BI868" s="33" t="s">
        <v>1846</v>
      </c>
      <c r="BJ868" s="26"/>
      <c r="BK868" s="26"/>
      <c r="BL868" s="26" t="e">
        <v>#VALUE!</v>
      </c>
      <c r="BM868" s="26"/>
      <c r="BN868" s="26"/>
      <c r="BO868" s="79"/>
      <c r="BP868" s="26">
        <f>Tabela3[[#This Row],[1º trim/2025]]+Tabela3[[#This Row],[2º trim/2025]]+Tabela3[[#This Row],[3º trim/2025]]+Tabela3[[#This Row],[4º trim/2025]]</f>
        <v>0</v>
      </c>
      <c r="BQ868" s="26"/>
      <c r="BR868" s="26"/>
      <c r="BS868" s="26"/>
      <c r="BT868" s="26"/>
    </row>
    <row r="869" spans="1:72" hidden="1" x14ac:dyDescent="0.25">
      <c r="B869" s="273">
        <v>869</v>
      </c>
      <c r="C869" s="36">
        <v>2023</v>
      </c>
      <c r="D869" s="118" t="s">
        <v>1816</v>
      </c>
      <c r="E869" s="118" t="s">
        <v>1817</v>
      </c>
      <c r="AH869" s="27" t="s">
        <v>1818</v>
      </c>
      <c r="AS869" s="39" t="s">
        <v>720</v>
      </c>
      <c r="AW869" s="39">
        <v>852</v>
      </c>
      <c r="AY869" s="30" t="s">
        <v>1819</v>
      </c>
      <c r="BB869" s="178" t="s">
        <v>155</v>
      </c>
      <c r="BD869" s="96"/>
      <c r="BF869" s="27" t="s">
        <v>3655</v>
      </c>
      <c r="BG869" s="45">
        <v>45128</v>
      </c>
      <c r="BH869" s="45"/>
      <c r="BJ869" s="26"/>
      <c r="BK869" s="26"/>
      <c r="BL869" s="26" t="e">
        <v>#VALUE!</v>
      </c>
      <c r="BM869" s="26"/>
      <c r="BN869" s="26"/>
      <c r="BO869" s="79"/>
      <c r="BP869" s="26">
        <f>Tabela3[[#This Row],[1º trim/2025]]+Tabela3[[#This Row],[2º trim/2025]]+Tabela3[[#This Row],[3º trim/2025]]+Tabela3[[#This Row],[4º trim/2025]]</f>
        <v>0</v>
      </c>
      <c r="BQ869" s="26"/>
      <c r="BR869" s="26"/>
      <c r="BS869" s="26"/>
      <c r="BT869" s="26"/>
    </row>
    <row r="870" spans="1:72" hidden="1" x14ac:dyDescent="0.25">
      <c r="B870" s="273">
        <v>870</v>
      </c>
      <c r="C870" s="36">
        <v>2023</v>
      </c>
      <c r="D870" s="118" t="s">
        <v>3071</v>
      </c>
      <c r="E870" s="118" t="s">
        <v>3787</v>
      </c>
      <c r="AR870" s="39" t="s">
        <v>1887</v>
      </c>
      <c r="BB870" s="178" t="s">
        <v>155</v>
      </c>
      <c r="BD870" s="96"/>
      <c r="BE870" s="46" t="s">
        <v>3073</v>
      </c>
      <c r="BH870" s="45"/>
      <c r="BI870" s="307"/>
      <c r="BJ870" s="26"/>
      <c r="BK870" s="26"/>
      <c r="BL870" s="26" t="e">
        <v>#VALUE!</v>
      </c>
      <c r="BM870" s="26"/>
      <c r="BN870" s="26"/>
      <c r="BO870" s="79"/>
      <c r="BP870" s="26">
        <f>Tabela3[[#This Row],[1º trim/2025]]+Tabela3[[#This Row],[2º trim/2025]]+Tabela3[[#This Row],[3º trim/2025]]+Tabela3[[#This Row],[4º trim/2025]]</f>
        <v>0</v>
      </c>
      <c r="BQ870" s="26"/>
      <c r="BR870" s="26"/>
      <c r="BS870" s="26"/>
      <c r="BT870" s="26"/>
    </row>
    <row r="871" spans="1:72" hidden="1" x14ac:dyDescent="0.25">
      <c r="B871" s="273">
        <v>871</v>
      </c>
      <c r="C871" s="36">
        <v>2023</v>
      </c>
      <c r="D871" s="118" t="s">
        <v>1989</v>
      </c>
      <c r="E871" s="118" t="s">
        <v>1990</v>
      </c>
      <c r="I871" s="224" t="s">
        <v>3646</v>
      </c>
      <c r="AC871" s="26" t="s">
        <v>1093</v>
      </c>
      <c r="AF871" s="27" t="s">
        <v>90</v>
      </c>
      <c r="AJ871" s="184">
        <v>360</v>
      </c>
      <c r="AN871" s="27" t="s">
        <v>1992</v>
      </c>
      <c r="AO871" s="184">
        <v>2023</v>
      </c>
      <c r="AP871" s="38">
        <v>45189</v>
      </c>
      <c r="AQ871" s="38">
        <v>45189</v>
      </c>
      <c r="AR871" s="39" t="s">
        <v>664</v>
      </c>
      <c r="AS871" s="39" t="s">
        <v>720</v>
      </c>
      <c r="AT871" s="40" t="s">
        <v>424</v>
      </c>
      <c r="AU871" s="41">
        <v>0.125</v>
      </c>
      <c r="AV871" s="42" t="s">
        <v>1968</v>
      </c>
      <c r="AW871" s="39">
        <v>888</v>
      </c>
      <c r="AY871" s="30" t="s">
        <v>1993</v>
      </c>
      <c r="BB871" s="178" t="s">
        <v>155</v>
      </c>
      <c r="BD871" s="96"/>
      <c r="BF871" s="27" t="s">
        <v>3655</v>
      </c>
      <c r="BG871" s="45">
        <v>45518</v>
      </c>
      <c r="BH871" s="45"/>
      <c r="BI871" s="33" t="s">
        <v>1991</v>
      </c>
      <c r="BJ871" s="26"/>
      <c r="BK871" s="26"/>
      <c r="BL871" s="26" t="e">
        <v>#VALUE!</v>
      </c>
      <c r="BM871" s="26"/>
      <c r="BN871" s="79">
        <v>290</v>
      </c>
      <c r="BP871" s="26">
        <f>Tabela3[[#This Row],[1º trim/2025]]+Tabela3[[#This Row],[2º trim/2025]]+Tabela3[[#This Row],[3º trim/2025]]+Tabela3[[#This Row],[4º trim/2025]]</f>
        <v>0</v>
      </c>
      <c r="BQ871" s="26"/>
      <c r="BR871" s="26"/>
      <c r="BS871" s="26"/>
      <c r="BT871" s="26"/>
    </row>
    <row r="872" spans="1:72" hidden="1" x14ac:dyDescent="0.25">
      <c r="B872" s="273">
        <v>872</v>
      </c>
      <c r="C872" s="36">
        <v>2023</v>
      </c>
      <c r="D872" s="118" t="s">
        <v>3077</v>
      </c>
      <c r="E872" s="118" t="s">
        <v>3078</v>
      </c>
      <c r="Q872" s="30" t="s">
        <v>3079</v>
      </c>
      <c r="AC872" s="26" t="s">
        <v>3080</v>
      </c>
      <c r="AF872" s="27" t="s">
        <v>84</v>
      </c>
      <c r="AI872" s="118" t="s">
        <v>3081</v>
      </c>
      <c r="AJ872" s="184">
        <v>232</v>
      </c>
      <c r="AM872" s="110">
        <v>9462031</v>
      </c>
      <c r="AN872" s="27" t="s">
        <v>154</v>
      </c>
      <c r="AO872" s="184">
        <v>2023</v>
      </c>
      <c r="AP872" s="38">
        <v>45236</v>
      </c>
      <c r="AQ872" s="38">
        <v>45386</v>
      </c>
      <c r="AU872" s="41">
        <v>0.66666666666666663</v>
      </c>
      <c r="AV872" s="42" t="s">
        <v>1151</v>
      </c>
      <c r="BB872" s="178" t="s">
        <v>155</v>
      </c>
      <c r="BD872" s="96"/>
      <c r="BF872" s="27" t="s">
        <v>44</v>
      </c>
      <c r="BG872" s="45">
        <v>45441</v>
      </c>
      <c r="BH872" s="45"/>
      <c r="BJ872" s="26"/>
      <c r="BK872" s="26"/>
      <c r="BL872" s="26" t="e">
        <v>#VALUE!</v>
      </c>
      <c r="BM872" s="26"/>
      <c r="BN872" s="79"/>
      <c r="BP872" s="26">
        <f>Tabela3[[#This Row],[1º trim/2025]]+Tabela3[[#This Row],[2º trim/2025]]+Tabela3[[#This Row],[3º trim/2025]]+Tabela3[[#This Row],[4º trim/2025]]</f>
        <v>0</v>
      </c>
      <c r="BQ872" s="26"/>
      <c r="BR872" s="26"/>
      <c r="BS872" s="26"/>
      <c r="BT872" s="26"/>
    </row>
    <row r="873" spans="1:72" hidden="1" x14ac:dyDescent="0.25">
      <c r="A873" s="44" t="s">
        <v>501</v>
      </c>
      <c r="B873" s="273">
        <v>873</v>
      </c>
      <c r="C873" s="36">
        <v>2023</v>
      </c>
      <c r="D873" s="118" t="s">
        <v>792</v>
      </c>
      <c r="E873" s="118" t="s">
        <v>1658</v>
      </c>
      <c r="K873" s="224" t="s">
        <v>3788</v>
      </c>
      <c r="N873" s="224" t="s">
        <v>3789</v>
      </c>
      <c r="AF873" s="27" t="s">
        <v>1011</v>
      </c>
      <c r="AG873" s="27" t="s">
        <v>1834</v>
      </c>
      <c r="AH873" s="27" t="s">
        <v>423</v>
      </c>
      <c r="AL873" s="120" t="s">
        <v>29</v>
      </c>
      <c r="AN873" s="27" t="s">
        <v>154</v>
      </c>
      <c r="AP873" s="38" t="s">
        <v>501</v>
      </c>
      <c r="AQ873" s="38" t="s">
        <v>501</v>
      </c>
      <c r="AS873" s="39" t="s">
        <v>31</v>
      </c>
      <c r="AT873" s="40" t="s">
        <v>424</v>
      </c>
      <c r="AW873" s="39">
        <v>817</v>
      </c>
      <c r="AY873" s="30" t="s">
        <v>1659</v>
      </c>
      <c r="BB873" s="178"/>
      <c r="BC873" s="96" t="s">
        <v>501</v>
      </c>
      <c r="BD873" s="96"/>
      <c r="BF873" s="27" t="s">
        <v>3655</v>
      </c>
      <c r="BG873" s="45">
        <v>45657</v>
      </c>
      <c r="BH873" s="45"/>
      <c r="BL873" s="28">
        <v>322</v>
      </c>
      <c r="BM873" s="27" t="s">
        <v>3581</v>
      </c>
      <c r="BN873" s="194">
        <v>489</v>
      </c>
      <c r="BP873" s="26">
        <f>Tabela3[[#This Row],[1º trim/2025]]+Tabela3[[#This Row],[2º trim/2025]]+Tabela3[[#This Row],[3º trim/2025]]+Tabela3[[#This Row],[4º trim/2025]]</f>
        <v>0</v>
      </c>
    </row>
    <row r="874" spans="1:72" hidden="1" x14ac:dyDescent="0.25">
      <c r="B874" s="273">
        <v>874</v>
      </c>
      <c r="C874" s="36">
        <v>2023</v>
      </c>
      <c r="D874" s="118" t="s">
        <v>3082</v>
      </c>
      <c r="E874" s="118" t="s">
        <v>3083</v>
      </c>
      <c r="AC874" s="26" t="s">
        <v>1710</v>
      </c>
      <c r="AQ874" s="38">
        <v>45091</v>
      </c>
      <c r="AR874" s="39" t="s">
        <v>1887</v>
      </c>
      <c r="AS874" s="39" t="s">
        <v>720</v>
      </c>
      <c r="BB874" s="178" t="s">
        <v>155</v>
      </c>
      <c r="BD874" s="96"/>
      <c r="BE874" s="46" t="s">
        <v>2360</v>
      </c>
      <c r="BH874" s="45"/>
      <c r="BJ874" s="26"/>
      <c r="BK874" s="26"/>
      <c r="BL874" s="26"/>
      <c r="BM874" s="26"/>
      <c r="BN874" s="79"/>
      <c r="BP874" s="26">
        <f>Tabela3[[#This Row],[1º trim/2025]]+Tabela3[[#This Row],[2º trim/2025]]+Tabela3[[#This Row],[3º trim/2025]]+Tabela3[[#This Row],[4º trim/2025]]</f>
        <v>0</v>
      </c>
      <c r="BQ874" s="26"/>
      <c r="BR874" s="26"/>
      <c r="BS874" s="26"/>
      <c r="BT874" s="26"/>
    </row>
    <row r="875" spans="1:72" hidden="1" x14ac:dyDescent="0.25">
      <c r="B875" s="273">
        <v>875</v>
      </c>
      <c r="C875" s="36">
        <v>2023</v>
      </c>
      <c r="D875" s="118" t="s">
        <v>1759</v>
      </c>
      <c r="E875" s="118" t="s">
        <v>1760</v>
      </c>
      <c r="AF875" s="27" t="s">
        <v>45</v>
      </c>
      <c r="AW875" s="39">
        <v>840</v>
      </c>
      <c r="AY875" s="30" t="s">
        <v>1740</v>
      </c>
      <c r="BB875" s="178" t="s">
        <v>155</v>
      </c>
      <c r="BD875" s="96"/>
      <c r="BF875" s="27" t="s">
        <v>3655</v>
      </c>
      <c r="BG875" s="45">
        <v>45139</v>
      </c>
      <c r="BH875" s="45"/>
      <c r="BJ875" s="26"/>
      <c r="BK875" s="26"/>
      <c r="BL875" s="26" t="e">
        <v>#VALUE!</v>
      </c>
      <c r="BM875" s="26"/>
      <c r="BN875" s="79"/>
      <c r="BP875" s="26">
        <f>Tabela3[[#This Row],[1º trim/2025]]+Tabela3[[#This Row],[2º trim/2025]]+Tabela3[[#This Row],[3º trim/2025]]+Tabela3[[#This Row],[4º trim/2025]]</f>
        <v>0</v>
      </c>
      <c r="BQ875" s="26"/>
      <c r="BR875" s="26"/>
      <c r="BS875" s="26"/>
      <c r="BT875" s="26"/>
    </row>
    <row r="876" spans="1:72" hidden="1" x14ac:dyDescent="0.25">
      <c r="B876" s="273">
        <v>876</v>
      </c>
      <c r="C876" s="36">
        <v>2023</v>
      </c>
      <c r="D876" s="118" t="s">
        <v>3094</v>
      </c>
      <c r="E876" s="118" t="s">
        <v>3095</v>
      </c>
      <c r="AQ876" s="38">
        <v>45149</v>
      </c>
      <c r="AR876" s="39" t="s">
        <v>1887</v>
      </c>
      <c r="BB876" s="178" t="s">
        <v>155</v>
      </c>
      <c r="BD876" s="96"/>
      <c r="BE876" s="46" t="s">
        <v>2360</v>
      </c>
      <c r="BH876" s="45"/>
      <c r="BI876" s="307"/>
      <c r="BJ876" s="26"/>
      <c r="BK876" s="26"/>
      <c r="BL876" s="26" t="e">
        <v>#VALUE!</v>
      </c>
      <c r="BM876" s="26"/>
      <c r="BN876" s="79"/>
      <c r="BP876" s="26">
        <f>Tabela3[[#This Row],[1º trim/2025]]+Tabela3[[#This Row],[2º trim/2025]]+Tabela3[[#This Row],[3º trim/2025]]+Tabela3[[#This Row],[4º trim/2025]]</f>
        <v>0</v>
      </c>
      <c r="BQ876" s="26"/>
      <c r="BR876" s="26"/>
      <c r="BS876" s="26"/>
      <c r="BT876" s="26"/>
    </row>
    <row r="877" spans="1:72" hidden="1" x14ac:dyDescent="0.25">
      <c r="B877" s="273">
        <v>877</v>
      </c>
      <c r="C877" s="36">
        <v>2023</v>
      </c>
      <c r="D877" s="118" t="s">
        <v>2035</v>
      </c>
      <c r="E877" s="118" t="s">
        <v>2036</v>
      </c>
      <c r="V877" s="33">
        <v>9617916</v>
      </c>
      <c r="AG877" s="27" t="s">
        <v>2038</v>
      </c>
      <c r="AN877" s="27" t="s">
        <v>2039</v>
      </c>
      <c r="AO877" s="184">
        <v>2023</v>
      </c>
      <c r="AP877" s="38">
        <v>45204</v>
      </c>
      <c r="AQ877" s="38">
        <v>45206</v>
      </c>
      <c r="AR877" s="39" t="s">
        <v>664</v>
      </c>
      <c r="AS877" s="39" t="s">
        <v>1656</v>
      </c>
      <c r="AT877" s="40" t="s">
        <v>972</v>
      </c>
      <c r="AU877" s="41">
        <v>0.91666666666666663</v>
      </c>
      <c r="AV877" s="42" t="s">
        <v>1962</v>
      </c>
      <c r="AW877" s="39">
        <v>900</v>
      </c>
      <c r="AY877" s="30" t="s">
        <v>2040</v>
      </c>
      <c r="BB877" s="178" t="s">
        <v>155</v>
      </c>
      <c r="BD877" s="96"/>
      <c r="BE877" s="46" t="s">
        <v>2041</v>
      </c>
      <c r="BF877" s="27" t="s">
        <v>3655</v>
      </c>
      <c r="BG877" s="45">
        <v>45243</v>
      </c>
      <c r="BH877" s="45"/>
      <c r="BI877" s="33" t="s">
        <v>2037</v>
      </c>
      <c r="BJ877" s="26"/>
      <c r="BK877" s="26"/>
      <c r="BL877" s="26" t="e">
        <v>#VALUE!</v>
      </c>
      <c r="BM877" s="26"/>
      <c r="BN877" s="79"/>
      <c r="BP877" s="26">
        <f>Tabela3[[#This Row],[1º trim/2025]]+Tabela3[[#This Row],[2º trim/2025]]+Tabela3[[#This Row],[3º trim/2025]]+Tabela3[[#This Row],[4º trim/2025]]</f>
        <v>0</v>
      </c>
      <c r="BQ877" s="26"/>
      <c r="BR877" s="26"/>
      <c r="BS877" s="26"/>
      <c r="BT877" s="26"/>
    </row>
    <row r="878" spans="1:72" hidden="1" x14ac:dyDescent="0.25">
      <c r="A878" s="44" t="s">
        <v>501</v>
      </c>
      <c r="B878" s="273">
        <v>878</v>
      </c>
      <c r="C878" s="36">
        <v>2023</v>
      </c>
      <c r="D878" s="118" t="s">
        <v>1601</v>
      </c>
      <c r="E878" s="118" t="s">
        <v>1602</v>
      </c>
      <c r="F878" s="118" t="s">
        <v>3790</v>
      </c>
      <c r="H878" s="224" t="s">
        <v>3775</v>
      </c>
      <c r="Q878" s="30" t="s">
        <v>750</v>
      </c>
      <c r="AG878" s="27" t="s">
        <v>1834</v>
      </c>
      <c r="AH878" s="27" t="s">
        <v>423</v>
      </c>
      <c r="AL878" s="120" t="s">
        <v>29</v>
      </c>
      <c r="AN878" s="27" t="s">
        <v>154</v>
      </c>
      <c r="AO878" s="184">
        <v>2023</v>
      </c>
      <c r="AP878" s="38" t="s">
        <v>501</v>
      </c>
      <c r="AQ878" s="38" t="s">
        <v>501</v>
      </c>
      <c r="AR878" s="39" t="s">
        <v>664</v>
      </c>
      <c r="AS878" s="39" t="s">
        <v>31</v>
      </c>
      <c r="AT878" s="40" t="s">
        <v>424</v>
      </c>
      <c r="AU878" s="41">
        <v>0.83333333333333337</v>
      </c>
      <c r="AV878" s="42" t="s">
        <v>807</v>
      </c>
      <c r="AW878" s="39">
        <v>801</v>
      </c>
      <c r="AY878" s="30" t="s">
        <v>1603</v>
      </c>
      <c r="BB878" s="178"/>
      <c r="BC878" s="96" t="s">
        <v>501</v>
      </c>
      <c r="BF878" s="27" t="s">
        <v>3655</v>
      </c>
      <c r="BG878" s="45">
        <v>45741</v>
      </c>
      <c r="BH878" s="45"/>
      <c r="BI878" s="307"/>
      <c r="BL878" s="28">
        <v>457</v>
      </c>
      <c r="BM878" s="27" t="s">
        <v>3582</v>
      </c>
      <c r="BN878" s="194">
        <v>2109</v>
      </c>
      <c r="BP878" s="26">
        <f>Tabela3[[#This Row],[1º trim/2025]]+Tabela3[[#This Row],[2º trim/2025]]+Tabela3[[#This Row],[3º trim/2025]]+Tabela3[[#This Row],[4º trim/2025]]</f>
        <v>135</v>
      </c>
      <c r="BQ878" s="28">
        <f>124+11</f>
        <v>135</v>
      </c>
    </row>
    <row r="879" spans="1:72" hidden="1" x14ac:dyDescent="0.25">
      <c r="B879" s="273">
        <v>879</v>
      </c>
      <c r="C879" s="36">
        <v>2023</v>
      </c>
      <c r="D879" s="118" t="s">
        <v>1829</v>
      </c>
      <c r="E879" s="118" t="s">
        <v>1830</v>
      </c>
      <c r="Q879" s="30" t="s">
        <v>750</v>
      </c>
      <c r="V879" s="33">
        <v>9137444</v>
      </c>
      <c r="AC879" s="26" t="s">
        <v>3791</v>
      </c>
      <c r="AD879" s="26" t="s">
        <v>1833</v>
      </c>
      <c r="AG879" s="27" t="s">
        <v>1834</v>
      </c>
      <c r="AJ879" s="184">
        <v>70</v>
      </c>
      <c r="AN879" s="27" t="s">
        <v>215</v>
      </c>
      <c r="AO879" s="184">
        <v>2023</v>
      </c>
      <c r="AP879" s="38">
        <v>45075</v>
      </c>
      <c r="AQ879" s="38">
        <v>45091</v>
      </c>
      <c r="AS879" s="39" t="s">
        <v>720</v>
      </c>
      <c r="AT879" s="40" t="s">
        <v>1835</v>
      </c>
      <c r="AU879" s="41">
        <v>0.33333333333333331</v>
      </c>
      <c r="AV879" s="42" t="s">
        <v>874</v>
      </c>
      <c r="AW879" s="39">
        <v>857</v>
      </c>
      <c r="AY879" s="30" t="s">
        <v>1836</v>
      </c>
      <c r="BB879" s="178" t="s">
        <v>155</v>
      </c>
      <c r="BD879" s="96"/>
      <c r="BF879" s="27" t="s">
        <v>3655</v>
      </c>
      <c r="BG879" s="45">
        <v>45146</v>
      </c>
      <c r="BH879" s="45"/>
      <c r="BI879" s="34" t="s">
        <v>1831</v>
      </c>
      <c r="BJ879" s="26"/>
      <c r="BK879" s="26"/>
      <c r="BL879" s="26" t="e">
        <v>#VALUE!</v>
      </c>
      <c r="BM879" s="26"/>
      <c r="BN879" s="79"/>
      <c r="BP879" s="26">
        <f>Tabela3[[#This Row],[1º trim/2025]]+Tabela3[[#This Row],[2º trim/2025]]+Tabela3[[#This Row],[3º trim/2025]]+Tabela3[[#This Row],[4º trim/2025]]</f>
        <v>0</v>
      </c>
      <c r="BQ879" s="26"/>
      <c r="BR879" s="26"/>
      <c r="BS879" s="26"/>
      <c r="BT879" s="26"/>
    </row>
    <row r="880" spans="1:72" hidden="1" x14ac:dyDescent="0.25">
      <c r="B880" s="273">
        <v>880</v>
      </c>
      <c r="C880" s="36">
        <v>2023</v>
      </c>
      <c r="D880" s="118" t="s">
        <v>1796</v>
      </c>
      <c r="E880" s="118" t="s">
        <v>1797</v>
      </c>
      <c r="N880" s="225" t="s">
        <v>13</v>
      </c>
      <c r="O880" s="225"/>
      <c r="Q880" s="30" t="s">
        <v>750</v>
      </c>
      <c r="V880" s="33" t="s">
        <v>1798</v>
      </c>
      <c r="AC880" s="26" t="s">
        <v>750</v>
      </c>
      <c r="AG880" s="27" t="s">
        <v>1799</v>
      </c>
      <c r="AH880" s="27" t="s">
        <v>423</v>
      </c>
      <c r="AJ880" s="184">
        <v>40</v>
      </c>
      <c r="AN880" s="27" t="s">
        <v>154</v>
      </c>
      <c r="AO880" s="184">
        <v>2023</v>
      </c>
      <c r="AP880" s="38">
        <v>45099</v>
      </c>
      <c r="AQ880" s="38">
        <v>45131</v>
      </c>
      <c r="AR880" s="39" t="s">
        <v>664</v>
      </c>
      <c r="AS880" s="39" t="s">
        <v>31</v>
      </c>
      <c r="AT880" s="40" t="s">
        <v>972</v>
      </c>
      <c r="AU880" s="41">
        <v>1.25</v>
      </c>
      <c r="AV880" s="42" t="s">
        <v>1794</v>
      </c>
      <c r="AW880" s="39">
        <v>846</v>
      </c>
      <c r="AY880" s="30" t="s">
        <v>1800</v>
      </c>
      <c r="BB880" s="178" t="s">
        <v>155</v>
      </c>
      <c r="BD880" s="96"/>
      <c r="BF880" s="27" t="s">
        <v>3655</v>
      </c>
      <c r="BG880" s="45">
        <v>45160</v>
      </c>
      <c r="BH880" s="45"/>
      <c r="BI880" s="33">
        <v>470</v>
      </c>
      <c r="BJ880" s="26"/>
      <c r="BK880" s="26"/>
      <c r="BL880" s="26" t="e">
        <v>#VALUE!</v>
      </c>
      <c r="BM880" s="26"/>
      <c r="BN880" s="79"/>
      <c r="BP880" s="26">
        <f>Tabela3[[#This Row],[1º trim/2025]]+Tabela3[[#This Row],[2º trim/2025]]+Tabela3[[#This Row],[3º trim/2025]]+Tabela3[[#This Row],[4º trim/2025]]</f>
        <v>0</v>
      </c>
      <c r="BQ880" s="26"/>
      <c r="BR880" s="26"/>
      <c r="BS880" s="26"/>
      <c r="BT880" s="26"/>
    </row>
    <row r="881" spans="2:72" hidden="1" x14ac:dyDescent="0.25">
      <c r="B881" s="273">
        <v>881</v>
      </c>
      <c r="C881" s="36">
        <v>2023</v>
      </c>
      <c r="D881" s="118" t="s">
        <v>3100</v>
      </c>
      <c r="E881" s="118" t="s">
        <v>3101</v>
      </c>
      <c r="Q881" s="30" t="s">
        <v>750</v>
      </c>
      <c r="AH881" s="27" t="s">
        <v>1733</v>
      </c>
      <c r="AR881" s="39" t="s">
        <v>1887</v>
      </c>
      <c r="BB881" s="178" t="s">
        <v>155</v>
      </c>
      <c r="BD881" s="96"/>
      <c r="BE881" s="46" t="s">
        <v>3102</v>
      </c>
      <c r="BH881" s="45"/>
      <c r="BJ881" s="26"/>
      <c r="BK881" s="26"/>
      <c r="BL881" s="26" t="e">
        <v>#VALUE!</v>
      </c>
      <c r="BM881" s="26"/>
      <c r="BN881" s="79"/>
      <c r="BP881" s="26">
        <f>Tabela3[[#This Row],[1º trim/2025]]+Tabela3[[#This Row],[2º trim/2025]]+Tabela3[[#This Row],[3º trim/2025]]+Tabela3[[#This Row],[4º trim/2025]]</f>
        <v>0</v>
      </c>
      <c r="BQ881" s="26"/>
      <c r="BR881" s="26"/>
      <c r="BS881" s="26"/>
      <c r="BT881" s="26"/>
    </row>
    <row r="882" spans="2:72" hidden="1" x14ac:dyDescent="0.25">
      <c r="B882" s="273">
        <v>882</v>
      </c>
      <c r="C882" s="36">
        <v>2023</v>
      </c>
      <c r="D882" s="118" t="s">
        <v>3107</v>
      </c>
      <c r="E882" s="118" t="s">
        <v>3108</v>
      </c>
      <c r="Q882" s="30" t="s">
        <v>750</v>
      </c>
      <c r="AH882" s="27" t="s">
        <v>777</v>
      </c>
      <c r="AR882" s="39" t="s">
        <v>1887</v>
      </c>
      <c r="AS882" s="39" t="s">
        <v>1333</v>
      </c>
      <c r="BB882" s="178" t="s">
        <v>155</v>
      </c>
      <c r="BD882" s="96"/>
      <c r="BE882" s="46" t="s">
        <v>3109</v>
      </c>
      <c r="BH882" s="307"/>
      <c r="BJ882" s="26"/>
      <c r="BK882" s="26"/>
      <c r="BL882" s="26" t="e">
        <v>#VALUE!</v>
      </c>
      <c r="BM882" s="26"/>
      <c r="BN882" s="79"/>
      <c r="BP882" s="26">
        <f>Tabela3[[#This Row],[1º trim/2025]]+Tabela3[[#This Row],[2º trim/2025]]+Tabela3[[#This Row],[3º trim/2025]]+Tabela3[[#This Row],[4º trim/2025]]</f>
        <v>0</v>
      </c>
      <c r="BQ882" s="26"/>
      <c r="BR882" s="26"/>
      <c r="BS882" s="26"/>
      <c r="BT882" s="26"/>
    </row>
    <row r="883" spans="2:72" hidden="1" x14ac:dyDescent="0.25">
      <c r="B883" s="273">
        <v>883</v>
      </c>
      <c r="C883" s="36">
        <v>2023</v>
      </c>
      <c r="D883" s="118" t="s">
        <v>1908</v>
      </c>
      <c r="E883" s="118" t="s">
        <v>1909</v>
      </c>
      <c r="Q883" s="30" t="s">
        <v>750</v>
      </c>
      <c r="AJ883" s="184">
        <v>20</v>
      </c>
      <c r="AN883" s="27" t="s">
        <v>154</v>
      </c>
      <c r="AO883" s="184">
        <v>2023</v>
      </c>
      <c r="AP883" s="38">
        <v>45145</v>
      </c>
      <c r="AQ883" s="38">
        <v>45168</v>
      </c>
      <c r="AR883" s="39" t="s">
        <v>39</v>
      </c>
      <c r="AS883" s="39" t="s">
        <v>1840</v>
      </c>
      <c r="AU883" s="41">
        <v>1.6666666666666667</v>
      </c>
      <c r="AV883" s="42" t="s">
        <v>1894</v>
      </c>
      <c r="AW883" s="39">
        <v>872</v>
      </c>
      <c r="AY883" s="30" t="s">
        <v>1911</v>
      </c>
      <c r="BB883" s="178" t="s">
        <v>155</v>
      </c>
      <c r="BD883" s="96"/>
      <c r="BE883" s="46" t="s">
        <v>1912</v>
      </c>
      <c r="BF883" s="27" t="s">
        <v>3655</v>
      </c>
      <c r="BG883" s="45">
        <v>45195</v>
      </c>
      <c r="BH883" s="34" t="s">
        <v>1910</v>
      </c>
      <c r="BJ883" s="26"/>
      <c r="BK883" s="26"/>
      <c r="BL883" s="26" t="e">
        <v>#VALUE!</v>
      </c>
      <c r="BM883" s="26"/>
      <c r="BN883" s="79">
        <v>20</v>
      </c>
      <c r="BP883" s="26">
        <f>Tabela3[[#This Row],[1º trim/2025]]+Tabela3[[#This Row],[2º trim/2025]]+Tabela3[[#This Row],[3º trim/2025]]+Tabela3[[#This Row],[4º trim/2025]]</f>
        <v>0</v>
      </c>
      <c r="BQ883" s="26"/>
      <c r="BR883" s="26"/>
      <c r="BS883" s="26"/>
      <c r="BT883" s="26"/>
    </row>
    <row r="884" spans="2:72" hidden="1" x14ac:dyDescent="0.25">
      <c r="B884" s="26">
        <v>884</v>
      </c>
      <c r="C884" s="36">
        <v>2023</v>
      </c>
      <c r="D884" s="27" t="s">
        <v>3126</v>
      </c>
      <c r="E884" s="27" t="s">
        <v>3127</v>
      </c>
      <c r="F884" s="27"/>
      <c r="G884" s="224"/>
      <c r="Q884" s="30" t="s">
        <v>750</v>
      </c>
      <c r="AO884" s="184">
        <v>2023</v>
      </c>
      <c r="AQ884" s="38">
        <v>45188</v>
      </c>
      <c r="BB884" s="178" t="s">
        <v>1185</v>
      </c>
      <c r="BC884" s="201"/>
      <c r="BD884" s="96"/>
      <c r="BE884" s="46" t="s">
        <v>3128</v>
      </c>
      <c r="BH884" s="34"/>
      <c r="BN884" s="194"/>
      <c r="BP884" s="26">
        <f>Tabela3[[#This Row],[1º trim/2025]]+Tabela3[[#This Row],[2º trim/2025]]+Tabela3[[#This Row],[3º trim/2025]]+Tabela3[[#This Row],[4º trim/2025]]</f>
        <v>0</v>
      </c>
    </row>
    <row r="885" spans="2:72" hidden="1" x14ac:dyDescent="0.25">
      <c r="B885" s="273">
        <v>885</v>
      </c>
      <c r="C885" s="36">
        <v>2023</v>
      </c>
      <c r="D885" s="118" t="s">
        <v>1964</v>
      </c>
      <c r="E885" s="118" t="s">
        <v>1965</v>
      </c>
      <c r="H885" s="224" t="s">
        <v>2131</v>
      </c>
      <c r="Q885" s="30" t="s">
        <v>750</v>
      </c>
      <c r="AC885" s="26" t="s">
        <v>1967</v>
      </c>
      <c r="AF885" s="27" t="s">
        <v>736</v>
      </c>
      <c r="AN885" s="27" t="s">
        <v>154</v>
      </c>
      <c r="AO885" s="184">
        <v>2023</v>
      </c>
      <c r="AP885" s="38">
        <v>45168</v>
      </c>
      <c r="AQ885" s="38">
        <v>45168</v>
      </c>
      <c r="AR885" s="39" t="s">
        <v>664</v>
      </c>
      <c r="AS885" s="39" t="s">
        <v>1840</v>
      </c>
      <c r="AU885" s="41">
        <v>0.125</v>
      </c>
      <c r="AV885" s="42" t="s">
        <v>1968</v>
      </c>
      <c r="AW885" s="39">
        <v>883</v>
      </c>
      <c r="AY885" s="30" t="s">
        <v>1969</v>
      </c>
      <c r="BB885" s="178" t="s">
        <v>155</v>
      </c>
      <c r="BD885" s="96"/>
      <c r="BE885" s="46" t="s">
        <v>1970</v>
      </c>
      <c r="BF885" s="27" t="s">
        <v>3655</v>
      </c>
      <c r="BG885" s="45">
        <v>45180</v>
      </c>
      <c r="BH885" s="34" t="s">
        <v>1966</v>
      </c>
      <c r="BJ885" s="26"/>
      <c r="BK885" s="26"/>
      <c r="BL885" s="26" t="e">
        <v>#VALUE!</v>
      </c>
      <c r="BM885" s="26"/>
      <c r="BN885" s="79"/>
      <c r="BP885" s="26">
        <f>Tabela3[[#This Row],[1º trim/2025]]+Tabela3[[#This Row],[2º trim/2025]]+Tabela3[[#This Row],[3º trim/2025]]+Tabela3[[#This Row],[4º trim/2025]]</f>
        <v>0</v>
      </c>
      <c r="BQ885" s="26"/>
      <c r="BR885" s="26"/>
      <c r="BS885" s="26"/>
      <c r="BT885" s="26"/>
    </row>
    <row r="886" spans="2:72" hidden="1" x14ac:dyDescent="0.25">
      <c r="B886" s="273">
        <v>886</v>
      </c>
      <c r="C886" s="36">
        <v>2023</v>
      </c>
      <c r="D886" s="118" t="s">
        <v>3138</v>
      </c>
      <c r="E886" s="118" t="s">
        <v>3792</v>
      </c>
      <c r="Q886" s="30" t="s">
        <v>750</v>
      </c>
      <c r="AQ886" s="38">
        <v>45219</v>
      </c>
      <c r="BB886" s="178" t="s">
        <v>155</v>
      </c>
      <c r="BD886" s="96"/>
      <c r="BE886" s="46" t="s">
        <v>3140</v>
      </c>
      <c r="BH886" s="34"/>
      <c r="BJ886" s="26"/>
      <c r="BK886" s="26"/>
      <c r="BL886" s="26" t="e">
        <v>#VALUE!</v>
      </c>
      <c r="BM886" s="26"/>
      <c r="BN886" s="79"/>
      <c r="BP886" s="26">
        <f>Tabela3[[#This Row],[1º trim/2025]]+Tabela3[[#This Row],[2º trim/2025]]+Tabela3[[#This Row],[3º trim/2025]]+Tabela3[[#This Row],[4º trim/2025]]</f>
        <v>0</v>
      </c>
      <c r="BQ886" s="26"/>
      <c r="BR886" s="26"/>
      <c r="BS886" s="26"/>
      <c r="BT886" s="26"/>
    </row>
    <row r="887" spans="2:72" hidden="1" x14ac:dyDescent="0.25">
      <c r="B887" s="273">
        <v>887</v>
      </c>
      <c r="C887" s="36">
        <v>2023</v>
      </c>
      <c r="D887" s="118" t="s">
        <v>3143</v>
      </c>
      <c r="E887" s="118" t="s">
        <v>3144</v>
      </c>
      <c r="Q887" s="30" t="s">
        <v>750</v>
      </c>
      <c r="AQ887" s="38">
        <v>45127</v>
      </c>
      <c r="AR887" s="39" t="s">
        <v>1887</v>
      </c>
      <c r="BB887" s="178" t="s">
        <v>155</v>
      </c>
      <c r="BD887" s="96"/>
      <c r="BE887" s="46" t="s">
        <v>2360</v>
      </c>
      <c r="BH887" s="34"/>
      <c r="BJ887" s="26"/>
      <c r="BK887" s="26"/>
      <c r="BL887" s="26" t="e">
        <v>#VALUE!</v>
      </c>
      <c r="BM887" s="26"/>
      <c r="BN887" s="79"/>
      <c r="BP887" s="26">
        <f>Tabela3[[#This Row],[1º trim/2025]]+Tabela3[[#This Row],[2º trim/2025]]+Tabela3[[#This Row],[3º trim/2025]]+Tabela3[[#This Row],[4º trim/2025]]</f>
        <v>0</v>
      </c>
      <c r="BQ887" s="26"/>
      <c r="BR887" s="26"/>
      <c r="BS887" s="26"/>
      <c r="BT887" s="26"/>
    </row>
    <row r="888" spans="2:72" hidden="1" x14ac:dyDescent="0.25">
      <c r="B888" s="273">
        <v>888</v>
      </c>
      <c r="C888" s="36">
        <v>2023</v>
      </c>
      <c r="D888" s="118" t="s">
        <v>3145</v>
      </c>
      <c r="E888" s="118" t="s">
        <v>3146</v>
      </c>
      <c r="Q888" s="30" t="s">
        <v>750</v>
      </c>
      <c r="V888" s="33" t="s">
        <v>3147</v>
      </c>
      <c r="AC888" s="26" t="s">
        <v>3148</v>
      </c>
      <c r="AD888" s="26" t="s">
        <v>1833</v>
      </c>
      <c r="AG888" s="27" t="s">
        <v>1834</v>
      </c>
      <c r="AH888" s="27" t="s">
        <v>777</v>
      </c>
      <c r="AO888" s="184">
        <v>2023</v>
      </c>
      <c r="AP888" s="38">
        <v>45149</v>
      </c>
      <c r="AQ888" s="38">
        <v>45149</v>
      </c>
      <c r="AR888" s="39" t="s">
        <v>1887</v>
      </c>
      <c r="AS888" s="39" t="s">
        <v>1333</v>
      </c>
      <c r="AT888" s="40" t="s">
        <v>424</v>
      </c>
      <c r="AU888" s="41">
        <v>4.1666666666666664E-2</v>
      </c>
      <c r="AV888" s="42" t="s">
        <v>1899</v>
      </c>
      <c r="AY888" s="30" t="s">
        <v>1834</v>
      </c>
      <c r="BB888" s="178" t="s">
        <v>155</v>
      </c>
      <c r="BD888" s="96"/>
      <c r="BE888" s="46" t="s">
        <v>3149</v>
      </c>
      <c r="BH888" s="34"/>
      <c r="BJ888" s="26"/>
      <c r="BK888" s="26"/>
      <c r="BL888" s="26" t="e">
        <v>#VALUE!</v>
      </c>
      <c r="BM888" s="26"/>
      <c r="BN888" s="79"/>
      <c r="BP888" s="26">
        <f>Tabela3[[#This Row],[1º trim/2025]]+Tabela3[[#This Row],[2º trim/2025]]+Tabela3[[#This Row],[3º trim/2025]]+Tabela3[[#This Row],[4º trim/2025]]</f>
        <v>0</v>
      </c>
      <c r="BQ888" s="26"/>
      <c r="BR888" s="26"/>
      <c r="BS888" s="26"/>
      <c r="BT888" s="26"/>
    </row>
    <row r="889" spans="2:72" hidden="1" x14ac:dyDescent="0.25">
      <c r="B889" s="273">
        <v>889</v>
      </c>
      <c r="C889" s="36">
        <v>2023</v>
      </c>
      <c r="D889" s="118" t="s">
        <v>1882</v>
      </c>
      <c r="E889" s="118" t="s">
        <v>1883</v>
      </c>
      <c r="Q889" s="30" t="s">
        <v>750</v>
      </c>
      <c r="AS889" s="39" t="s">
        <v>1656</v>
      </c>
      <c r="AW889" s="39">
        <v>866</v>
      </c>
      <c r="BB889" s="178" t="s">
        <v>155</v>
      </c>
      <c r="BD889" s="96"/>
      <c r="BE889" s="46" t="s">
        <v>1884</v>
      </c>
      <c r="BH889" s="34"/>
      <c r="BJ889" s="26"/>
      <c r="BK889" s="26"/>
      <c r="BL889" s="26" t="e">
        <v>#VALUE!</v>
      </c>
      <c r="BM889" s="26"/>
      <c r="BN889" s="79"/>
      <c r="BP889" s="26">
        <f>Tabela3[[#This Row],[1º trim/2025]]+Tabela3[[#This Row],[2º trim/2025]]+Tabela3[[#This Row],[3º trim/2025]]+Tabela3[[#This Row],[4º trim/2025]]</f>
        <v>0</v>
      </c>
      <c r="BQ889" s="26"/>
      <c r="BR889" s="26"/>
      <c r="BS889" s="26"/>
      <c r="BT889" s="26"/>
    </row>
    <row r="890" spans="2:72" hidden="1" x14ac:dyDescent="0.25">
      <c r="B890" s="273">
        <v>890</v>
      </c>
      <c r="C890" s="36">
        <v>2023</v>
      </c>
      <c r="D890" s="118" t="s">
        <v>1918</v>
      </c>
      <c r="E890" s="118" t="s">
        <v>1919</v>
      </c>
      <c r="Q890" s="30" t="s">
        <v>750</v>
      </c>
      <c r="V890" s="33">
        <v>9309073</v>
      </c>
      <c r="AC890" s="26" t="s">
        <v>3793</v>
      </c>
      <c r="AD890" s="26" t="s">
        <v>1833</v>
      </c>
      <c r="AG890" s="27" t="s">
        <v>1834</v>
      </c>
      <c r="AH890" s="27" t="s">
        <v>777</v>
      </c>
      <c r="AN890" s="27" t="s">
        <v>154</v>
      </c>
      <c r="AO890" s="184">
        <v>2023</v>
      </c>
      <c r="AP890" s="38">
        <v>45132</v>
      </c>
      <c r="AQ890" s="38">
        <v>45132</v>
      </c>
      <c r="AS890" s="39" t="s">
        <v>1333</v>
      </c>
      <c r="AT890" s="40" t="s">
        <v>972</v>
      </c>
      <c r="AU890" s="41">
        <v>8.3333333333333329E-2</v>
      </c>
      <c r="AV890" s="42" t="s">
        <v>833</v>
      </c>
      <c r="AW890" s="39">
        <v>874</v>
      </c>
      <c r="AY890" s="30" t="s">
        <v>3794</v>
      </c>
      <c r="BB890" s="178" t="s">
        <v>155</v>
      </c>
      <c r="BD890" s="96"/>
      <c r="BF890" s="27" t="s">
        <v>3655</v>
      </c>
      <c r="BG890" s="45">
        <v>45146</v>
      </c>
      <c r="BH890" s="34" t="s">
        <v>1920</v>
      </c>
      <c r="BJ890" s="26"/>
      <c r="BK890" s="26"/>
      <c r="BL890" s="26" t="e">
        <v>#VALUE!</v>
      </c>
      <c r="BM890" s="26"/>
      <c r="BN890" s="79"/>
      <c r="BP890" s="26">
        <f>Tabela3[[#This Row],[1º trim/2025]]+Tabela3[[#This Row],[2º trim/2025]]+Tabela3[[#This Row],[3º trim/2025]]+Tabela3[[#This Row],[4º trim/2025]]</f>
        <v>0</v>
      </c>
      <c r="BQ890" s="26"/>
      <c r="BR890" s="26"/>
      <c r="BS890" s="26"/>
      <c r="BT890" s="26"/>
    </row>
    <row r="891" spans="2:72" hidden="1" x14ac:dyDescent="0.25">
      <c r="B891" s="273">
        <v>891</v>
      </c>
      <c r="C891" s="36">
        <v>2023</v>
      </c>
      <c r="D891" s="118" t="s">
        <v>3150</v>
      </c>
      <c r="E891" s="118" t="s">
        <v>3151</v>
      </c>
      <c r="Q891" s="30" t="s">
        <v>750</v>
      </c>
      <c r="AQ891" s="38">
        <v>45149</v>
      </c>
      <c r="AR891" s="39" t="s">
        <v>1887</v>
      </c>
      <c r="BB891" s="178" t="s">
        <v>155</v>
      </c>
      <c r="BD891" s="96"/>
      <c r="BE891" s="46" t="s">
        <v>3152</v>
      </c>
      <c r="BH891" s="34"/>
      <c r="BJ891" s="26"/>
      <c r="BK891" s="26"/>
      <c r="BL891" s="26" t="e">
        <v>#VALUE!</v>
      </c>
      <c r="BM891" s="26"/>
      <c r="BN891" s="79"/>
      <c r="BP891" s="26">
        <f>Tabela3[[#This Row],[1º trim/2025]]+Tabela3[[#This Row],[2º trim/2025]]+Tabela3[[#This Row],[3º trim/2025]]+Tabela3[[#This Row],[4º trim/2025]]</f>
        <v>0</v>
      </c>
      <c r="BQ891" s="26"/>
      <c r="BR891" s="26"/>
      <c r="BS891" s="26"/>
      <c r="BT891" s="26"/>
    </row>
    <row r="892" spans="2:72" hidden="1" x14ac:dyDescent="0.25">
      <c r="B892" s="273">
        <v>892</v>
      </c>
      <c r="C892" s="36">
        <v>2023</v>
      </c>
      <c r="D892" s="118" t="s">
        <v>1913</v>
      </c>
      <c r="E892" s="118" t="s">
        <v>1914</v>
      </c>
      <c r="I892" s="224" t="s">
        <v>3646</v>
      </c>
      <c r="Q892" s="30" t="s">
        <v>750</v>
      </c>
      <c r="AC892" s="26" t="s">
        <v>1093</v>
      </c>
      <c r="AF892" s="27" t="s">
        <v>90</v>
      </c>
      <c r="AH892" s="27" t="s">
        <v>423</v>
      </c>
      <c r="AI892" s="118" t="s">
        <v>1916</v>
      </c>
      <c r="AJ892" s="184">
        <v>20</v>
      </c>
      <c r="AN892" s="27" t="s">
        <v>154</v>
      </c>
      <c r="AO892" s="184">
        <v>2023</v>
      </c>
      <c r="AP892" s="38">
        <v>45147</v>
      </c>
      <c r="AQ892" s="38">
        <v>45170</v>
      </c>
      <c r="AR892" s="39" t="s">
        <v>39</v>
      </c>
      <c r="AS892" s="39" t="s">
        <v>31</v>
      </c>
      <c r="AU892" s="41">
        <v>1.6666666666666667</v>
      </c>
      <c r="AV892" s="42" t="s">
        <v>1894</v>
      </c>
      <c r="AW892" s="39">
        <v>873</v>
      </c>
      <c r="AY892" s="30" t="s">
        <v>1917</v>
      </c>
      <c r="BB892" s="178" t="s">
        <v>155</v>
      </c>
      <c r="BD892" s="96"/>
      <c r="BF892" s="27" t="s">
        <v>3655</v>
      </c>
      <c r="BG892" s="45">
        <v>45195</v>
      </c>
      <c r="BH892" s="34" t="s">
        <v>1915</v>
      </c>
      <c r="BJ892" s="26"/>
      <c r="BK892" s="26"/>
      <c r="BL892" s="26" t="e">
        <v>#VALUE!</v>
      </c>
      <c r="BM892" s="26"/>
      <c r="BN892" s="79">
        <v>18</v>
      </c>
      <c r="BP892" s="26">
        <f>Tabela3[[#This Row],[1º trim/2025]]+Tabela3[[#This Row],[2º trim/2025]]+Tabela3[[#This Row],[3º trim/2025]]+Tabela3[[#This Row],[4º trim/2025]]</f>
        <v>0</v>
      </c>
      <c r="BQ892" s="26"/>
      <c r="BR892" s="26"/>
      <c r="BS892" s="26"/>
      <c r="BT892" s="26"/>
    </row>
    <row r="893" spans="2:72" hidden="1" x14ac:dyDescent="0.25">
      <c r="B893" s="273">
        <v>893</v>
      </c>
      <c r="C893" s="36">
        <v>2023</v>
      </c>
      <c r="D893" s="118" t="s">
        <v>1856</v>
      </c>
      <c r="E893" s="118" t="s">
        <v>2491</v>
      </c>
      <c r="H893" s="224" t="s">
        <v>5</v>
      </c>
      <c r="O893" s="224" t="s">
        <v>3646</v>
      </c>
      <c r="AF893" s="27" t="s">
        <v>91</v>
      </c>
      <c r="AM893" s="110" t="s">
        <v>2493</v>
      </c>
      <c r="AP893" s="38">
        <v>45101</v>
      </c>
      <c r="AQ893" s="38">
        <v>45131</v>
      </c>
      <c r="AW893" s="39">
        <v>999</v>
      </c>
      <c r="BB893" s="178" t="s">
        <v>155</v>
      </c>
      <c r="BD893" s="96"/>
      <c r="BG893" s="45">
        <v>45520</v>
      </c>
      <c r="BH893" s="34"/>
      <c r="BJ893" s="26"/>
      <c r="BK893" s="26"/>
      <c r="BL893" s="26"/>
      <c r="BM893" s="26"/>
      <c r="BN893" s="26"/>
      <c r="BO893" s="79"/>
      <c r="BP893" s="26">
        <f>Tabela3[[#This Row],[1º trim/2025]]+Tabela3[[#This Row],[2º trim/2025]]+Tabela3[[#This Row],[3º trim/2025]]+Tabela3[[#This Row],[4º trim/2025]]</f>
        <v>0</v>
      </c>
      <c r="BQ893" s="26"/>
      <c r="BR893" s="26"/>
      <c r="BS893" s="26"/>
      <c r="BT893" s="26"/>
    </row>
    <row r="894" spans="2:72" hidden="1" x14ac:dyDescent="0.25">
      <c r="B894" s="273">
        <v>894</v>
      </c>
      <c r="C894" s="36">
        <v>2023</v>
      </c>
      <c r="D894" s="118" t="s">
        <v>1856</v>
      </c>
      <c r="E894" s="118" t="s">
        <v>1857</v>
      </c>
      <c r="H894" s="224" t="s">
        <v>2131</v>
      </c>
      <c r="Q894" s="30" t="s">
        <v>750</v>
      </c>
      <c r="V894" s="33">
        <v>9176202</v>
      </c>
      <c r="AG894" s="27" t="s">
        <v>1442</v>
      </c>
      <c r="AH894" s="27" t="s">
        <v>423</v>
      </c>
      <c r="AJ894" s="184">
        <v>40</v>
      </c>
      <c r="AO894" s="184">
        <v>2023</v>
      </c>
      <c r="AP894" s="38">
        <v>45101</v>
      </c>
      <c r="AQ894" s="38">
        <v>45131</v>
      </c>
      <c r="AR894" s="39" t="s">
        <v>664</v>
      </c>
      <c r="AS894" s="39" t="s">
        <v>1333</v>
      </c>
      <c r="AT894" s="40" t="s">
        <v>972</v>
      </c>
      <c r="AU894" s="41">
        <v>1.0833333333333333</v>
      </c>
      <c r="AV894" s="42" t="s">
        <v>1225</v>
      </c>
      <c r="AW894" s="39">
        <v>861</v>
      </c>
      <c r="AY894" s="30" t="s">
        <v>1859</v>
      </c>
      <c r="BB894" s="178" t="s">
        <v>155</v>
      </c>
      <c r="BD894" s="96"/>
      <c r="BF894" s="27" t="s">
        <v>3655</v>
      </c>
      <c r="BG894" s="45">
        <v>45154</v>
      </c>
      <c r="BH894" s="34" t="s">
        <v>1858</v>
      </c>
      <c r="BJ894" s="26"/>
      <c r="BK894" s="26"/>
      <c r="BL894" s="26" t="e">
        <v>#VALUE!</v>
      </c>
      <c r="BM894" s="26"/>
      <c r="BN894" s="26"/>
      <c r="BO894" s="79"/>
      <c r="BP894" s="26">
        <f>Tabela3[[#This Row],[1º trim/2025]]+Tabela3[[#This Row],[2º trim/2025]]+Tabela3[[#This Row],[3º trim/2025]]+Tabela3[[#This Row],[4º trim/2025]]</f>
        <v>0</v>
      </c>
      <c r="BQ894" s="26"/>
      <c r="BR894" s="26"/>
      <c r="BS894" s="26"/>
      <c r="BT894" s="26"/>
    </row>
    <row r="895" spans="2:72" hidden="1" x14ac:dyDescent="0.25">
      <c r="B895" s="273">
        <v>895</v>
      </c>
      <c r="C895" s="36">
        <v>2023</v>
      </c>
      <c r="D895" s="118" t="s">
        <v>3153</v>
      </c>
      <c r="E895" s="118" t="s">
        <v>3154</v>
      </c>
      <c r="Q895" s="30" t="s">
        <v>750</v>
      </c>
      <c r="AR895" s="39" t="s">
        <v>1887</v>
      </c>
      <c r="AS895" s="39" t="s">
        <v>720</v>
      </c>
      <c r="BB895" s="178" t="s">
        <v>155</v>
      </c>
      <c r="BD895" s="96"/>
      <c r="BE895" s="46" t="s">
        <v>3155</v>
      </c>
      <c r="BH895" s="34"/>
      <c r="BJ895" s="26"/>
      <c r="BK895" s="26"/>
      <c r="BL895" s="26" t="e">
        <v>#VALUE!</v>
      </c>
      <c r="BM895" s="26"/>
      <c r="BN895" s="26"/>
      <c r="BO895" s="79"/>
      <c r="BP895" s="26">
        <f>Tabela3[[#This Row],[1º trim/2025]]+Tabela3[[#This Row],[2º trim/2025]]+Tabela3[[#This Row],[3º trim/2025]]+Tabela3[[#This Row],[4º trim/2025]]</f>
        <v>0</v>
      </c>
      <c r="BQ895" s="26"/>
      <c r="BR895" s="26"/>
      <c r="BS895" s="26"/>
      <c r="BT895" s="26"/>
    </row>
    <row r="896" spans="2:72" hidden="1" x14ac:dyDescent="0.25">
      <c r="B896" s="273">
        <v>896</v>
      </c>
      <c r="C896" s="36">
        <v>2023</v>
      </c>
      <c r="D896" s="118" t="s">
        <v>1761</v>
      </c>
      <c r="E896" s="118" t="s">
        <v>1762</v>
      </c>
      <c r="Q896" s="30" t="s">
        <v>750</v>
      </c>
      <c r="AQ896" s="38">
        <v>45133</v>
      </c>
      <c r="AW896" s="39">
        <v>840</v>
      </c>
      <c r="AY896" s="30" t="s">
        <v>1740</v>
      </c>
      <c r="BB896" s="178" t="s">
        <v>155</v>
      </c>
      <c r="BD896" s="96"/>
      <c r="BF896" s="27" t="s">
        <v>3655</v>
      </c>
      <c r="BG896" s="45">
        <v>45264</v>
      </c>
      <c r="BH896" s="34"/>
      <c r="BJ896" s="26"/>
      <c r="BK896" s="26"/>
      <c r="BL896" s="26" t="e">
        <v>#VALUE!</v>
      </c>
      <c r="BM896" s="26"/>
      <c r="BN896" s="26"/>
      <c r="BO896" s="79"/>
      <c r="BP896" s="26">
        <f>Tabela3[[#This Row],[1º trim/2025]]+Tabela3[[#This Row],[2º trim/2025]]+Tabela3[[#This Row],[3º trim/2025]]+Tabela3[[#This Row],[4º trim/2025]]</f>
        <v>0</v>
      </c>
      <c r="BQ896" s="26"/>
      <c r="BR896" s="26"/>
      <c r="BS896" s="26"/>
      <c r="BT896" s="26"/>
    </row>
    <row r="897" spans="2:72" hidden="1" x14ac:dyDescent="0.25">
      <c r="B897" s="26">
        <v>897</v>
      </c>
      <c r="C897" s="36">
        <v>2023</v>
      </c>
      <c r="D897" s="27" t="s">
        <v>3163</v>
      </c>
      <c r="E897" s="27" t="s">
        <v>3164</v>
      </c>
      <c r="F897" s="27"/>
      <c r="G897" s="224"/>
      <c r="Q897" s="30" t="s">
        <v>750</v>
      </c>
      <c r="AQ897" s="38">
        <v>45218</v>
      </c>
      <c r="AR897" s="39" t="s">
        <v>1887</v>
      </c>
      <c r="BB897" s="178" t="s">
        <v>1185</v>
      </c>
      <c r="BD897" s="96"/>
      <c r="BE897" s="46" t="s">
        <v>3165</v>
      </c>
      <c r="BH897" s="34"/>
      <c r="BJ897" s="26"/>
      <c r="BK897" s="26"/>
      <c r="BL897" s="26" t="e">
        <v>#VALUE!</v>
      </c>
      <c r="BM897" s="26"/>
      <c r="BN897" s="26"/>
      <c r="BO897" s="79"/>
      <c r="BP897" s="26">
        <f>Tabela3[[#This Row],[1º trim/2025]]+Tabela3[[#This Row],[2º trim/2025]]+Tabela3[[#This Row],[3º trim/2025]]+Tabela3[[#This Row],[4º trim/2025]]</f>
        <v>0</v>
      </c>
      <c r="BQ897" s="26"/>
      <c r="BR897" s="26"/>
      <c r="BS897" s="26"/>
      <c r="BT897" s="26"/>
    </row>
    <row r="898" spans="2:72" hidden="1" x14ac:dyDescent="0.25">
      <c r="B898" s="273">
        <v>898</v>
      </c>
      <c r="C898" s="36">
        <v>2023</v>
      </c>
      <c r="D898" s="118" t="s">
        <v>1903</v>
      </c>
      <c r="E898" s="118" t="s">
        <v>1904</v>
      </c>
      <c r="Q898" s="30" t="s">
        <v>750</v>
      </c>
      <c r="AN898" s="27" t="s">
        <v>154</v>
      </c>
      <c r="AO898" s="184">
        <v>2023</v>
      </c>
      <c r="AP898" s="38">
        <v>45163</v>
      </c>
      <c r="AQ898" s="38">
        <v>45163</v>
      </c>
      <c r="AR898" s="39" t="s">
        <v>664</v>
      </c>
      <c r="AS898" s="39" t="s">
        <v>1840</v>
      </c>
      <c r="AU898" s="41">
        <v>0.29166666666666669</v>
      </c>
      <c r="AV898" s="42" t="s">
        <v>1906</v>
      </c>
      <c r="AW898" s="39">
        <v>871</v>
      </c>
      <c r="AY898" s="30" t="s">
        <v>1907</v>
      </c>
      <c r="BB898" s="178" t="s">
        <v>155</v>
      </c>
      <c r="BD898" s="96"/>
      <c r="BF898" s="27" t="s">
        <v>3655</v>
      </c>
      <c r="BG898" s="45">
        <v>45314</v>
      </c>
      <c r="BH898" s="34" t="s">
        <v>1905</v>
      </c>
      <c r="BJ898" s="26"/>
      <c r="BK898" s="26"/>
      <c r="BL898" s="26" t="e">
        <v>#VALUE!</v>
      </c>
      <c r="BM898" s="26"/>
      <c r="BN898" s="26"/>
      <c r="BO898" s="79"/>
      <c r="BP898" s="26">
        <f>Tabela3[[#This Row],[1º trim/2025]]+Tabela3[[#This Row],[2º trim/2025]]+Tabela3[[#This Row],[3º trim/2025]]+Tabela3[[#This Row],[4º trim/2025]]</f>
        <v>0</v>
      </c>
      <c r="BQ898" s="26"/>
      <c r="BR898" s="26"/>
      <c r="BS898" s="26"/>
      <c r="BT898" s="26"/>
    </row>
    <row r="899" spans="2:72" hidden="1" x14ac:dyDescent="0.25">
      <c r="B899" s="273">
        <v>899</v>
      </c>
      <c r="C899" s="36">
        <v>2023</v>
      </c>
      <c r="D899" s="118" t="s">
        <v>1875</v>
      </c>
      <c r="E899" s="118" t="s">
        <v>1876</v>
      </c>
      <c r="Q899" s="30" t="s">
        <v>750</v>
      </c>
      <c r="V899" s="33">
        <v>9180806</v>
      </c>
      <c r="AG899" s="27" t="s">
        <v>1878</v>
      </c>
      <c r="AH899" s="27" t="s">
        <v>423</v>
      </c>
      <c r="AI899" s="118" t="s">
        <v>1396</v>
      </c>
      <c r="AJ899" s="184">
        <v>40</v>
      </c>
      <c r="AN899" s="27" t="s">
        <v>154</v>
      </c>
      <c r="AO899" s="184">
        <v>2023</v>
      </c>
      <c r="AP899" s="38">
        <v>45141</v>
      </c>
      <c r="AQ899" s="38">
        <v>45166</v>
      </c>
      <c r="AR899" s="39" t="s">
        <v>664</v>
      </c>
      <c r="AS899" s="39" t="s">
        <v>31</v>
      </c>
      <c r="AT899" s="40" t="s">
        <v>972</v>
      </c>
      <c r="AU899" s="41">
        <v>1.0833333333333333</v>
      </c>
      <c r="AV899" s="42" t="s">
        <v>1225</v>
      </c>
      <c r="AW899" s="39">
        <v>865</v>
      </c>
      <c r="AY899" s="30" t="s">
        <v>1881</v>
      </c>
      <c r="BB899" s="178" t="s">
        <v>155</v>
      </c>
      <c r="BD899" s="96"/>
      <c r="BF899" s="27" t="s">
        <v>3655</v>
      </c>
      <c r="BG899" s="45">
        <v>45181</v>
      </c>
      <c r="BH899" s="34" t="s">
        <v>1877</v>
      </c>
      <c r="BJ899" s="26"/>
      <c r="BK899" s="26"/>
      <c r="BL899" s="26" t="e">
        <v>#VALUE!</v>
      </c>
      <c r="BM899" s="26"/>
      <c r="BN899" s="26"/>
      <c r="BO899" s="79"/>
      <c r="BP899" s="26">
        <f>Tabela3[[#This Row],[1º trim/2025]]+Tabela3[[#This Row],[2º trim/2025]]+Tabela3[[#This Row],[3º trim/2025]]+Tabela3[[#This Row],[4º trim/2025]]</f>
        <v>0</v>
      </c>
      <c r="BQ899" s="26"/>
      <c r="BR899" s="26"/>
      <c r="BS899" s="26"/>
      <c r="BT899" s="26"/>
    </row>
    <row r="900" spans="2:72" hidden="1" x14ac:dyDescent="0.25">
      <c r="B900" s="273">
        <v>900</v>
      </c>
      <c r="C900" s="36">
        <v>2023</v>
      </c>
      <c r="D900" s="118" t="s">
        <v>3166</v>
      </c>
      <c r="E900" s="118" t="s">
        <v>3167</v>
      </c>
      <c r="Q900" s="30" t="s">
        <v>750</v>
      </c>
      <c r="AN900" s="27" t="s">
        <v>2108</v>
      </c>
      <c r="AR900" s="39" t="s">
        <v>1887</v>
      </c>
      <c r="AS900" s="39" t="s">
        <v>720</v>
      </c>
      <c r="BB900" s="178" t="s">
        <v>155</v>
      </c>
      <c r="BD900" s="96"/>
      <c r="BE900" s="46" t="s">
        <v>3168</v>
      </c>
      <c r="BH900" s="34"/>
      <c r="BJ900" s="26"/>
      <c r="BK900" s="26"/>
      <c r="BL900" s="26" t="e">
        <v>#VALUE!</v>
      </c>
      <c r="BM900" s="26"/>
      <c r="BN900" s="26"/>
      <c r="BO900" s="79"/>
      <c r="BP900" s="26">
        <f>Tabela3[[#This Row],[1º trim/2025]]+Tabela3[[#This Row],[2º trim/2025]]+Tabela3[[#This Row],[3º trim/2025]]+Tabela3[[#This Row],[4º trim/2025]]</f>
        <v>0</v>
      </c>
      <c r="BQ900" s="26"/>
      <c r="BR900" s="26"/>
      <c r="BS900" s="26"/>
      <c r="BT900" s="26"/>
    </row>
    <row r="901" spans="2:72" hidden="1" x14ac:dyDescent="0.25">
      <c r="B901" s="273">
        <v>901</v>
      </c>
      <c r="C901" s="36">
        <v>2023</v>
      </c>
      <c r="D901" s="118" t="s">
        <v>1763</v>
      </c>
      <c r="E901" s="118" t="s">
        <v>1764</v>
      </c>
      <c r="Q901" s="30" t="s">
        <v>750</v>
      </c>
      <c r="AF901" s="27" t="s">
        <v>45</v>
      </c>
      <c r="AW901" s="39">
        <v>840</v>
      </c>
      <c r="AY901" s="30" t="s">
        <v>1740</v>
      </c>
      <c r="BB901" s="178" t="s">
        <v>155</v>
      </c>
      <c r="BD901" s="96"/>
      <c r="BE901" s="46" t="s">
        <v>1765</v>
      </c>
      <c r="BG901" s="45">
        <v>45376</v>
      </c>
      <c r="BH901" s="34"/>
      <c r="BJ901" s="26"/>
      <c r="BK901" s="26"/>
      <c r="BL901" s="26" t="e">
        <v>#VALUE!</v>
      </c>
      <c r="BM901" s="26"/>
      <c r="BN901" s="26"/>
      <c r="BO901" s="79"/>
      <c r="BP901" s="26">
        <f>Tabela3[[#This Row],[1º trim/2025]]+Tabela3[[#This Row],[2º trim/2025]]+Tabela3[[#This Row],[3º trim/2025]]+Tabela3[[#This Row],[4º trim/2025]]</f>
        <v>0</v>
      </c>
      <c r="BQ901" s="26"/>
      <c r="BR901" s="26"/>
      <c r="BS901" s="26"/>
      <c r="BT901" s="26"/>
    </row>
    <row r="902" spans="2:72" hidden="1" x14ac:dyDescent="0.25">
      <c r="B902" s="26">
        <v>902</v>
      </c>
      <c r="C902" s="36">
        <v>2023</v>
      </c>
      <c r="D902" s="27" t="s">
        <v>3174</v>
      </c>
      <c r="E902" s="27" t="s">
        <v>3175</v>
      </c>
      <c r="F902" s="27"/>
      <c r="G902" s="224"/>
      <c r="Q902" s="30" t="s">
        <v>750</v>
      </c>
      <c r="AQ902" s="38">
        <v>45204</v>
      </c>
      <c r="AR902" s="39" t="s">
        <v>1887</v>
      </c>
      <c r="BB902" s="178" t="s">
        <v>1185</v>
      </c>
      <c r="BD902" s="96"/>
      <c r="BE902" s="46" t="s">
        <v>3165</v>
      </c>
      <c r="BH902" s="34"/>
      <c r="BJ902" s="26"/>
      <c r="BK902" s="26"/>
      <c r="BL902" s="26" t="e">
        <v>#VALUE!</v>
      </c>
      <c r="BM902" s="26"/>
      <c r="BN902" s="26"/>
      <c r="BO902" s="79"/>
      <c r="BP902" s="26">
        <f>Tabela3[[#This Row],[1º trim/2025]]+Tabela3[[#This Row],[2º trim/2025]]+Tabela3[[#This Row],[3º trim/2025]]+Tabela3[[#This Row],[4º trim/2025]]</f>
        <v>0</v>
      </c>
      <c r="BQ902" s="26"/>
      <c r="BR902" s="26"/>
      <c r="BS902" s="26"/>
      <c r="BT902" s="26"/>
    </row>
    <row r="903" spans="2:72" hidden="1" x14ac:dyDescent="0.25">
      <c r="B903" s="273">
        <v>903</v>
      </c>
      <c r="C903" s="36">
        <v>2023</v>
      </c>
      <c r="D903" s="118" t="s">
        <v>1999</v>
      </c>
      <c r="E903" s="118" t="s">
        <v>2000</v>
      </c>
      <c r="Q903" s="30" t="s">
        <v>750</v>
      </c>
      <c r="AC903" s="26" t="s">
        <v>2002</v>
      </c>
      <c r="AF903" s="27" t="s">
        <v>610</v>
      </c>
      <c r="AN903" s="27" t="s">
        <v>215</v>
      </c>
      <c r="AO903" s="184">
        <v>2023</v>
      </c>
      <c r="AR903" s="39" t="s">
        <v>664</v>
      </c>
      <c r="AU903" s="41">
        <v>8.3333333333333329E-2</v>
      </c>
      <c r="AV903" s="42" t="s">
        <v>833</v>
      </c>
      <c r="AW903" s="39">
        <v>890</v>
      </c>
      <c r="AY903" s="30" t="s">
        <v>2003</v>
      </c>
      <c r="BB903" s="178" t="s">
        <v>155</v>
      </c>
      <c r="BD903" s="96"/>
      <c r="BE903" s="46" t="s">
        <v>2004</v>
      </c>
      <c r="BF903" s="27" t="s">
        <v>3655</v>
      </c>
      <c r="BG903" s="45">
        <v>45180</v>
      </c>
      <c r="BH903" s="33" t="s">
        <v>2001</v>
      </c>
      <c r="BJ903" s="26"/>
      <c r="BK903" s="26"/>
      <c r="BL903" s="26" t="e">
        <v>#VALUE!</v>
      </c>
      <c r="BM903" s="26"/>
      <c r="BN903" s="26"/>
      <c r="BO903" s="79"/>
      <c r="BP903" s="26">
        <f>Tabela3[[#This Row],[1º trim/2025]]+Tabela3[[#This Row],[2º trim/2025]]+Tabela3[[#This Row],[3º trim/2025]]+Tabela3[[#This Row],[4º trim/2025]]</f>
        <v>0</v>
      </c>
      <c r="BQ903" s="26"/>
      <c r="BR903" s="26"/>
      <c r="BS903" s="26"/>
      <c r="BT903" s="26"/>
    </row>
    <row r="904" spans="2:72" hidden="1" x14ac:dyDescent="0.25">
      <c r="B904" s="273">
        <v>904</v>
      </c>
      <c r="C904" s="36">
        <v>2023</v>
      </c>
      <c r="D904" s="118" t="s">
        <v>3176</v>
      </c>
      <c r="E904" s="118" t="s">
        <v>3177</v>
      </c>
      <c r="Q904" s="30" t="s">
        <v>750</v>
      </c>
      <c r="AQ904" s="38">
        <v>45184</v>
      </c>
      <c r="AR904" s="39" t="s">
        <v>1887</v>
      </c>
      <c r="BB904" s="178" t="s">
        <v>155</v>
      </c>
      <c r="BD904" s="96"/>
      <c r="BE904" s="46" t="s">
        <v>3178</v>
      </c>
      <c r="BH904" s="45"/>
      <c r="BJ904" s="26"/>
      <c r="BK904" s="26"/>
      <c r="BL904" s="26" t="e">
        <v>#VALUE!</v>
      </c>
      <c r="BM904" s="26"/>
      <c r="BN904" s="26"/>
      <c r="BO904" s="79"/>
      <c r="BP904" s="26">
        <f>Tabela3[[#This Row],[1º trim/2025]]+Tabela3[[#This Row],[2º trim/2025]]+Tabela3[[#This Row],[3º trim/2025]]+Tabela3[[#This Row],[4º trim/2025]]</f>
        <v>0</v>
      </c>
      <c r="BQ904" s="26"/>
      <c r="BR904" s="26"/>
      <c r="BS904" s="26"/>
      <c r="BT904" s="26"/>
    </row>
    <row r="905" spans="2:72" hidden="1" x14ac:dyDescent="0.25">
      <c r="B905" s="273">
        <v>905</v>
      </c>
      <c r="C905" s="36">
        <v>2023</v>
      </c>
      <c r="D905" s="118" t="s">
        <v>1897</v>
      </c>
      <c r="E905" s="118" t="s">
        <v>1898</v>
      </c>
      <c r="N905" s="225" t="s">
        <v>13</v>
      </c>
      <c r="O905" s="225"/>
      <c r="Q905" s="30" t="s">
        <v>750</v>
      </c>
      <c r="AF905" s="27" t="s">
        <v>188</v>
      </c>
      <c r="AG905" s="27" t="s">
        <v>1834</v>
      </c>
      <c r="AU905" s="41">
        <v>4.1666666666666664E-2</v>
      </c>
      <c r="AV905" s="42" t="s">
        <v>1899</v>
      </c>
      <c r="AW905" s="39">
        <v>870</v>
      </c>
      <c r="AY905" s="30" t="s">
        <v>1900</v>
      </c>
      <c r="BB905" s="178" t="s">
        <v>155</v>
      </c>
      <c r="BD905" s="96"/>
      <c r="BF905" s="27" t="s">
        <v>3655</v>
      </c>
      <c r="BG905" s="45">
        <v>45121</v>
      </c>
      <c r="BH905" s="307"/>
      <c r="BJ905" s="26"/>
      <c r="BK905" s="26"/>
      <c r="BL905" s="26" t="e">
        <v>#VALUE!</v>
      </c>
      <c r="BM905" s="26"/>
      <c r="BN905" s="26"/>
      <c r="BO905" s="79"/>
      <c r="BP905" s="26">
        <f>Tabela3[[#This Row],[1º trim/2025]]+Tabela3[[#This Row],[2º trim/2025]]+Tabela3[[#This Row],[3º trim/2025]]+Tabela3[[#This Row],[4º trim/2025]]</f>
        <v>0</v>
      </c>
      <c r="BQ905" s="26"/>
      <c r="BR905" s="26"/>
      <c r="BS905" s="26"/>
      <c r="BT905" s="26"/>
    </row>
    <row r="906" spans="2:72" hidden="1" x14ac:dyDescent="0.25">
      <c r="B906" s="273">
        <v>906</v>
      </c>
      <c r="C906" s="36">
        <v>2023</v>
      </c>
      <c r="D906" s="118" t="s">
        <v>1897</v>
      </c>
      <c r="E906" s="118" t="s">
        <v>1901</v>
      </c>
      <c r="N906" s="225" t="s">
        <v>13</v>
      </c>
      <c r="O906" s="225"/>
      <c r="Q906" s="30" t="s">
        <v>750</v>
      </c>
      <c r="V906" s="33">
        <v>9275525</v>
      </c>
      <c r="AC906" s="26" t="s">
        <v>1902</v>
      </c>
      <c r="AD906" s="26" t="s">
        <v>1833</v>
      </c>
      <c r="AF906" s="27" t="s">
        <v>188</v>
      </c>
      <c r="AG906" s="27" t="s">
        <v>1834</v>
      </c>
      <c r="AH906" s="27" t="s">
        <v>777</v>
      </c>
      <c r="AO906" s="184">
        <v>2023</v>
      </c>
      <c r="AP906" s="38">
        <v>45147</v>
      </c>
      <c r="AQ906" s="38">
        <v>45147</v>
      </c>
      <c r="AR906" s="39" t="s">
        <v>664</v>
      </c>
      <c r="AS906" s="39" t="s">
        <v>1333</v>
      </c>
      <c r="AT906" s="40" t="s">
        <v>424</v>
      </c>
      <c r="AU906" s="41">
        <v>4.1666666666666664E-2</v>
      </c>
      <c r="AV906" s="42" t="s">
        <v>1899</v>
      </c>
      <c r="AW906" s="39">
        <v>870</v>
      </c>
      <c r="AY906" s="30" t="s">
        <v>1900</v>
      </c>
      <c r="BB906" s="178" t="s">
        <v>155</v>
      </c>
      <c r="BD906" s="96"/>
      <c r="BF906" s="27" t="s">
        <v>3655</v>
      </c>
      <c r="BG906" s="45">
        <v>45154</v>
      </c>
      <c r="BH906" s="33">
        <v>447</v>
      </c>
      <c r="BJ906" s="26"/>
      <c r="BK906" s="26"/>
      <c r="BL906" s="26" t="e">
        <v>#VALUE!</v>
      </c>
      <c r="BM906" s="26"/>
      <c r="BN906" s="26"/>
      <c r="BO906" s="79"/>
      <c r="BP906" s="26">
        <f>Tabela3[[#This Row],[1º trim/2025]]+Tabela3[[#This Row],[2º trim/2025]]+Tabela3[[#This Row],[3º trim/2025]]+Tabela3[[#This Row],[4º trim/2025]]</f>
        <v>0</v>
      </c>
      <c r="BQ906" s="26"/>
      <c r="BR906" s="26"/>
      <c r="BS906" s="26"/>
      <c r="BT906" s="26"/>
    </row>
    <row r="907" spans="2:72" hidden="1" x14ac:dyDescent="0.25">
      <c r="B907" s="26">
        <v>907</v>
      </c>
      <c r="C907" s="36">
        <v>2023</v>
      </c>
      <c r="D907" s="27" t="s">
        <v>3186</v>
      </c>
      <c r="E907" s="27" t="s">
        <v>3187</v>
      </c>
      <c r="F907" s="27"/>
      <c r="G907" s="224"/>
      <c r="Q907" s="30" t="s">
        <v>750</v>
      </c>
      <c r="AN907" s="27" t="s">
        <v>3188</v>
      </c>
      <c r="AQ907" s="38">
        <v>45240</v>
      </c>
      <c r="BB907" s="178" t="s">
        <v>1185</v>
      </c>
      <c r="BD907" s="96"/>
      <c r="BE907" s="46" t="s">
        <v>3189</v>
      </c>
      <c r="BH907" s="45"/>
      <c r="BJ907" s="26"/>
      <c r="BK907" s="26"/>
      <c r="BL907" s="26" t="e">
        <v>#VALUE!</v>
      </c>
      <c r="BM907" s="26"/>
      <c r="BN907" s="26"/>
      <c r="BO907" s="79"/>
      <c r="BP907" s="26">
        <f>Tabela3[[#This Row],[1º trim/2025]]+Tabela3[[#This Row],[2º trim/2025]]+Tabela3[[#This Row],[3º trim/2025]]+Tabela3[[#This Row],[4º trim/2025]]</f>
        <v>0</v>
      </c>
      <c r="BQ907" s="26"/>
      <c r="BR907" s="26"/>
      <c r="BS907" s="26"/>
      <c r="BT907" s="26"/>
    </row>
    <row r="908" spans="2:72" hidden="1" x14ac:dyDescent="0.25">
      <c r="B908" s="273">
        <v>908</v>
      </c>
      <c r="C908" s="36">
        <v>2023</v>
      </c>
      <c r="D908" s="118" t="s">
        <v>2012</v>
      </c>
      <c r="E908" s="118" t="s">
        <v>2013</v>
      </c>
      <c r="Q908" s="30" t="s">
        <v>750</v>
      </c>
      <c r="AC908" s="26" t="s">
        <v>1967</v>
      </c>
      <c r="AH908" s="27" t="s">
        <v>423</v>
      </c>
      <c r="AN908" s="27" t="s">
        <v>154</v>
      </c>
      <c r="AO908" s="184">
        <v>2023</v>
      </c>
      <c r="AP908" s="38">
        <v>45188</v>
      </c>
      <c r="AQ908" s="38">
        <v>45188</v>
      </c>
      <c r="AR908" s="39" t="s">
        <v>664</v>
      </c>
      <c r="AS908" s="39" t="s">
        <v>1333</v>
      </c>
      <c r="AV908" s="42" t="s">
        <v>1899</v>
      </c>
      <c r="AW908" s="39">
        <v>894</v>
      </c>
      <c r="AY908" s="30" t="s">
        <v>2015</v>
      </c>
      <c r="BB908" s="178" t="s">
        <v>155</v>
      </c>
      <c r="BD908" s="96"/>
      <c r="BF908" s="27" t="s">
        <v>3655</v>
      </c>
      <c r="BG908" s="45">
        <v>45264</v>
      </c>
      <c r="BH908" s="45"/>
      <c r="BJ908" s="26"/>
      <c r="BK908" s="26"/>
      <c r="BL908" s="26" t="e">
        <v>#VALUE!</v>
      </c>
      <c r="BM908" s="26"/>
      <c r="BN908" s="26"/>
      <c r="BO908" s="79"/>
      <c r="BP908" s="26">
        <f>Tabela3[[#This Row],[1º trim/2025]]+Tabela3[[#This Row],[2º trim/2025]]+Tabela3[[#This Row],[3º trim/2025]]+Tabela3[[#This Row],[4º trim/2025]]</f>
        <v>0</v>
      </c>
      <c r="BQ908" s="26"/>
      <c r="BR908" s="26"/>
      <c r="BS908" s="26"/>
      <c r="BT908" s="26"/>
    </row>
    <row r="909" spans="2:72" hidden="1" x14ac:dyDescent="0.25">
      <c r="B909" s="273">
        <v>909</v>
      </c>
      <c r="C909" s="36">
        <v>2023</v>
      </c>
      <c r="D909" s="118" t="s">
        <v>2012</v>
      </c>
      <c r="E909" s="118" t="s">
        <v>2016</v>
      </c>
      <c r="Q909" s="30" t="s">
        <v>750</v>
      </c>
      <c r="AC909" s="26" t="s">
        <v>1967</v>
      </c>
      <c r="AH909" s="27" t="s">
        <v>423</v>
      </c>
      <c r="AN909" s="27" t="s">
        <v>154</v>
      </c>
      <c r="AO909" s="184">
        <v>2023</v>
      </c>
      <c r="AP909" s="38">
        <v>45195</v>
      </c>
      <c r="AQ909" s="38">
        <v>45195</v>
      </c>
      <c r="AR909" s="39" t="s">
        <v>664</v>
      </c>
      <c r="AS909" s="39" t="s">
        <v>1333</v>
      </c>
      <c r="AV909" s="42" t="s">
        <v>1899</v>
      </c>
      <c r="AW909" s="39">
        <v>894</v>
      </c>
      <c r="AY909" s="30" t="s">
        <v>2015</v>
      </c>
      <c r="BB909" s="178" t="s">
        <v>155</v>
      </c>
      <c r="BD909" s="96"/>
      <c r="BF909" s="27" t="s">
        <v>3655</v>
      </c>
      <c r="BG909" s="45">
        <v>45369</v>
      </c>
      <c r="BH909" s="45"/>
      <c r="BJ909" s="26"/>
      <c r="BK909" s="26">
        <v>293</v>
      </c>
      <c r="BL909" s="26" t="e">
        <v>#VALUE!</v>
      </c>
      <c r="BM909" s="26"/>
      <c r="BN909" s="79">
        <v>293</v>
      </c>
      <c r="BO909" s="79"/>
      <c r="BP909" s="26">
        <f>Tabela3[[#This Row],[1º trim/2025]]+Tabela3[[#This Row],[2º trim/2025]]+Tabela3[[#This Row],[3º trim/2025]]+Tabela3[[#This Row],[4º trim/2025]]</f>
        <v>0</v>
      </c>
      <c r="BQ909" s="26"/>
      <c r="BR909" s="26"/>
      <c r="BS909" s="26"/>
      <c r="BT909" s="26"/>
    </row>
    <row r="910" spans="2:72" hidden="1" x14ac:dyDescent="0.25">
      <c r="B910" s="273">
        <v>910</v>
      </c>
      <c r="C910" s="36">
        <v>2023</v>
      </c>
      <c r="D910" s="118" t="s">
        <v>2012</v>
      </c>
      <c r="E910" s="118" t="s">
        <v>2027</v>
      </c>
      <c r="Q910" s="30" t="s">
        <v>750</v>
      </c>
      <c r="AC910" s="26" t="s">
        <v>1967</v>
      </c>
      <c r="AH910" s="27" t="s">
        <v>423</v>
      </c>
      <c r="AN910" s="27" t="s">
        <v>154</v>
      </c>
      <c r="AO910" s="184">
        <v>2023</v>
      </c>
      <c r="AP910" s="38">
        <v>45185</v>
      </c>
      <c r="AQ910" s="38">
        <v>45239</v>
      </c>
      <c r="AR910" s="39" t="s">
        <v>664</v>
      </c>
      <c r="AS910" s="39" t="s">
        <v>1333</v>
      </c>
      <c r="AV910" s="42" t="s">
        <v>1794</v>
      </c>
      <c r="AW910" s="39">
        <v>898</v>
      </c>
      <c r="AY910" s="30" t="s">
        <v>2029</v>
      </c>
      <c r="BB910" s="178" t="s">
        <v>155</v>
      </c>
      <c r="BF910" s="27" t="s">
        <v>3655</v>
      </c>
      <c r="BG910" s="45">
        <v>45741</v>
      </c>
      <c r="BH910" s="45"/>
      <c r="BJ910" s="26"/>
      <c r="BK910" s="26"/>
      <c r="BL910" s="26" t="e">
        <v>#VALUE!</v>
      </c>
      <c r="BM910" s="26"/>
      <c r="BN910" s="26"/>
      <c r="BO910" s="79"/>
      <c r="BP910" s="26">
        <f>Tabela3[[#This Row],[1º trim/2025]]+Tabela3[[#This Row],[2º trim/2025]]+Tabela3[[#This Row],[3º trim/2025]]+Tabela3[[#This Row],[4º trim/2025]]</f>
        <v>3</v>
      </c>
      <c r="BQ910" s="28">
        <v>3</v>
      </c>
      <c r="BR910" s="26"/>
      <c r="BS910" s="26"/>
      <c r="BT910" s="26"/>
    </row>
    <row r="911" spans="2:72" hidden="1" x14ac:dyDescent="0.25">
      <c r="B911" s="273">
        <v>911</v>
      </c>
      <c r="C911" s="36">
        <v>2023</v>
      </c>
      <c r="D911" s="118" t="s">
        <v>3190</v>
      </c>
      <c r="E911" s="118" t="s">
        <v>3191</v>
      </c>
      <c r="Q911" s="30" t="s">
        <v>750</v>
      </c>
      <c r="AH911" s="27" t="s">
        <v>28</v>
      </c>
      <c r="AI911" s="118" t="s">
        <v>3192</v>
      </c>
      <c r="AL911" s="120" t="s">
        <v>47</v>
      </c>
      <c r="BB911" s="178" t="s">
        <v>155</v>
      </c>
      <c r="BD911" s="96"/>
      <c r="BG911" s="45">
        <v>45264</v>
      </c>
      <c r="BH911" s="45"/>
      <c r="BJ911" s="26"/>
      <c r="BK911" s="26"/>
      <c r="BL911" s="26" t="e">
        <v>#VALUE!</v>
      </c>
      <c r="BM911" s="26"/>
      <c r="BN911" s="26"/>
      <c r="BO911" s="79"/>
      <c r="BP911" s="26">
        <f>Tabela3[[#This Row],[1º trim/2025]]+Tabela3[[#This Row],[2º trim/2025]]+Tabela3[[#This Row],[3º trim/2025]]+Tabela3[[#This Row],[4º trim/2025]]</f>
        <v>0</v>
      </c>
      <c r="BQ911" s="26"/>
      <c r="BR911" s="26"/>
      <c r="BS911" s="26"/>
      <c r="BT911" s="26"/>
    </row>
    <row r="912" spans="2:72" hidden="1" x14ac:dyDescent="0.25">
      <c r="B912" s="273">
        <v>912</v>
      </c>
      <c r="C912" s="36">
        <v>2023</v>
      </c>
      <c r="D912" s="118" t="s">
        <v>1735</v>
      </c>
      <c r="E912" s="118" t="s">
        <v>1736</v>
      </c>
      <c r="Q912" s="30" t="s">
        <v>750</v>
      </c>
      <c r="AH912" s="27" t="s">
        <v>86</v>
      </c>
      <c r="AL912" s="120" t="s">
        <v>47</v>
      </c>
      <c r="AS912" s="39" t="s">
        <v>720</v>
      </c>
      <c r="AW912" s="39">
        <v>839</v>
      </c>
      <c r="AY912" s="30" t="s">
        <v>1737</v>
      </c>
      <c r="BB912" s="178" t="s">
        <v>155</v>
      </c>
      <c r="BD912" s="96"/>
      <c r="BF912" s="27" t="s">
        <v>44</v>
      </c>
      <c r="BG912" s="45">
        <v>45035</v>
      </c>
      <c r="BH912" s="45"/>
      <c r="BJ912" s="26"/>
      <c r="BK912" s="26"/>
      <c r="BL912" s="26" t="e">
        <v>#VALUE!</v>
      </c>
      <c r="BM912" s="26"/>
      <c r="BN912" s="26"/>
      <c r="BO912" s="79"/>
      <c r="BP912" s="26">
        <f>Tabela3[[#This Row],[1º trim/2025]]+Tabela3[[#This Row],[2º trim/2025]]+Tabela3[[#This Row],[3º trim/2025]]+Tabela3[[#This Row],[4º trim/2025]]</f>
        <v>0</v>
      </c>
      <c r="BQ912" s="26"/>
      <c r="BR912" s="26"/>
      <c r="BS912" s="26"/>
      <c r="BT912" s="26"/>
    </row>
    <row r="913" spans="1:72" hidden="1" x14ac:dyDescent="0.25">
      <c r="B913" s="273">
        <v>913</v>
      </c>
      <c r="C913" s="36">
        <v>2023</v>
      </c>
      <c r="D913" s="118" t="s">
        <v>3206</v>
      </c>
      <c r="E913" s="118" t="s">
        <v>3795</v>
      </c>
      <c r="Q913" s="30" t="s">
        <v>750</v>
      </c>
      <c r="AC913" s="26" t="s">
        <v>3148</v>
      </c>
      <c r="AP913" s="38">
        <v>45252</v>
      </c>
      <c r="AQ913" s="38">
        <v>45252</v>
      </c>
      <c r="AR913" s="39" t="s">
        <v>1887</v>
      </c>
      <c r="BB913" s="178" t="s">
        <v>155</v>
      </c>
      <c r="BD913" s="96"/>
      <c r="BE913" s="46" t="s">
        <v>3208</v>
      </c>
      <c r="BH913" s="45"/>
      <c r="BJ913" s="26"/>
      <c r="BK913" s="26"/>
      <c r="BL913" s="26" t="e">
        <v>#VALUE!</v>
      </c>
      <c r="BM913" s="26"/>
      <c r="BN913" s="26"/>
      <c r="BO913" s="79"/>
      <c r="BP913" s="26">
        <f>Tabela3[[#This Row],[1º trim/2025]]+Tabela3[[#This Row],[2º trim/2025]]+Tabela3[[#This Row],[3º trim/2025]]+Tabela3[[#This Row],[4º trim/2025]]</f>
        <v>0</v>
      </c>
      <c r="BQ913" s="26"/>
      <c r="BR913" s="26"/>
      <c r="BS913" s="26"/>
      <c r="BT913" s="26"/>
    </row>
    <row r="914" spans="1:72" hidden="1" x14ac:dyDescent="0.25">
      <c r="B914" s="273">
        <v>914</v>
      </c>
      <c r="C914" s="36">
        <v>2023</v>
      </c>
      <c r="D914" s="118" t="s">
        <v>3209</v>
      </c>
      <c r="E914" s="118" t="s">
        <v>3210</v>
      </c>
      <c r="Q914" s="30" t="s">
        <v>750</v>
      </c>
      <c r="AF914" s="27" t="s">
        <v>82</v>
      </c>
      <c r="AQ914" s="38">
        <v>45191</v>
      </c>
      <c r="AY914" s="30" t="s">
        <v>3211</v>
      </c>
      <c r="BB914" s="178" t="s">
        <v>155</v>
      </c>
      <c r="BD914" s="96"/>
      <c r="BE914" s="46" t="s">
        <v>3212</v>
      </c>
      <c r="BH914" s="45"/>
      <c r="BJ914" s="26"/>
      <c r="BK914" s="26"/>
      <c r="BL914" s="26" t="e">
        <v>#VALUE!</v>
      </c>
      <c r="BM914" s="26"/>
      <c r="BN914" s="26"/>
      <c r="BO914" s="79"/>
      <c r="BP914" s="26">
        <f>Tabela3[[#This Row],[1º trim/2025]]+Tabela3[[#This Row],[2º trim/2025]]+Tabela3[[#This Row],[3º trim/2025]]+Tabela3[[#This Row],[4º trim/2025]]</f>
        <v>0</v>
      </c>
      <c r="BQ914" s="26"/>
      <c r="BR914" s="26"/>
      <c r="BS914" s="26"/>
      <c r="BT914" s="26"/>
    </row>
    <row r="915" spans="1:72" hidden="1" x14ac:dyDescent="0.25">
      <c r="B915" s="273">
        <v>915</v>
      </c>
      <c r="C915" s="36">
        <v>2023</v>
      </c>
      <c r="D915" s="118" t="s">
        <v>3213</v>
      </c>
      <c r="E915" s="118" t="s">
        <v>3214</v>
      </c>
      <c r="Q915" s="30" t="s">
        <v>750</v>
      </c>
      <c r="AH915" s="27" t="s">
        <v>87</v>
      </c>
      <c r="BB915" s="178" t="s">
        <v>155</v>
      </c>
      <c r="BD915" s="96"/>
      <c r="BE915" s="46" t="s">
        <v>3171</v>
      </c>
      <c r="BH915" s="45"/>
      <c r="BJ915" s="26"/>
      <c r="BK915" s="26"/>
      <c r="BL915" s="26" t="e">
        <v>#VALUE!</v>
      </c>
      <c r="BM915" s="26"/>
      <c r="BN915" s="26"/>
      <c r="BO915" s="79"/>
      <c r="BP915" s="26">
        <f>Tabela3[[#This Row],[1º trim/2025]]+Tabela3[[#This Row],[2º trim/2025]]+Tabela3[[#This Row],[3º trim/2025]]+Tabela3[[#This Row],[4º trim/2025]]</f>
        <v>0</v>
      </c>
      <c r="BQ915" s="26"/>
      <c r="BR915" s="26"/>
      <c r="BS915" s="26"/>
      <c r="BT915" s="26"/>
    </row>
    <row r="916" spans="1:72" hidden="1" x14ac:dyDescent="0.25">
      <c r="B916" s="26">
        <v>916</v>
      </c>
      <c r="C916" s="36">
        <v>2023</v>
      </c>
      <c r="D916" s="27" t="s">
        <v>3215</v>
      </c>
      <c r="E916" s="27" t="s">
        <v>3216</v>
      </c>
      <c r="F916" s="27"/>
      <c r="G916" s="224"/>
      <c r="Q916" s="30" t="s">
        <v>750</v>
      </c>
      <c r="AQ916" s="38">
        <v>45223</v>
      </c>
      <c r="AR916" s="39" t="s">
        <v>1887</v>
      </c>
      <c r="BB916" s="178" t="s">
        <v>1185</v>
      </c>
      <c r="BD916" s="96"/>
      <c r="BE916" s="46" t="s">
        <v>3165</v>
      </c>
      <c r="BH916" s="45"/>
      <c r="BJ916" s="26"/>
      <c r="BK916" s="26"/>
      <c r="BL916" s="26" t="e">
        <v>#VALUE!</v>
      </c>
      <c r="BM916" s="26"/>
      <c r="BN916" s="26"/>
      <c r="BO916" s="79"/>
      <c r="BP916" s="26">
        <f>Tabela3[[#This Row],[1º trim/2025]]+Tabela3[[#This Row],[2º trim/2025]]+Tabela3[[#This Row],[3º trim/2025]]+Tabela3[[#This Row],[4º trim/2025]]</f>
        <v>0</v>
      </c>
      <c r="BQ916" s="26"/>
      <c r="BR916" s="26"/>
      <c r="BS916" s="26"/>
      <c r="BT916" s="26"/>
    </row>
    <row r="917" spans="1:72" hidden="1" x14ac:dyDescent="0.25">
      <c r="B917" s="26">
        <v>917</v>
      </c>
      <c r="C917" s="36">
        <v>2023</v>
      </c>
      <c r="D917" s="27" t="s">
        <v>3222</v>
      </c>
      <c r="E917" s="27" t="s">
        <v>3796</v>
      </c>
      <c r="F917" s="27"/>
      <c r="G917" s="224"/>
      <c r="Q917" s="30" t="s">
        <v>750</v>
      </c>
      <c r="AR917" s="39" t="s">
        <v>1887</v>
      </c>
      <c r="BB917" s="178" t="s">
        <v>1185</v>
      </c>
      <c r="BD917" s="96"/>
      <c r="BE917" s="46" t="s">
        <v>3165</v>
      </c>
      <c r="BH917" s="45"/>
      <c r="BJ917" s="26"/>
      <c r="BK917" s="26"/>
      <c r="BL917" s="26" t="e">
        <v>#VALUE!</v>
      </c>
      <c r="BM917" s="26"/>
      <c r="BN917" s="26"/>
      <c r="BO917" s="79"/>
      <c r="BP917" s="26">
        <f>Tabela3[[#This Row],[1º trim/2025]]+Tabela3[[#This Row],[2º trim/2025]]+Tabela3[[#This Row],[3º trim/2025]]+Tabela3[[#This Row],[4º trim/2025]]</f>
        <v>0</v>
      </c>
      <c r="BQ917" s="26"/>
      <c r="BR917" s="26"/>
      <c r="BS917" s="26"/>
      <c r="BT917" s="26"/>
    </row>
    <row r="918" spans="1:72" hidden="1" x14ac:dyDescent="0.25">
      <c r="A918" s="44" t="s">
        <v>501</v>
      </c>
      <c r="B918" s="273">
        <v>918</v>
      </c>
      <c r="C918" s="36">
        <v>2023</v>
      </c>
      <c r="D918" s="118" t="s">
        <v>2042</v>
      </c>
      <c r="E918" s="118" t="s">
        <v>2043</v>
      </c>
      <c r="F918" s="118" t="s">
        <v>3797</v>
      </c>
      <c r="Q918" s="30" t="s">
        <v>750</v>
      </c>
      <c r="AG918" s="27" t="s">
        <v>1834</v>
      </c>
      <c r="AL918" s="120" t="s">
        <v>29</v>
      </c>
      <c r="AN918" s="27" t="s">
        <v>154</v>
      </c>
      <c r="AP918" s="38" t="s">
        <v>501</v>
      </c>
      <c r="AQ918" s="38" t="s">
        <v>501</v>
      </c>
      <c r="AR918" s="39" t="s">
        <v>664</v>
      </c>
      <c r="AS918" s="39" t="s">
        <v>31</v>
      </c>
      <c r="AT918" s="40" t="s">
        <v>424</v>
      </c>
      <c r="AV918" s="42" t="s">
        <v>2166</v>
      </c>
      <c r="AW918" s="39">
        <v>901</v>
      </c>
      <c r="AY918" s="30" t="s">
        <v>2044</v>
      </c>
      <c r="BB918" s="178"/>
      <c r="BC918" s="96" t="s">
        <v>501</v>
      </c>
      <c r="BF918" s="27" t="s">
        <v>3655</v>
      </c>
      <c r="BG918" s="45">
        <v>45741</v>
      </c>
      <c r="BH918" s="45"/>
      <c r="BL918" s="28">
        <v>121</v>
      </c>
      <c r="BM918" s="27" t="s">
        <v>3798</v>
      </c>
      <c r="BN918" s="194">
        <v>1105</v>
      </c>
      <c r="BP918" s="26">
        <f>Tabela3[[#This Row],[1º trim/2025]]+Tabela3[[#This Row],[2º trim/2025]]+Tabela3[[#This Row],[3º trim/2025]]+Tabela3[[#This Row],[4º trim/2025]]</f>
        <v>21</v>
      </c>
      <c r="BQ918" s="28">
        <v>21</v>
      </c>
    </row>
    <row r="919" spans="1:72" hidden="1" x14ac:dyDescent="0.25">
      <c r="B919" s="273">
        <v>919</v>
      </c>
      <c r="C919" s="36">
        <v>2023</v>
      </c>
      <c r="D919" s="118" t="s">
        <v>2084</v>
      </c>
      <c r="E919" s="118" t="s">
        <v>2085</v>
      </c>
      <c r="Q919" s="30" t="s">
        <v>750</v>
      </c>
      <c r="AJ919" s="184">
        <v>30</v>
      </c>
      <c r="AO919" s="184">
        <v>2023</v>
      </c>
      <c r="AP919" s="38">
        <v>45236</v>
      </c>
      <c r="AQ919" s="38">
        <v>45239</v>
      </c>
      <c r="AR919" s="39" t="s">
        <v>664</v>
      </c>
      <c r="AU919" s="41">
        <v>0.5</v>
      </c>
      <c r="AV919" s="42" t="s">
        <v>2086</v>
      </c>
      <c r="AW919" s="39">
        <v>913</v>
      </c>
      <c r="AY919" s="30" t="s">
        <v>2087</v>
      </c>
      <c r="BB919" s="178" t="s">
        <v>155</v>
      </c>
      <c r="BD919" s="96"/>
      <c r="BF919" s="27" t="s">
        <v>3655</v>
      </c>
      <c r="BG919" s="45">
        <v>45264</v>
      </c>
      <c r="BH919" s="45"/>
      <c r="BJ919" s="26"/>
      <c r="BK919" s="26"/>
      <c r="BL919" s="26" t="e">
        <v>#VALUE!</v>
      </c>
      <c r="BM919" s="26"/>
      <c r="BN919" s="26"/>
      <c r="BO919" s="79"/>
      <c r="BP919" s="26">
        <f>Tabela3[[#This Row],[1º trim/2025]]+Tabela3[[#This Row],[2º trim/2025]]+Tabela3[[#This Row],[3º trim/2025]]+Tabela3[[#This Row],[4º trim/2025]]</f>
        <v>0</v>
      </c>
      <c r="BQ919" s="26"/>
      <c r="BR919" s="26"/>
      <c r="BS919" s="26"/>
      <c r="BT919" s="26"/>
    </row>
    <row r="920" spans="1:72" hidden="1" x14ac:dyDescent="0.25">
      <c r="B920" s="273">
        <v>920</v>
      </c>
      <c r="C920" s="36">
        <v>2023</v>
      </c>
      <c r="D920" s="118" t="s">
        <v>2121</v>
      </c>
      <c r="E920" s="118" t="s">
        <v>2122</v>
      </c>
      <c r="Q920" s="30" t="s">
        <v>750</v>
      </c>
      <c r="Z920" s="34" t="s">
        <v>2123</v>
      </c>
      <c r="AC920" s="26" t="s">
        <v>1093</v>
      </c>
      <c r="AH920" s="27" t="s">
        <v>423</v>
      </c>
      <c r="AP920" s="38">
        <v>45259</v>
      </c>
      <c r="AQ920" s="38">
        <v>45261</v>
      </c>
      <c r="AT920" s="40" t="s">
        <v>972</v>
      </c>
      <c r="AU920" s="41">
        <v>0.45833333333333331</v>
      </c>
      <c r="AV920" s="42" t="s">
        <v>1939</v>
      </c>
      <c r="AW920" s="39">
        <v>922</v>
      </c>
      <c r="AY920" s="30" t="s">
        <v>2124</v>
      </c>
      <c r="BB920" s="178" t="s">
        <v>155</v>
      </c>
      <c r="BD920" s="96"/>
      <c r="BF920" s="27" t="s">
        <v>3655</v>
      </c>
      <c r="BG920" s="45">
        <v>45274</v>
      </c>
      <c r="BH920" s="45"/>
      <c r="BJ920" s="26"/>
      <c r="BK920" s="26"/>
      <c r="BL920" s="26" t="e">
        <v>#VALUE!</v>
      </c>
      <c r="BM920" s="26"/>
      <c r="BN920" s="26"/>
      <c r="BO920" s="79"/>
      <c r="BP920" s="26">
        <f>Tabela3[[#This Row],[1º trim/2025]]+Tabela3[[#This Row],[2º trim/2025]]+Tabela3[[#This Row],[3º trim/2025]]+Tabela3[[#This Row],[4º trim/2025]]</f>
        <v>0</v>
      </c>
      <c r="BQ920" s="26"/>
      <c r="BR920" s="26"/>
      <c r="BS920" s="26"/>
      <c r="BT920" s="26"/>
    </row>
    <row r="921" spans="1:72" hidden="1" x14ac:dyDescent="0.25">
      <c r="B921" s="273">
        <v>921</v>
      </c>
      <c r="C921" s="36">
        <v>2023</v>
      </c>
      <c r="D921" s="118" t="s">
        <v>1936</v>
      </c>
      <c r="E921" s="118" t="s">
        <v>1937</v>
      </c>
      <c r="Q921" s="30" t="s">
        <v>750</v>
      </c>
      <c r="AC921" s="26" t="s">
        <v>1679</v>
      </c>
      <c r="AN921" s="27" t="s">
        <v>154</v>
      </c>
      <c r="AO921" s="184">
        <v>2023</v>
      </c>
      <c r="AP921" s="38">
        <v>45145</v>
      </c>
      <c r="AQ921" s="38">
        <v>45149</v>
      </c>
      <c r="AS921" s="39" t="s">
        <v>1840</v>
      </c>
      <c r="AT921" s="40" t="s">
        <v>1938</v>
      </c>
      <c r="AU921" s="41">
        <v>0.45833333333333331</v>
      </c>
      <c r="AV921" s="42" t="s">
        <v>1939</v>
      </c>
      <c r="AW921" s="39">
        <v>877</v>
      </c>
      <c r="AY921" s="30" t="s">
        <v>1940</v>
      </c>
      <c r="BB921" s="178" t="s">
        <v>155</v>
      </c>
      <c r="BD921" s="96"/>
      <c r="BF921" s="27" t="s">
        <v>3655</v>
      </c>
      <c r="BG921" s="45">
        <v>45168</v>
      </c>
      <c r="BH921" s="45"/>
      <c r="BJ921" s="26"/>
      <c r="BK921" s="26"/>
      <c r="BL921" s="26" t="e">
        <v>#VALUE!</v>
      </c>
      <c r="BM921" s="26"/>
      <c r="BN921" s="26"/>
      <c r="BO921" s="79"/>
      <c r="BP921" s="26">
        <f>Tabela3[[#This Row],[1º trim/2025]]+Tabela3[[#This Row],[2º trim/2025]]+Tabela3[[#This Row],[3º trim/2025]]+Tabela3[[#This Row],[4º trim/2025]]</f>
        <v>0</v>
      </c>
      <c r="BQ921" s="26"/>
      <c r="BR921" s="26"/>
      <c r="BS921" s="26"/>
      <c r="BT921" s="26"/>
    </row>
    <row r="922" spans="1:72" hidden="1" x14ac:dyDescent="0.25">
      <c r="B922" s="273">
        <v>922</v>
      </c>
      <c r="C922" s="36">
        <v>2023</v>
      </c>
      <c r="D922" s="118" t="s">
        <v>3258</v>
      </c>
      <c r="E922" s="118" t="s">
        <v>3259</v>
      </c>
      <c r="Q922" s="30" t="s">
        <v>750</v>
      </c>
      <c r="AC922" s="26" t="s">
        <v>3260</v>
      </c>
      <c r="AH922" s="27" t="s">
        <v>423</v>
      </c>
      <c r="AI922" s="118">
        <v>1</v>
      </c>
      <c r="AJ922" s="184">
        <v>40</v>
      </c>
      <c r="AO922" s="184">
        <v>2023</v>
      </c>
      <c r="AP922" s="38">
        <v>45145</v>
      </c>
      <c r="AQ922" s="38">
        <v>45148</v>
      </c>
      <c r="AR922" s="39" t="s">
        <v>664</v>
      </c>
      <c r="AT922" s="40" t="s">
        <v>3261</v>
      </c>
      <c r="AU922" s="41">
        <v>0.66666666666666663</v>
      </c>
      <c r="AV922" s="42" t="s">
        <v>1151</v>
      </c>
      <c r="BB922" s="178" t="s">
        <v>155</v>
      </c>
      <c r="BD922" s="96"/>
      <c r="BF922" s="27" t="s">
        <v>44</v>
      </c>
      <c r="BG922" s="45">
        <v>45166</v>
      </c>
      <c r="BH922" s="307"/>
      <c r="BJ922" s="26"/>
      <c r="BK922" s="26"/>
      <c r="BL922" s="26" t="e">
        <v>#VALUE!</v>
      </c>
      <c r="BM922" s="26"/>
      <c r="BN922" s="26"/>
      <c r="BO922" s="79"/>
      <c r="BP922" s="26">
        <f>Tabela3[[#This Row],[1º trim/2025]]+Tabela3[[#This Row],[2º trim/2025]]+Tabela3[[#This Row],[3º trim/2025]]+Tabela3[[#This Row],[4º trim/2025]]</f>
        <v>0</v>
      </c>
      <c r="BQ922" s="26"/>
      <c r="BR922" s="26"/>
      <c r="BS922" s="26"/>
      <c r="BT922" s="26"/>
    </row>
    <row r="923" spans="1:72" hidden="1" x14ac:dyDescent="0.25">
      <c r="B923" s="273">
        <v>923</v>
      </c>
      <c r="C923" s="36">
        <v>2023</v>
      </c>
      <c r="D923" s="118" t="s">
        <v>3267</v>
      </c>
      <c r="E923" s="118" t="s">
        <v>3268</v>
      </c>
      <c r="Q923" s="30" t="s">
        <v>750</v>
      </c>
      <c r="AC923" s="26" t="s">
        <v>1093</v>
      </c>
      <c r="AF923" s="27" t="s">
        <v>78</v>
      </c>
      <c r="AH923" s="27" t="s">
        <v>423</v>
      </c>
      <c r="BB923" s="178" t="s">
        <v>155</v>
      </c>
      <c r="BD923" s="96"/>
      <c r="BF923" s="27" t="s">
        <v>3655</v>
      </c>
      <c r="BG923" s="45">
        <v>45035</v>
      </c>
      <c r="BH923" s="34" t="s">
        <v>3646</v>
      </c>
      <c r="BJ923" s="26"/>
      <c r="BK923" s="26"/>
      <c r="BL923" s="26" t="e">
        <v>#VALUE!</v>
      </c>
      <c r="BM923" s="26"/>
      <c r="BN923" s="26"/>
      <c r="BO923" s="79"/>
      <c r="BP923" s="26">
        <f>Tabela3[[#This Row],[1º trim/2025]]+Tabela3[[#This Row],[2º trim/2025]]+Tabela3[[#This Row],[3º trim/2025]]+Tabela3[[#This Row],[4º trim/2025]]</f>
        <v>0</v>
      </c>
      <c r="BQ923" s="26"/>
      <c r="BR923" s="26"/>
      <c r="BS923" s="26"/>
      <c r="BT923" s="26"/>
    </row>
    <row r="924" spans="1:72" hidden="1" x14ac:dyDescent="0.25">
      <c r="B924" s="273">
        <v>924</v>
      </c>
      <c r="C924" s="36">
        <v>2023</v>
      </c>
      <c r="D924" s="118" t="s">
        <v>1941</v>
      </c>
      <c r="E924" s="118" t="s">
        <v>1942</v>
      </c>
      <c r="Q924" s="30" t="s">
        <v>750</v>
      </c>
      <c r="AG924" s="27" t="s">
        <v>1943</v>
      </c>
      <c r="AH924" s="27" t="s">
        <v>423</v>
      </c>
      <c r="AJ924" s="184">
        <v>40</v>
      </c>
      <c r="AN924" s="27" t="s">
        <v>154</v>
      </c>
      <c r="AO924" s="184">
        <v>2023</v>
      </c>
      <c r="AP924" s="38">
        <v>45210</v>
      </c>
      <c r="AQ924" s="38">
        <v>45243</v>
      </c>
      <c r="AR924" s="39" t="s">
        <v>664</v>
      </c>
      <c r="AS924" s="39" t="s">
        <v>31</v>
      </c>
      <c r="AT924" s="40" t="s">
        <v>972</v>
      </c>
      <c r="AU924" s="41">
        <v>1.25</v>
      </c>
      <c r="AV924" s="42" t="s">
        <v>1794</v>
      </c>
      <c r="AW924" s="39">
        <v>878</v>
      </c>
      <c r="AY924" s="30" t="s">
        <v>1944</v>
      </c>
      <c r="BB924" s="178" t="s">
        <v>155</v>
      </c>
      <c r="BD924" s="96"/>
      <c r="BF924" s="27" t="s">
        <v>3655</v>
      </c>
      <c r="BG924" s="45">
        <v>45338</v>
      </c>
      <c r="BH924" s="34"/>
      <c r="BJ924" s="26"/>
      <c r="BK924" s="26"/>
      <c r="BL924" s="26" t="e">
        <v>#VALUE!</v>
      </c>
      <c r="BM924" s="26"/>
      <c r="BN924" s="26"/>
      <c r="BO924" s="79"/>
      <c r="BP924" s="26">
        <f>Tabela3[[#This Row],[1º trim/2025]]+Tabela3[[#This Row],[2º trim/2025]]+Tabela3[[#This Row],[3º trim/2025]]+Tabela3[[#This Row],[4º trim/2025]]</f>
        <v>0</v>
      </c>
      <c r="BQ924" s="26"/>
      <c r="BR924" s="26"/>
      <c r="BS924" s="26"/>
      <c r="BT924" s="26"/>
    </row>
    <row r="925" spans="1:72" hidden="1" x14ac:dyDescent="0.25">
      <c r="B925" s="273">
        <v>925</v>
      </c>
      <c r="C925" s="36">
        <v>2023</v>
      </c>
      <c r="D925" s="118" t="s">
        <v>1950</v>
      </c>
      <c r="E925" s="118" t="s">
        <v>1951</v>
      </c>
      <c r="Q925" s="30" t="s">
        <v>750</v>
      </c>
      <c r="AG925" s="27" t="s">
        <v>1953</v>
      </c>
      <c r="AH925" s="27" t="s">
        <v>423</v>
      </c>
      <c r="AJ925" s="184">
        <v>30</v>
      </c>
      <c r="AN925" s="27" t="s">
        <v>154</v>
      </c>
      <c r="AO925" s="184">
        <v>2023</v>
      </c>
      <c r="AP925" s="38">
        <v>45169</v>
      </c>
      <c r="AQ925" s="38">
        <v>45208</v>
      </c>
      <c r="AR925" s="39" t="s">
        <v>664</v>
      </c>
      <c r="AS925" s="39" t="s">
        <v>31</v>
      </c>
      <c r="AT925" s="40" t="s">
        <v>972</v>
      </c>
      <c r="AU925" s="41">
        <v>1.6666666666666667</v>
      </c>
      <c r="AV925" s="42" t="s">
        <v>1894</v>
      </c>
      <c r="AW925" s="39">
        <v>880</v>
      </c>
      <c r="AY925" s="30" t="s">
        <v>1954</v>
      </c>
      <c r="BB925" s="178" t="s">
        <v>155</v>
      </c>
      <c r="BD925" s="96"/>
      <c r="BE925" s="46" t="s">
        <v>1955</v>
      </c>
      <c r="BF925" s="27" t="s">
        <v>3655</v>
      </c>
      <c r="BG925" s="45">
        <v>45243</v>
      </c>
      <c r="BH925" s="34" t="s">
        <v>1952</v>
      </c>
      <c r="BJ925" s="26"/>
      <c r="BK925" s="26"/>
      <c r="BL925" s="26" t="e">
        <v>#VALUE!</v>
      </c>
      <c r="BM925" s="26"/>
      <c r="BN925" s="26"/>
      <c r="BO925" s="79"/>
      <c r="BP925" s="26">
        <f>Tabela3[[#This Row],[1º trim/2025]]+Tabela3[[#This Row],[2º trim/2025]]+Tabela3[[#This Row],[3º trim/2025]]+Tabela3[[#This Row],[4º trim/2025]]</f>
        <v>0</v>
      </c>
      <c r="BQ925" s="26"/>
      <c r="BR925" s="26"/>
      <c r="BS925" s="26"/>
      <c r="BT925" s="26"/>
    </row>
    <row r="926" spans="1:72" hidden="1" x14ac:dyDescent="0.25">
      <c r="B926" s="26">
        <v>926</v>
      </c>
      <c r="C926" s="36">
        <v>2023</v>
      </c>
      <c r="D926" s="27" t="s">
        <v>3272</v>
      </c>
      <c r="E926" s="27" t="s">
        <v>3273</v>
      </c>
      <c r="F926" s="27"/>
      <c r="G926" s="224"/>
      <c r="Q926" s="30" t="s">
        <v>750</v>
      </c>
      <c r="AC926" s="26" t="s">
        <v>3274</v>
      </c>
      <c r="AH926" s="27" t="s">
        <v>423</v>
      </c>
      <c r="AO926" s="184">
        <v>2023</v>
      </c>
      <c r="AP926" s="38">
        <v>45154</v>
      </c>
      <c r="AQ926" s="38">
        <v>45156</v>
      </c>
      <c r="BB926" s="178" t="s">
        <v>1185</v>
      </c>
      <c r="BD926" s="96"/>
      <c r="BE926" s="46" t="s">
        <v>3275</v>
      </c>
      <c r="BF926" s="27" t="s">
        <v>44</v>
      </c>
      <c r="BH926" s="34"/>
      <c r="BJ926" s="26"/>
      <c r="BK926" s="26"/>
      <c r="BL926" s="26" t="e">
        <v>#VALUE!</v>
      </c>
      <c r="BM926" s="26"/>
      <c r="BN926" s="26"/>
      <c r="BO926" s="79"/>
      <c r="BP926" s="26">
        <f>Tabela3[[#This Row],[1º trim/2025]]+Tabela3[[#This Row],[2º trim/2025]]+Tabela3[[#This Row],[3º trim/2025]]+Tabela3[[#This Row],[4º trim/2025]]</f>
        <v>0</v>
      </c>
      <c r="BQ926" s="26"/>
      <c r="BR926" s="26"/>
      <c r="BS926" s="26"/>
      <c r="BT926" s="26"/>
    </row>
    <row r="927" spans="1:72" hidden="1" x14ac:dyDescent="0.25">
      <c r="B927" s="273">
        <v>927</v>
      </c>
      <c r="C927" s="36">
        <v>2023</v>
      </c>
      <c r="D927" s="118" t="s">
        <v>3276</v>
      </c>
      <c r="E927" s="118" t="s">
        <v>3277</v>
      </c>
      <c r="Q927" s="30" t="s">
        <v>750</v>
      </c>
      <c r="V927" s="33" t="s">
        <v>3278</v>
      </c>
      <c r="AC927" s="26" t="s">
        <v>1093</v>
      </c>
      <c r="AJ927" s="184">
        <v>30</v>
      </c>
      <c r="AN927" s="27" t="s">
        <v>2105</v>
      </c>
      <c r="AO927" s="184">
        <v>2023</v>
      </c>
      <c r="AP927" s="38">
        <v>45187</v>
      </c>
      <c r="AQ927" s="38">
        <v>45191</v>
      </c>
      <c r="AS927" s="39" t="s">
        <v>720</v>
      </c>
      <c r="AU927" s="41">
        <v>1.6666666666666667</v>
      </c>
      <c r="AV927" s="42" t="s">
        <v>1894</v>
      </c>
      <c r="AY927" s="30" t="s">
        <v>2061</v>
      </c>
      <c r="BB927" s="178" t="s">
        <v>155</v>
      </c>
      <c r="BD927" s="96"/>
      <c r="BF927" s="27" t="s">
        <v>53</v>
      </c>
      <c r="BG927" s="45">
        <v>45210</v>
      </c>
      <c r="BH927" s="34"/>
      <c r="BJ927" s="26"/>
      <c r="BK927" s="26"/>
      <c r="BL927" s="26" t="e">
        <v>#VALUE!</v>
      </c>
      <c r="BM927" s="26"/>
      <c r="BN927" s="79">
        <v>43</v>
      </c>
      <c r="BO927" s="79"/>
      <c r="BP927" s="26">
        <f>Tabela3[[#This Row],[1º trim/2025]]+Tabela3[[#This Row],[2º trim/2025]]+Tabela3[[#This Row],[3º trim/2025]]+Tabela3[[#This Row],[4º trim/2025]]</f>
        <v>0</v>
      </c>
      <c r="BQ927" s="26"/>
      <c r="BR927" s="26"/>
      <c r="BS927" s="26"/>
      <c r="BT927" s="26"/>
    </row>
    <row r="928" spans="1:72" hidden="1" x14ac:dyDescent="0.25">
      <c r="B928" s="273">
        <v>928</v>
      </c>
      <c r="C928" s="36">
        <v>2023</v>
      </c>
      <c r="D928" s="118" t="s">
        <v>1766</v>
      </c>
      <c r="E928" s="118" t="s">
        <v>1767</v>
      </c>
      <c r="Q928" s="30" t="s">
        <v>750</v>
      </c>
      <c r="AQ928" s="38">
        <v>45155</v>
      </c>
      <c r="AW928" s="39">
        <v>840</v>
      </c>
      <c r="AY928" s="30" t="s">
        <v>1740</v>
      </c>
      <c r="BB928" s="178" t="s">
        <v>155</v>
      </c>
      <c r="BD928" s="96"/>
      <c r="BF928" s="27" t="s">
        <v>3655</v>
      </c>
      <c r="BG928" s="45">
        <v>45264</v>
      </c>
      <c r="BH928" s="34"/>
      <c r="BJ928" s="26"/>
      <c r="BK928" s="26"/>
      <c r="BL928" s="26" t="e">
        <v>#VALUE!</v>
      </c>
      <c r="BM928" s="26"/>
      <c r="BN928" s="26"/>
      <c r="BO928" s="79"/>
      <c r="BP928" s="26">
        <f>Tabela3[[#This Row],[1º trim/2025]]+Tabela3[[#This Row],[2º trim/2025]]+Tabela3[[#This Row],[3º trim/2025]]+Tabela3[[#This Row],[4º trim/2025]]</f>
        <v>0</v>
      </c>
      <c r="BQ928" s="26"/>
      <c r="BR928" s="26"/>
      <c r="BS928" s="26"/>
      <c r="BT928" s="26"/>
    </row>
    <row r="929" spans="2:72" hidden="1" x14ac:dyDescent="0.25">
      <c r="B929" s="273">
        <v>929</v>
      </c>
      <c r="C929" s="36">
        <v>2023</v>
      </c>
      <c r="D929" s="118" t="s">
        <v>2006</v>
      </c>
      <c r="E929" s="118" t="s">
        <v>2007</v>
      </c>
      <c r="Q929" s="30" t="s">
        <v>750</v>
      </c>
      <c r="AC929" s="26" t="s">
        <v>2009</v>
      </c>
      <c r="AF929" s="27" t="s">
        <v>82</v>
      </c>
      <c r="AH929" s="27" t="s">
        <v>777</v>
      </c>
      <c r="AN929" s="27" t="s">
        <v>154</v>
      </c>
      <c r="AO929" s="184">
        <v>2023</v>
      </c>
      <c r="AP929" s="38">
        <v>45181</v>
      </c>
      <c r="AQ929" s="38">
        <v>45181</v>
      </c>
      <c r="AT929" s="40" t="s">
        <v>2010</v>
      </c>
      <c r="AV929" s="42" t="s">
        <v>1899</v>
      </c>
      <c r="AW929" s="39">
        <v>893</v>
      </c>
      <c r="AY929" s="30" t="s">
        <v>3799</v>
      </c>
      <c r="BB929" s="178" t="s">
        <v>155</v>
      </c>
      <c r="BD929" s="96"/>
      <c r="BF929" s="27" t="s">
        <v>3655</v>
      </c>
      <c r="BG929" s="45">
        <v>45191</v>
      </c>
      <c r="BH929" s="34" t="s">
        <v>2008</v>
      </c>
      <c r="BJ929" s="26"/>
      <c r="BK929" s="26"/>
      <c r="BL929" s="26" t="e">
        <v>#VALUE!</v>
      </c>
      <c r="BM929" s="26"/>
      <c r="BN929" s="26"/>
      <c r="BO929" s="79"/>
      <c r="BP929" s="26">
        <f>Tabela3[[#This Row],[1º trim/2025]]+Tabela3[[#This Row],[2º trim/2025]]+Tabela3[[#This Row],[3º trim/2025]]+Tabela3[[#This Row],[4º trim/2025]]</f>
        <v>0</v>
      </c>
      <c r="BQ929" s="26"/>
      <c r="BR929" s="26"/>
      <c r="BS929" s="26"/>
      <c r="BT929" s="26"/>
    </row>
    <row r="930" spans="2:72" hidden="1" x14ac:dyDescent="0.25">
      <c r="B930" s="273">
        <v>930</v>
      </c>
      <c r="C930" s="36">
        <v>2023</v>
      </c>
      <c r="D930" s="118" t="s">
        <v>2030</v>
      </c>
      <c r="E930" s="118" t="s">
        <v>2031</v>
      </c>
      <c r="Q930" s="30" t="s">
        <v>750</v>
      </c>
      <c r="V930" s="33">
        <v>9537370</v>
      </c>
      <c r="AH930" s="27" t="s">
        <v>423</v>
      </c>
      <c r="AJ930" s="184">
        <v>40</v>
      </c>
      <c r="AN930" s="27" t="s">
        <v>154</v>
      </c>
      <c r="AO930" s="184">
        <v>2023</v>
      </c>
      <c r="AP930" s="38">
        <v>45204</v>
      </c>
      <c r="AQ930" s="38">
        <v>45250</v>
      </c>
      <c r="AR930" s="39" t="s">
        <v>664</v>
      </c>
      <c r="AS930" s="39" t="s">
        <v>1333</v>
      </c>
      <c r="AT930" s="40" t="s">
        <v>424</v>
      </c>
      <c r="AU930" s="41">
        <v>1.6666666666666667</v>
      </c>
      <c r="AV930" s="42" t="s">
        <v>1894</v>
      </c>
      <c r="AW930" s="39">
        <v>899</v>
      </c>
      <c r="AY930" s="30" t="s">
        <v>2034</v>
      </c>
      <c r="BB930" s="178" t="s">
        <v>155</v>
      </c>
      <c r="BD930" s="96"/>
      <c r="BF930" s="27" t="s">
        <v>3655</v>
      </c>
      <c r="BG930" s="45">
        <v>45274</v>
      </c>
      <c r="BH930" s="34" t="s">
        <v>2032</v>
      </c>
      <c r="BJ930" s="26"/>
      <c r="BK930" s="26"/>
      <c r="BL930" s="26" t="e">
        <v>#VALUE!</v>
      </c>
      <c r="BM930" s="26"/>
      <c r="BN930" s="26"/>
      <c r="BO930" s="79"/>
      <c r="BP930" s="26">
        <f>Tabela3[[#This Row],[1º trim/2025]]+Tabela3[[#This Row],[2º trim/2025]]+Tabela3[[#This Row],[3º trim/2025]]+Tabela3[[#This Row],[4º trim/2025]]</f>
        <v>0</v>
      </c>
      <c r="BQ930" s="26"/>
      <c r="BR930" s="26"/>
      <c r="BS930" s="26"/>
      <c r="BT930" s="26"/>
    </row>
    <row r="931" spans="2:72" hidden="1" x14ac:dyDescent="0.25">
      <c r="B931" s="273">
        <v>931</v>
      </c>
      <c r="C931" s="36">
        <v>2023</v>
      </c>
      <c r="D931" s="118" t="s">
        <v>3292</v>
      </c>
      <c r="E931" s="118" t="s">
        <v>3293</v>
      </c>
      <c r="Q931" s="30" t="s">
        <v>750</v>
      </c>
      <c r="AC931" s="26" t="s">
        <v>3148</v>
      </c>
      <c r="AO931" s="184">
        <v>2023</v>
      </c>
      <c r="AP931" s="38">
        <v>45169</v>
      </c>
      <c r="AQ931" s="38">
        <v>45169</v>
      </c>
      <c r="AR931" s="39" t="s">
        <v>1887</v>
      </c>
      <c r="AS931" s="39" t="s">
        <v>720</v>
      </c>
      <c r="AT931" s="40" t="s">
        <v>424</v>
      </c>
      <c r="AU931" s="41">
        <v>4.1666666666666664E-2</v>
      </c>
      <c r="AV931" s="42" t="s">
        <v>1899</v>
      </c>
      <c r="BB931" s="178" t="s">
        <v>155</v>
      </c>
      <c r="BD931" s="96"/>
      <c r="BE931" s="46" t="s">
        <v>3294</v>
      </c>
      <c r="BH931" s="34"/>
      <c r="BJ931" s="26"/>
      <c r="BK931" s="26"/>
      <c r="BL931" s="26" t="e">
        <v>#VALUE!</v>
      </c>
      <c r="BM931" s="26"/>
      <c r="BN931" s="26"/>
      <c r="BO931" s="79"/>
      <c r="BP931" s="26">
        <f>Tabela3[[#This Row],[1º trim/2025]]+Tabela3[[#This Row],[2º trim/2025]]+Tabela3[[#This Row],[3º trim/2025]]+Tabela3[[#This Row],[4º trim/2025]]</f>
        <v>0</v>
      </c>
      <c r="BQ931" s="26"/>
      <c r="BR931" s="26"/>
      <c r="BS931" s="26"/>
      <c r="BT931" s="26"/>
    </row>
    <row r="932" spans="2:72" hidden="1" x14ac:dyDescent="0.25">
      <c r="B932" s="273">
        <v>932</v>
      </c>
      <c r="C932" s="36">
        <v>2023</v>
      </c>
      <c r="D932" s="118" t="s">
        <v>1956</v>
      </c>
      <c r="E932" s="118" t="s">
        <v>1957</v>
      </c>
      <c r="H932" s="224" t="s">
        <v>2131</v>
      </c>
      <c r="L932" s="224" t="s">
        <v>2131</v>
      </c>
      <c r="Q932" s="30" t="s">
        <v>750</v>
      </c>
      <c r="V932" s="33">
        <v>9433829</v>
      </c>
      <c r="AD932" s="26" t="s">
        <v>3800</v>
      </c>
      <c r="AF932" s="27" t="s">
        <v>54</v>
      </c>
      <c r="AG932" s="27" t="s">
        <v>1960</v>
      </c>
      <c r="AH932" s="27" t="s">
        <v>423</v>
      </c>
      <c r="AI932" s="118" t="s">
        <v>1961</v>
      </c>
      <c r="AJ932" s="184">
        <v>80</v>
      </c>
      <c r="AN932" s="27" t="s">
        <v>154</v>
      </c>
      <c r="AO932" s="184">
        <v>2023</v>
      </c>
      <c r="AP932" s="38">
        <v>45182</v>
      </c>
      <c r="AQ932" s="38">
        <v>45209</v>
      </c>
      <c r="AR932" s="39" t="s">
        <v>664</v>
      </c>
      <c r="AS932" s="39" t="s">
        <v>1656</v>
      </c>
      <c r="AT932" s="40" t="s">
        <v>972</v>
      </c>
      <c r="AU932" s="41">
        <v>0.91666666666666663</v>
      </c>
      <c r="AV932" s="42" t="s">
        <v>1962</v>
      </c>
      <c r="AW932" s="39">
        <v>882</v>
      </c>
      <c r="AY932" s="30" t="s">
        <v>1963</v>
      </c>
      <c r="BB932" s="178" t="s">
        <v>155</v>
      </c>
      <c r="BD932" s="96"/>
      <c r="BF932" s="27" t="s">
        <v>3655</v>
      </c>
      <c r="BG932" s="45">
        <v>45243</v>
      </c>
      <c r="BH932" s="33" t="s">
        <v>1958</v>
      </c>
      <c r="BJ932" s="26"/>
      <c r="BK932" s="26"/>
      <c r="BL932" s="26" t="e">
        <v>#VALUE!</v>
      </c>
      <c r="BM932" s="26"/>
      <c r="BN932" s="26"/>
      <c r="BO932" s="79"/>
      <c r="BP932" s="26">
        <f>Tabela3[[#This Row],[1º trim/2025]]+Tabela3[[#This Row],[2º trim/2025]]+Tabela3[[#This Row],[3º trim/2025]]+Tabela3[[#This Row],[4º trim/2025]]</f>
        <v>0</v>
      </c>
      <c r="BQ932" s="26"/>
      <c r="BR932" s="26"/>
      <c r="BS932" s="26"/>
      <c r="BT932" s="26"/>
    </row>
    <row r="933" spans="2:72" hidden="1" x14ac:dyDescent="0.25">
      <c r="B933" s="26">
        <v>933</v>
      </c>
      <c r="C933" s="36">
        <v>2023</v>
      </c>
      <c r="D933" s="27" t="s">
        <v>3298</v>
      </c>
      <c r="E933" s="27" t="s">
        <v>3299</v>
      </c>
      <c r="F933" s="27"/>
      <c r="G933" s="224"/>
      <c r="P933" s="30" t="s">
        <v>59</v>
      </c>
      <c r="Q933" s="30" t="s">
        <v>750</v>
      </c>
      <c r="AF933" s="27" t="s">
        <v>3300</v>
      </c>
      <c r="AO933" s="184">
        <v>2023</v>
      </c>
      <c r="AP933" s="38">
        <v>45155</v>
      </c>
      <c r="AQ933" s="38">
        <v>45156</v>
      </c>
      <c r="BB933" s="178" t="s">
        <v>1185</v>
      </c>
      <c r="BD933" s="96"/>
      <c r="BH933" s="45"/>
      <c r="BJ933" s="26"/>
      <c r="BK933" s="26"/>
      <c r="BL933" s="26" t="e">
        <v>#VALUE!</v>
      </c>
      <c r="BM933" s="26"/>
      <c r="BN933" s="26"/>
      <c r="BO933" s="79"/>
      <c r="BP933" s="26">
        <f>Tabela3[[#This Row],[1º trim/2025]]+Tabela3[[#This Row],[2º trim/2025]]+Tabela3[[#This Row],[3º trim/2025]]+Tabela3[[#This Row],[4º trim/2025]]</f>
        <v>0</v>
      </c>
      <c r="BQ933" s="26"/>
      <c r="BR933" s="26"/>
      <c r="BS933" s="26"/>
      <c r="BT933" s="26"/>
    </row>
    <row r="934" spans="2:72" hidden="1" x14ac:dyDescent="0.25">
      <c r="B934" s="26">
        <v>934</v>
      </c>
      <c r="C934" s="36">
        <v>2023</v>
      </c>
      <c r="D934" s="27" t="s">
        <v>3301</v>
      </c>
      <c r="E934" s="27" t="s">
        <v>3302</v>
      </c>
      <c r="F934" s="27"/>
      <c r="G934" s="224"/>
      <c r="P934" s="30" t="s">
        <v>51</v>
      </c>
      <c r="AF934" s="27" t="s">
        <v>3300</v>
      </c>
      <c r="AO934" s="184">
        <v>2023</v>
      </c>
      <c r="AP934" s="38">
        <v>45197</v>
      </c>
      <c r="AQ934" s="38">
        <v>45198</v>
      </c>
      <c r="BB934" s="178" t="s">
        <v>1185</v>
      </c>
      <c r="BD934" s="96"/>
      <c r="BH934" s="307"/>
      <c r="BJ934" s="26"/>
      <c r="BK934" s="26"/>
      <c r="BL934" s="26" t="e">
        <v>#VALUE!</v>
      </c>
      <c r="BM934" s="26"/>
      <c r="BN934" s="26"/>
      <c r="BO934" s="79"/>
      <c r="BP934" s="26">
        <f>Tabela3[[#This Row],[1º trim/2025]]+Tabela3[[#This Row],[2º trim/2025]]+Tabela3[[#This Row],[3º trim/2025]]+Tabela3[[#This Row],[4º trim/2025]]</f>
        <v>0</v>
      </c>
      <c r="BQ934" s="26"/>
      <c r="BR934" s="26"/>
      <c r="BS934" s="26"/>
      <c r="BT934" s="26"/>
    </row>
    <row r="935" spans="2:72" hidden="1" x14ac:dyDescent="0.25">
      <c r="B935" s="273">
        <v>935</v>
      </c>
      <c r="C935" s="36">
        <v>2023</v>
      </c>
      <c r="D935" s="118" t="s">
        <v>1994</v>
      </c>
      <c r="E935" s="118" t="s">
        <v>1995</v>
      </c>
      <c r="Q935" s="30" t="s">
        <v>750</v>
      </c>
      <c r="AC935" s="26" t="s">
        <v>1997</v>
      </c>
      <c r="AN935" s="27" t="s">
        <v>154</v>
      </c>
      <c r="AO935" s="184">
        <v>2023</v>
      </c>
      <c r="AP935" s="38">
        <v>45168</v>
      </c>
      <c r="AQ935" s="38">
        <v>45168</v>
      </c>
      <c r="AR935" s="39" t="s">
        <v>664</v>
      </c>
      <c r="AS935" s="39" t="s">
        <v>1840</v>
      </c>
      <c r="AT935" s="40" t="s">
        <v>424</v>
      </c>
      <c r="AU935" s="41">
        <v>4.1666666666666664E-2</v>
      </c>
      <c r="AV935" s="42" t="s">
        <v>1899</v>
      </c>
      <c r="AW935" s="39">
        <v>889</v>
      </c>
      <c r="AY935" s="30" t="s">
        <v>1998</v>
      </c>
      <c r="BB935" s="178" t="s">
        <v>155</v>
      </c>
      <c r="BD935" s="96"/>
      <c r="BF935" s="27" t="s">
        <v>3655</v>
      </c>
      <c r="BG935" s="45">
        <v>45180</v>
      </c>
      <c r="BH935" s="33" t="s">
        <v>1996</v>
      </c>
      <c r="BJ935" s="26"/>
      <c r="BK935" s="26"/>
      <c r="BL935" s="26" t="e">
        <v>#VALUE!</v>
      </c>
      <c r="BM935" s="26"/>
      <c r="BN935" s="26"/>
      <c r="BO935" s="79"/>
      <c r="BP935" s="26">
        <f>Tabela3[[#This Row],[1º trim/2025]]+Tabela3[[#This Row],[2º trim/2025]]+Tabela3[[#This Row],[3º trim/2025]]+Tabela3[[#This Row],[4º trim/2025]]</f>
        <v>0</v>
      </c>
      <c r="BQ935" s="26"/>
      <c r="BR935" s="26"/>
      <c r="BS935" s="26"/>
      <c r="BT935" s="26"/>
    </row>
    <row r="936" spans="2:72" hidden="1" x14ac:dyDescent="0.25">
      <c r="B936" s="273">
        <v>936</v>
      </c>
      <c r="C936" s="36">
        <v>2023</v>
      </c>
      <c r="D936" s="118" t="s">
        <v>3309</v>
      </c>
      <c r="E936" s="118" t="s">
        <v>3310</v>
      </c>
      <c r="Q936" s="30" t="s">
        <v>750</v>
      </c>
      <c r="AH936" s="27" t="s">
        <v>423</v>
      </c>
      <c r="AJ936" s="184">
        <v>30</v>
      </c>
      <c r="AO936" s="184">
        <v>2023</v>
      </c>
      <c r="AP936" s="38">
        <v>45173</v>
      </c>
      <c r="AQ936" s="38">
        <v>45175</v>
      </c>
      <c r="AS936" s="39" t="s">
        <v>720</v>
      </c>
      <c r="AT936" s="40" t="s">
        <v>972</v>
      </c>
      <c r="AU936" s="41">
        <v>0.83333333333333337</v>
      </c>
      <c r="AV936" s="42" t="s">
        <v>807</v>
      </c>
      <c r="BB936" s="178" t="s">
        <v>155</v>
      </c>
      <c r="BD936" s="96"/>
      <c r="BE936" s="46" t="s">
        <v>3311</v>
      </c>
      <c r="BH936" s="307"/>
      <c r="BJ936" s="26"/>
      <c r="BK936" s="26"/>
      <c r="BL936" s="26" t="e">
        <v>#VALUE!</v>
      </c>
      <c r="BM936" s="26"/>
      <c r="BN936" s="26"/>
      <c r="BO936" s="79"/>
      <c r="BP936" s="26">
        <f>Tabela3[[#This Row],[1º trim/2025]]+Tabela3[[#This Row],[2º trim/2025]]+Tabela3[[#This Row],[3º trim/2025]]+Tabela3[[#This Row],[4º trim/2025]]</f>
        <v>0</v>
      </c>
      <c r="BQ936" s="26"/>
      <c r="BR936" s="26"/>
      <c r="BS936" s="26"/>
      <c r="BT936" s="26"/>
    </row>
    <row r="937" spans="2:72" hidden="1" x14ac:dyDescent="0.25">
      <c r="B937" s="273">
        <v>937</v>
      </c>
      <c r="C937" s="36">
        <v>2023</v>
      </c>
      <c r="D937" s="118" t="s">
        <v>2051</v>
      </c>
      <c r="E937" s="118" t="s">
        <v>3801</v>
      </c>
      <c r="Q937" s="30" t="s">
        <v>750</v>
      </c>
      <c r="AI937" s="118" t="s">
        <v>2054</v>
      </c>
      <c r="AP937" s="38">
        <v>45225</v>
      </c>
      <c r="AQ937" s="38">
        <v>45264</v>
      </c>
      <c r="AU937" s="41">
        <v>2.2916666666666665</v>
      </c>
      <c r="AV937" s="42" t="s">
        <v>2055</v>
      </c>
      <c r="AW937" s="39">
        <v>904</v>
      </c>
      <c r="BB937" s="178" t="s">
        <v>155</v>
      </c>
      <c r="BD937" s="96"/>
      <c r="BF937" s="27" t="s">
        <v>53</v>
      </c>
      <c r="BG937" s="45">
        <v>45275</v>
      </c>
      <c r="BH937" s="34" t="s">
        <v>2053</v>
      </c>
      <c r="BJ937" s="26"/>
      <c r="BK937" s="26"/>
      <c r="BL937" s="26" t="e">
        <v>#VALUE!</v>
      </c>
      <c r="BM937" s="26"/>
      <c r="BN937" s="26"/>
      <c r="BO937" s="79"/>
      <c r="BP937" s="26">
        <f>Tabela3[[#This Row],[1º trim/2025]]+Tabela3[[#This Row],[2º trim/2025]]+Tabela3[[#This Row],[3º trim/2025]]+Tabela3[[#This Row],[4º trim/2025]]</f>
        <v>0</v>
      </c>
      <c r="BQ937" s="26"/>
      <c r="BR937" s="26"/>
      <c r="BS937" s="26"/>
      <c r="BT937" s="26"/>
    </row>
    <row r="938" spans="2:72" hidden="1" x14ac:dyDescent="0.25">
      <c r="B938" s="273">
        <v>938</v>
      </c>
      <c r="C938" s="36">
        <v>2023</v>
      </c>
      <c r="D938" s="118" t="s">
        <v>2051</v>
      </c>
      <c r="E938" s="118" t="s">
        <v>2057</v>
      </c>
      <c r="Q938" s="30" t="s">
        <v>750</v>
      </c>
      <c r="AI938" s="118" t="s">
        <v>2058</v>
      </c>
      <c r="AP938" s="38">
        <v>45218</v>
      </c>
      <c r="AQ938" s="38">
        <v>45257</v>
      </c>
      <c r="AU938" s="41">
        <v>2.2916666666666665</v>
      </c>
      <c r="AV938" s="42" t="s">
        <v>2055</v>
      </c>
      <c r="AW938" s="39">
        <v>904</v>
      </c>
      <c r="BB938" s="178" t="s">
        <v>155</v>
      </c>
      <c r="BD938" s="96"/>
      <c r="BF938" s="27" t="s">
        <v>53</v>
      </c>
      <c r="BG938" s="45">
        <v>45275</v>
      </c>
      <c r="BH938" s="33" t="s">
        <v>2053</v>
      </c>
      <c r="BJ938" s="26"/>
      <c r="BK938" s="26"/>
      <c r="BL938" s="26" t="e">
        <v>#VALUE!</v>
      </c>
      <c r="BM938" s="26"/>
      <c r="BN938" s="26"/>
      <c r="BO938" s="79"/>
      <c r="BP938" s="26">
        <f>Tabela3[[#This Row],[1º trim/2025]]+Tabela3[[#This Row],[2º trim/2025]]+Tabela3[[#This Row],[3º trim/2025]]+Tabela3[[#This Row],[4º trim/2025]]</f>
        <v>0</v>
      </c>
      <c r="BQ938" s="26"/>
      <c r="BR938" s="26"/>
      <c r="BS938" s="26"/>
      <c r="BT938" s="26"/>
    </row>
    <row r="939" spans="2:72" hidden="1" x14ac:dyDescent="0.25">
      <c r="B939" s="273">
        <v>939</v>
      </c>
      <c r="C939" s="36">
        <v>2023</v>
      </c>
      <c r="D939" s="118" t="s">
        <v>2059</v>
      </c>
      <c r="E939" s="118" t="s">
        <v>2060</v>
      </c>
      <c r="AF939" s="27" t="s">
        <v>610</v>
      </c>
      <c r="AW939" s="39">
        <v>905</v>
      </c>
      <c r="BB939" s="178" t="s">
        <v>155</v>
      </c>
      <c r="BD939" s="96"/>
      <c r="BF939" s="27" t="s">
        <v>53</v>
      </c>
      <c r="BH939" s="45"/>
      <c r="BJ939" s="26"/>
      <c r="BK939" s="26"/>
      <c r="BL939" s="26"/>
      <c r="BM939" s="26"/>
      <c r="BN939" s="26"/>
      <c r="BO939" s="79"/>
      <c r="BP939" s="26">
        <f>Tabela3[[#This Row],[1º trim/2025]]+Tabela3[[#This Row],[2º trim/2025]]+Tabela3[[#This Row],[3º trim/2025]]+Tabela3[[#This Row],[4º trim/2025]]</f>
        <v>0</v>
      </c>
      <c r="BQ939" s="26"/>
      <c r="BR939" s="26"/>
      <c r="BS939" s="26"/>
      <c r="BT939" s="26"/>
    </row>
    <row r="940" spans="2:72" hidden="1" x14ac:dyDescent="0.25">
      <c r="B940" s="273">
        <v>940</v>
      </c>
      <c r="C940" s="36">
        <v>2023</v>
      </c>
      <c r="D940" s="118" t="s">
        <v>1770</v>
      </c>
      <c r="E940" s="118" t="s">
        <v>1771</v>
      </c>
      <c r="Q940" s="30" t="s">
        <v>750</v>
      </c>
      <c r="AW940" s="39">
        <v>840</v>
      </c>
      <c r="AY940" s="30" t="s">
        <v>1740</v>
      </c>
      <c r="BB940" s="178" t="s">
        <v>155</v>
      </c>
      <c r="BD940" s="96"/>
      <c r="BF940" s="27" t="s">
        <v>3655</v>
      </c>
      <c r="BG940" s="45">
        <v>45264</v>
      </c>
      <c r="BH940" s="45"/>
      <c r="BJ940" s="26"/>
      <c r="BK940" s="26">
        <v>4</v>
      </c>
      <c r="BL940" s="26" t="e">
        <v>#VALUE!</v>
      </c>
      <c r="BM940" s="26"/>
      <c r="BN940" s="26"/>
      <c r="BO940" s="79"/>
      <c r="BP940" s="26">
        <f>Tabela3[[#This Row],[1º trim/2025]]+Tabela3[[#This Row],[2º trim/2025]]+Tabela3[[#This Row],[3º trim/2025]]+Tabela3[[#This Row],[4º trim/2025]]</f>
        <v>0</v>
      </c>
      <c r="BQ940" s="26"/>
      <c r="BR940" s="26"/>
      <c r="BS940" s="26"/>
      <c r="BT940" s="26"/>
    </row>
    <row r="941" spans="2:72" hidden="1" x14ac:dyDescent="0.25">
      <c r="B941" s="273">
        <v>941</v>
      </c>
      <c r="C941" s="36">
        <v>2023</v>
      </c>
      <c r="D941" s="118" t="s">
        <v>2088</v>
      </c>
      <c r="E941" s="118" t="s">
        <v>2089</v>
      </c>
      <c r="Q941" s="30" t="s">
        <v>750</v>
      </c>
      <c r="AD941" s="26" t="s">
        <v>1833</v>
      </c>
      <c r="AF941" s="27" t="s">
        <v>610</v>
      </c>
      <c r="AO941" s="184">
        <v>2023</v>
      </c>
      <c r="AP941" s="38">
        <v>45246</v>
      </c>
      <c r="AQ941" s="38">
        <v>45257</v>
      </c>
      <c r="AR941" s="39" t="s">
        <v>664</v>
      </c>
      <c r="AS941" s="39" t="s">
        <v>1333</v>
      </c>
      <c r="AT941" s="40" t="s">
        <v>2090</v>
      </c>
      <c r="AU941" s="41">
        <v>1.0416666666666667</v>
      </c>
      <c r="AV941" s="42" t="s">
        <v>2091</v>
      </c>
      <c r="AW941" s="39">
        <v>915</v>
      </c>
      <c r="AY941" s="30" t="s">
        <v>2092</v>
      </c>
      <c r="BB941" s="178" t="s">
        <v>155</v>
      </c>
      <c r="BD941" s="96"/>
      <c r="BF941" s="27" t="s">
        <v>3655</v>
      </c>
      <c r="BG941" s="45">
        <v>45275</v>
      </c>
      <c r="BH941" s="307"/>
      <c r="BJ941" s="26"/>
      <c r="BK941" s="26"/>
      <c r="BL941" s="26" t="e">
        <v>#VALUE!</v>
      </c>
      <c r="BM941" s="26"/>
      <c r="BN941" s="26"/>
      <c r="BO941" s="79"/>
      <c r="BP941" s="26">
        <f>Tabela3[[#This Row],[1º trim/2025]]+Tabela3[[#This Row],[2º trim/2025]]+Tabela3[[#This Row],[3º trim/2025]]+Tabela3[[#This Row],[4º trim/2025]]</f>
        <v>0</v>
      </c>
      <c r="BQ941" s="26"/>
      <c r="BR941" s="26"/>
      <c r="BS941" s="26"/>
      <c r="BT941" s="26"/>
    </row>
    <row r="942" spans="2:72" hidden="1" x14ac:dyDescent="0.25">
      <c r="B942" s="273">
        <v>942</v>
      </c>
      <c r="C942" s="36">
        <v>2023</v>
      </c>
      <c r="D942" s="118" t="s">
        <v>2022</v>
      </c>
      <c r="E942" s="118" t="s">
        <v>2023</v>
      </c>
      <c r="K942" s="224" t="s">
        <v>3646</v>
      </c>
      <c r="Q942" s="30" t="s">
        <v>750</v>
      </c>
      <c r="AC942" s="26" t="s">
        <v>2024</v>
      </c>
      <c r="AF942" s="27" t="s">
        <v>1011</v>
      </c>
      <c r="AP942" s="38">
        <v>45190</v>
      </c>
      <c r="AQ942" s="38">
        <v>45190</v>
      </c>
      <c r="AR942" s="39" t="s">
        <v>664</v>
      </c>
      <c r="AS942" s="39" t="s">
        <v>1333</v>
      </c>
      <c r="AT942" s="40" t="s">
        <v>424</v>
      </c>
      <c r="AU942" s="41">
        <v>6.25E-2</v>
      </c>
      <c r="AV942" s="42" t="s">
        <v>2025</v>
      </c>
      <c r="AW942" s="39">
        <v>897</v>
      </c>
      <c r="AY942" s="30" t="s">
        <v>2026</v>
      </c>
      <c r="BB942" s="178" t="s">
        <v>155</v>
      </c>
      <c r="BD942" s="96"/>
      <c r="BF942" s="27" t="s">
        <v>3655</v>
      </c>
      <c r="BG942" s="45">
        <v>45217</v>
      </c>
      <c r="BH942" s="33" t="s">
        <v>1678</v>
      </c>
      <c r="BJ942" s="26"/>
      <c r="BK942" s="26"/>
      <c r="BL942" s="26" t="s">
        <v>3802</v>
      </c>
      <c r="BM942" s="26"/>
      <c r="BN942" s="26"/>
      <c r="BO942" s="79"/>
      <c r="BP942" s="26">
        <f>Tabela3[[#This Row],[1º trim/2025]]+Tabela3[[#This Row],[2º trim/2025]]+Tabela3[[#This Row],[3º trim/2025]]+Tabela3[[#This Row],[4º trim/2025]]</f>
        <v>0</v>
      </c>
      <c r="BQ942" s="26"/>
      <c r="BR942" s="26"/>
      <c r="BS942" s="26"/>
      <c r="BT942" s="26"/>
    </row>
    <row r="943" spans="2:72" hidden="1" x14ac:dyDescent="0.25">
      <c r="B943" s="26">
        <v>943</v>
      </c>
      <c r="C943" s="36">
        <v>2023</v>
      </c>
      <c r="D943" s="27" t="s">
        <v>2017</v>
      </c>
      <c r="E943" s="27" t="s">
        <v>2018</v>
      </c>
      <c r="F943" s="27"/>
      <c r="G943" s="224"/>
      <c r="Q943" s="30" t="s">
        <v>750</v>
      </c>
      <c r="AC943" s="26" t="s">
        <v>1804</v>
      </c>
      <c r="AL943" s="120" t="s">
        <v>56</v>
      </c>
      <c r="AP943" s="38">
        <v>45190</v>
      </c>
      <c r="AQ943" s="38">
        <v>45190</v>
      </c>
      <c r="AR943" s="39" t="s">
        <v>1887</v>
      </c>
      <c r="AU943" s="41">
        <v>0.54166666666666663</v>
      </c>
      <c r="AV943" s="42" t="s">
        <v>2019</v>
      </c>
      <c r="AW943" s="39">
        <v>896</v>
      </c>
      <c r="AY943" s="30" t="s">
        <v>2020</v>
      </c>
      <c r="BB943" s="178" t="s">
        <v>1185</v>
      </c>
      <c r="BD943" s="96"/>
      <c r="BE943" s="46" t="s">
        <v>2021</v>
      </c>
      <c r="BH943" s="307"/>
      <c r="BJ943" s="26"/>
      <c r="BK943" s="26"/>
      <c r="BL943" s="26" t="e">
        <v>#VALUE!</v>
      </c>
      <c r="BM943" s="26"/>
      <c r="BN943" s="26"/>
      <c r="BO943" s="79"/>
      <c r="BP943" s="26">
        <f>Tabela3[[#This Row],[1º trim/2025]]+Tabela3[[#This Row],[2º trim/2025]]+Tabela3[[#This Row],[3º trim/2025]]+Tabela3[[#This Row],[4º trim/2025]]</f>
        <v>0</v>
      </c>
      <c r="BQ943" s="26"/>
      <c r="BR943" s="26"/>
      <c r="BS943" s="26"/>
      <c r="BT943" s="26"/>
    </row>
    <row r="944" spans="2:72" hidden="1" x14ac:dyDescent="0.25">
      <c r="B944" s="273">
        <v>944</v>
      </c>
      <c r="C944" s="36">
        <v>2023</v>
      </c>
      <c r="D944" s="118" t="s">
        <v>2045</v>
      </c>
      <c r="E944" s="118" t="s">
        <v>2046</v>
      </c>
      <c r="Q944" s="30" t="s">
        <v>750</v>
      </c>
      <c r="AO944" s="184">
        <v>2023</v>
      </c>
      <c r="AP944" s="38">
        <v>45215</v>
      </c>
      <c r="AQ944" s="38">
        <v>45238</v>
      </c>
      <c r="AW944" s="39">
        <v>902</v>
      </c>
      <c r="AY944" s="30" t="s">
        <v>2048</v>
      </c>
      <c r="BB944" s="178" t="s">
        <v>155</v>
      </c>
      <c r="BD944" s="96"/>
      <c r="BF944" s="27" t="s">
        <v>3655</v>
      </c>
      <c r="BG944" s="45">
        <v>45254</v>
      </c>
      <c r="BH944" s="33" t="s">
        <v>2047</v>
      </c>
      <c r="BJ944" s="26"/>
      <c r="BK944" s="26"/>
      <c r="BL944" s="26" t="e">
        <v>#VALUE!</v>
      </c>
      <c r="BM944" s="26"/>
      <c r="BN944" s="79">
        <v>13</v>
      </c>
      <c r="BP944" s="26">
        <f>Tabela3[[#This Row],[1º trim/2025]]+Tabela3[[#This Row],[2º trim/2025]]+Tabela3[[#This Row],[3º trim/2025]]+Tabela3[[#This Row],[4º trim/2025]]</f>
        <v>0</v>
      </c>
      <c r="BQ944" s="26"/>
      <c r="BR944" s="26"/>
      <c r="BS944" s="26"/>
      <c r="BT944" s="26"/>
    </row>
    <row r="945" spans="1:72" hidden="1" x14ac:dyDescent="0.25">
      <c r="B945" s="273">
        <v>945</v>
      </c>
      <c r="C945" s="36">
        <v>2023</v>
      </c>
      <c r="D945" s="118" t="s">
        <v>2045</v>
      </c>
      <c r="E945" s="118" t="s">
        <v>2049</v>
      </c>
      <c r="I945" s="224" t="s">
        <v>3646</v>
      </c>
      <c r="AF945" s="27" t="s">
        <v>3803</v>
      </c>
      <c r="AO945" s="184">
        <v>2023</v>
      </c>
      <c r="AP945" s="38">
        <v>45215</v>
      </c>
      <c r="AQ945" s="38">
        <v>45238</v>
      </c>
      <c r="AW945" s="39">
        <v>903</v>
      </c>
      <c r="BB945" s="178" t="s">
        <v>155</v>
      </c>
      <c r="BD945" s="96"/>
      <c r="BF945" s="27" t="s">
        <v>3655</v>
      </c>
      <c r="BG945" s="45">
        <v>45254</v>
      </c>
      <c r="BH945" s="307"/>
      <c r="BJ945" s="26"/>
      <c r="BK945" s="26"/>
      <c r="BL945" s="26"/>
      <c r="BM945" s="26"/>
      <c r="BN945" s="79">
        <v>10</v>
      </c>
      <c r="BP945" s="26">
        <f>Tabela3[[#This Row],[1º trim/2025]]+Tabela3[[#This Row],[2º trim/2025]]+Tabela3[[#This Row],[3º trim/2025]]+Tabela3[[#This Row],[4º trim/2025]]</f>
        <v>0</v>
      </c>
      <c r="BQ945" s="26"/>
      <c r="BR945" s="26"/>
      <c r="BS945" s="26"/>
      <c r="BT945" s="26"/>
    </row>
    <row r="946" spans="1:72" hidden="1" x14ac:dyDescent="0.25">
      <c r="B946" s="273">
        <v>946</v>
      </c>
      <c r="C946" s="36">
        <v>2023</v>
      </c>
      <c r="D946" s="118" t="s">
        <v>2071</v>
      </c>
      <c r="E946" s="118" t="s">
        <v>2072</v>
      </c>
      <c r="Q946" s="30" t="s">
        <v>750</v>
      </c>
      <c r="V946" s="33">
        <v>9558104</v>
      </c>
      <c r="AC946" s="26" t="s">
        <v>2074</v>
      </c>
      <c r="AJ946" s="184">
        <v>25</v>
      </c>
      <c r="AO946" s="184">
        <v>2023</v>
      </c>
      <c r="AP946" s="38">
        <v>45197</v>
      </c>
      <c r="AQ946" s="38">
        <v>45198</v>
      </c>
      <c r="AR946" s="39" t="s">
        <v>664</v>
      </c>
      <c r="AS946" s="39" t="s">
        <v>720</v>
      </c>
      <c r="AU946" s="41">
        <v>0.66666666666666663</v>
      </c>
      <c r="AV946" s="42" t="s">
        <v>1151</v>
      </c>
      <c r="AW946" s="39">
        <v>910</v>
      </c>
      <c r="AY946" s="30" t="s">
        <v>2075</v>
      </c>
      <c r="BB946" s="178" t="s">
        <v>155</v>
      </c>
      <c r="BD946" s="96"/>
      <c r="BF946" s="27" t="s">
        <v>3655</v>
      </c>
      <c r="BG946" s="45">
        <v>45308</v>
      </c>
      <c r="BH946" s="33" t="s">
        <v>2073</v>
      </c>
      <c r="BJ946" s="26"/>
      <c r="BK946" s="26"/>
      <c r="BL946" s="26" t="e">
        <v>#VALUE!</v>
      </c>
      <c r="BM946" s="26"/>
      <c r="BN946" s="79">
        <v>13</v>
      </c>
      <c r="BP946" s="26">
        <f>Tabela3[[#This Row],[1º trim/2025]]+Tabela3[[#This Row],[2º trim/2025]]+Tabela3[[#This Row],[3º trim/2025]]+Tabela3[[#This Row],[4º trim/2025]]</f>
        <v>0</v>
      </c>
      <c r="BQ946" s="26"/>
      <c r="BR946" s="26"/>
      <c r="BS946" s="26"/>
      <c r="BT946" s="26"/>
    </row>
    <row r="947" spans="1:72" hidden="1" x14ac:dyDescent="0.25">
      <c r="B947" s="273">
        <v>947</v>
      </c>
      <c r="C947" s="36">
        <v>2023</v>
      </c>
      <c r="D947" s="118" t="s">
        <v>1722</v>
      </c>
      <c r="E947" s="118" t="s">
        <v>1723</v>
      </c>
      <c r="Q947" s="30" t="s">
        <v>750</v>
      </c>
      <c r="AF947" s="27" t="s">
        <v>45</v>
      </c>
      <c r="AH947" s="27" t="s">
        <v>423</v>
      </c>
      <c r="AW947" s="39">
        <v>834</v>
      </c>
      <c r="AY947" s="30" t="s">
        <v>1724</v>
      </c>
      <c r="BB947" s="178" t="s">
        <v>155</v>
      </c>
      <c r="BD947" s="96"/>
      <c r="BF947" s="27" t="s">
        <v>3655</v>
      </c>
      <c r="BG947" s="45">
        <v>45139</v>
      </c>
      <c r="BH947" s="45"/>
      <c r="BJ947" s="26"/>
      <c r="BK947" s="26"/>
      <c r="BL947" s="26" t="e">
        <v>#VALUE!</v>
      </c>
      <c r="BM947" s="26"/>
      <c r="BN947" s="26"/>
      <c r="BO947" s="79"/>
      <c r="BP947" s="26">
        <f>Tabela3[[#This Row],[1º trim/2025]]+Tabela3[[#This Row],[2º trim/2025]]+Tabela3[[#This Row],[3º trim/2025]]+Tabela3[[#This Row],[4º trim/2025]]</f>
        <v>0</v>
      </c>
      <c r="BQ947" s="26"/>
      <c r="BR947" s="26"/>
      <c r="BS947" s="26"/>
      <c r="BT947" s="26"/>
    </row>
    <row r="948" spans="1:72" hidden="1" x14ac:dyDescent="0.25">
      <c r="B948" s="273">
        <v>948</v>
      </c>
      <c r="C948" s="36">
        <v>2023</v>
      </c>
      <c r="D948" s="118" t="s">
        <v>3333</v>
      </c>
      <c r="E948" s="118" t="s">
        <v>3334</v>
      </c>
      <c r="Q948" s="30" t="s">
        <v>750</v>
      </c>
      <c r="AH948" s="27" t="s">
        <v>1229</v>
      </c>
      <c r="AJ948" s="184">
        <v>2</v>
      </c>
      <c r="AN948" s="27" t="s">
        <v>3335</v>
      </c>
      <c r="AO948" s="184">
        <v>2023</v>
      </c>
      <c r="AP948" s="38">
        <v>45224</v>
      </c>
      <c r="AQ948" s="38">
        <v>45226</v>
      </c>
      <c r="AR948" s="39" t="s">
        <v>664</v>
      </c>
      <c r="AS948" s="39" t="s">
        <v>720</v>
      </c>
      <c r="AU948" s="41">
        <v>0.875</v>
      </c>
      <c r="AV948" s="42" t="s">
        <v>2128</v>
      </c>
      <c r="BB948" s="178" t="s">
        <v>155</v>
      </c>
      <c r="BD948" s="96"/>
      <c r="BF948" s="27" t="s">
        <v>61</v>
      </c>
      <c r="BG948" s="45">
        <v>45258</v>
      </c>
      <c r="BH948" s="45"/>
      <c r="BJ948" s="26"/>
      <c r="BK948" s="26"/>
      <c r="BL948" s="26" t="e">
        <v>#VALUE!</v>
      </c>
      <c r="BM948" s="26"/>
      <c r="BN948" s="26"/>
      <c r="BO948" s="79"/>
      <c r="BP948" s="26">
        <f>Tabela3[[#This Row],[1º trim/2025]]+Tabela3[[#This Row],[2º trim/2025]]+Tabela3[[#This Row],[3º trim/2025]]+Tabela3[[#This Row],[4º trim/2025]]</f>
        <v>0</v>
      </c>
      <c r="BQ948" s="26"/>
      <c r="BR948" s="26"/>
      <c r="BS948" s="26"/>
      <c r="BT948" s="26"/>
    </row>
    <row r="949" spans="1:72" hidden="1" x14ac:dyDescent="0.25">
      <c r="B949" s="273">
        <v>949</v>
      </c>
      <c r="C949" s="36">
        <v>2023</v>
      </c>
      <c r="D949" s="118" t="s">
        <v>3339</v>
      </c>
      <c r="E949" s="118" t="s">
        <v>3340</v>
      </c>
      <c r="H949" s="224" t="s">
        <v>3804</v>
      </c>
      <c r="N949" s="225" t="s">
        <v>3667</v>
      </c>
      <c r="O949" s="225"/>
      <c r="Q949" s="30" t="s">
        <v>750</v>
      </c>
      <c r="BB949" s="178" t="s">
        <v>155</v>
      </c>
      <c r="BD949" s="96"/>
      <c r="BG949" s="45">
        <v>45230</v>
      </c>
      <c r="BH949" s="45"/>
      <c r="BJ949" s="26"/>
      <c r="BK949" s="26"/>
      <c r="BL949" s="26" t="e">
        <v>#VALUE!</v>
      </c>
      <c r="BM949" s="26"/>
      <c r="BN949" s="26"/>
      <c r="BO949" s="79"/>
      <c r="BP949" s="26">
        <f>Tabela3[[#This Row],[1º trim/2025]]+Tabela3[[#This Row],[2º trim/2025]]+Tabela3[[#This Row],[3º trim/2025]]+Tabela3[[#This Row],[4º trim/2025]]</f>
        <v>0</v>
      </c>
      <c r="BQ949" s="26"/>
      <c r="BR949" s="26"/>
      <c r="BS949" s="26"/>
      <c r="BT949" s="26"/>
    </row>
    <row r="950" spans="1:72" hidden="1" x14ac:dyDescent="0.25">
      <c r="B950" s="26">
        <v>950</v>
      </c>
      <c r="C950" s="36">
        <v>2023</v>
      </c>
      <c r="D950" s="27" t="s">
        <v>3341</v>
      </c>
      <c r="E950" s="27" t="s">
        <v>3342</v>
      </c>
      <c r="F950" s="27"/>
      <c r="G950" s="224"/>
      <c r="Q950" s="30" t="s">
        <v>750</v>
      </c>
      <c r="AR950" s="39" t="s">
        <v>1887</v>
      </c>
      <c r="BB950" s="178" t="s">
        <v>1185</v>
      </c>
      <c r="BD950" s="96">
        <v>45327</v>
      </c>
      <c r="BE950" s="46" t="s">
        <v>3343</v>
      </c>
      <c r="BH950" s="307"/>
      <c r="BJ950" s="26"/>
      <c r="BK950" s="26"/>
      <c r="BL950" s="26" t="e">
        <v>#VALUE!</v>
      </c>
      <c r="BM950" s="26"/>
      <c r="BN950" s="26"/>
      <c r="BO950" s="79"/>
      <c r="BP950" s="26">
        <f>Tabela3[[#This Row],[1º trim/2025]]+Tabela3[[#This Row],[2º trim/2025]]+Tabela3[[#This Row],[3º trim/2025]]+Tabela3[[#This Row],[4º trim/2025]]</f>
        <v>0</v>
      </c>
      <c r="BQ950" s="26"/>
      <c r="BR950" s="26"/>
      <c r="BS950" s="26"/>
      <c r="BT950" s="26"/>
    </row>
    <row r="951" spans="1:72" hidden="1" x14ac:dyDescent="0.25">
      <c r="B951" s="273">
        <v>951</v>
      </c>
      <c r="C951" s="36">
        <v>2023</v>
      </c>
      <c r="D951" s="118" t="s">
        <v>2079</v>
      </c>
      <c r="E951" s="118" t="s">
        <v>2080</v>
      </c>
      <c r="Q951" s="30" t="s">
        <v>750</v>
      </c>
      <c r="AG951" s="27" t="s">
        <v>2082</v>
      </c>
      <c r="AH951" s="27" t="s">
        <v>423</v>
      </c>
      <c r="AJ951" s="184">
        <v>40</v>
      </c>
      <c r="AN951" s="27" t="s">
        <v>154</v>
      </c>
      <c r="AO951" s="184">
        <v>2023</v>
      </c>
      <c r="AP951" s="38">
        <v>45231</v>
      </c>
      <c r="AQ951" s="38">
        <v>45264</v>
      </c>
      <c r="AR951" s="39" t="s">
        <v>664</v>
      </c>
      <c r="AS951" s="39" t="s">
        <v>1656</v>
      </c>
      <c r="AT951" s="40" t="s">
        <v>972</v>
      </c>
      <c r="AU951" s="41">
        <v>1.6666666666666667</v>
      </c>
      <c r="AV951" s="42" t="s">
        <v>1894</v>
      </c>
      <c r="AW951" s="39">
        <v>912</v>
      </c>
      <c r="AY951" s="30" t="s">
        <v>2083</v>
      </c>
      <c r="BB951" s="178" t="s">
        <v>155</v>
      </c>
      <c r="BD951" s="96"/>
      <c r="BF951" s="27" t="s">
        <v>3655</v>
      </c>
      <c r="BG951" s="45">
        <v>45275</v>
      </c>
      <c r="BH951" s="33" t="s">
        <v>2081</v>
      </c>
      <c r="BJ951" s="26"/>
      <c r="BK951" s="26"/>
      <c r="BL951" s="26" t="e">
        <v>#VALUE!</v>
      </c>
      <c r="BM951" s="26"/>
      <c r="BN951" s="26"/>
      <c r="BO951" s="79"/>
      <c r="BP951" s="26">
        <f>Tabela3[[#This Row],[1º trim/2025]]+Tabela3[[#This Row],[2º trim/2025]]+Tabela3[[#This Row],[3º trim/2025]]+Tabela3[[#This Row],[4º trim/2025]]</f>
        <v>0</v>
      </c>
      <c r="BQ951" s="26"/>
      <c r="BR951" s="26"/>
      <c r="BS951" s="26"/>
      <c r="BT951" s="26"/>
    </row>
    <row r="952" spans="1:72" hidden="1" x14ac:dyDescent="0.25">
      <c r="B952" s="273">
        <v>952</v>
      </c>
      <c r="C952" s="36">
        <v>2023</v>
      </c>
      <c r="D952" s="118" t="s">
        <v>3350</v>
      </c>
      <c r="E952" s="118" t="s">
        <v>3351</v>
      </c>
      <c r="Q952" s="30" t="s">
        <v>750</v>
      </c>
      <c r="AC952" s="26" t="s">
        <v>3352</v>
      </c>
      <c r="AO952" s="184">
        <v>2023</v>
      </c>
      <c r="AP952" s="38">
        <v>45195</v>
      </c>
      <c r="AQ952" s="38">
        <v>45196</v>
      </c>
      <c r="AR952" s="39" t="s">
        <v>1887</v>
      </c>
      <c r="BB952" s="178" t="s">
        <v>155</v>
      </c>
      <c r="BD952" s="96"/>
      <c r="BE952" s="46" t="s">
        <v>3353</v>
      </c>
      <c r="BH952" s="45"/>
      <c r="BJ952" s="26"/>
      <c r="BK952" s="26"/>
      <c r="BL952" s="26" t="e">
        <v>#VALUE!</v>
      </c>
      <c r="BM952" s="26"/>
      <c r="BN952" s="26"/>
      <c r="BO952" s="79"/>
      <c r="BP952" s="26">
        <f>Tabela3[[#This Row],[1º trim/2025]]+Tabela3[[#This Row],[2º trim/2025]]+Tabela3[[#This Row],[3º trim/2025]]+Tabela3[[#This Row],[4º trim/2025]]</f>
        <v>0</v>
      </c>
      <c r="BQ952" s="26"/>
      <c r="BR952" s="26"/>
      <c r="BS952" s="26"/>
      <c r="BT952" s="26"/>
    </row>
    <row r="953" spans="1:72" hidden="1" x14ac:dyDescent="0.25">
      <c r="B953" s="273">
        <v>953</v>
      </c>
      <c r="C953" s="36">
        <v>2023</v>
      </c>
      <c r="D953" s="118" t="s">
        <v>3356</v>
      </c>
      <c r="E953" s="118" t="s">
        <v>3357</v>
      </c>
      <c r="Q953" s="30" t="s">
        <v>750</v>
      </c>
      <c r="AC953" s="26" t="s">
        <v>3358</v>
      </c>
      <c r="AO953" s="184">
        <v>2023</v>
      </c>
      <c r="AP953" s="38">
        <v>45218</v>
      </c>
      <c r="AQ953" s="38">
        <v>45251</v>
      </c>
      <c r="AR953" s="39" t="s">
        <v>664</v>
      </c>
      <c r="AS953" s="39" t="s">
        <v>1656</v>
      </c>
      <c r="AU953" s="41">
        <v>1</v>
      </c>
      <c r="AV953" s="42" t="s">
        <v>573</v>
      </c>
      <c r="BB953" s="178" t="s">
        <v>155</v>
      </c>
      <c r="BD953" s="96"/>
      <c r="BE953" s="46" t="s">
        <v>3360</v>
      </c>
      <c r="BF953" s="27" t="s">
        <v>44</v>
      </c>
      <c r="BG953" s="45">
        <v>45264</v>
      </c>
      <c r="BH953" s="45"/>
      <c r="BJ953" s="26"/>
      <c r="BK953" s="26"/>
      <c r="BL953" s="26" t="e">
        <v>#VALUE!</v>
      </c>
      <c r="BM953" s="26"/>
      <c r="BN953" s="26"/>
      <c r="BO953" s="79"/>
      <c r="BP953" s="26">
        <f>Tabela3[[#This Row],[1º trim/2025]]+Tabela3[[#This Row],[2º trim/2025]]+Tabela3[[#This Row],[3º trim/2025]]+Tabela3[[#This Row],[4º trim/2025]]</f>
        <v>0</v>
      </c>
      <c r="BQ953" s="26"/>
      <c r="BR953" s="26"/>
      <c r="BS953" s="26"/>
      <c r="BT953" s="26"/>
    </row>
    <row r="954" spans="1:72" hidden="1" x14ac:dyDescent="0.25">
      <c r="B954" s="273">
        <v>954</v>
      </c>
      <c r="C954" s="36">
        <v>2023</v>
      </c>
      <c r="D954" s="118" t="s">
        <v>2098</v>
      </c>
      <c r="E954" s="118" t="s">
        <v>2099</v>
      </c>
      <c r="Q954" s="30" t="s">
        <v>750</v>
      </c>
      <c r="AC954" s="26" t="s">
        <v>2100</v>
      </c>
      <c r="AF954" s="27" t="s">
        <v>610</v>
      </c>
      <c r="AH954" s="27" t="s">
        <v>423</v>
      </c>
      <c r="AN954" s="27" t="s">
        <v>154</v>
      </c>
      <c r="AO954" s="184">
        <v>2023</v>
      </c>
      <c r="AP954" s="38">
        <v>45258</v>
      </c>
      <c r="AQ954" s="38">
        <v>45260</v>
      </c>
      <c r="AT954" s="40" t="s">
        <v>2101</v>
      </c>
      <c r="AU954" s="41">
        <v>0.25</v>
      </c>
      <c r="AV954" s="42" t="s">
        <v>1270</v>
      </c>
      <c r="AW954" s="39">
        <v>920</v>
      </c>
      <c r="AY954" s="30" t="s">
        <v>2102</v>
      </c>
      <c r="BB954" s="178" t="s">
        <v>155</v>
      </c>
      <c r="BD954" s="96"/>
      <c r="BE954" s="46" t="s">
        <v>2103</v>
      </c>
      <c r="BF954" s="27" t="s">
        <v>3655</v>
      </c>
      <c r="BG954" s="45">
        <v>45320</v>
      </c>
      <c r="BH954" s="307"/>
      <c r="BJ954" s="26"/>
      <c r="BK954" s="26"/>
      <c r="BL954" s="26" t="e">
        <v>#VALUE!</v>
      </c>
      <c r="BM954" s="26"/>
      <c r="BN954" s="26"/>
      <c r="BO954" s="79"/>
      <c r="BP954" s="26">
        <f>Tabela3[[#This Row],[1º trim/2025]]+Tabela3[[#This Row],[2º trim/2025]]+Tabela3[[#This Row],[3º trim/2025]]+Tabela3[[#This Row],[4º trim/2025]]</f>
        <v>0</v>
      </c>
      <c r="BQ954" s="26"/>
      <c r="BR954" s="26"/>
      <c r="BS954" s="26"/>
      <c r="BT954" s="26"/>
    </row>
    <row r="955" spans="1:72" hidden="1" x14ac:dyDescent="0.25">
      <c r="A955" s="44" t="s">
        <v>501</v>
      </c>
      <c r="B955" s="273">
        <v>955</v>
      </c>
      <c r="C955" s="36">
        <v>2023</v>
      </c>
      <c r="D955" s="118" t="s">
        <v>1707</v>
      </c>
      <c r="E955" s="118" t="s">
        <v>1708</v>
      </c>
      <c r="H955" s="224" t="s">
        <v>3775</v>
      </c>
      <c r="J955" s="224" t="s">
        <v>3701</v>
      </c>
      <c r="Q955" s="30" t="s">
        <v>750</v>
      </c>
      <c r="AC955" s="26" t="s">
        <v>1710</v>
      </c>
      <c r="AG955" s="27" t="s">
        <v>1834</v>
      </c>
      <c r="AL955" s="120" t="s">
        <v>29</v>
      </c>
      <c r="AN955" s="27" t="s">
        <v>154</v>
      </c>
      <c r="AP955" s="38" t="s">
        <v>501</v>
      </c>
      <c r="AQ955" s="38" t="s">
        <v>501</v>
      </c>
      <c r="AR955" s="39" t="s">
        <v>664</v>
      </c>
      <c r="AS955" s="188" t="s">
        <v>1081</v>
      </c>
      <c r="AT955" s="212"/>
      <c r="AU955" s="195">
        <v>0.41666666666666702</v>
      </c>
      <c r="AV955" s="172" t="s">
        <v>489</v>
      </c>
      <c r="AW955" s="39">
        <v>831</v>
      </c>
      <c r="AY955" s="30" t="s">
        <v>1712</v>
      </c>
      <c r="BB955" s="178"/>
      <c r="BC955" s="96" t="s">
        <v>501</v>
      </c>
      <c r="BF955" s="27" t="s">
        <v>3655</v>
      </c>
      <c r="BG955" s="45">
        <v>45741</v>
      </c>
      <c r="BH955" s="307"/>
      <c r="BI955" s="33" t="s">
        <v>1709</v>
      </c>
      <c r="BL955" s="28">
        <v>11</v>
      </c>
      <c r="BM955" s="27" t="s">
        <v>3584</v>
      </c>
      <c r="BN955" s="194">
        <v>400</v>
      </c>
      <c r="BP955" s="26">
        <f>Tabela3[[#This Row],[1º trim/2025]]+Tabela3[[#This Row],[2º trim/2025]]+Tabela3[[#This Row],[3º trim/2025]]+Tabela3[[#This Row],[4º trim/2025]]</f>
        <v>21</v>
      </c>
      <c r="BQ955" s="28">
        <v>21</v>
      </c>
    </row>
    <row r="956" spans="1:72" hidden="1" x14ac:dyDescent="0.25">
      <c r="B956" s="273">
        <v>956</v>
      </c>
      <c r="C956" s="36">
        <v>2023</v>
      </c>
      <c r="D956" s="118" t="s">
        <v>1663</v>
      </c>
      <c r="E956" s="118" t="s">
        <v>1664</v>
      </c>
      <c r="Q956" s="30" t="s">
        <v>750</v>
      </c>
      <c r="AG956" s="27" t="s">
        <v>1666</v>
      </c>
      <c r="AH956" s="27" t="s">
        <v>423</v>
      </c>
      <c r="AT956" s="37" t="s">
        <v>972</v>
      </c>
      <c r="AW956" s="39">
        <v>819</v>
      </c>
      <c r="AY956" s="30" t="s">
        <v>1667</v>
      </c>
      <c r="BB956" s="178" t="s">
        <v>155</v>
      </c>
      <c r="BD956" s="96"/>
      <c r="BE956" s="46" t="s">
        <v>1668</v>
      </c>
      <c r="BF956" s="27" t="s">
        <v>3655</v>
      </c>
      <c r="BG956" s="45">
        <v>45138</v>
      </c>
      <c r="BH956" s="33" t="s">
        <v>1665</v>
      </c>
      <c r="BJ956" s="26"/>
      <c r="BK956" s="26"/>
      <c r="BL956" s="26" t="e">
        <v>#VALUE!</v>
      </c>
      <c r="BM956" s="26"/>
      <c r="BN956" s="26"/>
      <c r="BO956" s="79"/>
      <c r="BP956" s="26">
        <f>Tabela3[[#This Row],[1º trim/2025]]+Tabela3[[#This Row],[2º trim/2025]]+Tabela3[[#This Row],[3º trim/2025]]+Tabela3[[#This Row],[4º trim/2025]]</f>
        <v>0</v>
      </c>
      <c r="BQ956" s="26"/>
      <c r="BR956" s="26"/>
      <c r="BS956" s="26"/>
      <c r="BT956" s="26"/>
    </row>
    <row r="957" spans="1:72" hidden="1" x14ac:dyDescent="0.25">
      <c r="B957" s="273">
        <v>957</v>
      </c>
      <c r="C957" s="36">
        <v>2023</v>
      </c>
      <c r="D957" s="118" t="s">
        <v>1772</v>
      </c>
      <c r="E957" s="118" t="s">
        <v>1773</v>
      </c>
      <c r="Q957" s="30" t="s">
        <v>750</v>
      </c>
      <c r="AW957" s="39">
        <v>840</v>
      </c>
      <c r="AY957" s="30" t="s">
        <v>1740</v>
      </c>
      <c r="BB957" s="178" t="s">
        <v>155</v>
      </c>
      <c r="BD957" s="96"/>
      <c r="BG957" s="45">
        <v>45264</v>
      </c>
      <c r="BH957" s="307"/>
      <c r="BJ957" s="26"/>
      <c r="BK957" s="26"/>
      <c r="BL957" s="26" t="e">
        <v>#VALUE!</v>
      </c>
      <c r="BM957" s="26"/>
      <c r="BN957" s="26"/>
      <c r="BO957" s="79"/>
      <c r="BP957" s="26">
        <f>Tabela3[[#This Row],[1º trim/2025]]+Tabela3[[#This Row],[2º trim/2025]]+Tabela3[[#This Row],[3º trim/2025]]+Tabela3[[#This Row],[4º trim/2025]]</f>
        <v>0</v>
      </c>
      <c r="BQ957" s="26"/>
      <c r="BR957" s="26"/>
      <c r="BS957" s="26"/>
      <c r="BT957" s="26"/>
    </row>
    <row r="958" spans="1:72" hidden="1" x14ac:dyDescent="0.25">
      <c r="B958" s="273">
        <v>958</v>
      </c>
      <c r="C958" s="36">
        <v>2023</v>
      </c>
      <c r="D958" s="118" t="s">
        <v>3361</v>
      </c>
      <c r="E958" s="118" t="s">
        <v>3362</v>
      </c>
      <c r="Q958" s="30" t="s">
        <v>750</v>
      </c>
      <c r="AH958" s="27" t="s">
        <v>28</v>
      </c>
      <c r="AJ958" s="184">
        <v>25</v>
      </c>
      <c r="AL958" s="120" t="s">
        <v>47</v>
      </c>
      <c r="AN958" s="27" t="s">
        <v>3363</v>
      </c>
      <c r="AO958" s="184">
        <v>2023</v>
      </c>
      <c r="AP958" s="38">
        <v>45217</v>
      </c>
      <c r="AQ958" s="38">
        <v>45219</v>
      </c>
      <c r="AR958" s="39" t="s">
        <v>664</v>
      </c>
      <c r="AS958" s="39" t="s">
        <v>720</v>
      </c>
      <c r="AU958" s="41">
        <v>1.25</v>
      </c>
      <c r="AV958" s="42" t="s">
        <v>1794</v>
      </c>
      <c r="BB958" s="178" t="s">
        <v>155</v>
      </c>
      <c r="BD958" s="96"/>
      <c r="BF958" s="27" t="s">
        <v>3655</v>
      </c>
      <c r="BG958" s="45">
        <v>45226</v>
      </c>
      <c r="BH958" s="33" t="s">
        <v>1678</v>
      </c>
      <c r="BJ958" s="26"/>
      <c r="BK958" s="26"/>
      <c r="BL958" s="26" t="e">
        <v>#VALUE!</v>
      </c>
      <c r="BM958" s="26"/>
      <c r="BN958" s="26"/>
      <c r="BO958" s="79"/>
      <c r="BP958" s="26">
        <f>Tabela3[[#This Row],[1º trim/2025]]+Tabela3[[#This Row],[2º trim/2025]]+Tabela3[[#This Row],[3º trim/2025]]+Tabela3[[#This Row],[4º trim/2025]]</f>
        <v>0</v>
      </c>
      <c r="BQ958" s="26"/>
      <c r="BR958" s="26"/>
      <c r="BS958" s="26"/>
      <c r="BT958" s="26"/>
    </row>
    <row r="959" spans="1:72" hidden="1" x14ac:dyDescent="0.25">
      <c r="B959" s="26">
        <v>959</v>
      </c>
      <c r="C959" s="36">
        <v>2023</v>
      </c>
      <c r="D959" s="27" t="s">
        <v>3364</v>
      </c>
      <c r="E959" s="27" t="s">
        <v>3365</v>
      </c>
      <c r="F959" s="27"/>
      <c r="G959" s="224"/>
      <c r="Q959" s="30" t="s">
        <v>750</v>
      </c>
      <c r="BB959" s="178" t="s">
        <v>1185</v>
      </c>
      <c r="BD959" s="96">
        <v>45488</v>
      </c>
      <c r="BE959" s="46" t="s">
        <v>3805</v>
      </c>
      <c r="BH959" s="45"/>
      <c r="BJ959" s="26"/>
      <c r="BK959" s="26"/>
      <c r="BL959" s="26" t="e">
        <v>#VALUE!</v>
      </c>
      <c r="BM959" s="26"/>
      <c r="BN959" s="26"/>
      <c r="BO959" s="79"/>
      <c r="BP959" s="26">
        <f>Tabela3[[#This Row],[1º trim/2025]]+Tabela3[[#This Row],[2º trim/2025]]+Tabela3[[#This Row],[3º trim/2025]]+Tabela3[[#This Row],[4º trim/2025]]</f>
        <v>0</v>
      </c>
      <c r="BQ959" s="26"/>
      <c r="BR959" s="26"/>
      <c r="BS959" s="26"/>
      <c r="BT959" s="26"/>
    </row>
    <row r="960" spans="1:72" hidden="1" x14ac:dyDescent="0.25">
      <c r="B960" s="26">
        <v>960</v>
      </c>
      <c r="C960" s="36">
        <v>2023</v>
      </c>
      <c r="D960" s="27" t="s">
        <v>3367</v>
      </c>
      <c r="E960" s="27" t="s">
        <v>3368</v>
      </c>
      <c r="F960" s="27"/>
      <c r="G960" s="224"/>
      <c r="Q960" s="30" t="s">
        <v>750</v>
      </c>
      <c r="AR960" s="39" t="s">
        <v>1887</v>
      </c>
      <c r="BB960" s="178" t="s">
        <v>1185</v>
      </c>
      <c r="BD960" s="96"/>
      <c r="BE960" s="46" t="s">
        <v>3165</v>
      </c>
      <c r="BH960" s="45"/>
      <c r="BJ960" s="26"/>
      <c r="BK960" s="26"/>
      <c r="BL960" s="26" t="e">
        <v>#VALUE!</v>
      </c>
      <c r="BM960" s="26"/>
      <c r="BN960" s="26"/>
      <c r="BO960" s="79"/>
      <c r="BP960" s="26">
        <f>Tabela3[[#This Row],[1º trim/2025]]+Tabela3[[#This Row],[2º trim/2025]]+Tabela3[[#This Row],[3º trim/2025]]+Tabela3[[#This Row],[4º trim/2025]]</f>
        <v>0</v>
      </c>
      <c r="BQ960" s="26"/>
      <c r="BR960" s="26"/>
      <c r="BS960" s="26"/>
      <c r="BT960" s="26"/>
    </row>
    <row r="961" spans="2:72" hidden="1" x14ac:dyDescent="0.25">
      <c r="B961" s="26">
        <v>961</v>
      </c>
      <c r="C961" s="36">
        <v>2023</v>
      </c>
      <c r="D961" s="27" t="s">
        <v>2076</v>
      </c>
      <c r="E961" s="27" t="s">
        <v>3374</v>
      </c>
      <c r="F961" s="27"/>
      <c r="G961" s="224"/>
      <c r="Q961" s="30" t="s">
        <v>750</v>
      </c>
      <c r="AQ961" s="38">
        <v>45224</v>
      </c>
      <c r="BB961" s="178" t="s">
        <v>1185</v>
      </c>
      <c r="BD961" s="96"/>
      <c r="BE961" s="46" t="s">
        <v>3375</v>
      </c>
      <c r="BH961" s="45"/>
      <c r="BJ961" s="26"/>
      <c r="BK961" s="26"/>
      <c r="BL961" s="26" t="e">
        <v>#VALUE!</v>
      </c>
      <c r="BM961" s="26"/>
      <c r="BN961" s="26"/>
      <c r="BO961" s="79"/>
      <c r="BP961" s="26">
        <f>Tabela3[[#This Row],[1º trim/2025]]+Tabela3[[#This Row],[2º trim/2025]]+Tabela3[[#This Row],[3º trim/2025]]+Tabela3[[#This Row],[4º trim/2025]]</f>
        <v>0</v>
      </c>
      <c r="BQ961" s="26"/>
      <c r="BR961" s="26"/>
      <c r="BS961" s="26"/>
      <c r="BT961" s="26"/>
    </row>
    <row r="962" spans="2:72" hidden="1" x14ac:dyDescent="0.25">
      <c r="B962" s="273">
        <v>962</v>
      </c>
      <c r="C962" s="36">
        <v>2023</v>
      </c>
      <c r="D962" s="118" t="s">
        <v>2076</v>
      </c>
      <c r="E962" s="118" t="s">
        <v>2077</v>
      </c>
      <c r="AF962" s="27" t="s">
        <v>736</v>
      </c>
      <c r="AW962" s="39">
        <v>911</v>
      </c>
      <c r="BB962" s="178" t="s">
        <v>155</v>
      </c>
      <c r="BD962" s="96">
        <v>45684</v>
      </c>
      <c r="BE962" s="46" t="s">
        <v>2078</v>
      </c>
      <c r="BH962" s="45"/>
      <c r="BJ962" s="26"/>
      <c r="BK962" s="26"/>
      <c r="BL962" s="26"/>
      <c r="BM962" s="26"/>
      <c r="BN962" s="26"/>
      <c r="BO962" s="79"/>
      <c r="BP962" s="26">
        <f>Tabela3[[#This Row],[1º trim/2025]]+Tabela3[[#This Row],[2º trim/2025]]+Tabela3[[#This Row],[3º trim/2025]]+Tabela3[[#This Row],[4º trim/2025]]</f>
        <v>0</v>
      </c>
      <c r="BQ962" s="26"/>
      <c r="BR962" s="26"/>
      <c r="BS962" s="26"/>
      <c r="BT962" s="26"/>
    </row>
    <row r="963" spans="2:72" hidden="1" x14ac:dyDescent="0.25">
      <c r="B963" s="26">
        <v>963</v>
      </c>
      <c r="C963" s="36">
        <v>2023</v>
      </c>
      <c r="D963" s="27" t="s">
        <v>3376</v>
      </c>
      <c r="E963" s="27" t="s">
        <v>3377</v>
      </c>
      <c r="F963" s="27"/>
      <c r="G963" s="224"/>
      <c r="Q963" s="30" t="s">
        <v>750</v>
      </c>
      <c r="AQ963" s="38">
        <v>45267</v>
      </c>
      <c r="AR963" s="39" t="s">
        <v>1887</v>
      </c>
      <c r="BB963" s="178" t="s">
        <v>1185</v>
      </c>
      <c r="BD963" s="96"/>
      <c r="BE963" s="46" t="s">
        <v>2360</v>
      </c>
      <c r="BH963" s="45"/>
      <c r="BJ963" s="26"/>
      <c r="BK963" s="26"/>
      <c r="BL963" s="26" t="e">
        <v>#VALUE!</v>
      </c>
      <c r="BM963" s="26"/>
      <c r="BN963" s="26"/>
      <c r="BO963" s="79"/>
      <c r="BP963" s="26">
        <f>Tabela3[[#This Row],[1º trim/2025]]+Tabela3[[#This Row],[2º trim/2025]]+Tabela3[[#This Row],[3º trim/2025]]+Tabela3[[#This Row],[4º trim/2025]]</f>
        <v>0</v>
      </c>
      <c r="BQ963" s="26"/>
      <c r="BR963" s="26"/>
      <c r="BS963" s="26"/>
      <c r="BT963" s="26"/>
    </row>
    <row r="964" spans="2:72" hidden="1" x14ac:dyDescent="0.25">
      <c r="B964" s="273">
        <v>964</v>
      </c>
      <c r="C964" s="36">
        <v>2023</v>
      </c>
      <c r="D964" s="118" t="s">
        <v>3386</v>
      </c>
      <c r="E964" s="118" t="s">
        <v>3806</v>
      </c>
      <c r="Q964" s="30" t="s">
        <v>750</v>
      </c>
      <c r="AQ964" s="38">
        <v>45217</v>
      </c>
      <c r="AR964" s="39" t="s">
        <v>1887</v>
      </c>
      <c r="BB964" s="178" t="s">
        <v>155</v>
      </c>
      <c r="BD964" s="96"/>
      <c r="BE964" s="46" t="s">
        <v>3388</v>
      </c>
      <c r="BH964" s="45"/>
      <c r="BJ964" s="26"/>
      <c r="BK964" s="26"/>
      <c r="BL964" s="26" t="e">
        <v>#VALUE!</v>
      </c>
      <c r="BM964" s="26"/>
      <c r="BN964" s="26"/>
      <c r="BO964" s="79"/>
      <c r="BP964" s="26">
        <f>Tabela3[[#This Row],[1º trim/2025]]+Tabela3[[#This Row],[2º trim/2025]]+Tabela3[[#This Row],[3º trim/2025]]+Tabela3[[#This Row],[4º trim/2025]]</f>
        <v>0</v>
      </c>
      <c r="BQ964" s="26"/>
      <c r="BR964" s="26"/>
      <c r="BS964" s="26"/>
      <c r="BT964" s="26"/>
    </row>
    <row r="965" spans="2:72" hidden="1" x14ac:dyDescent="0.25">
      <c r="B965" s="273">
        <v>965</v>
      </c>
      <c r="C965" s="36">
        <v>2023</v>
      </c>
      <c r="D965" s="118" t="s">
        <v>2452</v>
      </c>
      <c r="E965" s="118" t="s">
        <v>2453</v>
      </c>
      <c r="AF965" s="27" t="s">
        <v>1574</v>
      </c>
      <c r="AN965" s="27" t="s">
        <v>215</v>
      </c>
      <c r="AO965" s="184">
        <v>2024</v>
      </c>
      <c r="AP965" s="38">
        <v>45506</v>
      </c>
      <c r="AQ965" s="38">
        <v>45506</v>
      </c>
      <c r="AS965" s="39" t="s">
        <v>1656</v>
      </c>
      <c r="AU965" s="41" t="s">
        <v>1968</v>
      </c>
      <c r="AW965" s="39">
        <v>988</v>
      </c>
      <c r="BB965" s="178" t="s">
        <v>155</v>
      </c>
      <c r="BD965" s="96"/>
      <c r="BG965" s="45">
        <v>45533</v>
      </c>
      <c r="BH965" s="307"/>
      <c r="BJ965" s="26"/>
      <c r="BK965" s="26"/>
      <c r="BL965" s="26"/>
      <c r="BM965" s="26"/>
      <c r="BN965" s="26"/>
      <c r="BO965" s="79"/>
      <c r="BP965" s="26">
        <f>Tabela3[[#This Row],[1º trim/2025]]+Tabela3[[#This Row],[2º trim/2025]]+Tabela3[[#This Row],[3º trim/2025]]+Tabela3[[#This Row],[4º trim/2025]]</f>
        <v>0</v>
      </c>
      <c r="BQ965" s="26"/>
      <c r="BR965" s="26"/>
      <c r="BS965" s="26"/>
      <c r="BT965" s="26"/>
    </row>
    <row r="966" spans="2:72" hidden="1" x14ac:dyDescent="0.25">
      <c r="B966" s="273">
        <v>966</v>
      </c>
      <c r="C966" s="36">
        <v>2023</v>
      </c>
      <c r="D966" s="118" t="s">
        <v>1591</v>
      </c>
      <c r="E966" s="118" t="s">
        <v>3807</v>
      </c>
      <c r="I966" s="224" t="s">
        <v>3646</v>
      </c>
      <c r="Q966" s="30" t="s">
        <v>750</v>
      </c>
      <c r="AC966" s="26" t="s">
        <v>1093</v>
      </c>
      <c r="AF966" s="27" t="s">
        <v>90</v>
      </c>
      <c r="AH966" s="27" t="s">
        <v>423</v>
      </c>
      <c r="AO966" s="184">
        <v>2023</v>
      </c>
      <c r="AP966" s="38">
        <v>45005</v>
      </c>
      <c r="AQ966" s="38">
        <v>45028</v>
      </c>
      <c r="AW966" s="39">
        <v>798</v>
      </c>
      <c r="AY966" s="30" t="s">
        <v>1594</v>
      </c>
      <c r="BB966" s="178" t="s">
        <v>155</v>
      </c>
      <c r="BD966" s="96"/>
      <c r="BF966" s="27" t="s">
        <v>3655</v>
      </c>
      <c r="BG966" s="45">
        <v>45049</v>
      </c>
      <c r="BH966" s="34" t="s">
        <v>1593</v>
      </c>
      <c r="BJ966" s="26"/>
      <c r="BK966" s="26"/>
      <c r="BL966" s="26" t="e">
        <v>#VALUE!</v>
      </c>
      <c r="BM966" s="26"/>
      <c r="BN966" s="26"/>
      <c r="BO966" s="79">
        <v>19</v>
      </c>
      <c r="BP966" s="26">
        <f>Tabela3[[#This Row],[1º trim/2025]]+Tabela3[[#This Row],[2º trim/2025]]+Tabela3[[#This Row],[3º trim/2025]]+Tabela3[[#This Row],[4º trim/2025]]</f>
        <v>0</v>
      </c>
      <c r="BQ966" s="26"/>
      <c r="BR966" s="26"/>
      <c r="BS966" s="26"/>
      <c r="BT966" s="26"/>
    </row>
    <row r="967" spans="2:72" hidden="1" x14ac:dyDescent="0.25">
      <c r="B967" s="273">
        <v>967</v>
      </c>
      <c r="C967" s="36">
        <v>2023</v>
      </c>
      <c r="D967" s="118" t="s">
        <v>2062</v>
      </c>
      <c r="E967" s="118" t="s">
        <v>2063</v>
      </c>
      <c r="Q967" s="30" t="s">
        <v>750</v>
      </c>
      <c r="AG967" s="27" t="s">
        <v>1400</v>
      </c>
      <c r="AH967" s="27" t="s">
        <v>423</v>
      </c>
      <c r="AJ967" s="184">
        <v>40</v>
      </c>
      <c r="AN967" s="27" t="s">
        <v>154</v>
      </c>
      <c r="AO967" s="184">
        <v>2023</v>
      </c>
      <c r="AP967" s="38">
        <v>45236</v>
      </c>
      <c r="AQ967" s="38">
        <v>45265</v>
      </c>
      <c r="AR967" s="39" t="s">
        <v>664</v>
      </c>
      <c r="AS967" s="39" t="s">
        <v>31</v>
      </c>
      <c r="AT967" s="40" t="s">
        <v>972</v>
      </c>
      <c r="AU967" s="41">
        <v>1.6666666666666667</v>
      </c>
      <c r="AV967" s="42" t="s">
        <v>1894</v>
      </c>
      <c r="AW967" s="39">
        <v>906</v>
      </c>
      <c r="AY967" s="30" t="s">
        <v>2066</v>
      </c>
      <c r="BB967" s="178" t="s">
        <v>155</v>
      </c>
      <c r="BD967" s="96"/>
      <c r="BF967" s="27" t="s">
        <v>3655</v>
      </c>
      <c r="BG967" s="45">
        <v>45274</v>
      </c>
      <c r="BH967" s="33" t="s">
        <v>2064</v>
      </c>
      <c r="BJ967" s="26"/>
      <c r="BK967" s="26"/>
      <c r="BL967" s="26" t="e">
        <v>#VALUE!</v>
      </c>
      <c r="BM967" s="26"/>
      <c r="BN967" s="26"/>
      <c r="BO967" s="79"/>
      <c r="BP967" s="26">
        <f>Tabela3[[#This Row],[1º trim/2025]]+Tabela3[[#This Row],[2º trim/2025]]+Tabela3[[#This Row],[3º trim/2025]]+Tabela3[[#This Row],[4º trim/2025]]</f>
        <v>0</v>
      </c>
      <c r="BQ967" s="26"/>
      <c r="BR967" s="26"/>
      <c r="BS967" s="26"/>
      <c r="BT967" s="26"/>
    </row>
    <row r="968" spans="2:72" hidden="1" x14ac:dyDescent="0.25">
      <c r="B968" s="273">
        <v>968</v>
      </c>
      <c r="C968" s="36">
        <v>2023</v>
      </c>
      <c r="D968" s="118" t="s">
        <v>2093</v>
      </c>
      <c r="E968" s="118" t="s">
        <v>2094</v>
      </c>
      <c r="L968" s="224" t="s">
        <v>2131</v>
      </c>
      <c r="Q968" s="30" t="s">
        <v>750</v>
      </c>
      <c r="AW968" s="39">
        <v>917</v>
      </c>
      <c r="AY968" s="30" t="s">
        <v>2095</v>
      </c>
      <c r="BB968" s="178" t="s">
        <v>155</v>
      </c>
      <c r="BD968" s="96"/>
      <c r="BG968" s="45">
        <v>45308</v>
      </c>
      <c r="BH968" s="45"/>
      <c r="BJ968" s="26"/>
      <c r="BK968" s="26"/>
      <c r="BL968" s="26" t="e">
        <v>#VALUE!</v>
      </c>
      <c r="BM968" s="26"/>
      <c r="BN968" s="26"/>
      <c r="BO968" s="79"/>
      <c r="BP968" s="26">
        <f>Tabela3[[#This Row],[1º trim/2025]]+Tabela3[[#This Row],[2º trim/2025]]+Tabela3[[#This Row],[3º trim/2025]]+Tabela3[[#This Row],[4º trim/2025]]</f>
        <v>0</v>
      </c>
      <c r="BQ968" s="26"/>
      <c r="BR968" s="26"/>
      <c r="BS968" s="26"/>
      <c r="BT968" s="26"/>
    </row>
    <row r="969" spans="2:72" hidden="1" x14ac:dyDescent="0.25">
      <c r="B969" s="273">
        <v>969</v>
      </c>
      <c r="C969" s="36">
        <v>2023</v>
      </c>
      <c r="D969" s="118" t="s">
        <v>2093</v>
      </c>
      <c r="E969" s="118" t="s">
        <v>2094</v>
      </c>
      <c r="L969" s="224" t="s">
        <v>2131</v>
      </c>
      <c r="AF969" s="27" t="s">
        <v>736</v>
      </c>
      <c r="AW969" s="39">
        <v>916</v>
      </c>
      <c r="BB969" s="178" t="s">
        <v>155</v>
      </c>
      <c r="BD969" s="96"/>
      <c r="BG969" s="45">
        <v>45264</v>
      </c>
      <c r="BH969" s="45"/>
      <c r="BJ969" s="26"/>
      <c r="BK969" s="26"/>
      <c r="BL969" s="26"/>
      <c r="BM969" s="26"/>
      <c r="BN969" s="26"/>
      <c r="BO969" s="79"/>
      <c r="BP969" s="26">
        <f>Tabela3[[#This Row],[1º trim/2025]]+Tabela3[[#This Row],[2º trim/2025]]+Tabela3[[#This Row],[3º trim/2025]]+Tabela3[[#This Row],[4º trim/2025]]</f>
        <v>0</v>
      </c>
      <c r="BQ969" s="26"/>
      <c r="BR969" s="26"/>
      <c r="BS969" s="26"/>
      <c r="BT969" s="26"/>
    </row>
    <row r="970" spans="2:72" hidden="1" x14ac:dyDescent="0.25">
      <c r="B970" s="273">
        <v>970</v>
      </c>
      <c r="C970" s="36">
        <v>2023</v>
      </c>
      <c r="D970" s="118" t="s">
        <v>2096</v>
      </c>
      <c r="E970" s="118" t="s">
        <v>2097</v>
      </c>
      <c r="J970" s="224" t="s">
        <v>97</v>
      </c>
      <c r="Q970" s="30" t="s">
        <v>750</v>
      </c>
      <c r="AH970" s="27" t="s">
        <v>87</v>
      </c>
      <c r="AW970" s="39">
        <v>917</v>
      </c>
      <c r="AY970" s="30" t="s">
        <v>2095</v>
      </c>
      <c r="BB970" s="178" t="s">
        <v>155</v>
      </c>
      <c r="BD970" s="96"/>
      <c r="BG970" s="45">
        <v>45376</v>
      </c>
      <c r="BH970" s="45"/>
      <c r="BJ970" s="26"/>
      <c r="BK970" s="26"/>
      <c r="BL970" s="26">
        <v>26</v>
      </c>
      <c r="BM970" s="26"/>
      <c r="BN970" s="26"/>
      <c r="BO970" s="79"/>
      <c r="BP970" s="26">
        <f>Tabela3[[#This Row],[1º trim/2025]]+Tabela3[[#This Row],[2º trim/2025]]+Tabela3[[#This Row],[3º trim/2025]]+Tabela3[[#This Row],[4º trim/2025]]</f>
        <v>0</v>
      </c>
      <c r="BQ970" s="26"/>
      <c r="BR970" s="26"/>
      <c r="BS970" s="26"/>
      <c r="BT970" s="26"/>
    </row>
    <row r="971" spans="2:72" hidden="1" x14ac:dyDescent="0.25">
      <c r="B971" s="26">
        <v>971</v>
      </c>
      <c r="C971" s="36">
        <v>2023</v>
      </c>
      <c r="D971" s="27" t="s">
        <v>3398</v>
      </c>
      <c r="E971" s="27" t="s">
        <v>3399</v>
      </c>
      <c r="F971" s="27"/>
      <c r="G971" s="224"/>
      <c r="J971" s="27"/>
      <c r="P971" s="30" t="s">
        <v>59</v>
      </c>
      <c r="AF971" s="27" t="s">
        <v>3300</v>
      </c>
      <c r="AQ971" s="38">
        <v>45250</v>
      </c>
      <c r="AR971" s="39" t="s">
        <v>1887</v>
      </c>
      <c r="AV971" s="42" t="s">
        <v>833</v>
      </c>
      <c r="BB971" s="178" t="s">
        <v>1185</v>
      </c>
      <c r="BD971" s="96"/>
      <c r="BE971" s="46" t="s">
        <v>3400</v>
      </c>
      <c r="BH971" s="45"/>
      <c r="BJ971" s="26"/>
      <c r="BK971" s="26"/>
      <c r="BL971" s="26" t="e">
        <v>#VALUE!</v>
      </c>
      <c r="BM971" s="26"/>
      <c r="BN971" s="26"/>
      <c r="BO971" s="79"/>
      <c r="BP971" s="26">
        <f>Tabela3[[#This Row],[1º trim/2025]]+Tabela3[[#This Row],[2º trim/2025]]+Tabela3[[#This Row],[3º trim/2025]]+Tabela3[[#This Row],[4º trim/2025]]</f>
        <v>0</v>
      </c>
      <c r="BQ971" s="26"/>
      <c r="BR971" s="26"/>
      <c r="BS971" s="26"/>
      <c r="BT971" s="26"/>
    </row>
    <row r="972" spans="2:72" hidden="1" x14ac:dyDescent="0.25">
      <c r="B972" s="26">
        <v>972</v>
      </c>
      <c r="C972" s="36">
        <v>2023</v>
      </c>
      <c r="D972" s="27" t="s">
        <v>3401</v>
      </c>
      <c r="E972" s="27" t="s">
        <v>3808</v>
      </c>
      <c r="F972" s="27"/>
      <c r="G972" s="224"/>
      <c r="Q972" s="30" t="s">
        <v>750</v>
      </c>
      <c r="AQ972" s="38">
        <v>45230</v>
      </c>
      <c r="BB972" s="178" t="s">
        <v>1185</v>
      </c>
      <c r="BD972" s="96"/>
      <c r="BE972" s="46" t="s">
        <v>3403</v>
      </c>
      <c r="BH972" s="45"/>
      <c r="BJ972" s="26"/>
      <c r="BK972" s="26"/>
      <c r="BL972" s="26" t="e">
        <v>#VALUE!</v>
      </c>
      <c r="BM972" s="26"/>
      <c r="BN972" s="26"/>
      <c r="BO972" s="79"/>
      <c r="BP972" s="26">
        <f>Tabela3[[#This Row],[1º trim/2025]]+Tabela3[[#This Row],[2º trim/2025]]+Tabela3[[#This Row],[3º trim/2025]]+Tabela3[[#This Row],[4º trim/2025]]</f>
        <v>0</v>
      </c>
      <c r="BQ972" s="26"/>
      <c r="BR972" s="26"/>
      <c r="BS972" s="26"/>
      <c r="BT972" s="26"/>
    </row>
    <row r="973" spans="2:72" hidden="1" x14ac:dyDescent="0.25">
      <c r="B973" s="26">
        <v>973</v>
      </c>
      <c r="C973" s="36">
        <v>2023</v>
      </c>
      <c r="D973" s="27" t="s">
        <v>3404</v>
      </c>
      <c r="E973" s="27" t="s">
        <v>3405</v>
      </c>
      <c r="F973" s="27"/>
      <c r="G973" s="224"/>
      <c r="Q973" s="30" t="s">
        <v>750</v>
      </c>
      <c r="AR973" s="39" t="s">
        <v>1887</v>
      </c>
      <c r="BB973" s="178" t="s">
        <v>1185</v>
      </c>
      <c r="BD973" s="96">
        <v>45336</v>
      </c>
      <c r="BE973" s="46" t="s">
        <v>3406</v>
      </c>
      <c r="BH973" s="45"/>
      <c r="BJ973" s="26"/>
      <c r="BK973" s="26"/>
      <c r="BL973" s="26" t="e">
        <v>#VALUE!</v>
      </c>
      <c r="BM973" s="26"/>
      <c r="BN973" s="26"/>
      <c r="BO973" s="79"/>
      <c r="BP973" s="26">
        <f>Tabela3[[#This Row],[1º trim/2025]]+Tabela3[[#This Row],[2º trim/2025]]+Tabela3[[#This Row],[3º trim/2025]]+Tabela3[[#This Row],[4º trim/2025]]</f>
        <v>0</v>
      </c>
      <c r="BQ973" s="26"/>
      <c r="BR973" s="26"/>
      <c r="BS973" s="26"/>
      <c r="BT973" s="26"/>
    </row>
    <row r="974" spans="2:72" hidden="1" x14ac:dyDescent="0.25">
      <c r="B974" s="273">
        <v>974</v>
      </c>
      <c r="C974" s="36">
        <v>2023</v>
      </c>
      <c r="D974" s="118" t="s">
        <v>1699</v>
      </c>
      <c r="E974" s="118" t="s">
        <v>1700</v>
      </c>
      <c r="K974" s="224" t="s">
        <v>3646</v>
      </c>
      <c r="Q974" s="30" t="s">
        <v>750</v>
      </c>
      <c r="AF974" s="27" t="s">
        <v>1011</v>
      </c>
      <c r="AH974" s="27" t="s">
        <v>1701</v>
      </c>
      <c r="AS974" s="39" t="s">
        <v>1656</v>
      </c>
      <c r="AW974" s="39">
        <v>829</v>
      </c>
      <c r="AY974" s="30" t="s">
        <v>1702</v>
      </c>
      <c r="BB974" s="178" t="s">
        <v>155</v>
      </c>
      <c r="BD974" s="96"/>
      <c r="BF974" s="27" t="s">
        <v>3655</v>
      </c>
      <c r="BG974" s="45">
        <v>45015</v>
      </c>
      <c r="BH974" s="45" t="s">
        <v>3722</v>
      </c>
      <c r="BJ974" s="26"/>
      <c r="BK974" s="26"/>
      <c r="BL974" s="26" t="e">
        <v>#VALUE!</v>
      </c>
      <c r="BM974" s="26"/>
      <c r="BN974" s="26"/>
      <c r="BO974" s="79"/>
      <c r="BP974" s="26">
        <f>Tabela3[[#This Row],[1º trim/2025]]+Tabela3[[#This Row],[2º trim/2025]]+Tabela3[[#This Row],[3º trim/2025]]+Tabela3[[#This Row],[4º trim/2025]]</f>
        <v>0</v>
      </c>
      <c r="BQ974" s="26"/>
      <c r="BR974" s="26"/>
      <c r="BS974" s="26"/>
      <c r="BT974" s="26"/>
    </row>
    <row r="975" spans="2:72" hidden="1" x14ac:dyDescent="0.25">
      <c r="B975" s="273">
        <v>975</v>
      </c>
      <c r="C975" s="36">
        <v>2023</v>
      </c>
      <c r="D975" s="118" t="s">
        <v>1718</v>
      </c>
      <c r="E975" s="118" t="s">
        <v>1719</v>
      </c>
      <c r="Q975" s="30" t="s">
        <v>750</v>
      </c>
      <c r="AC975" s="26" t="s">
        <v>1720</v>
      </c>
      <c r="AF975" s="27" t="s">
        <v>84</v>
      </c>
      <c r="AS975" s="39" t="s">
        <v>1333</v>
      </c>
      <c r="AW975" s="39">
        <v>833</v>
      </c>
      <c r="AY975" s="30" t="s">
        <v>1721</v>
      </c>
      <c r="BB975" s="178" t="s">
        <v>155</v>
      </c>
      <c r="BD975" s="96"/>
      <c r="BF975" s="27" t="s">
        <v>3655</v>
      </c>
      <c r="BG975" s="45">
        <v>45021</v>
      </c>
      <c r="BH975" s="45"/>
      <c r="BJ975" s="26"/>
      <c r="BK975" s="26"/>
      <c r="BL975" s="26" t="e">
        <v>#VALUE!</v>
      </c>
      <c r="BM975" s="26"/>
      <c r="BN975" s="26"/>
      <c r="BO975" s="79"/>
      <c r="BP975" s="26">
        <f>Tabela3[[#This Row],[1º trim/2025]]+Tabela3[[#This Row],[2º trim/2025]]+Tabela3[[#This Row],[3º trim/2025]]+Tabela3[[#This Row],[4º trim/2025]]</f>
        <v>0</v>
      </c>
      <c r="BQ975" s="26"/>
      <c r="BR975" s="26"/>
      <c r="BS975" s="26"/>
      <c r="BT975" s="26"/>
    </row>
    <row r="976" spans="2:72" hidden="1" x14ac:dyDescent="0.25">
      <c r="B976" s="273">
        <v>976</v>
      </c>
      <c r="C976" s="36">
        <v>2023</v>
      </c>
      <c r="D976" s="118" t="s">
        <v>1660</v>
      </c>
      <c r="E976" s="118" t="s">
        <v>1661</v>
      </c>
      <c r="Q976" s="30" t="s">
        <v>750</v>
      </c>
      <c r="AH976" s="27" t="s">
        <v>1638</v>
      </c>
      <c r="AT976" s="40" t="s">
        <v>972</v>
      </c>
      <c r="AW976" s="39">
        <v>818</v>
      </c>
      <c r="AY976" s="30" t="s">
        <v>1662</v>
      </c>
      <c r="BB976" s="178" t="s">
        <v>155</v>
      </c>
      <c r="BD976" s="96"/>
      <c r="BF976" s="27" t="s">
        <v>3655</v>
      </c>
      <c r="BG976" s="45">
        <v>45309</v>
      </c>
      <c r="BH976" s="45"/>
      <c r="BJ976" s="26"/>
      <c r="BK976" s="26"/>
      <c r="BL976" s="26">
        <v>1</v>
      </c>
      <c r="BM976" s="26"/>
      <c r="BN976" s="26"/>
      <c r="BO976" s="79"/>
      <c r="BP976" s="26">
        <f>Tabela3[[#This Row],[1º trim/2025]]+Tabela3[[#This Row],[2º trim/2025]]+Tabela3[[#This Row],[3º trim/2025]]+Tabela3[[#This Row],[4º trim/2025]]</f>
        <v>0</v>
      </c>
      <c r="BQ976" s="26"/>
      <c r="BR976" s="26"/>
      <c r="BS976" s="26"/>
      <c r="BT976" s="26"/>
    </row>
    <row r="977" spans="1:72" hidden="1" x14ac:dyDescent="0.25">
      <c r="B977" s="273">
        <v>977</v>
      </c>
      <c r="C977" s="36">
        <v>2023</v>
      </c>
      <c r="D977" s="118" t="s">
        <v>3425</v>
      </c>
      <c r="E977" s="118" t="s">
        <v>3173</v>
      </c>
      <c r="Q977" s="30" t="s">
        <v>750</v>
      </c>
      <c r="AS977" s="39" t="s">
        <v>720</v>
      </c>
      <c r="BB977" s="178" t="s">
        <v>155</v>
      </c>
      <c r="BD977" s="96"/>
      <c r="BF977" s="27" t="s">
        <v>3655</v>
      </c>
      <c r="BG977" s="45">
        <v>45056</v>
      </c>
      <c r="BH977" s="45"/>
      <c r="BJ977" s="26"/>
      <c r="BK977" s="26"/>
      <c r="BL977" s="26" t="e">
        <v>#VALUE!</v>
      </c>
      <c r="BM977" s="26"/>
      <c r="BN977" s="26"/>
      <c r="BO977" s="79"/>
      <c r="BP977" s="26">
        <f>Tabela3[[#This Row],[1º trim/2025]]+Tabela3[[#This Row],[2º trim/2025]]+Tabela3[[#This Row],[3º trim/2025]]+Tabela3[[#This Row],[4º trim/2025]]</f>
        <v>0</v>
      </c>
      <c r="BQ977" s="26"/>
      <c r="BR977" s="26"/>
      <c r="BS977" s="26"/>
      <c r="BT977" s="26"/>
    </row>
    <row r="978" spans="1:72" hidden="1" x14ac:dyDescent="0.25">
      <c r="B978" s="273">
        <v>978</v>
      </c>
      <c r="C978" s="36">
        <v>2023</v>
      </c>
      <c r="D978" s="118" t="s">
        <v>1727</v>
      </c>
      <c r="E978" s="118" t="s">
        <v>1728</v>
      </c>
      <c r="I978" s="224" t="s">
        <v>3646</v>
      </c>
      <c r="Q978" s="30" t="s">
        <v>750</v>
      </c>
      <c r="AC978" s="26" t="s">
        <v>1093</v>
      </c>
      <c r="AF978" s="27" t="s">
        <v>90</v>
      </c>
      <c r="AH978" s="27" t="s">
        <v>423</v>
      </c>
      <c r="AW978" s="39">
        <v>837</v>
      </c>
      <c r="AY978" s="30" t="s">
        <v>1729</v>
      </c>
      <c r="BB978" s="178" t="s">
        <v>155</v>
      </c>
      <c r="BD978" s="96"/>
      <c r="BF978" s="27" t="s">
        <v>3655</v>
      </c>
      <c r="BG978" s="45">
        <v>45056</v>
      </c>
      <c r="BH978" s="45"/>
      <c r="BJ978" s="26"/>
      <c r="BK978" s="26"/>
      <c r="BL978" s="26" t="e">
        <v>#VALUE!</v>
      </c>
      <c r="BM978" s="26"/>
      <c r="BN978" s="79">
        <v>13</v>
      </c>
      <c r="BP978" s="26">
        <f>Tabela3[[#This Row],[1º trim/2025]]+Tabela3[[#This Row],[2º trim/2025]]+Tabela3[[#This Row],[3º trim/2025]]+Tabela3[[#This Row],[4º trim/2025]]</f>
        <v>0</v>
      </c>
      <c r="BQ978" s="26"/>
      <c r="BR978" s="26"/>
      <c r="BS978" s="26"/>
      <c r="BT978" s="26"/>
    </row>
    <row r="979" spans="1:72" hidden="1" x14ac:dyDescent="0.25">
      <c r="B979" s="26">
        <v>979</v>
      </c>
      <c r="C979" s="36">
        <v>2023</v>
      </c>
      <c r="D979" s="27" t="s">
        <v>3435</v>
      </c>
      <c r="E979" s="27" t="s">
        <v>3436</v>
      </c>
      <c r="F979" s="27"/>
      <c r="G979" s="224"/>
      <c r="Q979" s="30" t="s">
        <v>750</v>
      </c>
      <c r="AR979" s="39" t="s">
        <v>1887</v>
      </c>
      <c r="BB979" s="178" t="s">
        <v>1185</v>
      </c>
      <c r="BD979" s="96"/>
      <c r="BE979" s="46" t="s">
        <v>2360</v>
      </c>
      <c r="BH979" s="45"/>
      <c r="BJ979" s="26"/>
      <c r="BK979" s="26"/>
      <c r="BL979" s="26" t="e">
        <v>#VALUE!</v>
      </c>
      <c r="BM979" s="26"/>
      <c r="BN979" s="79"/>
      <c r="BP979" s="26">
        <f>Tabela3[[#This Row],[1º trim/2025]]+Tabela3[[#This Row],[2º trim/2025]]+Tabela3[[#This Row],[3º trim/2025]]+Tabela3[[#This Row],[4º trim/2025]]</f>
        <v>0</v>
      </c>
      <c r="BQ979" s="26"/>
      <c r="BR979" s="26"/>
      <c r="BS979" s="26"/>
      <c r="BT979" s="26"/>
    </row>
    <row r="980" spans="1:72" hidden="1" x14ac:dyDescent="0.25">
      <c r="B980" s="26">
        <v>980</v>
      </c>
      <c r="C980" s="36">
        <v>2023</v>
      </c>
      <c r="D980" s="27" t="s">
        <v>3447</v>
      </c>
      <c r="E980" s="27" t="s">
        <v>3448</v>
      </c>
      <c r="F980" s="27"/>
      <c r="G980" s="224"/>
      <c r="Q980" s="30" t="s">
        <v>750</v>
      </c>
      <c r="BB980" s="178" t="s">
        <v>1185</v>
      </c>
      <c r="BD980" s="96"/>
      <c r="BE980" s="46" t="s">
        <v>3449</v>
      </c>
      <c r="BH980" s="45"/>
      <c r="BJ980" s="26"/>
      <c r="BK980" s="26"/>
      <c r="BL980" s="26" t="e">
        <v>#VALUE!</v>
      </c>
      <c r="BM980" s="26"/>
      <c r="BN980" s="79"/>
      <c r="BP980" s="26">
        <f>Tabela3[[#This Row],[1º trim/2025]]+Tabela3[[#This Row],[2º trim/2025]]+Tabela3[[#This Row],[3º trim/2025]]+Tabela3[[#This Row],[4º trim/2025]]</f>
        <v>0</v>
      </c>
      <c r="BQ980" s="26"/>
      <c r="BR980" s="26"/>
      <c r="BS980" s="26"/>
      <c r="BT980" s="26"/>
    </row>
    <row r="981" spans="1:72" hidden="1" x14ac:dyDescent="0.25">
      <c r="B981" s="273">
        <v>981</v>
      </c>
      <c r="C981" s="36">
        <v>2023</v>
      </c>
      <c r="D981" s="118" t="s">
        <v>1774</v>
      </c>
      <c r="E981" s="118" t="s">
        <v>1775</v>
      </c>
      <c r="AF981" s="27" t="s">
        <v>45</v>
      </c>
      <c r="AN981" s="27" t="s">
        <v>1776</v>
      </c>
      <c r="AO981" s="184">
        <v>2023</v>
      </c>
      <c r="AP981" s="38">
        <v>45272</v>
      </c>
      <c r="AQ981" s="38">
        <v>45272</v>
      </c>
      <c r="AU981" s="41">
        <v>1.3333333333333333</v>
      </c>
      <c r="AV981" s="42" t="s">
        <v>1744</v>
      </c>
      <c r="AW981" s="39">
        <v>840</v>
      </c>
      <c r="AY981" s="30" t="s">
        <v>1740</v>
      </c>
      <c r="BB981" s="178" t="s">
        <v>155</v>
      </c>
      <c r="BD981" s="96"/>
      <c r="BG981" s="45">
        <v>45455</v>
      </c>
      <c r="BH981" s="45"/>
      <c r="BJ981" s="26"/>
      <c r="BK981" s="26"/>
      <c r="BL981" s="26"/>
      <c r="BM981" s="26"/>
      <c r="BN981" s="79"/>
      <c r="BP981" s="26">
        <f>Tabela3[[#This Row],[1º trim/2025]]+Tabela3[[#This Row],[2º trim/2025]]+Tabela3[[#This Row],[3º trim/2025]]+Tabela3[[#This Row],[4º trim/2025]]</f>
        <v>0</v>
      </c>
      <c r="BQ981" s="26"/>
      <c r="BR981" s="26"/>
      <c r="BS981" s="26"/>
      <c r="BT981" s="26"/>
    </row>
    <row r="982" spans="1:72" hidden="1" x14ac:dyDescent="0.25">
      <c r="B982" s="273">
        <v>982</v>
      </c>
      <c r="C982" s="36">
        <v>2023</v>
      </c>
      <c r="D982" s="118" t="s">
        <v>3455</v>
      </c>
      <c r="E982" s="118" t="s">
        <v>3456</v>
      </c>
      <c r="H982" s="224" t="s">
        <v>5</v>
      </c>
      <c r="O982" s="224" t="s">
        <v>3646</v>
      </c>
      <c r="AF982" s="27" t="s">
        <v>91</v>
      </c>
      <c r="AH982" s="27" t="s">
        <v>86</v>
      </c>
      <c r="AL982" s="120" t="s">
        <v>38</v>
      </c>
      <c r="BB982" s="178" t="s">
        <v>155</v>
      </c>
      <c r="BD982" s="96"/>
      <c r="BE982" s="46" t="s">
        <v>3457</v>
      </c>
      <c r="BF982" s="27" t="s">
        <v>61</v>
      </c>
      <c r="BH982" s="45"/>
      <c r="BJ982" s="26"/>
      <c r="BK982" s="26"/>
      <c r="BL982" s="26" t="e">
        <v>#VALUE!</v>
      </c>
      <c r="BM982" s="26"/>
      <c r="BN982" s="79"/>
      <c r="BP982" s="26">
        <f>Tabela3[[#This Row],[1º trim/2025]]+Tabela3[[#This Row],[2º trim/2025]]+Tabela3[[#This Row],[3º trim/2025]]+Tabela3[[#This Row],[4º trim/2025]]</f>
        <v>0</v>
      </c>
      <c r="BQ982" s="26"/>
      <c r="BR982" s="26"/>
      <c r="BS982" s="26"/>
      <c r="BT982" s="26"/>
    </row>
    <row r="983" spans="1:72" hidden="1" x14ac:dyDescent="0.25">
      <c r="B983" s="273">
        <v>983</v>
      </c>
      <c r="C983" s="36">
        <v>2024</v>
      </c>
      <c r="D983" s="118" t="s">
        <v>2134</v>
      </c>
      <c r="E983" s="118" t="s">
        <v>2135</v>
      </c>
      <c r="F983" s="118" t="s">
        <v>3809</v>
      </c>
      <c r="H983" s="224" t="s">
        <v>3654</v>
      </c>
      <c r="Q983" s="30" t="s">
        <v>750</v>
      </c>
      <c r="U983" s="32" t="s">
        <v>2136</v>
      </c>
      <c r="V983" s="33" t="s">
        <v>3810</v>
      </c>
      <c r="AF983" s="27" t="s">
        <v>78</v>
      </c>
      <c r="AJ983" s="184">
        <v>40</v>
      </c>
      <c r="AO983" s="184">
        <v>2024</v>
      </c>
      <c r="AP983" s="38">
        <v>45344</v>
      </c>
      <c r="AQ983" s="38">
        <v>45383</v>
      </c>
      <c r="AR983" s="39" t="s">
        <v>39</v>
      </c>
      <c r="AU983" s="41">
        <v>2.2916666666666665</v>
      </c>
      <c r="AV983" s="42" t="s">
        <v>2055</v>
      </c>
      <c r="AW983" s="39">
        <v>925</v>
      </c>
      <c r="AY983" s="30" t="s">
        <v>2138</v>
      </c>
      <c r="BB983" s="178" t="s">
        <v>155</v>
      </c>
      <c r="BD983" s="96"/>
      <c r="BF983" s="27" t="s">
        <v>53</v>
      </c>
      <c r="BG983" s="45">
        <v>45398</v>
      </c>
      <c r="BH983" s="45"/>
      <c r="BJ983" s="26"/>
      <c r="BK983" s="26"/>
      <c r="BL983" s="26" t="e">
        <v>#VALUE!</v>
      </c>
      <c r="BM983" s="26"/>
      <c r="BN983" s="79">
        <v>30</v>
      </c>
      <c r="BP983" s="26">
        <f>Tabela3[[#This Row],[1º trim/2025]]+Tabela3[[#This Row],[2º trim/2025]]+Tabela3[[#This Row],[3º trim/2025]]+Tabela3[[#This Row],[4º trim/2025]]</f>
        <v>0</v>
      </c>
      <c r="BQ983" s="26"/>
      <c r="BR983" s="26"/>
      <c r="BS983" s="26"/>
      <c r="BT983" s="26"/>
    </row>
    <row r="984" spans="1:72" hidden="1" x14ac:dyDescent="0.25">
      <c r="B984" s="273">
        <v>984</v>
      </c>
      <c r="C984" s="36">
        <v>2024</v>
      </c>
      <c r="D984" s="118" t="s">
        <v>2381</v>
      </c>
      <c r="E984" s="118" t="s">
        <v>2382</v>
      </c>
      <c r="F984" s="118" t="s">
        <v>3811</v>
      </c>
      <c r="G984" s="296" t="s">
        <v>3654</v>
      </c>
      <c r="Q984" s="30" t="s">
        <v>750</v>
      </c>
      <c r="AM984" s="110" t="s">
        <v>2383</v>
      </c>
      <c r="AN984" s="27" t="s">
        <v>154</v>
      </c>
      <c r="AO984" s="184">
        <v>2024</v>
      </c>
      <c r="AP984" s="38">
        <v>45467</v>
      </c>
      <c r="AQ984" s="38">
        <v>45471</v>
      </c>
      <c r="AR984" s="39" t="s">
        <v>664</v>
      </c>
      <c r="AS984" s="39" t="s">
        <v>1304</v>
      </c>
      <c r="AT984" s="40" t="s">
        <v>2384</v>
      </c>
      <c r="AU984" s="41">
        <v>0.25</v>
      </c>
      <c r="AV984" s="42" t="s">
        <v>1270</v>
      </c>
      <c r="AW984" s="39">
        <v>973</v>
      </c>
      <c r="AY984" s="30" t="s">
        <v>2385</v>
      </c>
      <c r="BB984" s="178" t="s">
        <v>155</v>
      </c>
      <c r="BD984" s="96"/>
      <c r="BG984" s="45">
        <v>45503</v>
      </c>
      <c r="BH984" s="45"/>
      <c r="BJ984" s="26"/>
      <c r="BK984" s="26"/>
      <c r="BL984" s="26" t="e">
        <v>#VALUE!</v>
      </c>
      <c r="BM984" s="26"/>
      <c r="BN984" s="79"/>
      <c r="BP984" s="26">
        <f>Tabela3[[#This Row],[1º trim/2025]]+Tabela3[[#This Row],[2º trim/2025]]+Tabela3[[#This Row],[3º trim/2025]]+Tabela3[[#This Row],[4º trim/2025]]</f>
        <v>0</v>
      </c>
      <c r="BQ984" s="26"/>
      <c r="BR984" s="26"/>
      <c r="BS984" s="26"/>
      <c r="BT984" s="26"/>
    </row>
    <row r="985" spans="1:72" hidden="1" x14ac:dyDescent="0.25">
      <c r="B985" s="273">
        <v>985</v>
      </c>
      <c r="C985" s="36">
        <v>2024</v>
      </c>
      <c r="D985" s="118" t="s">
        <v>2139</v>
      </c>
      <c r="E985" s="118" t="s">
        <v>2140</v>
      </c>
      <c r="F985" s="118" t="s">
        <v>3812</v>
      </c>
      <c r="G985" s="296" t="s">
        <v>5</v>
      </c>
      <c r="H985" s="224" t="s">
        <v>3813</v>
      </c>
      <c r="O985" s="224" t="s">
        <v>3646</v>
      </c>
      <c r="Q985" s="30" t="s">
        <v>750</v>
      </c>
      <c r="U985" s="32" t="s">
        <v>2141</v>
      </c>
      <c r="AF985" s="27" t="s">
        <v>91</v>
      </c>
      <c r="AG985" s="27" t="s">
        <v>1943</v>
      </c>
      <c r="AH985" s="27" t="s">
        <v>86</v>
      </c>
      <c r="AM985" s="110">
        <v>10004437</v>
      </c>
      <c r="AO985" s="184">
        <v>2024</v>
      </c>
      <c r="AP985" s="38">
        <v>45358</v>
      </c>
      <c r="AQ985" s="38">
        <v>45390</v>
      </c>
      <c r="AR985" s="39" t="s">
        <v>664</v>
      </c>
      <c r="AT985" s="40" t="s">
        <v>972</v>
      </c>
      <c r="AU985" s="41">
        <v>1.25</v>
      </c>
      <c r="AV985" s="42" t="s">
        <v>1794</v>
      </c>
      <c r="AW985" s="39">
        <v>927</v>
      </c>
      <c r="AY985" s="30" t="s">
        <v>2143</v>
      </c>
      <c r="BB985" s="178" t="s">
        <v>155</v>
      </c>
      <c r="BD985" s="96"/>
      <c r="BE985" s="46" t="s">
        <v>2144</v>
      </c>
      <c r="BG985" s="45">
        <v>45406</v>
      </c>
      <c r="BH985" s="33" t="s">
        <v>2142</v>
      </c>
      <c r="BJ985" s="26"/>
      <c r="BK985" s="26"/>
      <c r="BL985" s="26" t="e">
        <v>#VALUE!</v>
      </c>
      <c r="BM985" s="26"/>
      <c r="BN985" s="79"/>
      <c r="BP985" s="26">
        <f>Tabela3[[#This Row],[1º trim/2025]]+Tabela3[[#This Row],[2º trim/2025]]+Tabela3[[#This Row],[3º trim/2025]]+Tabela3[[#This Row],[4º trim/2025]]</f>
        <v>0</v>
      </c>
      <c r="BQ985" s="26"/>
      <c r="BR985" s="26"/>
      <c r="BS985" s="26"/>
      <c r="BT985" s="26"/>
    </row>
    <row r="986" spans="1:72" hidden="1" x14ac:dyDescent="0.25">
      <c r="B986" s="26">
        <v>986</v>
      </c>
      <c r="C986" s="36">
        <v>2024</v>
      </c>
      <c r="D986" s="27" t="s">
        <v>2785</v>
      </c>
      <c r="E986" s="27" t="s">
        <v>2786</v>
      </c>
      <c r="F986" s="27" t="s">
        <v>3814</v>
      </c>
      <c r="G986" s="224" t="s">
        <v>3654</v>
      </c>
      <c r="Q986" s="30" t="s">
        <v>2061</v>
      </c>
      <c r="AE986" s="26">
        <v>2025</v>
      </c>
      <c r="AF986" s="27" t="s">
        <v>78</v>
      </c>
      <c r="AJ986" s="184">
        <v>50</v>
      </c>
      <c r="AM986" s="110" t="s">
        <v>2787</v>
      </c>
      <c r="AU986" s="41">
        <v>2.3333333333333335</v>
      </c>
      <c r="AV986" s="42" t="s">
        <v>2788</v>
      </c>
      <c r="BB986" s="178" t="s">
        <v>1185</v>
      </c>
      <c r="BD986" s="96">
        <v>45572</v>
      </c>
      <c r="BE986" s="46" t="s">
        <v>2061</v>
      </c>
      <c r="BH986" s="45"/>
      <c r="BJ986" s="26"/>
      <c r="BK986" s="26"/>
      <c r="BL986" s="26" t="e">
        <v>#VALUE!</v>
      </c>
      <c r="BM986" s="26"/>
      <c r="BN986" s="79"/>
      <c r="BP986" s="26">
        <f>Tabela3[[#This Row],[1º trim/2025]]+Tabela3[[#This Row],[2º trim/2025]]+Tabela3[[#This Row],[3º trim/2025]]+Tabela3[[#This Row],[4º trim/2025]]</f>
        <v>0</v>
      </c>
      <c r="BQ986" s="26"/>
      <c r="BR986" s="26"/>
      <c r="BS986" s="26"/>
      <c r="BT986" s="26"/>
    </row>
    <row r="987" spans="1:72" hidden="1" x14ac:dyDescent="0.25">
      <c r="A987" s="44" t="s">
        <v>501</v>
      </c>
      <c r="B987" s="273">
        <v>987</v>
      </c>
      <c r="C987" s="36">
        <v>2024</v>
      </c>
      <c r="D987" s="118" t="s">
        <v>1222</v>
      </c>
      <c r="E987" s="118" t="s">
        <v>1223</v>
      </c>
      <c r="F987" s="118" t="s">
        <v>3815</v>
      </c>
      <c r="H987" s="224" t="s">
        <v>3775</v>
      </c>
      <c r="J987" s="224" t="s">
        <v>3701</v>
      </c>
      <c r="Q987" s="30" t="s">
        <v>750</v>
      </c>
      <c r="AC987" s="26" t="s">
        <v>1224</v>
      </c>
      <c r="AG987" s="27" t="s">
        <v>1834</v>
      </c>
      <c r="AH987" s="27" t="s">
        <v>86</v>
      </c>
      <c r="AL987" s="120" t="s">
        <v>29</v>
      </c>
      <c r="AN987" s="27" t="s">
        <v>154</v>
      </c>
      <c r="AP987" s="38" t="s">
        <v>501</v>
      </c>
      <c r="AQ987" s="38" t="s">
        <v>501</v>
      </c>
      <c r="AR987" s="39" t="s">
        <v>664</v>
      </c>
      <c r="AS987" s="39" t="s">
        <v>31</v>
      </c>
      <c r="AT987" s="40" t="s">
        <v>424</v>
      </c>
      <c r="AU987" s="41">
        <v>1.0833333333333333</v>
      </c>
      <c r="AV987" s="42" t="s">
        <v>1225</v>
      </c>
      <c r="AW987" s="39">
        <v>681</v>
      </c>
      <c r="AY987" s="30" t="s">
        <v>1226</v>
      </c>
      <c r="BB987" s="178"/>
      <c r="BC987" s="96" t="s">
        <v>501</v>
      </c>
      <c r="BF987" s="27" t="s">
        <v>3655</v>
      </c>
      <c r="BG987" s="45">
        <v>45773</v>
      </c>
      <c r="BH987" s="45"/>
      <c r="BM987" s="27" t="s">
        <v>1222</v>
      </c>
      <c r="BN987" s="194">
        <v>800</v>
      </c>
      <c r="BP987" s="26">
        <f>Tabela3[[#This Row],[1º trim/2025]]+Tabela3[[#This Row],[2º trim/2025]]+Tabela3[[#This Row],[3º trim/2025]]+Tabela3[[#This Row],[4º trim/2025]]</f>
        <v>293</v>
      </c>
      <c r="BQ987" s="28">
        <f>177+20+29</f>
        <v>226</v>
      </c>
      <c r="BR987" s="28">
        <v>67</v>
      </c>
    </row>
    <row r="988" spans="1:72" hidden="1" x14ac:dyDescent="0.25">
      <c r="B988" s="273">
        <v>988</v>
      </c>
      <c r="C988" s="36">
        <v>2024</v>
      </c>
      <c r="D988" s="118" t="s">
        <v>2129</v>
      </c>
      <c r="E988" s="118" t="s">
        <v>2130</v>
      </c>
      <c r="AK988" s="184" t="s">
        <v>2131</v>
      </c>
      <c r="AM988" s="110" t="s">
        <v>2132</v>
      </c>
      <c r="AN988" s="27" t="s">
        <v>154</v>
      </c>
      <c r="AO988" s="184">
        <v>2024</v>
      </c>
      <c r="AP988" s="38">
        <v>45419</v>
      </c>
      <c r="AQ988" s="38">
        <v>45440</v>
      </c>
      <c r="AR988" s="39" t="s">
        <v>664</v>
      </c>
      <c r="AT988" s="40" t="s">
        <v>424</v>
      </c>
      <c r="AV988" s="42" t="s">
        <v>1794</v>
      </c>
      <c r="AW988" s="39">
        <v>924</v>
      </c>
      <c r="AY988" s="30" t="s">
        <v>2133</v>
      </c>
      <c r="BB988" s="178" t="s">
        <v>155</v>
      </c>
      <c r="BD988" s="96"/>
      <c r="BG988" s="45">
        <v>45492</v>
      </c>
      <c r="BH988" s="307"/>
      <c r="BJ988" s="26"/>
      <c r="BK988" s="26"/>
      <c r="BL988" s="26"/>
      <c r="BM988" s="26"/>
      <c r="BN988" s="79"/>
      <c r="BP988" s="26">
        <f>Tabela3[[#This Row],[1º trim/2025]]+Tabela3[[#This Row],[2º trim/2025]]+Tabela3[[#This Row],[3º trim/2025]]+Tabela3[[#This Row],[4º trim/2025]]</f>
        <v>0</v>
      </c>
      <c r="BQ988" s="26"/>
      <c r="BR988" s="26"/>
      <c r="BS988" s="26"/>
      <c r="BT988" s="26"/>
    </row>
    <row r="989" spans="1:72" hidden="1" x14ac:dyDescent="0.25">
      <c r="B989" s="273">
        <v>989</v>
      </c>
      <c r="C989" s="36">
        <v>2024</v>
      </c>
      <c r="D989" s="118" t="s">
        <v>2799</v>
      </c>
      <c r="E989" s="118" t="s">
        <v>2800</v>
      </c>
      <c r="Q989" s="30" t="s">
        <v>572</v>
      </c>
      <c r="AC989" s="26" t="s">
        <v>572</v>
      </c>
      <c r="AF989" s="27" t="s">
        <v>82</v>
      </c>
      <c r="AH989" s="27" t="s">
        <v>362</v>
      </c>
      <c r="AN989" s="27" t="s">
        <v>154</v>
      </c>
      <c r="AO989" s="184">
        <v>2024</v>
      </c>
      <c r="AP989" s="38">
        <v>45348</v>
      </c>
      <c r="AQ989" s="38">
        <v>45349</v>
      </c>
      <c r="BB989" s="178" t="s">
        <v>155</v>
      </c>
      <c r="BD989" s="96">
        <v>45397</v>
      </c>
      <c r="BE989" s="46" t="s">
        <v>2801</v>
      </c>
      <c r="BF989" s="27" t="s">
        <v>61</v>
      </c>
      <c r="BH989" s="45"/>
      <c r="BJ989" s="26"/>
      <c r="BK989" s="26"/>
      <c r="BL989" s="26" t="e">
        <v>#VALUE!</v>
      </c>
      <c r="BM989" s="26"/>
      <c r="BN989" s="79"/>
      <c r="BP989" s="26">
        <f>Tabela3[[#This Row],[1º trim/2025]]+Tabela3[[#This Row],[2º trim/2025]]+Tabela3[[#This Row],[3º trim/2025]]+Tabela3[[#This Row],[4º trim/2025]]</f>
        <v>0</v>
      </c>
      <c r="BQ989" s="26"/>
      <c r="BR989" s="26"/>
      <c r="BS989" s="26"/>
      <c r="BT989" s="26"/>
    </row>
    <row r="990" spans="1:72" hidden="1" x14ac:dyDescent="0.25">
      <c r="B990" s="273">
        <v>990</v>
      </c>
      <c r="C990" s="36">
        <v>2024</v>
      </c>
      <c r="D990" s="118" t="s">
        <v>2145</v>
      </c>
      <c r="E990" s="118" t="s">
        <v>2146</v>
      </c>
      <c r="F990" s="118" t="s">
        <v>3816</v>
      </c>
      <c r="H990" s="224" t="s">
        <v>3817</v>
      </c>
      <c r="O990" s="224" t="s">
        <v>3646</v>
      </c>
      <c r="Q990" s="30" t="s">
        <v>750</v>
      </c>
      <c r="U990" s="32" t="s">
        <v>2147</v>
      </c>
      <c r="X990" s="26" t="s">
        <v>2148</v>
      </c>
      <c r="Y990" s="26" t="s">
        <v>633</v>
      </c>
      <c r="AF990" s="27" t="s">
        <v>91</v>
      </c>
      <c r="AG990" s="27" t="s">
        <v>2082</v>
      </c>
      <c r="AH990" s="27" t="s">
        <v>86</v>
      </c>
      <c r="AI990" s="118" t="s">
        <v>1025</v>
      </c>
      <c r="AJ990" s="184">
        <v>40</v>
      </c>
      <c r="AM990" s="110" t="s">
        <v>2150</v>
      </c>
      <c r="AN990" s="27" t="s">
        <v>154</v>
      </c>
      <c r="AO990" s="184">
        <v>2024</v>
      </c>
      <c r="AP990" s="38">
        <v>45393</v>
      </c>
      <c r="AQ990" s="38">
        <v>45425</v>
      </c>
      <c r="AR990" s="39" t="s">
        <v>664</v>
      </c>
      <c r="AS990" s="39" t="s">
        <v>31</v>
      </c>
      <c r="AT990" s="40" t="s">
        <v>972</v>
      </c>
      <c r="AU990" s="41">
        <v>1.6666666666666667</v>
      </c>
      <c r="AV990" s="42" t="s">
        <v>1894</v>
      </c>
      <c r="AW990" s="39">
        <v>928</v>
      </c>
      <c r="AY990" s="30" t="s">
        <v>2151</v>
      </c>
      <c r="BB990" s="178" t="s">
        <v>155</v>
      </c>
      <c r="BD990" s="96"/>
      <c r="BG990" s="45">
        <v>45468</v>
      </c>
      <c r="BH990" s="33" t="s">
        <v>2149</v>
      </c>
      <c r="BJ990" s="26"/>
      <c r="BK990" s="26"/>
      <c r="BL990" s="26" t="e">
        <v>#VALUE!</v>
      </c>
      <c r="BM990" s="26"/>
      <c r="BN990" s="79"/>
      <c r="BP990" s="26">
        <f>Tabela3[[#This Row],[1º trim/2025]]+Tabela3[[#This Row],[2º trim/2025]]+Tabela3[[#This Row],[3º trim/2025]]+Tabela3[[#This Row],[4º trim/2025]]</f>
        <v>0</v>
      </c>
      <c r="BQ990" s="26"/>
      <c r="BR990" s="26"/>
      <c r="BS990" s="26"/>
      <c r="BT990" s="26"/>
    </row>
    <row r="991" spans="1:72" hidden="1" x14ac:dyDescent="0.25">
      <c r="A991" s="26" t="s">
        <v>2735</v>
      </c>
      <c r="B991" s="273">
        <v>991</v>
      </c>
      <c r="C991" s="36">
        <v>2024</v>
      </c>
      <c r="D991" s="118" t="s">
        <v>2814</v>
      </c>
      <c r="E991" s="118" t="s">
        <v>2815</v>
      </c>
      <c r="Q991" s="30" t="s">
        <v>750</v>
      </c>
      <c r="AD991" s="26" t="s">
        <v>2815</v>
      </c>
      <c r="AL991" s="120" t="s">
        <v>47</v>
      </c>
      <c r="AO991" s="184">
        <v>2024</v>
      </c>
      <c r="AP991" s="38">
        <v>45399</v>
      </c>
      <c r="AQ991" s="38">
        <v>45401</v>
      </c>
      <c r="BB991" s="178" t="s">
        <v>155</v>
      </c>
      <c r="BD991" s="96"/>
      <c r="BE991" s="46" t="s">
        <v>2816</v>
      </c>
      <c r="BH991" s="45"/>
      <c r="BJ991" s="26"/>
      <c r="BK991" s="26"/>
      <c r="BL991" s="26" t="e">
        <v>#VALUE!</v>
      </c>
      <c r="BM991" s="26"/>
      <c r="BN991" s="79"/>
      <c r="BP991" s="26">
        <f>Tabela3[[#This Row],[1º trim/2025]]+Tabela3[[#This Row],[2º trim/2025]]+Tabela3[[#This Row],[3º trim/2025]]+Tabela3[[#This Row],[4º trim/2025]]</f>
        <v>0</v>
      </c>
      <c r="BQ991" s="26"/>
      <c r="BR991" s="26"/>
      <c r="BS991" s="26"/>
      <c r="BT991" s="26"/>
    </row>
    <row r="992" spans="1:72" hidden="1" x14ac:dyDescent="0.25">
      <c r="B992" s="273">
        <v>992</v>
      </c>
      <c r="C992" s="36">
        <v>2024</v>
      </c>
      <c r="D992" s="118" t="s">
        <v>2282</v>
      </c>
      <c r="E992" s="118" t="s">
        <v>3818</v>
      </c>
      <c r="AF992" s="27" t="s">
        <v>45</v>
      </c>
      <c r="AV992" s="42">
        <v>32</v>
      </c>
      <c r="AW992" s="39">
        <v>954</v>
      </c>
      <c r="BB992" s="178" t="s">
        <v>155</v>
      </c>
      <c r="BD992" s="96"/>
      <c r="BG992" s="45">
        <v>45657</v>
      </c>
      <c r="BH992" s="45"/>
      <c r="BJ992" s="26"/>
      <c r="BK992" s="26"/>
      <c r="BL992" s="26"/>
      <c r="BM992" s="26"/>
      <c r="BN992" s="79">
        <v>5</v>
      </c>
      <c r="BP992" s="26">
        <f>Tabela3[[#This Row],[1º trim/2025]]+Tabela3[[#This Row],[2º trim/2025]]+Tabela3[[#This Row],[3º trim/2025]]+Tabela3[[#This Row],[4º trim/2025]]</f>
        <v>0</v>
      </c>
      <c r="BQ992" s="26"/>
      <c r="BR992" s="26"/>
      <c r="BS992" s="26"/>
      <c r="BT992" s="26"/>
    </row>
    <row r="993" spans="2:72" hidden="1" x14ac:dyDescent="0.25">
      <c r="B993" s="273">
        <v>993</v>
      </c>
      <c r="C993" s="36">
        <v>2024</v>
      </c>
      <c r="D993" s="118" t="s">
        <v>2282</v>
      </c>
      <c r="E993" s="118" t="s">
        <v>2284</v>
      </c>
      <c r="AF993" s="27" t="s">
        <v>45</v>
      </c>
      <c r="AV993" s="42">
        <v>32</v>
      </c>
      <c r="AW993" s="39">
        <v>954</v>
      </c>
      <c r="BB993" s="178" t="s">
        <v>155</v>
      </c>
      <c r="BD993" s="96"/>
      <c r="BG993" s="45">
        <v>45657</v>
      </c>
      <c r="BH993" s="307"/>
      <c r="BJ993" s="26"/>
      <c r="BK993" s="26"/>
      <c r="BL993" s="26"/>
      <c r="BM993" s="26"/>
      <c r="BN993" s="79">
        <v>6</v>
      </c>
      <c r="BP993" s="26">
        <f>Tabela3[[#This Row],[1º trim/2025]]+Tabela3[[#This Row],[2º trim/2025]]+Tabela3[[#This Row],[3º trim/2025]]+Tabela3[[#This Row],[4º trim/2025]]</f>
        <v>0</v>
      </c>
      <c r="BQ993" s="26"/>
      <c r="BR993" s="26"/>
      <c r="BS993" s="26"/>
      <c r="BT993" s="26"/>
    </row>
    <row r="994" spans="2:72" hidden="1" x14ac:dyDescent="0.25">
      <c r="B994" s="26">
        <v>994</v>
      </c>
      <c r="C994" s="36">
        <v>2024</v>
      </c>
      <c r="D994" s="27" t="s">
        <v>2821</v>
      </c>
      <c r="E994" s="27" t="s">
        <v>2822</v>
      </c>
      <c r="F994" s="27"/>
      <c r="G994" s="224"/>
      <c r="Q994" s="30" t="s">
        <v>750</v>
      </c>
      <c r="AH994" s="27" t="s">
        <v>27</v>
      </c>
      <c r="BB994" s="178" t="s">
        <v>1185</v>
      </c>
      <c r="BD994" s="96"/>
      <c r="BE994" s="46" t="s">
        <v>2823</v>
      </c>
      <c r="BH994" s="45"/>
      <c r="BJ994" s="26"/>
      <c r="BK994" s="26"/>
      <c r="BL994" s="26" t="e">
        <v>#VALUE!</v>
      </c>
      <c r="BM994" s="26"/>
      <c r="BN994" s="26"/>
      <c r="BO994" s="79"/>
      <c r="BP994" s="26">
        <f>Tabela3[[#This Row],[1º trim/2025]]+Tabela3[[#This Row],[2º trim/2025]]+Tabela3[[#This Row],[3º trim/2025]]+Tabela3[[#This Row],[4º trim/2025]]</f>
        <v>0</v>
      </c>
      <c r="BQ994" s="26"/>
      <c r="BR994" s="26"/>
      <c r="BS994" s="26"/>
      <c r="BT994" s="26"/>
    </row>
    <row r="995" spans="2:72" hidden="1" x14ac:dyDescent="0.25">
      <c r="B995" s="273">
        <v>995</v>
      </c>
      <c r="C995" s="36">
        <v>2024</v>
      </c>
      <c r="D995" s="118" t="s">
        <v>2824</v>
      </c>
      <c r="E995" s="118" t="s">
        <v>2825</v>
      </c>
      <c r="Q995" s="30" t="s">
        <v>2760</v>
      </c>
      <c r="S995" s="30" t="s">
        <v>2826</v>
      </c>
      <c r="T995" s="31" t="s">
        <v>2827</v>
      </c>
      <c r="AC995" s="26" t="s">
        <v>2828</v>
      </c>
      <c r="AE995" s="26">
        <v>2024</v>
      </c>
      <c r="AF995" s="27" t="s">
        <v>75</v>
      </c>
      <c r="AH995" s="27" t="s">
        <v>86</v>
      </c>
      <c r="AI995" s="118">
        <v>1</v>
      </c>
      <c r="AJ995" s="184">
        <v>32</v>
      </c>
      <c r="AL995" s="120" t="s">
        <v>47</v>
      </c>
      <c r="AM995" s="110" t="s">
        <v>2829</v>
      </c>
      <c r="AO995" s="184">
        <v>2024</v>
      </c>
      <c r="AP995" s="38">
        <v>45496</v>
      </c>
      <c r="AQ995" s="38">
        <v>45499</v>
      </c>
      <c r="AR995" s="39" t="s">
        <v>664</v>
      </c>
      <c r="AS995" s="39" t="s">
        <v>720</v>
      </c>
      <c r="AT995" s="40" t="s">
        <v>2831</v>
      </c>
      <c r="AU995" s="41">
        <v>0.83333333333333337</v>
      </c>
      <c r="AV995" s="42" t="s">
        <v>807</v>
      </c>
      <c r="BB995" s="178" t="s">
        <v>155</v>
      </c>
      <c r="BD995" s="96"/>
      <c r="BF995" s="27" t="s">
        <v>44</v>
      </c>
      <c r="BG995" s="45">
        <v>45545</v>
      </c>
      <c r="BH995" s="45"/>
      <c r="BJ995" s="26"/>
      <c r="BK995" s="26"/>
      <c r="BL995" s="26"/>
      <c r="BM995" s="26"/>
      <c r="BN995" s="26"/>
      <c r="BO995" s="79"/>
      <c r="BP995" s="26">
        <f>Tabela3[[#This Row],[1º trim/2025]]+Tabela3[[#This Row],[2º trim/2025]]+Tabela3[[#This Row],[3º trim/2025]]+Tabela3[[#This Row],[4º trim/2025]]</f>
        <v>0</v>
      </c>
      <c r="BQ995" s="26"/>
      <c r="BR995" s="26"/>
      <c r="BS995" s="26"/>
      <c r="BT995" s="26"/>
    </row>
    <row r="996" spans="2:72" hidden="1" x14ac:dyDescent="0.25">
      <c r="B996" s="273">
        <v>996</v>
      </c>
      <c r="C996" s="36">
        <v>2024</v>
      </c>
      <c r="D996" s="118" t="s">
        <v>2180</v>
      </c>
      <c r="E996" s="118" t="s">
        <v>2181</v>
      </c>
      <c r="H996" s="224" t="s">
        <v>5</v>
      </c>
      <c r="O996" s="224" t="s">
        <v>3646</v>
      </c>
      <c r="U996" s="32" t="s">
        <v>2182</v>
      </c>
      <c r="X996" s="26" t="s">
        <v>2183</v>
      </c>
      <c r="Y996" s="26" t="s">
        <v>633</v>
      </c>
      <c r="AF996" s="27" t="s">
        <v>91</v>
      </c>
      <c r="AG996" s="27" t="s">
        <v>2185</v>
      </c>
      <c r="AH996" s="27" t="s">
        <v>86</v>
      </c>
      <c r="AM996" s="110" t="s">
        <v>2186</v>
      </c>
      <c r="AN996" s="27" t="s">
        <v>154</v>
      </c>
      <c r="AO996" s="184">
        <v>2024</v>
      </c>
      <c r="AP996" s="38">
        <v>45365</v>
      </c>
      <c r="AQ996" s="38">
        <v>45412</v>
      </c>
      <c r="AR996" s="39" t="s">
        <v>664</v>
      </c>
      <c r="AS996" s="39" t="s">
        <v>1656</v>
      </c>
      <c r="AT996" s="40" t="s">
        <v>972</v>
      </c>
      <c r="AU996" s="41">
        <v>1.6666666666666667</v>
      </c>
      <c r="AV996" s="42" t="s">
        <v>1894</v>
      </c>
      <c r="AW996" s="39">
        <v>935</v>
      </c>
      <c r="AY996" s="30" t="s">
        <v>2187</v>
      </c>
      <c r="BB996" s="178" t="s">
        <v>155</v>
      </c>
      <c r="BD996" s="96">
        <v>45470</v>
      </c>
      <c r="BG996" s="45">
        <v>45468</v>
      </c>
      <c r="BH996" s="33" t="s">
        <v>2184</v>
      </c>
      <c r="BJ996" s="26"/>
      <c r="BK996" s="26"/>
      <c r="BL996" s="26"/>
      <c r="BM996" s="26"/>
      <c r="BN996" s="26"/>
      <c r="BO996" s="79"/>
      <c r="BP996" s="26">
        <f>Tabela3[[#This Row],[1º trim/2025]]+Tabela3[[#This Row],[2º trim/2025]]+Tabela3[[#This Row],[3º trim/2025]]+Tabela3[[#This Row],[4º trim/2025]]</f>
        <v>0</v>
      </c>
      <c r="BQ996" s="26"/>
      <c r="BR996" s="26"/>
      <c r="BS996" s="26"/>
      <c r="BT996" s="26"/>
    </row>
    <row r="997" spans="2:72" hidden="1" x14ac:dyDescent="0.25">
      <c r="B997" s="26">
        <v>997</v>
      </c>
      <c r="C997" s="36">
        <v>2024</v>
      </c>
      <c r="D997" s="27" t="s">
        <v>2840</v>
      </c>
      <c r="E997" s="27" t="s">
        <v>2841</v>
      </c>
      <c r="F997" s="27"/>
      <c r="G997" s="224"/>
      <c r="AN997" s="27" t="s">
        <v>239</v>
      </c>
      <c r="AO997" s="184">
        <v>2024</v>
      </c>
      <c r="AP997" s="38">
        <v>45470</v>
      </c>
      <c r="AQ997" s="38">
        <v>45470</v>
      </c>
      <c r="AR997" s="39" t="s">
        <v>1887</v>
      </c>
      <c r="AT997" s="40" t="s">
        <v>720</v>
      </c>
      <c r="AV997" s="42" t="s">
        <v>1968</v>
      </c>
      <c r="BB997" s="178" t="s">
        <v>1185</v>
      </c>
      <c r="BD997" s="96"/>
      <c r="BE997" s="46" t="s">
        <v>2360</v>
      </c>
      <c r="BH997" s="45"/>
      <c r="BJ997" s="26"/>
      <c r="BK997" s="26"/>
      <c r="BL997" s="26"/>
      <c r="BM997" s="26"/>
      <c r="BN997" s="26"/>
      <c r="BO997" s="79"/>
      <c r="BP997" s="26">
        <f>Tabela3[[#This Row],[1º trim/2025]]+Tabela3[[#This Row],[2º trim/2025]]+Tabela3[[#This Row],[3º trim/2025]]+Tabela3[[#This Row],[4º trim/2025]]</f>
        <v>0</v>
      </c>
      <c r="BQ997" s="26"/>
      <c r="BR997" s="26"/>
      <c r="BS997" s="26"/>
      <c r="BT997" s="26"/>
    </row>
    <row r="998" spans="2:72" hidden="1" x14ac:dyDescent="0.25">
      <c r="B998" s="26">
        <v>998</v>
      </c>
      <c r="C998" s="36">
        <v>2024</v>
      </c>
      <c r="D998" s="27" t="s">
        <v>2840</v>
      </c>
      <c r="E998" s="27" t="s">
        <v>2841</v>
      </c>
      <c r="F998" s="27"/>
      <c r="G998" s="224"/>
      <c r="AN998" s="27" t="s">
        <v>1747</v>
      </c>
      <c r="AO998" s="184">
        <v>2024</v>
      </c>
      <c r="AP998" s="38">
        <v>45471</v>
      </c>
      <c r="AQ998" s="38">
        <v>45471</v>
      </c>
      <c r="AR998" s="39" t="s">
        <v>1887</v>
      </c>
      <c r="AT998" s="40" t="s">
        <v>720</v>
      </c>
      <c r="AV998" s="42" t="s">
        <v>1968</v>
      </c>
      <c r="BB998" s="178" t="s">
        <v>1185</v>
      </c>
      <c r="BD998" s="96"/>
      <c r="BE998" s="46" t="s">
        <v>2360</v>
      </c>
      <c r="BH998" s="307"/>
      <c r="BJ998" s="26"/>
      <c r="BK998" s="26"/>
      <c r="BL998" s="26"/>
      <c r="BM998" s="26"/>
      <c r="BN998" s="26"/>
      <c r="BO998" s="79"/>
      <c r="BP998" s="26">
        <f>Tabela3[[#This Row],[1º trim/2025]]+Tabela3[[#This Row],[2º trim/2025]]+Tabela3[[#This Row],[3º trim/2025]]+Tabela3[[#This Row],[4º trim/2025]]</f>
        <v>0</v>
      </c>
      <c r="BQ998" s="26"/>
      <c r="BR998" s="26"/>
      <c r="BS998" s="26"/>
      <c r="BT998" s="26"/>
    </row>
    <row r="999" spans="2:72" hidden="1" x14ac:dyDescent="0.25">
      <c r="B999" s="26">
        <v>999</v>
      </c>
      <c r="C999" s="36">
        <v>2024</v>
      </c>
      <c r="D999" s="27" t="s">
        <v>2840</v>
      </c>
      <c r="E999" s="27" t="s">
        <v>2841</v>
      </c>
      <c r="F999" s="27"/>
      <c r="G999" s="224"/>
      <c r="AM999" s="110" t="s">
        <v>2842</v>
      </c>
      <c r="AN999" s="27" t="s">
        <v>2105</v>
      </c>
      <c r="AO999" s="184">
        <v>2024</v>
      </c>
      <c r="AP999" s="38">
        <v>45504</v>
      </c>
      <c r="AQ999" s="38">
        <v>45504</v>
      </c>
      <c r="AR999" s="39" t="s">
        <v>1887</v>
      </c>
      <c r="AT999" s="40" t="s">
        <v>720</v>
      </c>
      <c r="AV999" s="42" t="s">
        <v>1968</v>
      </c>
      <c r="BB999" s="178" t="s">
        <v>1185</v>
      </c>
      <c r="BD999" s="96"/>
      <c r="BE999" s="46" t="s">
        <v>2360</v>
      </c>
      <c r="BH999" s="307"/>
      <c r="BJ999" s="26"/>
      <c r="BK999" s="26"/>
      <c r="BL999" s="26"/>
      <c r="BM999" s="26"/>
      <c r="BN999" s="26"/>
      <c r="BO999" s="79"/>
      <c r="BP999" s="26">
        <f>Tabela3[[#This Row],[1º trim/2025]]+Tabela3[[#This Row],[2º trim/2025]]+Tabela3[[#This Row],[3º trim/2025]]+Tabela3[[#This Row],[4º trim/2025]]</f>
        <v>0</v>
      </c>
      <c r="BQ999" s="26"/>
      <c r="BR999" s="26"/>
      <c r="BS999" s="26"/>
      <c r="BT999" s="26"/>
    </row>
    <row r="1000" spans="2:72" hidden="1" x14ac:dyDescent="0.25">
      <c r="B1000" s="26">
        <v>1000</v>
      </c>
      <c r="C1000" s="36">
        <v>2024</v>
      </c>
      <c r="D1000" s="27" t="s">
        <v>2840</v>
      </c>
      <c r="E1000" s="27" t="s">
        <v>2841</v>
      </c>
      <c r="F1000" s="27"/>
      <c r="G1000" s="224"/>
      <c r="AN1000" s="27" t="s">
        <v>2108</v>
      </c>
      <c r="AV1000" s="42" t="s">
        <v>1968</v>
      </c>
      <c r="BB1000" s="178" t="s">
        <v>1185</v>
      </c>
      <c r="BD1000" s="96"/>
      <c r="BE1000" s="46" t="s">
        <v>3819</v>
      </c>
      <c r="BH1000" s="45"/>
      <c r="BJ1000" s="26"/>
      <c r="BK1000" s="26"/>
      <c r="BL1000" s="26"/>
      <c r="BM1000" s="26"/>
      <c r="BN1000" s="26"/>
      <c r="BO1000" s="79"/>
      <c r="BP1000" s="26">
        <f>Tabela3[[#This Row],[1º trim/2025]]+Tabela3[[#This Row],[2º trim/2025]]+Tabela3[[#This Row],[3º trim/2025]]+Tabela3[[#This Row],[4º trim/2025]]</f>
        <v>0</v>
      </c>
      <c r="BQ1000" s="26"/>
      <c r="BR1000" s="26"/>
      <c r="BS1000" s="26"/>
      <c r="BT1000" s="26"/>
    </row>
    <row r="1001" spans="2:72" hidden="1" x14ac:dyDescent="0.25">
      <c r="B1001" s="273">
        <v>1001</v>
      </c>
      <c r="C1001" s="36">
        <v>2024</v>
      </c>
      <c r="D1001" s="118" t="s">
        <v>2152</v>
      </c>
      <c r="E1001" s="118" t="s">
        <v>2153</v>
      </c>
      <c r="AJ1001" s="184">
        <v>300</v>
      </c>
      <c r="AN1001" s="27" t="s">
        <v>215</v>
      </c>
      <c r="AO1001" s="184">
        <v>2024</v>
      </c>
      <c r="AP1001" s="38">
        <v>45345</v>
      </c>
      <c r="AQ1001" s="38">
        <v>45345</v>
      </c>
      <c r="AS1001" s="39" t="s">
        <v>1656</v>
      </c>
      <c r="AT1001" s="40" t="s">
        <v>58</v>
      </c>
      <c r="AU1001" s="41">
        <v>0.3125</v>
      </c>
      <c r="AV1001" s="42" t="s">
        <v>2155</v>
      </c>
      <c r="AW1001" s="39">
        <v>930</v>
      </c>
      <c r="AY1001" s="30" t="s">
        <v>2156</v>
      </c>
      <c r="BB1001" s="178" t="s">
        <v>155</v>
      </c>
      <c r="BD1001" s="96"/>
      <c r="BE1001" s="46" t="s">
        <v>2144</v>
      </c>
      <c r="BG1001" s="45">
        <v>45387</v>
      </c>
      <c r="BH1001" s="34" t="s">
        <v>2154</v>
      </c>
      <c r="BJ1001" s="26"/>
      <c r="BK1001" s="26"/>
      <c r="BL1001" s="26"/>
      <c r="BM1001" s="26"/>
      <c r="BN1001" s="26"/>
      <c r="BO1001" s="79"/>
      <c r="BP1001" s="26">
        <f>Tabela3[[#This Row],[1º trim/2025]]+Tabela3[[#This Row],[2º trim/2025]]+Tabela3[[#This Row],[3º trim/2025]]+Tabela3[[#This Row],[4º trim/2025]]</f>
        <v>0</v>
      </c>
      <c r="BQ1001" s="26"/>
      <c r="BR1001" s="26"/>
      <c r="BS1001" s="26"/>
      <c r="BT1001" s="26"/>
    </row>
    <row r="1002" spans="2:72" hidden="1" x14ac:dyDescent="0.25">
      <c r="B1002" s="273">
        <v>1002</v>
      </c>
      <c r="C1002" s="36">
        <v>2024</v>
      </c>
      <c r="D1002" s="118" t="s">
        <v>1788</v>
      </c>
      <c r="E1002" s="118" t="s">
        <v>1789</v>
      </c>
      <c r="H1002" s="224" t="s">
        <v>5</v>
      </c>
      <c r="N1002" s="224" t="s">
        <v>13</v>
      </c>
      <c r="O1002" s="224" t="s">
        <v>3646</v>
      </c>
      <c r="X1002" s="26" t="s">
        <v>1790</v>
      </c>
      <c r="Y1002" s="26" t="s">
        <v>633</v>
      </c>
      <c r="AF1002" s="27" t="s">
        <v>91</v>
      </c>
      <c r="AG1002" s="27" t="s">
        <v>1792</v>
      </c>
      <c r="AH1002" s="27" t="s">
        <v>86</v>
      </c>
      <c r="AJ1002" s="184">
        <v>40</v>
      </c>
      <c r="AM1002" s="110" t="s">
        <v>1793</v>
      </c>
      <c r="AO1002" s="184">
        <v>2024</v>
      </c>
      <c r="AP1002" s="38">
        <v>45407</v>
      </c>
      <c r="AQ1002" s="38">
        <v>45439</v>
      </c>
      <c r="AT1002" s="40" t="s">
        <v>91</v>
      </c>
      <c r="AU1002" s="41">
        <v>1.25</v>
      </c>
      <c r="AV1002" s="42" t="s">
        <v>1794</v>
      </c>
      <c r="AW1002" s="39">
        <v>844</v>
      </c>
      <c r="AY1002" s="30" t="s">
        <v>1795</v>
      </c>
      <c r="BB1002" s="178" t="s">
        <v>155</v>
      </c>
      <c r="BD1002" s="96"/>
      <c r="BG1002" s="45">
        <v>45485</v>
      </c>
      <c r="BH1002" s="34" t="s">
        <v>1791</v>
      </c>
      <c r="BJ1002" s="26"/>
      <c r="BK1002" s="26"/>
      <c r="BL1002" s="26"/>
      <c r="BM1002" s="26"/>
      <c r="BN1002" s="26">
        <v>37</v>
      </c>
      <c r="BO1002" s="79"/>
      <c r="BP1002" s="26">
        <f>Tabela3[[#This Row],[1º trim/2025]]+Tabela3[[#This Row],[2º trim/2025]]+Tabela3[[#This Row],[3º trim/2025]]+Tabela3[[#This Row],[4º trim/2025]]</f>
        <v>0</v>
      </c>
      <c r="BQ1002" s="26"/>
      <c r="BR1002" s="26"/>
      <c r="BS1002" s="26"/>
      <c r="BT1002" s="26"/>
    </row>
    <row r="1003" spans="2:72" hidden="1" x14ac:dyDescent="0.25">
      <c r="B1003" s="273">
        <v>1003</v>
      </c>
      <c r="C1003" s="36">
        <v>2024</v>
      </c>
      <c r="D1003" s="118" t="s">
        <v>1741</v>
      </c>
      <c r="E1003" s="118" t="s">
        <v>1742</v>
      </c>
      <c r="AF1003" s="27" t="s">
        <v>45</v>
      </c>
      <c r="AN1003" s="27" t="s">
        <v>1743</v>
      </c>
      <c r="AU1003" s="41">
        <v>1.3333333333333333</v>
      </c>
      <c r="AV1003" s="42" t="s">
        <v>1744</v>
      </c>
      <c r="AW1003" s="39">
        <v>840</v>
      </c>
      <c r="AY1003" s="30" t="s">
        <v>1740</v>
      </c>
      <c r="BB1003" s="178" t="s">
        <v>155</v>
      </c>
      <c r="BD1003" s="96"/>
      <c r="BG1003" s="45">
        <v>45455</v>
      </c>
      <c r="BH1003" s="307"/>
      <c r="BJ1003" s="26"/>
      <c r="BK1003" s="26"/>
      <c r="BL1003" s="26"/>
      <c r="BM1003" s="26"/>
      <c r="BN1003" s="26"/>
      <c r="BO1003" s="79"/>
      <c r="BP1003" s="26">
        <f>Tabela3[[#This Row],[1º trim/2025]]+Tabela3[[#This Row],[2º trim/2025]]+Tabela3[[#This Row],[3º trim/2025]]+Tabela3[[#This Row],[4º trim/2025]]</f>
        <v>0</v>
      </c>
      <c r="BQ1003" s="26"/>
      <c r="BR1003" s="26"/>
      <c r="BS1003" s="26"/>
      <c r="BT1003" s="26"/>
    </row>
    <row r="1004" spans="2:72" hidden="1" x14ac:dyDescent="0.25">
      <c r="B1004" s="273">
        <v>1004</v>
      </c>
      <c r="C1004" s="36">
        <v>2024</v>
      </c>
      <c r="D1004" s="118" t="s">
        <v>2202</v>
      </c>
      <c r="E1004" s="118" t="s">
        <v>2203</v>
      </c>
      <c r="AI1004" s="118" t="s">
        <v>2205</v>
      </c>
      <c r="AM1004" s="110">
        <v>10151042</v>
      </c>
      <c r="AO1004" s="184">
        <v>2024</v>
      </c>
      <c r="AP1004" s="38">
        <v>45378</v>
      </c>
      <c r="AQ1004" s="38">
        <v>45378</v>
      </c>
      <c r="AR1004" s="39" t="s">
        <v>664</v>
      </c>
      <c r="AT1004" s="40" t="s">
        <v>2206</v>
      </c>
      <c r="AU1004" s="41">
        <v>8.3333333333333329E-2</v>
      </c>
      <c r="AV1004" s="42" t="s">
        <v>833</v>
      </c>
      <c r="AW1004" s="39">
        <v>939</v>
      </c>
      <c r="AY1004" s="30" t="s">
        <v>2207</v>
      </c>
      <c r="BB1004" s="178" t="s">
        <v>155</v>
      </c>
      <c r="BD1004" s="96"/>
      <c r="BF1004" s="27" t="s">
        <v>3655</v>
      </c>
      <c r="BG1004" s="45">
        <v>45387</v>
      </c>
      <c r="BH1004" s="34" t="s">
        <v>2204</v>
      </c>
      <c r="BJ1004" s="26"/>
      <c r="BK1004" s="26"/>
      <c r="BL1004" s="26"/>
      <c r="BM1004" s="26"/>
      <c r="BN1004" s="26"/>
      <c r="BO1004" s="79"/>
      <c r="BP1004" s="26">
        <f>Tabela3[[#This Row],[1º trim/2025]]+Tabela3[[#This Row],[2º trim/2025]]+Tabela3[[#This Row],[3º trim/2025]]+Tabela3[[#This Row],[4º trim/2025]]</f>
        <v>0</v>
      </c>
      <c r="BQ1004" s="26"/>
      <c r="BR1004" s="26"/>
      <c r="BS1004" s="26"/>
      <c r="BT1004" s="26"/>
    </row>
    <row r="1005" spans="2:72" hidden="1" x14ac:dyDescent="0.25">
      <c r="B1005" s="273">
        <v>1005</v>
      </c>
      <c r="C1005" s="36">
        <v>2024</v>
      </c>
      <c r="D1005" s="118" t="s">
        <v>2245</v>
      </c>
      <c r="E1005" s="118" t="s">
        <v>2246</v>
      </c>
      <c r="J1005" s="224" t="s">
        <v>97</v>
      </c>
      <c r="X1005" s="26" t="s">
        <v>2247</v>
      </c>
      <c r="AJ1005" s="184">
        <v>20</v>
      </c>
      <c r="AM1005" s="110" t="s">
        <v>2249</v>
      </c>
      <c r="AO1005" s="184">
        <v>2024</v>
      </c>
      <c r="AP1005" s="38">
        <v>45411</v>
      </c>
      <c r="AQ1005" s="38">
        <v>45415</v>
      </c>
      <c r="AR1005" s="39" t="s">
        <v>664</v>
      </c>
      <c r="AS1005" s="39" t="s">
        <v>31</v>
      </c>
      <c r="AT1005" s="40" t="s">
        <v>2250</v>
      </c>
      <c r="AU1005" s="41">
        <v>0.625</v>
      </c>
      <c r="AV1005" s="42" t="s">
        <v>983</v>
      </c>
      <c r="AW1005" s="39">
        <v>947</v>
      </c>
      <c r="AY1005" s="30" t="s">
        <v>2251</v>
      </c>
      <c r="BB1005" s="178" t="s">
        <v>155</v>
      </c>
      <c r="BD1005" s="96"/>
      <c r="BG1005" s="45">
        <v>45503</v>
      </c>
      <c r="BH1005" s="34" t="s">
        <v>2248</v>
      </c>
      <c r="BJ1005" s="26"/>
      <c r="BK1005" s="26"/>
      <c r="BL1005" s="26"/>
      <c r="BM1005" s="26"/>
      <c r="BN1005" s="26"/>
      <c r="BO1005" s="79"/>
      <c r="BP1005" s="26">
        <f>Tabela3[[#This Row],[1º trim/2025]]+Tabela3[[#This Row],[2º trim/2025]]+Tabela3[[#This Row],[3º trim/2025]]+Tabela3[[#This Row],[4º trim/2025]]</f>
        <v>0</v>
      </c>
      <c r="BQ1005" s="26"/>
      <c r="BR1005" s="26"/>
      <c r="BS1005" s="26"/>
      <c r="BT1005" s="26"/>
    </row>
    <row r="1006" spans="2:72" hidden="1" x14ac:dyDescent="0.25">
      <c r="B1006" s="273">
        <v>1006</v>
      </c>
      <c r="C1006" s="36">
        <v>2024</v>
      </c>
      <c r="D1006" s="118" t="s">
        <v>2252</v>
      </c>
      <c r="E1006" s="118" t="s">
        <v>2253</v>
      </c>
      <c r="J1006" s="27"/>
      <c r="V1006" s="33" t="s">
        <v>2254</v>
      </c>
      <c r="X1006" s="26">
        <v>10393737</v>
      </c>
      <c r="Y1006" s="26" t="s">
        <v>633</v>
      </c>
      <c r="AC1006" s="26" t="s">
        <v>2256</v>
      </c>
      <c r="AF1006" s="27" t="s">
        <v>2257</v>
      </c>
      <c r="AJ1006" s="184">
        <v>10</v>
      </c>
      <c r="AM1006" s="110" t="s">
        <v>2258</v>
      </c>
      <c r="AN1006" s="27" t="s">
        <v>215</v>
      </c>
      <c r="AO1006" s="184">
        <v>2024</v>
      </c>
      <c r="AP1006" s="38">
        <v>45411</v>
      </c>
      <c r="AQ1006" s="38">
        <v>45412</v>
      </c>
      <c r="AR1006" s="39" t="s">
        <v>664</v>
      </c>
      <c r="AS1006" s="39" t="s">
        <v>720</v>
      </c>
      <c r="AT1006" s="40" t="s">
        <v>2259</v>
      </c>
      <c r="AV1006" s="42" t="s">
        <v>874</v>
      </c>
      <c r="AW1006" s="39">
        <v>948</v>
      </c>
      <c r="AY1006" s="30">
        <v>948</v>
      </c>
      <c r="BB1006" s="178" t="s">
        <v>155</v>
      </c>
      <c r="BD1006" s="96"/>
      <c r="BG1006" s="45">
        <v>45468</v>
      </c>
      <c r="BH1006" s="33" t="s">
        <v>2255</v>
      </c>
      <c r="BJ1006" s="26"/>
      <c r="BK1006" s="26"/>
      <c r="BL1006" s="26"/>
      <c r="BM1006" s="26"/>
      <c r="BN1006" s="26"/>
      <c r="BO1006" s="79"/>
      <c r="BP1006" s="26">
        <f>Tabela3[[#This Row],[1º trim/2025]]+Tabela3[[#This Row],[2º trim/2025]]+Tabela3[[#This Row],[3º trim/2025]]+Tabela3[[#This Row],[4º trim/2025]]</f>
        <v>0</v>
      </c>
      <c r="BQ1006" s="26"/>
      <c r="BR1006" s="26"/>
      <c r="BS1006" s="26"/>
      <c r="BT1006" s="26"/>
    </row>
    <row r="1007" spans="2:72" hidden="1" x14ac:dyDescent="0.25">
      <c r="B1007" s="273">
        <v>1007</v>
      </c>
      <c r="C1007" s="36">
        <v>2024</v>
      </c>
      <c r="D1007" s="118" t="s">
        <v>2162</v>
      </c>
      <c r="E1007" s="118" t="s">
        <v>2163</v>
      </c>
      <c r="I1007" s="224" t="s">
        <v>3646</v>
      </c>
      <c r="V1007" s="33" t="s">
        <v>2164</v>
      </c>
      <c r="AF1007" s="27" t="s">
        <v>90</v>
      </c>
      <c r="AH1007" s="27" t="s">
        <v>86</v>
      </c>
      <c r="AJ1007" s="184">
        <v>20</v>
      </c>
      <c r="AM1007" s="110">
        <v>10095971</v>
      </c>
      <c r="AN1007" s="27" t="s">
        <v>2105</v>
      </c>
      <c r="AO1007" s="184">
        <v>2024</v>
      </c>
      <c r="AP1007" s="38">
        <v>45369</v>
      </c>
      <c r="AQ1007" s="38">
        <v>45373</v>
      </c>
      <c r="AR1007" s="39" t="s">
        <v>39</v>
      </c>
      <c r="AU1007" s="41">
        <v>0.75</v>
      </c>
      <c r="AV1007" s="42" t="s">
        <v>2166</v>
      </c>
      <c r="AW1007" s="39">
        <v>932</v>
      </c>
      <c r="AY1007" s="30" t="s">
        <v>2167</v>
      </c>
      <c r="BB1007" s="178" t="s">
        <v>155</v>
      </c>
      <c r="BD1007" s="96"/>
      <c r="BF1007" s="27" t="s">
        <v>3655</v>
      </c>
      <c r="BG1007" s="45">
        <v>45398</v>
      </c>
      <c r="BH1007" s="33" t="s">
        <v>2165</v>
      </c>
      <c r="BJ1007" s="26"/>
      <c r="BK1007" s="26"/>
      <c r="BL1007" s="26"/>
      <c r="BM1007" s="26"/>
      <c r="BN1007" s="79">
        <v>14</v>
      </c>
      <c r="BO1007" s="79"/>
      <c r="BP1007" s="26">
        <f>Tabela3[[#This Row],[1º trim/2025]]+Tabela3[[#This Row],[2º trim/2025]]+Tabela3[[#This Row],[3º trim/2025]]+Tabela3[[#This Row],[4º trim/2025]]</f>
        <v>0</v>
      </c>
      <c r="BQ1007" s="26"/>
      <c r="BR1007" s="26"/>
      <c r="BS1007" s="26"/>
      <c r="BT1007" s="26"/>
    </row>
    <row r="1008" spans="2:72" hidden="1" x14ac:dyDescent="0.25">
      <c r="B1008" s="273">
        <v>1008</v>
      </c>
      <c r="C1008" s="36">
        <v>2024</v>
      </c>
      <c r="D1008" s="118" t="s">
        <v>2157</v>
      </c>
      <c r="E1008" s="118" t="s">
        <v>2158</v>
      </c>
      <c r="I1008" s="224" t="s">
        <v>3646</v>
      </c>
      <c r="Q1008" s="30" t="s">
        <v>750</v>
      </c>
      <c r="U1008" s="32" t="s">
        <v>2159</v>
      </c>
      <c r="AF1008" s="27" t="s">
        <v>90</v>
      </c>
      <c r="AH1008" s="27" t="s">
        <v>86</v>
      </c>
      <c r="AJ1008" s="184">
        <v>20</v>
      </c>
      <c r="AM1008" s="110">
        <v>10094890</v>
      </c>
      <c r="AN1008" s="27" t="s">
        <v>2105</v>
      </c>
      <c r="AO1008" s="184">
        <v>2024</v>
      </c>
      <c r="AP1008" s="38">
        <v>45355</v>
      </c>
      <c r="AQ1008" s="38">
        <v>45358</v>
      </c>
      <c r="AR1008" s="39" t="s">
        <v>39</v>
      </c>
      <c r="AS1008" s="39" t="s">
        <v>31</v>
      </c>
      <c r="AU1008" s="41">
        <v>1.6666666666666667</v>
      </c>
      <c r="AV1008" s="42" t="s">
        <v>1894</v>
      </c>
      <c r="AW1008" s="39">
        <v>931</v>
      </c>
      <c r="AY1008" s="30" t="s">
        <v>2161</v>
      </c>
      <c r="BB1008" s="178" t="s">
        <v>155</v>
      </c>
      <c r="BD1008" s="96"/>
      <c r="BF1008" s="27" t="s">
        <v>3655</v>
      </c>
      <c r="BG1008" s="45">
        <v>45398</v>
      </c>
      <c r="BH1008" s="33" t="s">
        <v>2160</v>
      </c>
      <c r="BJ1008" s="26"/>
      <c r="BK1008" s="26"/>
      <c r="BL1008" s="26"/>
      <c r="BM1008" s="26"/>
      <c r="BN1008" s="79">
        <v>13</v>
      </c>
      <c r="BO1008" s="79"/>
      <c r="BP1008" s="26">
        <f>Tabela3[[#This Row],[1º trim/2025]]+Tabela3[[#This Row],[2º trim/2025]]+Tabela3[[#This Row],[3º trim/2025]]+Tabela3[[#This Row],[4º trim/2025]]</f>
        <v>0</v>
      </c>
      <c r="BQ1008" s="26"/>
      <c r="BR1008" s="26"/>
      <c r="BS1008" s="26"/>
      <c r="BT1008" s="26"/>
    </row>
    <row r="1009" spans="1:72" hidden="1" x14ac:dyDescent="0.25">
      <c r="B1009" s="273">
        <v>1009</v>
      </c>
      <c r="C1009" s="36">
        <v>2024</v>
      </c>
      <c r="D1009" s="118" t="s">
        <v>2859</v>
      </c>
      <c r="E1009" s="118" t="s">
        <v>2223</v>
      </c>
      <c r="Q1009" s="30" t="s">
        <v>2061</v>
      </c>
      <c r="AF1009" s="27" t="s">
        <v>78</v>
      </c>
      <c r="AI1009" s="118" t="s">
        <v>2860</v>
      </c>
      <c r="AO1009" s="184">
        <v>2024</v>
      </c>
      <c r="AP1009" s="38">
        <v>45419</v>
      </c>
      <c r="AQ1009" s="38">
        <v>45467</v>
      </c>
      <c r="AS1009" s="39" t="s">
        <v>31</v>
      </c>
      <c r="BB1009" s="178" t="s">
        <v>155</v>
      </c>
      <c r="BD1009" s="96"/>
      <c r="BE1009" s="46" t="s">
        <v>2861</v>
      </c>
      <c r="BF1009" s="27" t="s">
        <v>53</v>
      </c>
      <c r="BH1009" s="307"/>
      <c r="BJ1009" s="26"/>
      <c r="BK1009" s="26"/>
      <c r="BL1009" s="26"/>
      <c r="BM1009" s="26"/>
      <c r="BN1009" s="26"/>
      <c r="BO1009" s="79"/>
      <c r="BP1009" s="26">
        <f>Tabela3[[#This Row],[1º trim/2025]]+Tabela3[[#This Row],[2º trim/2025]]+Tabela3[[#This Row],[3º trim/2025]]+Tabela3[[#This Row],[4º trim/2025]]</f>
        <v>0</v>
      </c>
      <c r="BQ1009" s="26"/>
      <c r="BR1009" s="26"/>
      <c r="BS1009" s="26"/>
      <c r="BT1009" s="26"/>
    </row>
    <row r="1010" spans="1:72" hidden="1" x14ac:dyDescent="0.25">
      <c r="B1010" s="273">
        <v>1010</v>
      </c>
      <c r="C1010" s="36">
        <v>2024</v>
      </c>
      <c r="D1010" s="118" t="s">
        <v>2227</v>
      </c>
      <c r="E1010" s="118" t="s">
        <v>2228</v>
      </c>
      <c r="H1010" s="224" t="s">
        <v>5</v>
      </c>
      <c r="O1010" s="224" t="s">
        <v>3646</v>
      </c>
      <c r="AC1010" s="26" t="s">
        <v>572</v>
      </c>
      <c r="AF1010" s="27" t="s">
        <v>91</v>
      </c>
      <c r="AJ1010" s="184">
        <v>150</v>
      </c>
      <c r="AM1010" s="110">
        <v>10293516</v>
      </c>
      <c r="AN1010" s="27" t="s">
        <v>2108</v>
      </c>
      <c r="AO1010" s="184">
        <v>2024</v>
      </c>
      <c r="AP1010" s="38">
        <v>45399</v>
      </c>
      <c r="AQ1010" s="38">
        <v>45401</v>
      </c>
      <c r="AR1010" s="39" t="s">
        <v>664</v>
      </c>
      <c r="AS1010" s="39" t="s">
        <v>720</v>
      </c>
      <c r="AT1010" s="40" t="s">
        <v>972</v>
      </c>
      <c r="AU1010" s="41">
        <v>0.83333333333333337</v>
      </c>
      <c r="AV1010" s="42" t="s">
        <v>807</v>
      </c>
      <c r="AW1010" s="39">
        <v>944</v>
      </c>
      <c r="AY1010" s="30" t="s">
        <v>2230</v>
      </c>
      <c r="BB1010" s="178" t="s">
        <v>155</v>
      </c>
      <c r="BD1010" s="96"/>
      <c r="BE1010" s="46" t="s">
        <v>2144</v>
      </c>
      <c r="BG1010" s="45">
        <v>45434</v>
      </c>
      <c r="BH1010" s="45"/>
      <c r="BJ1010" s="26"/>
      <c r="BK1010" s="26"/>
      <c r="BL1010" s="26"/>
      <c r="BM1010" s="26"/>
      <c r="BN1010" s="26"/>
      <c r="BO1010" s="79"/>
      <c r="BP1010" s="26">
        <f>Tabela3[[#This Row],[1º trim/2025]]+Tabela3[[#This Row],[2º trim/2025]]+Tabela3[[#This Row],[3º trim/2025]]+Tabela3[[#This Row],[4º trim/2025]]</f>
        <v>0</v>
      </c>
      <c r="BQ1010" s="26"/>
      <c r="BR1010" s="26"/>
      <c r="BS1010" s="26"/>
      <c r="BT1010" s="26"/>
    </row>
    <row r="1011" spans="1:72" hidden="1" x14ac:dyDescent="0.25">
      <c r="B1011" s="273">
        <v>1011</v>
      </c>
      <c r="C1011" s="36">
        <v>2024</v>
      </c>
      <c r="D1011" s="118" t="s">
        <v>2862</v>
      </c>
      <c r="E1011" s="118" t="s">
        <v>2863</v>
      </c>
      <c r="AC1011" s="26" t="s">
        <v>2864</v>
      </c>
      <c r="AF1011" s="27" t="s">
        <v>610</v>
      </c>
      <c r="AH1011" s="27" t="s">
        <v>86</v>
      </c>
      <c r="AN1011" s="27" t="s">
        <v>541</v>
      </c>
      <c r="AO1011" s="184">
        <v>2024</v>
      </c>
      <c r="AP1011" s="38">
        <v>45342</v>
      </c>
      <c r="AQ1011" s="38">
        <v>45342</v>
      </c>
      <c r="AS1011" s="39" t="s">
        <v>720</v>
      </c>
      <c r="AV1011" s="42">
        <v>6</v>
      </c>
      <c r="BB1011" s="178" t="s">
        <v>155</v>
      </c>
      <c r="BD1011" s="96"/>
      <c r="BE1011" s="46" t="s">
        <v>3820</v>
      </c>
      <c r="BH1011" s="307"/>
      <c r="BJ1011" s="26"/>
      <c r="BK1011" s="26"/>
      <c r="BL1011" s="26"/>
      <c r="BM1011" s="26"/>
      <c r="BN1011" s="26"/>
      <c r="BO1011" s="79"/>
      <c r="BP1011" s="26">
        <f>Tabela3[[#This Row],[1º trim/2025]]+Tabela3[[#This Row],[2º trim/2025]]+Tabela3[[#This Row],[3º trim/2025]]+Tabela3[[#This Row],[4º trim/2025]]</f>
        <v>0</v>
      </c>
      <c r="BQ1011" s="26"/>
      <c r="BR1011" s="26"/>
      <c r="BS1011" s="26"/>
      <c r="BT1011" s="26"/>
    </row>
    <row r="1012" spans="1:72" hidden="1" x14ac:dyDescent="0.25">
      <c r="B1012" s="273">
        <v>1012</v>
      </c>
      <c r="C1012" s="36">
        <v>2024</v>
      </c>
      <c r="D1012" s="118" t="s">
        <v>2866</v>
      </c>
      <c r="E1012" s="118" t="s">
        <v>2867</v>
      </c>
      <c r="AD1012" s="26" t="s">
        <v>1833</v>
      </c>
      <c r="AF1012" s="27" t="s">
        <v>82</v>
      </c>
      <c r="AH1012" s="27" t="s">
        <v>87</v>
      </c>
      <c r="AO1012" s="184">
        <v>2024</v>
      </c>
      <c r="AP1012" s="38">
        <v>45373</v>
      </c>
      <c r="AQ1012" s="38">
        <v>45373</v>
      </c>
      <c r="AU1012" s="41">
        <v>4.1666666666666664E-2</v>
      </c>
      <c r="AV1012" s="42" t="s">
        <v>1899</v>
      </c>
      <c r="AY1012" s="30" t="s">
        <v>2869</v>
      </c>
      <c r="BB1012" s="178" t="s">
        <v>155</v>
      </c>
      <c r="BD1012" s="96"/>
      <c r="BE1012" s="46" t="s">
        <v>2870</v>
      </c>
      <c r="BG1012" s="45">
        <v>45475</v>
      </c>
      <c r="BH1012" s="33" t="s">
        <v>2868</v>
      </c>
      <c r="BJ1012" s="26"/>
      <c r="BK1012" s="26"/>
      <c r="BL1012" s="26"/>
      <c r="BM1012" s="26"/>
      <c r="BN1012" s="26"/>
      <c r="BO1012" s="79"/>
      <c r="BP1012" s="26">
        <f>Tabela3[[#This Row],[1º trim/2025]]+Tabela3[[#This Row],[2º trim/2025]]+Tabela3[[#This Row],[3º trim/2025]]+Tabela3[[#This Row],[4º trim/2025]]</f>
        <v>0</v>
      </c>
      <c r="BQ1012" s="26"/>
      <c r="BR1012" s="26"/>
      <c r="BS1012" s="26"/>
      <c r="BT1012" s="26"/>
    </row>
    <row r="1013" spans="1:72" hidden="1" x14ac:dyDescent="0.25">
      <c r="B1013" s="26">
        <v>1013</v>
      </c>
      <c r="C1013" s="36">
        <v>2024</v>
      </c>
      <c r="D1013" s="27" t="s">
        <v>2877</v>
      </c>
      <c r="E1013" s="27" t="s">
        <v>3821</v>
      </c>
      <c r="F1013" s="27"/>
      <c r="G1013" s="224"/>
      <c r="AE1013" s="26" t="s">
        <v>2224</v>
      </c>
      <c r="AI1013" s="118" t="s">
        <v>159</v>
      </c>
      <c r="BB1013" s="178" t="s">
        <v>1185</v>
      </c>
      <c r="BD1013" s="96"/>
      <c r="BE1013" s="46" t="s">
        <v>2879</v>
      </c>
      <c r="BH1013" s="307"/>
      <c r="BJ1013" s="26"/>
      <c r="BK1013" s="26"/>
      <c r="BL1013" s="26"/>
      <c r="BM1013" s="26"/>
      <c r="BN1013" s="26"/>
      <c r="BO1013" s="79"/>
      <c r="BP1013" s="26">
        <f>Tabela3[[#This Row],[1º trim/2025]]+Tabela3[[#This Row],[2º trim/2025]]+Tabela3[[#This Row],[3º trim/2025]]+Tabela3[[#This Row],[4º trim/2025]]</f>
        <v>0</v>
      </c>
      <c r="BQ1013" s="26"/>
      <c r="BR1013" s="26"/>
      <c r="BS1013" s="26"/>
      <c r="BT1013" s="26"/>
    </row>
    <row r="1014" spans="1:72" hidden="1" x14ac:dyDescent="0.25">
      <c r="B1014" s="273">
        <v>1014</v>
      </c>
      <c r="C1014" s="36">
        <v>2024</v>
      </c>
      <c r="D1014" s="118" t="s">
        <v>2168</v>
      </c>
      <c r="E1014" s="118" t="s">
        <v>2169</v>
      </c>
      <c r="L1014" s="224" t="s">
        <v>2131</v>
      </c>
      <c r="N1014" s="224" t="s">
        <v>3667</v>
      </c>
      <c r="U1014" s="32" t="s">
        <v>2170</v>
      </c>
      <c r="AF1014" s="27" t="s">
        <v>1011</v>
      </c>
      <c r="AH1014" s="27" t="s">
        <v>423</v>
      </c>
      <c r="AJ1014" s="184">
        <v>40</v>
      </c>
      <c r="AL1014" s="120" t="s">
        <v>2237</v>
      </c>
      <c r="AO1014" s="184">
        <v>2024</v>
      </c>
      <c r="AP1014" s="38">
        <v>45358</v>
      </c>
      <c r="AQ1014" s="38">
        <v>45366</v>
      </c>
      <c r="AR1014" s="39" t="s">
        <v>664</v>
      </c>
      <c r="AS1014" s="39" t="s">
        <v>31</v>
      </c>
      <c r="AT1014" s="40" t="s">
        <v>2172</v>
      </c>
      <c r="AU1014" s="41">
        <v>0.83333333333333337</v>
      </c>
      <c r="AV1014" s="42" t="s">
        <v>807</v>
      </c>
      <c r="AW1014" s="39">
        <v>933</v>
      </c>
      <c r="AY1014" s="30" t="s">
        <v>2173</v>
      </c>
      <c r="BB1014" s="178" t="s">
        <v>155</v>
      </c>
      <c r="BD1014" s="96"/>
      <c r="BF1014" s="27" t="s">
        <v>3655</v>
      </c>
      <c r="BG1014" s="45">
        <v>45387</v>
      </c>
      <c r="BH1014" s="33" t="s">
        <v>2171</v>
      </c>
      <c r="BJ1014" s="26"/>
      <c r="BK1014" s="26"/>
      <c r="BL1014" s="26"/>
      <c r="BM1014" s="26" t="s">
        <v>3822</v>
      </c>
      <c r="BN1014" s="26">
        <v>12</v>
      </c>
      <c r="BO1014" s="79"/>
      <c r="BP1014" s="26">
        <f>Tabela3[[#This Row],[1º trim/2025]]+Tabela3[[#This Row],[2º trim/2025]]+Tabela3[[#This Row],[3º trim/2025]]+Tabela3[[#This Row],[4º trim/2025]]</f>
        <v>0</v>
      </c>
      <c r="BQ1014" s="26"/>
      <c r="BR1014" s="26"/>
      <c r="BS1014" s="26"/>
      <c r="BT1014" s="26"/>
    </row>
    <row r="1015" spans="1:72" hidden="1" x14ac:dyDescent="0.25">
      <c r="A1015" s="26" t="s">
        <v>3556</v>
      </c>
      <c r="B1015" s="273">
        <v>1015</v>
      </c>
      <c r="C1015" s="36">
        <v>2024</v>
      </c>
      <c r="D1015" s="118" t="s">
        <v>2882</v>
      </c>
      <c r="E1015" s="118" t="s">
        <v>2883</v>
      </c>
      <c r="AC1015" s="26" t="s">
        <v>2884</v>
      </c>
      <c r="AH1015" s="27" t="s">
        <v>1229</v>
      </c>
      <c r="AL1015" s="120" t="s">
        <v>47</v>
      </c>
      <c r="AN1015" s="27" t="s">
        <v>1081</v>
      </c>
      <c r="AO1015" s="184">
        <v>2024</v>
      </c>
      <c r="AP1015" s="38">
        <v>45369</v>
      </c>
      <c r="AQ1015" s="38">
        <v>45372</v>
      </c>
      <c r="AS1015" s="39" t="s">
        <v>1081</v>
      </c>
      <c r="BB1015" s="178" t="s">
        <v>155</v>
      </c>
      <c r="BD1015" s="96"/>
      <c r="BF1015" s="27" t="s">
        <v>44</v>
      </c>
      <c r="BG1015" s="45">
        <v>45399</v>
      </c>
      <c r="BH1015" s="45"/>
      <c r="BJ1015" s="26"/>
      <c r="BK1015" s="26"/>
      <c r="BL1015" s="26"/>
      <c r="BM1015" s="26"/>
      <c r="BN1015" s="26"/>
      <c r="BO1015" s="79"/>
      <c r="BP1015" s="26">
        <f>Tabela3[[#This Row],[1º trim/2025]]+Tabela3[[#This Row],[2º trim/2025]]+Tabela3[[#This Row],[3º trim/2025]]+Tabela3[[#This Row],[4º trim/2025]]</f>
        <v>0</v>
      </c>
      <c r="BQ1015" s="26"/>
      <c r="BR1015" s="26"/>
      <c r="BS1015" s="26"/>
      <c r="BT1015" s="26"/>
    </row>
    <row r="1016" spans="1:72" hidden="1" x14ac:dyDescent="0.25">
      <c r="B1016" s="273">
        <v>1016</v>
      </c>
      <c r="C1016" s="36">
        <v>2024</v>
      </c>
      <c r="D1016" s="118" t="s">
        <v>2174</v>
      </c>
      <c r="E1016" s="118" t="s">
        <v>2175</v>
      </c>
      <c r="U1016" s="32" t="s">
        <v>2176</v>
      </c>
      <c r="X1016" s="26" t="s">
        <v>2177</v>
      </c>
      <c r="AF1016" s="27" t="s">
        <v>610</v>
      </c>
      <c r="AG1016" s="27" t="s">
        <v>1953</v>
      </c>
      <c r="AH1016" s="27" t="s">
        <v>86</v>
      </c>
      <c r="AO1016" s="184">
        <v>2024</v>
      </c>
      <c r="AP1016" s="38">
        <v>45372</v>
      </c>
      <c r="AQ1016" s="38">
        <v>45411</v>
      </c>
      <c r="AT1016" s="40" t="s">
        <v>972</v>
      </c>
      <c r="AU1016" s="41">
        <v>1.6666666666666667</v>
      </c>
      <c r="AV1016" s="42" t="s">
        <v>1894</v>
      </c>
      <c r="AW1016" s="39">
        <v>934</v>
      </c>
      <c r="AY1016" s="30" t="s">
        <v>2179</v>
      </c>
      <c r="BB1016" s="178" t="s">
        <v>155</v>
      </c>
      <c r="BD1016" s="96"/>
      <c r="BG1016" s="45">
        <v>45448</v>
      </c>
      <c r="BH1016" s="33" t="s">
        <v>2178</v>
      </c>
      <c r="BJ1016" s="26"/>
      <c r="BK1016" s="26"/>
      <c r="BL1016" s="26"/>
      <c r="BM1016" s="26"/>
      <c r="BN1016" s="26"/>
      <c r="BO1016" s="79"/>
      <c r="BP1016" s="26">
        <f>Tabela3[[#This Row],[1º trim/2025]]+Tabela3[[#This Row],[2º trim/2025]]+Tabela3[[#This Row],[3º trim/2025]]+Tabela3[[#This Row],[4º trim/2025]]</f>
        <v>0</v>
      </c>
      <c r="BQ1016" s="26"/>
      <c r="BR1016" s="26"/>
      <c r="BS1016" s="26"/>
      <c r="BT1016" s="26"/>
    </row>
    <row r="1017" spans="1:72" hidden="1" x14ac:dyDescent="0.25">
      <c r="B1017" s="26">
        <v>1017</v>
      </c>
      <c r="C1017" s="36">
        <v>2024</v>
      </c>
      <c r="D1017" s="27" t="s">
        <v>2892</v>
      </c>
      <c r="E1017" s="27" t="s">
        <v>2893</v>
      </c>
      <c r="F1017" s="27"/>
      <c r="G1017" s="224"/>
      <c r="AK1017" s="184" t="s">
        <v>2131</v>
      </c>
      <c r="AM1017" s="110" t="s">
        <v>2894</v>
      </c>
      <c r="AO1017" s="184">
        <v>2024</v>
      </c>
      <c r="AP1017" s="38">
        <v>45432</v>
      </c>
      <c r="AQ1017" s="38">
        <v>45436</v>
      </c>
      <c r="AR1017" s="39" t="s">
        <v>664</v>
      </c>
      <c r="AS1017" s="39" t="s">
        <v>1656</v>
      </c>
      <c r="AT1017" s="40" t="s">
        <v>2895</v>
      </c>
      <c r="AU1017" s="41">
        <v>0.16666666666666666</v>
      </c>
      <c r="AV1017" s="42" t="s">
        <v>1871</v>
      </c>
      <c r="AY1017" s="30" t="s">
        <v>2756</v>
      </c>
      <c r="BB1017" s="178" t="s">
        <v>1185</v>
      </c>
      <c r="BD1017" s="96">
        <v>45597</v>
      </c>
      <c r="BE1017" s="46" t="s">
        <v>2756</v>
      </c>
      <c r="BH1017" s="307"/>
      <c r="BJ1017" s="26"/>
      <c r="BK1017" s="26"/>
      <c r="BL1017" s="26"/>
      <c r="BM1017" s="26"/>
      <c r="BN1017" s="26"/>
      <c r="BO1017" s="79"/>
      <c r="BP1017" s="26">
        <f>Tabela3[[#This Row],[1º trim/2025]]+Tabela3[[#This Row],[2º trim/2025]]+Tabela3[[#This Row],[3º trim/2025]]+Tabela3[[#This Row],[4º trim/2025]]</f>
        <v>0</v>
      </c>
      <c r="BQ1017" s="26"/>
      <c r="BR1017" s="26"/>
      <c r="BS1017" s="26"/>
      <c r="BT1017" s="26"/>
    </row>
    <row r="1018" spans="1:72" hidden="1" x14ac:dyDescent="0.25">
      <c r="B1018" s="273">
        <v>1018</v>
      </c>
      <c r="C1018" s="36">
        <v>2024</v>
      </c>
      <c r="D1018" s="118" t="s">
        <v>1745</v>
      </c>
      <c r="E1018" s="118" t="s">
        <v>1746</v>
      </c>
      <c r="AF1018" s="27" t="s">
        <v>45</v>
      </c>
      <c r="AN1018" s="27" t="s">
        <v>1747</v>
      </c>
      <c r="AV1018" s="42">
        <v>32</v>
      </c>
      <c r="AW1018" s="39">
        <v>840</v>
      </c>
      <c r="AY1018" s="30">
        <v>840</v>
      </c>
      <c r="BB1018" s="178" t="s">
        <v>155</v>
      </c>
      <c r="BD1018" s="96"/>
      <c r="BE1018" s="46" t="s">
        <v>1748</v>
      </c>
      <c r="BG1018" s="45">
        <v>45455</v>
      </c>
      <c r="BH1018" s="307"/>
      <c r="BJ1018" s="26"/>
      <c r="BK1018" s="26"/>
      <c r="BL1018" s="26"/>
      <c r="BM1018" s="26"/>
      <c r="BN1018" s="26"/>
      <c r="BO1018" s="79"/>
      <c r="BP1018" s="26">
        <f>Tabela3[[#This Row],[1º trim/2025]]+Tabela3[[#This Row],[2º trim/2025]]+Tabela3[[#This Row],[3º trim/2025]]+Tabela3[[#This Row],[4º trim/2025]]</f>
        <v>0</v>
      </c>
      <c r="BQ1018" s="26"/>
      <c r="BR1018" s="26"/>
      <c r="BS1018" s="26"/>
      <c r="BT1018" s="26"/>
    </row>
    <row r="1019" spans="1:72" hidden="1" x14ac:dyDescent="0.25">
      <c r="B1019" s="273">
        <v>1019</v>
      </c>
      <c r="C1019" s="36">
        <v>2024</v>
      </c>
      <c r="D1019" s="118" t="s">
        <v>1745</v>
      </c>
      <c r="E1019" s="118" t="s">
        <v>1746</v>
      </c>
      <c r="AF1019" s="27" t="s">
        <v>45</v>
      </c>
      <c r="AN1019" s="27" t="s">
        <v>1747</v>
      </c>
      <c r="AV1019" s="42">
        <v>32</v>
      </c>
      <c r="AW1019" s="39">
        <v>840</v>
      </c>
      <c r="AY1019" s="30">
        <v>840</v>
      </c>
      <c r="BB1019" s="178" t="s">
        <v>155</v>
      </c>
      <c r="BD1019" s="96"/>
      <c r="BE1019" s="46" t="s">
        <v>1749</v>
      </c>
      <c r="BG1019" s="45">
        <v>45455</v>
      </c>
      <c r="BH1019" s="45"/>
      <c r="BJ1019" s="26"/>
      <c r="BK1019" s="26">
        <v>12</v>
      </c>
      <c r="BL1019" s="26"/>
      <c r="BM1019" s="26"/>
      <c r="BN1019" s="26"/>
      <c r="BO1019" s="79"/>
      <c r="BP1019" s="26">
        <f>Tabela3[[#This Row],[1º trim/2025]]+Tabela3[[#This Row],[2º trim/2025]]+Tabela3[[#This Row],[3º trim/2025]]+Tabela3[[#This Row],[4º trim/2025]]</f>
        <v>0</v>
      </c>
      <c r="BQ1019" s="26"/>
      <c r="BR1019" s="26"/>
      <c r="BS1019" s="26"/>
      <c r="BT1019" s="26"/>
    </row>
    <row r="1020" spans="1:72" hidden="1" x14ac:dyDescent="0.25">
      <c r="B1020" s="273">
        <v>1020</v>
      </c>
      <c r="C1020" s="36">
        <v>2024</v>
      </c>
      <c r="D1020" s="118" t="s">
        <v>2195</v>
      </c>
      <c r="E1020" s="118" t="s">
        <v>2196</v>
      </c>
      <c r="X1020" s="26" t="s">
        <v>2197</v>
      </c>
      <c r="Y1020" s="26" t="s">
        <v>633</v>
      </c>
      <c r="AF1020" s="27" t="s">
        <v>736</v>
      </c>
      <c r="AJ1020" s="184">
        <v>20</v>
      </c>
      <c r="AM1020" s="110" t="s">
        <v>2199</v>
      </c>
      <c r="AN1020" s="27" t="s">
        <v>2200</v>
      </c>
      <c r="AO1020" s="184">
        <v>2024</v>
      </c>
      <c r="AP1020" s="38">
        <v>45390</v>
      </c>
      <c r="AQ1020" s="38">
        <v>45414</v>
      </c>
      <c r="AS1020" s="39" t="s">
        <v>1081</v>
      </c>
      <c r="AU1020" s="41">
        <v>1.6666666666666667</v>
      </c>
      <c r="AV1020" s="42" t="s">
        <v>1894</v>
      </c>
      <c r="AW1020" s="39">
        <v>938</v>
      </c>
      <c r="AY1020" s="30" t="s">
        <v>2201</v>
      </c>
      <c r="BB1020" s="178" t="s">
        <v>155</v>
      </c>
      <c r="BD1020" s="96"/>
      <c r="BF1020" s="27" t="s">
        <v>3655</v>
      </c>
      <c r="BG1020" s="45">
        <v>45485</v>
      </c>
      <c r="BH1020" s="33" t="s">
        <v>2198</v>
      </c>
      <c r="BJ1020" s="26"/>
      <c r="BK1020" s="26"/>
      <c r="BL1020" s="26"/>
      <c r="BM1020" s="26"/>
      <c r="BN1020" s="79">
        <v>34</v>
      </c>
      <c r="BO1020" s="79"/>
      <c r="BP1020" s="26">
        <f>Tabela3[[#This Row],[1º trim/2025]]+Tabela3[[#This Row],[2º trim/2025]]+Tabela3[[#This Row],[3º trim/2025]]+Tabela3[[#This Row],[4º trim/2025]]</f>
        <v>0</v>
      </c>
      <c r="BQ1020" s="26"/>
      <c r="BR1020" s="26"/>
      <c r="BS1020" s="26"/>
      <c r="BT1020" s="26"/>
    </row>
    <row r="1021" spans="1:72" hidden="1" x14ac:dyDescent="0.25">
      <c r="B1021" s="273">
        <v>1021</v>
      </c>
      <c r="C1021" s="36">
        <v>2024</v>
      </c>
      <c r="D1021" s="118" t="s">
        <v>2580</v>
      </c>
      <c r="E1021" s="118" t="s">
        <v>2581</v>
      </c>
      <c r="AI1021" s="118" t="s">
        <v>2583</v>
      </c>
      <c r="AJ1021" s="184">
        <v>40</v>
      </c>
      <c r="AM1021" s="110" t="s">
        <v>2584</v>
      </c>
      <c r="AO1021" s="184">
        <v>2024</v>
      </c>
      <c r="AP1021" s="38">
        <v>45575</v>
      </c>
      <c r="AQ1021" s="38">
        <v>45621</v>
      </c>
      <c r="AS1021" s="39" t="s">
        <v>31</v>
      </c>
      <c r="AT1021" s="40" t="s">
        <v>1540</v>
      </c>
      <c r="AV1021" s="42" t="s">
        <v>2019</v>
      </c>
      <c r="AW1021" s="39">
        <v>1019</v>
      </c>
      <c r="BB1021" s="178" t="s">
        <v>155</v>
      </c>
      <c r="BD1021" s="96">
        <v>45642</v>
      </c>
      <c r="BE1021" s="46" t="s">
        <v>2585</v>
      </c>
      <c r="BG1021" s="45">
        <v>45657</v>
      </c>
      <c r="BH1021" s="33" t="s">
        <v>2582</v>
      </c>
      <c r="BI1021" s="45" t="s">
        <v>3542</v>
      </c>
      <c r="BJ1021" s="26"/>
      <c r="BK1021" s="26"/>
      <c r="BL1021" s="26"/>
      <c r="BM1021" s="26" t="s">
        <v>3542</v>
      </c>
      <c r="BN1021" s="79">
        <v>21</v>
      </c>
      <c r="BO1021" s="79"/>
      <c r="BP1021" s="26">
        <f>Tabela3[[#This Row],[1º trim/2025]]+Tabela3[[#This Row],[2º trim/2025]]+Tabela3[[#This Row],[3º trim/2025]]+Tabela3[[#This Row],[4º trim/2025]]</f>
        <v>0</v>
      </c>
      <c r="BQ1021" s="26"/>
      <c r="BR1021" s="26"/>
      <c r="BS1021" s="26"/>
      <c r="BT1021" s="26"/>
    </row>
    <row r="1022" spans="1:72" hidden="1" x14ac:dyDescent="0.25">
      <c r="B1022" s="273">
        <v>1022</v>
      </c>
      <c r="C1022" s="36">
        <v>2024</v>
      </c>
      <c r="D1022" s="118" t="s">
        <v>2909</v>
      </c>
      <c r="E1022" s="118" t="s">
        <v>2910</v>
      </c>
      <c r="AO1022" s="184">
        <v>2024</v>
      </c>
      <c r="AP1022" s="38">
        <v>45392</v>
      </c>
      <c r="AQ1022" s="38">
        <v>45418</v>
      </c>
      <c r="AR1022" s="39" t="s">
        <v>664</v>
      </c>
      <c r="AV1022" s="42" t="s">
        <v>2166</v>
      </c>
      <c r="BB1022" s="178" t="s">
        <v>155</v>
      </c>
      <c r="BD1022" s="96"/>
      <c r="BF1022" s="27" t="s">
        <v>44</v>
      </c>
      <c r="BG1022" s="45">
        <v>45692</v>
      </c>
      <c r="BH1022" s="45"/>
      <c r="BJ1022" s="26"/>
      <c r="BK1022" s="26"/>
      <c r="BL1022" s="26"/>
      <c r="BM1022" s="26"/>
      <c r="BN1022" s="79">
        <v>3</v>
      </c>
      <c r="BP1022" s="26">
        <f>Tabela3[[#This Row],[1º trim/2025]]+Tabela3[[#This Row],[2º trim/2025]]+Tabela3[[#This Row],[3º trim/2025]]+Tabela3[[#This Row],[4º trim/2025]]</f>
        <v>0</v>
      </c>
      <c r="BR1022" s="26"/>
      <c r="BS1022" s="26"/>
      <c r="BT1022" s="26"/>
    </row>
    <row r="1023" spans="1:72" hidden="1" x14ac:dyDescent="0.25">
      <c r="B1023" s="26">
        <v>1023</v>
      </c>
      <c r="C1023" s="36">
        <v>2024</v>
      </c>
      <c r="D1023" s="27" t="s">
        <v>2914</v>
      </c>
      <c r="E1023" s="27" t="s">
        <v>3823</v>
      </c>
      <c r="F1023" s="27"/>
      <c r="G1023" s="224"/>
      <c r="AF1023" s="27" t="s">
        <v>84</v>
      </c>
      <c r="AO1023" s="184">
        <v>2024</v>
      </c>
      <c r="AP1023" s="38">
        <v>45433</v>
      </c>
      <c r="AR1023" s="39" t="s">
        <v>1887</v>
      </c>
      <c r="AV1023" s="42" t="s">
        <v>833</v>
      </c>
      <c r="AY1023" s="30" t="s">
        <v>2756</v>
      </c>
      <c r="BB1023" s="178" t="s">
        <v>1185</v>
      </c>
      <c r="BD1023" s="96">
        <v>45614</v>
      </c>
      <c r="BE1023" s="46" t="s">
        <v>2916</v>
      </c>
      <c r="BH1023" s="307"/>
      <c r="BJ1023" s="26"/>
      <c r="BK1023" s="26"/>
      <c r="BL1023" s="26"/>
      <c r="BM1023" s="26"/>
      <c r="BN1023" s="26"/>
      <c r="BO1023" s="79"/>
      <c r="BP1023" s="26">
        <f>Tabela3[[#This Row],[1º trim/2025]]+Tabela3[[#This Row],[2º trim/2025]]+Tabela3[[#This Row],[3º trim/2025]]+Tabela3[[#This Row],[4º trim/2025]]</f>
        <v>0</v>
      </c>
      <c r="BQ1023" s="26"/>
      <c r="BR1023" s="26"/>
      <c r="BS1023" s="26"/>
      <c r="BT1023" s="26"/>
    </row>
    <row r="1024" spans="1:72" hidden="1" x14ac:dyDescent="0.25">
      <c r="B1024" s="273">
        <v>1024</v>
      </c>
      <c r="C1024" s="36">
        <v>2024</v>
      </c>
      <c r="D1024" s="118" t="s">
        <v>2917</v>
      </c>
      <c r="E1024" s="118" t="s">
        <v>2918</v>
      </c>
      <c r="S1024" s="30" t="s">
        <v>2919</v>
      </c>
      <c r="T1024" s="31" t="s">
        <v>2920</v>
      </c>
      <c r="X1024" s="26">
        <v>10297684</v>
      </c>
      <c r="AC1024" s="26" t="s">
        <v>2921</v>
      </c>
      <c r="AH1024" s="27" t="s">
        <v>46</v>
      </c>
      <c r="AJ1024" s="184">
        <v>4</v>
      </c>
      <c r="AL1024" s="120" t="s">
        <v>47</v>
      </c>
      <c r="AM1024" s="110">
        <v>10248958</v>
      </c>
      <c r="AN1024" s="27" t="s">
        <v>2922</v>
      </c>
      <c r="AO1024" s="184">
        <v>2024</v>
      </c>
      <c r="AP1024" s="38">
        <v>45384</v>
      </c>
      <c r="AQ1024" s="38">
        <v>45386</v>
      </c>
      <c r="AS1024" s="39" t="s">
        <v>720</v>
      </c>
      <c r="AT1024" s="40" t="s">
        <v>2923</v>
      </c>
      <c r="AU1024" s="41">
        <v>0.66666666666666663</v>
      </c>
      <c r="AV1024" s="42" t="s">
        <v>1151</v>
      </c>
      <c r="BB1024" s="178" t="s">
        <v>155</v>
      </c>
      <c r="BD1024" s="96"/>
      <c r="BF1024" s="27" t="s">
        <v>44</v>
      </c>
      <c r="BH1024" s="307"/>
      <c r="BJ1024" s="26"/>
      <c r="BK1024" s="26"/>
      <c r="BL1024" s="26"/>
      <c r="BM1024" s="26"/>
      <c r="BN1024" s="26"/>
      <c r="BO1024" s="79"/>
      <c r="BP1024" s="26">
        <f>Tabela3[[#This Row],[1º trim/2025]]+Tabela3[[#This Row],[2º trim/2025]]+Tabela3[[#This Row],[3º trim/2025]]+Tabela3[[#This Row],[4º trim/2025]]</f>
        <v>0</v>
      </c>
      <c r="BQ1024" s="26"/>
      <c r="BR1024" s="26"/>
      <c r="BS1024" s="26"/>
      <c r="BT1024" s="26"/>
    </row>
    <row r="1025" spans="1:72" hidden="1" x14ac:dyDescent="0.25">
      <c r="B1025" s="273">
        <v>1025</v>
      </c>
      <c r="C1025" s="36">
        <v>2024</v>
      </c>
      <c r="D1025" s="118" t="s">
        <v>2378</v>
      </c>
      <c r="E1025" s="118" t="s">
        <v>2379</v>
      </c>
      <c r="I1025" s="224" t="s">
        <v>3646</v>
      </c>
      <c r="Q1025" s="30" t="s">
        <v>750</v>
      </c>
      <c r="AF1025" s="27" t="s">
        <v>90</v>
      </c>
      <c r="AK1025" s="184" t="s">
        <v>2131</v>
      </c>
      <c r="AM1025" s="110">
        <v>10172939</v>
      </c>
      <c r="AN1025" s="27" t="s">
        <v>215</v>
      </c>
      <c r="AO1025" s="184">
        <v>2024</v>
      </c>
      <c r="AP1025" s="38">
        <v>45476</v>
      </c>
      <c r="AQ1025" s="38">
        <v>45478</v>
      </c>
      <c r="AS1025" s="39" t="s">
        <v>720</v>
      </c>
      <c r="AU1025" s="41">
        <v>0.5</v>
      </c>
      <c r="AV1025" s="42" t="s">
        <v>2086</v>
      </c>
      <c r="AW1025" s="39">
        <v>972</v>
      </c>
      <c r="AY1025" s="30" t="s">
        <v>2380</v>
      </c>
      <c r="BB1025" s="178" t="s">
        <v>155</v>
      </c>
      <c r="BD1025" s="96"/>
      <c r="BF1025" s="27" t="s">
        <v>3655</v>
      </c>
      <c r="BG1025" s="45">
        <v>45503</v>
      </c>
      <c r="BH1025" s="45"/>
      <c r="BJ1025" s="26"/>
      <c r="BK1025" s="26"/>
      <c r="BL1025" s="26"/>
      <c r="BM1025" s="26"/>
      <c r="BN1025" s="79">
        <v>242</v>
      </c>
      <c r="BP1025" s="26">
        <f>Tabela3[[#This Row],[1º trim/2025]]+Tabela3[[#This Row],[2º trim/2025]]+Tabela3[[#This Row],[3º trim/2025]]+Tabela3[[#This Row],[4º trim/2025]]</f>
        <v>0</v>
      </c>
      <c r="BQ1025" s="26"/>
      <c r="BR1025" s="26"/>
      <c r="BS1025" s="26"/>
      <c r="BT1025" s="26"/>
    </row>
    <row r="1026" spans="1:72" hidden="1" x14ac:dyDescent="0.25">
      <c r="B1026" s="273">
        <v>1026</v>
      </c>
      <c r="C1026" s="36">
        <v>2024</v>
      </c>
      <c r="D1026" s="118" t="s">
        <v>2231</v>
      </c>
      <c r="E1026" s="118" t="s">
        <v>2232</v>
      </c>
      <c r="U1026" s="32" t="s">
        <v>2233</v>
      </c>
      <c r="X1026" s="26" t="s">
        <v>2234</v>
      </c>
      <c r="Y1026" s="26" t="s">
        <v>633</v>
      </c>
      <c r="AG1026" s="27" t="s">
        <v>2236</v>
      </c>
      <c r="AH1026" s="27" t="s">
        <v>423</v>
      </c>
      <c r="AJ1026" s="184">
        <v>40</v>
      </c>
      <c r="AM1026" s="110">
        <v>10180965</v>
      </c>
      <c r="AN1026" s="27" t="s">
        <v>154</v>
      </c>
      <c r="AO1026" s="184">
        <v>2024</v>
      </c>
      <c r="AP1026" s="38">
        <v>45414</v>
      </c>
      <c r="AQ1026" s="38">
        <v>45453</v>
      </c>
      <c r="AR1026" s="39" t="s">
        <v>664</v>
      </c>
      <c r="AS1026" s="39" t="s">
        <v>31</v>
      </c>
      <c r="AT1026" s="40" t="s">
        <v>1540</v>
      </c>
      <c r="AU1026" s="41">
        <v>1.6666666666666667</v>
      </c>
      <c r="AV1026" s="42" t="s">
        <v>1894</v>
      </c>
      <c r="AW1026" s="39">
        <v>945</v>
      </c>
      <c r="AY1026" s="30" t="s">
        <v>2238</v>
      </c>
      <c r="BB1026" s="178" t="s">
        <v>155</v>
      </c>
      <c r="BD1026" s="96"/>
      <c r="BG1026" s="45">
        <v>45485</v>
      </c>
      <c r="BH1026" s="33" t="s">
        <v>2235</v>
      </c>
      <c r="BJ1026" s="26"/>
      <c r="BK1026" s="26"/>
      <c r="BL1026" s="26"/>
      <c r="BM1026" s="26"/>
      <c r="BN1026" s="79"/>
      <c r="BP1026" s="26">
        <f>Tabela3[[#This Row],[1º trim/2025]]+Tabela3[[#This Row],[2º trim/2025]]+Tabela3[[#This Row],[3º trim/2025]]+Tabela3[[#This Row],[4º trim/2025]]</f>
        <v>0</v>
      </c>
      <c r="BQ1026" s="26"/>
      <c r="BR1026" s="26"/>
      <c r="BS1026" s="26"/>
      <c r="BT1026" s="26"/>
    </row>
    <row r="1027" spans="1:72" hidden="1" x14ac:dyDescent="0.25">
      <c r="B1027" s="273">
        <v>1027</v>
      </c>
      <c r="C1027" s="36">
        <v>2024</v>
      </c>
      <c r="D1027" s="118" t="s">
        <v>2260</v>
      </c>
      <c r="E1027" s="118" t="s">
        <v>2261</v>
      </c>
      <c r="X1027" s="26" t="s">
        <v>2262</v>
      </c>
      <c r="AI1027" s="118" t="s">
        <v>2264</v>
      </c>
      <c r="AJ1027" s="184">
        <v>80</v>
      </c>
      <c r="AM1027" s="110">
        <v>10287040</v>
      </c>
      <c r="AN1027" s="27" t="s">
        <v>154</v>
      </c>
      <c r="AO1027" s="184">
        <v>2024</v>
      </c>
      <c r="AP1027" s="38">
        <v>45428</v>
      </c>
      <c r="AQ1027" s="38">
        <v>45474</v>
      </c>
      <c r="AR1027" s="39" t="s">
        <v>664</v>
      </c>
      <c r="AS1027" s="39" t="s">
        <v>31</v>
      </c>
      <c r="AT1027" s="40" t="s">
        <v>2265</v>
      </c>
      <c r="AU1027" s="41">
        <v>1.6666666666666667</v>
      </c>
      <c r="AV1027" s="42" t="s">
        <v>1894</v>
      </c>
      <c r="AW1027" s="39">
        <v>950</v>
      </c>
      <c r="AY1027" s="30" t="s">
        <v>2266</v>
      </c>
      <c r="BB1027" s="178" t="s">
        <v>155</v>
      </c>
      <c r="BD1027" s="96"/>
      <c r="BG1027" s="45">
        <v>45516</v>
      </c>
      <c r="BH1027" s="33" t="s">
        <v>2263</v>
      </c>
      <c r="BJ1027" s="26"/>
      <c r="BK1027" s="26"/>
      <c r="BL1027" s="26"/>
      <c r="BM1027" s="26"/>
      <c r="BN1027" s="79"/>
      <c r="BP1027" s="26">
        <f>Tabela3[[#This Row],[1º trim/2025]]+Tabela3[[#This Row],[2º trim/2025]]+Tabela3[[#This Row],[3º trim/2025]]+Tabela3[[#This Row],[4º trim/2025]]</f>
        <v>0</v>
      </c>
      <c r="BQ1027" s="26"/>
      <c r="BR1027" s="26"/>
      <c r="BS1027" s="26"/>
      <c r="BT1027" s="26"/>
    </row>
    <row r="1028" spans="1:72" hidden="1" x14ac:dyDescent="0.25">
      <c r="A1028" s="44" t="s">
        <v>501</v>
      </c>
      <c r="B1028" s="273">
        <v>1028</v>
      </c>
      <c r="C1028" s="36">
        <v>2024</v>
      </c>
      <c r="D1028" s="118" t="s">
        <v>2508</v>
      </c>
      <c r="E1028" s="118" t="s">
        <v>2509</v>
      </c>
      <c r="F1028" s="118" t="s">
        <v>3824</v>
      </c>
      <c r="G1028" s="296" t="s">
        <v>3654</v>
      </c>
      <c r="AF1028" s="27" t="s">
        <v>2510</v>
      </c>
      <c r="AG1028" s="27" t="s">
        <v>1834</v>
      </c>
      <c r="AM1028" s="110" t="s">
        <v>2511</v>
      </c>
      <c r="AP1028" s="38" t="s">
        <v>501</v>
      </c>
      <c r="AQ1028" s="38" t="s">
        <v>501</v>
      </c>
      <c r="AR1028" s="39" t="s">
        <v>664</v>
      </c>
      <c r="AS1028" s="39" t="s">
        <v>31</v>
      </c>
      <c r="AT1028" s="40" t="s">
        <v>424</v>
      </c>
      <c r="AU1028" s="41">
        <v>1.25</v>
      </c>
      <c r="AV1028" s="42" t="s">
        <v>1794</v>
      </c>
      <c r="AW1028" s="39">
        <v>1003</v>
      </c>
      <c r="BB1028" s="178"/>
      <c r="BC1028" s="96" t="s">
        <v>501</v>
      </c>
      <c r="BF1028" s="27" t="s">
        <v>3655</v>
      </c>
      <c r="BG1028" s="45">
        <v>45771</v>
      </c>
      <c r="BH1028" s="45"/>
      <c r="BM1028" s="27" t="s">
        <v>3825</v>
      </c>
      <c r="BN1028" s="194">
        <v>166</v>
      </c>
      <c r="BP1028" s="26">
        <f>Tabela3[[#This Row],[1º trim/2025]]+Tabela3[[#This Row],[2º trim/2025]]+Tabela3[[#This Row],[3º trim/2025]]+Tabela3[[#This Row],[4º trim/2025]]</f>
        <v>181</v>
      </c>
      <c r="BQ1028" s="28">
        <f>147+11</f>
        <v>158</v>
      </c>
      <c r="BR1028" s="28">
        <v>23</v>
      </c>
    </row>
    <row r="1029" spans="1:72" hidden="1" x14ac:dyDescent="0.25">
      <c r="A1029" s="26" t="s">
        <v>3556</v>
      </c>
      <c r="B1029" s="273">
        <v>1029</v>
      </c>
      <c r="C1029" s="36">
        <v>2024</v>
      </c>
      <c r="D1029" s="118" t="s">
        <v>2957</v>
      </c>
      <c r="E1029" s="118" t="s">
        <v>2958</v>
      </c>
      <c r="S1029" s="30" t="s">
        <v>2826</v>
      </c>
      <c r="T1029" s="31" t="s">
        <v>2827</v>
      </c>
      <c r="AO1029" s="184">
        <v>2024</v>
      </c>
      <c r="AP1029" s="38">
        <v>45550</v>
      </c>
      <c r="AQ1029" s="38">
        <v>45553</v>
      </c>
      <c r="AS1029" s="39" t="s">
        <v>720</v>
      </c>
      <c r="AV1029" s="42" t="s">
        <v>2960</v>
      </c>
      <c r="BB1029" s="178" t="s">
        <v>155</v>
      </c>
      <c r="BD1029" s="96"/>
      <c r="BF1029" s="27" t="s">
        <v>44</v>
      </c>
      <c r="BG1029" s="45">
        <v>45580</v>
      </c>
      <c r="BH1029" s="45"/>
      <c r="BJ1029" s="26"/>
      <c r="BK1029" s="26"/>
      <c r="BL1029" s="26"/>
      <c r="BM1029" s="26"/>
      <c r="BN1029" s="79"/>
      <c r="BP1029" s="26">
        <f>Tabela3[[#This Row],[1º trim/2025]]+Tabela3[[#This Row],[2º trim/2025]]+Tabela3[[#This Row],[3º trim/2025]]+Tabela3[[#This Row],[4º trim/2025]]</f>
        <v>0</v>
      </c>
      <c r="BQ1029" s="26"/>
      <c r="BR1029" s="26"/>
      <c r="BS1029" s="26"/>
      <c r="BT1029" s="26"/>
    </row>
    <row r="1030" spans="1:72" hidden="1" x14ac:dyDescent="0.25">
      <c r="B1030" s="273">
        <v>1030</v>
      </c>
      <c r="C1030" s="36">
        <v>2024</v>
      </c>
      <c r="D1030" s="118" t="s">
        <v>2963</v>
      </c>
      <c r="E1030" s="118" t="s">
        <v>2964</v>
      </c>
      <c r="AI1030" s="118" t="s">
        <v>2965</v>
      </c>
      <c r="AP1030" s="38">
        <v>45538</v>
      </c>
      <c r="AQ1030" s="38">
        <v>45538</v>
      </c>
      <c r="BB1030" s="178" t="s">
        <v>155</v>
      </c>
      <c r="BD1030" s="96"/>
      <c r="BE1030" s="46" t="s">
        <v>2966</v>
      </c>
      <c r="BH1030" s="45"/>
      <c r="BJ1030" s="26"/>
      <c r="BK1030" s="26"/>
      <c r="BL1030" s="26"/>
      <c r="BM1030" s="26"/>
      <c r="BN1030" s="79"/>
      <c r="BP1030" s="26">
        <f>Tabela3[[#This Row],[1º trim/2025]]+Tabela3[[#This Row],[2º trim/2025]]+Tabela3[[#This Row],[3º trim/2025]]+Tabela3[[#This Row],[4º trim/2025]]</f>
        <v>0</v>
      </c>
      <c r="BQ1030" s="26"/>
      <c r="BR1030" s="26"/>
      <c r="BS1030" s="26"/>
      <c r="BT1030" s="26"/>
    </row>
    <row r="1031" spans="1:72" hidden="1" x14ac:dyDescent="0.25">
      <c r="B1031" s="273">
        <v>1031</v>
      </c>
      <c r="C1031" s="36">
        <v>2024</v>
      </c>
      <c r="D1031" s="118" t="s">
        <v>2222</v>
      </c>
      <c r="E1031" s="118" t="s">
        <v>2223</v>
      </c>
      <c r="Q1031" s="30" t="s">
        <v>2061</v>
      </c>
      <c r="AE1031" s="26" t="s">
        <v>2224</v>
      </c>
      <c r="AF1031" s="27" t="s">
        <v>78</v>
      </c>
      <c r="AH1031" s="27" t="s">
        <v>423</v>
      </c>
      <c r="AI1031" s="118" t="s">
        <v>2225</v>
      </c>
      <c r="AJ1031" s="184">
        <v>40</v>
      </c>
      <c r="AM1031" s="110">
        <v>10225874</v>
      </c>
      <c r="AO1031" s="184">
        <v>2024</v>
      </c>
      <c r="AP1031" s="38">
        <v>45414</v>
      </c>
      <c r="AQ1031" s="38">
        <v>45453</v>
      </c>
      <c r="AR1031" s="39" t="s">
        <v>39</v>
      </c>
      <c r="AS1031" s="39" t="s">
        <v>31</v>
      </c>
      <c r="AU1031" s="41">
        <v>2.2916666666666665</v>
      </c>
      <c r="AV1031" s="42" t="s">
        <v>2055</v>
      </c>
      <c r="AW1031" s="39">
        <v>942</v>
      </c>
      <c r="BB1031" s="178" t="s">
        <v>155</v>
      </c>
      <c r="BD1031" s="96"/>
      <c r="BF1031" s="27" t="s">
        <v>53</v>
      </c>
      <c r="BG1031" s="45">
        <v>45470</v>
      </c>
      <c r="BH1031" s="45"/>
      <c r="BJ1031" s="26"/>
      <c r="BK1031" s="26"/>
      <c r="BL1031" s="26"/>
      <c r="BM1031" s="26"/>
      <c r="BN1031" s="79"/>
      <c r="BP1031" s="26">
        <f>Tabela3[[#This Row],[1º trim/2025]]+Tabela3[[#This Row],[2º trim/2025]]+Tabela3[[#This Row],[3º trim/2025]]+Tabela3[[#This Row],[4º trim/2025]]</f>
        <v>0</v>
      </c>
      <c r="BQ1031" s="26"/>
      <c r="BR1031" s="26"/>
      <c r="BS1031" s="26"/>
      <c r="BT1031" s="26"/>
    </row>
    <row r="1032" spans="1:72" hidden="1" x14ac:dyDescent="0.25">
      <c r="B1032" s="273">
        <v>1032</v>
      </c>
      <c r="C1032" s="36">
        <v>2024</v>
      </c>
      <c r="D1032" s="118" t="s">
        <v>2222</v>
      </c>
      <c r="E1032" s="118" t="s">
        <v>2223</v>
      </c>
      <c r="Q1032" s="30" t="s">
        <v>2061</v>
      </c>
      <c r="AE1032" s="26" t="s">
        <v>2224</v>
      </c>
      <c r="AF1032" s="27" t="s">
        <v>78</v>
      </c>
      <c r="AH1032" s="27" t="s">
        <v>423</v>
      </c>
      <c r="AI1032" s="118" t="s">
        <v>2226</v>
      </c>
      <c r="AJ1032" s="184">
        <v>40</v>
      </c>
      <c r="AM1032" s="110">
        <v>10225874</v>
      </c>
      <c r="AO1032" s="184">
        <v>2024</v>
      </c>
      <c r="AP1032" s="38">
        <v>45414</v>
      </c>
      <c r="AQ1032" s="38">
        <v>45453</v>
      </c>
      <c r="AR1032" s="39" t="s">
        <v>39</v>
      </c>
      <c r="AS1032" s="39" t="s">
        <v>31</v>
      </c>
      <c r="AU1032" s="41">
        <v>2.2916666666666665</v>
      </c>
      <c r="AV1032" s="42" t="s">
        <v>2055</v>
      </c>
      <c r="AW1032" s="39">
        <v>943</v>
      </c>
      <c r="BB1032" s="178" t="s">
        <v>155</v>
      </c>
      <c r="BD1032" s="96"/>
      <c r="BF1032" s="27" t="s">
        <v>53</v>
      </c>
      <c r="BG1032" s="45">
        <v>45470</v>
      </c>
      <c r="BH1032" s="45"/>
      <c r="BJ1032" s="26"/>
      <c r="BK1032" s="26"/>
      <c r="BL1032" s="26"/>
      <c r="BM1032" s="26"/>
      <c r="BN1032" s="79"/>
      <c r="BP1032" s="26">
        <f>Tabela3[[#This Row],[1º trim/2025]]+Tabela3[[#This Row],[2º trim/2025]]+Tabela3[[#This Row],[3º trim/2025]]+Tabela3[[#This Row],[4º trim/2025]]</f>
        <v>0</v>
      </c>
      <c r="BQ1032" s="26"/>
      <c r="BR1032" s="26"/>
      <c r="BS1032" s="26"/>
      <c r="BT1032" s="26"/>
    </row>
    <row r="1033" spans="1:72" hidden="1" x14ac:dyDescent="0.25">
      <c r="A1033" s="44" t="s">
        <v>501</v>
      </c>
      <c r="B1033" s="273">
        <v>1033</v>
      </c>
      <c r="C1033" s="36">
        <v>2024</v>
      </c>
      <c r="D1033" s="118" t="s">
        <v>2426</v>
      </c>
      <c r="E1033" s="118" t="s">
        <v>2427</v>
      </c>
      <c r="F1033" s="118" t="s">
        <v>3826</v>
      </c>
      <c r="H1033" s="224" t="s">
        <v>3775</v>
      </c>
      <c r="J1033" s="224" t="s">
        <v>3701</v>
      </c>
      <c r="Q1033" s="30" t="s">
        <v>750</v>
      </c>
      <c r="AF1033" s="27" t="s">
        <v>2510</v>
      </c>
      <c r="AG1033" s="27" t="s">
        <v>1834</v>
      </c>
      <c r="AH1033" s="27" t="s">
        <v>423</v>
      </c>
      <c r="AL1033" s="120" t="s">
        <v>29</v>
      </c>
      <c r="AN1033" s="27" t="s">
        <v>154</v>
      </c>
      <c r="AO1033" s="184">
        <v>2024</v>
      </c>
      <c r="AP1033" s="38" t="s">
        <v>501</v>
      </c>
      <c r="AQ1033" s="38" t="s">
        <v>501</v>
      </c>
      <c r="AR1033" s="39" t="s">
        <v>664</v>
      </c>
      <c r="AS1033" s="39" t="s">
        <v>31</v>
      </c>
      <c r="AT1033" s="40" t="s">
        <v>424</v>
      </c>
      <c r="AU1033" s="41">
        <v>0.5</v>
      </c>
      <c r="AV1033" s="42" t="s">
        <v>2086</v>
      </c>
      <c r="AW1033" s="39">
        <v>981</v>
      </c>
      <c r="AY1033" s="30" t="s">
        <v>2429</v>
      </c>
      <c r="BB1033" s="178"/>
      <c r="BC1033" s="96" t="s">
        <v>501</v>
      </c>
      <c r="BF1033" s="27" t="s">
        <v>3655</v>
      </c>
      <c r="BG1033" s="45">
        <v>45741</v>
      </c>
      <c r="BH1033" s="307"/>
      <c r="BM1033" s="27" t="s">
        <v>3827</v>
      </c>
      <c r="BN1033" s="194">
        <v>194</v>
      </c>
      <c r="BP1033" s="26">
        <f>Tabela3[[#This Row],[1º trim/2025]]+Tabela3[[#This Row],[2º trim/2025]]+Tabela3[[#This Row],[3º trim/2025]]+Tabela3[[#This Row],[4º trim/2025]]</f>
        <v>29</v>
      </c>
      <c r="BQ1033" s="28">
        <v>29</v>
      </c>
    </row>
    <row r="1034" spans="1:72" hidden="1" x14ac:dyDescent="0.25">
      <c r="B1034" s="26">
        <v>1034</v>
      </c>
      <c r="C1034" s="36">
        <v>2024</v>
      </c>
      <c r="D1034" s="27" t="s">
        <v>2975</v>
      </c>
      <c r="E1034" s="27" t="s">
        <v>2976</v>
      </c>
      <c r="F1034" s="27"/>
      <c r="G1034" s="224"/>
      <c r="Q1034" s="30" t="s">
        <v>750</v>
      </c>
      <c r="X1034" s="26" t="s">
        <v>2977</v>
      </c>
      <c r="AF1034" s="27" t="s">
        <v>610</v>
      </c>
      <c r="AG1034" s="27" t="s">
        <v>1834</v>
      </c>
      <c r="AH1034" s="27" t="s">
        <v>423</v>
      </c>
      <c r="AL1034" s="120" t="s">
        <v>29</v>
      </c>
      <c r="AN1034" s="27" t="s">
        <v>154</v>
      </c>
      <c r="AP1034" s="38" t="s">
        <v>501</v>
      </c>
      <c r="AQ1034" s="38" t="s">
        <v>501</v>
      </c>
      <c r="AS1034" s="39" t="s">
        <v>31</v>
      </c>
      <c r="AT1034" s="40" t="s">
        <v>424</v>
      </c>
      <c r="AU1034" s="41">
        <v>1.6666666666666667</v>
      </c>
      <c r="AV1034" s="42" t="s">
        <v>1894</v>
      </c>
      <c r="AY1034" s="30" t="s">
        <v>2756</v>
      </c>
      <c r="BB1034" s="178" t="s">
        <v>1185</v>
      </c>
      <c r="BC1034" s="96" t="s">
        <v>501</v>
      </c>
      <c r="BD1034" s="96">
        <v>45572</v>
      </c>
      <c r="BE1034" s="46" t="s">
        <v>3828</v>
      </c>
      <c r="BH1034" s="307"/>
      <c r="BJ1034" s="26"/>
      <c r="BK1034" s="26"/>
      <c r="BL1034" s="26" t="e">
        <v>#VALUE!</v>
      </c>
      <c r="BM1034" s="26"/>
      <c r="BN1034" s="79"/>
      <c r="BP1034" s="26">
        <f>Tabela3[[#This Row],[1º trim/2025]]+Tabela3[[#This Row],[2º trim/2025]]+Tabela3[[#This Row],[3º trim/2025]]+Tabela3[[#This Row],[4º trim/2025]]</f>
        <v>0</v>
      </c>
      <c r="BQ1034" s="26"/>
      <c r="BR1034" s="26"/>
      <c r="BS1034" s="26"/>
      <c r="BT1034" s="26"/>
    </row>
    <row r="1035" spans="1:72" hidden="1" x14ac:dyDescent="0.25">
      <c r="B1035" s="273">
        <v>1035</v>
      </c>
      <c r="C1035" s="36">
        <v>2024</v>
      </c>
      <c r="D1035" s="118" t="s">
        <v>2986</v>
      </c>
      <c r="E1035" s="118" t="s">
        <v>2987</v>
      </c>
      <c r="BB1035" s="178" t="s">
        <v>155</v>
      </c>
      <c r="BD1035" s="96"/>
      <c r="BF1035" s="27" t="s">
        <v>44</v>
      </c>
      <c r="BG1035" s="45">
        <v>45642</v>
      </c>
      <c r="BH1035" s="45"/>
      <c r="BJ1035" s="26"/>
      <c r="BK1035" s="26"/>
      <c r="BL1035" s="26"/>
      <c r="BM1035" s="26"/>
      <c r="BN1035" s="79">
        <v>4</v>
      </c>
      <c r="BP1035" s="26">
        <f>Tabela3[[#This Row],[1º trim/2025]]+Tabela3[[#This Row],[2º trim/2025]]+Tabela3[[#This Row],[3º trim/2025]]+Tabela3[[#This Row],[4º trim/2025]]</f>
        <v>0</v>
      </c>
      <c r="BQ1035" s="26"/>
      <c r="BR1035" s="26"/>
      <c r="BS1035" s="26"/>
      <c r="BT1035" s="26"/>
    </row>
    <row r="1036" spans="1:72" hidden="1" x14ac:dyDescent="0.25">
      <c r="B1036" s="273">
        <v>1036</v>
      </c>
      <c r="C1036" s="36">
        <v>2024</v>
      </c>
      <c r="D1036" s="118" t="s">
        <v>1971</v>
      </c>
      <c r="E1036" s="118" t="s">
        <v>1972</v>
      </c>
      <c r="H1036" s="224" t="s">
        <v>5</v>
      </c>
      <c r="O1036" s="224" t="s">
        <v>3646</v>
      </c>
      <c r="X1036" s="26" t="s">
        <v>1973</v>
      </c>
      <c r="AD1036" s="26" t="s">
        <v>1975</v>
      </c>
      <c r="AF1036" s="27" t="s">
        <v>91</v>
      </c>
      <c r="AG1036" s="27" t="s">
        <v>1976</v>
      </c>
      <c r="AH1036" s="27" t="s">
        <v>423</v>
      </c>
      <c r="AJ1036" s="184">
        <v>40</v>
      </c>
      <c r="AM1036" s="110">
        <v>10294513</v>
      </c>
      <c r="AN1036" s="27" t="s">
        <v>154</v>
      </c>
      <c r="AO1036" s="184">
        <v>2024</v>
      </c>
      <c r="AP1036" s="38">
        <v>45456</v>
      </c>
      <c r="AQ1036" s="38">
        <v>45488</v>
      </c>
      <c r="AR1036" s="39" t="s">
        <v>664</v>
      </c>
      <c r="AS1036" s="39" t="s">
        <v>31</v>
      </c>
      <c r="AT1036" s="40" t="s">
        <v>972</v>
      </c>
      <c r="AU1036" s="41">
        <v>1.25</v>
      </c>
      <c r="AV1036" s="42" t="s">
        <v>1794</v>
      </c>
      <c r="AW1036" s="39">
        <v>884</v>
      </c>
      <c r="AY1036" s="30" t="s">
        <v>1979</v>
      </c>
      <c r="BB1036" s="178" t="s">
        <v>155</v>
      </c>
      <c r="BD1036" s="96"/>
      <c r="BG1036" s="45">
        <v>45523</v>
      </c>
      <c r="BH1036" s="33" t="s">
        <v>1974</v>
      </c>
      <c r="BJ1036" s="26"/>
      <c r="BK1036" s="26"/>
      <c r="BL1036" s="26"/>
      <c r="BM1036" s="26"/>
      <c r="BN1036" s="79"/>
      <c r="BP1036" s="26">
        <f>Tabela3[[#This Row],[1º trim/2025]]+Tabela3[[#This Row],[2º trim/2025]]+Tabela3[[#This Row],[3º trim/2025]]+Tabela3[[#This Row],[4º trim/2025]]</f>
        <v>0</v>
      </c>
      <c r="BQ1036" s="26"/>
      <c r="BR1036" s="26"/>
      <c r="BS1036" s="26"/>
      <c r="BT1036" s="26"/>
    </row>
    <row r="1037" spans="1:72" hidden="1" x14ac:dyDescent="0.25">
      <c r="B1037" s="273">
        <v>1037</v>
      </c>
      <c r="C1037" s="36">
        <v>2024</v>
      </c>
      <c r="D1037" s="118" t="s">
        <v>2277</v>
      </c>
      <c r="E1037" s="118" t="s">
        <v>1813</v>
      </c>
      <c r="K1037" s="224" t="s">
        <v>3646</v>
      </c>
      <c r="L1037" s="224" t="s">
        <v>2131</v>
      </c>
      <c r="N1037" s="225" t="s">
        <v>3667</v>
      </c>
      <c r="O1037" s="225"/>
      <c r="AK1037" s="184" t="s">
        <v>2131</v>
      </c>
      <c r="AM1037" s="110" t="s">
        <v>2279</v>
      </c>
      <c r="AO1037" s="184">
        <v>2024</v>
      </c>
      <c r="AP1037" s="38">
        <v>45420</v>
      </c>
      <c r="AQ1037" s="38">
        <v>45420</v>
      </c>
      <c r="AT1037" s="40" t="s">
        <v>424</v>
      </c>
      <c r="AU1037" s="41">
        <v>0.125</v>
      </c>
      <c r="AV1037" s="42" t="s">
        <v>1968</v>
      </c>
      <c r="AW1037" s="39">
        <v>953</v>
      </c>
      <c r="AY1037" s="30" t="s">
        <v>2281</v>
      </c>
      <c r="BB1037" s="178" t="s">
        <v>155</v>
      </c>
      <c r="BD1037" s="96"/>
      <c r="BG1037" s="45">
        <v>45474</v>
      </c>
      <c r="BH1037" s="34" t="s">
        <v>2278</v>
      </c>
      <c r="BJ1037" s="26"/>
      <c r="BK1037" s="26"/>
      <c r="BL1037" s="26"/>
      <c r="BM1037" s="26" t="s">
        <v>3829</v>
      </c>
      <c r="BN1037" s="79">
        <v>287</v>
      </c>
      <c r="BP1037" s="26">
        <f>Tabela3[[#This Row],[1º trim/2025]]+Tabela3[[#This Row],[2º trim/2025]]+Tabela3[[#This Row],[3º trim/2025]]+Tabela3[[#This Row],[4º trim/2025]]</f>
        <v>0</v>
      </c>
      <c r="BQ1037" s="26"/>
      <c r="BR1037" s="26"/>
      <c r="BS1037" s="26"/>
      <c r="BT1037" s="26"/>
    </row>
    <row r="1038" spans="1:72" hidden="1" x14ac:dyDescent="0.25">
      <c r="A1038" s="26" t="s">
        <v>3556</v>
      </c>
      <c r="B1038" s="273">
        <v>1038</v>
      </c>
      <c r="C1038" s="36">
        <v>2024</v>
      </c>
      <c r="D1038" s="118" t="s">
        <v>2994</v>
      </c>
      <c r="E1038" s="118" t="s">
        <v>2995</v>
      </c>
      <c r="X1038" s="26" t="s">
        <v>2996</v>
      </c>
      <c r="AH1038" s="27" t="s">
        <v>28</v>
      </c>
      <c r="AL1038" s="120" t="s">
        <v>38</v>
      </c>
      <c r="AN1038" s="27" t="s">
        <v>2997</v>
      </c>
      <c r="AO1038" s="184">
        <v>2024</v>
      </c>
      <c r="AP1038" s="38">
        <v>45428</v>
      </c>
      <c r="AQ1038" s="38">
        <v>45430</v>
      </c>
      <c r="AS1038" s="39" t="s">
        <v>720</v>
      </c>
      <c r="AV1038" s="42" t="s">
        <v>1794</v>
      </c>
      <c r="BB1038" s="178" t="s">
        <v>155</v>
      </c>
      <c r="BD1038" s="96"/>
      <c r="BF1038" s="27" t="s">
        <v>44</v>
      </c>
      <c r="BG1038" s="45">
        <v>45470</v>
      </c>
      <c r="BH1038" s="45"/>
      <c r="BJ1038" s="26"/>
      <c r="BK1038" s="26"/>
      <c r="BL1038" s="26"/>
      <c r="BM1038" s="26"/>
      <c r="BN1038" s="79"/>
      <c r="BP1038" s="26">
        <f>Tabela3[[#This Row],[1º trim/2025]]+Tabela3[[#This Row],[2º trim/2025]]+Tabela3[[#This Row],[3º trim/2025]]+Tabela3[[#This Row],[4º trim/2025]]</f>
        <v>0</v>
      </c>
      <c r="BQ1038" s="26"/>
      <c r="BR1038" s="26"/>
      <c r="BS1038" s="26"/>
      <c r="BT1038" s="26"/>
    </row>
    <row r="1039" spans="1:72" hidden="1" x14ac:dyDescent="0.25">
      <c r="B1039" s="26">
        <v>1039</v>
      </c>
      <c r="C1039" s="36">
        <v>2024</v>
      </c>
      <c r="D1039" s="27" t="s">
        <v>3009</v>
      </c>
      <c r="E1039" s="27" t="s">
        <v>3010</v>
      </c>
      <c r="F1039" s="27"/>
      <c r="G1039" s="224"/>
      <c r="AC1039" s="26" t="s">
        <v>572</v>
      </c>
      <c r="AO1039" s="184">
        <v>2024</v>
      </c>
      <c r="AP1039" s="38">
        <v>45446</v>
      </c>
      <c r="AQ1039" s="38">
        <v>45450</v>
      </c>
      <c r="BB1039" s="178" t="s">
        <v>1185</v>
      </c>
      <c r="BD1039" s="96"/>
      <c r="BE1039" s="46" t="s">
        <v>3011</v>
      </c>
      <c r="BH1039" s="45"/>
      <c r="BJ1039" s="26"/>
      <c r="BK1039" s="26"/>
      <c r="BL1039" s="26"/>
      <c r="BM1039" s="26"/>
      <c r="BN1039" s="79"/>
      <c r="BP1039" s="26">
        <f>Tabela3[[#This Row],[1º trim/2025]]+Tabela3[[#This Row],[2º trim/2025]]+Tabela3[[#This Row],[3º trim/2025]]+Tabela3[[#This Row],[4º trim/2025]]</f>
        <v>0</v>
      </c>
      <c r="BQ1039" s="26"/>
      <c r="BR1039" s="26"/>
      <c r="BS1039" s="26"/>
      <c r="BT1039" s="26"/>
    </row>
    <row r="1040" spans="1:72" hidden="1" x14ac:dyDescent="0.25">
      <c r="B1040" s="273">
        <v>1040</v>
      </c>
      <c r="C1040" s="36">
        <v>2024</v>
      </c>
      <c r="D1040" s="118" t="s">
        <v>2267</v>
      </c>
      <c r="E1040" s="118" t="s">
        <v>2268</v>
      </c>
      <c r="AO1040" s="184">
        <v>2024</v>
      </c>
      <c r="AP1040" s="38">
        <v>45414</v>
      </c>
      <c r="AQ1040" s="38">
        <v>45414</v>
      </c>
      <c r="AV1040" s="42" t="s">
        <v>1899</v>
      </c>
      <c r="AW1040" s="39">
        <v>951</v>
      </c>
      <c r="BB1040" s="178" t="s">
        <v>155</v>
      </c>
      <c r="BD1040" s="96"/>
      <c r="BE1040" s="46" t="s">
        <v>2270</v>
      </c>
      <c r="BG1040" s="45">
        <v>45492</v>
      </c>
      <c r="BH1040" s="33" t="s">
        <v>2269</v>
      </c>
      <c r="BJ1040" s="26"/>
      <c r="BK1040" s="26"/>
      <c r="BL1040" s="26"/>
      <c r="BM1040" s="26"/>
      <c r="BN1040" s="79"/>
      <c r="BP1040" s="26">
        <f>Tabela3[[#This Row],[1º trim/2025]]+Tabela3[[#This Row],[2º trim/2025]]+Tabela3[[#This Row],[3º trim/2025]]+Tabela3[[#This Row],[4º trim/2025]]</f>
        <v>0</v>
      </c>
      <c r="BQ1040" s="26"/>
      <c r="BR1040" s="26"/>
      <c r="BS1040" s="26"/>
      <c r="BT1040" s="26"/>
    </row>
    <row r="1041" spans="1:72" hidden="1" x14ac:dyDescent="0.25">
      <c r="B1041" s="273">
        <v>1041</v>
      </c>
      <c r="C1041" s="36">
        <v>2024</v>
      </c>
      <c r="D1041" s="118" t="s">
        <v>3012</v>
      </c>
      <c r="E1041" s="118" t="s">
        <v>3013</v>
      </c>
      <c r="S1041" s="30" t="s">
        <v>3014</v>
      </c>
      <c r="T1041" s="31" t="s">
        <v>3015</v>
      </c>
      <c r="AJ1041" s="184">
        <v>2</v>
      </c>
      <c r="AL1041" s="120" t="s">
        <v>47</v>
      </c>
      <c r="AM1041" s="110" t="s">
        <v>3016</v>
      </c>
      <c r="AO1041" s="184">
        <v>2024</v>
      </c>
      <c r="AP1041" s="38">
        <v>45555</v>
      </c>
      <c r="AQ1041" s="38">
        <v>45596</v>
      </c>
      <c r="AS1041" s="39" t="s">
        <v>1081</v>
      </c>
      <c r="AT1041" s="40" t="s">
        <v>3017</v>
      </c>
      <c r="AV1041" s="42" t="s">
        <v>573</v>
      </c>
      <c r="BB1041" s="178" t="s">
        <v>155</v>
      </c>
      <c r="BD1041" s="96"/>
      <c r="BE1041" s="46" t="s">
        <v>3018</v>
      </c>
      <c r="BF1041" s="27" t="s">
        <v>44</v>
      </c>
      <c r="BG1041" s="45">
        <v>45686</v>
      </c>
      <c r="BH1041" s="45"/>
      <c r="BJ1041" s="26"/>
      <c r="BK1041" s="26"/>
      <c r="BL1041" s="26"/>
      <c r="BM1041" s="26"/>
      <c r="BN1041" s="79">
        <v>2</v>
      </c>
      <c r="BP1041" s="26">
        <f>Tabela3[[#This Row],[1º trim/2025]]+Tabela3[[#This Row],[2º trim/2025]]+Tabela3[[#This Row],[3º trim/2025]]+Tabela3[[#This Row],[4º trim/2025]]</f>
        <v>0</v>
      </c>
      <c r="BR1041" s="26"/>
      <c r="BS1041" s="26"/>
      <c r="BT1041" s="26"/>
    </row>
    <row r="1042" spans="1:72" hidden="1" x14ac:dyDescent="0.25">
      <c r="B1042" s="273">
        <v>1042</v>
      </c>
      <c r="C1042" s="36">
        <v>2024</v>
      </c>
      <c r="D1042" s="118" t="s">
        <v>3019</v>
      </c>
      <c r="E1042" s="118" t="s">
        <v>3020</v>
      </c>
      <c r="Q1042" s="30" t="s">
        <v>2760</v>
      </c>
      <c r="AO1042" s="184">
        <v>2024</v>
      </c>
      <c r="AP1042" s="38">
        <v>45460</v>
      </c>
      <c r="AQ1042" s="38">
        <v>45464</v>
      </c>
      <c r="AT1042" s="40" t="s">
        <v>3830</v>
      </c>
      <c r="AV1042" s="42" t="s">
        <v>573</v>
      </c>
      <c r="BB1042" s="178" t="s">
        <v>155</v>
      </c>
      <c r="BD1042" s="96"/>
      <c r="BE1042" s="46" t="s">
        <v>3022</v>
      </c>
      <c r="BF1042" s="27" t="s">
        <v>44</v>
      </c>
      <c r="BG1042" s="45">
        <v>45545</v>
      </c>
      <c r="BH1042" s="45"/>
      <c r="BJ1042" s="26"/>
      <c r="BK1042" s="26"/>
      <c r="BL1042" s="26"/>
      <c r="BM1042" s="26"/>
      <c r="BN1042" s="79"/>
      <c r="BP1042" s="26">
        <f>Tabela3[[#This Row],[1º trim/2025]]+Tabela3[[#This Row],[2º trim/2025]]+Tabela3[[#This Row],[3º trim/2025]]+Tabela3[[#This Row],[4º trim/2025]]</f>
        <v>0</v>
      </c>
      <c r="BQ1042" s="26"/>
      <c r="BR1042" s="26"/>
      <c r="BS1042" s="26"/>
      <c r="BT1042" s="26"/>
    </row>
    <row r="1043" spans="1:72" hidden="1" x14ac:dyDescent="0.25">
      <c r="A1043" s="26" t="s">
        <v>501</v>
      </c>
      <c r="B1043" s="273">
        <v>1043</v>
      </c>
      <c r="D1043" s="118" t="s">
        <v>3023</v>
      </c>
      <c r="E1043" s="118" t="s">
        <v>3024</v>
      </c>
      <c r="F1043" s="118" t="s">
        <v>3831</v>
      </c>
      <c r="G1043" s="296" t="s">
        <v>3654</v>
      </c>
      <c r="AL1043" s="120" t="s">
        <v>29</v>
      </c>
      <c r="AN1043" s="27" t="s">
        <v>154</v>
      </c>
      <c r="AP1043" s="38" t="s">
        <v>501</v>
      </c>
      <c r="AQ1043" s="38" t="s">
        <v>501</v>
      </c>
      <c r="AR1043" s="39" t="s">
        <v>664</v>
      </c>
      <c r="AS1043" s="39" t="s">
        <v>31</v>
      </c>
      <c r="AT1043" s="40" t="s">
        <v>424</v>
      </c>
      <c r="AU1043" s="41">
        <v>1.6666666666666667</v>
      </c>
      <c r="AV1043" s="42" t="s">
        <v>1894</v>
      </c>
      <c r="BB1043" s="211" t="s">
        <v>2756</v>
      </c>
      <c r="BD1043" s="96">
        <v>45762</v>
      </c>
      <c r="BE1043" s="46" t="s">
        <v>3243</v>
      </c>
      <c r="BH1043" s="45"/>
      <c r="BP1043" s="26">
        <f>Tabela3[[#This Row],[1º trim/2025]]+Tabela3[[#This Row],[2º trim/2025]]+Tabela3[[#This Row],[3º trim/2025]]+Tabela3[[#This Row],[4º trim/2025]]</f>
        <v>0</v>
      </c>
    </row>
    <row r="1044" spans="1:72" hidden="1" x14ac:dyDescent="0.25">
      <c r="B1044" s="273">
        <v>1044</v>
      </c>
      <c r="C1044" s="36">
        <v>2024</v>
      </c>
      <c r="D1044" s="118" t="s">
        <v>3030</v>
      </c>
      <c r="E1044" s="118" t="s">
        <v>3031</v>
      </c>
      <c r="Q1044" s="30" t="s">
        <v>2061</v>
      </c>
      <c r="AF1044" s="27" t="s">
        <v>78</v>
      </c>
      <c r="AJ1044" s="184">
        <v>10</v>
      </c>
      <c r="AM1044" s="110" t="s">
        <v>3032</v>
      </c>
      <c r="AN1044" s="27" t="s">
        <v>257</v>
      </c>
      <c r="AO1044" s="184">
        <v>2024</v>
      </c>
      <c r="AP1044" s="38">
        <v>45460</v>
      </c>
      <c r="AQ1044" s="38">
        <v>45471</v>
      </c>
      <c r="AS1044" s="39" t="s">
        <v>720</v>
      </c>
      <c r="AU1044" s="41">
        <v>1.6666666666666667</v>
      </c>
      <c r="AV1044" s="42" t="s">
        <v>1894</v>
      </c>
      <c r="BB1044" s="178" t="s">
        <v>155</v>
      </c>
      <c r="BD1044" s="96"/>
      <c r="BF1044" s="27" t="s">
        <v>53</v>
      </c>
      <c r="BG1044" s="45">
        <v>45485</v>
      </c>
      <c r="BH1044" s="45"/>
      <c r="BJ1044" s="26"/>
      <c r="BK1044" s="26"/>
      <c r="BL1044" s="26"/>
      <c r="BN1044" s="79">
        <v>11</v>
      </c>
      <c r="BP1044" s="26">
        <f>Tabela3[[#This Row],[1º trim/2025]]+Tabela3[[#This Row],[2º trim/2025]]+Tabela3[[#This Row],[3º trim/2025]]+Tabela3[[#This Row],[4º trim/2025]]</f>
        <v>0</v>
      </c>
      <c r="BQ1044" s="26"/>
      <c r="BR1044" s="26"/>
      <c r="BS1044" s="26"/>
      <c r="BT1044" s="26"/>
    </row>
    <row r="1045" spans="1:72" hidden="1" x14ac:dyDescent="0.25">
      <c r="B1045" s="273">
        <v>1045</v>
      </c>
      <c r="C1045" s="36">
        <v>2024</v>
      </c>
      <c r="D1045" s="118" t="s">
        <v>1412</v>
      </c>
      <c r="E1045" s="118" t="s">
        <v>1413</v>
      </c>
      <c r="N1045" s="224" t="s">
        <v>3667</v>
      </c>
      <c r="AO1045" s="184">
        <v>2024</v>
      </c>
      <c r="AP1045" s="38">
        <v>45583</v>
      </c>
      <c r="AQ1045" s="38">
        <v>45604</v>
      </c>
      <c r="AV1045" s="42">
        <v>20</v>
      </c>
      <c r="AW1045" s="39">
        <v>740</v>
      </c>
      <c r="BB1045" s="178" t="s">
        <v>155</v>
      </c>
      <c r="BD1045" s="96"/>
      <c r="BH1045" s="307" t="s">
        <v>3544</v>
      </c>
      <c r="BI1045" s="45" t="s">
        <v>3832</v>
      </c>
      <c r="BM1045" s="27" t="s">
        <v>3832</v>
      </c>
      <c r="BN1045" s="194">
        <v>11</v>
      </c>
      <c r="BP1045" s="26">
        <f>Tabela3[[#This Row],[1º trim/2025]]+Tabela3[[#This Row],[2º trim/2025]]+Tabela3[[#This Row],[3º trim/2025]]+Tabela3[[#This Row],[4º trim/2025]]</f>
        <v>0</v>
      </c>
    </row>
    <row r="1046" spans="1:72" hidden="1" x14ac:dyDescent="0.25">
      <c r="B1046" s="273">
        <v>1046</v>
      </c>
      <c r="C1046" s="36">
        <v>2024</v>
      </c>
      <c r="D1046" s="118" t="s">
        <v>2569</v>
      </c>
      <c r="E1046" s="118" t="s">
        <v>2570</v>
      </c>
      <c r="AM1046" s="110" t="s">
        <v>2571</v>
      </c>
      <c r="AO1046" s="184">
        <v>2024</v>
      </c>
      <c r="AP1046" s="38">
        <v>45582</v>
      </c>
      <c r="AQ1046" s="38">
        <v>45583</v>
      </c>
      <c r="AR1046" s="39" t="s">
        <v>664</v>
      </c>
      <c r="AS1046" s="39" t="s">
        <v>1656</v>
      </c>
      <c r="AT1046" s="40" t="s">
        <v>2250</v>
      </c>
      <c r="AV1046" s="42" t="s">
        <v>2572</v>
      </c>
      <c r="AW1046" s="39">
        <v>1016</v>
      </c>
      <c r="BB1046" s="178" t="s">
        <v>155</v>
      </c>
      <c r="BF1046" s="27" t="s">
        <v>3655</v>
      </c>
      <c r="BG1046" s="45">
        <v>45741</v>
      </c>
      <c r="BH1046" s="45"/>
      <c r="BJ1046" s="26"/>
      <c r="BK1046" s="26"/>
      <c r="BL1046" s="26"/>
      <c r="BN1046" s="79"/>
      <c r="BP1046" s="26">
        <f>Tabela3[[#This Row],[1º trim/2025]]+Tabela3[[#This Row],[2º trim/2025]]+Tabela3[[#This Row],[3º trim/2025]]+Tabela3[[#This Row],[4º trim/2025]]</f>
        <v>2</v>
      </c>
      <c r="BQ1046" s="28">
        <v>2</v>
      </c>
      <c r="BR1046" s="26"/>
      <c r="BS1046" s="26"/>
      <c r="BT1046" s="26"/>
    </row>
    <row r="1047" spans="1:72" hidden="1" x14ac:dyDescent="0.25">
      <c r="B1047" s="26">
        <v>1047</v>
      </c>
      <c r="C1047" s="36">
        <v>2024</v>
      </c>
      <c r="D1047" s="27" t="s">
        <v>3036</v>
      </c>
      <c r="E1047" s="27" t="s">
        <v>3037</v>
      </c>
      <c r="F1047" s="27"/>
      <c r="G1047" s="224"/>
      <c r="AO1047" s="184">
        <v>2024</v>
      </c>
      <c r="AQ1047" s="38">
        <v>45587</v>
      </c>
      <c r="BB1047" s="178" t="s">
        <v>1185</v>
      </c>
      <c r="BD1047" s="96">
        <v>45614</v>
      </c>
      <c r="BH1047" s="45"/>
      <c r="BJ1047" s="26"/>
      <c r="BK1047" s="26"/>
      <c r="BL1047" s="26"/>
      <c r="BN1047" s="79"/>
      <c r="BP1047" s="26">
        <f>Tabela3[[#This Row],[1º trim/2025]]+Tabela3[[#This Row],[2º trim/2025]]+Tabela3[[#This Row],[3º trim/2025]]+Tabela3[[#This Row],[4º trim/2025]]</f>
        <v>0</v>
      </c>
      <c r="BQ1047" s="26"/>
      <c r="BR1047" s="26"/>
      <c r="BS1047" s="26"/>
      <c r="BT1047" s="26"/>
    </row>
    <row r="1048" spans="1:72" hidden="1" x14ac:dyDescent="0.25">
      <c r="B1048" s="273">
        <v>1048</v>
      </c>
      <c r="C1048" s="36">
        <v>2024</v>
      </c>
      <c r="D1048" s="118" t="s">
        <v>2419</v>
      </c>
      <c r="E1048" s="118" t="s">
        <v>2420</v>
      </c>
      <c r="H1048" s="224" t="s">
        <v>5</v>
      </c>
      <c r="I1048" s="224" t="s">
        <v>3669</v>
      </c>
      <c r="O1048" s="224" t="s">
        <v>3646</v>
      </c>
      <c r="AF1048" s="27" t="s">
        <v>2422</v>
      </c>
      <c r="AG1048" s="27" t="s">
        <v>2423</v>
      </c>
      <c r="AM1048" s="110" t="s">
        <v>2424</v>
      </c>
      <c r="AO1048" s="184">
        <v>2024</v>
      </c>
      <c r="AP1048" s="38">
        <v>45512</v>
      </c>
      <c r="AQ1048" s="38">
        <v>45548</v>
      </c>
      <c r="AR1048" s="39" t="s">
        <v>664</v>
      </c>
      <c r="AS1048" s="39" t="s">
        <v>2425</v>
      </c>
      <c r="AT1048" s="40" t="s">
        <v>972</v>
      </c>
      <c r="AU1048" s="41">
        <v>1.6666666666666667</v>
      </c>
      <c r="AV1048" s="42" t="s">
        <v>1894</v>
      </c>
      <c r="AW1048" s="39">
        <v>980</v>
      </c>
      <c r="BB1048" s="178" t="s">
        <v>155</v>
      </c>
      <c r="BD1048" s="96"/>
      <c r="BF1048" s="27" t="s">
        <v>3655</v>
      </c>
      <c r="BG1048" s="45">
        <v>45565</v>
      </c>
      <c r="BH1048" s="34" t="s">
        <v>2421</v>
      </c>
      <c r="BJ1048" s="26"/>
      <c r="BK1048" s="26"/>
      <c r="BL1048" s="26"/>
      <c r="BN1048" s="79">
        <v>17</v>
      </c>
      <c r="BP1048" s="26">
        <f>Tabela3[[#This Row],[1º trim/2025]]+Tabela3[[#This Row],[2º trim/2025]]+Tabela3[[#This Row],[3º trim/2025]]+Tabela3[[#This Row],[4º trim/2025]]</f>
        <v>0</v>
      </c>
      <c r="BQ1048" s="26"/>
      <c r="BR1048" s="26"/>
      <c r="BS1048" s="26"/>
      <c r="BT1048" s="26"/>
    </row>
    <row r="1049" spans="1:72" hidden="1" x14ac:dyDescent="0.25">
      <c r="B1049" s="273">
        <v>1049</v>
      </c>
      <c r="C1049" s="36">
        <v>2024</v>
      </c>
      <c r="D1049" s="118" t="s">
        <v>3047</v>
      </c>
      <c r="E1049" s="118" t="s">
        <v>3048</v>
      </c>
      <c r="AH1049" s="27" t="s">
        <v>28</v>
      </c>
      <c r="AJ1049" s="184">
        <v>400</v>
      </c>
      <c r="AM1049" s="110" t="s">
        <v>3049</v>
      </c>
      <c r="AN1049" s="27" t="s">
        <v>215</v>
      </c>
      <c r="AO1049" s="184">
        <v>2024</v>
      </c>
      <c r="AP1049" s="38">
        <v>45544</v>
      </c>
      <c r="AQ1049" s="38">
        <v>45546</v>
      </c>
      <c r="BB1049" s="178" t="s">
        <v>155</v>
      </c>
      <c r="BC1049" s="201"/>
      <c r="BD1049" s="96"/>
      <c r="BE1049" s="46" t="s">
        <v>3050</v>
      </c>
      <c r="BH1049" s="45"/>
      <c r="BM1049" s="194"/>
      <c r="BP1049" s="26">
        <f>Tabela3[[#This Row],[1º trim/2025]]+Tabela3[[#This Row],[2º trim/2025]]+Tabela3[[#This Row],[3º trim/2025]]+Tabela3[[#This Row],[4º trim/2025]]</f>
        <v>0</v>
      </c>
    </row>
    <row r="1050" spans="1:72" hidden="1" x14ac:dyDescent="0.25">
      <c r="B1050" s="273">
        <v>1050</v>
      </c>
      <c r="C1050" s="36">
        <v>2024</v>
      </c>
      <c r="D1050" s="118" t="s">
        <v>2285</v>
      </c>
      <c r="E1050" s="118" t="s">
        <v>2286</v>
      </c>
      <c r="AF1050" s="27" t="s">
        <v>45</v>
      </c>
      <c r="AN1050" s="27" t="s">
        <v>2287</v>
      </c>
      <c r="AO1050" s="184">
        <v>2024</v>
      </c>
      <c r="AP1050" s="38">
        <v>45432</v>
      </c>
      <c r="AQ1050" s="38">
        <v>45432</v>
      </c>
      <c r="AR1050" s="39" t="s">
        <v>664</v>
      </c>
      <c r="AS1050" s="39" t="s">
        <v>1656</v>
      </c>
      <c r="AU1050" s="41">
        <v>1.3333333333333299</v>
      </c>
      <c r="AV1050" s="42" t="s">
        <v>1744</v>
      </c>
      <c r="AW1050" s="39">
        <v>954</v>
      </c>
      <c r="AY1050" s="30" t="s">
        <v>2288</v>
      </c>
      <c r="BB1050" s="178" t="s">
        <v>155</v>
      </c>
      <c r="BD1050" s="96"/>
      <c r="BG1050" s="45">
        <v>45569</v>
      </c>
      <c r="BH1050" s="307"/>
      <c r="BJ1050" s="26"/>
      <c r="BK1050" s="26"/>
      <c r="BL1050" s="26"/>
      <c r="BM1050" s="26"/>
      <c r="BN1050" s="26"/>
      <c r="BO1050" s="79"/>
      <c r="BP1050" s="26">
        <f>Tabela3[[#This Row],[1º trim/2025]]+Tabela3[[#This Row],[2º trim/2025]]+Tabela3[[#This Row],[3º trim/2025]]+Tabela3[[#This Row],[4º trim/2025]]</f>
        <v>0</v>
      </c>
      <c r="BQ1050" s="26"/>
      <c r="BR1050" s="26"/>
      <c r="BS1050" s="26"/>
      <c r="BT1050" s="26"/>
    </row>
    <row r="1051" spans="1:72" hidden="1" x14ac:dyDescent="0.25">
      <c r="B1051" s="273">
        <v>1051</v>
      </c>
      <c r="C1051" s="36">
        <v>2024</v>
      </c>
      <c r="D1051" s="118" t="s">
        <v>2271</v>
      </c>
      <c r="E1051" s="118" t="s">
        <v>2272</v>
      </c>
      <c r="AI1051" s="118" t="s">
        <v>2274</v>
      </c>
      <c r="AM1051" s="110" t="s">
        <v>2275</v>
      </c>
      <c r="AO1051" s="184">
        <v>2024</v>
      </c>
      <c r="AP1051" s="38">
        <v>45415</v>
      </c>
      <c r="AQ1051" s="38">
        <v>45415</v>
      </c>
      <c r="AR1051" s="39" t="s">
        <v>664</v>
      </c>
      <c r="AS1051" s="39" t="s">
        <v>1081</v>
      </c>
      <c r="AT1051" s="40" t="s">
        <v>424</v>
      </c>
      <c r="AV1051" s="42" t="s">
        <v>833</v>
      </c>
      <c r="AW1051" s="39">
        <v>952</v>
      </c>
      <c r="AY1051" s="30" t="s">
        <v>2276</v>
      </c>
      <c r="BB1051" s="178" t="s">
        <v>155</v>
      </c>
      <c r="BD1051" s="96"/>
      <c r="BG1051" s="45">
        <v>45474</v>
      </c>
      <c r="BH1051" s="33" t="s">
        <v>2273</v>
      </c>
      <c r="BJ1051" s="26"/>
      <c r="BK1051" s="26"/>
      <c r="BL1051" s="26"/>
      <c r="BM1051" s="26"/>
      <c r="BN1051" s="26"/>
      <c r="BO1051" s="79"/>
      <c r="BP1051" s="26">
        <f>Tabela3[[#This Row],[1º trim/2025]]+Tabela3[[#This Row],[2º trim/2025]]+Tabela3[[#This Row],[3º trim/2025]]+Tabela3[[#This Row],[4º trim/2025]]</f>
        <v>0</v>
      </c>
      <c r="BQ1051" s="26"/>
      <c r="BR1051" s="26"/>
      <c r="BS1051" s="26"/>
      <c r="BT1051" s="26"/>
    </row>
    <row r="1052" spans="1:72" hidden="1" x14ac:dyDescent="0.25">
      <c r="B1052" s="273">
        <v>1052</v>
      </c>
      <c r="C1052" s="36">
        <v>2024</v>
      </c>
      <c r="D1052" s="118" t="s">
        <v>2361</v>
      </c>
      <c r="E1052" s="118" t="s">
        <v>2362</v>
      </c>
      <c r="H1052" s="224" t="s">
        <v>5</v>
      </c>
      <c r="L1052" s="224" t="s">
        <v>2131</v>
      </c>
      <c r="O1052" s="224" t="s">
        <v>3646</v>
      </c>
      <c r="X1052" s="26" t="s">
        <v>2363</v>
      </c>
      <c r="Y1052" s="26" t="s">
        <v>633</v>
      </c>
      <c r="AE1052" s="26">
        <v>2024</v>
      </c>
      <c r="AF1052" s="27" t="s">
        <v>91</v>
      </c>
      <c r="AG1052" s="27" t="s">
        <v>2364</v>
      </c>
      <c r="AJ1052" s="184">
        <v>40</v>
      </c>
      <c r="AM1052" s="110" t="s">
        <v>2365</v>
      </c>
      <c r="AN1052" s="27" t="s">
        <v>2039</v>
      </c>
      <c r="AO1052" s="184">
        <v>2024</v>
      </c>
      <c r="AP1052" s="38">
        <v>45484</v>
      </c>
      <c r="AQ1052" s="38">
        <v>45486</v>
      </c>
      <c r="AS1052" s="39" t="s">
        <v>2366</v>
      </c>
      <c r="AT1052" s="40" t="s">
        <v>972</v>
      </c>
      <c r="AU1052" s="41">
        <v>1.0416666666666667</v>
      </c>
      <c r="AV1052" s="42" t="s">
        <v>2091</v>
      </c>
      <c r="AW1052" s="39">
        <v>969</v>
      </c>
      <c r="AY1052" s="30" t="s">
        <v>2367</v>
      </c>
      <c r="BB1052" s="178" t="s">
        <v>155</v>
      </c>
      <c r="BD1052" s="96">
        <v>45545</v>
      </c>
      <c r="BE1052" s="46" t="s">
        <v>2368</v>
      </c>
      <c r="BG1052" s="45">
        <v>45545</v>
      </c>
      <c r="BH1052" s="45"/>
      <c r="BJ1052" s="26"/>
      <c r="BK1052" s="26"/>
      <c r="BL1052" s="26"/>
      <c r="BM1052" s="26"/>
      <c r="BN1052" s="26"/>
      <c r="BO1052" s="79"/>
      <c r="BP1052" s="26">
        <f>Tabela3[[#This Row],[1º trim/2025]]+Tabela3[[#This Row],[2º trim/2025]]+Tabela3[[#This Row],[3º trim/2025]]+Tabela3[[#This Row],[4º trim/2025]]</f>
        <v>0</v>
      </c>
      <c r="BQ1052" s="26"/>
      <c r="BR1052" s="26"/>
      <c r="BS1052" s="26"/>
      <c r="BT1052" s="26"/>
    </row>
    <row r="1053" spans="1:72" hidden="1" x14ac:dyDescent="0.25">
      <c r="B1053" s="273">
        <v>1053</v>
      </c>
      <c r="C1053" s="36">
        <v>2024</v>
      </c>
      <c r="D1053" s="118" t="s">
        <v>2321</v>
      </c>
      <c r="E1053" s="118" t="s">
        <v>2322</v>
      </c>
      <c r="K1053" s="224" t="s">
        <v>3646</v>
      </c>
      <c r="L1053" s="224" t="s">
        <v>2131</v>
      </c>
      <c r="AE1053" s="26" t="s">
        <v>2224</v>
      </c>
      <c r="AF1053" s="27" t="s">
        <v>3833</v>
      </c>
      <c r="AJ1053" s="184">
        <v>40</v>
      </c>
      <c r="AM1053" s="110" t="s">
        <v>2325</v>
      </c>
      <c r="AO1053" s="184">
        <v>2024</v>
      </c>
      <c r="AP1053" s="38">
        <v>45449</v>
      </c>
      <c r="AQ1053" s="38">
        <v>45449</v>
      </c>
      <c r="AR1053" s="39" t="s">
        <v>664</v>
      </c>
      <c r="AT1053" s="40" t="s">
        <v>2326</v>
      </c>
      <c r="AU1053" s="41">
        <v>0.16666666666666666</v>
      </c>
      <c r="AV1053" s="42" t="s">
        <v>1871</v>
      </c>
      <c r="AW1053" s="39">
        <v>959</v>
      </c>
      <c r="AY1053" s="30" t="s">
        <v>2327</v>
      </c>
      <c r="BB1053" s="178" t="s">
        <v>155</v>
      </c>
      <c r="BD1053" s="96"/>
      <c r="BG1053" s="45">
        <v>45485</v>
      </c>
      <c r="BH1053" s="33" t="s">
        <v>2323</v>
      </c>
      <c r="BJ1053" s="26"/>
      <c r="BK1053" s="26"/>
      <c r="BL1053" s="26"/>
      <c r="BM1053" s="26" t="s">
        <v>3834</v>
      </c>
      <c r="BN1053" s="26">
        <v>23</v>
      </c>
      <c r="BO1053" s="79"/>
      <c r="BP1053" s="26">
        <f>Tabela3[[#This Row],[1º trim/2025]]+Tabela3[[#This Row],[2º trim/2025]]+Tabela3[[#This Row],[3º trim/2025]]+Tabela3[[#This Row],[4º trim/2025]]</f>
        <v>0</v>
      </c>
      <c r="BQ1053" s="26"/>
      <c r="BR1053" s="26"/>
      <c r="BS1053" s="26"/>
      <c r="BT1053" s="26"/>
    </row>
    <row r="1054" spans="1:72" hidden="1" x14ac:dyDescent="0.25">
      <c r="B1054" s="26">
        <v>1054</v>
      </c>
      <c r="C1054" s="36">
        <v>2024</v>
      </c>
      <c r="D1054" s="27" t="s">
        <v>3062</v>
      </c>
      <c r="E1054" s="27" t="s">
        <v>2382</v>
      </c>
      <c r="F1054" s="27"/>
      <c r="G1054" s="224"/>
      <c r="P1054" s="30" t="s">
        <v>59</v>
      </c>
      <c r="AO1054" s="184">
        <v>2024</v>
      </c>
      <c r="AP1054" s="38">
        <v>45446</v>
      </c>
      <c r="AQ1054" s="38">
        <v>45450</v>
      </c>
      <c r="BB1054" s="178" t="s">
        <v>1185</v>
      </c>
      <c r="BD1054" s="96"/>
      <c r="BE1054" s="46" t="s">
        <v>2823</v>
      </c>
      <c r="BH1054" s="307"/>
      <c r="BJ1054" s="26"/>
      <c r="BK1054" s="26"/>
      <c r="BL1054" s="26"/>
      <c r="BM1054" s="26"/>
      <c r="BN1054" s="26"/>
      <c r="BO1054" s="79"/>
      <c r="BP1054" s="26">
        <f>Tabela3[[#This Row],[1º trim/2025]]+Tabela3[[#This Row],[2º trim/2025]]+Tabela3[[#This Row],[3º trim/2025]]+Tabela3[[#This Row],[4º trim/2025]]</f>
        <v>0</v>
      </c>
      <c r="BQ1054" s="26"/>
      <c r="BR1054" s="26"/>
      <c r="BS1054" s="26"/>
      <c r="BT1054" s="26"/>
    </row>
    <row r="1055" spans="1:72" hidden="1" x14ac:dyDescent="0.25">
      <c r="B1055" s="273">
        <v>1055</v>
      </c>
      <c r="C1055" s="36">
        <v>2024</v>
      </c>
      <c r="D1055" s="118" t="s">
        <v>2303</v>
      </c>
      <c r="E1055" s="118" t="s">
        <v>2304</v>
      </c>
      <c r="AM1055" s="110" t="s">
        <v>2305</v>
      </c>
      <c r="AO1055" s="184">
        <v>2024</v>
      </c>
      <c r="AP1055" s="38">
        <v>45429</v>
      </c>
      <c r="AQ1055" s="38">
        <v>45429</v>
      </c>
      <c r="AR1055" s="39" t="s">
        <v>664</v>
      </c>
      <c r="AS1055" s="39" t="s">
        <v>720</v>
      </c>
      <c r="AT1055" s="40" t="s">
        <v>2250</v>
      </c>
      <c r="AU1055" s="41">
        <v>8.3333333333333329E-2</v>
      </c>
      <c r="AV1055" s="42" t="s">
        <v>833</v>
      </c>
      <c r="AW1055" s="39">
        <v>955</v>
      </c>
      <c r="AY1055" s="30" t="s">
        <v>2307</v>
      </c>
      <c r="BB1055" s="178" t="s">
        <v>155</v>
      </c>
      <c r="BD1055" s="96"/>
      <c r="BE1055" s="46" t="s">
        <v>2308</v>
      </c>
      <c r="BG1055" s="45">
        <v>45657</v>
      </c>
      <c r="BH1055" s="45"/>
      <c r="BJ1055" s="26"/>
      <c r="BK1055" s="26"/>
      <c r="BL1055" s="26"/>
      <c r="BM1055" s="26"/>
      <c r="BN1055" s="26"/>
      <c r="BO1055" s="79"/>
      <c r="BP1055" s="26">
        <f>Tabela3[[#This Row],[1º trim/2025]]+Tabela3[[#This Row],[2º trim/2025]]+Tabela3[[#This Row],[3º trim/2025]]+Tabela3[[#This Row],[4º trim/2025]]</f>
        <v>0</v>
      </c>
      <c r="BQ1055" s="26"/>
      <c r="BR1055" s="26"/>
      <c r="BS1055" s="26"/>
      <c r="BT1055" s="26"/>
    </row>
    <row r="1056" spans="1:72" hidden="1" x14ac:dyDescent="0.25">
      <c r="A1056" s="44" t="s">
        <v>501</v>
      </c>
      <c r="B1056" s="273">
        <v>1056</v>
      </c>
      <c r="C1056" s="36">
        <v>2024</v>
      </c>
      <c r="D1056" s="118" t="s">
        <v>2407</v>
      </c>
      <c r="E1056" s="118" t="s">
        <v>2408</v>
      </c>
      <c r="H1056" s="224" t="s">
        <v>3775</v>
      </c>
      <c r="J1056" s="224" t="s">
        <v>3701</v>
      </c>
      <c r="X1056" s="26" t="s">
        <v>2409</v>
      </c>
      <c r="AG1056" s="27" t="s">
        <v>1834</v>
      </c>
      <c r="AL1056" s="120" t="s">
        <v>56</v>
      </c>
      <c r="AM1056" s="110" t="s">
        <v>2410</v>
      </c>
      <c r="AP1056" s="38" t="s">
        <v>501</v>
      </c>
      <c r="AQ1056" s="38" t="s">
        <v>501</v>
      </c>
      <c r="AR1056" s="39" t="s">
        <v>664</v>
      </c>
      <c r="AS1056" s="39" t="s">
        <v>31</v>
      </c>
      <c r="AT1056" s="40" t="s">
        <v>2411</v>
      </c>
      <c r="AU1056" s="41">
        <v>0.75</v>
      </c>
      <c r="AV1056" s="42" t="s">
        <v>2166</v>
      </c>
      <c r="AW1056" s="39">
        <v>978</v>
      </c>
      <c r="AY1056" s="30" t="s">
        <v>2413</v>
      </c>
      <c r="BB1056" s="178"/>
      <c r="BC1056" s="96" t="s">
        <v>501</v>
      </c>
      <c r="BF1056" s="27" t="s">
        <v>3655</v>
      </c>
      <c r="BG1056" s="45">
        <v>45741</v>
      </c>
      <c r="BH1056" s="45"/>
      <c r="BM1056" s="27" t="s">
        <v>3835</v>
      </c>
      <c r="BN1056" s="194">
        <v>445</v>
      </c>
      <c r="BP1056" s="26">
        <f>Tabela3[[#This Row],[1º trim/2025]]+Tabela3[[#This Row],[2º trim/2025]]+Tabela3[[#This Row],[3º trim/2025]]+Tabela3[[#This Row],[4º trim/2025]]</f>
        <v>416</v>
      </c>
      <c r="BQ1056" s="28">
        <f>324+26</f>
        <v>350</v>
      </c>
      <c r="BR1056" s="28">
        <v>66</v>
      </c>
    </row>
    <row r="1057" spans="1:72" hidden="1" x14ac:dyDescent="0.25">
      <c r="B1057" s="273">
        <v>1057</v>
      </c>
      <c r="C1057" s="36">
        <v>2024</v>
      </c>
      <c r="D1057" s="118" t="s">
        <v>2328</v>
      </c>
      <c r="E1057" s="118" t="s">
        <v>2329</v>
      </c>
      <c r="AJ1057" s="184">
        <v>70</v>
      </c>
      <c r="AM1057" s="110" t="s">
        <v>2331</v>
      </c>
      <c r="AO1057" s="184">
        <v>2024</v>
      </c>
      <c r="AP1057" s="38">
        <v>45462</v>
      </c>
      <c r="AQ1057" s="38">
        <v>45462</v>
      </c>
      <c r="AR1057" s="39" t="s">
        <v>664</v>
      </c>
      <c r="AS1057" s="39" t="s">
        <v>1304</v>
      </c>
      <c r="AT1057" s="40" t="s">
        <v>2332</v>
      </c>
      <c r="AU1057" s="41">
        <v>0.125</v>
      </c>
      <c r="AV1057" s="42" t="s">
        <v>1968</v>
      </c>
      <c r="AW1057" s="39">
        <v>961</v>
      </c>
      <c r="AY1057" s="30" t="s">
        <v>2333</v>
      </c>
      <c r="BB1057" s="178" t="s">
        <v>155</v>
      </c>
      <c r="BD1057" s="96"/>
      <c r="BG1057" s="45">
        <v>45485</v>
      </c>
      <c r="BH1057" s="34" t="s">
        <v>2330</v>
      </c>
      <c r="BJ1057" s="26"/>
      <c r="BK1057" s="26"/>
      <c r="BL1057" s="26"/>
      <c r="BM1057" s="26"/>
      <c r="BN1057" s="79"/>
      <c r="BP1057" s="26">
        <f>Tabela3[[#This Row],[1º trim/2025]]+Tabela3[[#This Row],[2º trim/2025]]+Tabela3[[#This Row],[3º trim/2025]]+Tabela3[[#This Row],[4º trim/2025]]</f>
        <v>0</v>
      </c>
      <c r="BQ1057" s="26"/>
      <c r="BR1057" s="26"/>
      <c r="BS1057" s="26"/>
      <c r="BT1057" s="26"/>
    </row>
    <row r="1058" spans="1:72" hidden="1" x14ac:dyDescent="0.25">
      <c r="A1058" s="44" t="s">
        <v>501</v>
      </c>
      <c r="B1058" s="273">
        <v>1058</v>
      </c>
      <c r="C1058" s="36">
        <v>2024</v>
      </c>
      <c r="D1058" s="118" t="s">
        <v>2318</v>
      </c>
      <c r="E1058" s="118" t="s">
        <v>2319</v>
      </c>
      <c r="F1058" s="118" t="s">
        <v>3836</v>
      </c>
      <c r="G1058" s="296" t="s">
        <v>3654</v>
      </c>
      <c r="Q1058" s="30" t="s">
        <v>750</v>
      </c>
      <c r="X1058" s="26">
        <v>9935393</v>
      </c>
      <c r="Y1058" s="26" t="s">
        <v>633</v>
      </c>
      <c r="AG1058" s="27" t="s">
        <v>1834</v>
      </c>
      <c r="AL1058" s="120" t="s">
        <v>29</v>
      </c>
      <c r="AM1058" s="110">
        <v>9032550</v>
      </c>
      <c r="AN1058" s="27" t="s">
        <v>154</v>
      </c>
      <c r="AP1058" s="38" t="s">
        <v>501</v>
      </c>
      <c r="AQ1058" s="38" t="s">
        <v>501</v>
      </c>
      <c r="AR1058" s="39" t="s">
        <v>664</v>
      </c>
      <c r="AS1058" s="39" t="s">
        <v>31</v>
      </c>
      <c r="AT1058" s="40" t="s">
        <v>424</v>
      </c>
      <c r="AU1058" s="41">
        <v>1.6666666666666667</v>
      </c>
      <c r="AV1058" s="42" t="s">
        <v>1894</v>
      </c>
      <c r="AW1058" s="39">
        <v>958</v>
      </c>
      <c r="AY1058" s="30" t="s">
        <v>2320</v>
      </c>
      <c r="BB1058" s="178"/>
      <c r="BC1058" s="96" t="s">
        <v>501</v>
      </c>
      <c r="BF1058" s="27" t="s">
        <v>3655</v>
      </c>
      <c r="BG1058" s="45">
        <v>45775</v>
      </c>
      <c r="BH1058" s="45"/>
      <c r="BM1058" s="27" t="s">
        <v>3837</v>
      </c>
      <c r="BN1058" s="194">
        <v>214</v>
      </c>
      <c r="BP1058" s="26">
        <f>Tabela3[[#This Row],[1º trim/2025]]+Tabela3[[#This Row],[2º trim/2025]]+Tabela3[[#This Row],[3º trim/2025]]+Tabela3[[#This Row],[4º trim/2025]]</f>
        <v>307</v>
      </c>
      <c r="BQ1058" s="28">
        <f>195+21</f>
        <v>216</v>
      </c>
      <c r="BR1058" s="28">
        <v>91</v>
      </c>
    </row>
    <row r="1059" spans="1:72" hidden="1" x14ac:dyDescent="0.25">
      <c r="B1059" s="273">
        <v>1059</v>
      </c>
      <c r="C1059" s="36">
        <v>2024</v>
      </c>
      <c r="D1059" s="118" t="s">
        <v>3085</v>
      </c>
      <c r="E1059" s="118" t="s">
        <v>3086</v>
      </c>
      <c r="AC1059" s="26" t="s">
        <v>3087</v>
      </c>
      <c r="AJ1059" s="184">
        <v>400</v>
      </c>
      <c r="AM1059" s="110" t="s">
        <v>3088</v>
      </c>
      <c r="AN1059" s="27" t="s">
        <v>2108</v>
      </c>
      <c r="AO1059" s="184">
        <v>2024</v>
      </c>
      <c r="AP1059" s="38">
        <v>45526</v>
      </c>
      <c r="AQ1059" s="38">
        <v>45528</v>
      </c>
      <c r="AS1059" s="39" t="s">
        <v>720</v>
      </c>
      <c r="AT1059" s="40" t="s">
        <v>3089</v>
      </c>
      <c r="AV1059" s="42" t="s">
        <v>3090</v>
      </c>
      <c r="BB1059" s="178" t="s">
        <v>155</v>
      </c>
      <c r="BD1059" s="96">
        <v>45545</v>
      </c>
      <c r="BE1059" s="46" t="s">
        <v>3091</v>
      </c>
      <c r="BH1059" s="45"/>
      <c r="BJ1059" s="26"/>
      <c r="BK1059" s="26"/>
      <c r="BL1059" s="26"/>
      <c r="BM1059" s="26"/>
      <c r="BN1059" s="79"/>
      <c r="BP1059" s="26">
        <f>Tabela3[[#This Row],[1º trim/2025]]+Tabela3[[#This Row],[2º trim/2025]]+Tabela3[[#This Row],[3º trim/2025]]+Tabela3[[#This Row],[4º trim/2025]]</f>
        <v>0</v>
      </c>
      <c r="BQ1059" s="26"/>
      <c r="BR1059" s="26"/>
      <c r="BS1059" s="26"/>
      <c r="BT1059" s="26"/>
    </row>
    <row r="1060" spans="1:72" hidden="1" x14ac:dyDescent="0.25">
      <c r="B1060" s="273">
        <v>1060</v>
      </c>
      <c r="C1060" s="36">
        <v>2024</v>
      </c>
      <c r="D1060" s="118" t="s">
        <v>2414</v>
      </c>
      <c r="E1060" s="118" t="s">
        <v>2415</v>
      </c>
      <c r="I1060" s="224" t="s">
        <v>3646</v>
      </c>
      <c r="X1060" s="26" t="s">
        <v>2416</v>
      </c>
      <c r="AF1060" s="27" t="s">
        <v>736</v>
      </c>
      <c r="AJ1060" s="184">
        <v>20</v>
      </c>
      <c r="AM1060" s="110" t="s">
        <v>2418</v>
      </c>
      <c r="AO1060" s="184">
        <v>2024</v>
      </c>
      <c r="AP1060" s="38">
        <v>45516</v>
      </c>
      <c r="AQ1060" s="38">
        <v>45517</v>
      </c>
      <c r="AR1060" s="39" t="s">
        <v>39</v>
      </c>
      <c r="AS1060" s="39" t="s">
        <v>720</v>
      </c>
      <c r="AU1060" s="41">
        <v>0.83333333333333337</v>
      </c>
      <c r="AV1060" s="42" t="s">
        <v>807</v>
      </c>
      <c r="AW1060" s="39">
        <v>979</v>
      </c>
      <c r="BB1060" s="178" t="s">
        <v>155</v>
      </c>
      <c r="BD1060" s="96"/>
      <c r="BF1060" s="27" t="s">
        <v>3655</v>
      </c>
      <c r="BG1060" s="45">
        <v>45546</v>
      </c>
      <c r="BH1060" s="33" t="s">
        <v>2417</v>
      </c>
      <c r="BJ1060" s="26"/>
      <c r="BK1060" s="26"/>
      <c r="BL1060" s="26"/>
      <c r="BM1060" s="26"/>
      <c r="BN1060" s="79">
        <v>20</v>
      </c>
      <c r="BP1060" s="26">
        <f>Tabela3[[#This Row],[1º trim/2025]]+Tabela3[[#This Row],[2º trim/2025]]+Tabela3[[#This Row],[3º trim/2025]]+Tabela3[[#This Row],[4º trim/2025]]</f>
        <v>0</v>
      </c>
      <c r="BQ1060" s="26"/>
      <c r="BR1060" s="26"/>
      <c r="BS1060" s="26"/>
      <c r="BT1060" s="26"/>
    </row>
    <row r="1061" spans="1:72" hidden="1" x14ac:dyDescent="0.25">
      <c r="B1061" s="273">
        <v>1061</v>
      </c>
      <c r="C1061" s="36">
        <v>2024</v>
      </c>
      <c r="D1061" s="118" t="s">
        <v>2441</v>
      </c>
      <c r="E1061" s="118" t="s">
        <v>2442</v>
      </c>
      <c r="AF1061" s="27" t="s">
        <v>75</v>
      </c>
      <c r="AM1061" s="110" t="s">
        <v>2443</v>
      </c>
      <c r="AO1061" s="184">
        <v>2024</v>
      </c>
      <c r="AP1061" s="38">
        <v>45497</v>
      </c>
      <c r="AQ1061" s="38">
        <v>45553</v>
      </c>
      <c r="AT1061" s="40" t="s">
        <v>2250</v>
      </c>
      <c r="AU1061" s="41">
        <v>0.75</v>
      </c>
      <c r="AV1061" s="42" t="s">
        <v>2166</v>
      </c>
      <c r="AW1061" s="39">
        <v>985</v>
      </c>
      <c r="BB1061" s="178" t="s">
        <v>155</v>
      </c>
      <c r="BD1061" s="96"/>
      <c r="BF1061" s="27" t="s">
        <v>3655</v>
      </c>
      <c r="BG1061" s="45">
        <v>45639</v>
      </c>
      <c r="BH1061" s="45"/>
      <c r="BJ1061" s="26"/>
      <c r="BK1061" s="26"/>
      <c r="BL1061" s="26"/>
      <c r="BM1061" s="26"/>
      <c r="BN1061" s="79">
        <v>3706</v>
      </c>
      <c r="BP1061" s="26">
        <f>Tabela3[[#This Row],[1º trim/2025]]+Tabela3[[#This Row],[2º trim/2025]]+Tabela3[[#This Row],[3º trim/2025]]+Tabela3[[#This Row],[4º trim/2025]]</f>
        <v>0</v>
      </c>
      <c r="BQ1061" s="26"/>
      <c r="BR1061" s="26"/>
      <c r="BS1061" s="26"/>
      <c r="BT1061" s="26"/>
    </row>
    <row r="1062" spans="1:72" hidden="1" x14ac:dyDescent="0.25">
      <c r="A1062" s="44" t="s">
        <v>501</v>
      </c>
      <c r="B1062" s="273">
        <v>1062</v>
      </c>
      <c r="D1062" s="118" t="s">
        <v>2125</v>
      </c>
      <c r="E1062" s="118" t="s">
        <v>2126</v>
      </c>
      <c r="F1062" s="118" t="s">
        <v>3838</v>
      </c>
      <c r="G1062" s="296" t="s">
        <v>3654</v>
      </c>
      <c r="Q1062" s="30" t="s">
        <v>750</v>
      </c>
      <c r="U1062" s="32" t="s">
        <v>2127</v>
      </c>
      <c r="AG1062" s="27" t="s">
        <v>1834</v>
      </c>
      <c r="AH1062" s="27" t="s">
        <v>423</v>
      </c>
      <c r="AL1062" s="120" t="s">
        <v>29</v>
      </c>
      <c r="AN1062" s="27" t="s">
        <v>154</v>
      </c>
      <c r="AP1062" s="38" t="s">
        <v>501</v>
      </c>
      <c r="AQ1062" s="38" t="s">
        <v>501</v>
      </c>
      <c r="AR1062" s="39" t="s">
        <v>664</v>
      </c>
      <c r="AS1062" s="39" t="s">
        <v>31</v>
      </c>
      <c r="AT1062" s="40" t="s">
        <v>424</v>
      </c>
      <c r="AU1062" s="41">
        <v>0.875</v>
      </c>
      <c r="AV1062" s="42" t="s">
        <v>2128</v>
      </c>
      <c r="AW1062" s="39">
        <v>923</v>
      </c>
      <c r="BB1062" s="178" t="s">
        <v>1414</v>
      </c>
      <c r="BC1062" s="96" t="s">
        <v>501</v>
      </c>
      <c r="BD1062" s="96">
        <v>45743</v>
      </c>
      <c r="BE1062" s="46" t="s">
        <v>2343</v>
      </c>
      <c r="BH1062" s="45"/>
      <c r="BL1062" s="28" t="e">
        <v>#VALUE!</v>
      </c>
      <c r="BP1062" s="26">
        <f>Tabela3[[#This Row],[1º trim/2025]]+Tabela3[[#This Row],[2º trim/2025]]+Tabela3[[#This Row],[3º trim/2025]]+Tabela3[[#This Row],[4º trim/2025]]</f>
        <v>0</v>
      </c>
    </row>
    <row r="1063" spans="1:72" hidden="1" x14ac:dyDescent="0.25">
      <c r="B1063" s="26">
        <v>1063</v>
      </c>
      <c r="C1063" s="36">
        <v>2024</v>
      </c>
      <c r="D1063" s="27" t="s">
        <v>3112</v>
      </c>
      <c r="E1063" s="27" t="s">
        <v>3113</v>
      </c>
      <c r="F1063" s="27"/>
      <c r="G1063" s="224"/>
      <c r="AQ1063" s="38">
        <v>45448</v>
      </c>
      <c r="BB1063" s="178" t="s">
        <v>1185</v>
      </c>
      <c r="BD1063" s="96"/>
      <c r="BH1063" s="45"/>
      <c r="BJ1063" s="26"/>
      <c r="BK1063" s="26"/>
      <c r="BL1063" s="26"/>
      <c r="BM1063" s="26"/>
      <c r="BN1063" s="26"/>
      <c r="BO1063" s="79"/>
      <c r="BP1063" s="26">
        <f>Tabela3[[#This Row],[1º trim/2025]]+Tabela3[[#This Row],[2º trim/2025]]+Tabela3[[#This Row],[3º trim/2025]]+Tabela3[[#This Row],[4º trim/2025]]</f>
        <v>0</v>
      </c>
      <c r="BQ1063" s="26"/>
      <c r="BR1063" s="26"/>
      <c r="BS1063" s="26"/>
      <c r="BT1063" s="26"/>
    </row>
    <row r="1064" spans="1:72" hidden="1" x14ac:dyDescent="0.25">
      <c r="B1064" s="273">
        <v>1064</v>
      </c>
      <c r="C1064" s="36">
        <v>2024</v>
      </c>
      <c r="D1064" s="118" t="s">
        <v>2358</v>
      </c>
      <c r="E1064" s="118" t="s">
        <v>2359</v>
      </c>
      <c r="AO1064" s="184">
        <v>2024</v>
      </c>
      <c r="AQ1064" s="38">
        <v>45464</v>
      </c>
      <c r="AR1064" s="39" t="s">
        <v>1887</v>
      </c>
      <c r="AW1064" s="39">
        <v>968</v>
      </c>
      <c r="BB1064" s="178" t="s">
        <v>155</v>
      </c>
      <c r="BD1064" s="96"/>
      <c r="BE1064" s="46" t="s">
        <v>2360</v>
      </c>
      <c r="BH1064" s="45"/>
      <c r="BJ1064" s="26"/>
      <c r="BK1064" s="26"/>
      <c r="BL1064" s="26"/>
      <c r="BM1064" s="26"/>
      <c r="BN1064" s="26"/>
      <c r="BO1064" s="79"/>
      <c r="BP1064" s="26">
        <f>Tabela3[[#This Row],[1º trim/2025]]+Tabela3[[#This Row],[2º trim/2025]]+Tabela3[[#This Row],[3º trim/2025]]+Tabela3[[#This Row],[4º trim/2025]]</f>
        <v>0</v>
      </c>
      <c r="BQ1064" s="26"/>
      <c r="BR1064" s="26"/>
      <c r="BS1064" s="26"/>
      <c r="BT1064" s="26"/>
    </row>
    <row r="1065" spans="1:72" hidden="1" x14ac:dyDescent="0.25">
      <c r="B1065" s="273">
        <v>1065</v>
      </c>
      <c r="C1065" s="36">
        <v>2024</v>
      </c>
      <c r="D1065" s="118" t="s">
        <v>2344</v>
      </c>
      <c r="E1065" s="118" t="s">
        <v>2345</v>
      </c>
      <c r="AM1065" s="110" t="s">
        <v>2346</v>
      </c>
      <c r="AO1065" s="184">
        <v>2024</v>
      </c>
      <c r="AP1065" s="38">
        <v>45460</v>
      </c>
      <c r="AQ1065" s="38">
        <v>45460</v>
      </c>
      <c r="AR1065" s="39" t="s">
        <v>664</v>
      </c>
      <c r="AS1065" s="39" t="s">
        <v>1304</v>
      </c>
      <c r="AU1065" s="41">
        <v>8.3333333333333329E-2</v>
      </c>
      <c r="AV1065" s="42" t="s">
        <v>833</v>
      </c>
      <c r="AW1065" s="39">
        <v>965</v>
      </c>
      <c r="AY1065" s="30" t="s">
        <v>2347</v>
      </c>
      <c r="BB1065" s="178" t="s">
        <v>155</v>
      </c>
      <c r="BD1065" s="96"/>
      <c r="BG1065" s="45">
        <v>45485</v>
      </c>
      <c r="BH1065" s="307" t="s">
        <v>3839</v>
      </c>
      <c r="BJ1065" s="26"/>
      <c r="BK1065" s="26"/>
      <c r="BL1065" s="26"/>
      <c r="BM1065" s="26"/>
      <c r="BN1065" s="26"/>
      <c r="BO1065" s="79"/>
      <c r="BP1065" s="26">
        <f>Tabela3[[#This Row],[1º trim/2025]]+Tabela3[[#This Row],[2º trim/2025]]+Tabela3[[#This Row],[3º trim/2025]]+Tabela3[[#This Row],[4º trim/2025]]</f>
        <v>0</v>
      </c>
      <c r="BQ1065" s="26"/>
      <c r="BR1065" s="26"/>
      <c r="BS1065" s="26"/>
      <c r="BT1065" s="26"/>
    </row>
    <row r="1066" spans="1:72" hidden="1" x14ac:dyDescent="0.25">
      <c r="B1066" s="273">
        <v>1066</v>
      </c>
      <c r="C1066" s="36">
        <v>2024</v>
      </c>
      <c r="D1066" s="118" t="s">
        <v>2348</v>
      </c>
      <c r="E1066" s="118" t="s">
        <v>2349</v>
      </c>
      <c r="H1066" s="224" t="s">
        <v>2131</v>
      </c>
      <c r="N1066" s="224" t="s">
        <v>3667</v>
      </c>
      <c r="AD1066" s="26" t="s">
        <v>1833</v>
      </c>
      <c r="AJ1066" s="184">
        <v>200</v>
      </c>
      <c r="AM1066" s="110" t="s">
        <v>2350</v>
      </c>
      <c r="AN1066" s="27" t="s">
        <v>215</v>
      </c>
      <c r="AO1066" s="184">
        <v>2024</v>
      </c>
      <c r="AP1066" s="38">
        <v>45456</v>
      </c>
      <c r="AQ1066" s="38">
        <v>45456</v>
      </c>
      <c r="AR1066" s="39" t="s">
        <v>2352</v>
      </c>
      <c r="AS1066" s="39" t="s">
        <v>1656</v>
      </c>
      <c r="AU1066" s="41">
        <v>8.3333333333333329E-2</v>
      </c>
      <c r="AV1066" s="42" t="s">
        <v>833</v>
      </c>
      <c r="AW1066" s="39">
        <v>966</v>
      </c>
      <c r="AY1066" s="30" t="s">
        <v>2353</v>
      </c>
      <c r="BB1066" s="178" t="s">
        <v>155</v>
      </c>
      <c r="BD1066" s="96"/>
      <c r="BG1066" s="45">
        <v>45492</v>
      </c>
      <c r="BH1066" s="45"/>
      <c r="BJ1066" s="26"/>
      <c r="BK1066" s="26"/>
      <c r="BL1066" s="26"/>
      <c r="BM1066" s="26"/>
      <c r="BN1066" s="26">
        <v>221</v>
      </c>
      <c r="BO1066" s="79"/>
      <c r="BP1066" s="26">
        <f>Tabela3[[#This Row],[1º trim/2025]]+Tabela3[[#This Row],[2º trim/2025]]+Tabela3[[#This Row],[3º trim/2025]]+Tabela3[[#This Row],[4º trim/2025]]</f>
        <v>0</v>
      </c>
      <c r="BQ1066" s="26"/>
      <c r="BR1066" s="26"/>
      <c r="BS1066" s="26"/>
      <c r="BT1066" s="26"/>
    </row>
    <row r="1067" spans="1:72" hidden="1" x14ac:dyDescent="0.25">
      <c r="B1067" s="273">
        <v>1067</v>
      </c>
      <c r="C1067" s="36">
        <v>2024</v>
      </c>
      <c r="D1067" s="118" t="s">
        <v>2334</v>
      </c>
      <c r="E1067" s="118" t="s">
        <v>2335</v>
      </c>
      <c r="AM1067" s="110" t="s">
        <v>2336</v>
      </c>
      <c r="AO1067" s="184">
        <v>2024</v>
      </c>
      <c r="AP1067" s="38">
        <v>45448</v>
      </c>
      <c r="AQ1067" s="38">
        <v>45448</v>
      </c>
      <c r="AR1067" s="39" t="s">
        <v>2337</v>
      </c>
      <c r="AU1067" s="41">
        <v>8.3333333333333329E-2</v>
      </c>
      <c r="AV1067" s="42" t="s">
        <v>833</v>
      </c>
      <c r="AW1067" s="39">
        <v>962</v>
      </c>
      <c r="AY1067" s="30" t="s">
        <v>2338</v>
      </c>
      <c r="BB1067" s="178" t="s">
        <v>155</v>
      </c>
      <c r="BD1067" s="96"/>
      <c r="BG1067" s="45">
        <v>45485</v>
      </c>
      <c r="BH1067" s="307" t="s">
        <v>3839</v>
      </c>
      <c r="BJ1067" s="26"/>
      <c r="BK1067" s="26"/>
      <c r="BL1067" s="26"/>
      <c r="BM1067" s="26"/>
      <c r="BN1067" s="26"/>
      <c r="BO1067" s="79"/>
      <c r="BP1067" s="26">
        <f>Tabela3[[#This Row],[1º trim/2025]]+Tabela3[[#This Row],[2º trim/2025]]+Tabela3[[#This Row],[3º trim/2025]]+Tabela3[[#This Row],[4º trim/2025]]</f>
        <v>0</v>
      </c>
      <c r="BQ1067" s="26"/>
      <c r="BR1067" s="26"/>
      <c r="BS1067" s="26"/>
      <c r="BT1067" s="26"/>
    </row>
    <row r="1068" spans="1:72" hidden="1" x14ac:dyDescent="0.25">
      <c r="B1068" s="273">
        <v>1068</v>
      </c>
      <c r="C1068" s="36">
        <v>2024</v>
      </c>
      <c r="D1068" s="118" t="s">
        <v>2309</v>
      </c>
      <c r="E1068" s="118" t="s">
        <v>2310</v>
      </c>
      <c r="H1068" s="224" t="s">
        <v>5</v>
      </c>
      <c r="O1068" s="224" t="s">
        <v>3646</v>
      </c>
      <c r="X1068" s="26" t="s">
        <v>2311</v>
      </c>
      <c r="AG1068" s="27" t="s">
        <v>1621</v>
      </c>
      <c r="AO1068" s="184">
        <v>2024</v>
      </c>
      <c r="AP1068" s="38">
        <v>45467</v>
      </c>
      <c r="AQ1068" s="38">
        <v>45468</v>
      </c>
      <c r="AS1068" s="39" t="s">
        <v>720</v>
      </c>
      <c r="AT1068" s="40" t="s">
        <v>2250</v>
      </c>
      <c r="AU1068" s="41">
        <v>0.66666666666666663</v>
      </c>
      <c r="AV1068" s="42" t="s">
        <v>1151</v>
      </c>
      <c r="AW1068" s="39">
        <v>956</v>
      </c>
      <c r="AY1068" s="30" t="s">
        <v>2313</v>
      </c>
      <c r="BB1068" s="178" t="s">
        <v>155</v>
      </c>
      <c r="BD1068" s="96"/>
      <c r="BE1068" s="46" t="s">
        <v>2314</v>
      </c>
      <c r="BG1068" s="45">
        <v>45502</v>
      </c>
      <c r="BH1068" s="33" t="s">
        <v>2312</v>
      </c>
      <c r="BJ1068" s="26"/>
      <c r="BK1068" s="26"/>
      <c r="BL1068" s="26"/>
      <c r="BM1068" s="26"/>
      <c r="BN1068" s="26"/>
      <c r="BO1068" s="79"/>
      <c r="BP1068" s="26">
        <f>Tabela3[[#This Row],[1º trim/2025]]+Tabela3[[#This Row],[2º trim/2025]]+Tabela3[[#This Row],[3º trim/2025]]+Tabela3[[#This Row],[4º trim/2025]]</f>
        <v>0</v>
      </c>
      <c r="BQ1068" s="26"/>
      <c r="BR1068" s="26"/>
      <c r="BS1068" s="26"/>
      <c r="BT1068" s="26"/>
    </row>
    <row r="1069" spans="1:72" hidden="1" x14ac:dyDescent="0.25">
      <c r="B1069" s="273">
        <v>1069</v>
      </c>
      <c r="C1069" s="36">
        <v>2024</v>
      </c>
      <c r="D1069" s="118" t="s">
        <v>2471</v>
      </c>
      <c r="E1069" s="118" t="s">
        <v>2472</v>
      </c>
      <c r="AO1069" s="184">
        <v>2024</v>
      </c>
      <c r="AP1069" s="38">
        <v>45511</v>
      </c>
      <c r="AQ1069" s="38">
        <v>45511</v>
      </c>
      <c r="AR1069" s="39" t="s">
        <v>1887</v>
      </c>
      <c r="AW1069" s="39">
        <v>993</v>
      </c>
      <c r="BB1069" s="178" t="s">
        <v>155</v>
      </c>
      <c r="BD1069" s="96"/>
      <c r="BH1069" s="45"/>
      <c r="BJ1069" s="26"/>
      <c r="BK1069" s="26"/>
      <c r="BL1069" s="26"/>
      <c r="BM1069" s="26"/>
      <c r="BN1069" s="26"/>
      <c r="BO1069" s="79"/>
      <c r="BP1069" s="26">
        <f>Tabela3[[#This Row],[1º trim/2025]]+Tabela3[[#This Row],[2º trim/2025]]+Tabela3[[#This Row],[3º trim/2025]]+Tabela3[[#This Row],[4º trim/2025]]</f>
        <v>0</v>
      </c>
      <c r="BQ1069" s="26"/>
      <c r="BR1069" s="26"/>
      <c r="BS1069" s="26"/>
      <c r="BT1069" s="26"/>
    </row>
    <row r="1070" spans="1:72" hidden="1" x14ac:dyDescent="0.25">
      <c r="B1070" s="273">
        <v>1070</v>
      </c>
      <c r="C1070" s="36">
        <v>2024</v>
      </c>
      <c r="D1070" s="118" t="s">
        <v>2354</v>
      </c>
      <c r="E1070" s="118" t="s">
        <v>2355</v>
      </c>
      <c r="AN1070" s="27" t="s">
        <v>154</v>
      </c>
      <c r="AO1070" s="184">
        <v>2024</v>
      </c>
      <c r="AP1070" s="38">
        <v>45471</v>
      </c>
      <c r="AQ1070" s="38">
        <v>45471</v>
      </c>
      <c r="AU1070" s="41">
        <v>8.3333333333333329E-2</v>
      </c>
      <c r="AV1070" s="42" t="s">
        <v>833</v>
      </c>
      <c r="AW1070" s="39">
        <v>967</v>
      </c>
      <c r="AY1070" s="30" t="s">
        <v>2357</v>
      </c>
      <c r="BB1070" s="178" t="s">
        <v>155</v>
      </c>
      <c r="BD1070" s="96"/>
      <c r="BG1070" s="45">
        <v>45485</v>
      </c>
      <c r="BH1070" s="33" t="s">
        <v>2356</v>
      </c>
      <c r="BJ1070" s="26"/>
      <c r="BK1070" s="26"/>
      <c r="BL1070" s="26"/>
      <c r="BM1070" s="26"/>
      <c r="BN1070" s="26"/>
      <c r="BO1070" s="79"/>
      <c r="BP1070" s="26">
        <f>Tabela3[[#This Row],[1º trim/2025]]+Tabela3[[#This Row],[2º trim/2025]]+Tabela3[[#This Row],[3º trim/2025]]+Tabela3[[#This Row],[4º trim/2025]]</f>
        <v>0</v>
      </c>
      <c r="BQ1070" s="26"/>
      <c r="BR1070" s="26"/>
      <c r="BS1070" s="26"/>
      <c r="BT1070" s="26"/>
    </row>
    <row r="1071" spans="1:72" hidden="1" x14ac:dyDescent="0.25">
      <c r="B1071" s="273">
        <v>1071</v>
      </c>
      <c r="C1071" s="36">
        <v>2024</v>
      </c>
      <c r="D1071" s="118" t="s">
        <v>2289</v>
      </c>
      <c r="E1071" s="118" t="s">
        <v>2286</v>
      </c>
      <c r="AF1071" s="27" t="s">
        <v>45</v>
      </c>
      <c r="AN1071" s="27" t="s">
        <v>2290</v>
      </c>
      <c r="AO1071" s="184">
        <v>2024</v>
      </c>
      <c r="AP1071" s="38">
        <v>45468</v>
      </c>
      <c r="AQ1071" s="38">
        <v>45468</v>
      </c>
      <c r="AR1071" s="39" t="s">
        <v>664</v>
      </c>
      <c r="AS1071" s="39" t="s">
        <v>1656</v>
      </c>
      <c r="AU1071" s="41">
        <v>1.3333333333333299</v>
      </c>
      <c r="AV1071" s="42" t="s">
        <v>1744</v>
      </c>
      <c r="AW1071" s="39">
        <v>954</v>
      </c>
      <c r="AY1071" s="30" t="s">
        <v>2288</v>
      </c>
      <c r="BB1071" s="178" t="s">
        <v>155</v>
      </c>
      <c r="BD1071" s="96"/>
      <c r="BG1071" s="45">
        <v>45700</v>
      </c>
      <c r="BH1071" s="45"/>
      <c r="BJ1071" s="26"/>
      <c r="BK1071" s="26"/>
      <c r="BL1071" s="26"/>
      <c r="BM1071" s="26"/>
      <c r="BN1071" s="26"/>
      <c r="BO1071" s="79"/>
      <c r="BP1071" s="26">
        <f>Tabela3[[#This Row],[1º trim/2025]]+Tabela3[[#This Row],[2º trim/2025]]+Tabela3[[#This Row],[3º trim/2025]]+Tabela3[[#This Row],[4º trim/2025]]</f>
        <v>2</v>
      </c>
      <c r="BQ1071" s="28">
        <v>2</v>
      </c>
      <c r="BR1071" s="26"/>
      <c r="BS1071" s="26"/>
      <c r="BT1071" s="26"/>
    </row>
    <row r="1072" spans="1:72" hidden="1" x14ac:dyDescent="0.25">
      <c r="B1072" s="273">
        <v>1072</v>
      </c>
      <c r="C1072" s="36">
        <v>2024</v>
      </c>
      <c r="D1072" s="118" t="s">
        <v>2465</v>
      </c>
      <c r="E1072" s="118" t="s">
        <v>2466</v>
      </c>
      <c r="N1072" s="224" t="s">
        <v>3667</v>
      </c>
      <c r="AF1072" s="27" t="s">
        <v>736</v>
      </c>
      <c r="AM1072" s="110" t="s">
        <v>2467</v>
      </c>
      <c r="AO1072" s="184">
        <v>2024</v>
      </c>
      <c r="AP1072" s="38">
        <v>45524</v>
      </c>
      <c r="AQ1072" s="38">
        <v>45524</v>
      </c>
      <c r="AS1072" s="39" t="s">
        <v>1656</v>
      </c>
      <c r="AT1072" s="40" t="s">
        <v>424</v>
      </c>
      <c r="AV1072" s="42" t="s">
        <v>833</v>
      </c>
      <c r="AW1072" s="39">
        <v>991</v>
      </c>
      <c r="BB1072" s="178" t="s">
        <v>155</v>
      </c>
      <c r="BD1072" s="96"/>
      <c r="BG1072" s="45">
        <v>45545</v>
      </c>
      <c r="BH1072" s="45"/>
      <c r="BJ1072" s="26"/>
      <c r="BK1072" s="26"/>
      <c r="BL1072" s="26"/>
      <c r="BM1072" s="26"/>
      <c r="BN1072" s="26">
        <v>13</v>
      </c>
      <c r="BO1072" s="79"/>
      <c r="BP1072" s="26">
        <f>Tabela3[[#This Row],[1º trim/2025]]+Tabela3[[#This Row],[2º trim/2025]]+Tabela3[[#This Row],[3º trim/2025]]+Tabela3[[#This Row],[4º trim/2025]]</f>
        <v>0</v>
      </c>
      <c r="BQ1072" s="26"/>
      <c r="BR1072" s="26"/>
      <c r="BS1072" s="26"/>
      <c r="BT1072" s="26"/>
    </row>
    <row r="1073" spans="1:72" hidden="1" x14ac:dyDescent="0.25">
      <c r="A1073" s="44" t="s">
        <v>1575</v>
      </c>
      <c r="B1073" s="273">
        <v>1073</v>
      </c>
      <c r="C1073" s="36">
        <v>2024</v>
      </c>
      <c r="D1073" s="118" t="s">
        <v>2504</v>
      </c>
      <c r="E1073" s="118" t="s">
        <v>2505</v>
      </c>
      <c r="AF1073" s="27" t="s">
        <v>610</v>
      </c>
      <c r="AH1073" s="27" t="s">
        <v>1575</v>
      </c>
      <c r="AL1073" s="120" t="s">
        <v>29</v>
      </c>
      <c r="AM1073" s="110" t="s">
        <v>2506</v>
      </c>
      <c r="AN1073" s="27" t="s">
        <v>154</v>
      </c>
      <c r="AP1073" s="38" t="s">
        <v>501</v>
      </c>
      <c r="AQ1073" s="38" t="s">
        <v>501</v>
      </c>
      <c r="AW1073" s="39">
        <v>1002</v>
      </c>
      <c r="BB1073" s="178"/>
      <c r="BC1073" s="96" t="s">
        <v>1575</v>
      </c>
      <c r="BD1073" s="96">
        <v>45572</v>
      </c>
      <c r="BE1073" s="46" t="s">
        <v>2507</v>
      </c>
      <c r="BH1073" s="45"/>
      <c r="BP1073" s="26">
        <f>Tabela3[[#This Row],[1º trim/2025]]+Tabela3[[#This Row],[2º trim/2025]]+Tabela3[[#This Row],[3º trim/2025]]+Tabela3[[#This Row],[4º trim/2025]]</f>
        <v>0</v>
      </c>
    </row>
    <row r="1074" spans="1:72" hidden="1" x14ac:dyDescent="0.25">
      <c r="B1074" s="26">
        <v>1074</v>
      </c>
      <c r="C1074" s="36">
        <v>2024</v>
      </c>
      <c r="D1074" s="27" t="s">
        <v>3156</v>
      </c>
      <c r="E1074" s="27" t="s">
        <v>3157</v>
      </c>
      <c r="F1074" s="27"/>
      <c r="G1074" s="224"/>
      <c r="Q1074" s="30" t="s">
        <v>3158</v>
      </c>
      <c r="AJ1074" s="184">
        <v>20</v>
      </c>
      <c r="AM1074" s="110" t="s">
        <v>3159</v>
      </c>
      <c r="AO1074" s="184">
        <v>2024</v>
      </c>
      <c r="AP1074" s="38">
        <v>45474</v>
      </c>
      <c r="AQ1074" s="38">
        <v>45476</v>
      </c>
      <c r="AR1074" s="39" t="s">
        <v>3158</v>
      </c>
      <c r="AS1074" s="39" t="s">
        <v>720</v>
      </c>
      <c r="AT1074" s="40" t="s">
        <v>3161</v>
      </c>
      <c r="AU1074" s="41">
        <v>0.66666666666666663</v>
      </c>
      <c r="AV1074" s="42" t="s">
        <v>1151</v>
      </c>
      <c r="BB1074" s="178" t="s">
        <v>1185</v>
      </c>
      <c r="BD1074" s="96"/>
      <c r="BE1074" s="46" t="s">
        <v>3162</v>
      </c>
      <c r="BH1074" s="45"/>
      <c r="BJ1074" s="26"/>
      <c r="BK1074" s="26"/>
      <c r="BL1074" s="26"/>
      <c r="BM1074" s="26"/>
      <c r="BN1074" s="26"/>
      <c r="BO1074" s="79"/>
      <c r="BP1074" s="26">
        <f>Tabela3[[#This Row],[1º trim/2025]]+Tabela3[[#This Row],[2º trim/2025]]+Tabela3[[#This Row],[3º trim/2025]]+Tabela3[[#This Row],[4º trim/2025]]</f>
        <v>0</v>
      </c>
      <c r="BQ1074" s="26"/>
      <c r="BR1074" s="26"/>
      <c r="BS1074" s="26"/>
      <c r="BT1074" s="26"/>
    </row>
    <row r="1075" spans="1:72" hidden="1" x14ac:dyDescent="0.25">
      <c r="B1075" s="273">
        <v>1075</v>
      </c>
      <c r="C1075" s="36">
        <v>2024</v>
      </c>
      <c r="D1075" s="118" t="s">
        <v>2391</v>
      </c>
      <c r="E1075" s="118" t="s">
        <v>3840</v>
      </c>
      <c r="H1075" s="224" t="s">
        <v>2131</v>
      </c>
      <c r="J1075" s="225" t="s">
        <v>98</v>
      </c>
      <c r="AC1075" s="26" t="s">
        <v>2393</v>
      </c>
      <c r="AD1075" s="26" t="s">
        <v>1833</v>
      </c>
      <c r="AF1075" t="s">
        <v>98</v>
      </c>
      <c r="AI1075" s="118" t="s">
        <v>2394</v>
      </c>
      <c r="AJ1075" s="184">
        <v>70</v>
      </c>
      <c r="AM1075" s="110" t="s">
        <v>2395</v>
      </c>
      <c r="AO1075" s="184">
        <v>2024</v>
      </c>
      <c r="AP1075" s="38">
        <v>45483</v>
      </c>
      <c r="AQ1075" s="38">
        <v>45483</v>
      </c>
      <c r="AR1075" s="39" t="s">
        <v>664</v>
      </c>
      <c r="AS1075" s="39" t="s">
        <v>2396</v>
      </c>
      <c r="AT1075" s="40" t="s">
        <v>2397</v>
      </c>
      <c r="AU1075" s="41">
        <v>8.3333333333333329E-2</v>
      </c>
      <c r="AV1075" s="42" t="s">
        <v>833</v>
      </c>
      <c r="AW1075" s="39">
        <v>975</v>
      </c>
      <c r="AY1075" s="30" t="s">
        <v>2398</v>
      </c>
      <c r="BB1075" s="178" t="s">
        <v>155</v>
      </c>
      <c r="BD1075" s="96"/>
      <c r="BG1075" s="45">
        <v>45503</v>
      </c>
      <c r="BH1075" s="45"/>
      <c r="BJ1075" s="26"/>
      <c r="BK1075" s="26"/>
      <c r="BL1075" s="26"/>
      <c r="BM1075" s="26"/>
      <c r="BN1075" s="26"/>
      <c r="BO1075" s="79"/>
      <c r="BP1075" s="26">
        <f>Tabela3[[#This Row],[1º trim/2025]]+Tabela3[[#This Row],[2º trim/2025]]+Tabela3[[#This Row],[3º trim/2025]]+Tabela3[[#This Row],[4º trim/2025]]</f>
        <v>0</v>
      </c>
      <c r="BQ1075" s="26"/>
      <c r="BR1075" s="26"/>
      <c r="BS1075" s="26"/>
      <c r="BT1075" s="26"/>
    </row>
    <row r="1076" spans="1:72" hidden="1" x14ac:dyDescent="0.25">
      <c r="B1076" s="273">
        <v>1076</v>
      </c>
      <c r="C1076" s="36">
        <v>2024</v>
      </c>
      <c r="D1076" s="118" t="s">
        <v>2515</v>
      </c>
      <c r="E1076" s="118" t="s">
        <v>2516</v>
      </c>
      <c r="N1076" s="225" t="s">
        <v>13</v>
      </c>
      <c r="O1076" s="225"/>
      <c r="AF1076" s="27" t="s">
        <v>188</v>
      </c>
      <c r="AI1076" s="118" t="s">
        <v>2517</v>
      </c>
      <c r="AK1076" s="184" t="s">
        <v>2131</v>
      </c>
      <c r="AM1076" s="110" t="s">
        <v>2518</v>
      </c>
      <c r="AO1076" s="184">
        <v>2024</v>
      </c>
      <c r="AP1076" s="38">
        <v>45539</v>
      </c>
      <c r="AQ1076" s="38">
        <v>45539</v>
      </c>
      <c r="AS1076" s="39" t="s">
        <v>1081</v>
      </c>
      <c r="AT1076" s="40" t="s">
        <v>2250</v>
      </c>
      <c r="AV1076" s="42" t="s">
        <v>1968</v>
      </c>
      <c r="AW1076" s="39">
        <v>1005</v>
      </c>
      <c r="BB1076" s="178" t="s">
        <v>155</v>
      </c>
      <c r="BD1076" s="96"/>
      <c r="BE1076" s="46" t="s">
        <v>2519</v>
      </c>
      <c r="BG1076" s="45">
        <v>45547</v>
      </c>
      <c r="BH1076" s="45"/>
      <c r="BJ1076" s="26"/>
      <c r="BK1076" s="26"/>
      <c r="BL1076" s="26"/>
      <c r="BN1076" s="26">
        <v>45</v>
      </c>
      <c r="BO1076" s="79"/>
      <c r="BP1076" s="26">
        <f>Tabela3[[#This Row],[1º trim/2025]]+Tabela3[[#This Row],[2º trim/2025]]+Tabela3[[#This Row],[3º trim/2025]]+Tabela3[[#This Row],[4º trim/2025]]</f>
        <v>0</v>
      </c>
      <c r="BQ1076" s="26"/>
      <c r="BR1076" s="26"/>
      <c r="BS1076" s="26"/>
      <c r="BT1076" s="26"/>
    </row>
    <row r="1077" spans="1:72" hidden="1" x14ac:dyDescent="0.25">
      <c r="B1077" s="273">
        <v>1077</v>
      </c>
      <c r="C1077" s="36">
        <v>2024</v>
      </c>
      <c r="D1077" s="118" t="s">
        <v>2436</v>
      </c>
      <c r="E1077" s="118" t="s">
        <v>2437</v>
      </c>
      <c r="K1077" s="224" t="s">
        <v>3646</v>
      </c>
      <c r="L1077" s="224" t="s">
        <v>2131</v>
      </c>
      <c r="N1077" s="224" t="s">
        <v>3667</v>
      </c>
      <c r="X1077" s="26" t="s">
        <v>2438</v>
      </c>
      <c r="AF1077" s="27" t="s">
        <v>1011</v>
      </c>
      <c r="AI1077" s="118" t="s">
        <v>2394</v>
      </c>
      <c r="AK1077" s="184" t="s">
        <v>2131</v>
      </c>
      <c r="AM1077" s="110" t="s">
        <v>2439</v>
      </c>
      <c r="AO1077" s="184">
        <v>2024</v>
      </c>
      <c r="AP1077" s="38">
        <v>45496</v>
      </c>
      <c r="AQ1077" s="38">
        <v>45499</v>
      </c>
      <c r="AR1077" s="39" t="s">
        <v>664</v>
      </c>
      <c r="AS1077" s="39" t="s">
        <v>1656</v>
      </c>
      <c r="AT1077" s="40" t="s">
        <v>2250</v>
      </c>
      <c r="AV1077" s="42" t="s">
        <v>874</v>
      </c>
      <c r="AW1077" s="39">
        <v>984</v>
      </c>
      <c r="BB1077" s="178" t="s">
        <v>155</v>
      </c>
      <c r="BD1077" s="96"/>
      <c r="BE1077" s="46" t="s">
        <v>2440</v>
      </c>
      <c r="BG1077" s="45">
        <v>45545</v>
      </c>
      <c r="BH1077" s="45"/>
      <c r="BJ1077" s="26"/>
      <c r="BK1077" s="26"/>
      <c r="BL1077" s="26"/>
      <c r="BM1077" s="26" t="s">
        <v>3841</v>
      </c>
      <c r="BN1077" s="26">
        <v>119</v>
      </c>
      <c r="BO1077" s="79"/>
      <c r="BP1077" s="26">
        <f>Tabela3[[#This Row],[1º trim/2025]]+Tabela3[[#This Row],[2º trim/2025]]+Tabela3[[#This Row],[3º trim/2025]]+Tabela3[[#This Row],[4º trim/2025]]</f>
        <v>0</v>
      </c>
      <c r="BQ1077" s="26"/>
      <c r="BR1077" s="26"/>
      <c r="BS1077" s="26"/>
      <c r="BT1077" s="26"/>
    </row>
    <row r="1078" spans="1:72" hidden="1" x14ac:dyDescent="0.25">
      <c r="B1078" s="273">
        <v>1078</v>
      </c>
      <c r="C1078" s="36">
        <v>2024</v>
      </c>
      <c r="D1078" s="118" t="s">
        <v>2448</v>
      </c>
      <c r="E1078" s="118" t="s">
        <v>3842</v>
      </c>
      <c r="AE1078" s="26">
        <v>2024</v>
      </c>
      <c r="AI1078" s="118" t="s">
        <v>2450</v>
      </c>
      <c r="AJ1078" s="184">
        <v>40</v>
      </c>
      <c r="AM1078" s="110" t="s">
        <v>2451</v>
      </c>
      <c r="AO1078" s="184">
        <v>2024</v>
      </c>
      <c r="AP1078" s="38">
        <v>45540</v>
      </c>
      <c r="AQ1078" s="38">
        <v>45579</v>
      </c>
      <c r="AS1078" s="39" t="s">
        <v>1081</v>
      </c>
      <c r="AU1078" s="41">
        <v>2.2916666666666665</v>
      </c>
      <c r="AV1078" s="42" t="s">
        <v>2055</v>
      </c>
      <c r="AW1078" s="39">
        <v>987</v>
      </c>
      <c r="BB1078" s="178" t="s">
        <v>155</v>
      </c>
      <c r="BD1078" s="96"/>
      <c r="BF1078" s="27" t="s">
        <v>53</v>
      </c>
      <c r="BG1078" s="45">
        <v>45609</v>
      </c>
      <c r="BH1078" s="45"/>
      <c r="BJ1078" s="26"/>
      <c r="BK1078" s="26"/>
      <c r="BL1078" s="26"/>
      <c r="BM1078" s="26"/>
      <c r="BN1078" s="79">
        <v>40</v>
      </c>
      <c r="BP1078" s="26">
        <f>Tabela3[[#This Row],[1º trim/2025]]+Tabela3[[#This Row],[2º trim/2025]]+Tabela3[[#This Row],[3º trim/2025]]+Tabela3[[#This Row],[4º trim/2025]]</f>
        <v>0</v>
      </c>
      <c r="BQ1078" s="26"/>
      <c r="BR1078" s="26"/>
      <c r="BS1078" s="26"/>
      <c r="BT1078" s="26"/>
    </row>
    <row r="1079" spans="1:72" hidden="1" x14ac:dyDescent="0.25">
      <c r="B1079" s="273">
        <v>1079</v>
      </c>
      <c r="C1079" s="36">
        <v>2024</v>
      </c>
      <c r="D1079" s="118" t="s">
        <v>2448</v>
      </c>
      <c r="E1079" s="118" t="s">
        <v>2473</v>
      </c>
      <c r="AE1079" s="26">
        <v>2024</v>
      </c>
      <c r="AI1079" s="118" t="s">
        <v>2474</v>
      </c>
      <c r="AJ1079" s="184">
        <v>40</v>
      </c>
      <c r="AM1079" s="110" t="s">
        <v>2451</v>
      </c>
      <c r="AO1079" s="184">
        <v>2024</v>
      </c>
      <c r="AP1079" s="38">
        <v>45540</v>
      </c>
      <c r="AQ1079" s="38">
        <v>45579</v>
      </c>
      <c r="AS1079" s="39" t="s">
        <v>1081</v>
      </c>
      <c r="AU1079" s="41">
        <v>2.2916666666666665</v>
      </c>
      <c r="AV1079" s="42" t="s">
        <v>2055</v>
      </c>
      <c r="AW1079" s="39">
        <v>994</v>
      </c>
      <c r="BB1079" s="178" t="s">
        <v>155</v>
      </c>
      <c r="BD1079" s="96"/>
      <c r="BF1079" s="27" t="s">
        <v>53</v>
      </c>
      <c r="BG1079" s="45">
        <v>45609</v>
      </c>
      <c r="BH1079" s="45"/>
      <c r="BJ1079" s="26"/>
      <c r="BK1079" s="26"/>
      <c r="BL1079" s="26"/>
      <c r="BM1079" s="26"/>
      <c r="BN1079" s="79">
        <v>33</v>
      </c>
      <c r="BP1079" s="26">
        <f>Tabela3[[#This Row],[1º trim/2025]]+Tabela3[[#This Row],[2º trim/2025]]+Tabela3[[#This Row],[3º trim/2025]]+Tabela3[[#This Row],[4º trim/2025]]</f>
        <v>0</v>
      </c>
      <c r="BQ1079" s="26"/>
      <c r="BR1079" s="26"/>
      <c r="BS1079" s="26"/>
      <c r="BT1079" s="26"/>
    </row>
    <row r="1080" spans="1:72" hidden="1" x14ac:dyDescent="0.25">
      <c r="B1080" s="273">
        <v>1080</v>
      </c>
      <c r="C1080" s="36">
        <v>2024</v>
      </c>
      <c r="D1080" s="118" t="s">
        <v>2386</v>
      </c>
      <c r="E1080" s="118" t="s">
        <v>2387</v>
      </c>
      <c r="H1080" s="224" t="s">
        <v>5</v>
      </c>
      <c r="O1080" s="224" t="s">
        <v>3646</v>
      </c>
      <c r="Y1080" s="26" t="s">
        <v>2388</v>
      </c>
      <c r="AF1080" s="27" t="s">
        <v>91</v>
      </c>
      <c r="AG1080" s="27" t="s">
        <v>2082</v>
      </c>
      <c r="AM1080" s="110" t="s">
        <v>2389</v>
      </c>
      <c r="AO1080" s="184">
        <v>2024</v>
      </c>
      <c r="AP1080" s="38">
        <v>45512</v>
      </c>
      <c r="AQ1080" s="38">
        <v>45544</v>
      </c>
      <c r="AS1080" s="39" t="s">
        <v>1081</v>
      </c>
      <c r="AT1080" s="40" t="s">
        <v>1540</v>
      </c>
      <c r="AU1080" s="41">
        <v>1.6666666666666667</v>
      </c>
      <c r="AV1080" s="42" t="s">
        <v>1894</v>
      </c>
      <c r="AW1080" s="39">
        <v>974</v>
      </c>
      <c r="BB1080" s="178" t="s">
        <v>155</v>
      </c>
      <c r="BD1080" s="96"/>
      <c r="BG1080" s="45">
        <v>45569</v>
      </c>
      <c r="BH1080" s="45"/>
      <c r="BJ1080" s="26"/>
      <c r="BK1080" s="26"/>
      <c r="BL1080" s="26"/>
      <c r="BM1080" s="26"/>
      <c r="BN1080" s="26"/>
      <c r="BO1080" s="79"/>
      <c r="BP1080" s="26">
        <f>Tabela3[[#This Row],[1º trim/2025]]+Tabela3[[#This Row],[2º trim/2025]]+Tabela3[[#This Row],[3º trim/2025]]+Tabela3[[#This Row],[4º trim/2025]]</f>
        <v>0</v>
      </c>
      <c r="BQ1080" s="26"/>
      <c r="BR1080" s="26"/>
      <c r="BS1080" s="26"/>
      <c r="BT1080" s="26"/>
    </row>
    <row r="1081" spans="1:72" hidden="1" x14ac:dyDescent="0.25">
      <c r="B1081" s="273">
        <v>1081</v>
      </c>
      <c r="C1081" s="36">
        <v>2024</v>
      </c>
      <c r="D1081" s="118" t="s">
        <v>2553</v>
      </c>
      <c r="E1081" s="118" t="s">
        <v>2554</v>
      </c>
      <c r="AM1081" s="110" t="s">
        <v>2555</v>
      </c>
      <c r="AO1081" s="184">
        <v>2024</v>
      </c>
      <c r="AP1081" s="38">
        <v>45552</v>
      </c>
      <c r="AQ1081" s="38">
        <v>45552</v>
      </c>
      <c r="AT1081" s="40" t="s">
        <v>424</v>
      </c>
      <c r="AV1081" s="42" t="s">
        <v>1899</v>
      </c>
      <c r="AW1081" s="39">
        <v>1012</v>
      </c>
      <c r="BB1081" s="178" t="s">
        <v>1414</v>
      </c>
      <c r="BC1081" s="201">
        <v>45552</v>
      </c>
      <c r="BD1081" s="96">
        <v>45770</v>
      </c>
      <c r="BE1081" s="46" t="s">
        <v>4747</v>
      </c>
      <c r="BH1081" s="45"/>
      <c r="BP1081" s="26">
        <f>Tabela3[[#This Row],[1º trim/2025]]+Tabela3[[#This Row],[2º trim/2025]]+Tabela3[[#This Row],[3º trim/2025]]+Tabela3[[#This Row],[4º trim/2025]]</f>
        <v>0</v>
      </c>
    </row>
    <row r="1082" spans="1:72" hidden="1" x14ac:dyDescent="0.25">
      <c r="A1082" s="26" t="s">
        <v>501</v>
      </c>
      <c r="B1082" s="273">
        <v>1082</v>
      </c>
      <c r="C1082" s="36">
        <v>2024</v>
      </c>
      <c r="D1082" s="118" t="s">
        <v>2628</v>
      </c>
      <c r="E1082" s="118" t="s">
        <v>2629</v>
      </c>
      <c r="G1082" s="296" t="s">
        <v>3654</v>
      </c>
      <c r="AG1082" s="27" t="s">
        <v>1834</v>
      </c>
      <c r="AL1082" s="120" t="s">
        <v>29</v>
      </c>
      <c r="AM1082" s="110" t="s">
        <v>2630</v>
      </c>
      <c r="AN1082" s="27" t="s">
        <v>154</v>
      </c>
      <c r="AP1082" s="38" t="s">
        <v>501</v>
      </c>
      <c r="AQ1082" s="38" t="s">
        <v>501</v>
      </c>
      <c r="AR1082" s="39" t="s">
        <v>664</v>
      </c>
      <c r="AS1082" s="39" t="s">
        <v>31</v>
      </c>
      <c r="AT1082" s="40" t="s">
        <v>424</v>
      </c>
      <c r="AU1082" s="41">
        <v>0.25</v>
      </c>
      <c r="AV1082" s="42" t="s">
        <v>1270</v>
      </c>
      <c r="AW1082" s="39">
        <v>1030</v>
      </c>
      <c r="BB1082" s="178"/>
      <c r="BC1082" s="96" t="s">
        <v>501</v>
      </c>
      <c r="BF1082" s="27" t="s">
        <v>3655</v>
      </c>
      <c r="BG1082" s="45">
        <v>45741</v>
      </c>
      <c r="BH1082" s="45"/>
      <c r="BM1082" s="27" t="s">
        <v>3843</v>
      </c>
      <c r="BN1082" s="194">
        <v>11</v>
      </c>
      <c r="BP1082" s="26">
        <f>Tabela3[[#This Row],[1º trim/2025]]+Tabela3[[#This Row],[2º trim/2025]]+Tabela3[[#This Row],[3º trim/2025]]+Tabela3[[#This Row],[4º trim/2025]]</f>
        <v>15</v>
      </c>
      <c r="BQ1082" s="28">
        <v>15</v>
      </c>
    </row>
    <row r="1083" spans="1:72" hidden="1" x14ac:dyDescent="0.25">
      <c r="B1083" s="273">
        <v>1083</v>
      </c>
      <c r="C1083" s="36">
        <v>2024</v>
      </c>
      <c r="D1083" s="118" t="s">
        <v>2399</v>
      </c>
      <c r="E1083" s="118" t="s">
        <v>2400</v>
      </c>
      <c r="AM1083" s="110" t="s">
        <v>2401</v>
      </c>
      <c r="AO1083" s="184">
        <v>2024</v>
      </c>
      <c r="AP1083" s="38">
        <v>45492</v>
      </c>
      <c r="AQ1083" s="38">
        <v>45492</v>
      </c>
      <c r="AS1083" s="39" t="s">
        <v>720</v>
      </c>
      <c r="AT1083" s="40" t="s">
        <v>3844</v>
      </c>
      <c r="AU1083" s="41">
        <v>8.3333333333333329E-2</v>
      </c>
      <c r="AV1083" s="42" t="s">
        <v>833</v>
      </c>
      <c r="AW1083" s="39">
        <v>976</v>
      </c>
      <c r="AY1083" s="30" t="s">
        <v>2403</v>
      </c>
      <c r="BB1083" s="178" t="s">
        <v>155</v>
      </c>
      <c r="BD1083" s="96"/>
      <c r="BE1083" s="46" t="s">
        <v>2404</v>
      </c>
      <c r="BG1083" s="45">
        <v>45516</v>
      </c>
      <c r="BH1083" s="45"/>
      <c r="BJ1083" s="26"/>
      <c r="BK1083" s="26"/>
      <c r="BL1083" s="26"/>
      <c r="BM1083" s="26"/>
      <c r="BN1083" s="26"/>
      <c r="BO1083" s="79"/>
      <c r="BP1083" s="26">
        <f>Tabela3[[#This Row],[1º trim/2025]]+Tabela3[[#This Row],[2º trim/2025]]+Tabela3[[#This Row],[3º trim/2025]]+Tabela3[[#This Row],[4º trim/2025]]</f>
        <v>0</v>
      </c>
      <c r="BQ1083" s="26"/>
      <c r="BR1083" s="26"/>
      <c r="BS1083" s="26"/>
      <c r="BT1083" s="26"/>
    </row>
    <row r="1084" spans="1:72" hidden="1" x14ac:dyDescent="0.25">
      <c r="A1084" s="26" t="s">
        <v>2735</v>
      </c>
      <c r="B1084" s="273">
        <v>1084</v>
      </c>
      <c r="C1084" s="36">
        <v>2024</v>
      </c>
      <c r="D1084" s="118" t="s">
        <v>2460</v>
      </c>
      <c r="E1084" s="118" t="s">
        <v>2461</v>
      </c>
      <c r="J1084" s="224" t="s">
        <v>98</v>
      </c>
      <c r="AI1084" s="118" t="s">
        <v>2462</v>
      </c>
      <c r="AJ1084" s="184">
        <v>70</v>
      </c>
      <c r="AM1084" s="110" t="s">
        <v>2463</v>
      </c>
      <c r="AO1084" s="184">
        <v>2024</v>
      </c>
      <c r="AP1084" s="38">
        <v>45523</v>
      </c>
      <c r="AQ1084" s="38">
        <v>45523</v>
      </c>
      <c r="AS1084" s="39" t="s">
        <v>720</v>
      </c>
      <c r="AT1084" s="40" t="s">
        <v>2250</v>
      </c>
      <c r="AV1084" s="42" t="s">
        <v>1906</v>
      </c>
      <c r="AW1084" s="39">
        <v>990</v>
      </c>
      <c r="BB1084" s="178" t="s">
        <v>155</v>
      </c>
      <c r="BD1084" s="96"/>
      <c r="BG1084" s="45">
        <v>45546</v>
      </c>
      <c r="BH1084" s="45"/>
      <c r="BP1084" s="26">
        <f>Tabela3[[#This Row],[1º trim/2025]]+Tabela3[[#This Row],[2º trim/2025]]+Tabela3[[#This Row],[3º trim/2025]]+Tabela3[[#This Row],[4º trim/2025]]</f>
        <v>0</v>
      </c>
    </row>
    <row r="1085" spans="1:72" hidden="1" x14ac:dyDescent="0.25">
      <c r="B1085" s="273">
        <v>1085</v>
      </c>
      <c r="C1085" s="36">
        <v>2024</v>
      </c>
      <c r="D1085" s="118" t="s">
        <v>2512</v>
      </c>
      <c r="E1085" s="118" t="s">
        <v>2513</v>
      </c>
      <c r="H1085" s="224" t="s">
        <v>3647</v>
      </c>
      <c r="Q1085" s="30" t="s">
        <v>750</v>
      </c>
      <c r="AF1085" s="27" t="s">
        <v>3647</v>
      </c>
      <c r="AH1085" s="27" t="s">
        <v>86</v>
      </c>
      <c r="AI1085" s="118" t="s">
        <v>2514</v>
      </c>
      <c r="AO1085" s="184">
        <v>2024</v>
      </c>
      <c r="AP1085" s="38">
        <v>45561</v>
      </c>
      <c r="AQ1085" s="38">
        <v>45614</v>
      </c>
      <c r="AR1085" s="39" t="s">
        <v>664</v>
      </c>
      <c r="AU1085" s="41">
        <v>2.5</v>
      </c>
      <c r="AV1085" s="42" t="s">
        <v>1138</v>
      </c>
      <c r="AW1085" s="39">
        <v>1004</v>
      </c>
      <c r="BB1085" s="178" t="s">
        <v>155</v>
      </c>
      <c r="BF1085" s="27" t="s">
        <v>3655</v>
      </c>
      <c r="BG1085" s="45">
        <v>45741</v>
      </c>
      <c r="BH1085" s="45"/>
      <c r="BJ1085" s="26"/>
      <c r="BK1085" s="26"/>
      <c r="BL1085" s="26" t="e">
        <v>#VALUE!</v>
      </c>
      <c r="BM1085" s="26" t="s">
        <v>3539</v>
      </c>
      <c r="BN1085" s="79">
        <v>106</v>
      </c>
      <c r="BP1085" s="26">
        <f>Tabela3[[#This Row],[1º trim/2025]]+Tabela3[[#This Row],[2º trim/2025]]+Tabela3[[#This Row],[3º trim/2025]]+Tabela3[[#This Row],[4º trim/2025]]</f>
        <v>13</v>
      </c>
      <c r="BQ1085" s="28">
        <v>13</v>
      </c>
      <c r="BR1085" s="26"/>
      <c r="BS1085" s="26"/>
      <c r="BT1085" s="26"/>
    </row>
    <row r="1086" spans="1:72" hidden="1" x14ac:dyDescent="0.25">
      <c r="B1086" s="273">
        <v>1086</v>
      </c>
      <c r="C1086" s="36">
        <v>2024</v>
      </c>
      <c r="D1086" s="118" t="s">
        <v>2445</v>
      </c>
      <c r="E1086" s="118" t="s">
        <v>2446</v>
      </c>
      <c r="AM1086" s="110" t="s">
        <v>2447</v>
      </c>
      <c r="AO1086" s="184">
        <v>2024</v>
      </c>
      <c r="AP1086" s="38">
        <v>45509</v>
      </c>
      <c r="AQ1086" s="38">
        <v>45509</v>
      </c>
      <c r="AU1086" s="41">
        <v>4.1666666666666664E-2</v>
      </c>
      <c r="AV1086" s="42" t="s">
        <v>1899</v>
      </c>
      <c r="AW1086" s="39">
        <v>986</v>
      </c>
      <c r="BB1086" s="178" t="s">
        <v>155</v>
      </c>
      <c r="BD1086" s="96"/>
      <c r="BG1086" s="45">
        <v>45533</v>
      </c>
      <c r="BH1086" s="45"/>
      <c r="BJ1086" s="26"/>
      <c r="BK1086" s="26"/>
      <c r="BL1086" s="26"/>
      <c r="BM1086" s="26"/>
      <c r="BN1086" s="26"/>
      <c r="BO1086" s="79"/>
      <c r="BP1086" s="26">
        <f>Tabela3[[#This Row],[1º trim/2025]]+Tabela3[[#This Row],[2º trim/2025]]+Tabela3[[#This Row],[3º trim/2025]]+Tabela3[[#This Row],[4º trim/2025]]</f>
        <v>0</v>
      </c>
      <c r="BQ1086" s="26"/>
      <c r="BR1086" s="26"/>
      <c r="BS1086" s="26"/>
      <c r="BT1086" s="26"/>
    </row>
    <row r="1087" spans="1:72" hidden="1" x14ac:dyDescent="0.25">
      <c r="B1087" s="273">
        <v>1087</v>
      </c>
      <c r="D1087" s="118" t="s">
        <v>3217</v>
      </c>
      <c r="E1087" s="118" t="s">
        <v>3218</v>
      </c>
      <c r="F1087" s="118" t="s">
        <v>3845</v>
      </c>
      <c r="H1087" s="224" t="s">
        <v>5</v>
      </c>
      <c r="O1087" s="224" t="s">
        <v>3646</v>
      </c>
      <c r="AG1087" s="27" t="s">
        <v>3219</v>
      </c>
      <c r="AH1087" s="27" t="s">
        <v>423</v>
      </c>
      <c r="AJ1087" s="184">
        <v>40</v>
      </c>
      <c r="AM1087" s="110" t="s">
        <v>3220</v>
      </c>
      <c r="AO1087" s="184">
        <v>2024</v>
      </c>
      <c r="AP1087" s="38">
        <v>45575</v>
      </c>
      <c r="AQ1087" s="38">
        <v>45607</v>
      </c>
      <c r="AR1087" s="202" t="s">
        <v>664</v>
      </c>
      <c r="AS1087" s="120" t="s">
        <v>1656</v>
      </c>
      <c r="AT1087" s="40" t="s">
        <v>91</v>
      </c>
      <c r="AU1087" s="41">
        <v>1.0416666666666667</v>
      </c>
      <c r="AV1087" s="42" t="s">
        <v>2091</v>
      </c>
      <c r="AY1087" s="30" t="s">
        <v>2756</v>
      </c>
      <c r="BB1087" s="277" t="s">
        <v>2756</v>
      </c>
      <c r="BD1087" s="96">
        <v>45770</v>
      </c>
      <c r="BE1087" s="277" t="s">
        <v>2756</v>
      </c>
      <c r="BH1087" s="45"/>
      <c r="BP1087" s="26">
        <f>Tabela3[[#This Row],[1º trim/2025]]+Tabela3[[#This Row],[2º trim/2025]]+Tabela3[[#This Row],[3º trim/2025]]+Tabela3[[#This Row],[4º trim/2025]]</f>
        <v>0</v>
      </c>
    </row>
    <row r="1088" spans="1:72" hidden="1" x14ac:dyDescent="0.25">
      <c r="B1088" s="273">
        <v>1088</v>
      </c>
      <c r="C1088" s="36">
        <v>2024</v>
      </c>
      <c r="D1088" s="118" t="s">
        <v>2374</v>
      </c>
      <c r="E1088" s="118" t="s">
        <v>2375</v>
      </c>
      <c r="AI1088" s="118" t="s">
        <v>2376</v>
      </c>
      <c r="AK1088" s="184" t="s">
        <v>2131</v>
      </c>
      <c r="AM1088" s="110" t="s">
        <v>2377</v>
      </c>
      <c r="AO1088" s="184">
        <v>2024</v>
      </c>
      <c r="AP1088" s="38">
        <v>45573</v>
      </c>
      <c r="AQ1088" s="38">
        <v>45594</v>
      </c>
      <c r="AR1088" s="39" t="s">
        <v>664</v>
      </c>
      <c r="AT1088" s="40" t="s">
        <v>424</v>
      </c>
      <c r="AV1088" s="42" t="s">
        <v>1794</v>
      </c>
      <c r="AW1088" s="39">
        <v>971</v>
      </c>
      <c r="BB1088" s="178" t="s">
        <v>155</v>
      </c>
      <c r="BE1088" s="27" t="s">
        <v>2129</v>
      </c>
      <c r="BF1088" s="27" t="s">
        <v>3655</v>
      </c>
      <c r="BG1088" s="45">
        <v>45741</v>
      </c>
      <c r="BH1088" s="45"/>
      <c r="BJ1088" s="26"/>
      <c r="BK1088" s="26"/>
      <c r="BL1088" s="26"/>
      <c r="BM1088" s="26"/>
      <c r="BN1088" s="26"/>
      <c r="BO1088" s="79"/>
      <c r="BP1088" s="26">
        <f>Tabela3[[#This Row],[1º trim/2025]]+Tabela3[[#This Row],[2º trim/2025]]+Tabela3[[#This Row],[3º trim/2025]]+Tabela3[[#This Row],[4º trim/2025]]</f>
        <v>2</v>
      </c>
      <c r="BQ1088" s="28">
        <v>2</v>
      </c>
      <c r="BR1088" s="26"/>
      <c r="BS1088" s="26"/>
      <c r="BT1088" s="26"/>
    </row>
    <row r="1089" spans="1:72" hidden="1" x14ac:dyDescent="0.25">
      <c r="B1089" s="26">
        <v>1089</v>
      </c>
      <c r="C1089" s="36">
        <v>2024</v>
      </c>
      <c r="D1089" s="27" t="s">
        <v>2405</v>
      </c>
      <c r="E1089" s="27" t="s">
        <v>2406</v>
      </c>
      <c r="F1089" s="27"/>
      <c r="G1089" s="224"/>
      <c r="AW1089" s="39">
        <v>977</v>
      </c>
      <c r="BB1089" s="178" t="s">
        <v>1185</v>
      </c>
      <c r="BD1089" s="96">
        <v>45558</v>
      </c>
      <c r="BE1089" s="46" t="s">
        <v>2360</v>
      </c>
      <c r="BH1089" s="45"/>
      <c r="BJ1089" s="26"/>
      <c r="BK1089" s="26"/>
      <c r="BL1089" s="26"/>
      <c r="BM1089" s="26"/>
      <c r="BN1089" s="26"/>
      <c r="BO1089" s="79"/>
      <c r="BP1089" s="26">
        <f>Tabela3[[#This Row],[1º trim/2025]]+Tabela3[[#This Row],[2º trim/2025]]+Tabela3[[#This Row],[3º trim/2025]]+Tabela3[[#This Row],[4º trim/2025]]</f>
        <v>0</v>
      </c>
      <c r="BQ1089" s="26"/>
      <c r="BR1089" s="26"/>
      <c r="BS1089" s="26"/>
      <c r="BT1089" s="26"/>
    </row>
    <row r="1090" spans="1:72" hidden="1" x14ac:dyDescent="0.25">
      <c r="B1090" s="273">
        <v>1090</v>
      </c>
      <c r="C1090" s="36">
        <v>2024</v>
      </c>
      <c r="D1090" s="118" t="s">
        <v>2468</v>
      </c>
      <c r="E1090" s="118" t="s">
        <v>3846</v>
      </c>
      <c r="H1090" s="224" t="s">
        <v>2131</v>
      </c>
      <c r="AF1090" s="308" t="s">
        <v>75</v>
      </c>
      <c r="AI1090" s="118" t="s">
        <v>2192</v>
      </c>
      <c r="AM1090" s="110" t="s">
        <v>2470</v>
      </c>
      <c r="AO1090" s="184">
        <v>2024</v>
      </c>
      <c r="AP1090" s="38">
        <v>45533</v>
      </c>
      <c r="AQ1090" s="38">
        <v>45533</v>
      </c>
      <c r="AR1090" s="39" t="s">
        <v>664</v>
      </c>
      <c r="AT1090" s="40" t="s">
        <v>2250</v>
      </c>
      <c r="AU1090" s="41">
        <v>8.3333333333333329E-2</v>
      </c>
      <c r="AV1090" s="42" t="s">
        <v>833</v>
      </c>
      <c r="AW1090" s="39">
        <v>992</v>
      </c>
      <c r="BB1090" s="178" t="s">
        <v>155</v>
      </c>
      <c r="BD1090" s="96"/>
      <c r="BG1090" s="45">
        <v>45545</v>
      </c>
      <c r="BH1090" s="45"/>
      <c r="BJ1090" s="26"/>
      <c r="BK1090" s="26"/>
      <c r="BL1090" s="26"/>
      <c r="BM1090" s="26"/>
      <c r="BN1090" s="26"/>
      <c r="BO1090" s="79"/>
      <c r="BP1090" s="26">
        <f>Tabela3[[#This Row],[1º trim/2025]]+Tabela3[[#This Row],[2º trim/2025]]+Tabela3[[#This Row],[3º trim/2025]]+Tabela3[[#This Row],[4º trim/2025]]</f>
        <v>0</v>
      </c>
      <c r="BQ1090" s="26"/>
      <c r="BR1090" s="26"/>
      <c r="BS1090" s="26"/>
      <c r="BT1090" s="26"/>
    </row>
    <row r="1091" spans="1:72" hidden="1" x14ac:dyDescent="0.25">
      <c r="B1091" s="273">
        <v>1091</v>
      </c>
      <c r="C1091" s="36">
        <v>2024</v>
      </c>
      <c r="D1091" s="118" t="s">
        <v>2454</v>
      </c>
      <c r="E1091" s="118" t="s">
        <v>2455</v>
      </c>
      <c r="AF1091" s="27" t="s">
        <v>82</v>
      </c>
      <c r="AM1091" s="110" t="s">
        <v>2456</v>
      </c>
      <c r="AO1091" s="184">
        <v>2024</v>
      </c>
      <c r="AP1091" s="38">
        <v>45510</v>
      </c>
      <c r="AQ1091" s="38">
        <v>45510</v>
      </c>
      <c r="AR1091" s="39" t="s">
        <v>1887</v>
      </c>
      <c r="AS1091" s="39" t="s">
        <v>1304</v>
      </c>
      <c r="AT1091" s="40" t="s">
        <v>2250</v>
      </c>
      <c r="AU1091" s="41" t="s">
        <v>2457</v>
      </c>
      <c r="AV1091" s="42" t="s">
        <v>2458</v>
      </c>
      <c r="AW1091" s="39">
        <v>989</v>
      </c>
      <c r="BB1091" s="178" t="s">
        <v>155</v>
      </c>
      <c r="BD1091" s="96">
        <v>45565</v>
      </c>
      <c r="BE1091" s="46" t="s">
        <v>2459</v>
      </c>
      <c r="BH1091" s="45"/>
      <c r="BJ1091" s="26"/>
      <c r="BK1091" s="26"/>
      <c r="BL1091" s="26"/>
      <c r="BM1091" s="26"/>
      <c r="BN1091" s="26"/>
      <c r="BO1091" s="79"/>
      <c r="BP1091" s="26">
        <f>Tabela3[[#This Row],[1º trim/2025]]+Tabela3[[#This Row],[2º trim/2025]]+Tabela3[[#This Row],[3º trim/2025]]+Tabela3[[#This Row],[4º trim/2025]]</f>
        <v>0</v>
      </c>
      <c r="BQ1091" s="26"/>
      <c r="BR1091" s="26"/>
      <c r="BS1091" s="26"/>
      <c r="BT1091" s="26"/>
    </row>
    <row r="1092" spans="1:72" hidden="1" x14ac:dyDescent="0.25">
      <c r="B1092" s="273">
        <v>1092</v>
      </c>
      <c r="C1092" s="36">
        <v>2024</v>
      </c>
      <c r="D1092" s="118" t="s">
        <v>3231</v>
      </c>
      <c r="E1092" s="118" t="s">
        <v>3232</v>
      </c>
      <c r="AI1092" s="118" t="s">
        <v>2225</v>
      </c>
      <c r="AL1092" s="120" t="s">
        <v>47</v>
      </c>
      <c r="BB1092" s="178" t="s">
        <v>155</v>
      </c>
      <c r="BD1092" s="96"/>
      <c r="BF1092" s="27" t="s">
        <v>44</v>
      </c>
      <c r="BG1092" s="45">
        <v>45597</v>
      </c>
      <c r="BH1092" s="45"/>
      <c r="BJ1092" s="26"/>
      <c r="BK1092" s="26"/>
      <c r="BL1092" s="26"/>
      <c r="BM1092" s="26"/>
      <c r="BN1092" s="26"/>
      <c r="BO1092" s="79"/>
      <c r="BP1092" s="26">
        <f>Tabela3[[#This Row],[1º trim/2025]]+Tabela3[[#This Row],[2º trim/2025]]+Tabela3[[#This Row],[3º trim/2025]]+Tabela3[[#This Row],[4º trim/2025]]</f>
        <v>0</v>
      </c>
      <c r="BQ1092" s="26"/>
      <c r="BR1092" s="26"/>
      <c r="BS1092" s="26"/>
      <c r="BT1092" s="26"/>
    </row>
    <row r="1093" spans="1:72" hidden="1" x14ac:dyDescent="0.25">
      <c r="B1093" s="273">
        <v>1093</v>
      </c>
      <c r="C1093" s="36">
        <v>2024</v>
      </c>
      <c r="D1093" s="118" t="s">
        <v>2433</v>
      </c>
      <c r="E1093" s="118" t="s">
        <v>2434</v>
      </c>
      <c r="K1093" s="224" t="s">
        <v>7</v>
      </c>
      <c r="N1093" s="224" t="s">
        <v>3667</v>
      </c>
      <c r="AF1093" s="27" t="s">
        <v>82</v>
      </c>
      <c r="AM1093" s="110" t="s">
        <v>2435</v>
      </c>
      <c r="AO1093" s="184">
        <v>2024</v>
      </c>
      <c r="AP1093" s="38">
        <v>45499</v>
      </c>
      <c r="AQ1093" s="38">
        <v>45499</v>
      </c>
      <c r="AS1093" s="39" t="s">
        <v>1656</v>
      </c>
      <c r="AT1093" s="40" t="s">
        <v>424</v>
      </c>
      <c r="AV1093" s="42" t="s">
        <v>1968</v>
      </c>
      <c r="AW1093" s="39">
        <v>983</v>
      </c>
      <c r="BB1093" s="178" t="s">
        <v>155</v>
      </c>
      <c r="BD1093" s="96"/>
      <c r="BG1093" s="45">
        <v>45523</v>
      </c>
      <c r="BH1093" s="45"/>
      <c r="BJ1093" s="26"/>
      <c r="BK1093" s="26"/>
      <c r="BL1093" s="26"/>
      <c r="BM1093" s="26" t="s">
        <v>3847</v>
      </c>
      <c r="BN1093" s="26">
        <v>178</v>
      </c>
      <c r="BO1093" s="79"/>
      <c r="BP1093" s="26">
        <f>Tabela3[[#This Row],[1º trim/2025]]+Tabela3[[#This Row],[2º trim/2025]]+Tabela3[[#This Row],[3º trim/2025]]+Tabela3[[#This Row],[4º trim/2025]]</f>
        <v>0</v>
      </c>
      <c r="BQ1093" s="26"/>
      <c r="BR1093" s="26"/>
      <c r="BS1093" s="26"/>
      <c r="BT1093" s="26"/>
    </row>
    <row r="1094" spans="1:72" hidden="1" x14ac:dyDescent="0.25">
      <c r="B1094" s="273">
        <v>1094</v>
      </c>
      <c r="C1094" s="36">
        <v>2024</v>
      </c>
      <c r="D1094" s="118" t="s">
        <v>2605</v>
      </c>
      <c r="E1094" s="118" t="s">
        <v>2606</v>
      </c>
      <c r="H1094" s="224" t="s">
        <v>5</v>
      </c>
      <c r="O1094" s="224" t="s">
        <v>3646</v>
      </c>
      <c r="AF1094" s="308" t="s">
        <v>82</v>
      </c>
      <c r="AG1094" s="27" t="s">
        <v>2607</v>
      </c>
      <c r="AJ1094" s="184">
        <v>40</v>
      </c>
      <c r="AL1094" s="120" t="s">
        <v>2237</v>
      </c>
      <c r="AM1094" s="110" t="s">
        <v>2608</v>
      </c>
      <c r="AO1094" s="184">
        <v>2024</v>
      </c>
      <c r="AP1094" s="38">
        <v>45596</v>
      </c>
      <c r="AQ1094" s="38">
        <v>45635</v>
      </c>
      <c r="AR1094" s="39" t="s">
        <v>664</v>
      </c>
      <c r="AS1094" s="39" t="s">
        <v>31</v>
      </c>
      <c r="AT1094" s="40" t="s">
        <v>91</v>
      </c>
      <c r="AU1094" s="41">
        <v>1.6666666666666667</v>
      </c>
      <c r="AV1094" s="42" t="s">
        <v>1894</v>
      </c>
      <c r="AW1094" s="39">
        <v>1025</v>
      </c>
      <c r="AY1094" s="30" t="s">
        <v>2609</v>
      </c>
      <c r="BB1094" s="178" t="s">
        <v>155</v>
      </c>
      <c r="BF1094" s="27" t="s">
        <v>3655</v>
      </c>
      <c r="BG1094" s="45">
        <v>45741</v>
      </c>
      <c r="BH1094" s="45"/>
      <c r="BJ1094" s="26"/>
      <c r="BK1094" s="26"/>
      <c r="BL1094" s="26"/>
      <c r="BM1094" s="26"/>
      <c r="BN1094" s="79">
        <v>26</v>
      </c>
      <c r="BP1094" s="26">
        <f>Tabela3[[#This Row],[1º trim/2025]]+Tabela3[[#This Row],[2º trim/2025]]+Tabela3[[#This Row],[3º trim/2025]]+Tabela3[[#This Row],[4º trim/2025]]</f>
        <v>1</v>
      </c>
      <c r="BQ1094" s="28">
        <v>1</v>
      </c>
      <c r="BR1094" s="26"/>
      <c r="BS1094" s="26"/>
      <c r="BT1094" s="26"/>
    </row>
    <row r="1095" spans="1:72" hidden="1" x14ac:dyDescent="0.25">
      <c r="B1095" s="26">
        <v>1095</v>
      </c>
      <c r="C1095" s="36">
        <v>2024</v>
      </c>
      <c r="D1095" s="27" t="s">
        <v>2479</v>
      </c>
      <c r="E1095" s="27" t="s">
        <v>2480</v>
      </c>
      <c r="F1095" s="27"/>
      <c r="G1095" s="224"/>
      <c r="AF1095" s="27" t="s">
        <v>1574</v>
      </c>
      <c r="AW1095" s="39">
        <v>996</v>
      </c>
      <c r="BB1095" s="178" t="s">
        <v>1185</v>
      </c>
      <c r="BD1095" s="96">
        <v>45572</v>
      </c>
      <c r="BE1095" s="46" t="s">
        <v>2481</v>
      </c>
      <c r="BH1095" s="45"/>
      <c r="BJ1095" s="26"/>
      <c r="BK1095" s="26"/>
      <c r="BL1095" s="26"/>
      <c r="BM1095" s="26"/>
      <c r="BN1095" s="26"/>
      <c r="BO1095" s="79"/>
      <c r="BP1095" s="26">
        <f>Tabela3[[#This Row],[1º trim/2025]]+Tabela3[[#This Row],[2º trim/2025]]+Tabela3[[#This Row],[3º trim/2025]]+Tabela3[[#This Row],[4º trim/2025]]</f>
        <v>0</v>
      </c>
      <c r="BQ1095" s="26"/>
      <c r="BR1095" s="26"/>
      <c r="BS1095" s="26"/>
      <c r="BT1095" s="26"/>
    </row>
    <row r="1096" spans="1:72" hidden="1" x14ac:dyDescent="0.25">
      <c r="B1096" s="273">
        <v>1096</v>
      </c>
      <c r="C1096" s="36">
        <v>2024</v>
      </c>
      <c r="D1096" s="118" t="s">
        <v>2610</v>
      </c>
      <c r="E1096" s="118" t="s">
        <v>3848</v>
      </c>
      <c r="AF1096" s="27" t="s">
        <v>84</v>
      </c>
      <c r="AM1096" s="110" t="s">
        <v>2612</v>
      </c>
      <c r="AO1096" s="184">
        <v>2024</v>
      </c>
      <c r="AP1096" s="38">
        <v>45512</v>
      </c>
      <c r="AQ1096" s="38">
        <v>45590</v>
      </c>
      <c r="AT1096" s="40" t="s">
        <v>2613</v>
      </c>
      <c r="AV1096" s="42" t="s">
        <v>807</v>
      </c>
      <c r="AW1096" s="39">
        <v>1026</v>
      </c>
      <c r="BB1096" s="178" t="s">
        <v>155</v>
      </c>
      <c r="BD1096" s="96"/>
      <c r="BF1096" s="26" t="s">
        <v>3655</v>
      </c>
      <c r="BG1096" s="45">
        <v>45639</v>
      </c>
      <c r="BH1096" s="45" t="s">
        <v>3646</v>
      </c>
      <c r="BM1096" s="27" t="s">
        <v>3849</v>
      </c>
      <c r="BN1096" s="194">
        <v>17</v>
      </c>
      <c r="BP1096" s="26">
        <f>Tabela3[[#This Row],[1º trim/2025]]+Tabela3[[#This Row],[2º trim/2025]]+Tabela3[[#This Row],[3º trim/2025]]+Tabela3[[#This Row],[4º trim/2025]]</f>
        <v>0</v>
      </c>
    </row>
    <row r="1097" spans="1:72" hidden="1" x14ac:dyDescent="0.25">
      <c r="B1097" s="26">
        <v>1097</v>
      </c>
      <c r="C1097" s="36">
        <v>2024</v>
      </c>
      <c r="D1097" s="27" t="s">
        <v>3247</v>
      </c>
      <c r="E1097" s="27" t="s">
        <v>3248</v>
      </c>
      <c r="F1097" s="27"/>
      <c r="G1097" s="224"/>
      <c r="Q1097" s="30" t="s">
        <v>3249</v>
      </c>
      <c r="AO1097" s="184">
        <v>2024</v>
      </c>
      <c r="AP1097" s="38">
        <v>45506</v>
      </c>
      <c r="AQ1097" s="38">
        <v>45537</v>
      </c>
      <c r="BB1097" s="178" t="s">
        <v>1185</v>
      </c>
      <c r="BD1097" s="96">
        <v>45597</v>
      </c>
      <c r="BE1097" s="46" t="s">
        <v>3250</v>
      </c>
      <c r="BH1097" s="307"/>
      <c r="BJ1097" s="26"/>
      <c r="BK1097" s="26"/>
      <c r="BL1097" s="26"/>
      <c r="BM1097" s="26"/>
      <c r="BN1097" s="79"/>
      <c r="BP1097" s="26">
        <f>Tabela3[[#This Row],[1º trim/2025]]+Tabela3[[#This Row],[2º trim/2025]]+Tabela3[[#This Row],[3º trim/2025]]+Tabela3[[#This Row],[4º trim/2025]]</f>
        <v>0</v>
      </c>
      <c r="BQ1097" s="26"/>
      <c r="BR1097" s="26"/>
      <c r="BS1097" s="26"/>
      <c r="BT1097" s="26"/>
    </row>
    <row r="1098" spans="1:72" hidden="1" x14ac:dyDescent="0.25">
      <c r="A1098" s="26" t="s">
        <v>501</v>
      </c>
      <c r="B1098" s="273">
        <v>1098</v>
      </c>
      <c r="C1098" s="36">
        <v>2024</v>
      </c>
      <c r="D1098" s="118" t="s">
        <v>2623</v>
      </c>
      <c r="E1098" s="118" t="s">
        <v>2624</v>
      </c>
      <c r="F1098" s="118" t="s">
        <v>3850</v>
      </c>
      <c r="G1098" s="296" t="s">
        <v>3654</v>
      </c>
      <c r="AG1098" s="27" t="s">
        <v>1834</v>
      </c>
      <c r="AL1098" s="120" t="s">
        <v>29</v>
      </c>
      <c r="AM1098" s="110" t="s">
        <v>2625</v>
      </c>
      <c r="AN1098" s="27" t="s">
        <v>154</v>
      </c>
      <c r="AP1098" s="38" t="s">
        <v>501</v>
      </c>
      <c r="AQ1098" s="38" t="s">
        <v>501</v>
      </c>
      <c r="AR1098" s="39" t="s">
        <v>664</v>
      </c>
      <c r="AS1098" s="39" t="s">
        <v>31</v>
      </c>
      <c r="AT1098" s="40" t="s">
        <v>2250</v>
      </c>
      <c r="AU1098" s="41">
        <v>1.0416666666666667</v>
      </c>
      <c r="AV1098" s="42" t="s">
        <v>2091</v>
      </c>
      <c r="AW1098" s="39">
        <v>1029</v>
      </c>
      <c r="AY1098" s="30" t="s">
        <v>2627</v>
      </c>
      <c r="BB1098" s="178"/>
      <c r="BC1098" s="96" t="s">
        <v>501</v>
      </c>
      <c r="BF1098" s="27" t="s">
        <v>3655</v>
      </c>
      <c r="BG1098" s="45">
        <v>45741</v>
      </c>
      <c r="BH1098" s="45"/>
      <c r="BM1098" s="27" t="s">
        <v>3851</v>
      </c>
      <c r="BN1098" s="194">
        <v>4</v>
      </c>
      <c r="BP1098" s="26">
        <f>Tabela3[[#This Row],[1º trim/2025]]+Tabela3[[#This Row],[2º trim/2025]]+Tabela3[[#This Row],[3º trim/2025]]+Tabela3[[#This Row],[4º trim/2025]]</f>
        <v>12</v>
      </c>
      <c r="BQ1098" s="28">
        <v>12</v>
      </c>
    </row>
    <row r="1099" spans="1:72" hidden="1" x14ac:dyDescent="0.25">
      <c r="B1099" s="273">
        <v>1099</v>
      </c>
      <c r="C1099" s="36">
        <v>2024</v>
      </c>
      <c r="D1099" s="118" t="s">
        <v>2430</v>
      </c>
      <c r="E1099" s="118" t="s">
        <v>2203</v>
      </c>
      <c r="AF1099" s="27" t="s">
        <v>82</v>
      </c>
      <c r="AM1099" s="110" t="s">
        <v>2431</v>
      </c>
      <c r="AO1099" s="184">
        <v>2024</v>
      </c>
      <c r="AP1099" s="38">
        <v>45506</v>
      </c>
      <c r="AQ1099" s="38">
        <v>45506</v>
      </c>
      <c r="AS1099" s="39" t="s">
        <v>1656</v>
      </c>
      <c r="AT1099" s="40" t="s">
        <v>2250</v>
      </c>
      <c r="AV1099" s="42" t="s">
        <v>833</v>
      </c>
      <c r="AW1099" s="39">
        <v>982</v>
      </c>
      <c r="AY1099" s="30" t="s">
        <v>2432</v>
      </c>
      <c r="BB1099" s="178" t="s">
        <v>155</v>
      </c>
      <c r="BD1099" s="96"/>
      <c r="BG1099" s="45">
        <v>45523</v>
      </c>
      <c r="BH1099" s="307"/>
      <c r="BJ1099" s="26"/>
      <c r="BK1099" s="26"/>
      <c r="BL1099" s="26"/>
      <c r="BM1099" s="26"/>
      <c r="BN1099" s="79"/>
      <c r="BP1099" s="26">
        <f>Tabela3[[#This Row],[1º trim/2025]]+Tabela3[[#This Row],[2º trim/2025]]+Tabela3[[#This Row],[3º trim/2025]]+Tabela3[[#This Row],[4º trim/2025]]</f>
        <v>0</v>
      </c>
      <c r="BQ1099" s="26"/>
      <c r="BR1099" s="26"/>
      <c r="BS1099" s="26"/>
      <c r="BT1099" s="26"/>
    </row>
    <row r="1100" spans="1:72" hidden="1" x14ac:dyDescent="0.25">
      <c r="B1100" s="273">
        <v>1100</v>
      </c>
      <c r="C1100" s="36">
        <v>2024</v>
      </c>
      <c r="D1100" s="118" t="s">
        <v>2573</v>
      </c>
      <c r="E1100" s="118" t="s">
        <v>2574</v>
      </c>
      <c r="AF1100" s="27" t="s">
        <v>82</v>
      </c>
      <c r="AO1100" s="184">
        <v>2024</v>
      </c>
      <c r="AP1100" s="38">
        <v>45572</v>
      </c>
      <c r="AQ1100" s="38">
        <v>45572</v>
      </c>
      <c r="AV1100" s="42" t="s">
        <v>1899</v>
      </c>
      <c r="AW1100" s="39">
        <v>1017</v>
      </c>
      <c r="BB1100" s="178" t="s">
        <v>155</v>
      </c>
      <c r="BD1100" s="96"/>
      <c r="BE1100" s="46" t="s">
        <v>2552</v>
      </c>
      <c r="BG1100" s="45">
        <v>45597</v>
      </c>
      <c r="BH1100" s="33" t="s">
        <v>2575</v>
      </c>
      <c r="BJ1100" s="26"/>
      <c r="BK1100" s="26"/>
      <c r="BL1100" s="26"/>
      <c r="BM1100" s="26"/>
      <c r="BN1100" s="79"/>
      <c r="BP1100" s="26">
        <f>Tabela3[[#This Row],[1º trim/2025]]+Tabela3[[#This Row],[2º trim/2025]]+Tabela3[[#This Row],[3º trim/2025]]+Tabela3[[#This Row],[4º trim/2025]]</f>
        <v>0</v>
      </c>
      <c r="BQ1100" s="26"/>
      <c r="BR1100" s="26"/>
      <c r="BS1100" s="26"/>
      <c r="BT1100" s="26"/>
    </row>
    <row r="1101" spans="1:72" hidden="1" x14ac:dyDescent="0.25">
      <c r="B1101" s="273">
        <v>1101</v>
      </c>
      <c r="C1101" s="36">
        <v>2024</v>
      </c>
      <c r="D1101" s="118" t="s">
        <v>2707</v>
      </c>
      <c r="E1101" s="118" t="s">
        <v>2708</v>
      </c>
      <c r="AF1101" s="27" t="s">
        <v>610</v>
      </c>
      <c r="AW1101" s="39">
        <v>1054</v>
      </c>
      <c r="BB1101" s="178" t="s">
        <v>155</v>
      </c>
      <c r="BD1101" s="96"/>
      <c r="BE1101" s="46" t="s">
        <v>2709</v>
      </c>
      <c r="BG1101" s="45">
        <v>45657</v>
      </c>
      <c r="BH1101" s="307"/>
      <c r="BJ1101" s="26"/>
      <c r="BK1101" s="26"/>
      <c r="BL1101" s="26"/>
      <c r="BM1101" s="26"/>
      <c r="BN1101" s="79">
        <v>3</v>
      </c>
      <c r="BP1101" s="26">
        <f>Tabela3[[#This Row],[1º trim/2025]]+Tabela3[[#This Row],[2º trim/2025]]+Tabela3[[#This Row],[3º trim/2025]]+Tabela3[[#This Row],[4º trim/2025]]</f>
        <v>0</v>
      </c>
      <c r="BQ1101" s="26"/>
      <c r="BR1101" s="26"/>
      <c r="BS1101" s="26"/>
      <c r="BT1101" s="26"/>
    </row>
    <row r="1102" spans="1:72" hidden="1" x14ac:dyDescent="0.25">
      <c r="B1102" s="273">
        <v>1102</v>
      </c>
      <c r="C1102" s="36">
        <v>2024</v>
      </c>
      <c r="D1102" s="118" t="s">
        <v>2494</v>
      </c>
      <c r="E1102" s="118" t="s">
        <v>2495</v>
      </c>
      <c r="H1102" s="224" t="s">
        <v>5</v>
      </c>
      <c r="J1102" s="224" t="s">
        <v>98</v>
      </c>
      <c r="O1102" s="224" t="s">
        <v>3646</v>
      </c>
      <c r="AF1102" s="27" t="s">
        <v>91</v>
      </c>
      <c r="AG1102" s="27" t="s">
        <v>2497</v>
      </c>
      <c r="AJ1102" s="184">
        <v>40</v>
      </c>
      <c r="AM1102" s="110" t="s">
        <v>2498</v>
      </c>
      <c r="AO1102" s="184">
        <v>2024</v>
      </c>
      <c r="AP1102" s="38">
        <v>45526</v>
      </c>
      <c r="AQ1102" s="38">
        <v>45565</v>
      </c>
      <c r="AT1102" s="40" t="s">
        <v>1540</v>
      </c>
      <c r="AU1102" s="41">
        <v>1.6666666666666667</v>
      </c>
      <c r="AV1102" s="42" t="s">
        <v>1894</v>
      </c>
      <c r="AW1102" s="39">
        <v>1000</v>
      </c>
      <c r="BB1102" s="178" t="s">
        <v>155</v>
      </c>
      <c r="BD1102" s="96"/>
      <c r="BE1102" s="46" t="s">
        <v>2499</v>
      </c>
      <c r="BG1102" s="45">
        <v>45588</v>
      </c>
      <c r="BH1102" s="33" t="s">
        <v>2496</v>
      </c>
      <c r="BJ1102" s="26"/>
      <c r="BK1102" s="26"/>
      <c r="BL1102" s="26"/>
      <c r="BM1102" s="26"/>
      <c r="BN1102" s="79"/>
      <c r="BP1102" s="26">
        <f>Tabela3[[#This Row],[1º trim/2025]]+Tabela3[[#This Row],[2º trim/2025]]+Tabela3[[#This Row],[3º trim/2025]]+Tabela3[[#This Row],[4º trim/2025]]</f>
        <v>0</v>
      </c>
      <c r="BQ1102" s="26"/>
      <c r="BR1102" s="26"/>
      <c r="BS1102" s="26"/>
      <c r="BT1102" s="26"/>
    </row>
    <row r="1103" spans="1:72" hidden="1" x14ac:dyDescent="0.25">
      <c r="B1103" s="273">
        <v>1103</v>
      </c>
      <c r="C1103" s="36">
        <v>2024</v>
      </c>
      <c r="D1103" s="118" t="s">
        <v>2530</v>
      </c>
      <c r="E1103" s="118" t="s">
        <v>2531</v>
      </c>
      <c r="H1103" s="224" t="s">
        <v>5</v>
      </c>
      <c r="O1103" s="224" t="s">
        <v>3646</v>
      </c>
      <c r="AE1103" s="26" t="s">
        <v>2532</v>
      </c>
      <c r="AF1103" s="27" t="s">
        <v>91</v>
      </c>
      <c r="AG1103" s="27" t="s">
        <v>2533</v>
      </c>
      <c r="AI1103" s="118" t="s">
        <v>2192</v>
      </c>
      <c r="AM1103" s="110" t="s">
        <v>2534</v>
      </c>
      <c r="AN1103" s="27" t="s">
        <v>215</v>
      </c>
      <c r="AO1103" s="184">
        <v>2024</v>
      </c>
      <c r="AP1103" s="38">
        <v>45579</v>
      </c>
      <c r="AQ1103" s="38">
        <v>45687</v>
      </c>
      <c r="AR1103" s="39" t="s">
        <v>664</v>
      </c>
      <c r="AS1103" s="39" t="s">
        <v>720</v>
      </c>
      <c r="AT1103" s="40" t="s">
        <v>1540</v>
      </c>
      <c r="AU1103" s="41">
        <v>20.125</v>
      </c>
      <c r="AV1103" s="42" t="s">
        <v>2535</v>
      </c>
      <c r="AW1103" s="39">
        <v>1008</v>
      </c>
      <c r="AY1103" s="30" t="s">
        <v>2536</v>
      </c>
      <c r="BB1103" s="178" t="s">
        <v>155</v>
      </c>
      <c r="BD1103" s="96"/>
      <c r="BG1103" s="45">
        <v>45744</v>
      </c>
      <c r="BH1103" s="45" t="s">
        <v>3646</v>
      </c>
      <c r="BI1103" s="45" t="s">
        <v>3852</v>
      </c>
      <c r="BJ1103" s="26"/>
      <c r="BK1103" s="26"/>
      <c r="BL1103" s="26"/>
      <c r="BM1103" s="26"/>
      <c r="BN1103" s="79"/>
      <c r="BO1103" s="194" t="s">
        <v>3853</v>
      </c>
      <c r="BP1103" s="26">
        <f>Tabela3[[#This Row],[1º trim/2025]]+Tabela3[[#This Row],[2º trim/2025]]+Tabela3[[#This Row],[3º trim/2025]]+Tabela3[[#This Row],[4º trim/2025]]</f>
        <v>32</v>
      </c>
      <c r="BQ1103" s="28">
        <v>32</v>
      </c>
      <c r="BR1103" s="26"/>
      <c r="BS1103" s="26"/>
      <c r="BT1103" s="26"/>
    </row>
    <row r="1104" spans="1:72" hidden="1" x14ac:dyDescent="0.25">
      <c r="B1104" s="273">
        <v>1104</v>
      </c>
      <c r="C1104" s="36">
        <v>2024</v>
      </c>
      <c r="D1104" s="118" t="s">
        <v>2485</v>
      </c>
      <c r="E1104" s="118" t="s">
        <v>2486</v>
      </c>
      <c r="H1104" s="224" t="s">
        <v>5</v>
      </c>
      <c r="O1104" s="224" t="s">
        <v>3646</v>
      </c>
      <c r="X1104" s="26" t="s">
        <v>2487</v>
      </c>
      <c r="AF1104" s="27" t="s">
        <v>91</v>
      </c>
      <c r="AG1104" s="27" t="s">
        <v>990</v>
      </c>
      <c r="AI1104" s="118" t="s">
        <v>1461</v>
      </c>
      <c r="AM1104" s="110" t="s">
        <v>2490</v>
      </c>
      <c r="AO1104" s="184">
        <v>2024</v>
      </c>
      <c r="AP1104" s="38">
        <v>45561</v>
      </c>
      <c r="AQ1104" s="38">
        <v>45600</v>
      </c>
      <c r="AR1104" s="39" t="s">
        <v>664</v>
      </c>
      <c r="AS1104" s="39" t="s">
        <v>1081</v>
      </c>
      <c r="AT1104" s="40" t="s">
        <v>1540</v>
      </c>
      <c r="AU1104" s="41">
        <v>1.6666666666666667</v>
      </c>
      <c r="AV1104" s="42" t="s">
        <v>1894</v>
      </c>
      <c r="AW1104" s="39">
        <v>998</v>
      </c>
      <c r="BB1104" s="178" t="s">
        <v>155</v>
      </c>
      <c r="BD1104" s="96"/>
      <c r="BG1104" s="45">
        <v>45609</v>
      </c>
      <c r="BH1104" s="33" t="s">
        <v>2488</v>
      </c>
      <c r="BJ1104" s="26"/>
      <c r="BK1104" s="26"/>
      <c r="BL1104" s="26"/>
      <c r="BM1104" s="26"/>
      <c r="BN1104" s="79">
        <v>39</v>
      </c>
      <c r="BP1104" s="26">
        <f>Tabela3[[#This Row],[1º trim/2025]]+Tabela3[[#This Row],[2º trim/2025]]+Tabela3[[#This Row],[3º trim/2025]]+Tabela3[[#This Row],[4º trim/2025]]</f>
        <v>0</v>
      </c>
      <c r="BQ1104" s="26"/>
      <c r="BR1104" s="26"/>
      <c r="BS1104" s="26"/>
      <c r="BT1104" s="26"/>
    </row>
    <row r="1105" spans="1:72" hidden="1" x14ac:dyDescent="0.25">
      <c r="B1105" s="273">
        <v>1105</v>
      </c>
      <c r="C1105" s="36">
        <v>2024</v>
      </c>
      <c r="D1105" s="118" t="s">
        <v>2482</v>
      </c>
      <c r="E1105" s="118" t="s">
        <v>2483</v>
      </c>
      <c r="AF1105" s="27" t="s">
        <v>736</v>
      </c>
      <c r="AO1105" s="184">
        <v>2024</v>
      </c>
      <c r="AP1105" s="38">
        <v>45530</v>
      </c>
      <c r="AQ1105" s="38">
        <v>45530</v>
      </c>
      <c r="AS1105" s="39" t="s">
        <v>1656</v>
      </c>
      <c r="AV1105" s="42" t="s">
        <v>611</v>
      </c>
      <c r="AW1105" s="39">
        <v>997</v>
      </c>
      <c r="BB1105" s="178" t="s">
        <v>155</v>
      </c>
      <c r="BD1105" s="96"/>
      <c r="BE1105" s="46" t="s">
        <v>2484</v>
      </c>
      <c r="BG1105" s="45">
        <v>45546</v>
      </c>
      <c r="BH1105" s="307"/>
      <c r="BJ1105" s="26"/>
      <c r="BK1105" s="26"/>
      <c r="BL1105" s="26"/>
      <c r="BM1105" s="26"/>
      <c r="BN1105" s="79"/>
      <c r="BP1105" s="26">
        <f>Tabela3[[#This Row],[1º trim/2025]]+Tabela3[[#This Row],[2º trim/2025]]+Tabela3[[#This Row],[3º trim/2025]]+Tabela3[[#This Row],[4º trim/2025]]</f>
        <v>0</v>
      </c>
      <c r="BQ1105" s="26"/>
      <c r="BR1105" s="26"/>
      <c r="BS1105" s="26"/>
      <c r="BT1105" s="26"/>
    </row>
    <row r="1106" spans="1:72" hidden="1" x14ac:dyDescent="0.25">
      <c r="B1106" s="273">
        <v>1106</v>
      </c>
      <c r="C1106" s="36">
        <v>2024</v>
      </c>
      <c r="D1106" s="118" t="s">
        <v>2542</v>
      </c>
      <c r="E1106" s="118" t="s">
        <v>2543</v>
      </c>
      <c r="I1106" s="224" t="s">
        <v>3669</v>
      </c>
      <c r="AM1106" s="110" t="s">
        <v>2544</v>
      </c>
      <c r="AO1106" s="184">
        <v>2024</v>
      </c>
      <c r="AP1106" s="38">
        <v>45558</v>
      </c>
      <c r="AQ1106" s="38">
        <v>45581</v>
      </c>
      <c r="AU1106" s="41">
        <v>1.6666666666666667</v>
      </c>
      <c r="AV1106" s="42" t="s">
        <v>1894</v>
      </c>
      <c r="AW1106" s="39">
        <v>1010</v>
      </c>
      <c r="BB1106" s="178" t="s">
        <v>155</v>
      </c>
      <c r="BD1106" s="96"/>
      <c r="BE1106" s="46" t="s">
        <v>2545</v>
      </c>
      <c r="BF1106" s="27" t="s">
        <v>3655</v>
      </c>
      <c r="BG1106" s="45">
        <v>45609</v>
      </c>
      <c r="BH1106" s="45"/>
      <c r="BJ1106" s="26"/>
      <c r="BK1106" s="26"/>
      <c r="BL1106" s="26"/>
      <c r="BM1106" s="26"/>
      <c r="BN1106" s="79">
        <v>32</v>
      </c>
      <c r="BP1106" s="26">
        <f>Tabela3[[#This Row],[1º trim/2025]]+Tabela3[[#This Row],[2º trim/2025]]+Tabela3[[#This Row],[3º trim/2025]]+Tabela3[[#This Row],[4º trim/2025]]</f>
        <v>0</v>
      </c>
      <c r="BQ1106" s="26"/>
      <c r="BR1106" s="26"/>
      <c r="BS1106" s="26"/>
      <c r="BT1106" s="26"/>
    </row>
    <row r="1107" spans="1:72" hidden="1" x14ac:dyDescent="0.25">
      <c r="B1107" s="273">
        <v>1107</v>
      </c>
      <c r="C1107" s="36">
        <v>2024</v>
      </c>
      <c r="D1107" s="118" t="s">
        <v>2500</v>
      </c>
      <c r="E1107" s="118" t="s">
        <v>2501</v>
      </c>
      <c r="AF1107" s="27" t="s">
        <v>736</v>
      </c>
      <c r="AM1107" s="110" t="s">
        <v>2502</v>
      </c>
      <c r="AN1107" s="27" t="s">
        <v>215</v>
      </c>
      <c r="AO1107" s="184">
        <v>2024</v>
      </c>
      <c r="AP1107" s="38">
        <v>45519</v>
      </c>
      <c r="AQ1107" s="38">
        <v>45519</v>
      </c>
      <c r="AS1107" s="39" t="s">
        <v>1656</v>
      </c>
      <c r="AT1107" s="40" t="s">
        <v>424</v>
      </c>
      <c r="AV1107" s="42" t="s">
        <v>833</v>
      </c>
      <c r="AW1107" s="39">
        <v>1001</v>
      </c>
      <c r="BB1107" s="178" t="s">
        <v>155</v>
      </c>
      <c r="BD1107" s="96"/>
      <c r="BE1107" s="46" t="s">
        <v>2503</v>
      </c>
      <c r="BG1107" s="45">
        <v>45569</v>
      </c>
      <c r="BH1107" s="45"/>
      <c r="BJ1107" s="26"/>
      <c r="BK1107" s="26"/>
      <c r="BL1107" s="26"/>
      <c r="BM1107" s="26"/>
      <c r="BN1107" s="79"/>
      <c r="BP1107" s="26">
        <f>Tabela3[[#This Row],[1º trim/2025]]+Tabela3[[#This Row],[2º trim/2025]]+Tabela3[[#This Row],[3º trim/2025]]+Tabela3[[#This Row],[4º trim/2025]]</f>
        <v>0</v>
      </c>
      <c r="BQ1107" s="26"/>
      <c r="BR1107" s="26"/>
      <c r="BS1107" s="26"/>
      <c r="BT1107" s="26"/>
    </row>
    <row r="1108" spans="1:72" hidden="1" x14ac:dyDescent="0.25">
      <c r="B1108" s="273">
        <v>1108</v>
      </c>
      <c r="C1108" s="36">
        <v>2024</v>
      </c>
      <c r="D1108" s="118" t="s">
        <v>1981</v>
      </c>
      <c r="E1108" s="118" t="s">
        <v>1982</v>
      </c>
      <c r="H1108" s="224" t="s">
        <v>5</v>
      </c>
      <c r="O1108" s="224" t="s">
        <v>3646</v>
      </c>
      <c r="AF1108" s="27" t="s">
        <v>91</v>
      </c>
      <c r="AG1108" s="27" t="s">
        <v>1984</v>
      </c>
      <c r="AM1108" s="110" t="s">
        <v>1985</v>
      </c>
      <c r="AO1108" s="184">
        <v>2024</v>
      </c>
      <c r="AP1108" s="38">
        <v>45589</v>
      </c>
      <c r="AQ1108" s="38">
        <v>45621</v>
      </c>
      <c r="AR1108" s="39" t="s">
        <v>664</v>
      </c>
      <c r="AS1108" s="39" t="s">
        <v>31</v>
      </c>
      <c r="AT1108" s="40" t="s">
        <v>1540</v>
      </c>
      <c r="AU1108" s="41">
        <v>1.25</v>
      </c>
      <c r="AV1108" s="42" t="s">
        <v>1794</v>
      </c>
      <c r="AW1108" s="39">
        <v>886</v>
      </c>
      <c r="AY1108" s="30" t="s">
        <v>1987</v>
      </c>
      <c r="BB1108" s="178" t="s">
        <v>155</v>
      </c>
      <c r="BD1108" s="96"/>
      <c r="BG1108" s="45">
        <v>45639</v>
      </c>
      <c r="BH1108" s="33" t="s">
        <v>1983</v>
      </c>
      <c r="BJ1108" s="26"/>
      <c r="BK1108" s="26"/>
      <c r="BL1108" s="26"/>
      <c r="BM1108" s="26"/>
      <c r="BN1108" s="79">
        <v>31</v>
      </c>
      <c r="BP1108" s="26">
        <f>Tabela3[[#This Row],[1º trim/2025]]+Tabela3[[#This Row],[2º trim/2025]]+Tabela3[[#This Row],[3º trim/2025]]+Tabela3[[#This Row],[4º trim/2025]]</f>
        <v>0</v>
      </c>
      <c r="BQ1108" s="26"/>
      <c r="BR1108" s="26"/>
      <c r="BS1108" s="26"/>
      <c r="BT1108" s="26"/>
    </row>
    <row r="1109" spans="1:72" hidden="1" x14ac:dyDescent="0.25">
      <c r="B1109" s="273">
        <v>1109</v>
      </c>
      <c r="C1109" s="36">
        <v>2024</v>
      </c>
      <c r="D1109" s="118" t="s">
        <v>2475</v>
      </c>
      <c r="E1109" s="118" t="s">
        <v>2476</v>
      </c>
      <c r="H1109" s="224" t="s">
        <v>5</v>
      </c>
      <c r="O1109" s="224" t="s">
        <v>3646</v>
      </c>
      <c r="AF1109" s="27" t="s">
        <v>91</v>
      </c>
      <c r="AG1109" s="27" t="s">
        <v>2477</v>
      </c>
      <c r="AJ1109" s="184">
        <v>80</v>
      </c>
      <c r="AM1109" s="110" t="s">
        <v>2478</v>
      </c>
      <c r="AN1109" s="27" t="s">
        <v>154</v>
      </c>
      <c r="AO1109" s="184">
        <v>2024</v>
      </c>
      <c r="AP1109" s="38">
        <v>45568</v>
      </c>
      <c r="AQ1109" s="38">
        <v>45607</v>
      </c>
      <c r="AS1109" s="39" t="s">
        <v>1656</v>
      </c>
      <c r="AT1109" s="40" t="s">
        <v>1540</v>
      </c>
      <c r="AU1109" s="41">
        <v>1.6666666666666667</v>
      </c>
      <c r="AV1109" s="42" t="s">
        <v>1894</v>
      </c>
      <c r="AW1109" s="39">
        <v>995</v>
      </c>
      <c r="BB1109" s="178" t="s">
        <v>155</v>
      </c>
      <c r="BD1109" s="96"/>
      <c r="BG1109" s="45">
        <v>45639</v>
      </c>
      <c r="BH1109" s="45"/>
      <c r="BJ1109" s="26"/>
      <c r="BK1109" s="26"/>
      <c r="BL1109" s="26"/>
      <c r="BM1109" s="26"/>
      <c r="BN1109" s="79">
        <v>34</v>
      </c>
      <c r="BP1109" s="26">
        <f>Tabela3[[#This Row],[1º trim/2025]]+Tabela3[[#This Row],[2º trim/2025]]+Tabela3[[#This Row],[3º trim/2025]]+Tabela3[[#This Row],[4º trim/2025]]</f>
        <v>0</v>
      </c>
      <c r="BQ1109" s="26"/>
      <c r="BR1109" s="26"/>
      <c r="BS1109" s="26"/>
      <c r="BT1109" s="26"/>
    </row>
    <row r="1110" spans="1:72" hidden="1" x14ac:dyDescent="0.25">
      <c r="B1110" s="273">
        <v>1110</v>
      </c>
      <c r="C1110" s="36">
        <v>2024</v>
      </c>
      <c r="D1110" s="118" t="s">
        <v>2527</v>
      </c>
      <c r="E1110" s="118" t="s">
        <v>2528</v>
      </c>
      <c r="K1110" s="224" t="s">
        <v>3646</v>
      </c>
      <c r="L1110" s="224" t="s">
        <v>2131</v>
      </c>
      <c r="N1110" s="224" t="s">
        <v>3667</v>
      </c>
      <c r="AF1110" s="27" t="s">
        <v>1011</v>
      </c>
      <c r="AK1110" s="184" t="s">
        <v>2131</v>
      </c>
      <c r="AM1110" s="110" t="s">
        <v>2529</v>
      </c>
      <c r="AO1110" s="184">
        <v>2024</v>
      </c>
      <c r="AP1110" s="38">
        <v>45555</v>
      </c>
      <c r="AQ1110" s="38">
        <v>45555</v>
      </c>
      <c r="AR1110" s="39" t="s">
        <v>664</v>
      </c>
      <c r="AS1110" s="39" t="s">
        <v>1656</v>
      </c>
      <c r="AT1110" s="40" t="s">
        <v>424</v>
      </c>
      <c r="AU1110" s="41">
        <v>8.3333333333333329E-2</v>
      </c>
      <c r="AV1110" s="42" t="s">
        <v>833</v>
      </c>
      <c r="AW1110" s="39">
        <v>1007</v>
      </c>
      <c r="BB1110" s="178" t="s">
        <v>155</v>
      </c>
      <c r="BD1110" s="96"/>
      <c r="BG1110" s="45">
        <v>45572</v>
      </c>
      <c r="BH1110" s="45"/>
      <c r="BJ1110" s="26"/>
      <c r="BK1110" s="26"/>
      <c r="BL1110" s="26"/>
      <c r="BM1110" s="26" t="s">
        <v>3537</v>
      </c>
      <c r="BN1110" s="79">
        <v>42</v>
      </c>
      <c r="BP1110" s="26">
        <f>Tabela3[[#This Row],[1º trim/2025]]+Tabela3[[#This Row],[2º trim/2025]]+Tabela3[[#This Row],[3º trim/2025]]+Tabela3[[#This Row],[4º trim/2025]]</f>
        <v>0</v>
      </c>
      <c r="BQ1110" s="26"/>
      <c r="BR1110" s="26"/>
      <c r="BS1110" s="26"/>
      <c r="BT1110" s="26"/>
    </row>
    <row r="1111" spans="1:72" hidden="1" x14ac:dyDescent="0.25">
      <c r="B1111" s="273">
        <v>1111</v>
      </c>
      <c r="C1111" s="36">
        <v>2024</v>
      </c>
      <c r="D1111" s="118" t="s">
        <v>2683</v>
      </c>
      <c r="E1111" s="118" t="s">
        <v>2684</v>
      </c>
      <c r="K1111" s="224" t="s">
        <v>3646</v>
      </c>
      <c r="L1111" s="224" t="s">
        <v>2131</v>
      </c>
      <c r="AF1111" s="27" t="s">
        <v>1011</v>
      </c>
      <c r="AM1111" s="110" t="s">
        <v>2685</v>
      </c>
      <c r="AO1111" s="184">
        <v>2024</v>
      </c>
      <c r="AP1111" s="38">
        <v>45618</v>
      </c>
      <c r="AQ1111" s="38" t="s">
        <v>2686</v>
      </c>
      <c r="AR1111" s="39" t="s">
        <v>664</v>
      </c>
      <c r="AS1111" s="39" t="s">
        <v>1656</v>
      </c>
      <c r="AT1111" s="40" t="s">
        <v>424</v>
      </c>
      <c r="AV1111" s="42" t="s">
        <v>1871</v>
      </c>
      <c r="AW1111" s="39">
        <v>1047</v>
      </c>
      <c r="BB1111" s="178" t="s">
        <v>155</v>
      </c>
      <c r="BD1111" s="96"/>
      <c r="BG1111" s="45">
        <v>45639</v>
      </c>
      <c r="BH1111" s="45"/>
      <c r="BJ1111" s="26"/>
      <c r="BK1111" s="26"/>
      <c r="BL1111" s="26"/>
      <c r="BM1111" s="26" t="s">
        <v>3549</v>
      </c>
      <c r="BN1111" s="79">
        <v>61</v>
      </c>
      <c r="BP1111" s="26">
        <f>Tabela3[[#This Row],[1º trim/2025]]+Tabela3[[#This Row],[2º trim/2025]]+Tabela3[[#This Row],[3º trim/2025]]+Tabela3[[#This Row],[4º trim/2025]]</f>
        <v>0</v>
      </c>
      <c r="BQ1111" s="26"/>
      <c r="BR1111" s="26"/>
      <c r="BS1111" s="26"/>
      <c r="BT1111" s="26"/>
    </row>
    <row r="1112" spans="1:72" hidden="1" x14ac:dyDescent="0.25">
      <c r="B1112" s="273">
        <v>1112</v>
      </c>
      <c r="C1112" s="36">
        <v>2024</v>
      </c>
      <c r="D1112" s="118" t="s">
        <v>2576</v>
      </c>
      <c r="E1112" s="118" t="s">
        <v>2577</v>
      </c>
      <c r="AI1112" s="118" t="s">
        <v>2192</v>
      </c>
      <c r="AJ1112" s="184">
        <v>80</v>
      </c>
      <c r="AM1112" s="110" t="s">
        <v>2578</v>
      </c>
      <c r="AN1112" s="27" t="s">
        <v>154</v>
      </c>
      <c r="AO1112" s="184">
        <v>2024</v>
      </c>
      <c r="AP1112" s="38">
        <v>45582</v>
      </c>
      <c r="AQ1112" s="38">
        <v>45628</v>
      </c>
      <c r="AS1112" s="39" t="s">
        <v>31</v>
      </c>
      <c r="AV1112" s="42" t="s">
        <v>1894</v>
      </c>
      <c r="AW1112" s="39">
        <v>1018</v>
      </c>
      <c r="AY1112" s="30" t="s">
        <v>2579</v>
      </c>
      <c r="BB1112" s="178" t="s">
        <v>155</v>
      </c>
      <c r="BD1112" s="96"/>
      <c r="BG1112" s="45">
        <v>45657</v>
      </c>
      <c r="BH1112" s="45"/>
      <c r="BJ1112" s="26"/>
      <c r="BK1112" s="26"/>
      <c r="BL1112" s="26"/>
      <c r="BM1112" s="26"/>
      <c r="BN1112" s="79">
        <v>31</v>
      </c>
      <c r="BP1112" s="26">
        <f>Tabela3[[#This Row],[1º trim/2025]]+Tabela3[[#This Row],[2º trim/2025]]+Tabela3[[#This Row],[3º trim/2025]]+Tabela3[[#This Row],[4º trim/2025]]</f>
        <v>0</v>
      </c>
      <c r="BQ1112" s="26"/>
      <c r="BR1112" s="26"/>
      <c r="BS1112" s="26"/>
      <c r="BT1112" s="26"/>
    </row>
    <row r="1113" spans="1:72" hidden="1" x14ac:dyDescent="0.25">
      <c r="B1113" s="273">
        <v>1113</v>
      </c>
      <c r="C1113" s="36">
        <v>2024</v>
      </c>
      <c r="D1113" s="118" t="s">
        <v>2602</v>
      </c>
      <c r="E1113" s="118" t="s">
        <v>2603</v>
      </c>
      <c r="S1113" s="30" t="s">
        <v>3344</v>
      </c>
      <c r="T1113" s="31" t="s">
        <v>3345</v>
      </c>
      <c r="X1113" s="26" t="s">
        <v>3346</v>
      </c>
      <c r="AC1113" s="26" t="s">
        <v>2857</v>
      </c>
      <c r="AH1113" s="27" t="s">
        <v>86</v>
      </c>
      <c r="AJ1113" s="184">
        <v>56</v>
      </c>
      <c r="AL1113" s="120" t="s">
        <v>47</v>
      </c>
      <c r="AO1113" s="184">
        <v>2024</v>
      </c>
      <c r="AP1113" s="38">
        <v>45390</v>
      </c>
      <c r="AQ1113" s="38">
        <v>45436</v>
      </c>
      <c r="AS1113" s="39" t="s">
        <v>1081</v>
      </c>
      <c r="AT1113" s="40" t="s">
        <v>2604</v>
      </c>
      <c r="AV1113" s="42" t="s">
        <v>1138</v>
      </c>
      <c r="BB1113" s="178" t="s">
        <v>155</v>
      </c>
      <c r="BD1113" s="96"/>
      <c r="BE1113" s="46" t="s">
        <v>3347</v>
      </c>
      <c r="BF1113" s="27" t="s">
        <v>44</v>
      </c>
      <c r="BG1113" s="45">
        <v>45470</v>
      </c>
      <c r="BH1113" s="45"/>
      <c r="BJ1113" s="26"/>
      <c r="BK1113" s="26"/>
      <c r="BL1113" s="26" t="e">
        <v>#VALUE!</v>
      </c>
      <c r="BM1113" s="26"/>
      <c r="BN1113" s="79"/>
      <c r="BP1113" s="26">
        <f>Tabela3[[#This Row],[1º trim/2025]]+Tabela3[[#This Row],[2º trim/2025]]+Tabela3[[#This Row],[3º trim/2025]]+Tabela3[[#This Row],[4º trim/2025]]</f>
        <v>0</v>
      </c>
      <c r="BQ1113" s="26"/>
      <c r="BR1113" s="26"/>
      <c r="BS1113" s="26"/>
      <c r="BT1113" s="26"/>
    </row>
    <row r="1114" spans="1:72" hidden="1" x14ac:dyDescent="0.25">
      <c r="A1114" s="26" t="s">
        <v>501</v>
      </c>
      <c r="B1114" s="273">
        <v>1114</v>
      </c>
      <c r="C1114" s="36">
        <v>2024</v>
      </c>
      <c r="D1114" s="118" t="s">
        <v>2602</v>
      </c>
      <c r="E1114" s="118" t="s">
        <v>2603</v>
      </c>
      <c r="F1114" s="118" t="s">
        <v>3831</v>
      </c>
      <c r="G1114" s="296" t="s">
        <v>3654</v>
      </c>
      <c r="AG1114" s="27" t="s">
        <v>1834</v>
      </c>
      <c r="AL1114" s="120" t="s">
        <v>29</v>
      </c>
      <c r="AO1114" s="184">
        <v>2024</v>
      </c>
      <c r="AP1114" s="38" t="s">
        <v>501</v>
      </c>
      <c r="AQ1114" s="38" t="s">
        <v>501</v>
      </c>
      <c r="AR1114" s="39" t="s">
        <v>664</v>
      </c>
      <c r="AS1114" s="39" t="s">
        <v>31</v>
      </c>
      <c r="AT1114" s="40" t="s">
        <v>2604</v>
      </c>
      <c r="AV1114" s="42" t="s">
        <v>1138</v>
      </c>
      <c r="AW1114" s="39">
        <v>1024</v>
      </c>
      <c r="BB1114" s="178"/>
      <c r="BC1114" s="96" t="s">
        <v>501</v>
      </c>
      <c r="BF1114" s="27" t="s">
        <v>3655</v>
      </c>
      <c r="BG1114" s="45">
        <v>45741</v>
      </c>
      <c r="BH1114" s="45"/>
      <c r="BM1114" s="27" t="s">
        <v>3854</v>
      </c>
      <c r="BN1114" s="194">
        <v>19</v>
      </c>
      <c r="BP1114" s="26">
        <f>Tabela3[[#This Row],[1º trim/2025]]+Tabela3[[#This Row],[2º trim/2025]]+Tabela3[[#This Row],[3º trim/2025]]+Tabela3[[#This Row],[4º trim/2025]]</f>
        <v>41</v>
      </c>
      <c r="BQ1114" s="28">
        <v>41</v>
      </c>
    </row>
    <row r="1115" spans="1:72" hidden="1" x14ac:dyDescent="0.25">
      <c r="A1115" s="26" t="s">
        <v>501</v>
      </c>
      <c r="B1115" s="273">
        <v>1115</v>
      </c>
      <c r="D1115" s="118" t="s">
        <v>2117</v>
      </c>
      <c r="E1115" s="118" t="s">
        <v>2118</v>
      </c>
      <c r="F1115" s="118" t="s">
        <v>3855</v>
      </c>
      <c r="G1115" s="296" t="s">
        <v>3654</v>
      </c>
      <c r="Q1115" s="30" t="s">
        <v>750</v>
      </c>
      <c r="AF1115" s="27" t="s">
        <v>84</v>
      </c>
      <c r="AH1115" s="27" t="s">
        <v>86</v>
      </c>
      <c r="AL1115" s="120" t="s">
        <v>29</v>
      </c>
      <c r="AM1115" s="110" t="s">
        <v>2119</v>
      </c>
      <c r="AP1115" s="38" t="s">
        <v>501</v>
      </c>
      <c r="AQ1115" s="38" t="s">
        <v>501</v>
      </c>
      <c r="AV1115" s="42">
        <v>8</v>
      </c>
      <c r="AW1115" s="39">
        <v>921</v>
      </c>
      <c r="BB1115" s="178"/>
      <c r="BD1115" s="96">
        <v>45762</v>
      </c>
      <c r="BE1115" s="46" t="s">
        <v>2120</v>
      </c>
      <c r="BH1115" s="45"/>
      <c r="BP1115" s="26">
        <f>Tabela3[[#This Row],[1º trim/2025]]+Tabela3[[#This Row],[2º trim/2025]]+Tabela3[[#This Row],[3º trim/2025]]+Tabela3[[#This Row],[4º trim/2025]]</f>
        <v>0</v>
      </c>
    </row>
    <row r="1116" spans="1:72" hidden="1" x14ac:dyDescent="0.25">
      <c r="B1116" s="273">
        <v>1116</v>
      </c>
      <c r="C1116" s="36">
        <v>2024</v>
      </c>
      <c r="D1116" s="118" t="s">
        <v>2098</v>
      </c>
      <c r="E1116" s="118" t="s">
        <v>2099</v>
      </c>
      <c r="Q1116" s="30" t="s">
        <v>750</v>
      </c>
      <c r="AC1116" s="26" t="s">
        <v>2100</v>
      </c>
      <c r="AF1116" s="27" t="s">
        <v>610</v>
      </c>
      <c r="AH1116" s="27" t="s">
        <v>423</v>
      </c>
      <c r="AM1116" s="110" t="s">
        <v>2104</v>
      </c>
      <c r="AN1116" s="27" t="s">
        <v>2105</v>
      </c>
      <c r="AO1116" s="184">
        <v>2024</v>
      </c>
      <c r="AP1116" s="38">
        <v>45406</v>
      </c>
      <c r="AQ1116" s="38">
        <v>45406</v>
      </c>
      <c r="AT1116" s="40" t="s">
        <v>2101</v>
      </c>
      <c r="AU1116" s="41">
        <v>0.25</v>
      </c>
      <c r="AV1116" s="42" t="s">
        <v>1270</v>
      </c>
      <c r="AW1116" s="39">
        <v>920</v>
      </c>
      <c r="AY1116" s="30" t="s">
        <v>2102</v>
      </c>
      <c r="BB1116" s="178" t="s">
        <v>155</v>
      </c>
      <c r="BD1116" s="96"/>
      <c r="BG1116" s="45">
        <v>45455</v>
      </c>
      <c r="BH1116" s="45"/>
      <c r="BJ1116" s="26"/>
      <c r="BK1116" s="26"/>
      <c r="BL1116" s="26"/>
      <c r="BM1116" s="26"/>
      <c r="BN1116" s="26"/>
      <c r="BO1116" s="79"/>
      <c r="BP1116" s="26">
        <f>Tabela3[[#This Row],[1º trim/2025]]+Tabela3[[#This Row],[2º trim/2025]]+Tabela3[[#This Row],[3º trim/2025]]+Tabela3[[#This Row],[4º trim/2025]]</f>
        <v>0</v>
      </c>
      <c r="BQ1116" s="26"/>
      <c r="BR1116" s="26"/>
      <c r="BS1116" s="26"/>
      <c r="BT1116" s="26"/>
    </row>
    <row r="1117" spans="1:72" hidden="1" x14ac:dyDescent="0.25">
      <c r="B1117" s="273">
        <v>1117</v>
      </c>
      <c r="C1117" s="36">
        <v>2024</v>
      </c>
      <c r="D1117" s="118" t="s">
        <v>2098</v>
      </c>
      <c r="E1117" s="118" t="s">
        <v>2099</v>
      </c>
      <c r="Q1117" s="30" t="s">
        <v>750</v>
      </c>
      <c r="AC1117" s="26" t="s">
        <v>2100</v>
      </c>
      <c r="AF1117" s="27" t="s">
        <v>610</v>
      </c>
      <c r="AH1117" s="27" t="s">
        <v>423</v>
      </c>
      <c r="AM1117" s="110" t="s">
        <v>2106</v>
      </c>
      <c r="AN1117" s="27" t="s">
        <v>541</v>
      </c>
      <c r="AO1117" s="184">
        <v>2024</v>
      </c>
      <c r="AP1117" s="38">
        <v>45342</v>
      </c>
      <c r="AQ1117" s="38">
        <v>45342</v>
      </c>
      <c r="AT1117" s="40" t="s">
        <v>2101</v>
      </c>
      <c r="AU1117" s="41">
        <v>0.25</v>
      </c>
      <c r="AV1117" s="42" t="s">
        <v>1270</v>
      </c>
      <c r="AW1117" s="39">
        <v>920</v>
      </c>
      <c r="AY1117" s="30" t="s">
        <v>2102</v>
      </c>
      <c r="BB1117" s="178" t="s">
        <v>155</v>
      </c>
      <c r="BD1117" s="96"/>
      <c r="BG1117" s="45">
        <v>45391</v>
      </c>
      <c r="BH1117" s="45"/>
      <c r="BJ1117" s="26"/>
      <c r="BK1117" s="26"/>
      <c r="BL1117" s="26"/>
      <c r="BM1117" s="26"/>
      <c r="BN1117" s="26"/>
      <c r="BO1117" s="79"/>
      <c r="BP1117" s="26">
        <f>Tabela3[[#This Row],[1º trim/2025]]+Tabela3[[#This Row],[2º trim/2025]]+Tabela3[[#This Row],[3º trim/2025]]+Tabela3[[#This Row],[4º trim/2025]]</f>
        <v>0</v>
      </c>
      <c r="BQ1117" s="26"/>
      <c r="BR1117" s="26"/>
      <c r="BS1117" s="26"/>
      <c r="BT1117" s="26"/>
    </row>
    <row r="1118" spans="1:72" hidden="1" x14ac:dyDescent="0.25">
      <c r="B1118" s="273">
        <v>1118</v>
      </c>
      <c r="C1118" s="36">
        <v>2024</v>
      </c>
      <c r="D1118" s="118" t="s">
        <v>2098</v>
      </c>
      <c r="E1118" s="118" t="s">
        <v>2099</v>
      </c>
      <c r="Q1118" s="30" t="s">
        <v>750</v>
      </c>
      <c r="AC1118" s="26" t="s">
        <v>2100</v>
      </c>
      <c r="AF1118" s="27" t="s">
        <v>610</v>
      </c>
      <c r="AH1118" s="27" t="s">
        <v>423</v>
      </c>
      <c r="AM1118" s="110" t="s">
        <v>2106</v>
      </c>
      <c r="AN1118" s="27" t="s">
        <v>257</v>
      </c>
      <c r="AO1118" s="184">
        <v>2024</v>
      </c>
      <c r="AP1118" s="38">
        <v>45349</v>
      </c>
      <c r="AQ1118" s="38">
        <v>45349</v>
      </c>
      <c r="AT1118" s="40" t="s">
        <v>2101</v>
      </c>
      <c r="AU1118" s="41">
        <v>0.25</v>
      </c>
      <c r="AV1118" s="42" t="s">
        <v>1270</v>
      </c>
      <c r="AW1118" s="39">
        <v>920</v>
      </c>
      <c r="AY1118" s="30" t="s">
        <v>2102</v>
      </c>
      <c r="BB1118" s="178" t="s">
        <v>155</v>
      </c>
      <c r="BD1118" s="96"/>
      <c r="BG1118" s="45">
        <v>45391</v>
      </c>
      <c r="BH1118" s="45"/>
      <c r="BJ1118" s="26"/>
      <c r="BK1118" s="26"/>
      <c r="BL1118" s="26"/>
      <c r="BM1118" s="26"/>
      <c r="BN1118" s="26"/>
      <c r="BO1118" s="79"/>
      <c r="BP1118" s="26">
        <f>Tabela3[[#This Row],[1º trim/2025]]+Tabela3[[#This Row],[2º trim/2025]]+Tabela3[[#This Row],[3º trim/2025]]+Tabela3[[#This Row],[4º trim/2025]]</f>
        <v>0</v>
      </c>
      <c r="BQ1118" s="26"/>
      <c r="BR1118" s="26"/>
      <c r="BS1118" s="26"/>
      <c r="BT1118" s="26"/>
    </row>
    <row r="1119" spans="1:72" hidden="1" x14ac:dyDescent="0.25">
      <c r="B1119" s="273">
        <v>1119</v>
      </c>
      <c r="C1119" s="36">
        <v>2024</v>
      </c>
      <c r="D1119" s="118" t="s">
        <v>2098</v>
      </c>
      <c r="E1119" s="118" t="s">
        <v>2099</v>
      </c>
      <c r="Q1119" s="30" t="s">
        <v>750</v>
      </c>
      <c r="AC1119" s="26" t="s">
        <v>2100</v>
      </c>
      <c r="AF1119" s="27" t="s">
        <v>610</v>
      </c>
      <c r="AH1119" s="27" t="s">
        <v>423</v>
      </c>
      <c r="AM1119" s="110" t="s">
        <v>2106</v>
      </c>
      <c r="AN1119" s="27" t="s">
        <v>257</v>
      </c>
      <c r="AO1119" s="184">
        <v>2024</v>
      </c>
      <c r="AP1119" s="38">
        <v>45350</v>
      </c>
      <c r="AQ1119" s="38">
        <v>45350</v>
      </c>
      <c r="AT1119" s="40" t="s">
        <v>2101</v>
      </c>
      <c r="AU1119" s="41">
        <v>0.25</v>
      </c>
      <c r="AV1119" s="42" t="s">
        <v>1270</v>
      </c>
      <c r="AW1119" s="39">
        <v>920</v>
      </c>
      <c r="AY1119" s="30" t="s">
        <v>2102</v>
      </c>
      <c r="BB1119" s="178" t="s">
        <v>155</v>
      </c>
      <c r="BD1119" s="96"/>
      <c r="BG1119" s="45">
        <v>45391</v>
      </c>
      <c r="BH1119" s="45"/>
      <c r="BJ1119" s="26"/>
      <c r="BK1119" s="26"/>
      <c r="BL1119" s="26"/>
      <c r="BM1119" s="26"/>
      <c r="BN1119" s="26"/>
      <c r="BO1119" s="79"/>
      <c r="BP1119" s="26">
        <f>Tabela3[[#This Row],[1º trim/2025]]+Tabela3[[#This Row],[2º trim/2025]]+Tabela3[[#This Row],[3º trim/2025]]+Tabela3[[#This Row],[4º trim/2025]]</f>
        <v>0</v>
      </c>
      <c r="BQ1119" s="26"/>
      <c r="BR1119" s="26"/>
      <c r="BS1119" s="26"/>
      <c r="BT1119" s="26"/>
    </row>
    <row r="1120" spans="1:72" hidden="1" x14ac:dyDescent="0.25">
      <c r="B1120" s="273">
        <v>1120</v>
      </c>
      <c r="C1120" s="36">
        <v>2024</v>
      </c>
      <c r="D1120" s="118" t="s">
        <v>2098</v>
      </c>
      <c r="E1120" s="118" t="s">
        <v>2099</v>
      </c>
      <c r="Q1120" s="30" t="s">
        <v>750</v>
      </c>
      <c r="AC1120" s="26" t="s">
        <v>2100</v>
      </c>
      <c r="AF1120" s="27" t="s">
        <v>610</v>
      </c>
      <c r="AH1120" s="27" t="s">
        <v>423</v>
      </c>
      <c r="AM1120" s="110" t="s">
        <v>2104</v>
      </c>
      <c r="AN1120" s="27" t="s">
        <v>2107</v>
      </c>
      <c r="AO1120" s="184">
        <v>2024</v>
      </c>
      <c r="AP1120" s="38">
        <v>45384</v>
      </c>
      <c r="AQ1120" s="38">
        <v>45384</v>
      </c>
      <c r="AT1120" s="40" t="s">
        <v>2101</v>
      </c>
      <c r="AU1120" s="41">
        <v>0.25</v>
      </c>
      <c r="AV1120" s="42" t="s">
        <v>1270</v>
      </c>
      <c r="AW1120" s="39">
        <v>920</v>
      </c>
      <c r="AY1120" s="30" t="s">
        <v>2102</v>
      </c>
      <c r="BB1120" s="178" t="s">
        <v>155</v>
      </c>
      <c r="BD1120" s="96"/>
      <c r="BG1120" s="45">
        <v>45455</v>
      </c>
      <c r="BH1120" s="45"/>
      <c r="BJ1120" s="26"/>
      <c r="BK1120" s="26"/>
      <c r="BL1120" s="26"/>
      <c r="BM1120" s="26"/>
      <c r="BN1120" s="26"/>
      <c r="BO1120" s="79"/>
      <c r="BP1120" s="26">
        <f>Tabela3[[#This Row],[1º trim/2025]]+Tabela3[[#This Row],[2º trim/2025]]+Tabela3[[#This Row],[3º trim/2025]]+Tabela3[[#This Row],[4º trim/2025]]</f>
        <v>0</v>
      </c>
      <c r="BQ1120" s="26"/>
      <c r="BR1120" s="26"/>
      <c r="BS1120" s="26"/>
      <c r="BT1120" s="26"/>
    </row>
    <row r="1121" spans="1:72" hidden="1" x14ac:dyDescent="0.25">
      <c r="B1121" s="273">
        <v>1121</v>
      </c>
      <c r="C1121" s="36">
        <v>2024</v>
      </c>
      <c r="D1121" s="118" t="s">
        <v>2098</v>
      </c>
      <c r="E1121" s="118" t="s">
        <v>2099</v>
      </c>
      <c r="Q1121" s="30" t="s">
        <v>750</v>
      </c>
      <c r="AC1121" s="26" t="s">
        <v>2100</v>
      </c>
      <c r="AF1121" s="27" t="s">
        <v>610</v>
      </c>
      <c r="AH1121" s="27" t="s">
        <v>423</v>
      </c>
      <c r="AM1121" s="110" t="s">
        <v>2104</v>
      </c>
      <c r="AN1121" s="27" t="s">
        <v>2105</v>
      </c>
      <c r="AO1121" s="184">
        <v>2024</v>
      </c>
      <c r="AP1121" s="38">
        <v>45405</v>
      </c>
      <c r="AQ1121" s="38">
        <v>45405</v>
      </c>
      <c r="AT1121" s="40" t="s">
        <v>2101</v>
      </c>
      <c r="AU1121" s="41">
        <v>0.25</v>
      </c>
      <c r="AV1121" s="42" t="s">
        <v>1270</v>
      </c>
      <c r="AW1121" s="39">
        <v>920</v>
      </c>
      <c r="AY1121" s="30" t="s">
        <v>2102</v>
      </c>
      <c r="BB1121" s="178" t="s">
        <v>155</v>
      </c>
      <c r="BD1121" s="96"/>
      <c r="BG1121" s="45">
        <v>45455</v>
      </c>
      <c r="BH1121" s="45"/>
      <c r="BJ1121" s="26"/>
      <c r="BK1121" s="26"/>
      <c r="BL1121" s="26"/>
      <c r="BM1121" s="26"/>
      <c r="BN1121" s="26"/>
      <c r="BO1121" s="79"/>
      <c r="BP1121" s="26">
        <f>Tabela3[[#This Row],[1º trim/2025]]+Tabela3[[#This Row],[2º trim/2025]]+Tabela3[[#This Row],[3º trim/2025]]+Tabela3[[#This Row],[4º trim/2025]]</f>
        <v>0</v>
      </c>
      <c r="BQ1121" s="26"/>
      <c r="BR1121" s="26"/>
      <c r="BS1121" s="26"/>
      <c r="BT1121" s="26"/>
    </row>
    <row r="1122" spans="1:72" hidden="1" x14ac:dyDescent="0.25">
      <c r="B1122" s="273">
        <v>1122</v>
      </c>
      <c r="C1122" s="36">
        <v>2024</v>
      </c>
      <c r="D1122" s="118" t="s">
        <v>2098</v>
      </c>
      <c r="E1122" s="118" t="s">
        <v>2099</v>
      </c>
      <c r="Q1122" s="30" t="s">
        <v>750</v>
      </c>
      <c r="AC1122" s="26" t="s">
        <v>2100</v>
      </c>
      <c r="AF1122" s="27" t="s">
        <v>610</v>
      </c>
      <c r="AH1122" s="27" t="s">
        <v>423</v>
      </c>
      <c r="AM1122" s="110" t="s">
        <v>2104</v>
      </c>
      <c r="AN1122" s="27" t="s">
        <v>2108</v>
      </c>
      <c r="AO1122" s="184">
        <v>2024</v>
      </c>
      <c r="AP1122" s="38">
        <v>45412</v>
      </c>
      <c r="AQ1122" s="38">
        <v>45412</v>
      </c>
      <c r="AT1122" s="40" t="s">
        <v>2101</v>
      </c>
      <c r="AU1122" s="41">
        <v>0.25</v>
      </c>
      <c r="AV1122" s="42" t="s">
        <v>1270</v>
      </c>
      <c r="AW1122" s="39">
        <v>920</v>
      </c>
      <c r="AY1122" s="30" t="s">
        <v>2102</v>
      </c>
      <c r="BB1122" s="178" t="s">
        <v>155</v>
      </c>
      <c r="BD1122" s="96"/>
      <c r="BG1122" s="45">
        <v>45455</v>
      </c>
      <c r="BH1122" s="45"/>
      <c r="BJ1122" s="26"/>
      <c r="BK1122" s="26"/>
      <c r="BL1122" s="26"/>
      <c r="BM1122" s="26"/>
      <c r="BN1122" s="26"/>
      <c r="BO1122" s="79"/>
      <c r="BP1122" s="26">
        <f>Tabela3[[#This Row],[1º trim/2025]]+Tabela3[[#This Row],[2º trim/2025]]+Tabela3[[#This Row],[3º trim/2025]]+Tabela3[[#This Row],[4º trim/2025]]</f>
        <v>0</v>
      </c>
      <c r="BQ1122" s="26"/>
      <c r="BR1122" s="26"/>
      <c r="BS1122" s="26"/>
      <c r="BT1122" s="26"/>
    </row>
    <row r="1123" spans="1:72" hidden="1" x14ac:dyDescent="0.25">
      <c r="B1123" s="273">
        <v>1123</v>
      </c>
      <c r="C1123" s="36">
        <v>2024</v>
      </c>
      <c r="D1123" s="118" t="s">
        <v>2098</v>
      </c>
      <c r="E1123" s="118" t="s">
        <v>2099</v>
      </c>
      <c r="Q1123" s="30" t="s">
        <v>750</v>
      </c>
      <c r="AC1123" s="26" t="s">
        <v>2100</v>
      </c>
      <c r="AF1123" s="27" t="s">
        <v>610</v>
      </c>
      <c r="AH1123" s="27" t="s">
        <v>423</v>
      </c>
      <c r="AM1123" s="110" t="s">
        <v>2109</v>
      </c>
      <c r="AN1123" s="27" t="s">
        <v>647</v>
      </c>
      <c r="AO1123" s="184">
        <v>2024</v>
      </c>
      <c r="AP1123" s="38">
        <v>45429</v>
      </c>
      <c r="AQ1123" s="38">
        <v>45429</v>
      </c>
      <c r="AT1123" s="40" t="s">
        <v>2101</v>
      </c>
      <c r="AU1123" s="41">
        <v>0.25</v>
      </c>
      <c r="AV1123" s="42" t="s">
        <v>1270</v>
      </c>
      <c r="AW1123" s="39">
        <v>920</v>
      </c>
      <c r="AY1123" s="30" t="s">
        <v>2102</v>
      </c>
      <c r="BB1123" s="178" t="s">
        <v>155</v>
      </c>
      <c r="BD1123" s="96"/>
      <c r="BE1123" s="46" t="s">
        <v>2110</v>
      </c>
      <c r="BG1123" s="45">
        <v>45468</v>
      </c>
      <c r="BH1123" s="45"/>
      <c r="BJ1123" s="26"/>
      <c r="BK1123" s="26"/>
      <c r="BL1123" s="26"/>
      <c r="BM1123" s="26"/>
      <c r="BN1123" s="26"/>
      <c r="BO1123" s="79"/>
      <c r="BP1123" s="26">
        <f>Tabela3[[#This Row],[1º trim/2025]]+Tabela3[[#This Row],[2º trim/2025]]+Tabela3[[#This Row],[3º trim/2025]]+Tabela3[[#This Row],[4º trim/2025]]</f>
        <v>0</v>
      </c>
      <c r="BQ1123" s="26"/>
      <c r="BR1123" s="26"/>
      <c r="BS1123" s="26"/>
      <c r="BT1123" s="26"/>
    </row>
    <row r="1124" spans="1:72" hidden="1" x14ac:dyDescent="0.25">
      <c r="B1124" s="273">
        <v>1124</v>
      </c>
      <c r="C1124" s="36">
        <v>2024</v>
      </c>
      <c r="D1124" s="118" t="s">
        <v>2098</v>
      </c>
      <c r="E1124" s="118" t="s">
        <v>2099</v>
      </c>
      <c r="Q1124" s="30" t="s">
        <v>750</v>
      </c>
      <c r="AC1124" s="26" t="s">
        <v>2100</v>
      </c>
      <c r="AF1124" s="27" t="s">
        <v>610</v>
      </c>
      <c r="AH1124" s="27" t="s">
        <v>423</v>
      </c>
      <c r="AN1124" s="27" t="s">
        <v>647</v>
      </c>
      <c r="AO1124" s="184">
        <v>2024</v>
      </c>
      <c r="AP1124" s="38">
        <v>45428</v>
      </c>
      <c r="AQ1124" s="38">
        <v>45428</v>
      </c>
      <c r="AT1124" s="40" t="s">
        <v>2101</v>
      </c>
      <c r="AU1124" s="41">
        <v>0.25</v>
      </c>
      <c r="AV1124" s="42" t="s">
        <v>1270</v>
      </c>
      <c r="AW1124" s="39">
        <v>920</v>
      </c>
      <c r="AY1124" s="30" t="s">
        <v>2102</v>
      </c>
      <c r="BB1124" s="178" t="s">
        <v>155</v>
      </c>
      <c r="BD1124" s="96"/>
      <c r="BE1124" s="46" t="s">
        <v>2110</v>
      </c>
      <c r="BG1124" s="45">
        <v>45468</v>
      </c>
      <c r="BH1124" s="45"/>
      <c r="BJ1124" s="26"/>
      <c r="BK1124" s="26"/>
      <c r="BL1124" s="26"/>
      <c r="BM1124" s="26"/>
      <c r="BN1124" s="26"/>
      <c r="BO1124" s="79"/>
      <c r="BP1124" s="26">
        <f>Tabela3[[#This Row],[1º trim/2025]]+Tabela3[[#This Row],[2º trim/2025]]+Tabela3[[#This Row],[3º trim/2025]]+Tabela3[[#This Row],[4º trim/2025]]</f>
        <v>0</v>
      </c>
      <c r="BQ1124" s="26"/>
      <c r="BR1124" s="26"/>
      <c r="BS1124" s="26"/>
      <c r="BT1124" s="26"/>
    </row>
    <row r="1125" spans="1:72" hidden="1" x14ac:dyDescent="0.25">
      <c r="B1125" s="273">
        <v>1125</v>
      </c>
      <c r="C1125" s="36">
        <v>2024</v>
      </c>
      <c r="D1125" s="118" t="s">
        <v>2098</v>
      </c>
      <c r="E1125" s="118" t="s">
        <v>2099</v>
      </c>
      <c r="Q1125" s="30" t="s">
        <v>750</v>
      </c>
      <c r="AC1125" s="26" t="s">
        <v>2100</v>
      </c>
      <c r="AF1125" s="27" t="s">
        <v>610</v>
      </c>
      <c r="AH1125" s="27" t="s">
        <v>423</v>
      </c>
      <c r="AM1125" s="110" t="s">
        <v>2111</v>
      </c>
      <c r="AN1125" s="27" t="s">
        <v>1747</v>
      </c>
      <c r="AO1125" s="184">
        <v>2024</v>
      </c>
      <c r="AP1125" s="38">
        <v>45434</v>
      </c>
      <c r="AQ1125" s="38">
        <v>45434</v>
      </c>
      <c r="AT1125" s="40" t="s">
        <v>2101</v>
      </c>
      <c r="AU1125" s="41">
        <v>0.25</v>
      </c>
      <c r="AV1125" s="42" t="s">
        <v>1270</v>
      </c>
      <c r="AW1125" s="39">
        <v>920</v>
      </c>
      <c r="AY1125" s="30" t="s">
        <v>2102</v>
      </c>
      <c r="BB1125" s="178" t="s">
        <v>155</v>
      </c>
      <c r="BD1125" s="96"/>
      <c r="BE1125" s="46" t="s">
        <v>2110</v>
      </c>
      <c r="BG1125" s="45">
        <v>45468</v>
      </c>
      <c r="BH1125" s="45"/>
      <c r="BJ1125" s="26"/>
      <c r="BK1125" s="26"/>
      <c r="BL1125" s="26"/>
      <c r="BM1125" s="26"/>
      <c r="BN1125" s="26"/>
      <c r="BO1125" s="79"/>
      <c r="BP1125" s="26">
        <f>Tabela3[[#This Row],[1º trim/2025]]+Tabela3[[#This Row],[2º trim/2025]]+Tabela3[[#This Row],[3º trim/2025]]+Tabela3[[#This Row],[4º trim/2025]]</f>
        <v>0</v>
      </c>
      <c r="BQ1125" s="26"/>
      <c r="BR1125" s="26"/>
      <c r="BS1125" s="26"/>
      <c r="BT1125" s="26"/>
    </row>
    <row r="1126" spans="1:72" hidden="1" x14ac:dyDescent="0.25">
      <c r="B1126" s="273">
        <v>1126</v>
      </c>
      <c r="C1126" s="36">
        <v>2024</v>
      </c>
      <c r="D1126" s="118" t="s">
        <v>2098</v>
      </c>
      <c r="E1126" s="118" t="s">
        <v>2099</v>
      </c>
      <c r="Q1126" s="30" t="s">
        <v>750</v>
      </c>
      <c r="AC1126" s="26" t="s">
        <v>2100</v>
      </c>
      <c r="AF1126" s="27" t="s">
        <v>610</v>
      </c>
      <c r="AH1126" s="27" t="s">
        <v>423</v>
      </c>
      <c r="AN1126" s="27" t="s">
        <v>1747</v>
      </c>
      <c r="AO1126" s="184">
        <v>2024</v>
      </c>
      <c r="AP1126" s="38">
        <v>45435</v>
      </c>
      <c r="AQ1126" s="38">
        <v>45435</v>
      </c>
      <c r="AT1126" s="40" t="s">
        <v>2101</v>
      </c>
      <c r="AU1126" s="41">
        <v>0.25</v>
      </c>
      <c r="AV1126" s="42" t="s">
        <v>1270</v>
      </c>
      <c r="AW1126" s="39">
        <v>920</v>
      </c>
      <c r="AY1126" s="30" t="s">
        <v>2102</v>
      </c>
      <c r="BB1126" s="178" t="s">
        <v>155</v>
      </c>
      <c r="BD1126" s="96"/>
      <c r="BE1126" s="46" t="s">
        <v>2110</v>
      </c>
      <c r="BG1126" s="45">
        <v>45468</v>
      </c>
      <c r="BH1126" s="45"/>
      <c r="BJ1126" s="26"/>
      <c r="BK1126" s="26"/>
      <c r="BL1126" s="26"/>
      <c r="BM1126" s="26"/>
      <c r="BN1126" s="26"/>
      <c r="BO1126" s="79"/>
      <c r="BP1126" s="26">
        <f>Tabela3[[#This Row],[1º trim/2025]]+Tabela3[[#This Row],[2º trim/2025]]+Tabela3[[#This Row],[3º trim/2025]]+Tabela3[[#This Row],[4º trim/2025]]</f>
        <v>0</v>
      </c>
      <c r="BQ1126" s="26"/>
      <c r="BR1126" s="26"/>
      <c r="BS1126" s="26"/>
      <c r="BT1126" s="26"/>
    </row>
    <row r="1127" spans="1:72" hidden="1" x14ac:dyDescent="0.25">
      <c r="B1127" s="273">
        <v>1127</v>
      </c>
      <c r="C1127" s="36">
        <v>2024</v>
      </c>
      <c r="D1127" s="118" t="s">
        <v>2098</v>
      </c>
      <c r="E1127" s="118" t="s">
        <v>2099</v>
      </c>
      <c r="Q1127" s="30" t="s">
        <v>750</v>
      </c>
      <c r="AC1127" s="26" t="s">
        <v>2100</v>
      </c>
      <c r="AF1127" s="27" t="s">
        <v>610</v>
      </c>
      <c r="AH1127" s="27" t="s">
        <v>423</v>
      </c>
      <c r="AM1127" s="110" t="s">
        <v>2112</v>
      </c>
      <c r="AN1127" s="27" t="s">
        <v>1747</v>
      </c>
      <c r="AO1127" s="184">
        <v>2024</v>
      </c>
      <c r="AP1127" s="38">
        <v>45436</v>
      </c>
      <c r="AQ1127" s="38">
        <v>45436</v>
      </c>
      <c r="AT1127" s="40" t="s">
        <v>2101</v>
      </c>
      <c r="AU1127" s="41">
        <v>0.25</v>
      </c>
      <c r="AV1127" s="42" t="s">
        <v>1270</v>
      </c>
      <c r="AW1127" s="39">
        <v>920</v>
      </c>
      <c r="AY1127" s="30" t="s">
        <v>2102</v>
      </c>
      <c r="BB1127" s="178" t="s">
        <v>155</v>
      </c>
      <c r="BD1127" s="96"/>
      <c r="BE1127" s="46" t="s">
        <v>2110</v>
      </c>
      <c r="BG1127" s="45">
        <v>45468</v>
      </c>
      <c r="BH1127" s="45"/>
      <c r="BJ1127" s="26"/>
      <c r="BK1127" s="26"/>
      <c r="BL1127" s="26"/>
      <c r="BM1127" s="26"/>
      <c r="BN1127" s="26"/>
      <c r="BO1127" s="79"/>
      <c r="BP1127" s="26">
        <f>Tabela3[[#This Row],[1º trim/2025]]+Tabela3[[#This Row],[2º trim/2025]]+Tabela3[[#This Row],[3º trim/2025]]+Tabela3[[#This Row],[4º trim/2025]]</f>
        <v>0</v>
      </c>
      <c r="BQ1127" s="26"/>
      <c r="BR1127" s="26"/>
      <c r="BS1127" s="26"/>
      <c r="BT1127" s="26"/>
    </row>
    <row r="1128" spans="1:72" hidden="1" x14ac:dyDescent="0.25">
      <c r="B1128" s="273">
        <v>1128</v>
      </c>
      <c r="C1128" s="36">
        <v>2024</v>
      </c>
      <c r="D1128" s="118" t="s">
        <v>2098</v>
      </c>
      <c r="E1128" s="118" t="s">
        <v>2099</v>
      </c>
      <c r="Q1128" s="30" t="s">
        <v>750</v>
      </c>
      <c r="AC1128" s="26" t="s">
        <v>2100</v>
      </c>
      <c r="AF1128" s="27" t="s">
        <v>610</v>
      </c>
      <c r="AH1128" s="27" t="s">
        <v>423</v>
      </c>
      <c r="AM1128" s="110" t="s">
        <v>2113</v>
      </c>
      <c r="AN1128" s="27" t="s">
        <v>239</v>
      </c>
      <c r="AO1128" s="184">
        <v>2024</v>
      </c>
      <c r="AP1128" s="38">
        <v>45462</v>
      </c>
      <c r="AQ1128" s="38">
        <v>45462</v>
      </c>
      <c r="AT1128" s="40" t="s">
        <v>2101</v>
      </c>
      <c r="AU1128" s="41">
        <v>0.25</v>
      </c>
      <c r="AV1128" s="42" t="s">
        <v>1270</v>
      </c>
      <c r="AW1128" s="39">
        <v>920</v>
      </c>
      <c r="AY1128" s="30" t="s">
        <v>2102</v>
      </c>
      <c r="BB1128" s="178" t="s">
        <v>155</v>
      </c>
      <c r="BD1128" s="96"/>
      <c r="BE1128" s="46" t="s">
        <v>2110</v>
      </c>
      <c r="BG1128" s="45">
        <v>45545</v>
      </c>
      <c r="BH1128" s="45"/>
      <c r="BJ1128" s="26"/>
      <c r="BK1128" s="26"/>
      <c r="BL1128" s="26"/>
      <c r="BM1128" s="26"/>
      <c r="BN1128" s="26"/>
      <c r="BO1128" s="79"/>
      <c r="BP1128" s="26">
        <f>Tabela3[[#This Row],[1º trim/2025]]+Tabela3[[#This Row],[2º trim/2025]]+Tabela3[[#This Row],[3º trim/2025]]+Tabela3[[#This Row],[4º trim/2025]]</f>
        <v>0</v>
      </c>
      <c r="BQ1128" s="26"/>
      <c r="BR1128" s="26"/>
      <c r="BS1128" s="26"/>
      <c r="BT1128" s="26"/>
    </row>
    <row r="1129" spans="1:72" hidden="1" x14ac:dyDescent="0.25">
      <c r="B1129" s="273">
        <v>1129</v>
      </c>
      <c r="C1129" s="36">
        <v>2024</v>
      </c>
      <c r="D1129" s="118" t="s">
        <v>2098</v>
      </c>
      <c r="E1129" s="118" t="s">
        <v>2099</v>
      </c>
      <c r="Q1129" s="30" t="s">
        <v>750</v>
      </c>
      <c r="AC1129" s="26" t="s">
        <v>2100</v>
      </c>
      <c r="AF1129" s="27" t="s">
        <v>610</v>
      </c>
      <c r="AH1129" s="27" t="s">
        <v>423</v>
      </c>
      <c r="AM1129" s="110" t="s">
        <v>2112</v>
      </c>
      <c r="AN1129" s="27" t="s">
        <v>239</v>
      </c>
      <c r="AO1129" s="184">
        <v>2024</v>
      </c>
      <c r="AP1129" s="38">
        <v>45463</v>
      </c>
      <c r="AQ1129" s="38">
        <v>45463</v>
      </c>
      <c r="AT1129" s="40" t="s">
        <v>2101</v>
      </c>
      <c r="AU1129" s="41">
        <v>0.25</v>
      </c>
      <c r="AV1129" s="42" t="s">
        <v>1270</v>
      </c>
      <c r="AW1129" s="39">
        <v>920</v>
      </c>
      <c r="AY1129" s="30" t="s">
        <v>2102</v>
      </c>
      <c r="BB1129" s="178" t="s">
        <v>155</v>
      </c>
      <c r="BD1129" s="96"/>
      <c r="BE1129" s="46" t="s">
        <v>2110</v>
      </c>
      <c r="BG1129" s="45">
        <v>45545</v>
      </c>
      <c r="BH1129" s="45"/>
      <c r="BJ1129" s="26"/>
      <c r="BK1129" s="26"/>
      <c r="BL1129" s="26"/>
      <c r="BM1129" s="26"/>
      <c r="BN1129" s="26"/>
      <c r="BO1129" s="79"/>
      <c r="BP1129" s="26">
        <f>Tabela3[[#This Row],[1º trim/2025]]+Tabela3[[#This Row],[2º trim/2025]]+Tabela3[[#This Row],[3º trim/2025]]+Tabela3[[#This Row],[4º trim/2025]]</f>
        <v>0</v>
      </c>
      <c r="BQ1129" s="26"/>
      <c r="BR1129" s="26"/>
      <c r="BS1129" s="26"/>
      <c r="BT1129" s="26"/>
    </row>
    <row r="1130" spans="1:72" hidden="1" x14ac:dyDescent="0.25">
      <c r="B1130" s="273">
        <v>1130</v>
      </c>
      <c r="C1130" s="36">
        <v>2024</v>
      </c>
      <c r="D1130" s="118" t="s">
        <v>2098</v>
      </c>
      <c r="E1130" s="118" t="s">
        <v>2099</v>
      </c>
      <c r="Q1130" s="30" t="s">
        <v>750</v>
      </c>
      <c r="AC1130" s="26" t="s">
        <v>2100</v>
      </c>
      <c r="AF1130" s="27" t="s">
        <v>610</v>
      </c>
      <c r="AH1130" s="27" t="s">
        <v>423</v>
      </c>
      <c r="AM1130" s="110" t="s">
        <v>2114</v>
      </c>
      <c r="AN1130" s="27" t="s">
        <v>215</v>
      </c>
      <c r="AO1130" s="184">
        <v>2024</v>
      </c>
      <c r="AP1130" s="38">
        <v>45498</v>
      </c>
      <c r="AQ1130" s="38">
        <v>45498</v>
      </c>
      <c r="AT1130" s="40" t="s">
        <v>2101</v>
      </c>
      <c r="AU1130" s="41">
        <v>0.25</v>
      </c>
      <c r="AV1130" s="42" t="s">
        <v>1270</v>
      </c>
      <c r="AW1130" s="39">
        <v>920</v>
      </c>
      <c r="AY1130" s="30" t="s">
        <v>2102</v>
      </c>
      <c r="BB1130" s="178" t="s">
        <v>155</v>
      </c>
      <c r="BD1130" s="96"/>
      <c r="BE1130" s="46" t="s">
        <v>2110</v>
      </c>
      <c r="BG1130" s="45">
        <v>45545</v>
      </c>
      <c r="BH1130" s="45"/>
      <c r="BJ1130" s="26"/>
      <c r="BK1130" s="26"/>
      <c r="BL1130" s="26"/>
      <c r="BM1130" s="26"/>
      <c r="BN1130" s="26"/>
      <c r="BO1130" s="79"/>
      <c r="BP1130" s="26">
        <f>Tabela3[[#This Row],[1º trim/2025]]+Tabela3[[#This Row],[2º trim/2025]]+Tabela3[[#This Row],[3º trim/2025]]+Tabela3[[#This Row],[4º trim/2025]]</f>
        <v>0</v>
      </c>
      <c r="BQ1130" s="26"/>
      <c r="BR1130" s="26"/>
      <c r="BS1130" s="26"/>
      <c r="BT1130" s="26"/>
    </row>
    <row r="1131" spans="1:72" hidden="1" x14ac:dyDescent="0.25">
      <c r="B1131" s="273">
        <v>1131</v>
      </c>
      <c r="C1131" s="36">
        <v>2024</v>
      </c>
      <c r="D1131" s="118" t="s">
        <v>2098</v>
      </c>
      <c r="E1131" s="118" t="s">
        <v>2099</v>
      </c>
      <c r="Q1131" s="30" t="s">
        <v>750</v>
      </c>
      <c r="AC1131" s="26" t="s">
        <v>2100</v>
      </c>
      <c r="AF1131" s="27" t="s">
        <v>610</v>
      </c>
      <c r="AH1131" s="27" t="s">
        <v>423</v>
      </c>
      <c r="AM1131" s="110" t="s">
        <v>2115</v>
      </c>
      <c r="AN1131" s="27" t="s">
        <v>2116</v>
      </c>
      <c r="AO1131" s="184">
        <v>2024</v>
      </c>
      <c r="AP1131" s="38">
        <v>45468</v>
      </c>
      <c r="AQ1131" s="38">
        <v>45468</v>
      </c>
      <c r="AT1131" s="40" t="s">
        <v>2101</v>
      </c>
      <c r="AU1131" s="41">
        <v>0.25</v>
      </c>
      <c r="AV1131" s="42" t="s">
        <v>1270</v>
      </c>
      <c r="AW1131" s="39">
        <v>920</v>
      </c>
      <c r="AY1131" s="30" t="s">
        <v>2102</v>
      </c>
      <c r="BB1131" s="178" t="s">
        <v>155</v>
      </c>
      <c r="BD1131" s="96"/>
      <c r="BE1131" s="46" t="s">
        <v>2110</v>
      </c>
      <c r="BG1131" s="45">
        <v>45545</v>
      </c>
      <c r="BH1131" s="45"/>
      <c r="BJ1131" s="26"/>
      <c r="BK1131" s="26"/>
      <c r="BL1131" s="26"/>
      <c r="BM1131" s="26"/>
      <c r="BN1131" s="26"/>
      <c r="BO1131" s="79"/>
      <c r="BP1131" s="26">
        <f>Tabela3[[#This Row],[1º trim/2025]]+Tabela3[[#This Row],[2º trim/2025]]+Tabela3[[#This Row],[3º trim/2025]]+Tabela3[[#This Row],[4º trim/2025]]</f>
        <v>0</v>
      </c>
      <c r="BQ1131" s="26"/>
      <c r="BR1131" s="26"/>
      <c r="BS1131" s="26"/>
      <c r="BT1131" s="26"/>
    </row>
    <row r="1132" spans="1:72" hidden="1" x14ac:dyDescent="0.25">
      <c r="B1132" s="273">
        <v>1132</v>
      </c>
      <c r="C1132" s="36">
        <v>2024</v>
      </c>
      <c r="D1132" s="118" t="s">
        <v>2098</v>
      </c>
      <c r="E1132" s="118" t="s">
        <v>2099</v>
      </c>
      <c r="Q1132" s="30" t="s">
        <v>750</v>
      </c>
      <c r="AC1132" s="26" t="s">
        <v>2100</v>
      </c>
      <c r="AF1132" s="27" t="s">
        <v>610</v>
      </c>
      <c r="AH1132" s="27" t="s">
        <v>423</v>
      </c>
      <c r="AM1132" s="110" t="s">
        <v>2114</v>
      </c>
      <c r="AN1132" s="27" t="s">
        <v>215</v>
      </c>
      <c r="AO1132" s="184">
        <v>2024</v>
      </c>
      <c r="AP1132" s="38">
        <v>45469</v>
      </c>
      <c r="AQ1132" s="38">
        <v>45469</v>
      </c>
      <c r="AT1132" s="40" t="s">
        <v>2101</v>
      </c>
      <c r="AU1132" s="41">
        <v>0.25</v>
      </c>
      <c r="AV1132" s="42" t="s">
        <v>1270</v>
      </c>
      <c r="AW1132" s="39">
        <v>920</v>
      </c>
      <c r="AY1132" s="30" t="s">
        <v>2102</v>
      </c>
      <c r="BB1132" s="178" t="s">
        <v>155</v>
      </c>
      <c r="BD1132" s="96"/>
      <c r="BE1132" s="46" t="s">
        <v>2110</v>
      </c>
      <c r="BG1132" s="45">
        <v>45545</v>
      </c>
      <c r="BH1132" s="45"/>
      <c r="BJ1132" s="26"/>
      <c r="BK1132" s="26"/>
      <c r="BL1132" s="26"/>
      <c r="BM1132" s="26"/>
      <c r="BN1132" s="26"/>
      <c r="BO1132" s="79"/>
      <c r="BP1132" s="26">
        <f>Tabela3[[#This Row],[1º trim/2025]]+Tabela3[[#This Row],[2º trim/2025]]+Tabela3[[#This Row],[3º trim/2025]]+Tabela3[[#This Row],[4º trim/2025]]</f>
        <v>0</v>
      </c>
      <c r="BQ1132" s="26"/>
      <c r="BR1132" s="26"/>
      <c r="BS1132" s="26"/>
      <c r="BT1132" s="26"/>
    </row>
    <row r="1133" spans="1:72" hidden="1" x14ac:dyDescent="0.25">
      <c r="B1133" s="273">
        <v>1133</v>
      </c>
      <c r="C1133" s="36">
        <v>2024</v>
      </c>
      <c r="D1133" s="118" t="s">
        <v>2098</v>
      </c>
      <c r="E1133" s="118" t="s">
        <v>2099</v>
      </c>
      <c r="Q1133" s="30" t="s">
        <v>750</v>
      </c>
      <c r="AC1133" s="26" t="s">
        <v>2100</v>
      </c>
      <c r="AF1133" s="27" t="s">
        <v>610</v>
      </c>
      <c r="AH1133" s="27" t="s">
        <v>423</v>
      </c>
      <c r="AM1133" s="110" t="s">
        <v>2112</v>
      </c>
      <c r="AN1133" s="27" t="s">
        <v>239</v>
      </c>
      <c r="AO1133" s="184">
        <v>2024</v>
      </c>
      <c r="AP1133" s="38">
        <v>45464</v>
      </c>
      <c r="AQ1133" s="38">
        <v>45464</v>
      </c>
      <c r="AT1133" s="40" t="s">
        <v>2101</v>
      </c>
      <c r="AU1133" s="41">
        <v>0.25</v>
      </c>
      <c r="AV1133" s="42" t="s">
        <v>1270</v>
      </c>
      <c r="AW1133" s="39">
        <v>920</v>
      </c>
      <c r="AY1133" s="30" t="s">
        <v>2102</v>
      </c>
      <c r="BB1133" s="178" t="s">
        <v>155</v>
      </c>
      <c r="BD1133" s="96"/>
      <c r="BE1133" s="46" t="s">
        <v>2110</v>
      </c>
      <c r="BG1133" s="45">
        <v>45545</v>
      </c>
      <c r="BH1133" s="45"/>
      <c r="BJ1133" s="26">
        <v>26</v>
      </c>
      <c r="BK1133" s="26"/>
      <c r="BL1133" s="26"/>
      <c r="BM1133" s="26"/>
      <c r="BN1133" s="26"/>
      <c r="BO1133" s="79"/>
      <c r="BP1133" s="26">
        <f>Tabela3[[#This Row],[1º trim/2025]]+Tabela3[[#This Row],[2º trim/2025]]+Tabela3[[#This Row],[3º trim/2025]]+Tabela3[[#This Row],[4º trim/2025]]</f>
        <v>0</v>
      </c>
      <c r="BQ1133" s="26"/>
      <c r="BR1133" s="26"/>
      <c r="BS1133" s="26"/>
      <c r="BT1133" s="26"/>
    </row>
    <row r="1134" spans="1:72" hidden="1" x14ac:dyDescent="0.25">
      <c r="A1134" s="26" t="s">
        <v>501</v>
      </c>
      <c r="B1134" s="273">
        <v>1134</v>
      </c>
      <c r="C1134" s="36">
        <v>2024</v>
      </c>
      <c r="D1134" s="118" t="s">
        <v>2315</v>
      </c>
      <c r="E1134" s="118" t="s">
        <v>2316</v>
      </c>
      <c r="F1134" s="118" t="s">
        <v>3856</v>
      </c>
      <c r="J1134" s="224" t="s">
        <v>3701</v>
      </c>
      <c r="AG1134" s="27" t="s">
        <v>1834</v>
      </c>
      <c r="AL1134" s="120" t="s">
        <v>29</v>
      </c>
      <c r="AN1134" s="27" t="s">
        <v>154</v>
      </c>
      <c r="AP1134" s="38" t="s">
        <v>501</v>
      </c>
      <c r="AQ1134" s="38" t="s">
        <v>501</v>
      </c>
      <c r="AR1134" s="39" t="s">
        <v>664</v>
      </c>
      <c r="AS1134" s="39" t="s">
        <v>31</v>
      </c>
      <c r="AT1134" s="40" t="s">
        <v>424</v>
      </c>
      <c r="AU1134" s="41">
        <v>1</v>
      </c>
      <c r="AV1134" s="42" t="s">
        <v>573</v>
      </c>
      <c r="AW1134" s="39">
        <v>957</v>
      </c>
      <c r="AY1134" s="30" t="s">
        <v>2317</v>
      </c>
      <c r="BB1134" s="178"/>
      <c r="BC1134" s="96" t="s">
        <v>501</v>
      </c>
      <c r="BF1134" s="27" t="s">
        <v>3655</v>
      </c>
      <c r="BG1134" s="45">
        <v>45772</v>
      </c>
      <c r="BH1134" s="307"/>
      <c r="BM1134" s="27" t="s">
        <v>3585</v>
      </c>
      <c r="BN1134" s="28">
        <v>599</v>
      </c>
      <c r="BP1134" s="26">
        <f>Tabela3[[#This Row],[1º trim/2025]]+Tabela3[[#This Row],[2º trim/2025]]+Tabela3[[#This Row],[3º trim/2025]]+Tabela3[[#This Row],[4º trim/2025]]</f>
        <v>163</v>
      </c>
      <c r="BQ1134" s="28">
        <f>117+14</f>
        <v>131</v>
      </c>
      <c r="BR1134" s="28">
        <v>32</v>
      </c>
    </row>
    <row r="1135" spans="1:72" hidden="1" x14ac:dyDescent="0.25">
      <c r="B1135" s="273">
        <v>1135</v>
      </c>
      <c r="C1135" s="36">
        <v>2024</v>
      </c>
      <c r="D1135" s="118" t="s">
        <v>2291</v>
      </c>
      <c r="E1135" s="118" t="s">
        <v>3857</v>
      </c>
      <c r="AF1135" s="27" t="s">
        <v>45</v>
      </c>
      <c r="AO1135" s="184">
        <v>2024</v>
      </c>
      <c r="AR1135" s="39" t="s">
        <v>664</v>
      </c>
      <c r="AS1135" s="120" t="s">
        <v>1656</v>
      </c>
      <c r="AW1135" s="39">
        <v>954</v>
      </c>
      <c r="BB1135" s="178" t="s">
        <v>1414</v>
      </c>
      <c r="BD1135" s="96">
        <v>45762</v>
      </c>
      <c r="BF1135" s="26" t="s">
        <v>3655</v>
      </c>
      <c r="BG1135" s="45">
        <v>45741</v>
      </c>
      <c r="BH1135" s="45"/>
      <c r="BN1135" s="194">
        <v>4</v>
      </c>
      <c r="BP1135" s="26">
        <f>Tabela3[[#This Row],[1º trim/2025]]+Tabela3[[#This Row],[2º trim/2025]]+Tabela3[[#This Row],[3º trim/2025]]+Tabela3[[#This Row],[4º trim/2025]]</f>
        <v>8</v>
      </c>
      <c r="BQ1135" s="28">
        <v>8</v>
      </c>
    </row>
    <row r="1136" spans="1:72" ht="33" hidden="1" customHeight="1" x14ac:dyDescent="0.25">
      <c r="B1136" s="273">
        <v>1136</v>
      </c>
      <c r="C1136" s="36">
        <v>2024</v>
      </c>
      <c r="D1136" s="118" t="s">
        <v>2645</v>
      </c>
      <c r="E1136" s="118" t="s">
        <v>2646</v>
      </c>
      <c r="AF1136" s="27" t="s">
        <v>82</v>
      </c>
      <c r="AO1136" s="184">
        <v>2024</v>
      </c>
      <c r="AP1136" s="38">
        <v>45595</v>
      </c>
      <c r="AQ1136" s="38">
        <v>45595</v>
      </c>
      <c r="AR1136" s="39" t="s">
        <v>1887</v>
      </c>
      <c r="AS1136" s="39" t="s">
        <v>1656</v>
      </c>
      <c r="AT1136" s="40" t="s">
        <v>2647</v>
      </c>
      <c r="AV1136" s="42" t="s">
        <v>1899</v>
      </c>
      <c r="AW1136" s="39">
        <v>1035</v>
      </c>
      <c r="BB1136" s="178" t="s">
        <v>155</v>
      </c>
      <c r="BD1136" s="96"/>
      <c r="BE1136" s="46" t="s">
        <v>2648</v>
      </c>
      <c r="BG1136" s="45">
        <v>45692</v>
      </c>
      <c r="BH1136" s="45"/>
      <c r="BJ1136" s="26"/>
      <c r="BK1136" s="26"/>
      <c r="BL1136" s="26"/>
      <c r="BM1136" s="26"/>
      <c r="BN1136" s="26"/>
      <c r="BO1136" s="79"/>
      <c r="BP1136" s="26">
        <f>Tabela3[[#This Row],[1º trim/2025]]+Tabela3[[#This Row],[2º trim/2025]]+Tabela3[[#This Row],[3º trim/2025]]+Tabela3[[#This Row],[4º trim/2025]]</f>
        <v>0</v>
      </c>
      <c r="BR1136" s="26"/>
      <c r="BS1136" s="26"/>
      <c r="BT1136" s="26"/>
    </row>
    <row r="1137" spans="1:72" hidden="1" x14ac:dyDescent="0.25">
      <c r="B1137" s="273">
        <v>1137</v>
      </c>
      <c r="C1137" s="36">
        <v>2024</v>
      </c>
      <c r="D1137" s="118" t="s">
        <v>2188</v>
      </c>
      <c r="E1137" s="118" t="s">
        <v>2189</v>
      </c>
      <c r="K1137" s="224" t="s">
        <v>3646</v>
      </c>
      <c r="N1137" s="224" t="s">
        <v>3667</v>
      </c>
      <c r="AC1137" s="26" t="s">
        <v>2191</v>
      </c>
      <c r="AF1137" s="27" t="s">
        <v>1011</v>
      </c>
      <c r="AH1137" s="27" t="s">
        <v>46</v>
      </c>
      <c r="AI1137" s="118" t="s">
        <v>2192</v>
      </c>
      <c r="AK1137" s="184" t="s">
        <v>2131</v>
      </c>
      <c r="AN1137" s="27" t="s">
        <v>215</v>
      </c>
      <c r="AO1137" s="184">
        <v>2024</v>
      </c>
      <c r="AP1137" s="38">
        <v>45372</v>
      </c>
      <c r="AQ1137" s="38">
        <v>45372</v>
      </c>
      <c r="AS1137" s="39" t="s">
        <v>1656</v>
      </c>
      <c r="AU1137" s="41">
        <v>0.125</v>
      </c>
      <c r="AV1137" s="42" t="s">
        <v>1968</v>
      </c>
      <c r="AW1137" s="39">
        <v>936</v>
      </c>
      <c r="AY1137" s="30" t="s">
        <v>2193</v>
      </c>
      <c r="BB1137" s="178" t="s">
        <v>155</v>
      </c>
      <c r="BD1137" s="96"/>
      <c r="BE1137" s="46" t="s">
        <v>2194</v>
      </c>
      <c r="BF1137" s="27" t="s">
        <v>3655</v>
      </c>
      <c r="BG1137" s="45">
        <v>45391</v>
      </c>
      <c r="BH1137" s="34" t="s">
        <v>2190</v>
      </c>
      <c r="BJ1137" s="26"/>
      <c r="BK1137" s="26"/>
      <c r="BL1137" s="26"/>
      <c r="BM1137" s="26" t="s">
        <v>3858</v>
      </c>
      <c r="BN1137" s="26">
        <v>277</v>
      </c>
      <c r="BO1137" s="79"/>
      <c r="BP1137" s="26">
        <f>Tabela3[[#This Row],[1º trim/2025]]+Tabela3[[#This Row],[2º trim/2025]]+Tabela3[[#This Row],[3º trim/2025]]+Tabela3[[#This Row],[4º trim/2025]]</f>
        <v>0</v>
      </c>
      <c r="BQ1137" s="26"/>
      <c r="BR1137" s="26"/>
      <c r="BS1137" s="26"/>
      <c r="BT1137" s="26"/>
    </row>
    <row r="1138" spans="1:72" hidden="1" x14ac:dyDescent="0.25">
      <c r="B1138" s="273">
        <v>1138</v>
      </c>
      <c r="C1138" s="36">
        <v>2024</v>
      </c>
      <c r="D1138" s="118" t="s">
        <v>2294</v>
      </c>
      <c r="E1138" s="118" t="s">
        <v>2295</v>
      </c>
      <c r="AF1138" s="27" t="s">
        <v>45</v>
      </c>
      <c r="AN1138" s="27" t="s">
        <v>2296</v>
      </c>
      <c r="AO1138" s="184">
        <v>2024</v>
      </c>
      <c r="AV1138" s="42">
        <v>32</v>
      </c>
      <c r="AW1138" s="39">
        <v>954</v>
      </c>
      <c r="AY1138" s="30" t="s">
        <v>2288</v>
      </c>
      <c r="BB1138" s="178" t="s">
        <v>155</v>
      </c>
      <c r="BD1138" s="96"/>
      <c r="BG1138" s="45">
        <v>45455</v>
      </c>
      <c r="BH1138" s="307"/>
      <c r="BJ1138" s="26"/>
      <c r="BK1138" s="26"/>
      <c r="BL1138" s="26"/>
      <c r="BM1138" s="26" t="s">
        <v>3859</v>
      </c>
      <c r="BN1138" s="26"/>
      <c r="BO1138" s="79"/>
      <c r="BP1138" s="26">
        <f>Tabela3[[#This Row],[1º trim/2025]]+Tabela3[[#This Row],[2º trim/2025]]+Tabela3[[#This Row],[3º trim/2025]]+Tabela3[[#This Row],[4º trim/2025]]</f>
        <v>0</v>
      </c>
      <c r="BQ1138" s="26"/>
      <c r="BR1138" s="26"/>
      <c r="BS1138" s="26"/>
      <c r="BT1138" s="26"/>
    </row>
    <row r="1139" spans="1:72" hidden="1" x14ac:dyDescent="0.25">
      <c r="B1139" s="26">
        <v>1139</v>
      </c>
      <c r="C1139" s="36">
        <v>2024</v>
      </c>
      <c r="D1139" s="27" t="s">
        <v>3371</v>
      </c>
      <c r="E1139" s="27" t="s">
        <v>3372</v>
      </c>
      <c r="F1139" s="27"/>
      <c r="G1139" s="224"/>
      <c r="AM1139" s="110" t="s">
        <v>3373</v>
      </c>
      <c r="AO1139" s="184">
        <v>2024</v>
      </c>
      <c r="AP1139" s="38">
        <v>45495</v>
      </c>
      <c r="AQ1139" s="38">
        <v>45497</v>
      </c>
      <c r="BB1139" s="178" t="s">
        <v>1185</v>
      </c>
      <c r="BD1139" s="96"/>
      <c r="BH1139" s="45"/>
      <c r="BJ1139" s="26"/>
      <c r="BK1139" s="26"/>
      <c r="BL1139" s="26"/>
      <c r="BM1139" s="26"/>
      <c r="BN1139" s="26"/>
      <c r="BO1139" s="79"/>
      <c r="BP1139" s="26">
        <f>Tabela3[[#This Row],[1º trim/2025]]+Tabela3[[#This Row],[2º trim/2025]]+Tabela3[[#This Row],[3º trim/2025]]+Tabela3[[#This Row],[4º trim/2025]]</f>
        <v>0</v>
      </c>
      <c r="BQ1139" s="26"/>
      <c r="BR1139" s="26"/>
      <c r="BS1139" s="26"/>
      <c r="BT1139" s="26"/>
    </row>
    <row r="1140" spans="1:72" hidden="1" x14ac:dyDescent="0.25">
      <c r="B1140" s="273">
        <v>1140</v>
      </c>
      <c r="C1140" s="36">
        <v>2024</v>
      </c>
      <c r="D1140" s="118" t="s">
        <v>2520</v>
      </c>
      <c r="E1140" s="118" t="s">
        <v>2521</v>
      </c>
      <c r="H1140" s="224" t="s">
        <v>5</v>
      </c>
      <c r="O1140" s="224" t="s">
        <v>3646</v>
      </c>
      <c r="AF1140" t="s">
        <v>91</v>
      </c>
      <c r="AG1140" s="27" t="s">
        <v>1953</v>
      </c>
      <c r="AI1140" s="118" t="s">
        <v>2523</v>
      </c>
      <c r="AJ1140" s="184">
        <v>30</v>
      </c>
      <c r="AM1140" s="110" t="s">
        <v>2524</v>
      </c>
      <c r="AO1140" s="184">
        <v>2024</v>
      </c>
      <c r="AP1140" s="38">
        <v>45561</v>
      </c>
      <c r="AQ1140" s="38">
        <v>45600</v>
      </c>
      <c r="AR1140" s="39" t="s">
        <v>664</v>
      </c>
      <c r="AS1140" s="39" t="s">
        <v>1081</v>
      </c>
      <c r="AT1140" s="40" t="s">
        <v>1540</v>
      </c>
      <c r="AU1140" s="41">
        <v>1.6666666666666667</v>
      </c>
      <c r="AV1140" s="42" t="s">
        <v>1894</v>
      </c>
      <c r="AW1140" s="39">
        <v>1006</v>
      </c>
      <c r="BB1140" s="178" t="s">
        <v>155</v>
      </c>
      <c r="BD1140" s="44">
        <v>45741</v>
      </c>
      <c r="BE1140" s="46" t="s">
        <v>2526</v>
      </c>
      <c r="BF1140" s="27" t="s">
        <v>3655</v>
      </c>
      <c r="BG1140" s="45">
        <v>45741</v>
      </c>
      <c r="BH1140" s="34" t="s">
        <v>2522</v>
      </c>
      <c r="BJ1140" s="26"/>
      <c r="BK1140" s="26"/>
      <c r="BL1140" s="26"/>
      <c r="BM1140" s="26"/>
      <c r="BN1140" s="79">
        <v>32</v>
      </c>
      <c r="BP1140" s="26">
        <f>Tabela3[[#This Row],[1º trim/2025]]+Tabela3[[#This Row],[2º trim/2025]]+Tabela3[[#This Row],[3º trim/2025]]+Tabela3[[#This Row],[4º trim/2025]]</f>
        <v>1</v>
      </c>
      <c r="BQ1140" s="28">
        <v>1</v>
      </c>
      <c r="BR1140" s="26"/>
      <c r="BS1140" s="26"/>
      <c r="BT1140" s="26"/>
    </row>
    <row r="1141" spans="1:72" hidden="1" x14ac:dyDescent="0.25">
      <c r="B1141" s="273">
        <v>1141</v>
      </c>
      <c r="C1141" s="36">
        <v>2024</v>
      </c>
      <c r="D1141" s="118" t="s">
        <v>2559</v>
      </c>
      <c r="E1141" s="118" t="s">
        <v>2560</v>
      </c>
      <c r="AI1141" s="118">
        <v>70</v>
      </c>
      <c r="AM1141" s="110" t="s">
        <v>2562</v>
      </c>
      <c r="AO1141" s="184">
        <v>2024</v>
      </c>
      <c r="AP1141" s="38">
        <v>45569</v>
      </c>
      <c r="AQ1141" s="38">
        <v>45569</v>
      </c>
      <c r="AS1141" s="39" t="s">
        <v>1656</v>
      </c>
      <c r="AT1141" s="40" t="s">
        <v>2250</v>
      </c>
      <c r="AV1141" s="42" t="s">
        <v>833</v>
      </c>
      <c r="AW1141" s="39">
        <v>1014</v>
      </c>
      <c r="BB1141" s="178" t="s">
        <v>155</v>
      </c>
      <c r="BD1141" s="96"/>
      <c r="BE1141" s="46" t="s">
        <v>2541</v>
      </c>
      <c r="BG1141" s="45">
        <v>45602</v>
      </c>
      <c r="BH1141" s="33" t="s">
        <v>2561</v>
      </c>
      <c r="BJ1141" s="26"/>
      <c r="BK1141" s="26"/>
      <c r="BL1141" s="26"/>
      <c r="BM1141" s="26"/>
      <c r="BN1141" s="26"/>
      <c r="BO1141" s="79"/>
      <c r="BP1141" s="26">
        <f>Tabela3[[#This Row],[1º trim/2025]]+Tabela3[[#This Row],[2º trim/2025]]+Tabela3[[#This Row],[3º trim/2025]]+Tabela3[[#This Row],[4º trim/2025]]</f>
        <v>0</v>
      </c>
      <c r="BQ1141" s="26"/>
      <c r="BR1141" s="26"/>
      <c r="BS1141" s="26"/>
      <c r="BT1141" s="26"/>
    </row>
    <row r="1142" spans="1:72" hidden="1" x14ac:dyDescent="0.25">
      <c r="B1142" s="26">
        <v>1142</v>
      </c>
      <c r="C1142" s="36">
        <v>2024</v>
      </c>
      <c r="D1142" s="27" t="s">
        <v>3378</v>
      </c>
      <c r="E1142" s="27" t="s">
        <v>3379</v>
      </c>
      <c r="F1142" s="27"/>
      <c r="G1142" s="224"/>
      <c r="AM1142" s="110" t="s">
        <v>3380</v>
      </c>
      <c r="AO1142" s="184">
        <v>2024</v>
      </c>
      <c r="AP1142" s="38">
        <v>45639</v>
      </c>
      <c r="AQ1142" s="38">
        <v>45639</v>
      </c>
      <c r="AR1142" s="39" t="s">
        <v>1887</v>
      </c>
      <c r="AV1142" s="42" t="s">
        <v>833</v>
      </c>
      <c r="BB1142" s="178" t="s">
        <v>1185</v>
      </c>
      <c r="BD1142" s="96">
        <v>45642</v>
      </c>
      <c r="BE1142" s="46" t="s">
        <v>3381</v>
      </c>
      <c r="BH1142" s="307"/>
      <c r="BJ1142" s="26"/>
      <c r="BK1142" s="26"/>
      <c r="BL1142" s="26"/>
      <c r="BM1142" s="26"/>
      <c r="BN1142" s="26"/>
      <c r="BO1142" s="79"/>
      <c r="BP1142" s="26">
        <f>Tabela3[[#This Row],[1º trim/2025]]+Tabela3[[#This Row],[2º trim/2025]]+Tabela3[[#This Row],[3º trim/2025]]+Tabela3[[#This Row],[4º trim/2025]]</f>
        <v>0</v>
      </c>
      <c r="BQ1142" s="26"/>
      <c r="BR1142" s="26"/>
      <c r="BS1142" s="26"/>
      <c r="BT1142" s="26"/>
    </row>
    <row r="1143" spans="1:72" hidden="1" x14ac:dyDescent="0.25">
      <c r="B1143" s="273">
        <v>1143</v>
      </c>
      <c r="C1143" s="36">
        <v>2024</v>
      </c>
      <c r="D1143" s="118" t="s">
        <v>2239</v>
      </c>
      <c r="E1143" s="118" t="s">
        <v>2240</v>
      </c>
      <c r="Q1143" s="30" t="s">
        <v>750</v>
      </c>
      <c r="AI1143" s="118" t="s">
        <v>1396</v>
      </c>
      <c r="AM1143" s="110" t="s">
        <v>2243</v>
      </c>
      <c r="AN1143" s="27" t="s">
        <v>154</v>
      </c>
      <c r="AO1143" s="184">
        <v>2024</v>
      </c>
      <c r="AP1143" s="38">
        <v>45407</v>
      </c>
      <c r="AQ1143" s="38">
        <v>45407</v>
      </c>
      <c r="AR1143" s="39" t="s">
        <v>664</v>
      </c>
      <c r="AS1143" s="39" t="s">
        <v>1656</v>
      </c>
      <c r="AT1143" s="40" t="s">
        <v>972</v>
      </c>
      <c r="AU1143" s="41">
        <v>0.29166666666666669</v>
      </c>
      <c r="AV1143" s="42" t="s">
        <v>1906</v>
      </c>
      <c r="AW1143" s="39">
        <v>946</v>
      </c>
      <c r="AY1143" s="30" t="s">
        <v>2244</v>
      </c>
      <c r="BB1143" s="178" t="s">
        <v>155</v>
      </c>
      <c r="BD1143" s="96"/>
      <c r="BG1143" s="45">
        <v>45468</v>
      </c>
      <c r="BH1143" s="33" t="s">
        <v>2241</v>
      </c>
      <c r="BJ1143" s="26"/>
      <c r="BK1143" s="26"/>
      <c r="BL1143" s="26" t="e">
        <v>#VALUE!</v>
      </c>
      <c r="BM1143" s="26"/>
      <c r="BN1143" s="26"/>
      <c r="BO1143" s="79"/>
      <c r="BP1143" s="26">
        <f>Tabela3[[#This Row],[1º trim/2025]]+Tabela3[[#This Row],[2º trim/2025]]+Tabela3[[#This Row],[3º trim/2025]]+Tabela3[[#This Row],[4º trim/2025]]</f>
        <v>0</v>
      </c>
      <c r="BQ1143" s="26"/>
      <c r="BR1143" s="26"/>
      <c r="BS1143" s="26"/>
      <c r="BT1143" s="26"/>
    </row>
    <row r="1144" spans="1:72" hidden="1" x14ac:dyDescent="0.25">
      <c r="B1144" s="273">
        <v>1144</v>
      </c>
      <c r="C1144" s="36">
        <v>2024</v>
      </c>
      <c r="D1144" s="118" t="s">
        <v>3382</v>
      </c>
      <c r="E1144" s="118" t="s">
        <v>3383</v>
      </c>
      <c r="Q1144" s="30" t="s">
        <v>750</v>
      </c>
      <c r="AH1144" s="27" t="s">
        <v>86</v>
      </c>
      <c r="AL1144" s="120" t="s">
        <v>47</v>
      </c>
      <c r="AM1144" s="110">
        <v>10361620</v>
      </c>
      <c r="AO1144" s="184">
        <v>2024</v>
      </c>
      <c r="AP1144" s="38">
        <v>45512</v>
      </c>
      <c r="AQ1144" s="38">
        <v>45634</v>
      </c>
      <c r="AS1144" s="39" t="s">
        <v>1656</v>
      </c>
      <c r="AT1144" s="40" t="s">
        <v>3860</v>
      </c>
      <c r="AV1144" s="42" t="s">
        <v>3385</v>
      </c>
      <c r="BB1144" s="178" t="s">
        <v>155</v>
      </c>
      <c r="BD1144" s="96"/>
      <c r="BF1144" s="27" t="s">
        <v>44</v>
      </c>
      <c r="BG1144" s="45">
        <v>45642</v>
      </c>
      <c r="BH1144" s="45"/>
      <c r="BJ1144" s="26"/>
      <c r="BK1144" s="26"/>
      <c r="BL1144" s="26" t="e">
        <v>#VALUE!</v>
      </c>
      <c r="BM1144" s="26"/>
      <c r="BN1144" s="26"/>
      <c r="BO1144" s="79">
        <v>3</v>
      </c>
      <c r="BP1144" s="26">
        <f>Tabela3[[#This Row],[1º trim/2025]]+Tabela3[[#This Row],[2º trim/2025]]+Tabela3[[#This Row],[3º trim/2025]]+Tabela3[[#This Row],[4º trim/2025]]</f>
        <v>0</v>
      </c>
      <c r="BQ1144" s="26"/>
      <c r="BR1144" s="26"/>
      <c r="BS1144" s="26"/>
      <c r="BT1144" s="26"/>
    </row>
    <row r="1145" spans="1:72" hidden="1" x14ac:dyDescent="0.25">
      <c r="B1145" s="273">
        <v>1145</v>
      </c>
      <c r="C1145" s="36">
        <v>2024</v>
      </c>
      <c r="D1145" s="118" t="s">
        <v>2537</v>
      </c>
      <c r="E1145" s="118" t="s">
        <v>2538</v>
      </c>
      <c r="AM1145" s="110" t="s">
        <v>2540</v>
      </c>
      <c r="AN1145" s="27" t="s">
        <v>215</v>
      </c>
      <c r="AO1145" s="184">
        <v>2024</v>
      </c>
      <c r="AP1145" s="38">
        <v>45566</v>
      </c>
      <c r="AQ1145" s="38">
        <v>45566</v>
      </c>
      <c r="AV1145" s="42" t="s">
        <v>833</v>
      </c>
      <c r="AW1145" s="39">
        <v>1009</v>
      </c>
      <c r="BB1145" s="178" t="s">
        <v>155</v>
      </c>
      <c r="BD1145" s="96"/>
      <c r="BE1145" s="46" t="s">
        <v>2541</v>
      </c>
      <c r="BG1145" s="45">
        <v>45602</v>
      </c>
      <c r="BH1145" s="34" t="s">
        <v>2539</v>
      </c>
      <c r="BJ1145" s="26"/>
      <c r="BK1145" s="26"/>
      <c r="BL1145" s="26"/>
      <c r="BM1145" s="26"/>
      <c r="BN1145" s="26"/>
      <c r="BO1145" s="79"/>
      <c r="BP1145" s="26">
        <f>Tabela3[[#This Row],[1º trim/2025]]+Tabela3[[#This Row],[2º trim/2025]]+Tabela3[[#This Row],[3º trim/2025]]+Tabela3[[#This Row],[4º trim/2025]]</f>
        <v>0</v>
      </c>
      <c r="BQ1145" s="26"/>
      <c r="BR1145" s="26"/>
      <c r="BS1145" s="26"/>
      <c r="BT1145" s="26"/>
    </row>
    <row r="1146" spans="1:72" hidden="1" x14ac:dyDescent="0.25">
      <c r="B1146" s="26">
        <v>1146</v>
      </c>
      <c r="C1146" s="36">
        <v>2024</v>
      </c>
      <c r="D1146" s="27" t="s">
        <v>3389</v>
      </c>
      <c r="E1146" s="27" t="s">
        <v>3390</v>
      </c>
      <c r="F1146" s="27"/>
      <c r="G1146" s="224"/>
      <c r="AM1146" s="110" t="s">
        <v>3391</v>
      </c>
      <c r="AN1146" s="27" t="s">
        <v>2108</v>
      </c>
      <c r="AO1146" s="184">
        <v>2024</v>
      </c>
      <c r="AP1146" s="38">
        <v>45589</v>
      </c>
      <c r="AQ1146" s="38">
        <v>45590</v>
      </c>
      <c r="BB1146" s="178" t="s">
        <v>1185</v>
      </c>
      <c r="BD1146" s="96"/>
      <c r="BH1146" s="45"/>
      <c r="BJ1146" s="26"/>
      <c r="BK1146" s="26"/>
      <c r="BL1146" s="26"/>
      <c r="BM1146" s="26"/>
      <c r="BN1146" s="26"/>
      <c r="BO1146" s="79"/>
      <c r="BP1146" s="26">
        <f>Tabela3[[#This Row],[1º trim/2025]]+Tabela3[[#This Row],[2º trim/2025]]+Tabela3[[#This Row],[3º trim/2025]]+Tabela3[[#This Row],[4º trim/2025]]</f>
        <v>0</v>
      </c>
      <c r="BQ1146" s="26"/>
      <c r="BR1146" s="26"/>
      <c r="BS1146" s="26"/>
      <c r="BT1146" s="26"/>
    </row>
    <row r="1147" spans="1:72" hidden="1" x14ac:dyDescent="0.25">
      <c r="A1147" s="26" t="s">
        <v>501</v>
      </c>
      <c r="B1147" s="273">
        <v>1147</v>
      </c>
      <c r="D1147" s="118" t="s">
        <v>3392</v>
      </c>
      <c r="E1147" s="118" t="s">
        <v>3393</v>
      </c>
      <c r="F1147" s="118" t="s">
        <v>3861</v>
      </c>
      <c r="G1147" s="296" t="s">
        <v>3654</v>
      </c>
      <c r="Q1147" s="30" t="s">
        <v>750</v>
      </c>
      <c r="V1147" s="33" t="s">
        <v>3394</v>
      </c>
      <c r="AF1147" s="27" t="s">
        <v>610</v>
      </c>
      <c r="AH1147" s="27" t="s">
        <v>86</v>
      </c>
      <c r="AL1147" s="120" t="s">
        <v>29</v>
      </c>
      <c r="AM1147" s="110" t="s">
        <v>3862</v>
      </c>
      <c r="AN1147" s="27" t="s">
        <v>154</v>
      </c>
      <c r="AP1147" s="38" t="s">
        <v>501</v>
      </c>
      <c r="AQ1147" s="38" t="s">
        <v>501</v>
      </c>
      <c r="AR1147" s="39" t="s">
        <v>664</v>
      </c>
      <c r="AS1147" s="39" t="s">
        <v>31</v>
      </c>
      <c r="AT1147" s="40" t="s">
        <v>424</v>
      </c>
      <c r="AU1147" s="41">
        <v>0.29166666666666669</v>
      </c>
      <c r="AV1147" s="42" t="s">
        <v>1906</v>
      </c>
      <c r="AY1147" s="30" t="s">
        <v>2756</v>
      </c>
      <c r="BB1147" s="211" t="s">
        <v>2756</v>
      </c>
      <c r="BD1147" s="96">
        <v>45751</v>
      </c>
      <c r="BH1147" s="45"/>
      <c r="BP1147" s="26">
        <f>Tabela3[[#This Row],[1º trim/2025]]+Tabela3[[#This Row],[2º trim/2025]]+Tabela3[[#This Row],[3º trim/2025]]+Tabela3[[#This Row],[4º trim/2025]]</f>
        <v>0</v>
      </c>
    </row>
    <row r="1148" spans="1:72" hidden="1" x14ac:dyDescent="0.25">
      <c r="B1148" s="273">
        <v>1148</v>
      </c>
      <c r="C1148" s="36">
        <v>2024</v>
      </c>
      <c r="D1148" s="118" t="s">
        <v>2547</v>
      </c>
      <c r="E1148" s="118" t="s">
        <v>2548</v>
      </c>
      <c r="AC1148" s="26" t="s">
        <v>2550</v>
      </c>
      <c r="AM1148" s="110" t="s">
        <v>2551</v>
      </c>
      <c r="AO1148" s="184">
        <v>2024</v>
      </c>
      <c r="AP1148" s="38">
        <v>45565</v>
      </c>
      <c r="AQ1148" s="38">
        <v>45565</v>
      </c>
      <c r="AS1148" s="39" t="s">
        <v>1656</v>
      </c>
      <c r="AT1148" s="40" t="s">
        <v>2250</v>
      </c>
      <c r="AV1148" s="42" t="s">
        <v>833</v>
      </c>
      <c r="AW1148" s="39">
        <v>1011</v>
      </c>
      <c r="BB1148" s="178" t="s">
        <v>155</v>
      </c>
      <c r="BD1148" s="96"/>
      <c r="BE1148" s="46" t="s">
        <v>2552</v>
      </c>
      <c r="BG1148" s="45">
        <v>45597</v>
      </c>
      <c r="BH1148" s="33" t="s">
        <v>2549</v>
      </c>
      <c r="BJ1148" s="26"/>
      <c r="BK1148" s="26"/>
      <c r="BL1148" s="26"/>
      <c r="BM1148" s="26"/>
      <c r="BN1148" s="26"/>
      <c r="BO1148" s="79"/>
      <c r="BP1148" s="26">
        <f>Tabela3[[#This Row],[1º trim/2025]]+Tabela3[[#This Row],[2º trim/2025]]+Tabela3[[#This Row],[3º trim/2025]]+Tabela3[[#This Row],[4º trim/2025]]</f>
        <v>0</v>
      </c>
      <c r="BQ1148" s="26"/>
      <c r="BR1148" s="26"/>
      <c r="BS1148" s="26"/>
      <c r="BT1148" s="26"/>
    </row>
    <row r="1149" spans="1:72" hidden="1" x14ac:dyDescent="0.25">
      <c r="B1149" s="273">
        <v>1149</v>
      </c>
      <c r="C1149" s="36">
        <v>2024</v>
      </c>
      <c r="D1149" s="118" t="s">
        <v>2631</v>
      </c>
      <c r="E1149" s="118" t="s">
        <v>2632</v>
      </c>
      <c r="H1149" s="224" t="s">
        <v>5</v>
      </c>
      <c r="O1149" s="224" t="s">
        <v>3646</v>
      </c>
      <c r="AF1149" s="27" t="s">
        <v>91</v>
      </c>
      <c r="AG1149" s="27" t="s">
        <v>2634</v>
      </c>
      <c r="AH1149" s="27" t="s">
        <v>86</v>
      </c>
      <c r="AJ1149" s="184">
        <v>40</v>
      </c>
      <c r="AL1149" s="120" t="s">
        <v>2237</v>
      </c>
      <c r="AM1149" s="110" t="s">
        <v>2635</v>
      </c>
      <c r="AN1149" s="27" t="s">
        <v>154</v>
      </c>
      <c r="AO1149" s="184">
        <v>2024</v>
      </c>
      <c r="AP1149" s="38">
        <v>45603</v>
      </c>
      <c r="AQ1149" s="38">
        <v>45635</v>
      </c>
      <c r="AR1149" s="39" t="s">
        <v>664</v>
      </c>
      <c r="AS1149" s="39" t="s">
        <v>31</v>
      </c>
      <c r="AT1149" s="40" t="s">
        <v>1540</v>
      </c>
      <c r="AU1149" s="41">
        <v>1.25</v>
      </c>
      <c r="AV1149" s="42" t="s">
        <v>1794</v>
      </c>
      <c r="AW1149" s="39">
        <v>1031</v>
      </c>
      <c r="AY1149" s="30" t="s">
        <v>2636</v>
      </c>
      <c r="BB1149" s="178" t="s">
        <v>155</v>
      </c>
      <c r="BD1149" s="96"/>
      <c r="BG1149" s="45">
        <v>45657</v>
      </c>
      <c r="BH1149" s="307"/>
      <c r="BJ1149" s="26"/>
      <c r="BK1149" s="26"/>
      <c r="BL1149" s="26"/>
      <c r="BM1149" s="26"/>
      <c r="BN1149" s="26"/>
      <c r="BO1149" s="79">
        <v>28</v>
      </c>
      <c r="BP1149" s="26">
        <f>Tabela3[[#This Row],[1º trim/2025]]+Tabela3[[#This Row],[2º trim/2025]]+Tabela3[[#This Row],[3º trim/2025]]+Tabela3[[#This Row],[4º trim/2025]]</f>
        <v>0</v>
      </c>
      <c r="BQ1149" s="26"/>
      <c r="BR1149" s="26"/>
      <c r="BS1149" s="26"/>
      <c r="BT1149" s="26"/>
    </row>
    <row r="1150" spans="1:72" hidden="1" x14ac:dyDescent="0.25">
      <c r="B1150" s="273">
        <v>1150</v>
      </c>
      <c r="C1150" s="36">
        <v>2024</v>
      </c>
      <c r="D1150" s="118" t="s">
        <v>2590</v>
      </c>
      <c r="E1150" s="118" t="s">
        <v>2591</v>
      </c>
      <c r="K1150" s="224" t="s">
        <v>3646</v>
      </c>
      <c r="AI1150" s="118" t="s">
        <v>2592</v>
      </c>
      <c r="AK1150" s="184" t="s">
        <v>2131</v>
      </c>
      <c r="AM1150" s="110" t="s">
        <v>2593</v>
      </c>
      <c r="AN1150" s="27" t="s">
        <v>154</v>
      </c>
      <c r="AO1150" s="184">
        <v>2024</v>
      </c>
      <c r="AP1150" s="38">
        <v>45604</v>
      </c>
      <c r="AQ1150" s="38">
        <v>45604</v>
      </c>
      <c r="AR1150" s="39" t="s">
        <v>664</v>
      </c>
      <c r="AS1150" s="39" t="s">
        <v>1656</v>
      </c>
      <c r="AT1150" s="40" t="s">
        <v>2250</v>
      </c>
      <c r="AV1150" s="42" t="s">
        <v>874</v>
      </c>
      <c r="AW1150" s="39">
        <v>1021</v>
      </c>
      <c r="BB1150" s="178" t="s">
        <v>155</v>
      </c>
      <c r="BD1150" s="96"/>
      <c r="BG1150" s="45">
        <v>45639</v>
      </c>
      <c r="BH1150" s="45"/>
      <c r="BJ1150" s="26"/>
      <c r="BK1150" s="26"/>
      <c r="BL1150" s="26"/>
      <c r="BM1150" s="26" t="s">
        <v>3863</v>
      </c>
      <c r="BN1150" s="79">
        <v>128</v>
      </c>
      <c r="BP1150" s="26">
        <f>Tabela3[[#This Row],[1º trim/2025]]+Tabela3[[#This Row],[2º trim/2025]]+Tabela3[[#This Row],[3º trim/2025]]+Tabela3[[#This Row],[4º trim/2025]]</f>
        <v>0</v>
      </c>
      <c r="BQ1150" s="26"/>
      <c r="BR1150" s="26"/>
      <c r="BS1150" s="26"/>
      <c r="BT1150" s="26"/>
    </row>
    <row r="1151" spans="1:72" hidden="1" x14ac:dyDescent="0.25">
      <c r="B1151" s="273">
        <v>1151</v>
      </c>
      <c r="C1151" s="36">
        <v>2024</v>
      </c>
      <c r="D1151" s="118" t="s">
        <v>2208</v>
      </c>
      <c r="E1151" s="118" t="s">
        <v>2209</v>
      </c>
      <c r="AH1151" s="27" t="s">
        <v>86</v>
      </c>
      <c r="AM1151" s="110" t="s">
        <v>2210</v>
      </c>
      <c r="AO1151" s="184">
        <v>2024</v>
      </c>
      <c r="AP1151" s="38">
        <v>45383</v>
      </c>
      <c r="AQ1151" s="38">
        <v>45447</v>
      </c>
      <c r="AS1151" s="39" t="s">
        <v>1656</v>
      </c>
      <c r="AT1151" s="40" t="s">
        <v>2212</v>
      </c>
      <c r="AV1151" s="42" t="s">
        <v>2213</v>
      </c>
      <c r="AW1151" s="39">
        <v>940</v>
      </c>
      <c r="AY1151" s="30" t="s">
        <v>2214</v>
      </c>
      <c r="BB1151" s="178" t="s">
        <v>155</v>
      </c>
      <c r="BD1151" s="96"/>
      <c r="BG1151" s="45">
        <v>45492</v>
      </c>
      <c r="BH1151" s="45"/>
      <c r="BJ1151" s="26"/>
      <c r="BK1151" s="26"/>
      <c r="BL1151" s="26" t="e">
        <v>#VALUE!</v>
      </c>
      <c r="BM1151" s="26"/>
      <c r="BN1151" s="26"/>
      <c r="BO1151" s="79"/>
      <c r="BP1151" s="26">
        <f>Tabela3[[#This Row],[1º trim/2025]]+Tabela3[[#This Row],[2º trim/2025]]+Tabela3[[#This Row],[3º trim/2025]]+Tabela3[[#This Row],[4º trim/2025]]</f>
        <v>0</v>
      </c>
      <c r="BQ1151" s="26"/>
      <c r="BR1151" s="26"/>
      <c r="BS1151" s="26"/>
      <c r="BT1151" s="26"/>
    </row>
    <row r="1152" spans="1:72" hidden="1" x14ac:dyDescent="0.25">
      <c r="B1152" s="273">
        <v>1152</v>
      </c>
      <c r="C1152" s="36">
        <v>2024</v>
      </c>
      <c r="D1152" s="118" t="s">
        <v>2564</v>
      </c>
      <c r="E1152" s="118" t="s">
        <v>2565</v>
      </c>
      <c r="AM1152" s="110" t="s">
        <v>2567</v>
      </c>
      <c r="AO1152" s="184">
        <v>2024</v>
      </c>
      <c r="AP1152" s="38">
        <v>45561</v>
      </c>
      <c r="AQ1152" s="38">
        <v>45561</v>
      </c>
      <c r="AV1152" s="42" t="s">
        <v>1899</v>
      </c>
      <c r="AW1152" s="39">
        <v>1015</v>
      </c>
      <c r="AY1152" s="30" t="s">
        <v>2568</v>
      </c>
      <c r="BB1152" s="178" t="s">
        <v>155</v>
      </c>
      <c r="BD1152" s="96"/>
      <c r="BE1152" s="46" t="s">
        <v>2541</v>
      </c>
      <c r="BG1152" s="45">
        <v>45597</v>
      </c>
      <c r="BH1152" s="33" t="s">
        <v>2566</v>
      </c>
      <c r="BJ1152" s="26"/>
      <c r="BK1152" s="26"/>
      <c r="BL1152" s="26"/>
      <c r="BM1152" s="26"/>
      <c r="BN1152" s="26"/>
      <c r="BO1152" s="79"/>
      <c r="BP1152" s="26">
        <f>Tabela3[[#This Row],[1º trim/2025]]+Tabela3[[#This Row],[2º trim/2025]]+Tabela3[[#This Row],[3º trim/2025]]+Tabela3[[#This Row],[4º trim/2025]]</f>
        <v>0</v>
      </c>
      <c r="BQ1152" s="26"/>
      <c r="BR1152" s="26"/>
      <c r="BS1152" s="26"/>
      <c r="BT1152" s="26"/>
    </row>
    <row r="1153" spans="1:72" hidden="1" x14ac:dyDescent="0.25">
      <c r="B1153" s="273">
        <v>1153</v>
      </c>
      <c r="C1153" s="36">
        <v>2024</v>
      </c>
      <c r="D1153" s="118" t="s">
        <v>3416</v>
      </c>
      <c r="E1153" s="118" t="s">
        <v>3417</v>
      </c>
      <c r="AF1153" s="27" t="s">
        <v>78</v>
      </c>
      <c r="AP1153" s="38">
        <v>45586</v>
      </c>
      <c r="AQ1153" s="38">
        <v>45590</v>
      </c>
      <c r="AV1153" s="42" t="s">
        <v>1894</v>
      </c>
      <c r="BB1153" s="178" t="s">
        <v>155</v>
      </c>
      <c r="BD1153" s="96"/>
      <c r="BF1153" s="27" t="s">
        <v>53</v>
      </c>
      <c r="BG1153" s="45">
        <v>45609</v>
      </c>
      <c r="BH1153" s="45"/>
      <c r="BJ1153" s="26"/>
      <c r="BK1153" s="26"/>
      <c r="BL1153" s="26"/>
      <c r="BM1153" s="26"/>
      <c r="BN1153" s="26"/>
      <c r="BO1153" s="79">
        <v>12</v>
      </c>
      <c r="BP1153" s="26">
        <f>Tabela3[[#This Row],[1º trim/2025]]+Tabela3[[#This Row],[2º trim/2025]]+Tabela3[[#This Row],[3º trim/2025]]+Tabela3[[#This Row],[4º trim/2025]]</f>
        <v>0</v>
      </c>
      <c r="BQ1153" s="26"/>
      <c r="BR1153" s="26"/>
      <c r="BS1153" s="26"/>
      <c r="BT1153" s="26"/>
    </row>
    <row r="1154" spans="1:72" hidden="1" x14ac:dyDescent="0.25">
      <c r="B1154" s="273">
        <v>1154</v>
      </c>
      <c r="C1154" s="36">
        <v>2024</v>
      </c>
      <c r="D1154" s="118" t="s">
        <v>2649</v>
      </c>
      <c r="E1154" s="118" t="s">
        <v>2650</v>
      </c>
      <c r="AN1154" s="27" t="s">
        <v>215</v>
      </c>
      <c r="AO1154" s="184">
        <v>2024</v>
      </c>
      <c r="AP1154" s="38">
        <v>45593</v>
      </c>
      <c r="AQ1154" s="38">
        <v>45595</v>
      </c>
      <c r="AR1154" s="39" t="s">
        <v>664</v>
      </c>
      <c r="AS1154" s="39" t="s">
        <v>720</v>
      </c>
      <c r="AT1154" s="40" t="s">
        <v>424</v>
      </c>
      <c r="AV1154" s="42" t="s">
        <v>807</v>
      </c>
      <c r="AW1154" s="39">
        <v>1036</v>
      </c>
      <c r="BB1154" s="178" t="s">
        <v>155</v>
      </c>
      <c r="BD1154" s="96"/>
      <c r="BG1154" s="45">
        <v>45609</v>
      </c>
      <c r="BH1154" s="45"/>
      <c r="BJ1154" s="26"/>
      <c r="BK1154" s="26"/>
      <c r="BL1154" s="26"/>
      <c r="BM1154" s="26"/>
      <c r="BN1154" s="26"/>
      <c r="BO1154" s="79">
        <v>46</v>
      </c>
      <c r="BP1154" s="26">
        <f>Tabela3[[#This Row],[1º trim/2025]]+Tabela3[[#This Row],[2º trim/2025]]+Tabela3[[#This Row],[3º trim/2025]]+Tabela3[[#This Row],[4º trim/2025]]</f>
        <v>0</v>
      </c>
      <c r="BQ1154" s="26"/>
      <c r="BR1154" s="26"/>
      <c r="BS1154" s="26"/>
      <c r="BT1154" s="26"/>
    </row>
    <row r="1155" spans="1:72" hidden="1" x14ac:dyDescent="0.25">
      <c r="B1155" s="273">
        <v>1155</v>
      </c>
      <c r="C1155" s="36">
        <v>2024</v>
      </c>
      <c r="D1155" s="118" t="s">
        <v>2598</v>
      </c>
      <c r="E1155" s="118" t="s">
        <v>2599</v>
      </c>
      <c r="AM1155" s="110" t="s">
        <v>2600</v>
      </c>
      <c r="AN1155" s="27" t="s">
        <v>215</v>
      </c>
      <c r="AO1155" s="184">
        <v>2024</v>
      </c>
      <c r="AP1155" s="38">
        <v>45596</v>
      </c>
      <c r="AQ1155" s="38">
        <v>45596</v>
      </c>
      <c r="AR1155" s="39" t="s">
        <v>664</v>
      </c>
      <c r="AS1155" s="39" t="s">
        <v>1656</v>
      </c>
      <c r="AT1155" s="40" t="s">
        <v>424</v>
      </c>
      <c r="AU1155" s="41">
        <v>8.3333333333333329E-2</v>
      </c>
      <c r="AV1155" s="42" t="s">
        <v>833</v>
      </c>
      <c r="AW1155" s="39">
        <v>1023</v>
      </c>
      <c r="BB1155" s="178" t="s">
        <v>155</v>
      </c>
      <c r="BF1155" s="27" t="s">
        <v>3655</v>
      </c>
      <c r="BG1155" s="45">
        <v>45741</v>
      </c>
      <c r="BH1155" s="45"/>
      <c r="BJ1155" s="26"/>
      <c r="BK1155" s="26"/>
      <c r="BL1155" s="26"/>
      <c r="BM1155" s="26"/>
      <c r="BN1155" s="79">
        <v>133</v>
      </c>
      <c r="BP1155" s="26">
        <f>Tabela3[[#This Row],[1º trim/2025]]+Tabela3[[#This Row],[2º trim/2025]]+Tabela3[[#This Row],[3º trim/2025]]+Tabela3[[#This Row],[4º trim/2025]]</f>
        <v>1</v>
      </c>
      <c r="BQ1155" s="28">
        <v>1</v>
      </c>
      <c r="BR1155" s="26"/>
      <c r="BS1155" s="26"/>
      <c r="BT1155" s="26"/>
    </row>
    <row r="1156" spans="1:72" hidden="1" x14ac:dyDescent="0.25">
      <c r="B1156" s="26">
        <v>1156</v>
      </c>
      <c r="C1156" s="36">
        <v>2024</v>
      </c>
      <c r="D1156" s="27" t="s">
        <v>2701</v>
      </c>
      <c r="E1156" s="27" t="s">
        <v>2702</v>
      </c>
      <c r="F1156" s="27"/>
      <c r="G1156" s="224"/>
      <c r="AQ1156" s="38">
        <v>45625</v>
      </c>
      <c r="AR1156" s="39" t="s">
        <v>3864</v>
      </c>
      <c r="AW1156" s="39">
        <v>1052</v>
      </c>
      <c r="BB1156" s="178" t="s">
        <v>1185</v>
      </c>
      <c r="BD1156" s="96">
        <v>45684</v>
      </c>
      <c r="BE1156" s="46" t="s">
        <v>2703</v>
      </c>
      <c r="BH1156" s="45"/>
      <c r="BJ1156" s="26"/>
      <c r="BK1156" s="26"/>
      <c r="BL1156" s="26"/>
      <c r="BM1156" s="26"/>
      <c r="BN1156" s="26"/>
      <c r="BO1156" s="79"/>
      <c r="BP1156" s="26">
        <f>Tabela3[[#This Row],[1º trim/2025]]+Tabela3[[#This Row],[2º trim/2025]]+Tabela3[[#This Row],[3º trim/2025]]+Tabela3[[#This Row],[4º trim/2025]]</f>
        <v>0</v>
      </c>
      <c r="BQ1156" s="26"/>
      <c r="BR1156" s="26"/>
      <c r="BS1156" s="26"/>
      <c r="BT1156" s="26"/>
    </row>
    <row r="1157" spans="1:72" hidden="1" x14ac:dyDescent="0.25">
      <c r="B1157" s="273">
        <v>1157</v>
      </c>
      <c r="C1157" s="36">
        <v>2024</v>
      </c>
      <c r="D1157" s="118" t="s">
        <v>2690</v>
      </c>
      <c r="E1157" s="118" t="s">
        <v>2691</v>
      </c>
      <c r="AM1157" s="110" t="s">
        <v>2692</v>
      </c>
      <c r="AO1157" s="184">
        <v>2024</v>
      </c>
      <c r="AP1157" s="38">
        <v>45623</v>
      </c>
      <c r="AQ1157" s="38">
        <v>45623</v>
      </c>
      <c r="AR1157" s="39" t="s">
        <v>664</v>
      </c>
      <c r="AS1157" s="39" t="s">
        <v>1081</v>
      </c>
      <c r="AT1157" s="40" t="s">
        <v>2250</v>
      </c>
      <c r="AV1157" s="42" t="s">
        <v>833</v>
      </c>
      <c r="AW1157" s="39">
        <v>1049</v>
      </c>
      <c r="BB1157" s="178" t="s">
        <v>155</v>
      </c>
      <c r="BD1157" s="96"/>
      <c r="BE1157" s="46" t="s">
        <v>2693</v>
      </c>
      <c r="BG1157" s="45">
        <v>45639</v>
      </c>
      <c r="BH1157" s="45"/>
      <c r="BJ1157" s="26"/>
      <c r="BK1157" s="26"/>
      <c r="BL1157" s="26"/>
      <c r="BM1157" s="26"/>
      <c r="BN1157" s="26"/>
      <c r="BO1157" s="79">
        <v>22</v>
      </c>
      <c r="BP1157" s="26">
        <f>Tabela3[[#This Row],[1º trim/2025]]+Tabela3[[#This Row],[2º trim/2025]]+Tabela3[[#This Row],[3º trim/2025]]+Tabela3[[#This Row],[4º trim/2025]]</f>
        <v>0</v>
      </c>
      <c r="BQ1157" s="26"/>
      <c r="BR1157" s="26"/>
      <c r="BS1157" s="26"/>
      <c r="BT1157" s="26"/>
    </row>
    <row r="1158" spans="1:72" hidden="1" x14ac:dyDescent="0.25">
      <c r="A1158" s="26" t="s">
        <v>501</v>
      </c>
      <c r="B1158" s="273">
        <v>1158</v>
      </c>
      <c r="C1158" s="36">
        <v>2024</v>
      </c>
      <c r="D1158" s="118" t="s">
        <v>2690</v>
      </c>
      <c r="E1158" s="118" t="s">
        <v>2691</v>
      </c>
      <c r="F1158" s="118" t="s">
        <v>3865</v>
      </c>
      <c r="J1158" s="224" t="s">
        <v>3701</v>
      </c>
      <c r="AG1158" s="27" t="s">
        <v>1834</v>
      </c>
      <c r="AM1158" s="110" t="s">
        <v>2692</v>
      </c>
      <c r="AP1158" s="38" t="s">
        <v>501</v>
      </c>
      <c r="AQ1158" s="38" t="s">
        <v>501</v>
      </c>
      <c r="AR1158" s="39" t="s">
        <v>664</v>
      </c>
      <c r="AS1158" s="39" t="s">
        <v>1081</v>
      </c>
      <c r="AT1158" s="40" t="s">
        <v>2250</v>
      </c>
      <c r="AV1158" s="42" t="s">
        <v>833</v>
      </c>
      <c r="AW1158" s="39">
        <v>1049</v>
      </c>
      <c r="BB1158" s="178"/>
      <c r="BC1158" s="96" t="s">
        <v>501</v>
      </c>
      <c r="BD1158" s="96"/>
      <c r="BE1158" s="46" t="s">
        <v>2693</v>
      </c>
      <c r="BH1158" s="45"/>
      <c r="BI1158" s="45" t="s">
        <v>3866</v>
      </c>
      <c r="BM1158" s="27" t="s">
        <v>3866</v>
      </c>
      <c r="BN1158" s="28">
        <v>22</v>
      </c>
      <c r="BP1158" s="26">
        <f>Tabela3[[#This Row],[1º trim/2025]]+Tabela3[[#This Row],[2º trim/2025]]+Tabela3[[#This Row],[3º trim/2025]]+Tabela3[[#This Row],[4º trim/2025]]</f>
        <v>0</v>
      </c>
    </row>
    <row r="1159" spans="1:72" hidden="1" x14ac:dyDescent="0.25">
      <c r="B1159" s="273">
        <v>1159</v>
      </c>
      <c r="C1159" s="36">
        <v>2024</v>
      </c>
      <c r="D1159" s="118" t="s">
        <v>2651</v>
      </c>
      <c r="E1159" s="118" t="s">
        <v>2652</v>
      </c>
      <c r="I1159" s="224" t="s">
        <v>3646</v>
      </c>
      <c r="AF1159" s="27" t="s">
        <v>90</v>
      </c>
      <c r="AO1159" s="184">
        <v>2024</v>
      </c>
      <c r="AP1159" s="38">
        <v>45600</v>
      </c>
      <c r="AQ1159" s="38">
        <v>45601</v>
      </c>
      <c r="AV1159" s="42">
        <v>20</v>
      </c>
      <c r="AW1159" s="39">
        <v>1037</v>
      </c>
      <c r="AY1159" s="30" t="s">
        <v>2654</v>
      </c>
      <c r="BB1159" s="178" t="s">
        <v>155</v>
      </c>
      <c r="BD1159" s="96"/>
      <c r="BE1159" s="46" t="s">
        <v>2655</v>
      </c>
      <c r="BG1159" s="45">
        <v>45686</v>
      </c>
      <c r="BH1159" s="307"/>
      <c r="BJ1159" s="26"/>
      <c r="BK1159" s="26"/>
      <c r="BL1159" s="26"/>
      <c r="BM1159" s="26"/>
      <c r="BN1159" s="26"/>
      <c r="BO1159" s="79"/>
      <c r="BP1159" s="26">
        <f>Tabela3[[#This Row],[1º trim/2025]]+Tabela3[[#This Row],[2º trim/2025]]+Tabela3[[#This Row],[3º trim/2025]]+Tabela3[[#This Row],[4º trim/2025]]</f>
        <v>16</v>
      </c>
      <c r="BQ1159" s="28">
        <v>16</v>
      </c>
      <c r="BR1159" s="26"/>
      <c r="BS1159" s="26"/>
      <c r="BT1159" s="26"/>
    </row>
    <row r="1160" spans="1:72" hidden="1" x14ac:dyDescent="0.25">
      <c r="B1160" s="273">
        <v>1160</v>
      </c>
      <c r="C1160" s="36">
        <v>2024</v>
      </c>
      <c r="D1160" s="118" t="s">
        <v>2615</v>
      </c>
      <c r="E1160" s="118" t="s">
        <v>2620</v>
      </c>
      <c r="N1160" s="225" t="s">
        <v>13</v>
      </c>
      <c r="O1160" s="225"/>
      <c r="AF1160" s="27" t="s">
        <v>188</v>
      </c>
      <c r="AM1160" s="110" t="s">
        <v>2617</v>
      </c>
      <c r="AN1160" s="27" t="s">
        <v>154</v>
      </c>
      <c r="AO1160" s="184">
        <v>2024</v>
      </c>
      <c r="AP1160" s="38">
        <v>45593</v>
      </c>
      <c r="AQ1160" s="38">
        <v>45593</v>
      </c>
      <c r="AR1160" s="39" t="s">
        <v>664</v>
      </c>
      <c r="AS1160" s="39" t="s">
        <v>1081</v>
      </c>
      <c r="AT1160" s="40" t="s">
        <v>424</v>
      </c>
      <c r="AV1160" s="42" t="s">
        <v>1899</v>
      </c>
      <c r="AW1160" s="39">
        <v>1028</v>
      </c>
      <c r="AY1160" s="30" t="s">
        <v>2621</v>
      </c>
      <c r="BB1160" s="178" t="s">
        <v>155</v>
      </c>
      <c r="BD1160" s="96"/>
      <c r="BE1160" s="46" t="s">
        <v>2622</v>
      </c>
      <c r="BG1160" s="45">
        <v>45609</v>
      </c>
      <c r="BH1160" s="45"/>
      <c r="BJ1160" s="26"/>
      <c r="BK1160" s="26"/>
      <c r="BL1160" s="26"/>
      <c r="BN1160" s="26">
        <v>15</v>
      </c>
      <c r="BO1160" s="79"/>
      <c r="BP1160" s="26">
        <f>Tabela3[[#This Row],[1º trim/2025]]+Tabela3[[#This Row],[2º trim/2025]]+Tabela3[[#This Row],[3º trim/2025]]+Tabela3[[#This Row],[4º trim/2025]]</f>
        <v>0</v>
      </c>
      <c r="BQ1160" s="26"/>
      <c r="BR1160" s="26"/>
      <c r="BS1160" s="26"/>
      <c r="BT1160" s="26"/>
    </row>
    <row r="1161" spans="1:72" hidden="1" x14ac:dyDescent="0.25">
      <c r="B1161" s="273">
        <v>1161</v>
      </c>
      <c r="C1161" s="36">
        <v>2024</v>
      </c>
      <c r="D1161" s="118" t="s">
        <v>2615</v>
      </c>
      <c r="E1161" s="118" t="s">
        <v>2616</v>
      </c>
      <c r="N1161" s="225" t="s">
        <v>13</v>
      </c>
      <c r="O1161" s="225"/>
      <c r="AF1161" s="27" t="s">
        <v>188</v>
      </c>
      <c r="AM1161" s="110" t="s">
        <v>2617</v>
      </c>
      <c r="AN1161" s="27" t="s">
        <v>154</v>
      </c>
      <c r="AO1161" s="184">
        <v>2024</v>
      </c>
      <c r="AP1161" s="38">
        <v>45586</v>
      </c>
      <c r="AQ1161" s="38">
        <v>45586</v>
      </c>
      <c r="AR1161" s="39" t="s">
        <v>664</v>
      </c>
      <c r="AS1161" s="39" t="s">
        <v>1656</v>
      </c>
      <c r="AT1161" s="40" t="s">
        <v>424</v>
      </c>
      <c r="AV1161" s="42" t="s">
        <v>833</v>
      </c>
      <c r="AW1161" s="39">
        <v>1027</v>
      </c>
      <c r="AY1161" s="30" t="s">
        <v>2619</v>
      </c>
      <c r="BB1161" s="178" t="s">
        <v>155</v>
      </c>
      <c r="BD1161" s="96"/>
      <c r="BG1161" s="45">
        <v>45609</v>
      </c>
      <c r="BH1161" s="45"/>
      <c r="BJ1161" s="26"/>
      <c r="BK1161" s="26"/>
      <c r="BL1161" s="26"/>
      <c r="BN1161" s="79">
        <v>15</v>
      </c>
      <c r="BP1161" s="26">
        <f>Tabela3[[#This Row],[1º trim/2025]]+Tabela3[[#This Row],[2º trim/2025]]+Tabela3[[#This Row],[3º trim/2025]]+Tabela3[[#This Row],[4º trim/2025]]</f>
        <v>0</v>
      </c>
      <c r="BQ1161" s="26"/>
      <c r="BR1161" s="26"/>
      <c r="BS1161" s="26"/>
      <c r="BT1161" s="26"/>
    </row>
    <row r="1162" spans="1:72" hidden="1" x14ac:dyDescent="0.25">
      <c r="B1162" s="273">
        <v>1162</v>
      </c>
      <c r="C1162" s="36">
        <v>2024</v>
      </c>
      <c r="D1162" s="118" t="s">
        <v>2586</v>
      </c>
      <c r="E1162" s="118" t="s">
        <v>2587</v>
      </c>
      <c r="AF1162" s="27" t="s">
        <v>84</v>
      </c>
      <c r="AM1162" s="110" t="s">
        <v>2589</v>
      </c>
      <c r="AO1162" s="184">
        <v>2024</v>
      </c>
      <c r="AP1162" s="38">
        <v>45561</v>
      </c>
      <c r="AQ1162" s="38">
        <v>45569</v>
      </c>
      <c r="AV1162" s="42" t="s">
        <v>833</v>
      </c>
      <c r="AW1162" s="39">
        <v>1020</v>
      </c>
      <c r="BB1162" s="178" t="s">
        <v>155</v>
      </c>
      <c r="BD1162" s="96"/>
      <c r="BE1162" s="46" t="s">
        <v>2541</v>
      </c>
      <c r="BG1162" s="45">
        <v>45602</v>
      </c>
      <c r="BH1162" s="33" t="s">
        <v>2588</v>
      </c>
      <c r="BJ1162" s="26"/>
      <c r="BK1162" s="26"/>
      <c r="BL1162" s="26"/>
      <c r="BM1162" s="26"/>
      <c r="BN1162" s="26"/>
      <c r="BO1162" s="79"/>
      <c r="BP1162" s="26">
        <f>Tabela3[[#This Row],[1º trim/2025]]+Tabela3[[#This Row],[2º trim/2025]]+Tabela3[[#This Row],[3º trim/2025]]+Tabela3[[#This Row],[4º trim/2025]]</f>
        <v>0</v>
      </c>
      <c r="BQ1162" s="26"/>
      <c r="BR1162" s="26"/>
      <c r="BS1162" s="26"/>
      <c r="BT1162" s="26"/>
    </row>
    <row r="1163" spans="1:72" hidden="1" x14ac:dyDescent="0.25">
      <c r="B1163" s="273">
        <v>1163</v>
      </c>
      <c r="C1163" s="36">
        <v>2024</v>
      </c>
      <c r="D1163" s="118" t="s">
        <v>2687</v>
      </c>
      <c r="E1163" s="118" t="s">
        <v>2688</v>
      </c>
      <c r="H1163" s="224" t="s">
        <v>2131</v>
      </c>
      <c r="AF1163" s="308" t="s">
        <v>75</v>
      </c>
      <c r="AI1163" s="118" t="s">
        <v>2371</v>
      </c>
      <c r="AM1163" s="110" t="s">
        <v>2689</v>
      </c>
      <c r="AO1163" s="184">
        <v>2024</v>
      </c>
      <c r="AP1163" s="38">
        <v>45622</v>
      </c>
      <c r="AQ1163" s="38">
        <v>45622</v>
      </c>
      <c r="AR1163" s="39" t="s">
        <v>664</v>
      </c>
      <c r="AS1163" s="39" t="s">
        <v>1081</v>
      </c>
      <c r="AT1163" s="40" t="s">
        <v>2250</v>
      </c>
      <c r="AU1163" s="41">
        <v>8.3333333333333329E-2</v>
      </c>
      <c r="AV1163" s="42" t="s">
        <v>833</v>
      </c>
      <c r="AW1163" s="39">
        <v>1048</v>
      </c>
      <c r="BB1163" s="178" t="s">
        <v>155</v>
      </c>
      <c r="BD1163" s="96"/>
      <c r="BG1163" s="45">
        <v>45639</v>
      </c>
      <c r="BH1163" s="45"/>
      <c r="BJ1163" s="26"/>
      <c r="BK1163" s="26"/>
      <c r="BL1163" s="26"/>
      <c r="BM1163" s="26"/>
      <c r="BN1163" s="26"/>
      <c r="BO1163" s="79">
        <v>16</v>
      </c>
      <c r="BP1163" s="26">
        <f>Tabela3[[#This Row],[1º trim/2025]]+Tabela3[[#This Row],[2º trim/2025]]+Tabela3[[#This Row],[3º trim/2025]]+Tabela3[[#This Row],[4º trim/2025]]</f>
        <v>0</v>
      </c>
      <c r="BQ1163" s="26"/>
      <c r="BR1163" s="26"/>
      <c r="BS1163" s="26"/>
      <c r="BT1163" s="26"/>
    </row>
    <row r="1164" spans="1:72" hidden="1" x14ac:dyDescent="0.25">
      <c r="B1164" s="273">
        <v>1164</v>
      </c>
      <c r="C1164" s="36">
        <v>2024</v>
      </c>
      <c r="D1164" s="118" t="s">
        <v>2694</v>
      </c>
      <c r="E1164" s="118" t="s">
        <v>2695</v>
      </c>
      <c r="AI1164" s="118" t="s">
        <v>2696</v>
      </c>
      <c r="AM1164" s="110" t="s">
        <v>2697</v>
      </c>
      <c r="AN1164" s="27" t="s">
        <v>154</v>
      </c>
      <c r="AO1164" s="184">
        <v>2024</v>
      </c>
      <c r="AP1164" s="38">
        <v>45625</v>
      </c>
      <c r="AQ1164" s="38">
        <v>45625</v>
      </c>
      <c r="AR1164" s="39" t="s">
        <v>664</v>
      </c>
      <c r="AS1164" s="39" t="s">
        <v>1656</v>
      </c>
      <c r="AV1164" s="42" t="s">
        <v>1906</v>
      </c>
      <c r="AW1164" s="39">
        <v>1050</v>
      </c>
      <c r="BB1164" s="178" t="s">
        <v>155</v>
      </c>
      <c r="BD1164" s="96">
        <v>45638</v>
      </c>
      <c r="BE1164" s="46" t="s">
        <v>2698</v>
      </c>
      <c r="BG1164" s="45">
        <v>45657</v>
      </c>
      <c r="BH1164" s="45"/>
      <c r="BJ1164" s="26"/>
      <c r="BK1164" s="26"/>
      <c r="BL1164" s="26"/>
      <c r="BM1164" s="26"/>
      <c r="BN1164" s="26"/>
      <c r="BO1164" s="79">
        <v>10</v>
      </c>
      <c r="BP1164" s="26">
        <f>Tabela3[[#This Row],[1º trim/2025]]+Tabela3[[#This Row],[2º trim/2025]]+Tabela3[[#This Row],[3º trim/2025]]+Tabela3[[#This Row],[4º trim/2025]]</f>
        <v>0</v>
      </c>
      <c r="BQ1164" s="26"/>
      <c r="BR1164" s="26"/>
      <c r="BS1164" s="26"/>
      <c r="BT1164" s="26"/>
    </row>
    <row r="1165" spans="1:72" hidden="1" x14ac:dyDescent="0.25">
      <c r="A1165" s="26" t="s">
        <v>3556</v>
      </c>
      <c r="B1165" s="273">
        <v>1165</v>
      </c>
      <c r="C1165" s="36">
        <v>2024</v>
      </c>
      <c r="D1165" s="118" t="s">
        <v>3427</v>
      </c>
      <c r="E1165" s="118" t="s">
        <v>3428</v>
      </c>
      <c r="AP1165" s="38">
        <v>45617</v>
      </c>
      <c r="AQ1165" s="38">
        <v>45619</v>
      </c>
      <c r="AV1165" s="42">
        <v>20</v>
      </c>
      <c r="BB1165" s="178" t="s">
        <v>155</v>
      </c>
      <c r="BD1165" s="96"/>
      <c r="BF1165" s="27" t="s">
        <v>44</v>
      </c>
      <c r="BG1165" s="45">
        <v>45642</v>
      </c>
      <c r="BH1165" s="45"/>
      <c r="BJ1165" s="26"/>
      <c r="BK1165" s="26"/>
      <c r="BL1165" s="26"/>
      <c r="BM1165" s="26"/>
      <c r="BN1165" s="26"/>
      <c r="BO1165" s="79">
        <v>2</v>
      </c>
      <c r="BP1165" s="26">
        <f>Tabela3[[#This Row],[1º trim/2025]]+Tabela3[[#This Row],[2º trim/2025]]+Tabela3[[#This Row],[3º trim/2025]]+Tabela3[[#This Row],[4º trim/2025]]</f>
        <v>0</v>
      </c>
      <c r="BQ1165" s="26"/>
      <c r="BR1165" s="26"/>
      <c r="BS1165" s="26"/>
      <c r="BT1165" s="26"/>
    </row>
    <row r="1166" spans="1:72" hidden="1" x14ac:dyDescent="0.25">
      <c r="B1166" s="273">
        <v>1166</v>
      </c>
      <c r="C1166" s="36">
        <v>2024</v>
      </c>
      <c r="D1166" s="118" t="s">
        <v>2731</v>
      </c>
      <c r="E1166" s="118" t="s">
        <v>2732</v>
      </c>
      <c r="AF1166" s="27" t="s">
        <v>84</v>
      </c>
      <c r="AP1166" s="38">
        <v>45475</v>
      </c>
      <c r="AQ1166" s="38">
        <v>45538</v>
      </c>
      <c r="AV1166" s="42" t="s">
        <v>489</v>
      </c>
      <c r="AW1166" s="39">
        <v>1064</v>
      </c>
      <c r="BB1166" s="178" t="s">
        <v>155</v>
      </c>
      <c r="BD1166" s="96"/>
      <c r="BG1166" s="45">
        <v>45706</v>
      </c>
      <c r="BH1166" s="45"/>
      <c r="BJ1166" s="26"/>
      <c r="BK1166" s="26"/>
      <c r="BL1166" s="26"/>
      <c r="BM1166" s="26"/>
      <c r="BN1166" s="26"/>
      <c r="BO1166" s="79"/>
      <c r="BP1166" s="26">
        <f>Tabela3[[#This Row],[1º trim/2025]]+Tabela3[[#This Row],[2º trim/2025]]+Tabela3[[#This Row],[3º trim/2025]]+Tabela3[[#This Row],[4º trim/2025]]</f>
        <v>79</v>
      </c>
      <c r="BQ1166" s="28">
        <v>79</v>
      </c>
      <c r="BR1166" s="26"/>
      <c r="BS1166" s="26"/>
      <c r="BT1166" s="26"/>
    </row>
    <row r="1167" spans="1:72" hidden="1" x14ac:dyDescent="0.25">
      <c r="B1167" s="273">
        <v>1167</v>
      </c>
      <c r="C1167" s="36">
        <v>2024</v>
      </c>
      <c r="D1167" s="118" t="s">
        <v>3429</v>
      </c>
      <c r="E1167" s="118" t="s">
        <v>3430</v>
      </c>
      <c r="AF1167" s="27" t="s">
        <v>84</v>
      </c>
      <c r="AI1167" s="118" t="s">
        <v>3431</v>
      </c>
      <c r="AO1167" s="184">
        <v>2024</v>
      </c>
      <c r="AP1167" s="38">
        <v>45596</v>
      </c>
      <c r="AQ1167" s="38">
        <v>45642</v>
      </c>
      <c r="AR1167" s="39" t="s">
        <v>39</v>
      </c>
      <c r="BB1167" s="178" t="s">
        <v>155</v>
      </c>
      <c r="BD1167" s="96"/>
      <c r="BF1167" s="27" t="s">
        <v>53</v>
      </c>
      <c r="BG1167" s="45">
        <v>45692</v>
      </c>
      <c r="BH1167" s="307"/>
      <c r="BJ1167" s="26"/>
      <c r="BK1167" s="26"/>
      <c r="BL1167" s="26"/>
      <c r="BM1167" s="26"/>
      <c r="BN1167" s="26"/>
      <c r="BP1167" s="26">
        <f>Tabela3[[#This Row],[1º trim/2025]]+Tabela3[[#This Row],[2º trim/2025]]+Tabela3[[#This Row],[3º trim/2025]]+Tabela3[[#This Row],[4º trim/2025]]</f>
        <v>19</v>
      </c>
      <c r="BQ1167" s="28">
        <v>19</v>
      </c>
      <c r="BR1167" s="26"/>
      <c r="BS1167" s="26"/>
      <c r="BT1167" s="26"/>
    </row>
    <row r="1168" spans="1:72" hidden="1" x14ac:dyDescent="0.25">
      <c r="B1168" s="26">
        <v>1168</v>
      </c>
      <c r="C1168" s="36">
        <v>2024</v>
      </c>
      <c r="D1168" s="27" t="s">
        <v>2699</v>
      </c>
      <c r="E1168" s="27" t="s">
        <v>2700</v>
      </c>
      <c r="F1168" s="27"/>
      <c r="G1168" s="224"/>
      <c r="AP1168" s="38">
        <v>45624</v>
      </c>
      <c r="AQ1168" s="38">
        <v>45624</v>
      </c>
      <c r="AR1168" s="39" t="s">
        <v>1887</v>
      </c>
      <c r="AW1168" s="39">
        <v>1051</v>
      </c>
      <c r="BB1168" s="178" t="s">
        <v>1185</v>
      </c>
      <c r="BD1168" s="96">
        <v>45684</v>
      </c>
      <c r="BE1168" s="46" t="s">
        <v>2481</v>
      </c>
      <c r="BH1168" s="45"/>
      <c r="BJ1168" s="26"/>
      <c r="BK1168" s="26"/>
      <c r="BL1168" s="26"/>
      <c r="BM1168" s="26"/>
      <c r="BN1168" s="26"/>
      <c r="BO1168" s="79"/>
      <c r="BP1168" s="26">
        <f>Tabela3[[#This Row],[1º trim/2025]]+Tabela3[[#This Row],[2º trim/2025]]+Tabela3[[#This Row],[3º trim/2025]]+Tabela3[[#This Row],[4º trim/2025]]</f>
        <v>0</v>
      </c>
      <c r="BQ1168" s="26"/>
      <c r="BR1168" s="26"/>
      <c r="BS1168" s="26"/>
      <c r="BT1168" s="26"/>
    </row>
    <row r="1169" spans="1:72" hidden="1" x14ac:dyDescent="0.25">
      <c r="B1169" s="273">
        <v>1169</v>
      </c>
      <c r="C1169" s="36">
        <v>2024</v>
      </c>
      <c r="D1169" s="118" t="s">
        <v>3432</v>
      </c>
      <c r="E1169" s="118" t="s">
        <v>3433</v>
      </c>
      <c r="AP1169" s="38">
        <v>45586</v>
      </c>
      <c r="AQ1169" s="38">
        <v>45586</v>
      </c>
      <c r="AV1169" s="42" t="s">
        <v>3434</v>
      </c>
      <c r="BB1169" s="178" t="s">
        <v>155</v>
      </c>
      <c r="BD1169" s="96"/>
      <c r="BE1169" s="46" t="s">
        <v>2360</v>
      </c>
      <c r="BH1169" s="45"/>
      <c r="BJ1169" s="26"/>
      <c r="BK1169" s="26"/>
      <c r="BL1169" s="26"/>
      <c r="BM1169" s="26"/>
      <c r="BN1169" s="26"/>
      <c r="BO1169" s="79"/>
      <c r="BP1169" s="26">
        <f>Tabela3[[#This Row],[1º trim/2025]]+Tabela3[[#This Row],[2º trim/2025]]+Tabela3[[#This Row],[3º trim/2025]]+Tabela3[[#This Row],[4º trim/2025]]</f>
        <v>0</v>
      </c>
      <c r="BQ1169" s="26"/>
      <c r="BR1169" s="26"/>
      <c r="BS1169" s="26"/>
      <c r="BT1169" s="26"/>
    </row>
    <row r="1170" spans="1:72" hidden="1" x14ac:dyDescent="0.25">
      <c r="B1170" s="273">
        <v>1170</v>
      </c>
      <c r="C1170" s="36">
        <v>2024</v>
      </c>
      <c r="D1170" s="118" t="s">
        <v>2594</v>
      </c>
      <c r="E1170" s="118" t="s">
        <v>2595</v>
      </c>
      <c r="AM1170" s="110" t="s">
        <v>2597</v>
      </c>
      <c r="AO1170" s="184">
        <v>2024</v>
      </c>
      <c r="AP1170" s="38">
        <v>45576</v>
      </c>
      <c r="AQ1170" s="38">
        <v>45576</v>
      </c>
      <c r="AV1170" s="42" t="s">
        <v>833</v>
      </c>
      <c r="AW1170" s="39">
        <v>1022</v>
      </c>
      <c r="BB1170" s="178" t="s">
        <v>155</v>
      </c>
      <c r="BD1170" s="96"/>
      <c r="BE1170" s="46" t="s">
        <v>2541</v>
      </c>
      <c r="BG1170" s="45">
        <v>45602</v>
      </c>
      <c r="BH1170" s="33" t="s">
        <v>2596</v>
      </c>
      <c r="BJ1170" s="26"/>
      <c r="BK1170" s="26"/>
      <c r="BL1170" s="26"/>
      <c r="BM1170" s="26"/>
      <c r="BN1170" s="26"/>
      <c r="BO1170" s="79"/>
      <c r="BP1170" s="26">
        <f>Tabela3[[#This Row],[1º trim/2025]]+Tabela3[[#This Row],[2º trim/2025]]+Tabela3[[#This Row],[3º trim/2025]]+Tabela3[[#This Row],[4º trim/2025]]</f>
        <v>0</v>
      </c>
      <c r="BQ1170" s="26"/>
      <c r="BR1170" s="26"/>
      <c r="BS1170" s="26"/>
      <c r="BT1170" s="26"/>
    </row>
    <row r="1171" spans="1:72" hidden="1" x14ac:dyDescent="0.25">
      <c r="B1171" s="273">
        <v>1171</v>
      </c>
      <c r="C1171" s="36">
        <v>2024</v>
      </c>
      <c r="D1171" s="118" t="s">
        <v>2666</v>
      </c>
      <c r="E1171" s="118" t="s">
        <v>2667</v>
      </c>
      <c r="H1171" s="224" t="s">
        <v>2131</v>
      </c>
      <c r="K1171" s="224" t="s">
        <v>3646</v>
      </c>
      <c r="L1171" s="224" t="s">
        <v>2131</v>
      </c>
      <c r="AF1171" s="27" t="s">
        <v>1011</v>
      </c>
      <c r="AM1171" s="110" t="s">
        <v>2668</v>
      </c>
      <c r="AO1171" s="184">
        <v>2024</v>
      </c>
      <c r="AP1171" s="38">
        <v>45614</v>
      </c>
      <c r="AQ1171" s="38">
        <v>45614</v>
      </c>
      <c r="AR1171" s="39" t="s">
        <v>664</v>
      </c>
      <c r="AS1171" s="39" t="s">
        <v>1656</v>
      </c>
      <c r="AT1171" s="40" t="s">
        <v>424</v>
      </c>
      <c r="AV1171" s="42" t="s">
        <v>1871</v>
      </c>
      <c r="AW1171" s="39">
        <v>1041</v>
      </c>
      <c r="BB1171" s="178" t="s">
        <v>155</v>
      </c>
      <c r="BD1171" s="96"/>
      <c r="BG1171" s="45">
        <v>45639</v>
      </c>
      <c r="BH1171" s="45"/>
      <c r="BJ1171" s="26"/>
      <c r="BK1171" s="26"/>
      <c r="BL1171" s="26"/>
      <c r="BM1171" s="26" t="s">
        <v>3547</v>
      </c>
      <c r="BN1171" s="26">
        <v>68</v>
      </c>
      <c r="BO1171" s="79"/>
      <c r="BP1171" s="26">
        <f>Tabela3[[#This Row],[1º trim/2025]]+Tabela3[[#This Row],[2º trim/2025]]+Tabela3[[#This Row],[3º trim/2025]]+Tabela3[[#This Row],[4º trim/2025]]</f>
        <v>0</v>
      </c>
      <c r="BQ1171" s="26"/>
      <c r="BR1171" s="26"/>
      <c r="BS1171" s="26"/>
      <c r="BT1171" s="26"/>
    </row>
    <row r="1172" spans="1:72" hidden="1" x14ac:dyDescent="0.25">
      <c r="B1172" s="273">
        <v>1172</v>
      </c>
      <c r="C1172" s="36">
        <v>2024</v>
      </c>
      <c r="D1172" s="118" t="s">
        <v>2669</v>
      </c>
      <c r="E1172" s="118" t="s">
        <v>2670</v>
      </c>
      <c r="AF1172" s="27" t="s">
        <v>62</v>
      </c>
      <c r="AK1172" s="184" t="s">
        <v>2131</v>
      </c>
      <c r="AM1172" s="110" t="s">
        <v>2671</v>
      </c>
      <c r="AO1172" s="184">
        <v>2024</v>
      </c>
      <c r="AP1172" s="38">
        <v>45617</v>
      </c>
      <c r="AQ1172" s="38">
        <v>45617</v>
      </c>
      <c r="AR1172" s="39" t="s">
        <v>664</v>
      </c>
      <c r="AS1172" s="39" t="s">
        <v>1656</v>
      </c>
      <c r="AT1172" s="40" t="s">
        <v>1540</v>
      </c>
      <c r="AV1172" s="42" t="s">
        <v>1968</v>
      </c>
      <c r="AW1172" s="39">
        <v>1042</v>
      </c>
      <c r="BB1172" s="178" t="s">
        <v>155</v>
      </c>
      <c r="BD1172" s="96"/>
      <c r="BG1172" s="45">
        <v>45639</v>
      </c>
      <c r="BH1172" s="45"/>
      <c r="BJ1172" s="26"/>
      <c r="BK1172" s="26"/>
      <c r="BL1172" s="26"/>
      <c r="BM1172" s="26"/>
      <c r="BN1172" s="26"/>
      <c r="BO1172" s="79">
        <v>31</v>
      </c>
      <c r="BP1172" s="26">
        <f>Tabela3[[#This Row],[1º trim/2025]]+Tabela3[[#This Row],[2º trim/2025]]+Tabela3[[#This Row],[3º trim/2025]]+Tabela3[[#This Row],[4º trim/2025]]</f>
        <v>0</v>
      </c>
      <c r="BQ1172" s="26"/>
      <c r="BR1172" s="26"/>
      <c r="BS1172" s="26"/>
      <c r="BT1172" s="26"/>
    </row>
    <row r="1173" spans="1:72" hidden="1" x14ac:dyDescent="0.25">
      <c r="B1173" s="273">
        <v>1173</v>
      </c>
      <c r="C1173" s="36">
        <v>2024</v>
      </c>
      <c r="D1173" s="118" t="s">
        <v>2656</v>
      </c>
      <c r="E1173" s="118" t="s">
        <v>2657</v>
      </c>
      <c r="AM1173" s="110" t="s">
        <v>2658</v>
      </c>
      <c r="AN1173" s="27" t="s">
        <v>215</v>
      </c>
      <c r="AO1173" s="184">
        <v>2024</v>
      </c>
      <c r="AP1173" s="38">
        <v>45590</v>
      </c>
      <c r="AQ1173" s="38">
        <v>45590</v>
      </c>
      <c r="AR1173" s="39" t="s">
        <v>664</v>
      </c>
      <c r="AS1173" s="39" t="s">
        <v>720</v>
      </c>
      <c r="AT1173" s="40" t="s">
        <v>2659</v>
      </c>
      <c r="AV1173" s="42" t="s">
        <v>611</v>
      </c>
      <c r="AW1173" s="39">
        <v>1038</v>
      </c>
      <c r="BB1173" s="178" t="s">
        <v>155</v>
      </c>
      <c r="BD1173" s="96"/>
      <c r="BG1173" s="45">
        <v>45609</v>
      </c>
      <c r="BH1173" s="45"/>
      <c r="BJ1173" s="26"/>
      <c r="BK1173" s="26"/>
      <c r="BL1173" s="26"/>
      <c r="BM1173" s="26"/>
      <c r="BN1173" s="26"/>
      <c r="BO1173" s="79">
        <v>15</v>
      </c>
      <c r="BP1173" s="26">
        <f>Tabela3[[#This Row],[1º trim/2025]]+Tabela3[[#This Row],[2º trim/2025]]+Tabela3[[#This Row],[3º trim/2025]]+Tabela3[[#This Row],[4º trim/2025]]</f>
        <v>0</v>
      </c>
      <c r="BQ1173" s="26"/>
      <c r="BR1173" s="26"/>
      <c r="BS1173" s="26"/>
      <c r="BT1173" s="26"/>
    </row>
    <row r="1174" spans="1:72" hidden="1" x14ac:dyDescent="0.25">
      <c r="B1174" s="273">
        <v>1174</v>
      </c>
      <c r="C1174" s="36">
        <v>2024</v>
      </c>
      <c r="D1174" s="118" t="s">
        <v>3437</v>
      </c>
      <c r="E1174" s="118" t="s">
        <v>3438</v>
      </c>
      <c r="AI1174" s="118" t="s">
        <v>3439</v>
      </c>
      <c r="BB1174" s="178" t="s">
        <v>155</v>
      </c>
      <c r="BD1174" s="96"/>
      <c r="BE1174" s="46" t="s">
        <v>3440</v>
      </c>
      <c r="BF1174" s="27" t="s">
        <v>44</v>
      </c>
      <c r="BG1174" s="45">
        <v>45642</v>
      </c>
      <c r="BH1174" s="45"/>
      <c r="BJ1174" s="26"/>
      <c r="BK1174" s="26"/>
      <c r="BL1174" s="26"/>
      <c r="BM1174" s="26"/>
      <c r="BN1174" s="26"/>
      <c r="BO1174" s="79">
        <v>2</v>
      </c>
      <c r="BP1174" s="26">
        <f>Tabela3[[#This Row],[1º trim/2025]]+Tabela3[[#This Row],[2º trim/2025]]+Tabela3[[#This Row],[3º trim/2025]]+Tabela3[[#This Row],[4º trim/2025]]</f>
        <v>0</v>
      </c>
      <c r="BQ1174" s="26"/>
      <c r="BR1174" s="26"/>
      <c r="BS1174" s="26"/>
      <c r="BT1174" s="26"/>
    </row>
    <row r="1175" spans="1:72" hidden="1" x14ac:dyDescent="0.25">
      <c r="B1175" s="273">
        <v>1175</v>
      </c>
      <c r="C1175" s="36">
        <v>2024</v>
      </c>
      <c r="D1175" s="118" t="s">
        <v>3443</v>
      </c>
      <c r="E1175" s="274" t="s">
        <v>3444</v>
      </c>
      <c r="F1175" s="274"/>
      <c r="G1175" s="300"/>
      <c r="AO1175" s="184">
        <v>2024</v>
      </c>
      <c r="BB1175" s="178"/>
      <c r="BD1175" s="96">
        <v>45742</v>
      </c>
      <c r="BH1175" s="45"/>
      <c r="BP1175" s="26">
        <f>Tabela3[[#This Row],[1º trim/2025]]+Tabela3[[#This Row],[2º trim/2025]]+Tabela3[[#This Row],[3º trim/2025]]+Tabela3[[#This Row],[4º trim/2025]]</f>
        <v>0</v>
      </c>
    </row>
    <row r="1176" spans="1:72" hidden="1" x14ac:dyDescent="0.25">
      <c r="B1176" s="273">
        <v>1176</v>
      </c>
      <c r="C1176" s="36">
        <v>2024</v>
      </c>
      <c r="D1176" s="118" t="s">
        <v>3445</v>
      </c>
      <c r="E1176" s="118" t="s">
        <v>3446</v>
      </c>
      <c r="AO1176" s="184">
        <v>2024</v>
      </c>
      <c r="AP1176" s="38">
        <v>45589</v>
      </c>
      <c r="AQ1176" s="38">
        <v>45604</v>
      </c>
      <c r="AV1176" s="42" t="s">
        <v>1894</v>
      </c>
      <c r="BB1176" s="178" t="s">
        <v>155</v>
      </c>
      <c r="BD1176" s="96"/>
      <c r="BF1176" s="27" t="s">
        <v>44</v>
      </c>
      <c r="BG1176" s="45">
        <v>45642</v>
      </c>
      <c r="BH1176" s="45"/>
      <c r="BJ1176" s="26"/>
      <c r="BK1176" s="26"/>
      <c r="BL1176" s="26"/>
      <c r="BM1176" s="26"/>
      <c r="BN1176" s="26"/>
      <c r="BO1176" s="79">
        <v>41</v>
      </c>
      <c r="BP1176" s="26">
        <f>Tabela3[[#This Row],[1º trim/2025]]+Tabela3[[#This Row],[2º trim/2025]]+Tabela3[[#This Row],[3º trim/2025]]+Tabela3[[#This Row],[4º trim/2025]]</f>
        <v>0</v>
      </c>
      <c r="BQ1176" s="26"/>
      <c r="BR1176" s="26"/>
      <c r="BS1176" s="26"/>
      <c r="BT1176" s="26"/>
    </row>
    <row r="1177" spans="1:72" hidden="1" x14ac:dyDescent="0.25">
      <c r="B1177" s="26">
        <v>1177</v>
      </c>
      <c r="C1177" s="36">
        <v>2024</v>
      </c>
      <c r="D1177" s="27" t="s">
        <v>2677</v>
      </c>
      <c r="E1177" s="27" t="s">
        <v>2678</v>
      </c>
      <c r="F1177" s="27"/>
      <c r="G1177" s="224"/>
      <c r="AM1177" s="110" t="s">
        <v>2679</v>
      </c>
      <c r="AO1177" s="184">
        <v>2024</v>
      </c>
      <c r="AP1177" s="38">
        <v>45618</v>
      </c>
      <c r="AQ1177" s="38">
        <v>45618</v>
      </c>
      <c r="AR1177" s="39" t="s">
        <v>1887</v>
      </c>
      <c r="AS1177" s="39" t="s">
        <v>1081</v>
      </c>
      <c r="AT1177" s="40" t="s">
        <v>424</v>
      </c>
      <c r="AV1177" s="42" t="s">
        <v>1899</v>
      </c>
      <c r="AW1177" s="39">
        <v>1044</v>
      </c>
      <c r="BB1177" s="178" t="s">
        <v>1185</v>
      </c>
      <c r="BD1177" s="96">
        <v>45684</v>
      </c>
      <c r="BE1177" s="46" t="s">
        <v>2481</v>
      </c>
      <c r="BH1177" s="45"/>
      <c r="BJ1177" s="26"/>
      <c r="BK1177" s="26"/>
      <c r="BL1177" s="26"/>
      <c r="BM1177" s="26"/>
      <c r="BN1177" s="26"/>
      <c r="BO1177" s="79"/>
      <c r="BP1177" s="26">
        <f>Tabela3[[#This Row],[1º trim/2025]]+Tabela3[[#This Row],[2º trim/2025]]+Tabela3[[#This Row],[3º trim/2025]]+Tabela3[[#This Row],[4º trim/2025]]</f>
        <v>0</v>
      </c>
      <c r="BQ1177" s="26"/>
      <c r="BR1177" s="26"/>
      <c r="BS1177" s="26"/>
      <c r="BT1177" s="26"/>
    </row>
    <row r="1178" spans="1:72" hidden="1" x14ac:dyDescent="0.25">
      <c r="B1178" s="273">
        <v>1178</v>
      </c>
      <c r="C1178" s="36">
        <v>2024</v>
      </c>
      <c r="D1178" s="118" t="s">
        <v>2642</v>
      </c>
      <c r="E1178" s="118" t="s">
        <v>2643</v>
      </c>
      <c r="AF1178" s="27" t="s">
        <v>84</v>
      </c>
      <c r="AM1178" s="110" t="s">
        <v>2644</v>
      </c>
      <c r="AN1178" s="27" t="s">
        <v>154</v>
      </c>
      <c r="AO1178" s="184">
        <v>2024</v>
      </c>
      <c r="AP1178" s="38">
        <v>45589</v>
      </c>
      <c r="AQ1178" s="38">
        <v>45589</v>
      </c>
      <c r="AR1178" s="39" t="s">
        <v>664</v>
      </c>
      <c r="AS1178" s="39" t="s">
        <v>1656</v>
      </c>
      <c r="AT1178" s="40" t="s">
        <v>2250</v>
      </c>
      <c r="AV1178" s="42" t="s">
        <v>833</v>
      </c>
      <c r="AW1178" s="39">
        <v>1034</v>
      </c>
      <c r="BB1178" s="178" t="s">
        <v>155</v>
      </c>
      <c r="BD1178" s="96"/>
      <c r="BG1178" s="45">
        <v>45609</v>
      </c>
      <c r="BH1178" s="45"/>
      <c r="BJ1178" s="26"/>
      <c r="BK1178" s="26"/>
      <c r="BL1178" s="26"/>
      <c r="BM1178" s="26"/>
      <c r="BN1178" s="26"/>
      <c r="BO1178" s="79">
        <v>228</v>
      </c>
      <c r="BP1178" s="26">
        <f>Tabela3[[#This Row],[1º trim/2025]]+Tabela3[[#This Row],[2º trim/2025]]+Tabela3[[#This Row],[3º trim/2025]]+Tabela3[[#This Row],[4º trim/2025]]</f>
        <v>0</v>
      </c>
      <c r="BQ1178" s="26"/>
      <c r="BR1178" s="26"/>
      <c r="BS1178" s="26"/>
      <c r="BT1178" s="26"/>
    </row>
    <row r="1179" spans="1:72" hidden="1" x14ac:dyDescent="0.25">
      <c r="B1179" s="273">
        <v>1179</v>
      </c>
      <c r="C1179" s="36">
        <v>2024</v>
      </c>
      <c r="D1179" s="118" t="s">
        <v>2637</v>
      </c>
      <c r="E1179" s="118" t="s">
        <v>2638</v>
      </c>
      <c r="AM1179" s="110" t="s">
        <v>2639</v>
      </c>
      <c r="AN1179" s="27" t="s">
        <v>154</v>
      </c>
      <c r="AO1179" s="184">
        <v>2024</v>
      </c>
      <c r="AP1179" s="38">
        <v>45593</v>
      </c>
      <c r="AQ1179" s="38">
        <v>45593</v>
      </c>
      <c r="AR1179" s="39" t="s">
        <v>664</v>
      </c>
      <c r="AS1179" s="39" t="s">
        <v>1081</v>
      </c>
      <c r="AT1179" s="40" t="s">
        <v>2250</v>
      </c>
      <c r="AV1179" s="42" t="s">
        <v>833</v>
      </c>
      <c r="AW1179" s="39">
        <v>1032</v>
      </c>
      <c r="AY1179" s="30" t="s">
        <v>2641</v>
      </c>
      <c r="BB1179" s="178" t="s">
        <v>155</v>
      </c>
      <c r="BD1179" s="96"/>
      <c r="BG1179" s="45">
        <v>45609</v>
      </c>
      <c r="BH1179" s="45"/>
      <c r="BJ1179" s="26"/>
      <c r="BK1179" s="26"/>
      <c r="BL1179" s="26"/>
      <c r="BM1179" s="26" t="s">
        <v>3867</v>
      </c>
      <c r="BN1179" s="26">
        <v>228</v>
      </c>
      <c r="BO1179" s="79"/>
      <c r="BP1179" s="26">
        <f>Tabela3[[#This Row],[1º trim/2025]]+Tabela3[[#This Row],[2º trim/2025]]+Tabela3[[#This Row],[3º trim/2025]]+Tabela3[[#This Row],[4º trim/2025]]</f>
        <v>0</v>
      </c>
      <c r="BQ1179" s="26"/>
      <c r="BR1179" s="26"/>
      <c r="BS1179" s="26"/>
      <c r="BT1179" s="26"/>
    </row>
    <row r="1180" spans="1:72" hidden="1" x14ac:dyDescent="0.25">
      <c r="B1180" s="273">
        <v>1180</v>
      </c>
      <c r="C1180" s="36">
        <v>2024</v>
      </c>
      <c r="D1180" s="118" t="s">
        <v>2660</v>
      </c>
      <c r="E1180" s="118" t="s">
        <v>2661</v>
      </c>
      <c r="AF1180" s="27" t="s">
        <v>84</v>
      </c>
      <c r="AM1180" s="110" t="s">
        <v>2662</v>
      </c>
      <c r="AO1180" s="184">
        <v>2024</v>
      </c>
      <c r="AP1180" s="38">
        <v>45596</v>
      </c>
      <c r="AQ1180" s="38">
        <v>45596</v>
      </c>
      <c r="AR1180" s="39" t="s">
        <v>664</v>
      </c>
      <c r="AS1180" s="39" t="s">
        <v>1656</v>
      </c>
      <c r="AT1180" s="40" t="s">
        <v>2250</v>
      </c>
      <c r="AV1180" s="42" t="s">
        <v>833</v>
      </c>
      <c r="AW1180" s="39">
        <v>1039</v>
      </c>
      <c r="BB1180" s="178" t="s">
        <v>155</v>
      </c>
      <c r="BD1180" s="96"/>
      <c r="BF1180" s="27" t="s">
        <v>3655</v>
      </c>
      <c r="BG1180" s="45">
        <v>45639</v>
      </c>
      <c r="BH1180" s="45"/>
      <c r="BJ1180" s="26"/>
      <c r="BK1180" s="26"/>
      <c r="BL1180" s="26"/>
      <c r="BM1180" s="26"/>
      <c r="BN1180" s="26"/>
      <c r="BO1180" s="79">
        <v>626</v>
      </c>
      <c r="BP1180" s="26">
        <f>Tabela3[[#This Row],[1º trim/2025]]+Tabela3[[#This Row],[2º trim/2025]]+Tabela3[[#This Row],[3º trim/2025]]+Tabela3[[#This Row],[4º trim/2025]]</f>
        <v>0</v>
      </c>
      <c r="BQ1180" s="26"/>
      <c r="BR1180" s="26"/>
      <c r="BS1180" s="26"/>
      <c r="BT1180" s="26"/>
    </row>
    <row r="1181" spans="1:72" hidden="1" x14ac:dyDescent="0.25">
      <c r="A1181" s="26" t="s">
        <v>501</v>
      </c>
      <c r="B1181" s="273">
        <v>1181</v>
      </c>
      <c r="C1181" s="36">
        <v>2024</v>
      </c>
      <c r="D1181" s="118" t="s">
        <v>2660</v>
      </c>
      <c r="E1181" s="118" t="s">
        <v>2661</v>
      </c>
      <c r="G1181" s="296" t="s">
        <v>3654</v>
      </c>
      <c r="AF1181" s="27" t="s">
        <v>84</v>
      </c>
      <c r="AG1181" s="27" t="s">
        <v>1834</v>
      </c>
      <c r="AM1181" s="110" t="s">
        <v>2662</v>
      </c>
      <c r="AP1181" s="38" t="s">
        <v>501</v>
      </c>
      <c r="AQ1181" s="38" t="s">
        <v>501</v>
      </c>
      <c r="AR1181" s="39" t="s">
        <v>664</v>
      </c>
      <c r="AS1181" s="39" t="s">
        <v>1656</v>
      </c>
      <c r="AT1181" s="40" t="s">
        <v>2250</v>
      </c>
      <c r="AV1181" s="42" t="s">
        <v>833</v>
      </c>
      <c r="AW1181" s="39">
        <v>1039</v>
      </c>
      <c r="BB1181" s="178"/>
      <c r="BC1181" s="96" t="s">
        <v>501</v>
      </c>
      <c r="BF1181" s="27" t="s">
        <v>3655</v>
      </c>
      <c r="BG1181" s="45">
        <v>45772</v>
      </c>
      <c r="BH1181" s="45"/>
      <c r="BM1181" s="27" t="s">
        <v>3868</v>
      </c>
      <c r="BN1181" s="194">
        <v>626</v>
      </c>
      <c r="BP1181" s="26">
        <f>Tabela3[[#This Row],[1º trim/2025]]+Tabela3[[#This Row],[2º trim/2025]]+Tabela3[[#This Row],[3º trim/2025]]+Tabela3[[#This Row],[4º trim/2025]]</f>
        <v>161</v>
      </c>
      <c r="BQ1181" s="28">
        <f>122+20</f>
        <v>142</v>
      </c>
      <c r="BR1181" s="28">
        <v>19</v>
      </c>
    </row>
    <row r="1182" spans="1:72" hidden="1" x14ac:dyDescent="0.25">
      <c r="B1182" s="273">
        <v>1182</v>
      </c>
      <c r="C1182" s="36">
        <v>2024</v>
      </c>
      <c r="D1182" s="118" t="s">
        <v>2726</v>
      </c>
      <c r="E1182" s="118" t="s">
        <v>2727</v>
      </c>
      <c r="AH1182" s="27" t="s">
        <v>777</v>
      </c>
      <c r="AJ1182" s="184">
        <v>50</v>
      </c>
      <c r="AM1182" s="110" t="s">
        <v>2728</v>
      </c>
      <c r="AO1182" s="184">
        <v>2025</v>
      </c>
      <c r="AP1182" s="38">
        <v>45686</v>
      </c>
      <c r="AQ1182" s="38">
        <v>45686</v>
      </c>
      <c r="AR1182" s="39" t="s">
        <v>664</v>
      </c>
      <c r="AS1182" s="39" t="s">
        <v>1081</v>
      </c>
      <c r="AT1182" s="104" t="s">
        <v>2729</v>
      </c>
      <c r="AU1182" s="41">
        <v>8.3333333333333329E-2</v>
      </c>
      <c r="AV1182" s="42" t="s">
        <v>833</v>
      </c>
      <c r="AW1182" s="39">
        <v>1063</v>
      </c>
      <c r="AY1182" s="30" t="s">
        <v>2730</v>
      </c>
      <c r="BB1182" s="178" t="s">
        <v>155</v>
      </c>
      <c r="BD1182" s="96"/>
      <c r="BG1182" s="45">
        <v>45700</v>
      </c>
      <c r="BH1182" s="45"/>
      <c r="BJ1182" s="26"/>
      <c r="BK1182" s="26"/>
      <c r="BL1182" s="26"/>
      <c r="BM1182" s="26"/>
      <c r="BN1182" s="26"/>
      <c r="BO1182" s="79"/>
      <c r="BP1182" s="26">
        <f>Tabela3[[#This Row],[1º trim/2025]]+Tabela3[[#This Row],[2º trim/2025]]+Tabela3[[#This Row],[3º trim/2025]]+Tabela3[[#This Row],[4º trim/2025]]</f>
        <v>215</v>
      </c>
      <c r="BQ1182" s="28">
        <v>215</v>
      </c>
      <c r="BR1182" s="26"/>
      <c r="BS1182" s="26"/>
      <c r="BT1182" s="26"/>
    </row>
    <row r="1183" spans="1:72" hidden="1" x14ac:dyDescent="0.25">
      <c r="B1183" s="273">
        <v>1183</v>
      </c>
      <c r="C1183" s="36">
        <v>2024</v>
      </c>
      <c r="D1183" s="118" t="s">
        <v>3461</v>
      </c>
      <c r="E1183" s="118" t="s">
        <v>3462</v>
      </c>
      <c r="H1183" s="224" t="s">
        <v>5</v>
      </c>
      <c r="O1183" s="224" t="s">
        <v>3646</v>
      </c>
      <c r="AF1183" s="27" t="s">
        <v>91</v>
      </c>
      <c r="AI1183" s="118" t="s">
        <v>3192</v>
      </c>
      <c r="AJ1183" s="184">
        <v>150</v>
      </c>
      <c r="AM1183" s="110" t="s">
        <v>3463</v>
      </c>
      <c r="AO1183" s="184">
        <v>2024</v>
      </c>
      <c r="AP1183" s="38">
        <v>45449</v>
      </c>
      <c r="AQ1183" s="38">
        <v>45451</v>
      </c>
      <c r="AV1183" s="42" t="s">
        <v>2019</v>
      </c>
      <c r="AY1183" s="30" t="s">
        <v>2756</v>
      </c>
      <c r="BB1183" s="178" t="s">
        <v>155</v>
      </c>
      <c r="BD1183" s="96">
        <v>45546</v>
      </c>
      <c r="BE1183" s="46" t="s">
        <v>2916</v>
      </c>
      <c r="BH1183" s="45"/>
      <c r="BJ1183" s="26"/>
      <c r="BK1183" s="26"/>
      <c r="BL1183" s="26" t="e">
        <v>#VALUE!</v>
      </c>
      <c r="BM1183" s="26"/>
      <c r="BN1183" s="26"/>
      <c r="BO1183" s="79"/>
      <c r="BP1183" s="26">
        <f>Tabela3[[#This Row],[1º trim/2025]]+Tabela3[[#This Row],[2º trim/2025]]+Tabela3[[#This Row],[3º trim/2025]]+Tabela3[[#This Row],[4º trim/2025]]</f>
        <v>0</v>
      </c>
      <c r="BQ1183" s="26"/>
      <c r="BR1183" s="26"/>
      <c r="BS1183" s="26"/>
      <c r="BT1183" s="26"/>
    </row>
    <row r="1184" spans="1:72" hidden="1" x14ac:dyDescent="0.25">
      <c r="B1184" s="273">
        <v>1184</v>
      </c>
      <c r="C1184" s="36">
        <v>2024</v>
      </c>
      <c r="D1184" s="118" t="s">
        <v>2663</v>
      </c>
      <c r="E1184" s="118" t="s">
        <v>3869</v>
      </c>
      <c r="AF1184" s="27" t="s">
        <v>82</v>
      </c>
      <c r="AM1184" s="110" t="s">
        <v>2665</v>
      </c>
      <c r="AO1184" s="184">
        <v>2024</v>
      </c>
      <c r="AP1184" s="38">
        <v>45603</v>
      </c>
      <c r="AQ1184" s="38">
        <v>45603</v>
      </c>
      <c r="AR1184" s="39" t="s">
        <v>664</v>
      </c>
      <c r="AS1184" s="39" t="s">
        <v>1656</v>
      </c>
      <c r="AT1184" s="40" t="s">
        <v>2250</v>
      </c>
      <c r="AV1184" s="42" t="s">
        <v>1899</v>
      </c>
      <c r="AW1184" s="39">
        <v>1040</v>
      </c>
      <c r="BB1184" s="178" t="s">
        <v>155</v>
      </c>
      <c r="BD1184" s="96"/>
      <c r="BG1184" s="45">
        <v>45698</v>
      </c>
      <c r="BH1184" s="307"/>
      <c r="BJ1184" s="26"/>
      <c r="BK1184" s="26"/>
      <c r="BL1184" s="26"/>
      <c r="BM1184" s="26"/>
      <c r="BN1184" s="26"/>
      <c r="BO1184" s="79"/>
      <c r="BP1184" s="26">
        <f>Tabela3[[#This Row],[1º trim/2025]]+Tabela3[[#This Row],[2º trim/2025]]+Tabela3[[#This Row],[3º trim/2025]]+Tabela3[[#This Row],[4º trim/2025]]</f>
        <v>769</v>
      </c>
      <c r="BQ1184" s="28">
        <v>769</v>
      </c>
      <c r="BR1184" s="26"/>
      <c r="BS1184" s="26"/>
      <c r="BT1184" s="26"/>
    </row>
    <row r="1185" spans="1:72" hidden="1" x14ac:dyDescent="0.25">
      <c r="B1185" s="273">
        <v>1185</v>
      </c>
      <c r="C1185" s="36">
        <v>2024</v>
      </c>
      <c r="D1185" s="118" t="s">
        <v>2369</v>
      </c>
      <c r="E1185" s="118" t="s">
        <v>2370</v>
      </c>
      <c r="J1185" s="224" t="s">
        <v>97</v>
      </c>
      <c r="L1185" s="224" t="s">
        <v>2131</v>
      </c>
      <c r="Q1185" s="30" t="s">
        <v>750</v>
      </c>
      <c r="AI1185" s="118" t="s">
        <v>2371</v>
      </c>
      <c r="AM1185" s="110" t="s">
        <v>2372</v>
      </c>
      <c r="AN1185" s="27" t="s">
        <v>154</v>
      </c>
      <c r="AO1185" s="184">
        <v>2024</v>
      </c>
      <c r="AP1185" s="38">
        <v>45462</v>
      </c>
      <c r="AQ1185" s="38">
        <v>45464</v>
      </c>
      <c r="AR1185" s="39" t="s">
        <v>664</v>
      </c>
      <c r="AV1185" s="42" t="s">
        <v>2086</v>
      </c>
      <c r="AW1185" s="39">
        <v>970</v>
      </c>
      <c r="AY1185" s="30" t="s">
        <v>2373</v>
      </c>
      <c r="BB1185" s="178" t="s">
        <v>155</v>
      </c>
      <c r="BD1185" s="96"/>
      <c r="BG1185" s="45">
        <v>45492</v>
      </c>
      <c r="BH1185" s="45" t="s">
        <v>3839</v>
      </c>
      <c r="BJ1185" s="26"/>
      <c r="BK1185" s="26"/>
      <c r="BL1185" s="26" t="e">
        <v>#VALUE!</v>
      </c>
      <c r="BM1185" s="26"/>
      <c r="BN1185" s="26"/>
      <c r="BO1185" s="79"/>
      <c r="BP1185" s="26">
        <f>Tabela3[[#This Row],[1º trim/2025]]+Tabela3[[#This Row],[2º trim/2025]]+Tabela3[[#This Row],[3º trim/2025]]+Tabela3[[#This Row],[4º trim/2025]]</f>
        <v>0</v>
      </c>
      <c r="BQ1185" s="26"/>
      <c r="BR1185" s="26"/>
      <c r="BS1185" s="26"/>
      <c r="BT1185" s="26"/>
    </row>
    <row r="1186" spans="1:72" hidden="1" x14ac:dyDescent="0.25">
      <c r="B1186" s="273">
        <v>1186</v>
      </c>
      <c r="C1186" s="36">
        <v>2024</v>
      </c>
      <c r="D1186" s="118" t="s">
        <v>3470</v>
      </c>
      <c r="E1186" s="118" t="s">
        <v>3471</v>
      </c>
      <c r="Q1186" s="30" t="s">
        <v>3472</v>
      </c>
      <c r="AI1186" s="118" t="s">
        <v>3473</v>
      </c>
      <c r="AL1186" s="120" t="s">
        <v>38</v>
      </c>
      <c r="AN1186" s="27" t="s">
        <v>2108</v>
      </c>
      <c r="AO1186" s="184">
        <v>2024</v>
      </c>
      <c r="AP1186" s="38">
        <v>45315</v>
      </c>
      <c r="AQ1186" s="38">
        <v>45317</v>
      </c>
      <c r="AR1186" s="39" t="s">
        <v>664</v>
      </c>
      <c r="AS1186" s="39" t="s">
        <v>720</v>
      </c>
      <c r="BB1186" s="178" t="s">
        <v>155</v>
      </c>
      <c r="BD1186" s="96"/>
      <c r="BF1186" s="27" t="s">
        <v>61</v>
      </c>
      <c r="BG1186" s="45">
        <v>45327</v>
      </c>
      <c r="BH1186" s="45"/>
      <c r="BJ1186" s="26"/>
      <c r="BK1186" s="26"/>
      <c r="BL1186" s="26" t="e">
        <v>#VALUE!</v>
      </c>
      <c r="BM1186" s="26"/>
      <c r="BN1186" s="26"/>
      <c r="BO1186" s="79"/>
      <c r="BP1186" s="26">
        <f>Tabela3[[#This Row],[1º trim/2025]]+Tabela3[[#This Row],[2º trim/2025]]+Tabela3[[#This Row],[3º trim/2025]]+Tabela3[[#This Row],[4º trim/2025]]</f>
        <v>0</v>
      </c>
      <c r="BQ1186" s="26"/>
      <c r="BR1186" s="26"/>
      <c r="BS1186" s="26"/>
      <c r="BT1186" s="26"/>
    </row>
    <row r="1187" spans="1:72" hidden="1" x14ac:dyDescent="0.25">
      <c r="B1187" s="273">
        <v>1187</v>
      </c>
      <c r="C1187" s="36">
        <v>2024</v>
      </c>
      <c r="D1187" s="118" t="s">
        <v>2215</v>
      </c>
      <c r="E1187" s="118" t="s">
        <v>1783</v>
      </c>
      <c r="H1187" s="224" t="s">
        <v>5</v>
      </c>
      <c r="J1187" s="27"/>
      <c r="O1187" s="224" t="s">
        <v>3646</v>
      </c>
      <c r="Q1187" s="30" t="s">
        <v>750</v>
      </c>
      <c r="X1187" s="26">
        <v>10393907</v>
      </c>
      <c r="AF1187" s="27" t="s">
        <v>91</v>
      </c>
      <c r="AG1187" s="27" t="s">
        <v>2218</v>
      </c>
      <c r="AH1187" s="27" t="s">
        <v>423</v>
      </c>
      <c r="AJ1187" s="184">
        <v>3</v>
      </c>
      <c r="AM1187" s="110" t="s">
        <v>2219</v>
      </c>
      <c r="AO1187" s="184">
        <v>2024</v>
      </c>
      <c r="AP1187" s="38">
        <v>45315</v>
      </c>
      <c r="AQ1187" s="38">
        <v>45412</v>
      </c>
      <c r="AR1187" s="39" t="s">
        <v>664</v>
      </c>
      <c r="AS1187" s="39" t="s">
        <v>720</v>
      </c>
      <c r="AT1187" s="40" t="s">
        <v>91</v>
      </c>
      <c r="AU1187" s="41">
        <v>20.416666666666668</v>
      </c>
      <c r="AV1187" s="42" t="s">
        <v>2220</v>
      </c>
      <c r="AW1187" s="39">
        <v>941</v>
      </c>
      <c r="AY1187" s="30" t="s">
        <v>2221</v>
      </c>
      <c r="BB1187" s="178" t="s">
        <v>155</v>
      </c>
      <c r="BD1187" s="96"/>
      <c r="BG1187" s="45">
        <v>45475</v>
      </c>
      <c r="BH1187" s="33" t="s">
        <v>2217</v>
      </c>
      <c r="BJ1187" s="26"/>
      <c r="BK1187" s="26"/>
      <c r="BL1187" s="26" t="e">
        <v>#VALUE!</v>
      </c>
      <c r="BM1187" s="26"/>
      <c r="BN1187" s="26"/>
      <c r="BO1187" s="79"/>
      <c r="BP1187" s="26">
        <f>Tabela3[[#This Row],[1º trim/2025]]+Tabela3[[#This Row],[2º trim/2025]]+Tabela3[[#This Row],[3º trim/2025]]+Tabela3[[#This Row],[4º trim/2025]]</f>
        <v>0</v>
      </c>
      <c r="BQ1187" s="26"/>
      <c r="BR1187" s="26"/>
      <c r="BS1187" s="26"/>
      <c r="BT1187" s="26"/>
    </row>
    <row r="1188" spans="1:72" hidden="1" x14ac:dyDescent="0.25">
      <c r="B1188" s="26">
        <v>1188</v>
      </c>
      <c r="C1188" s="36">
        <v>2024</v>
      </c>
      <c r="D1188" s="27" t="s">
        <v>3491</v>
      </c>
      <c r="E1188" s="27" t="s">
        <v>3492</v>
      </c>
      <c r="F1188" s="27"/>
      <c r="G1188" s="224"/>
      <c r="BB1188" s="178" t="s">
        <v>1185</v>
      </c>
      <c r="BD1188" s="96">
        <v>45624</v>
      </c>
      <c r="BE1188" s="46" t="s">
        <v>3493</v>
      </c>
      <c r="BH1188" s="45"/>
      <c r="BJ1188" s="26"/>
      <c r="BK1188" s="26"/>
      <c r="BL1188" s="26"/>
      <c r="BM1188" s="26"/>
      <c r="BN1188" s="26"/>
      <c r="BO1188" s="79"/>
      <c r="BP1188" s="26">
        <f>Tabela3[[#This Row],[1º trim/2025]]+Tabela3[[#This Row],[2º trim/2025]]+Tabela3[[#This Row],[3º trim/2025]]+Tabela3[[#This Row],[4º trim/2025]]</f>
        <v>0</v>
      </c>
      <c r="BQ1188" s="26"/>
      <c r="BR1188" s="26"/>
      <c r="BS1188" s="26"/>
      <c r="BT1188" s="26"/>
    </row>
    <row r="1189" spans="1:72" hidden="1" x14ac:dyDescent="0.25">
      <c r="B1189" s="273">
        <v>1189</v>
      </c>
      <c r="C1189" s="36">
        <v>2024</v>
      </c>
      <c r="D1189" s="118" t="s">
        <v>2704</v>
      </c>
      <c r="E1189" s="118" t="s">
        <v>2705</v>
      </c>
      <c r="AJ1189" s="184">
        <v>394</v>
      </c>
      <c r="AL1189" s="120" t="s">
        <v>720</v>
      </c>
      <c r="AM1189" s="110" t="s">
        <v>2706</v>
      </c>
      <c r="AN1189" s="27" t="s">
        <v>215</v>
      </c>
      <c r="AO1189" s="184">
        <v>2024</v>
      </c>
      <c r="AP1189" s="38">
        <v>45635</v>
      </c>
      <c r="AQ1189" s="38">
        <v>45635</v>
      </c>
      <c r="AV1189" s="42" t="s">
        <v>1871</v>
      </c>
      <c r="AW1189" s="39">
        <v>1053</v>
      </c>
      <c r="BB1189" s="178" t="s">
        <v>155</v>
      </c>
      <c r="BD1189" s="96"/>
      <c r="BG1189" s="45">
        <v>45639</v>
      </c>
      <c r="BH1189" s="45"/>
      <c r="BJ1189" s="26"/>
      <c r="BK1189" s="26"/>
      <c r="BL1189" s="26"/>
      <c r="BM1189" s="26"/>
      <c r="BN1189" s="26"/>
      <c r="BO1189" s="79">
        <v>25</v>
      </c>
      <c r="BP1189" s="26">
        <f>Tabela3[[#This Row],[1º trim/2025]]+Tabela3[[#This Row],[2º trim/2025]]+Tabela3[[#This Row],[3º trim/2025]]+Tabela3[[#This Row],[4º trim/2025]]</f>
        <v>0</v>
      </c>
      <c r="BQ1189" s="26"/>
      <c r="BR1189" s="26"/>
      <c r="BS1189" s="26"/>
      <c r="BT1189" s="26"/>
    </row>
    <row r="1190" spans="1:72" hidden="1" x14ac:dyDescent="0.25">
      <c r="A1190" s="38" t="s">
        <v>501</v>
      </c>
      <c r="B1190" s="273">
        <v>1190</v>
      </c>
      <c r="C1190" s="36">
        <v>2024</v>
      </c>
      <c r="D1190" s="118" t="s">
        <v>2681</v>
      </c>
      <c r="E1190" s="118" t="s">
        <v>3870</v>
      </c>
      <c r="G1190" s="296" t="s">
        <v>3654</v>
      </c>
      <c r="AF1190" s="27" t="s">
        <v>84</v>
      </c>
      <c r="AG1190" s="27" t="s">
        <v>1834</v>
      </c>
      <c r="AP1190" s="38" t="s">
        <v>501</v>
      </c>
      <c r="AQ1190" s="38" t="s">
        <v>501</v>
      </c>
      <c r="AR1190" s="39" t="s">
        <v>664</v>
      </c>
      <c r="AS1190" s="39" t="s">
        <v>31</v>
      </c>
      <c r="AT1190" s="40" t="s">
        <v>2250</v>
      </c>
      <c r="AV1190" s="42" t="s">
        <v>1899</v>
      </c>
      <c r="AW1190" s="39">
        <v>1046</v>
      </c>
      <c r="BB1190" s="178"/>
      <c r="BC1190" s="96" t="s">
        <v>501</v>
      </c>
      <c r="BF1190" s="27" t="s">
        <v>3655</v>
      </c>
      <c r="BG1190" s="45">
        <v>45772</v>
      </c>
      <c r="BH1190" s="45"/>
      <c r="BP1190" s="26">
        <f>Tabela3[[#This Row],[1º trim/2025]]+Tabela3[[#This Row],[2º trim/2025]]+Tabela3[[#This Row],[3º trim/2025]]+Tabela3[[#This Row],[4º trim/2025]]</f>
        <v>249</v>
      </c>
      <c r="BQ1190" s="28">
        <f>161+51</f>
        <v>212</v>
      </c>
      <c r="BR1190" s="28">
        <v>37</v>
      </c>
    </row>
    <row r="1191" spans="1:72" hidden="1" x14ac:dyDescent="0.25">
      <c r="A1191" s="38" t="s">
        <v>501</v>
      </c>
      <c r="B1191" s="273">
        <v>1191</v>
      </c>
      <c r="C1191" s="36">
        <v>2024</v>
      </c>
      <c r="D1191" s="118" t="s">
        <v>2710</v>
      </c>
      <c r="E1191" s="118" t="s">
        <v>2711</v>
      </c>
      <c r="G1191" s="296" t="s">
        <v>3654</v>
      </c>
      <c r="AF1191" s="27" t="s">
        <v>84</v>
      </c>
      <c r="AG1191" s="27" t="s">
        <v>1834</v>
      </c>
      <c r="AM1191" s="110" t="s">
        <v>3871</v>
      </c>
      <c r="AP1191" s="38" t="s">
        <v>501</v>
      </c>
      <c r="AQ1191" s="38" t="s">
        <v>501</v>
      </c>
      <c r="AR1191" s="39" t="s">
        <v>664</v>
      </c>
      <c r="AS1191" s="39" t="s">
        <v>31</v>
      </c>
      <c r="AT1191" s="37"/>
      <c r="AU1191" s="41">
        <v>4.1666666666666664E-2</v>
      </c>
      <c r="AV1191" s="42" t="s">
        <v>1899</v>
      </c>
      <c r="AW1191" s="39">
        <v>1055</v>
      </c>
      <c r="BB1191" s="178"/>
      <c r="BC1191" s="96" t="s">
        <v>501</v>
      </c>
      <c r="BF1191" s="27" t="s">
        <v>3655</v>
      </c>
      <c r="BG1191" s="45">
        <v>45772</v>
      </c>
      <c r="BH1191" s="45"/>
      <c r="BP1191" s="26">
        <f>Tabela3[[#This Row],[1º trim/2025]]+Tabela3[[#This Row],[2º trim/2025]]+Tabela3[[#This Row],[3º trim/2025]]+Tabela3[[#This Row],[4º trim/2025]]</f>
        <v>185</v>
      </c>
      <c r="BQ1191" s="28">
        <f>127+43</f>
        <v>170</v>
      </c>
      <c r="BR1191" s="28">
        <v>15</v>
      </c>
    </row>
    <row r="1192" spans="1:72" hidden="1" x14ac:dyDescent="0.25">
      <c r="A1192" s="38" t="s">
        <v>501</v>
      </c>
      <c r="B1192" s="273">
        <v>1192</v>
      </c>
      <c r="C1192" s="36">
        <v>2024</v>
      </c>
      <c r="D1192" s="118" t="s">
        <v>2712</v>
      </c>
      <c r="E1192" s="118" t="s">
        <v>3872</v>
      </c>
      <c r="G1192" s="296" t="s">
        <v>3654</v>
      </c>
      <c r="AF1192" s="27" t="s">
        <v>84</v>
      </c>
      <c r="AG1192" s="27" t="s">
        <v>1834</v>
      </c>
      <c r="AP1192" s="38" t="s">
        <v>501</v>
      </c>
      <c r="AQ1192" s="38" t="s">
        <v>501</v>
      </c>
      <c r="AR1192" s="39" t="s">
        <v>664</v>
      </c>
      <c r="AS1192" s="188" t="s">
        <v>31</v>
      </c>
      <c r="AT1192" s="188"/>
      <c r="AU1192" s="195">
        <v>4.1666666666666664E-2</v>
      </c>
      <c r="AV1192" s="42" t="s">
        <v>1899</v>
      </c>
      <c r="AW1192" s="39">
        <v>1056</v>
      </c>
      <c r="BB1192" s="178"/>
      <c r="BC1192" s="96" t="s">
        <v>501</v>
      </c>
      <c r="BF1192" s="27" t="s">
        <v>3655</v>
      </c>
      <c r="BG1192" s="45">
        <v>45757</v>
      </c>
      <c r="BH1192" s="45"/>
      <c r="BP1192" s="26">
        <f>Tabela3[[#This Row],[1º trim/2025]]+Tabela3[[#This Row],[2º trim/2025]]+Tabela3[[#This Row],[3º trim/2025]]+Tabela3[[#This Row],[4º trim/2025]]</f>
        <v>145</v>
      </c>
      <c r="BQ1192" s="28">
        <f>88+48</f>
        <v>136</v>
      </c>
      <c r="BR1192" s="28">
        <v>9</v>
      </c>
    </row>
    <row r="1193" spans="1:72" hidden="1" x14ac:dyDescent="0.25">
      <c r="A1193" s="38" t="s">
        <v>501</v>
      </c>
      <c r="B1193" s="273">
        <v>1193</v>
      </c>
      <c r="C1193" s="36">
        <v>2024</v>
      </c>
      <c r="D1193" s="118" t="s">
        <v>2714</v>
      </c>
      <c r="E1193" s="118" t="s">
        <v>2715</v>
      </c>
      <c r="G1193" s="296" t="s">
        <v>3654</v>
      </c>
      <c r="AF1193" s="27" t="s">
        <v>84</v>
      </c>
      <c r="AG1193" s="27" t="s">
        <v>1834</v>
      </c>
      <c r="AP1193" s="38" t="s">
        <v>501</v>
      </c>
      <c r="AQ1193" s="38" t="s">
        <v>501</v>
      </c>
      <c r="AR1193" s="39" t="s">
        <v>664</v>
      </c>
      <c r="AS1193" s="188" t="s">
        <v>31</v>
      </c>
      <c r="AT1193" s="188"/>
      <c r="AU1193" s="195">
        <v>4.1666666666666699E-2</v>
      </c>
      <c r="AV1193" s="42" t="s">
        <v>1899</v>
      </c>
      <c r="AW1193" s="39">
        <v>1057</v>
      </c>
      <c r="BB1193" s="178"/>
      <c r="BC1193" s="96" t="s">
        <v>501</v>
      </c>
      <c r="BF1193" s="27" t="s">
        <v>3655</v>
      </c>
      <c r="BG1193" s="45">
        <v>45771</v>
      </c>
      <c r="BH1193" s="45"/>
      <c r="BP1193" s="26">
        <f>Tabela3[[#This Row],[1º trim/2025]]+Tabela3[[#This Row],[2º trim/2025]]+Tabela3[[#This Row],[3º trim/2025]]+Tabela3[[#This Row],[4º trim/2025]]</f>
        <v>146</v>
      </c>
      <c r="BQ1193" s="28">
        <f>85+52</f>
        <v>137</v>
      </c>
      <c r="BR1193" s="28">
        <v>9</v>
      </c>
    </row>
    <row r="1194" spans="1:72" hidden="1" x14ac:dyDescent="0.25">
      <c r="A1194" s="38" t="s">
        <v>501</v>
      </c>
      <c r="B1194" s="273">
        <v>1194</v>
      </c>
      <c r="C1194" s="36">
        <v>2024</v>
      </c>
      <c r="D1194" s="118" t="s">
        <v>2716</v>
      </c>
      <c r="E1194" s="118" t="s">
        <v>2717</v>
      </c>
      <c r="G1194" s="296" t="s">
        <v>3654</v>
      </c>
      <c r="AF1194" s="27" t="s">
        <v>84</v>
      </c>
      <c r="AG1194" s="27" t="s">
        <v>1834</v>
      </c>
      <c r="AP1194" s="38" t="s">
        <v>501</v>
      </c>
      <c r="AQ1194" s="38" t="s">
        <v>501</v>
      </c>
      <c r="AR1194" s="39" t="s">
        <v>664</v>
      </c>
      <c r="AS1194" s="188" t="s">
        <v>31</v>
      </c>
      <c r="AT1194" s="188"/>
      <c r="AU1194" s="195">
        <v>4.1666666666666699E-2</v>
      </c>
      <c r="AV1194" s="42" t="s">
        <v>1899</v>
      </c>
      <c r="AW1194" s="39">
        <v>1058</v>
      </c>
      <c r="BB1194" s="178"/>
      <c r="BC1194" s="96" t="s">
        <v>501</v>
      </c>
      <c r="BF1194" s="27" t="s">
        <v>3655</v>
      </c>
      <c r="BG1194" s="45">
        <v>45757</v>
      </c>
      <c r="BH1194" s="45"/>
      <c r="BP1194" s="26">
        <f>Tabela3[[#This Row],[1º trim/2025]]+Tabela3[[#This Row],[2º trim/2025]]+Tabela3[[#This Row],[3º trim/2025]]+Tabela3[[#This Row],[4º trim/2025]]</f>
        <v>143</v>
      </c>
      <c r="BQ1194" s="28">
        <f>84+47</f>
        <v>131</v>
      </c>
      <c r="BR1194" s="28">
        <v>12</v>
      </c>
    </row>
    <row r="1195" spans="1:72" hidden="1" x14ac:dyDescent="0.25">
      <c r="A1195" s="38" t="s">
        <v>501</v>
      </c>
      <c r="B1195" s="273">
        <v>1195</v>
      </c>
      <c r="C1195" s="36">
        <v>2024</v>
      </c>
      <c r="D1195" s="118" t="s">
        <v>2718</v>
      </c>
      <c r="E1195" s="118" t="s">
        <v>2719</v>
      </c>
      <c r="G1195" s="296" t="s">
        <v>3654</v>
      </c>
      <c r="AF1195" s="27" t="s">
        <v>84</v>
      </c>
      <c r="AG1195" s="27" t="s">
        <v>1834</v>
      </c>
      <c r="AP1195" s="38" t="s">
        <v>501</v>
      </c>
      <c r="AQ1195" s="38" t="s">
        <v>501</v>
      </c>
      <c r="AR1195" s="39" t="s">
        <v>664</v>
      </c>
      <c r="AS1195" s="188" t="s">
        <v>31</v>
      </c>
      <c r="AT1195" s="188"/>
      <c r="AU1195" s="195">
        <v>4.1666666666666699E-2</v>
      </c>
      <c r="AV1195" s="42" t="s">
        <v>1899</v>
      </c>
      <c r="AW1195" s="39">
        <v>1059</v>
      </c>
      <c r="BB1195" s="178"/>
      <c r="BC1195" s="96" t="s">
        <v>501</v>
      </c>
      <c r="BF1195" s="27" t="s">
        <v>3655</v>
      </c>
      <c r="BG1195" s="45">
        <v>45757</v>
      </c>
      <c r="BH1195" s="45"/>
      <c r="BP1195" s="26">
        <f>Tabela3[[#This Row],[1º trim/2025]]+Tabela3[[#This Row],[2º trim/2025]]+Tabela3[[#This Row],[3º trim/2025]]+Tabela3[[#This Row],[4º trim/2025]]</f>
        <v>141</v>
      </c>
      <c r="BQ1195" s="28">
        <f>87+47</f>
        <v>134</v>
      </c>
      <c r="BR1195" s="28">
        <v>7</v>
      </c>
    </row>
    <row r="1196" spans="1:72" hidden="1" x14ac:dyDescent="0.25">
      <c r="A1196" s="38" t="s">
        <v>501</v>
      </c>
      <c r="B1196" s="273">
        <v>1196</v>
      </c>
      <c r="C1196" s="36">
        <v>2024</v>
      </c>
      <c r="D1196" s="118" t="s">
        <v>2720</v>
      </c>
      <c r="E1196" s="118" t="s">
        <v>3873</v>
      </c>
      <c r="G1196" s="296" t="s">
        <v>3654</v>
      </c>
      <c r="AF1196" s="27" t="s">
        <v>84</v>
      </c>
      <c r="AG1196" s="27" t="s">
        <v>1834</v>
      </c>
      <c r="AP1196" s="38" t="s">
        <v>501</v>
      </c>
      <c r="AQ1196" s="38" t="s">
        <v>501</v>
      </c>
      <c r="AR1196" s="39" t="s">
        <v>664</v>
      </c>
      <c r="AS1196" s="188" t="s">
        <v>31</v>
      </c>
      <c r="AT1196" s="212"/>
      <c r="AU1196" s="195">
        <v>4.1666666666666699E-2</v>
      </c>
      <c r="AV1196" s="42" t="s">
        <v>1899</v>
      </c>
      <c r="AW1196" s="39">
        <v>1060</v>
      </c>
      <c r="BB1196" s="178"/>
      <c r="BC1196" s="96" t="s">
        <v>501</v>
      </c>
      <c r="BF1196" s="27" t="s">
        <v>3655</v>
      </c>
      <c r="BG1196" s="45">
        <v>45769</v>
      </c>
      <c r="BH1196" s="45"/>
      <c r="BP1196" s="26">
        <f>Tabela3[[#This Row],[1º trim/2025]]+Tabela3[[#This Row],[2º trim/2025]]+Tabela3[[#This Row],[3º trim/2025]]+Tabela3[[#This Row],[4º trim/2025]]</f>
        <v>184</v>
      </c>
      <c r="BQ1196" s="28">
        <f>97+60</f>
        <v>157</v>
      </c>
      <c r="BR1196" s="28">
        <v>27</v>
      </c>
    </row>
    <row r="1197" spans="1:72" hidden="1" x14ac:dyDescent="0.25">
      <c r="B1197" s="273">
        <v>1197</v>
      </c>
      <c r="C1197" s="36">
        <v>2024</v>
      </c>
      <c r="D1197" s="118" t="s">
        <v>2297</v>
      </c>
      <c r="E1197" s="118" t="s">
        <v>2298</v>
      </c>
      <c r="AF1197" s="27" t="s">
        <v>45</v>
      </c>
      <c r="AN1197" s="27" t="s">
        <v>3874</v>
      </c>
      <c r="AO1197" s="184">
        <v>2024</v>
      </c>
      <c r="AR1197" s="39" t="s">
        <v>664</v>
      </c>
      <c r="AS1197" s="120" t="s">
        <v>1656</v>
      </c>
      <c r="AW1197" s="39">
        <v>954</v>
      </c>
      <c r="BB1197" s="178" t="s">
        <v>155</v>
      </c>
      <c r="BF1197" s="26" t="s">
        <v>3655</v>
      </c>
      <c r="BG1197" s="45">
        <v>45741</v>
      </c>
      <c r="BH1197" s="45"/>
      <c r="BN1197" s="194">
        <v>3</v>
      </c>
      <c r="BO1197" s="194">
        <v>2</v>
      </c>
      <c r="BP1197" s="26">
        <f>Tabela3[[#This Row],[1º trim/2025]]+Tabela3[[#This Row],[2º trim/2025]]+Tabela3[[#This Row],[3º trim/2025]]+Tabela3[[#This Row],[4º trim/2025]]</f>
        <v>1</v>
      </c>
      <c r="BQ1197" s="28">
        <v>1</v>
      </c>
    </row>
    <row r="1198" spans="1:72" hidden="1" x14ac:dyDescent="0.25">
      <c r="A1198" s="26" t="s">
        <v>47</v>
      </c>
      <c r="B1198" s="273">
        <v>1198</v>
      </c>
      <c r="C1198" s="36">
        <v>2025</v>
      </c>
      <c r="D1198" s="118" t="s">
        <v>2762</v>
      </c>
      <c r="E1198" s="118" t="s">
        <v>2763</v>
      </c>
      <c r="AC1198" s="26" t="s">
        <v>3875</v>
      </c>
      <c r="AM1198" s="184" t="s">
        <v>47</v>
      </c>
      <c r="AO1198" s="184">
        <v>2025</v>
      </c>
      <c r="AP1198" s="38">
        <v>45733</v>
      </c>
      <c r="AQ1198" s="38">
        <v>45736</v>
      </c>
      <c r="BB1198" s="178" t="s">
        <v>155</v>
      </c>
      <c r="BC1198" s="120"/>
      <c r="BD1198" s="96"/>
      <c r="BF1198" s="27" t="s">
        <v>44</v>
      </c>
      <c r="BG1198" s="45">
        <v>45743</v>
      </c>
      <c r="BH1198" s="45"/>
      <c r="BO1198" s="194" t="s">
        <v>3876</v>
      </c>
      <c r="BP1198" s="26">
        <f>Tabela3[[#This Row],[1º trim/2025]]+Tabela3[[#This Row],[2º trim/2025]]+Tabela3[[#This Row],[3º trim/2025]]+Tabela3[[#This Row],[4º trim/2025]]</f>
        <v>0</v>
      </c>
    </row>
    <row r="1199" spans="1:72" hidden="1" x14ac:dyDescent="0.25">
      <c r="A1199" s="26" t="s">
        <v>2735</v>
      </c>
      <c r="B1199" s="26">
        <v>1201</v>
      </c>
      <c r="C1199" s="36">
        <v>2025</v>
      </c>
      <c r="D1199" s="27" t="s">
        <v>2764</v>
      </c>
      <c r="E1199" s="27" t="s">
        <v>2765</v>
      </c>
      <c r="F1199" s="27"/>
      <c r="G1199" s="224"/>
      <c r="AL1199" s="184"/>
      <c r="AO1199" s="184">
        <v>2025</v>
      </c>
      <c r="AP1199" s="38">
        <v>45714</v>
      </c>
      <c r="AQ1199" s="38">
        <v>45715</v>
      </c>
      <c r="BB1199" s="178" t="s">
        <v>1185</v>
      </c>
      <c r="BD1199" s="96"/>
      <c r="BE1199" s="46" t="s">
        <v>3877</v>
      </c>
      <c r="BH1199" s="45"/>
      <c r="BP1199" s="26">
        <f>Tabela3[[#This Row],[1º trim/2025]]+Tabela3[[#This Row],[2º trim/2025]]+Tabela3[[#This Row],[3º trim/2025]]+Tabela3[[#This Row],[4º trim/2025]]</f>
        <v>0</v>
      </c>
    </row>
    <row r="1200" spans="1:72" hidden="1" x14ac:dyDescent="0.25">
      <c r="A1200" s="26" t="s">
        <v>2735</v>
      </c>
      <c r="B1200" s="273">
        <v>1202</v>
      </c>
      <c r="C1200" s="36">
        <v>2025</v>
      </c>
      <c r="D1200" s="118" t="s">
        <v>2769</v>
      </c>
      <c r="E1200" s="118" t="s">
        <v>3878</v>
      </c>
      <c r="F1200" s="118" t="s">
        <v>3879</v>
      </c>
      <c r="J1200" s="224" t="s">
        <v>3701</v>
      </c>
      <c r="AC1200" s="26" t="s">
        <v>1710</v>
      </c>
      <c r="AF1200" s="308" t="s">
        <v>75</v>
      </c>
      <c r="AH1200" s="27" t="s">
        <v>2771</v>
      </c>
      <c r="AI1200" s="118" t="s">
        <v>3880</v>
      </c>
      <c r="AL1200" s="184"/>
      <c r="AM1200" s="110" t="s">
        <v>3881</v>
      </c>
      <c r="AO1200" s="184">
        <v>2025</v>
      </c>
      <c r="AP1200" s="38">
        <v>45727</v>
      </c>
      <c r="AQ1200" s="38">
        <v>45727</v>
      </c>
      <c r="AR1200" s="39" t="s">
        <v>664</v>
      </c>
      <c r="AS1200" s="39" t="s">
        <v>1081</v>
      </c>
      <c r="AT1200" s="40" t="s">
        <v>424</v>
      </c>
      <c r="AU1200" s="41">
        <v>8.3333333333333329E-2</v>
      </c>
      <c r="AV1200" s="42" t="s">
        <v>833</v>
      </c>
      <c r="AW1200" s="39">
        <v>1068</v>
      </c>
      <c r="BB1200" s="178" t="s">
        <v>155</v>
      </c>
      <c r="BC1200" s="204"/>
      <c r="BD1200" s="96"/>
      <c r="BE1200" s="27"/>
      <c r="BF1200" s="26" t="s">
        <v>3655</v>
      </c>
      <c r="BG1200" s="45">
        <v>45734</v>
      </c>
      <c r="BH1200" s="26">
        <v>4</v>
      </c>
      <c r="BI1200" s="45" t="s">
        <v>3882</v>
      </c>
      <c r="BO1200" s="194" t="s">
        <v>3882</v>
      </c>
      <c r="BP1200" s="26">
        <f>Tabela3[[#This Row],[1º trim/2025]]+Tabela3[[#This Row],[2º trim/2025]]+Tabela3[[#This Row],[3º trim/2025]]+Tabela3[[#This Row],[4º trim/2025]]</f>
        <v>44</v>
      </c>
      <c r="BQ1200" s="28">
        <v>44</v>
      </c>
    </row>
    <row r="1201" spans="1:70" hidden="1" x14ac:dyDescent="0.25">
      <c r="A1201" s="26" t="s">
        <v>2735</v>
      </c>
      <c r="B1201" s="273">
        <v>1204</v>
      </c>
      <c r="C1201" s="36">
        <v>2025</v>
      </c>
      <c r="D1201" s="118" t="s">
        <v>2772</v>
      </c>
      <c r="E1201" s="118" t="s">
        <v>2773</v>
      </c>
      <c r="J1201" s="224" t="s">
        <v>97</v>
      </c>
      <c r="AH1201" s="27" t="s">
        <v>2771</v>
      </c>
      <c r="AK1201" t="s">
        <v>3883</v>
      </c>
      <c r="AL1201" s="184"/>
      <c r="AM1201" s="110" t="s">
        <v>2774</v>
      </c>
      <c r="AN1201" s="27" t="s">
        <v>154</v>
      </c>
      <c r="AO1201" s="184">
        <v>2025</v>
      </c>
      <c r="AP1201" s="38">
        <v>45730</v>
      </c>
      <c r="AQ1201" s="38">
        <v>45730</v>
      </c>
      <c r="AR1201" s="39" t="s">
        <v>664</v>
      </c>
      <c r="AS1201" s="39" t="s">
        <v>1656</v>
      </c>
      <c r="AT1201" s="40" t="s">
        <v>2250</v>
      </c>
      <c r="AU1201" s="205"/>
      <c r="AV1201" s="42" t="s">
        <v>874</v>
      </c>
      <c r="AW1201" s="39">
        <v>1069</v>
      </c>
      <c r="BB1201" s="178" t="s">
        <v>155</v>
      </c>
      <c r="BC1201" s="120"/>
      <c r="BD1201" s="96"/>
      <c r="BG1201" s="45">
        <v>45744</v>
      </c>
      <c r="BH1201" s="45" t="s">
        <v>3646</v>
      </c>
      <c r="BI1201" s="45" t="s">
        <v>3884</v>
      </c>
      <c r="BO1201" s="194" t="s">
        <v>3884</v>
      </c>
      <c r="BP1201" s="26">
        <f>Tabela3[[#This Row],[1º trim/2025]]+Tabela3[[#This Row],[2º trim/2025]]+Tabela3[[#This Row],[3º trim/2025]]+Tabela3[[#This Row],[4º trim/2025]]</f>
        <v>17</v>
      </c>
      <c r="BQ1201" s="28">
        <v>17</v>
      </c>
    </row>
    <row r="1202" spans="1:70" hidden="1" x14ac:dyDescent="0.25">
      <c r="A1202" s="26" t="s">
        <v>2735</v>
      </c>
      <c r="B1202" s="273">
        <v>1206</v>
      </c>
      <c r="C1202" s="36">
        <v>2025</v>
      </c>
      <c r="D1202" s="118" t="s">
        <v>2778</v>
      </c>
      <c r="E1202" s="118" t="s">
        <v>3885</v>
      </c>
      <c r="F1202" s="118" t="s">
        <v>3886</v>
      </c>
      <c r="J1202" s="224" t="s">
        <v>3701</v>
      </c>
      <c r="L1202" s="224" t="s">
        <v>2131</v>
      </c>
      <c r="AH1202" s="27" t="s">
        <v>2771</v>
      </c>
      <c r="AL1202" s="184"/>
      <c r="AN1202" s="27" t="s">
        <v>154</v>
      </c>
      <c r="AO1202" s="184">
        <v>2025</v>
      </c>
      <c r="AP1202" s="38">
        <v>45812</v>
      </c>
      <c r="AQ1202" s="38">
        <v>45814</v>
      </c>
      <c r="AR1202" s="39" t="s">
        <v>664</v>
      </c>
      <c r="BB1202" s="178"/>
      <c r="BC1202" s="96">
        <v>45814</v>
      </c>
      <c r="BD1202" s="96"/>
      <c r="BH1202" s="45"/>
      <c r="BO1202" s="28"/>
      <c r="BP1202" s="26">
        <f>Tabela3[[#This Row],[1º trim/2025]]+Tabela3[[#This Row],[2º trim/2025]]+Tabela3[[#This Row],[3º trim/2025]]+Tabela3[[#This Row],[4º trim/2025]]</f>
        <v>0</v>
      </c>
    </row>
    <row r="1203" spans="1:70" hidden="1" x14ac:dyDescent="0.25">
      <c r="A1203" s="26" t="s">
        <v>2735</v>
      </c>
      <c r="B1203" s="273">
        <v>1210</v>
      </c>
      <c r="C1203" s="36">
        <v>2025</v>
      </c>
      <c r="D1203" s="118" t="s">
        <v>2736</v>
      </c>
      <c r="E1203" s="118" t="s">
        <v>3887</v>
      </c>
      <c r="AF1203" s="27" t="s">
        <v>610</v>
      </c>
      <c r="AJ1203" s="184">
        <v>20</v>
      </c>
      <c r="AL1203" s="120" t="s">
        <v>2735</v>
      </c>
      <c r="AM1203" s="120" t="s">
        <v>2740</v>
      </c>
      <c r="AN1203" s="110" t="s">
        <v>215</v>
      </c>
      <c r="AO1203" s="184">
        <v>2025</v>
      </c>
      <c r="AP1203" s="38">
        <v>45713</v>
      </c>
      <c r="AQ1203" s="38">
        <v>45713</v>
      </c>
      <c r="AR1203" s="39" t="s">
        <v>1887</v>
      </c>
      <c r="AS1203" s="39" t="s">
        <v>720</v>
      </c>
      <c r="AT1203" s="40" t="s">
        <v>2742</v>
      </c>
      <c r="AU1203" s="205"/>
      <c r="AV1203" s="42" t="s">
        <v>833</v>
      </c>
      <c r="AW1203" s="42">
        <v>1072</v>
      </c>
      <c r="AX1203" s="42"/>
      <c r="BB1203" s="213" t="s">
        <v>155</v>
      </c>
      <c r="BD1203" s="96"/>
      <c r="BE1203" s="206" t="s">
        <v>2743</v>
      </c>
      <c r="BF1203" s="26" t="s">
        <v>3655</v>
      </c>
      <c r="BH1203" s="27" t="s">
        <v>2738</v>
      </c>
      <c r="BO1203" s="28"/>
      <c r="BP1203" s="26">
        <f>Tabela3[[#This Row],[1º trim/2025]]+Tabela3[[#This Row],[2º trim/2025]]+Tabela3[[#This Row],[3º trim/2025]]+Tabela3[[#This Row],[4º trim/2025]]</f>
        <v>0</v>
      </c>
    </row>
    <row r="1204" spans="1:70" hidden="1" x14ac:dyDescent="0.25">
      <c r="B1204" s="273">
        <v>1212</v>
      </c>
      <c r="C1204" s="36">
        <v>2025</v>
      </c>
      <c r="D1204" s="118" t="s">
        <v>3586</v>
      </c>
      <c r="E1204" s="118" t="s">
        <v>3587</v>
      </c>
      <c r="AL1204" s="184"/>
      <c r="AO1204" s="184">
        <v>2025</v>
      </c>
      <c r="AP1204" s="120">
        <v>45799</v>
      </c>
      <c r="BB1204" s="110"/>
      <c r="BC1204" s="204">
        <v>45799</v>
      </c>
      <c r="BD1204" s="96">
        <v>45770</v>
      </c>
      <c r="BH1204" s="45"/>
      <c r="BO1204" s="28"/>
      <c r="BP1204" s="26">
        <f>Tabela3[[#This Row],[1º trim/2025]]+Tabela3[[#This Row],[2º trim/2025]]+Tabela3[[#This Row],[3º trim/2025]]+Tabela3[[#This Row],[4º trim/2025]]</f>
        <v>0</v>
      </c>
    </row>
    <row r="1205" spans="1:70" hidden="1" x14ac:dyDescent="0.25">
      <c r="A1205" s="26" t="s">
        <v>3556</v>
      </c>
      <c r="B1205" s="273">
        <v>1213</v>
      </c>
      <c r="C1205" s="36">
        <v>2025</v>
      </c>
      <c r="D1205" s="118" t="s">
        <v>3571</v>
      </c>
      <c r="E1205" s="118" t="s">
        <v>3888</v>
      </c>
      <c r="J1205" s="27"/>
      <c r="P1205" s="26" t="s">
        <v>3556</v>
      </c>
      <c r="R1205" s="30" t="s">
        <v>2919</v>
      </c>
      <c r="T1205" s="31" t="s">
        <v>2920</v>
      </c>
      <c r="AF1205" s="27" t="s">
        <v>84</v>
      </c>
      <c r="AL1205" s="184" t="s">
        <v>38</v>
      </c>
      <c r="AO1205" s="184">
        <v>2025</v>
      </c>
      <c r="AP1205" s="38">
        <v>45748</v>
      </c>
      <c r="AQ1205" s="38">
        <v>45751</v>
      </c>
      <c r="AR1205" s="39" t="s">
        <v>664</v>
      </c>
      <c r="BB1205" s="178" t="s">
        <v>1185</v>
      </c>
      <c r="BC1205" s="203"/>
      <c r="BD1205" s="96">
        <v>45770</v>
      </c>
      <c r="BE1205" s="27" t="s">
        <v>4749</v>
      </c>
      <c r="BF1205" s="252" t="s">
        <v>61</v>
      </c>
      <c r="BH1205" s="309"/>
      <c r="BO1205" s="28"/>
      <c r="BP1205" s="26">
        <f>Tabela3[[#This Row],[1º trim/2025]]+Tabela3[[#This Row],[2º trim/2025]]+Tabela3[[#This Row],[3º trim/2025]]+Tabela3[[#This Row],[4º trim/2025]]</f>
        <v>0</v>
      </c>
    </row>
    <row r="1206" spans="1:70" hidden="1" x14ac:dyDescent="0.25">
      <c r="A1206" s="26" t="s">
        <v>2735</v>
      </c>
      <c r="B1206" s="273">
        <v>1215</v>
      </c>
      <c r="C1206" s="36">
        <v>2025</v>
      </c>
      <c r="D1206" s="118" t="s">
        <v>2795</v>
      </c>
      <c r="E1206" s="118" t="s">
        <v>3889</v>
      </c>
      <c r="J1206" s="224" t="s">
        <v>97</v>
      </c>
      <c r="AC1206" s="26" t="s">
        <v>1710</v>
      </c>
      <c r="AF1206" t="s">
        <v>62</v>
      </c>
      <c r="AH1206" s="27" t="s">
        <v>2771</v>
      </c>
      <c r="AL1206" s="184"/>
      <c r="AM1206" s="120" t="s">
        <v>3890</v>
      </c>
      <c r="AN1206" s="110"/>
      <c r="AO1206" s="184">
        <v>2025</v>
      </c>
      <c r="AP1206" s="38">
        <v>45728</v>
      </c>
      <c r="AQ1206" s="38">
        <v>45728</v>
      </c>
      <c r="AR1206" s="39" t="s">
        <v>664</v>
      </c>
      <c r="AS1206" s="39" t="s">
        <v>1081</v>
      </c>
      <c r="AT1206" s="40" t="s">
        <v>424</v>
      </c>
      <c r="AU1206" s="205"/>
      <c r="AV1206" s="42">
        <v>2</v>
      </c>
      <c r="AW1206" s="42">
        <v>1074</v>
      </c>
      <c r="AX1206" s="42"/>
      <c r="BB1206" s="178" t="s">
        <v>155</v>
      </c>
      <c r="BC1206" s="203"/>
      <c r="BD1206" s="96"/>
      <c r="BF1206" s="26" t="s">
        <v>3655</v>
      </c>
      <c r="BG1206" s="45">
        <v>45734</v>
      </c>
      <c r="BH1206" s="45" t="s">
        <v>3646</v>
      </c>
      <c r="BI1206" s="45" t="s">
        <v>3891</v>
      </c>
      <c r="BO1206" s="28" t="s">
        <v>3891</v>
      </c>
      <c r="BP1206" s="26">
        <f>Tabela3[[#This Row],[1º trim/2025]]+Tabela3[[#This Row],[2º trim/2025]]+Tabela3[[#This Row],[3º trim/2025]]+Tabela3[[#This Row],[4º trim/2025]]</f>
        <v>6325</v>
      </c>
      <c r="BQ1206" s="28">
        <v>6325</v>
      </c>
    </row>
    <row r="1207" spans="1:70" hidden="1" x14ac:dyDescent="0.25">
      <c r="A1207" s="26" t="s">
        <v>664</v>
      </c>
      <c r="B1207" s="273">
        <v>1216</v>
      </c>
      <c r="C1207" s="36">
        <v>2025</v>
      </c>
      <c r="D1207" s="118" t="s">
        <v>3624</v>
      </c>
      <c r="E1207" s="118" t="s">
        <v>3892</v>
      </c>
      <c r="F1207" s="118" t="s">
        <v>3893</v>
      </c>
      <c r="K1207" s="224" t="s">
        <v>3654</v>
      </c>
      <c r="AL1207" s="184" t="s">
        <v>3626</v>
      </c>
      <c r="AM1207" s="120" t="s">
        <v>3627</v>
      </c>
      <c r="AN1207" s="110" t="s">
        <v>3894</v>
      </c>
      <c r="AO1207" s="184">
        <v>2025</v>
      </c>
      <c r="AP1207" s="38">
        <v>45790</v>
      </c>
      <c r="AQ1207" s="38">
        <v>45790</v>
      </c>
      <c r="AR1207" s="38"/>
      <c r="AU1207" s="205"/>
      <c r="AW1207" s="42"/>
      <c r="AX1207" s="42"/>
      <c r="BB1207" s="178"/>
      <c r="BC1207" s="207">
        <v>45790</v>
      </c>
      <c r="BD1207" s="96">
        <v>45770</v>
      </c>
      <c r="BH1207" s="45"/>
      <c r="BO1207" s="28"/>
      <c r="BP1207" s="26">
        <f>Tabela3[[#This Row],[1º trim/2025]]+Tabela3[[#This Row],[2º trim/2025]]+Tabela3[[#This Row],[3º trim/2025]]+Tabela3[[#This Row],[4º trim/2025]]</f>
        <v>0</v>
      </c>
    </row>
    <row r="1208" spans="1:70" hidden="1" x14ac:dyDescent="0.25">
      <c r="A1208" s="26" t="s">
        <v>664</v>
      </c>
      <c r="B1208" s="273">
        <v>1217</v>
      </c>
      <c r="C1208" s="36">
        <v>2025</v>
      </c>
      <c r="D1208" s="118" t="s">
        <v>3624</v>
      </c>
      <c r="E1208" s="118" t="s">
        <v>3892</v>
      </c>
      <c r="F1208" s="118" t="s">
        <v>3893</v>
      </c>
      <c r="K1208" s="224" t="s">
        <v>3654</v>
      </c>
      <c r="AL1208" s="184" t="s">
        <v>3626</v>
      </c>
      <c r="AM1208" s="120" t="s">
        <v>3627</v>
      </c>
      <c r="AN1208" s="110" t="s">
        <v>3629</v>
      </c>
      <c r="AO1208" s="184">
        <v>2025</v>
      </c>
      <c r="AP1208" s="38" t="s">
        <v>4624</v>
      </c>
      <c r="AR1208" s="38"/>
      <c r="AU1208" s="205"/>
      <c r="AW1208" s="42"/>
      <c r="AX1208" s="42"/>
      <c r="BB1208" s="178"/>
      <c r="BC1208" s="207"/>
      <c r="BD1208" s="96">
        <v>45770</v>
      </c>
      <c r="BH1208" s="45"/>
      <c r="BO1208" s="28"/>
      <c r="BP1208" s="26">
        <f>Tabela3[[#This Row],[1º trim/2025]]+Tabela3[[#This Row],[2º trim/2025]]+Tabela3[[#This Row],[3º trim/2025]]+Tabela3[[#This Row],[4º trim/2025]]</f>
        <v>0</v>
      </c>
    </row>
    <row r="1209" spans="1:70" hidden="1" x14ac:dyDescent="0.25">
      <c r="A1209" s="26" t="s">
        <v>664</v>
      </c>
      <c r="B1209" s="273">
        <v>1218</v>
      </c>
      <c r="C1209" s="36">
        <v>2025</v>
      </c>
      <c r="D1209" s="118" t="s">
        <v>3624</v>
      </c>
      <c r="E1209" s="118" t="s">
        <v>3892</v>
      </c>
      <c r="F1209" s="118" t="s">
        <v>3893</v>
      </c>
      <c r="K1209" s="224" t="s">
        <v>3654</v>
      </c>
      <c r="AL1209" s="184" t="s">
        <v>3626</v>
      </c>
      <c r="AM1209" s="120" t="s">
        <v>3627</v>
      </c>
      <c r="AN1209" s="110" t="s">
        <v>3630</v>
      </c>
      <c r="AO1209" s="184">
        <v>2025</v>
      </c>
      <c r="AP1209" s="38" t="s">
        <v>4624</v>
      </c>
      <c r="AR1209" s="38"/>
      <c r="AU1209" s="205"/>
      <c r="AW1209" s="42"/>
      <c r="AX1209" s="42"/>
      <c r="BB1209" s="178"/>
      <c r="BC1209" s="207"/>
      <c r="BD1209" s="96">
        <v>45770</v>
      </c>
      <c r="BH1209" s="45"/>
      <c r="BO1209" s="28"/>
      <c r="BP1209" s="26">
        <f>Tabela3[[#This Row],[1º trim/2025]]+Tabela3[[#This Row],[2º trim/2025]]+Tabela3[[#This Row],[3º trim/2025]]+Tabela3[[#This Row],[4º trim/2025]]</f>
        <v>0</v>
      </c>
    </row>
    <row r="1210" spans="1:70" hidden="1" x14ac:dyDescent="0.25">
      <c r="A1210" s="26" t="s">
        <v>664</v>
      </c>
      <c r="B1210" s="273">
        <v>1219</v>
      </c>
      <c r="C1210" s="36">
        <v>2025</v>
      </c>
      <c r="D1210" s="118" t="s">
        <v>3624</v>
      </c>
      <c r="E1210" s="118" t="s">
        <v>3892</v>
      </c>
      <c r="F1210" s="118" t="s">
        <v>3893</v>
      </c>
      <c r="K1210" s="224" t="s">
        <v>3654</v>
      </c>
      <c r="AL1210" s="184" t="s">
        <v>3626</v>
      </c>
      <c r="AM1210" s="120" t="s">
        <v>3627</v>
      </c>
      <c r="AN1210" s="110" t="s">
        <v>3631</v>
      </c>
      <c r="AO1210" s="184">
        <v>2025</v>
      </c>
      <c r="AP1210" s="38">
        <v>45792</v>
      </c>
      <c r="AQ1210" s="38">
        <v>45792</v>
      </c>
      <c r="AR1210" s="38"/>
      <c r="AU1210" s="205"/>
      <c r="AW1210" s="42"/>
      <c r="AX1210" s="42"/>
      <c r="BB1210" s="178"/>
      <c r="BC1210" s="207">
        <v>45792</v>
      </c>
      <c r="BD1210" s="96">
        <v>45770</v>
      </c>
      <c r="BH1210" s="45"/>
      <c r="BO1210" s="28"/>
      <c r="BP1210" s="26">
        <f>Tabela3[[#This Row],[1º trim/2025]]+Tabela3[[#This Row],[2º trim/2025]]+Tabela3[[#This Row],[3º trim/2025]]+Tabela3[[#This Row],[4º trim/2025]]</f>
        <v>0</v>
      </c>
    </row>
    <row r="1211" spans="1:70" hidden="1" x14ac:dyDescent="0.25">
      <c r="B1211" s="273">
        <v>1220</v>
      </c>
      <c r="C1211" s="36">
        <v>2025</v>
      </c>
      <c r="D1211" s="118" t="s">
        <v>3559</v>
      </c>
      <c r="E1211" s="118" t="s">
        <v>3560</v>
      </c>
      <c r="J1211" s="27"/>
      <c r="K1211" s="224" t="s">
        <v>3646</v>
      </c>
      <c r="N1211" s="225" t="s">
        <v>3667</v>
      </c>
      <c r="O1211" s="225"/>
      <c r="AF1211" s="27" t="s">
        <v>3561</v>
      </c>
      <c r="AK1211" t="s">
        <v>3895</v>
      </c>
      <c r="AL1211" s="184"/>
      <c r="AM1211" s="120" t="s">
        <v>3562</v>
      </c>
      <c r="AN1211" s="110"/>
      <c r="AO1211" s="184">
        <v>2025</v>
      </c>
      <c r="AP1211" s="38">
        <v>45736</v>
      </c>
      <c r="AQ1211" s="38">
        <v>45737</v>
      </c>
      <c r="AR1211" s="39" t="s">
        <v>664</v>
      </c>
      <c r="AS1211" s="39" t="s">
        <v>1304</v>
      </c>
      <c r="AU1211" s="205"/>
      <c r="AV1211" s="42" t="s">
        <v>874</v>
      </c>
      <c r="AW1211" s="42">
        <v>1075</v>
      </c>
      <c r="AX1211" s="42"/>
      <c r="BB1211" s="178" t="s">
        <v>155</v>
      </c>
      <c r="BC1211" s="207"/>
      <c r="BD1211" s="96"/>
      <c r="BG1211" s="45">
        <v>45744</v>
      </c>
      <c r="BH1211" s="45" t="s">
        <v>3646</v>
      </c>
      <c r="BI1211" s="45" t="s">
        <v>3896</v>
      </c>
      <c r="BO1211" s="28" t="s">
        <v>3896</v>
      </c>
      <c r="BP1211" s="26">
        <f>Tabela3[[#This Row],[1º trim/2025]]+Tabela3[[#This Row],[2º trim/2025]]+Tabela3[[#This Row],[3º trim/2025]]+Tabela3[[#This Row],[4º trim/2025]]</f>
        <v>0</v>
      </c>
    </row>
    <row r="1212" spans="1:70" hidden="1" x14ac:dyDescent="0.25">
      <c r="A1212" s="26" t="s">
        <v>2983</v>
      </c>
      <c r="B1212" s="273">
        <v>1221</v>
      </c>
      <c r="C1212" s="36">
        <v>2025</v>
      </c>
      <c r="D1212" s="118" t="s">
        <v>3553</v>
      </c>
      <c r="E1212" s="118" t="s">
        <v>3554</v>
      </c>
      <c r="H1212" s="224" t="s">
        <v>5</v>
      </c>
      <c r="O1212" s="224" t="s">
        <v>3646</v>
      </c>
      <c r="AF1212" s="27" t="s">
        <v>84</v>
      </c>
      <c r="AG1212" s="27" t="s">
        <v>3555</v>
      </c>
      <c r="AI1212" s="118" t="s">
        <v>1961</v>
      </c>
      <c r="AJ1212" s="118">
        <v>40</v>
      </c>
      <c r="AL1212" s="184" t="s">
        <v>38</v>
      </c>
      <c r="AM1212" s="120"/>
      <c r="AN1212" s="110"/>
      <c r="AO1212" s="184">
        <v>2025</v>
      </c>
      <c r="AP1212" s="38">
        <v>45749</v>
      </c>
      <c r="AQ1212" s="38">
        <v>45779</v>
      </c>
      <c r="AR1212" s="39" t="s">
        <v>664</v>
      </c>
      <c r="AT1212" s="40" t="s">
        <v>91</v>
      </c>
      <c r="AU1212" s="205"/>
      <c r="AV1212" s="42" t="s">
        <v>1894</v>
      </c>
      <c r="AW1212" s="42" t="s">
        <v>2983</v>
      </c>
      <c r="AX1212" s="42"/>
      <c r="BB1212" s="178"/>
      <c r="BC1212" s="209">
        <v>45779</v>
      </c>
      <c r="BD1212" s="96"/>
      <c r="BE1212" s="309" t="s">
        <v>3557</v>
      </c>
      <c r="BH1212" s="45"/>
      <c r="BO1212" s="28"/>
      <c r="BP1212" s="26">
        <f>Tabela3[[#This Row],[1º trim/2025]]+Tabela3[[#This Row],[2º trim/2025]]+Tabela3[[#This Row],[3º trim/2025]]+Tabela3[[#This Row],[4º trim/2025]]</f>
        <v>0</v>
      </c>
    </row>
    <row r="1213" spans="1:70" hidden="1" x14ac:dyDescent="0.25">
      <c r="B1213" s="273">
        <v>1222</v>
      </c>
      <c r="C1213" s="36">
        <v>2025</v>
      </c>
      <c r="D1213" s="118" t="s">
        <v>3567</v>
      </c>
      <c r="E1213" s="118" t="s">
        <v>3568</v>
      </c>
      <c r="AJ1213" s="118">
        <v>70</v>
      </c>
      <c r="AL1213" s="184" t="s">
        <v>2735</v>
      </c>
      <c r="AM1213" s="120" t="s">
        <v>3569</v>
      </c>
      <c r="AN1213" s="27" t="s">
        <v>154</v>
      </c>
      <c r="AO1213" s="184">
        <v>2025</v>
      </c>
      <c r="AP1213" s="38">
        <v>45742</v>
      </c>
      <c r="AQ1213" s="38">
        <v>45742</v>
      </c>
      <c r="AR1213" s="39" t="s">
        <v>664</v>
      </c>
      <c r="AS1213" s="39" t="s">
        <v>3897</v>
      </c>
      <c r="AU1213" s="205"/>
      <c r="AV1213" s="42">
        <v>3</v>
      </c>
      <c r="AW1213" s="42">
        <v>1078</v>
      </c>
      <c r="AX1213" s="42"/>
      <c r="BB1213" s="178" t="s">
        <v>155</v>
      </c>
      <c r="BC1213" s="207"/>
      <c r="BG1213" s="96">
        <v>45755</v>
      </c>
      <c r="BH1213" s="45" t="s">
        <v>3898</v>
      </c>
      <c r="BO1213" s="28"/>
      <c r="BP1213" s="26">
        <f>Tabela3[[#This Row],[1º trim/2025]]+Tabela3[[#This Row],[2º trim/2025]]+Tabela3[[#This Row],[3º trim/2025]]+Tabela3[[#This Row],[4º trim/2025]]</f>
        <v>22</v>
      </c>
      <c r="BQ1213" s="28">
        <v>13</v>
      </c>
      <c r="BR1213" s="28">
        <v>9</v>
      </c>
    </row>
    <row r="1214" spans="1:70" hidden="1" x14ac:dyDescent="0.25">
      <c r="B1214" s="273">
        <v>1223</v>
      </c>
      <c r="C1214" s="36">
        <v>2025</v>
      </c>
      <c r="D1214" s="118" t="s">
        <v>3621</v>
      </c>
      <c r="E1214" s="118" t="s">
        <v>3622</v>
      </c>
      <c r="F1214" s="118" t="s">
        <v>3899</v>
      </c>
      <c r="H1214" s="224" t="s">
        <v>3817</v>
      </c>
      <c r="O1214" s="224" t="s">
        <v>3646</v>
      </c>
      <c r="AF1214" s="27" t="s">
        <v>91</v>
      </c>
      <c r="AG1214" s="27" t="s">
        <v>2082</v>
      </c>
      <c r="AM1214" s="120" t="s">
        <v>3623</v>
      </c>
      <c r="AN1214" s="110" t="s">
        <v>154</v>
      </c>
      <c r="AO1214" s="184">
        <v>2025</v>
      </c>
      <c r="AP1214" s="38">
        <v>45785</v>
      </c>
      <c r="AQ1214" s="38">
        <v>45817</v>
      </c>
      <c r="AR1214" s="39" t="s">
        <v>664</v>
      </c>
      <c r="AS1214" s="39" t="s">
        <v>1081</v>
      </c>
      <c r="AT1214" s="40" t="s">
        <v>91</v>
      </c>
      <c r="AU1214" s="205"/>
      <c r="AV1214" s="42" t="s">
        <v>1894</v>
      </c>
      <c r="AW1214" s="42"/>
      <c r="AX1214" s="42"/>
      <c r="BB1214" s="178"/>
      <c r="BC1214" s="203">
        <v>45817</v>
      </c>
      <c r="BD1214" s="96">
        <v>45726</v>
      </c>
      <c r="BE1214" s="27"/>
      <c r="BH1214" s="45"/>
      <c r="BO1214" s="28"/>
      <c r="BP1214" s="26">
        <f>Tabela3[[#This Row],[1º trim/2025]]+Tabela3[[#This Row],[2º trim/2025]]+Tabela3[[#This Row],[3º trim/2025]]+Tabela3[[#This Row],[4º trim/2025]]</f>
        <v>0</v>
      </c>
    </row>
    <row r="1215" spans="1:70" hidden="1" x14ac:dyDescent="0.25">
      <c r="B1215" s="273">
        <v>1224</v>
      </c>
      <c r="C1215" s="36">
        <v>2025</v>
      </c>
      <c r="D1215" s="118" t="s">
        <v>2580</v>
      </c>
      <c r="E1215" s="118" t="s">
        <v>2906</v>
      </c>
      <c r="H1215" s="224" t="s">
        <v>5</v>
      </c>
      <c r="O1215" s="224" t="s">
        <v>3646</v>
      </c>
      <c r="AF1215" s="27" t="s">
        <v>62</v>
      </c>
      <c r="AG1215" s="27" t="s">
        <v>2907</v>
      </c>
      <c r="AM1215" s="120" t="s">
        <v>2908</v>
      </c>
      <c r="AN1215" s="110"/>
      <c r="AO1215" s="184">
        <v>2025</v>
      </c>
      <c r="AP1215" s="38">
        <v>45742</v>
      </c>
      <c r="AQ1215" s="38">
        <v>45751</v>
      </c>
      <c r="AR1215" s="39" t="s">
        <v>664</v>
      </c>
      <c r="AS1215" s="39" t="s">
        <v>2425</v>
      </c>
      <c r="AT1215" s="40" t="s">
        <v>91</v>
      </c>
      <c r="AU1215" s="205"/>
      <c r="AV1215" s="42" t="s">
        <v>1841</v>
      </c>
      <c r="AW1215" s="42">
        <v>1073</v>
      </c>
      <c r="AX1215" s="42"/>
      <c r="BB1215" s="178" t="s">
        <v>155</v>
      </c>
      <c r="BC1215" s="207"/>
      <c r="BD1215" s="96"/>
      <c r="BF1215" s="26" t="s">
        <v>3655</v>
      </c>
      <c r="BG1215" s="45">
        <v>45741</v>
      </c>
      <c r="BH1215" s="45" t="s">
        <v>4766</v>
      </c>
      <c r="BI1215" s="45" t="s">
        <v>4767</v>
      </c>
      <c r="BO1215" s="28" t="s">
        <v>4767</v>
      </c>
      <c r="BP1215" s="26">
        <f>Tabela3[[#This Row],[1º trim/2025]]+Tabela3[[#This Row],[2º trim/2025]]+Tabela3[[#This Row],[3º trim/2025]]+Tabela3[[#This Row],[4º trim/2025]]</f>
        <v>20</v>
      </c>
      <c r="BR1215" s="28">
        <v>20</v>
      </c>
    </row>
    <row r="1216" spans="1:70" hidden="1" x14ac:dyDescent="0.25">
      <c r="A1216" s="26" t="s">
        <v>2735</v>
      </c>
      <c r="B1216" s="273">
        <v>1228</v>
      </c>
      <c r="C1216" s="36">
        <v>2025</v>
      </c>
      <c r="D1216" s="118" t="s">
        <v>3098</v>
      </c>
      <c r="E1216" t="s">
        <v>3900</v>
      </c>
      <c r="AM1216" s="120"/>
      <c r="AN1216" s="27" t="s">
        <v>154</v>
      </c>
      <c r="AO1216" s="184">
        <v>2025</v>
      </c>
      <c r="AP1216" s="38">
        <v>45736</v>
      </c>
      <c r="AQ1216" s="38">
        <v>45736</v>
      </c>
      <c r="AR1216" s="39" t="s">
        <v>664</v>
      </c>
      <c r="AS1216" s="39" t="s">
        <v>1081</v>
      </c>
      <c r="AT1216" s="40" t="s">
        <v>3901</v>
      </c>
      <c r="AU1216" s="205"/>
      <c r="AV1216" s="42" t="s">
        <v>1899</v>
      </c>
      <c r="AW1216" s="42">
        <v>1077</v>
      </c>
      <c r="AX1216" s="42"/>
      <c r="BB1216" s="178" t="s">
        <v>155</v>
      </c>
      <c r="BC1216" s="207"/>
      <c r="BD1216" s="96"/>
      <c r="BE1216" s="46" t="s">
        <v>2144</v>
      </c>
      <c r="BF1216" s="27" t="s">
        <v>3655</v>
      </c>
      <c r="BG1216" s="45">
        <v>45744</v>
      </c>
      <c r="BH1216" s="45" t="s">
        <v>4798</v>
      </c>
      <c r="BO1216" s="194" t="s">
        <v>3902</v>
      </c>
      <c r="BP1216" s="26">
        <f>Tabela3[[#This Row],[1º trim/2025]]+Tabela3[[#This Row],[2º trim/2025]]+Tabela3[[#This Row],[3º trim/2025]]+Tabela3[[#This Row],[4º trim/2025]]</f>
        <v>116</v>
      </c>
      <c r="BQ1216" s="28">
        <v>116</v>
      </c>
    </row>
    <row r="1217" spans="1:72" hidden="1" x14ac:dyDescent="0.25">
      <c r="B1217" s="273">
        <v>1229</v>
      </c>
      <c r="C1217" s="36">
        <v>2025</v>
      </c>
      <c r="D1217" s="118" t="s">
        <v>2557</v>
      </c>
      <c r="E1217" s="118" t="s">
        <v>2558</v>
      </c>
      <c r="AF1217" s="27" t="s">
        <v>84</v>
      </c>
      <c r="AO1217" s="184">
        <v>2025</v>
      </c>
      <c r="AP1217" s="38">
        <v>45672</v>
      </c>
      <c r="AQ1217" s="38">
        <v>45674</v>
      </c>
      <c r="AR1217" s="39" t="s">
        <v>664</v>
      </c>
      <c r="AU1217" s="280">
        <v>0.41666666666666669</v>
      </c>
      <c r="AV1217" s="172">
        <v>10</v>
      </c>
      <c r="AW1217" s="39">
        <v>1013</v>
      </c>
      <c r="BB1217" s="178" t="s">
        <v>155</v>
      </c>
      <c r="BC1217" s="204"/>
      <c r="BF1217" s="27" t="s">
        <v>3655</v>
      </c>
      <c r="BG1217" s="45">
        <v>45741</v>
      </c>
      <c r="BH1217" s="45"/>
      <c r="BJ1217" s="26"/>
      <c r="BK1217" s="26"/>
      <c r="BL1217" s="26"/>
      <c r="BM1217" s="26"/>
      <c r="BN1217" s="26"/>
      <c r="BO1217" s="79"/>
      <c r="BP1217" s="26">
        <f>Tabela3[[#This Row],[1º trim/2025]]+Tabela3[[#This Row],[2º trim/2025]]+Tabela3[[#This Row],[3º trim/2025]]+Tabela3[[#This Row],[4º trim/2025]]</f>
        <v>396</v>
      </c>
      <c r="BQ1217" s="28">
        <f>385+11</f>
        <v>396</v>
      </c>
      <c r="BR1217" s="26"/>
      <c r="BS1217" s="26"/>
      <c r="BT1217" s="26"/>
    </row>
    <row r="1218" spans="1:72" hidden="1" x14ac:dyDescent="0.25">
      <c r="B1218" s="273">
        <v>1230</v>
      </c>
      <c r="C1218" s="36">
        <v>2025</v>
      </c>
      <c r="D1218" s="118" t="s">
        <v>3408</v>
      </c>
      <c r="E1218" s="118" t="s">
        <v>3409</v>
      </c>
      <c r="S1218" s="30" t="s">
        <v>3410</v>
      </c>
      <c r="T1218" s="31" t="s">
        <v>3411</v>
      </c>
      <c r="AE1218" s="26">
        <v>2025</v>
      </c>
      <c r="AF1218" s="27" t="s">
        <v>84</v>
      </c>
      <c r="AG1218" s="27" t="s">
        <v>1834</v>
      </c>
      <c r="AH1218" s="27" t="s">
        <v>423</v>
      </c>
      <c r="AI1218" s="118">
        <v>1</v>
      </c>
      <c r="AJ1218" s="184">
        <v>10</v>
      </c>
      <c r="AK1218" s="184" t="s">
        <v>1834</v>
      </c>
      <c r="AL1218" s="120" t="s">
        <v>47</v>
      </c>
      <c r="AM1218" s="120">
        <v>11390629</v>
      </c>
      <c r="AN1218" s="27" t="s">
        <v>154</v>
      </c>
      <c r="AO1218" s="184">
        <v>2025</v>
      </c>
      <c r="AP1218" s="38">
        <v>45698</v>
      </c>
      <c r="AQ1218" s="38">
        <v>45709</v>
      </c>
      <c r="AR1218" s="38" t="s">
        <v>664</v>
      </c>
      <c r="AS1218" s="39" t="s">
        <v>1081</v>
      </c>
      <c r="AT1218" s="40" t="s">
        <v>3413</v>
      </c>
      <c r="AV1218" s="42" t="s">
        <v>1894</v>
      </c>
      <c r="AW1218" s="56"/>
      <c r="AX1218" s="56"/>
      <c r="BA1218" s="38" t="s">
        <v>3414</v>
      </c>
      <c r="BB1218" s="209" t="s">
        <v>155</v>
      </c>
      <c r="BC1218" s="204"/>
      <c r="BD1218" s="96" t="s">
        <v>3415</v>
      </c>
      <c r="BF1218" s="27" t="s">
        <v>44</v>
      </c>
      <c r="BH1218" s="45"/>
      <c r="BJ1218" s="26"/>
      <c r="BK1218" s="45">
        <v>45713</v>
      </c>
      <c r="BL1218" s="26"/>
      <c r="BM1218" s="26"/>
      <c r="BN1218" s="26"/>
      <c r="BO1218" s="79"/>
      <c r="BP1218" s="26">
        <f>Tabela3[[#This Row],[1º trim/2025]]+Tabela3[[#This Row],[2º trim/2025]]+Tabela3[[#This Row],[3º trim/2025]]+Tabela3[[#This Row],[4º trim/2025]]</f>
        <v>0</v>
      </c>
      <c r="BQ1218" s="26"/>
      <c r="BR1218" s="26"/>
      <c r="BS1218" s="26"/>
      <c r="BT1218" s="26"/>
    </row>
    <row r="1219" spans="1:72" hidden="1" x14ac:dyDescent="0.25">
      <c r="B1219" s="273">
        <v>1231</v>
      </c>
      <c r="C1219" s="36">
        <v>2025</v>
      </c>
      <c r="D1219" s="118" t="s">
        <v>2722</v>
      </c>
      <c r="E1219" s="118" t="s">
        <v>2723</v>
      </c>
      <c r="H1219" s="224" t="s">
        <v>5</v>
      </c>
      <c r="O1219" s="224" t="s">
        <v>3646</v>
      </c>
      <c r="AJ1219" s="184">
        <v>50</v>
      </c>
      <c r="AM1219" s="110" t="s">
        <v>2724</v>
      </c>
      <c r="AO1219" s="184">
        <v>2025</v>
      </c>
      <c r="AP1219" s="38">
        <v>45680</v>
      </c>
      <c r="AQ1219" s="38">
        <v>45680</v>
      </c>
      <c r="AR1219" s="39" t="s">
        <v>664</v>
      </c>
      <c r="AS1219" s="39" t="s">
        <v>720</v>
      </c>
      <c r="AT1219" s="40" t="s">
        <v>2250</v>
      </c>
      <c r="AU1219" s="205"/>
      <c r="AV1219" s="42" t="s">
        <v>1270</v>
      </c>
      <c r="AW1219" s="39">
        <v>1061</v>
      </c>
      <c r="AY1219" s="30" t="s">
        <v>2725</v>
      </c>
      <c r="BB1219" s="178" t="s">
        <v>155</v>
      </c>
      <c r="BD1219" s="96"/>
      <c r="BG1219" s="45">
        <v>45698</v>
      </c>
      <c r="BH1219" s="45"/>
      <c r="BJ1219" s="26"/>
      <c r="BK1219" s="26"/>
      <c r="BL1219" s="26"/>
      <c r="BM1219" s="26"/>
      <c r="BN1219" s="26"/>
      <c r="BO1219" s="79"/>
      <c r="BP1219" s="26">
        <f>Tabela3[[#This Row],[1º trim/2025]]+Tabela3[[#This Row],[2º trim/2025]]+Tabela3[[#This Row],[3º trim/2025]]+Tabela3[[#This Row],[4º trim/2025]]</f>
        <v>33</v>
      </c>
      <c r="BQ1219" s="28">
        <v>33</v>
      </c>
      <c r="BR1219" s="26"/>
      <c r="BS1219" s="26"/>
      <c r="BT1219" s="26"/>
    </row>
    <row r="1220" spans="1:72" hidden="1" x14ac:dyDescent="0.25">
      <c r="A1220" s="26" t="s">
        <v>664</v>
      </c>
      <c r="B1220" s="273">
        <v>1233</v>
      </c>
      <c r="C1220" s="36">
        <v>2025</v>
      </c>
      <c r="D1220" s="118" t="s">
        <v>2731</v>
      </c>
      <c r="E1220" s="275" t="s">
        <v>3903</v>
      </c>
      <c r="F1220" s="275"/>
      <c r="G1220" s="301"/>
      <c r="H1220" s="310"/>
      <c r="I1220" s="310"/>
      <c r="J1220" s="310"/>
      <c r="K1220" s="310"/>
      <c r="L1220" s="310"/>
      <c r="M1220" s="310"/>
      <c r="N1220" s="310"/>
      <c r="O1220" s="310"/>
      <c r="AF1220" s="27" t="s">
        <v>84</v>
      </c>
      <c r="AP1220" s="38">
        <v>45475</v>
      </c>
      <c r="AQ1220" s="208">
        <v>45538</v>
      </c>
      <c r="AU1220" s="205"/>
      <c r="BB1220" s="110" t="s">
        <v>155</v>
      </c>
      <c r="BD1220" s="96">
        <v>45684</v>
      </c>
      <c r="BE1220" s="46" t="s">
        <v>3904</v>
      </c>
      <c r="BG1220" s="45">
        <v>45706</v>
      </c>
      <c r="BH1220" s="45" t="s">
        <v>3646</v>
      </c>
      <c r="BJ1220" s="26"/>
      <c r="BK1220" s="26"/>
      <c r="BL1220" s="26"/>
      <c r="BM1220" s="26"/>
      <c r="BN1220" s="26"/>
      <c r="BO1220" s="79"/>
      <c r="BP1220" s="26">
        <f>Tabela3[[#This Row],[1º trim/2025]]+Tabela3[[#This Row],[2º trim/2025]]+Tabela3[[#This Row],[3º trim/2025]]+Tabela3[[#This Row],[4º trim/2025]]</f>
        <v>79</v>
      </c>
      <c r="BQ1220" s="28">
        <v>79</v>
      </c>
      <c r="BR1220" s="26"/>
      <c r="BS1220" s="26"/>
      <c r="BT1220" s="26"/>
    </row>
    <row r="1221" spans="1:72" hidden="1" x14ac:dyDescent="0.25">
      <c r="B1221" s="273">
        <v>1234</v>
      </c>
      <c r="C1221" s="36">
        <v>2025</v>
      </c>
      <c r="D1221" s="118" t="s">
        <v>2726</v>
      </c>
      <c r="E1221" s="118" t="s">
        <v>2727</v>
      </c>
      <c r="AH1221" s="27" t="s">
        <v>777</v>
      </c>
      <c r="AJ1221" s="184">
        <v>50</v>
      </c>
      <c r="AM1221" s="120" t="s">
        <v>2728</v>
      </c>
      <c r="AN1221" s="110"/>
      <c r="AO1221" s="184">
        <v>2025</v>
      </c>
      <c r="AP1221" s="38">
        <v>45686</v>
      </c>
      <c r="AQ1221" s="38">
        <v>45686</v>
      </c>
      <c r="AR1221" s="38" t="s">
        <v>664</v>
      </c>
      <c r="AS1221" s="39" t="s">
        <v>1081</v>
      </c>
      <c r="AT1221" s="40" t="s">
        <v>2729</v>
      </c>
      <c r="AU1221" s="41">
        <v>8.3333333333333329E-2</v>
      </c>
      <c r="AV1221" s="42" t="s">
        <v>833</v>
      </c>
      <c r="AW1221" s="56">
        <v>1063</v>
      </c>
      <c r="AX1221" s="56"/>
      <c r="AY1221" s="30" t="s">
        <v>2730</v>
      </c>
      <c r="BB1221" s="209" t="s">
        <v>155</v>
      </c>
      <c r="BD1221" s="96"/>
      <c r="BH1221" s="45"/>
      <c r="BJ1221" s="26"/>
      <c r="BK1221" s="45">
        <v>45700</v>
      </c>
      <c r="BL1221" s="26"/>
      <c r="BM1221" s="26"/>
      <c r="BN1221" s="26"/>
      <c r="BO1221" s="79"/>
      <c r="BP1221" s="26">
        <f>Tabela3[[#This Row],[1º trim/2025]]+Tabela3[[#This Row],[2º trim/2025]]+Tabela3[[#This Row],[3º trim/2025]]+Tabela3[[#This Row],[4º trim/2025]]</f>
        <v>0</v>
      </c>
      <c r="BQ1221" s="26"/>
      <c r="BR1221" s="26"/>
      <c r="BS1221" s="26"/>
      <c r="BT1221" s="26"/>
    </row>
    <row r="1222" spans="1:72" hidden="1" x14ac:dyDescent="0.25">
      <c r="A1222" s="26" t="s">
        <v>664</v>
      </c>
      <c r="B1222" s="273">
        <v>1235</v>
      </c>
      <c r="C1222" s="36">
        <v>2025</v>
      </c>
      <c r="D1222" s="118" t="s">
        <v>3474</v>
      </c>
      <c r="E1222" s="118" t="s">
        <v>3475</v>
      </c>
      <c r="F1222" s="118" t="s">
        <v>3905</v>
      </c>
      <c r="G1222" s="296" t="s">
        <v>3654</v>
      </c>
      <c r="AM1222" s="110" t="s">
        <v>3476</v>
      </c>
      <c r="AN1222" s="27" t="s">
        <v>2108</v>
      </c>
      <c r="AO1222" s="184">
        <v>2025</v>
      </c>
      <c r="AP1222" s="38">
        <v>45672</v>
      </c>
      <c r="AQ1222" s="38">
        <v>45672</v>
      </c>
      <c r="AR1222" s="39" t="s">
        <v>664</v>
      </c>
      <c r="AZ1222" s="110" t="s">
        <v>3477</v>
      </c>
      <c r="BB1222" s="46" t="s">
        <v>4748</v>
      </c>
      <c r="BC1222" s="38">
        <v>45672</v>
      </c>
      <c r="BD1222" s="96">
        <v>45742</v>
      </c>
      <c r="BE1222" s="46" t="s">
        <v>4748</v>
      </c>
      <c r="BH1222" s="45"/>
      <c r="BP1222" s="26">
        <f>Tabela3[[#This Row],[1º trim/2025]]+Tabela3[[#This Row],[2º trim/2025]]+Tabela3[[#This Row],[3º trim/2025]]+Tabela3[[#This Row],[4º trim/2025]]</f>
        <v>0</v>
      </c>
    </row>
    <row r="1223" spans="1:72" hidden="1" x14ac:dyDescent="0.25">
      <c r="A1223" s="26" t="s">
        <v>664</v>
      </c>
      <c r="B1223" s="273">
        <v>1236</v>
      </c>
      <c r="C1223" s="36">
        <v>2025</v>
      </c>
      <c r="D1223" s="118" t="s">
        <v>3474</v>
      </c>
      <c r="E1223" s="118" t="s">
        <v>3475</v>
      </c>
      <c r="F1223" s="118" t="s">
        <v>3905</v>
      </c>
      <c r="G1223" s="296" t="s">
        <v>3654</v>
      </c>
      <c r="AM1223" s="110" t="s">
        <v>3476</v>
      </c>
      <c r="AN1223" s="27" t="s">
        <v>257</v>
      </c>
      <c r="AO1223" s="184">
        <v>2025</v>
      </c>
      <c r="AP1223" s="38">
        <v>45687</v>
      </c>
      <c r="AQ1223" s="38">
        <v>45687</v>
      </c>
      <c r="AU1223" s="205"/>
      <c r="AZ1223" s="110" t="s">
        <v>3478</v>
      </c>
      <c r="BB1223" s="46" t="s">
        <v>4748</v>
      </c>
      <c r="BC1223" s="38">
        <v>45687</v>
      </c>
      <c r="BD1223" s="96">
        <v>45742</v>
      </c>
      <c r="BE1223" s="27" t="s">
        <v>3479</v>
      </c>
      <c r="BF1223" s="46"/>
      <c r="BH1223" s="45"/>
      <c r="BP1223" s="26">
        <f>Tabela3[[#This Row],[1º trim/2025]]+Tabela3[[#This Row],[2º trim/2025]]+Tabela3[[#This Row],[3º trim/2025]]+Tabela3[[#This Row],[4º trim/2025]]</f>
        <v>0</v>
      </c>
    </row>
    <row r="1224" spans="1:72" hidden="1" x14ac:dyDescent="0.25">
      <c r="A1224" s="26" t="s">
        <v>664</v>
      </c>
      <c r="B1224" s="273">
        <v>1241</v>
      </c>
      <c r="C1224" s="36">
        <v>2025</v>
      </c>
      <c r="D1224" s="118" t="s">
        <v>3474</v>
      </c>
      <c r="E1224" s="118" t="s">
        <v>3475</v>
      </c>
      <c r="F1224" s="118" t="s">
        <v>3905</v>
      </c>
      <c r="G1224" s="296" t="s">
        <v>3654</v>
      </c>
      <c r="AL1224" s="120" t="s">
        <v>664</v>
      </c>
      <c r="AM1224" s="120" t="s">
        <v>3476</v>
      </c>
      <c r="AN1224" s="110" t="s">
        <v>257</v>
      </c>
      <c r="AO1224" s="184">
        <v>2025</v>
      </c>
      <c r="AP1224" s="38">
        <v>45688</v>
      </c>
      <c r="AQ1224" s="38">
        <v>45688</v>
      </c>
      <c r="AR1224" s="39" t="s">
        <v>664</v>
      </c>
      <c r="AU1224" s="205"/>
      <c r="AW1224" s="56"/>
      <c r="AX1224" s="56"/>
      <c r="AZ1224" s="110"/>
      <c r="BA1224" s="38" t="s">
        <v>3551</v>
      </c>
      <c r="BB1224" s="46" t="s">
        <v>4748</v>
      </c>
      <c r="BC1224" s="213">
        <v>45688</v>
      </c>
      <c r="BD1224" s="96">
        <v>45742</v>
      </c>
      <c r="BE1224" s="96" t="s">
        <v>3479</v>
      </c>
      <c r="BF1224" s="46"/>
      <c r="BH1224" s="45"/>
      <c r="BP1224" s="26">
        <f>Tabela3[[#This Row],[1º trim/2025]]+Tabela3[[#This Row],[2º trim/2025]]+Tabela3[[#This Row],[3º trim/2025]]+Tabela3[[#This Row],[4º trim/2025]]</f>
        <v>0</v>
      </c>
    </row>
    <row r="1225" spans="1:72" hidden="1" x14ac:dyDescent="0.25">
      <c r="B1225" s="273">
        <v>1242</v>
      </c>
      <c r="C1225" s="36">
        <v>2025</v>
      </c>
      <c r="D1225" s="118" t="s">
        <v>2672</v>
      </c>
      <c r="E1225" s="118" t="s">
        <v>2673</v>
      </c>
      <c r="F1225" s="118" t="s">
        <v>3906</v>
      </c>
      <c r="H1225" s="224" t="s">
        <v>5</v>
      </c>
      <c r="K1225" s="224" t="s">
        <v>3659</v>
      </c>
      <c r="O1225" s="224" t="s">
        <v>3646</v>
      </c>
      <c r="AF1225" s="27" t="s">
        <v>91</v>
      </c>
      <c r="AG1225" s="27" t="s">
        <v>2674</v>
      </c>
      <c r="AH1225" s="27" t="s">
        <v>423</v>
      </c>
      <c r="AJ1225" s="184">
        <v>40</v>
      </c>
      <c r="AM1225" s="110" t="s">
        <v>2675</v>
      </c>
      <c r="AO1225" s="184">
        <v>2025</v>
      </c>
      <c r="AP1225" s="38">
        <v>45694</v>
      </c>
      <c r="AQ1225" s="38">
        <v>45726</v>
      </c>
      <c r="AR1225" s="39" t="s">
        <v>664</v>
      </c>
      <c r="AS1225" s="39" t="s">
        <v>1656</v>
      </c>
      <c r="AT1225" s="40" t="s">
        <v>91</v>
      </c>
      <c r="AU1225" s="205">
        <v>0.83333333333333337</v>
      </c>
      <c r="AV1225" s="42" t="s">
        <v>807</v>
      </c>
      <c r="AW1225" s="39">
        <v>1043</v>
      </c>
      <c r="BB1225" s="110" t="s">
        <v>1414</v>
      </c>
      <c r="BC1225" s="204"/>
      <c r="BE1225" s="27" t="s">
        <v>3907</v>
      </c>
      <c r="BF1225" s="46" t="s">
        <v>3655</v>
      </c>
      <c r="BG1225" s="45">
        <v>45755</v>
      </c>
      <c r="BH1225" s="45" t="s">
        <v>3908</v>
      </c>
      <c r="BI1225" s="45" t="s">
        <v>3909</v>
      </c>
      <c r="BO1225" s="194" t="s">
        <v>3909</v>
      </c>
      <c r="BP1225" s="26">
        <f>Tabela3[[#This Row],[1º trim/2025]]+Tabela3[[#This Row],[2º trim/2025]]+Tabela3[[#This Row],[3º trim/2025]]+Tabela3[[#This Row],[4º trim/2025]]</f>
        <v>28</v>
      </c>
      <c r="BQ1225" s="28">
        <v>17</v>
      </c>
      <c r="BR1225" s="28">
        <v>11</v>
      </c>
    </row>
    <row r="1226" spans="1:72" hidden="1" x14ac:dyDescent="0.25">
      <c r="B1226" s="273">
        <v>1245</v>
      </c>
      <c r="C1226" s="36">
        <v>2025</v>
      </c>
      <c r="D1226" s="118" t="s">
        <v>3496</v>
      </c>
      <c r="E1226" s="118" t="s">
        <v>3497</v>
      </c>
      <c r="F1226" s="118" t="s">
        <v>3910</v>
      </c>
      <c r="H1226" s="224" t="s">
        <v>3817</v>
      </c>
      <c r="O1226" s="224" t="s">
        <v>3646</v>
      </c>
      <c r="U1226" s="32" t="s">
        <v>4772</v>
      </c>
      <c r="X1226" s="26" t="s">
        <v>4771</v>
      </c>
      <c r="AB1226" s="391">
        <v>27072</v>
      </c>
      <c r="AF1226" s="27" t="s">
        <v>91</v>
      </c>
      <c r="AG1226" s="27" t="s">
        <v>4773</v>
      </c>
      <c r="AM1226" s="120" t="s">
        <v>3498</v>
      </c>
      <c r="AN1226" s="110"/>
      <c r="AO1226" s="184">
        <v>2025</v>
      </c>
      <c r="AP1226" s="38">
        <v>45708</v>
      </c>
      <c r="AQ1226" s="38">
        <v>45733</v>
      </c>
      <c r="AR1226" s="39" t="s">
        <v>664</v>
      </c>
      <c r="AS1226" s="39" t="s">
        <v>1656</v>
      </c>
      <c r="AT1226" s="40" t="s">
        <v>91</v>
      </c>
      <c r="AU1226" s="205"/>
      <c r="AV1226" s="42" t="s">
        <v>1894</v>
      </c>
      <c r="AW1226" s="56">
        <v>1065</v>
      </c>
      <c r="AX1226" s="56"/>
      <c r="BB1226" s="120" t="s">
        <v>155</v>
      </c>
      <c r="BC1226" s="207"/>
      <c r="BD1226" s="96"/>
      <c r="BE1226" s="27" t="s">
        <v>4775</v>
      </c>
      <c r="BF1226" s="46" t="s">
        <v>35</v>
      </c>
      <c r="BG1226" s="45">
        <v>45772</v>
      </c>
      <c r="BH1226" s="45" t="s">
        <v>4774</v>
      </c>
      <c r="BI1226" s="45" t="s">
        <v>4776</v>
      </c>
      <c r="BO1226" s="194" t="s">
        <v>4776</v>
      </c>
      <c r="BP1226" s="26">
        <f>Tabela3[[#This Row],[1º trim/2025]]+Tabela3[[#This Row],[2º trim/2025]]+Tabela3[[#This Row],[3º trim/2025]]+Tabela3[[#This Row],[4º trim/2025]]</f>
        <v>38</v>
      </c>
      <c r="BQ1226" s="28">
        <v>31</v>
      </c>
      <c r="BR1226" s="28">
        <v>7</v>
      </c>
    </row>
    <row r="1227" spans="1:72" hidden="1" x14ac:dyDescent="0.25">
      <c r="A1227" s="26" t="s">
        <v>47</v>
      </c>
      <c r="B1227" s="273">
        <v>1246</v>
      </c>
      <c r="C1227" s="36">
        <v>2025</v>
      </c>
      <c r="D1227" s="118" t="s">
        <v>3501</v>
      </c>
      <c r="E1227" s="118" t="s">
        <v>3609</v>
      </c>
      <c r="S1227" s="30" t="s">
        <v>3610</v>
      </c>
      <c r="T1227" s="31" t="s">
        <v>3611</v>
      </c>
      <c r="AB1227" s="35" t="s">
        <v>2733</v>
      </c>
      <c r="AF1227" s="27" t="s">
        <v>84</v>
      </c>
      <c r="AH1227" s="27" t="s">
        <v>423</v>
      </c>
      <c r="AI1227" s="118">
        <v>2</v>
      </c>
      <c r="AJ1227" s="184">
        <v>40</v>
      </c>
      <c r="AL1227" s="120" t="s">
        <v>47</v>
      </c>
      <c r="AM1227" s="110" t="s">
        <v>3911</v>
      </c>
      <c r="AN1227" s="110"/>
      <c r="AO1227" s="184">
        <v>2025</v>
      </c>
      <c r="AR1227" s="39" t="s">
        <v>664</v>
      </c>
      <c r="AS1227" s="39" t="s">
        <v>1081</v>
      </c>
      <c r="AT1227" s="40" t="s">
        <v>3912</v>
      </c>
      <c r="AV1227" s="41" t="s">
        <v>3613</v>
      </c>
      <c r="BB1227" s="178"/>
      <c r="BD1227" s="96">
        <v>45742</v>
      </c>
      <c r="BE1227" s="309" t="s">
        <v>3614</v>
      </c>
      <c r="BH1227" s="45"/>
      <c r="BP1227" s="26">
        <f>Tabela3[[#This Row],[1º trim/2025]]+Tabela3[[#This Row],[2º trim/2025]]+Tabela3[[#This Row],[3º trim/2025]]+Tabela3[[#This Row],[4º trim/2025]]</f>
        <v>0</v>
      </c>
    </row>
    <row r="1228" spans="1:72" hidden="1" x14ac:dyDescent="0.25">
      <c r="B1228" s="26">
        <v>1247</v>
      </c>
      <c r="C1228" s="36">
        <v>2025</v>
      </c>
      <c r="D1228" s="27" t="s">
        <v>3503</v>
      </c>
      <c r="E1228" s="27" t="s">
        <v>3504</v>
      </c>
      <c r="F1228" s="27"/>
      <c r="G1228" s="224"/>
      <c r="AF1228" s="27" t="s">
        <v>84</v>
      </c>
      <c r="AN1228" s="27" t="s">
        <v>2108</v>
      </c>
      <c r="AO1228" s="184">
        <v>2025</v>
      </c>
      <c r="AP1228" s="38">
        <v>45672</v>
      </c>
      <c r="AQ1228" s="38">
        <v>45674</v>
      </c>
      <c r="AR1228" s="39" t="s">
        <v>1887</v>
      </c>
      <c r="BB1228" s="178" t="s">
        <v>1185</v>
      </c>
      <c r="BD1228" s="96">
        <v>45692</v>
      </c>
      <c r="BE1228" s="46" t="s">
        <v>2481</v>
      </c>
      <c r="BH1228" s="45"/>
      <c r="BJ1228" s="26"/>
      <c r="BK1228" s="26"/>
      <c r="BL1228" s="26"/>
      <c r="BM1228" s="26"/>
      <c r="BN1228" s="26"/>
      <c r="BO1228" s="79"/>
      <c r="BP1228" s="26">
        <f>Tabela3[[#This Row],[1º trim/2025]]+Tabela3[[#This Row],[2º trim/2025]]+Tabela3[[#This Row],[3º trim/2025]]+Tabela3[[#This Row],[4º trim/2025]]</f>
        <v>0</v>
      </c>
      <c r="BQ1228" s="26"/>
      <c r="BR1228" s="26"/>
      <c r="BS1228" s="26"/>
      <c r="BT1228" s="26"/>
    </row>
    <row r="1229" spans="1:72" hidden="1" x14ac:dyDescent="0.25">
      <c r="A1229" s="26" t="s">
        <v>501</v>
      </c>
      <c r="B1229" s="273">
        <v>1249</v>
      </c>
      <c r="D1229" s="118" t="s">
        <v>2754</v>
      </c>
      <c r="E1229" s="118" t="s">
        <v>2755</v>
      </c>
      <c r="Q1229" s="30" t="s">
        <v>750</v>
      </c>
      <c r="AL1229" s="120" t="s">
        <v>29</v>
      </c>
      <c r="AN1229" s="27" t="s">
        <v>154</v>
      </c>
      <c r="AP1229" s="38" t="s">
        <v>501</v>
      </c>
      <c r="AQ1229" s="38" t="s">
        <v>501</v>
      </c>
      <c r="AS1229" s="39" t="s">
        <v>31</v>
      </c>
      <c r="AT1229" s="40" t="s">
        <v>424</v>
      </c>
      <c r="AY1229" s="30" t="s">
        <v>2756</v>
      </c>
      <c r="BB1229" s="211" t="s">
        <v>2756</v>
      </c>
      <c r="BD1229" s="96">
        <v>45742</v>
      </c>
      <c r="BE1229" s="46" t="s">
        <v>2757</v>
      </c>
      <c r="BH1229" s="45"/>
      <c r="BP1229" s="26">
        <f>Tabela3[[#This Row],[1º trim/2025]]+Tabela3[[#This Row],[2º trim/2025]]+Tabela3[[#This Row],[3º trim/2025]]+Tabela3[[#This Row],[4º trim/2025]]</f>
        <v>0</v>
      </c>
    </row>
    <row r="1230" spans="1:72" hidden="1" x14ac:dyDescent="0.25">
      <c r="A1230" s="38" t="s">
        <v>47</v>
      </c>
      <c r="B1230" s="273">
        <v>1250</v>
      </c>
      <c r="C1230" s="38"/>
      <c r="D1230" s="118" t="s">
        <v>2758</v>
      </c>
      <c r="E1230" s="118" t="s">
        <v>2759</v>
      </c>
      <c r="AL1230" s="120" t="s">
        <v>47</v>
      </c>
      <c r="BB1230" s="178"/>
      <c r="BD1230" s="96">
        <v>45742</v>
      </c>
      <c r="BF1230" s="27" t="s">
        <v>44</v>
      </c>
      <c r="BH1230" s="45"/>
      <c r="BP1230" s="26">
        <f>Tabela3[[#This Row],[1º trim/2025]]+Tabela3[[#This Row],[2º trim/2025]]+Tabela3[[#This Row],[3º trim/2025]]+Tabela3[[#This Row],[4º trim/2025]]</f>
        <v>0</v>
      </c>
    </row>
    <row r="1231" spans="1:72" hidden="1" x14ac:dyDescent="0.25">
      <c r="B1231" s="26">
        <v>1252</v>
      </c>
      <c r="C1231" s="36" t="s">
        <v>3913</v>
      </c>
      <c r="D1231" s="27" t="s">
        <v>1489</v>
      </c>
      <c r="E1231" s="27" t="s">
        <v>1490</v>
      </c>
      <c r="F1231" s="27"/>
      <c r="G1231" s="224"/>
      <c r="Q1231" s="30" t="s">
        <v>750</v>
      </c>
      <c r="AG1231" s="27" t="s">
        <v>1491</v>
      </c>
      <c r="AT1231" s="40" t="s">
        <v>972</v>
      </c>
      <c r="AW1231" s="39">
        <v>766</v>
      </c>
      <c r="AY1231" s="30" t="s">
        <v>1492</v>
      </c>
      <c r="BB1231" s="178" t="s">
        <v>1185</v>
      </c>
      <c r="BD1231" s="96"/>
      <c r="BH1231" s="45"/>
      <c r="BJ1231" s="26"/>
      <c r="BK1231" s="26"/>
      <c r="BL1231" s="26" t="e">
        <v>#VALUE!</v>
      </c>
      <c r="BM1231" s="26"/>
      <c r="BN1231" s="26"/>
      <c r="BO1231" s="79"/>
      <c r="BP1231" s="26">
        <f>Tabela3[[#This Row],[1º trim/2025]]+Tabela3[[#This Row],[2º trim/2025]]+Tabela3[[#This Row],[3º trim/2025]]+Tabela3[[#This Row],[4º trim/2025]]</f>
        <v>0</v>
      </c>
      <c r="BQ1231" s="26"/>
      <c r="BR1231" s="26"/>
      <c r="BS1231" s="26"/>
      <c r="BT1231" s="26"/>
    </row>
    <row r="1232" spans="1:72" hidden="1" x14ac:dyDescent="0.25">
      <c r="A1232" s="26" t="s">
        <v>501</v>
      </c>
      <c r="B1232" s="273">
        <v>1253</v>
      </c>
      <c r="C1232" s="36">
        <v>2025</v>
      </c>
      <c r="D1232" s="118" t="s">
        <v>2339</v>
      </c>
      <c r="E1232" s="118" t="s">
        <v>1368</v>
      </c>
      <c r="F1232" s="118" t="s">
        <v>3914</v>
      </c>
      <c r="H1232" s="224" t="s">
        <v>3775</v>
      </c>
      <c r="AG1232" s="27" t="s">
        <v>1834</v>
      </c>
      <c r="AM1232" s="110" t="s">
        <v>2340</v>
      </c>
      <c r="AN1232" s="27" t="s">
        <v>154</v>
      </c>
      <c r="AO1232" s="184">
        <v>2025</v>
      </c>
      <c r="AP1232" s="38" t="s">
        <v>501</v>
      </c>
      <c r="AQ1232" s="38" t="s">
        <v>501</v>
      </c>
      <c r="AR1232" s="39" t="s">
        <v>664</v>
      </c>
      <c r="AS1232" s="39" t="s">
        <v>1081</v>
      </c>
      <c r="AT1232" s="40" t="s">
        <v>424</v>
      </c>
      <c r="AU1232" s="41">
        <v>0.625</v>
      </c>
      <c r="AV1232" s="42" t="s">
        <v>983</v>
      </c>
      <c r="AW1232" s="39">
        <v>963</v>
      </c>
      <c r="AY1232" s="30" t="s">
        <v>2342</v>
      </c>
      <c r="BB1232" s="178"/>
      <c r="BC1232" s="96" t="s">
        <v>501</v>
      </c>
      <c r="BD1232" s="96">
        <v>45365</v>
      </c>
      <c r="BG1232" s="45">
        <v>45775</v>
      </c>
      <c r="BH1232" s="45"/>
      <c r="BP1232" s="26">
        <f>Tabela3[[#This Row],[1º trim/2025]]+Tabela3[[#This Row],[2º trim/2025]]+Tabela3[[#This Row],[3º trim/2025]]+Tabela3[[#This Row],[4º trim/2025]]</f>
        <v>81</v>
      </c>
      <c r="BQ1232" s="28">
        <v>11</v>
      </c>
      <c r="BR1232" s="28">
        <v>70</v>
      </c>
    </row>
    <row r="1233" spans="1:72" hidden="1" x14ac:dyDescent="0.25">
      <c r="B1233" s="26">
        <v>1254</v>
      </c>
      <c r="C1233" s="36" t="s">
        <v>3913</v>
      </c>
      <c r="D1233" s="27" t="s">
        <v>1777</v>
      </c>
      <c r="E1233" s="27" t="s">
        <v>2783</v>
      </c>
      <c r="F1233" s="27"/>
      <c r="G1233" s="224"/>
      <c r="Q1233" s="30" t="s">
        <v>750</v>
      </c>
      <c r="AH1233" s="27" t="s">
        <v>423</v>
      </c>
      <c r="AY1233" s="30" t="s">
        <v>2756</v>
      </c>
      <c r="BB1233" s="178" t="s">
        <v>1185</v>
      </c>
      <c r="BD1233" s="96"/>
      <c r="BE1233" s="46" t="s">
        <v>2784</v>
      </c>
      <c r="BH1233" s="45"/>
      <c r="BJ1233" s="26"/>
      <c r="BK1233" s="26"/>
      <c r="BL1233" s="26" t="e">
        <v>#VALUE!</v>
      </c>
      <c r="BM1233" s="26"/>
      <c r="BN1233" s="26"/>
      <c r="BO1233" s="79"/>
      <c r="BP1233" s="26">
        <f>Tabela3[[#This Row],[1º trim/2025]]+Tabela3[[#This Row],[2º trim/2025]]+Tabela3[[#This Row],[3º trim/2025]]+Tabela3[[#This Row],[4º trim/2025]]</f>
        <v>0</v>
      </c>
      <c r="BQ1233" s="26"/>
      <c r="BR1233" s="26"/>
      <c r="BS1233" s="26"/>
      <c r="BT1233" s="26"/>
    </row>
    <row r="1234" spans="1:72" hidden="1" x14ac:dyDescent="0.25">
      <c r="B1234" s="26">
        <v>1255</v>
      </c>
      <c r="C1234" s="36" t="s">
        <v>3913</v>
      </c>
      <c r="D1234" s="27" t="s">
        <v>2789</v>
      </c>
      <c r="E1234" s="27" t="s">
        <v>2790</v>
      </c>
      <c r="F1234" s="27"/>
      <c r="G1234" s="224"/>
      <c r="Q1234" s="30" t="s">
        <v>750</v>
      </c>
      <c r="AF1234" s="27" t="s">
        <v>84</v>
      </c>
      <c r="AH1234" s="27" t="s">
        <v>86</v>
      </c>
      <c r="AJ1234" s="184">
        <v>10</v>
      </c>
      <c r="AL1234" s="120" t="s">
        <v>47</v>
      </c>
      <c r="AM1234" s="110" t="s">
        <v>2791</v>
      </c>
      <c r="AS1234" s="39" t="s">
        <v>1081</v>
      </c>
      <c r="AT1234" s="40" t="s">
        <v>2792</v>
      </c>
      <c r="AU1234" s="41">
        <v>0.5</v>
      </c>
      <c r="AV1234" s="42" t="s">
        <v>2086</v>
      </c>
      <c r="BB1234" s="185" t="s">
        <v>2945</v>
      </c>
      <c r="BD1234" s="96">
        <v>45441</v>
      </c>
      <c r="BE1234" s="46" t="s">
        <v>2794</v>
      </c>
      <c r="BF1234" s="27" t="s">
        <v>44</v>
      </c>
      <c r="BH1234" s="45"/>
      <c r="BJ1234" s="26"/>
      <c r="BK1234" s="26"/>
      <c r="BL1234" s="26" t="e">
        <v>#VALUE!</v>
      </c>
      <c r="BM1234" s="26"/>
      <c r="BN1234" s="26"/>
      <c r="BO1234" s="79"/>
      <c r="BP1234" s="26">
        <f>Tabela3[[#This Row],[1º trim/2025]]+Tabela3[[#This Row],[2º trim/2025]]+Tabela3[[#This Row],[3º trim/2025]]+Tabela3[[#This Row],[4º trim/2025]]</f>
        <v>0</v>
      </c>
      <c r="BQ1234" s="26"/>
      <c r="BR1234" s="26"/>
      <c r="BS1234" s="26"/>
      <c r="BT1234" s="26"/>
    </row>
    <row r="1235" spans="1:72" hidden="1" x14ac:dyDescent="0.25">
      <c r="B1235" s="273">
        <v>1256</v>
      </c>
      <c r="C1235" s="36">
        <v>2018</v>
      </c>
      <c r="D1235" s="118" t="s">
        <v>360</v>
      </c>
      <c r="E1235" s="118" t="s">
        <v>361</v>
      </c>
      <c r="N1235" s="225" t="s">
        <v>13</v>
      </c>
      <c r="O1235" s="225"/>
      <c r="AO1235" s="184">
        <v>2018</v>
      </c>
      <c r="AP1235" s="38">
        <v>43257</v>
      </c>
      <c r="AQ1235" s="38">
        <v>43257</v>
      </c>
      <c r="AR1235" s="39" t="s">
        <v>664</v>
      </c>
      <c r="AS1235" s="39" t="s">
        <v>3897</v>
      </c>
      <c r="AV1235" s="42" t="s">
        <v>1270</v>
      </c>
      <c r="AW1235" s="39">
        <v>187</v>
      </c>
      <c r="BB1235" s="178" t="s">
        <v>155</v>
      </c>
      <c r="BD1235" s="96"/>
      <c r="BH1235" s="45"/>
      <c r="BJ1235" s="26"/>
      <c r="BK1235" s="26"/>
      <c r="BL1235" s="26"/>
      <c r="BM1235" s="26"/>
      <c r="BN1235" s="26"/>
      <c r="BO1235" s="79"/>
      <c r="BP1235" s="26">
        <f>Tabela3[[#This Row],[1º trim/2025]]+Tabela3[[#This Row],[2º trim/2025]]+Tabela3[[#This Row],[3º trim/2025]]+Tabela3[[#This Row],[4º trim/2025]]</f>
        <v>0</v>
      </c>
      <c r="BQ1235" s="26"/>
      <c r="BR1235" s="26"/>
      <c r="BS1235" s="26"/>
      <c r="BT1235" s="26"/>
    </row>
    <row r="1236" spans="1:72" hidden="1" x14ac:dyDescent="0.25">
      <c r="B1236" s="26">
        <v>1257</v>
      </c>
      <c r="C1236" s="36" t="s">
        <v>3915</v>
      </c>
      <c r="D1236" s="27" t="s">
        <v>2802</v>
      </c>
      <c r="E1236" s="27" t="s">
        <v>2803</v>
      </c>
      <c r="F1236" s="27"/>
      <c r="G1236" s="224"/>
      <c r="Q1236" s="30" t="s">
        <v>750</v>
      </c>
      <c r="AF1236" s="27" t="s">
        <v>91</v>
      </c>
      <c r="AG1236" s="27" t="s">
        <v>1792</v>
      </c>
      <c r="AH1236" s="27" t="s">
        <v>86</v>
      </c>
      <c r="AT1236" s="40" t="s">
        <v>972</v>
      </c>
      <c r="AU1236" s="205"/>
      <c r="BB1236" s="110" t="s">
        <v>1185</v>
      </c>
      <c r="BC1236" s="204"/>
      <c r="BD1236" s="96"/>
      <c r="BE1236" s="46" t="s">
        <v>2804</v>
      </c>
      <c r="BH1236" s="45"/>
      <c r="BJ1236" s="26"/>
      <c r="BK1236" s="26"/>
      <c r="BL1236" s="26" t="e">
        <v>#VALUE!</v>
      </c>
      <c r="BM1236" s="26"/>
      <c r="BN1236" s="26"/>
      <c r="BO1236" s="79"/>
      <c r="BP1236" s="26">
        <f>Tabela3[[#This Row],[1º trim/2025]]+Tabela3[[#This Row],[2º trim/2025]]+Tabela3[[#This Row],[3º trim/2025]]+Tabela3[[#This Row],[4º trim/2025]]</f>
        <v>0</v>
      </c>
      <c r="BQ1236" s="26"/>
      <c r="BR1236" s="26"/>
      <c r="BS1236" s="26"/>
      <c r="BT1236" s="26"/>
    </row>
    <row r="1237" spans="1:72" hidden="1" x14ac:dyDescent="0.25">
      <c r="B1237" s="26">
        <v>1258</v>
      </c>
      <c r="D1237" s="27" t="s">
        <v>2805</v>
      </c>
      <c r="E1237" s="27" t="s">
        <v>2806</v>
      </c>
      <c r="F1237" s="27"/>
      <c r="G1237" s="224"/>
      <c r="Q1237" s="30" t="s">
        <v>750</v>
      </c>
      <c r="AF1237" s="27" t="s">
        <v>91</v>
      </c>
      <c r="AG1237" s="27" t="s">
        <v>2807</v>
      </c>
      <c r="AH1237" s="27" t="s">
        <v>423</v>
      </c>
      <c r="AT1237" s="40" t="s">
        <v>972</v>
      </c>
      <c r="BB1237" s="178" t="s">
        <v>3134</v>
      </c>
      <c r="BD1237" s="96">
        <v>45770</v>
      </c>
      <c r="BE1237" s="46" t="s">
        <v>3916</v>
      </c>
      <c r="BH1237" s="45"/>
      <c r="BP1237" s="26">
        <f>Tabela3[[#This Row],[1º trim/2025]]+Tabela3[[#This Row],[2º trim/2025]]+Tabela3[[#This Row],[3º trim/2025]]+Tabela3[[#This Row],[4º trim/2025]]</f>
        <v>0</v>
      </c>
    </row>
    <row r="1238" spans="1:72" hidden="1" x14ac:dyDescent="0.25">
      <c r="B1238" s="26">
        <v>1260</v>
      </c>
      <c r="C1238" s="36" t="s">
        <v>3917</v>
      </c>
      <c r="D1238" s="27" t="s">
        <v>2833</v>
      </c>
      <c r="E1238" s="27" t="s">
        <v>2834</v>
      </c>
      <c r="F1238" s="27"/>
      <c r="G1238" s="224"/>
      <c r="Q1238" s="30" t="s">
        <v>750</v>
      </c>
      <c r="AH1238" s="27" t="s">
        <v>86</v>
      </c>
      <c r="AL1238" s="120" t="s">
        <v>47</v>
      </c>
      <c r="BB1238" s="46" t="s">
        <v>2945</v>
      </c>
      <c r="BD1238" s="96"/>
      <c r="BE1238" s="46" t="s">
        <v>2835</v>
      </c>
      <c r="BF1238" s="27" t="s">
        <v>44</v>
      </c>
      <c r="BH1238" s="45"/>
      <c r="BJ1238" s="26"/>
      <c r="BK1238" s="26"/>
      <c r="BL1238" s="26" t="e">
        <v>#VALUE!</v>
      </c>
      <c r="BM1238" s="26"/>
      <c r="BN1238" s="26"/>
      <c r="BO1238" s="79"/>
      <c r="BP1238" s="26">
        <f>Tabela3[[#This Row],[1º trim/2025]]+Tabela3[[#This Row],[2º trim/2025]]+Tabela3[[#This Row],[3º trim/2025]]+Tabela3[[#This Row],[4º trim/2025]]</f>
        <v>0</v>
      </c>
      <c r="BQ1238" s="26"/>
      <c r="BR1238" s="26"/>
      <c r="BS1238" s="26"/>
      <c r="BT1238" s="26"/>
    </row>
    <row r="1239" spans="1:72" hidden="1" x14ac:dyDescent="0.25">
      <c r="B1239" s="26">
        <v>1261</v>
      </c>
      <c r="C1239" s="36" t="s">
        <v>3915</v>
      </c>
      <c r="D1239" s="27" t="s">
        <v>2836</v>
      </c>
      <c r="E1239" s="27" t="s">
        <v>3918</v>
      </c>
      <c r="F1239" s="27"/>
      <c r="G1239" s="224"/>
      <c r="AE1239" s="26">
        <v>2025</v>
      </c>
      <c r="AM1239" s="110" t="s">
        <v>2838</v>
      </c>
      <c r="AN1239" s="27" t="s">
        <v>154</v>
      </c>
      <c r="AP1239" s="38" t="s">
        <v>501</v>
      </c>
      <c r="AQ1239" s="38" t="s">
        <v>501</v>
      </c>
      <c r="AR1239" s="39" t="s">
        <v>664</v>
      </c>
      <c r="AS1239" s="39" t="s">
        <v>1081</v>
      </c>
      <c r="AT1239" s="40" t="s">
        <v>2839</v>
      </c>
      <c r="AV1239" s="42" t="s">
        <v>807</v>
      </c>
      <c r="BB1239" s="178" t="s">
        <v>1185</v>
      </c>
      <c r="BD1239" s="96"/>
      <c r="BE1239" s="46" t="s">
        <v>2838</v>
      </c>
      <c r="BH1239" s="45"/>
      <c r="BJ1239" s="26"/>
      <c r="BK1239" s="26"/>
      <c r="BL1239" s="26"/>
      <c r="BM1239" s="26"/>
      <c r="BN1239" s="26"/>
      <c r="BO1239" s="79"/>
      <c r="BP1239" s="26">
        <f>Tabela3[[#This Row],[1º trim/2025]]+Tabela3[[#This Row],[2º trim/2025]]+Tabela3[[#This Row],[3º trim/2025]]+Tabela3[[#This Row],[4º trim/2025]]</f>
        <v>0</v>
      </c>
      <c r="BQ1239" s="26"/>
      <c r="BR1239" s="26"/>
      <c r="BS1239" s="26"/>
      <c r="BT1239" s="26"/>
    </row>
    <row r="1240" spans="1:72" hidden="1" x14ac:dyDescent="0.25">
      <c r="B1240" s="26">
        <v>1262</v>
      </c>
      <c r="C1240" s="36" t="s">
        <v>3919</v>
      </c>
      <c r="D1240" s="27" t="s">
        <v>2844</v>
      </c>
      <c r="E1240" s="27" t="s">
        <v>2845</v>
      </c>
      <c r="F1240" s="27"/>
      <c r="G1240" s="224"/>
      <c r="Q1240" s="30" t="s">
        <v>750</v>
      </c>
      <c r="AC1240" s="26" t="s">
        <v>2846</v>
      </c>
      <c r="AF1240" s="27" t="s">
        <v>610</v>
      </c>
      <c r="AH1240" s="27" t="s">
        <v>423</v>
      </c>
      <c r="AY1240" s="30" t="s">
        <v>2756</v>
      </c>
      <c r="BB1240" s="178" t="s">
        <v>1185</v>
      </c>
      <c r="BD1240" s="96"/>
      <c r="BE1240" s="27" t="s">
        <v>2847</v>
      </c>
      <c r="BH1240" s="45"/>
      <c r="BJ1240" s="26"/>
      <c r="BK1240" s="26"/>
      <c r="BL1240" s="26" t="e">
        <v>#VALUE!</v>
      </c>
      <c r="BM1240" s="26"/>
      <c r="BN1240" s="26"/>
      <c r="BO1240" s="79"/>
      <c r="BP1240" s="26">
        <f>Tabela3[[#This Row],[1º trim/2025]]+Tabela3[[#This Row],[2º trim/2025]]+Tabela3[[#This Row],[3º trim/2025]]+Tabela3[[#This Row],[4º trim/2025]]</f>
        <v>0</v>
      </c>
      <c r="BQ1240" s="26"/>
      <c r="BR1240" s="26"/>
      <c r="BS1240" s="26"/>
      <c r="BT1240" s="26"/>
    </row>
    <row r="1241" spans="1:72" hidden="1" x14ac:dyDescent="0.25">
      <c r="B1241" s="26">
        <v>1263</v>
      </c>
      <c r="C1241" s="36" t="s">
        <v>3915</v>
      </c>
      <c r="D1241" s="27" t="s">
        <v>2849</v>
      </c>
      <c r="E1241" s="27" t="s">
        <v>2850</v>
      </c>
      <c r="F1241" s="27"/>
      <c r="G1241" s="224"/>
      <c r="AN1241" s="27" t="s">
        <v>2108</v>
      </c>
      <c r="BB1241" s="178" t="s">
        <v>1185</v>
      </c>
      <c r="BD1241" s="96"/>
      <c r="BH1241" s="45"/>
      <c r="BJ1241" s="26"/>
      <c r="BK1241" s="26"/>
      <c r="BL1241" s="26"/>
      <c r="BM1241" s="26"/>
      <c r="BN1241" s="26"/>
      <c r="BO1241" s="79"/>
      <c r="BP1241" s="26">
        <f>Tabela3[[#This Row],[1º trim/2025]]+Tabela3[[#This Row],[2º trim/2025]]+Tabela3[[#This Row],[3º trim/2025]]+Tabela3[[#This Row],[4º trim/2025]]</f>
        <v>0</v>
      </c>
      <c r="BQ1241" s="26"/>
      <c r="BR1241" s="26"/>
      <c r="BS1241" s="26"/>
      <c r="BT1241" s="26"/>
    </row>
    <row r="1242" spans="1:72" hidden="1" x14ac:dyDescent="0.25">
      <c r="A1242" s="38" t="s">
        <v>47</v>
      </c>
      <c r="B1242" s="26">
        <v>1264</v>
      </c>
      <c r="C1242" s="38" t="s">
        <v>3913</v>
      </c>
      <c r="D1242" s="27" t="s">
        <v>2851</v>
      </c>
      <c r="E1242" s="27" t="s">
        <v>2852</v>
      </c>
      <c r="F1242" s="27"/>
      <c r="G1242" s="224"/>
      <c r="Q1242" s="30" t="s">
        <v>750</v>
      </c>
      <c r="AH1242" s="27" t="s">
        <v>86</v>
      </c>
      <c r="AL1242" s="120" t="s">
        <v>47</v>
      </c>
      <c r="AS1242" s="39" t="s">
        <v>720</v>
      </c>
      <c r="BB1242" s="178" t="s">
        <v>2945</v>
      </c>
      <c r="BD1242" s="96"/>
      <c r="BF1242" s="27" t="s">
        <v>44</v>
      </c>
      <c r="BH1242" s="45"/>
      <c r="BP1242" s="26">
        <f>Tabela3[[#This Row],[1º trim/2025]]+Tabela3[[#This Row],[2º trim/2025]]+Tabela3[[#This Row],[3º trim/2025]]+Tabela3[[#This Row],[4º trim/2025]]</f>
        <v>0</v>
      </c>
    </row>
    <row r="1243" spans="1:72" hidden="1" x14ac:dyDescent="0.25">
      <c r="B1243" s="26">
        <v>1265</v>
      </c>
      <c r="C1243" s="36" t="s">
        <v>3917</v>
      </c>
      <c r="D1243" s="27" t="s">
        <v>2854</v>
      </c>
      <c r="E1243" s="27" t="s">
        <v>2855</v>
      </c>
      <c r="F1243" s="27"/>
      <c r="G1243" s="224"/>
      <c r="BB1243" s="178" t="s">
        <v>1185</v>
      </c>
      <c r="BD1243" s="96">
        <v>45376</v>
      </c>
      <c r="BE1243" s="46" t="s">
        <v>2602</v>
      </c>
      <c r="BH1243" s="45"/>
      <c r="BJ1243" s="26"/>
      <c r="BK1243" s="26"/>
      <c r="BL1243" s="26"/>
      <c r="BM1243" s="26"/>
      <c r="BN1243" s="26"/>
      <c r="BO1243" s="79"/>
      <c r="BP1243" s="26">
        <f>Tabela3[[#This Row],[1º trim/2025]]+Tabela3[[#This Row],[2º trim/2025]]+Tabela3[[#This Row],[3º trim/2025]]+Tabela3[[#This Row],[4º trim/2025]]</f>
        <v>0</v>
      </c>
      <c r="BQ1243" s="26"/>
      <c r="BR1243" s="26"/>
      <c r="BS1243" s="26"/>
      <c r="BT1243" s="26"/>
    </row>
    <row r="1244" spans="1:72" hidden="1" x14ac:dyDescent="0.25">
      <c r="B1244" s="26">
        <v>1266</v>
      </c>
      <c r="C1244" s="36" t="s">
        <v>3917</v>
      </c>
      <c r="D1244" s="27" t="s">
        <v>2854</v>
      </c>
      <c r="E1244" s="27" t="s">
        <v>2856</v>
      </c>
      <c r="F1244" s="27"/>
      <c r="G1244" s="224"/>
      <c r="Q1244" s="30" t="s">
        <v>750</v>
      </c>
      <c r="AC1244" s="26" t="s">
        <v>2857</v>
      </c>
      <c r="AH1244" s="27" t="s">
        <v>423</v>
      </c>
      <c r="AL1244" s="120" t="s">
        <v>47</v>
      </c>
      <c r="BB1244" s="178" t="s">
        <v>1185</v>
      </c>
      <c r="BD1244" s="96"/>
      <c r="BE1244" s="46" t="s">
        <v>2858</v>
      </c>
      <c r="BF1244" s="27" t="s">
        <v>44</v>
      </c>
      <c r="BH1244" s="45"/>
      <c r="BJ1244" s="26"/>
      <c r="BK1244" s="26"/>
      <c r="BL1244" s="26" t="e">
        <v>#VALUE!</v>
      </c>
      <c r="BM1244" s="26"/>
      <c r="BN1244" s="26"/>
      <c r="BO1244" s="79"/>
      <c r="BP1244" s="26">
        <f>Tabela3[[#This Row],[1º trim/2025]]+Tabela3[[#This Row],[2º trim/2025]]+Tabela3[[#This Row],[3º trim/2025]]+Tabela3[[#This Row],[4º trim/2025]]</f>
        <v>0</v>
      </c>
      <c r="BQ1244" s="26"/>
      <c r="BR1244" s="26"/>
      <c r="BS1244" s="26"/>
      <c r="BT1244" s="26"/>
    </row>
    <row r="1245" spans="1:72" hidden="1" x14ac:dyDescent="0.25">
      <c r="B1245" s="26">
        <v>1267</v>
      </c>
      <c r="C1245" s="36" t="s">
        <v>3915</v>
      </c>
      <c r="D1245" s="27" t="s">
        <v>2871</v>
      </c>
      <c r="E1245" s="27" t="s">
        <v>2872</v>
      </c>
      <c r="F1245" s="27"/>
      <c r="G1245" s="224"/>
      <c r="AF1245" s="27" t="s">
        <v>91</v>
      </c>
      <c r="BB1245" s="178" t="s">
        <v>1185</v>
      </c>
      <c r="BD1245" s="96">
        <v>45558</v>
      </c>
      <c r="BE1245" s="46" t="s">
        <v>2873</v>
      </c>
      <c r="BH1245" s="45"/>
      <c r="BJ1245" s="26"/>
      <c r="BK1245" s="26"/>
      <c r="BL1245" s="26"/>
      <c r="BM1245" s="26"/>
      <c r="BN1245" s="26"/>
      <c r="BO1245" s="79"/>
      <c r="BP1245" s="26">
        <f>Tabela3[[#This Row],[1º trim/2025]]+Tabela3[[#This Row],[2º trim/2025]]+Tabela3[[#This Row],[3º trim/2025]]+Tabela3[[#This Row],[4º trim/2025]]</f>
        <v>0</v>
      </c>
      <c r="BQ1245" s="26"/>
      <c r="BR1245" s="26"/>
      <c r="BS1245" s="26"/>
      <c r="BT1245" s="26"/>
    </row>
    <row r="1246" spans="1:72" hidden="1" x14ac:dyDescent="0.25">
      <c r="B1246" s="273">
        <v>1268</v>
      </c>
      <c r="D1246" s="118" t="s">
        <v>2874</v>
      </c>
      <c r="E1246" s="118" t="s">
        <v>2875</v>
      </c>
      <c r="AF1246" s="27" t="s">
        <v>84</v>
      </c>
      <c r="BB1246" s="178" t="s">
        <v>1185</v>
      </c>
      <c r="BD1246" s="96">
        <v>45742</v>
      </c>
      <c r="BE1246" s="46" t="s">
        <v>2117</v>
      </c>
      <c r="BH1246" s="45"/>
      <c r="BP1246" s="26">
        <f>Tabela3[[#This Row],[1º trim/2025]]+Tabela3[[#This Row],[2º trim/2025]]+Tabela3[[#This Row],[3º trim/2025]]+Tabela3[[#This Row],[4º trim/2025]]</f>
        <v>0</v>
      </c>
    </row>
    <row r="1247" spans="1:72" hidden="1" x14ac:dyDescent="0.25">
      <c r="B1247" s="26">
        <v>1269</v>
      </c>
      <c r="C1247" s="36" t="s">
        <v>3920</v>
      </c>
      <c r="D1247" s="27" t="s">
        <v>2880</v>
      </c>
      <c r="E1247" s="27" t="s">
        <v>3921</v>
      </c>
      <c r="F1247" s="27"/>
      <c r="G1247" s="224"/>
      <c r="Q1247" s="30" t="s">
        <v>750</v>
      </c>
      <c r="AC1247" s="26" t="s">
        <v>2009</v>
      </c>
      <c r="AH1247" s="27" t="s">
        <v>423</v>
      </c>
      <c r="AL1247" s="120" t="s">
        <v>47</v>
      </c>
      <c r="BB1247" s="178" t="s">
        <v>1185</v>
      </c>
      <c r="BD1247" s="96"/>
      <c r="BF1247" s="27" t="s">
        <v>44</v>
      </c>
      <c r="BH1247" s="45"/>
      <c r="BJ1247" s="26"/>
      <c r="BK1247" s="26"/>
      <c r="BL1247" s="26" t="e">
        <v>#VALUE!</v>
      </c>
      <c r="BM1247" s="26"/>
      <c r="BN1247" s="26"/>
      <c r="BO1247" s="79"/>
      <c r="BP1247" s="26">
        <f>Tabela3[[#This Row],[1º trim/2025]]+Tabela3[[#This Row],[2º trim/2025]]+Tabela3[[#This Row],[3º trim/2025]]+Tabela3[[#This Row],[4º trim/2025]]</f>
        <v>0</v>
      </c>
      <c r="BQ1247" s="26"/>
      <c r="BR1247" s="26"/>
      <c r="BS1247" s="26"/>
      <c r="BT1247" s="26"/>
    </row>
    <row r="1248" spans="1:72" hidden="1" x14ac:dyDescent="0.25">
      <c r="B1248" s="26">
        <v>1270</v>
      </c>
      <c r="C1248" s="36" t="s">
        <v>3913</v>
      </c>
      <c r="D1248" s="27" t="s">
        <v>2896</v>
      </c>
      <c r="E1248" s="27" t="s">
        <v>2897</v>
      </c>
      <c r="F1248" s="27"/>
      <c r="G1248" s="224"/>
      <c r="Q1248" s="30" t="s">
        <v>750</v>
      </c>
      <c r="AF1248" s="27" t="s">
        <v>84</v>
      </c>
      <c r="AH1248" s="27" t="s">
        <v>1733</v>
      </c>
      <c r="BB1248" s="210" t="s">
        <v>2879</v>
      </c>
      <c r="BD1248" s="96"/>
      <c r="BH1248" s="45"/>
      <c r="BP1248" s="26">
        <f>Tabela3[[#This Row],[1º trim/2025]]+Tabela3[[#This Row],[2º trim/2025]]+Tabela3[[#This Row],[3º trim/2025]]+Tabela3[[#This Row],[4º trim/2025]]</f>
        <v>0</v>
      </c>
    </row>
    <row r="1249" spans="1:72" hidden="1" x14ac:dyDescent="0.25">
      <c r="B1249" s="26">
        <v>1271</v>
      </c>
      <c r="C1249" s="36" t="s">
        <v>3913</v>
      </c>
      <c r="D1249" s="27" t="s">
        <v>2896</v>
      </c>
      <c r="E1249" s="27" t="s">
        <v>2898</v>
      </c>
      <c r="F1249" s="27"/>
      <c r="G1249" s="224"/>
      <c r="Q1249" s="30" t="s">
        <v>750</v>
      </c>
      <c r="AF1249" s="27" t="s">
        <v>84</v>
      </c>
      <c r="AH1249" s="27" t="s">
        <v>1733</v>
      </c>
      <c r="BB1249" s="178" t="s">
        <v>2879</v>
      </c>
      <c r="BD1249" s="96"/>
      <c r="BH1249" s="45"/>
      <c r="BP1249" s="26">
        <f>Tabela3[[#This Row],[1º trim/2025]]+Tabela3[[#This Row],[2º trim/2025]]+Tabela3[[#This Row],[3º trim/2025]]+Tabela3[[#This Row],[4º trim/2025]]</f>
        <v>0</v>
      </c>
    </row>
    <row r="1250" spans="1:72" hidden="1" x14ac:dyDescent="0.25">
      <c r="B1250" s="26">
        <v>1272</v>
      </c>
      <c r="C1250" s="36" t="s">
        <v>3913</v>
      </c>
      <c r="D1250" s="27" t="s">
        <v>2896</v>
      </c>
      <c r="E1250" s="27" t="s">
        <v>2899</v>
      </c>
      <c r="F1250" s="27"/>
      <c r="G1250" s="224"/>
      <c r="Q1250" s="30" t="s">
        <v>750</v>
      </c>
      <c r="AF1250" s="27" t="s">
        <v>84</v>
      </c>
      <c r="AH1250" s="27" t="s">
        <v>1733</v>
      </c>
      <c r="BB1250" s="185" t="s">
        <v>2879</v>
      </c>
      <c r="BD1250" s="96"/>
      <c r="BE1250" s="46" t="s">
        <v>2879</v>
      </c>
      <c r="BH1250" s="45"/>
      <c r="BJ1250" s="26"/>
      <c r="BK1250" s="26"/>
      <c r="BL1250" s="26" t="e">
        <v>#VALUE!</v>
      </c>
      <c r="BM1250" s="26"/>
      <c r="BN1250" s="26"/>
      <c r="BO1250" s="79"/>
      <c r="BP1250" s="26">
        <f>Tabela3[[#This Row],[1º trim/2025]]+Tabela3[[#This Row],[2º trim/2025]]+Tabela3[[#This Row],[3º trim/2025]]+Tabela3[[#This Row],[4º trim/2025]]</f>
        <v>0</v>
      </c>
      <c r="BQ1250" s="26"/>
      <c r="BR1250" s="26"/>
      <c r="BS1250" s="26"/>
      <c r="BT1250" s="26"/>
    </row>
    <row r="1251" spans="1:72" hidden="1" x14ac:dyDescent="0.25">
      <c r="B1251" s="26">
        <v>1273</v>
      </c>
      <c r="C1251" s="36" t="s">
        <v>3913</v>
      </c>
      <c r="D1251" s="27" t="s">
        <v>2896</v>
      </c>
      <c r="E1251" s="27" t="s">
        <v>2900</v>
      </c>
      <c r="F1251" s="27"/>
      <c r="G1251" s="224"/>
      <c r="Q1251" s="30" t="s">
        <v>750</v>
      </c>
      <c r="AF1251" s="27" t="s">
        <v>84</v>
      </c>
      <c r="AH1251" s="27" t="s">
        <v>1733</v>
      </c>
      <c r="BB1251" s="178" t="s">
        <v>2879</v>
      </c>
      <c r="BD1251" s="96"/>
      <c r="BH1251" s="45"/>
      <c r="BP1251" s="26">
        <f>Tabela3[[#This Row],[1º trim/2025]]+Tabela3[[#This Row],[2º trim/2025]]+Tabela3[[#This Row],[3º trim/2025]]+Tabela3[[#This Row],[4º trim/2025]]</f>
        <v>0</v>
      </c>
    </row>
    <row r="1252" spans="1:72" hidden="1" x14ac:dyDescent="0.25">
      <c r="B1252" s="26">
        <v>1274</v>
      </c>
      <c r="C1252" s="36" t="s">
        <v>3913</v>
      </c>
      <c r="D1252" s="27" t="s">
        <v>2901</v>
      </c>
      <c r="E1252" s="27" t="s">
        <v>2902</v>
      </c>
      <c r="F1252" s="27"/>
      <c r="G1252" s="224"/>
      <c r="Q1252" s="30" t="s">
        <v>750</v>
      </c>
      <c r="AF1252" s="27" t="s">
        <v>91</v>
      </c>
      <c r="AG1252" s="27" t="s">
        <v>1473</v>
      </c>
      <c r="BB1252" s="178" t="s">
        <v>1185</v>
      </c>
      <c r="BD1252" s="96"/>
      <c r="BE1252" s="46" t="s">
        <v>2903</v>
      </c>
      <c r="BH1252" s="45"/>
      <c r="BJ1252" s="26"/>
      <c r="BK1252" s="26"/>
      <c r="BL1252" s="26" t="e">
        <v>#VALUE!</v>
      </c>
      <c r="BM1252" s="26"/>
      <c r="BN1252" s="26"/>
      <c r="BO1252" s="79"/>
      <c r="BP1252" s="26">
        <f>Tabela3[[#This Row],[1º trim/2025]]+Tabela3[[#This Row],[2º trim/2025]]+Tabela3[[#This Row],[3º trim/2025]]+Tabela3[[#This Row],[4º trim/2025]]</f>
        <v>0</v>
      </c>
      <c r="BQ1252" s="26"/>
      <c r="BR1252" s="26"/>
      <c r="BS1252" s="26"/>
      <c r="BT1252" s="26"/>
    </row>
    <row r="1253" spans="1:72" hidden="1" x14ac:dyDescent="0.25">
      <c r="B1253" s="26">
        <v>1275</v>
      </c>
      <c r="C1253" s="36" t="s">
        <v>3913</v>
      </c>
      <c r="D1253" s="27" t="s">
        <v>2926</v>
      </c>
      <c r="E1253" s="27" t="s">
        <v>2927</v>
      </c>
      <c r="F1253" s="27"/>
      <c r="G1253" s="224"/>
      <c r="Q1253" s="30" t="s">
        <v>750</v>
      </c>
      <c r="AH1253" s="27" t="s">
        <v>751</v>
      </c>
      <c r="BB1253" s="178" t="s">
        <v>2879</v>
      </c>
      <c r="BD1253" s="96"/>
      <c r="BE1253" s="46" t="s">
        <v>2928</v>
      </c>
      <c r="BH1253" s="45"/>
      <c r="BJ1253" s="26"/>
      <c r="BK1253" s="26"/>
      <c r="BL1253" s="26" t="e">
        <v>#VALUE!</v>
      </c>
      <c r="BM1253" s="26"/>
      <c r="BN1253" s="26"/>
      <c r="BO1253" s="79"/>
      <c r="BP1253" s="26">
        <f>Tabela3[[#This Row],[1º trim/2025]]+Tabela3[[#This Row],[2º trim/2025]]+Tabela3[[#This Row],[3º trim/2025]]+Tabela3[[#This Row],[4º trim/2025]]</f>
        <v>0</v>
      </c>
      <c r="BQ1253" s="26"/>
      <c r="BR1253" s="26"/>
      <c r="BS1253" s="26"/>
      <c r="BT1253" s="26"/>
    </row>
    <row r="1254" spans="1:72" hidden="1" x14ac:dyDescent="0.25">
      <c r="B1254" s="26">
        <v>1276</v>
      </c>
      <c r="C1254" s="36" t="s">
        <v>3913</v>
      </c>
      <c r="D1254" s="27" t="s">
        <v>2929</v>
      </c>
      <c r="E1254" s="27" t="s">
        <v>3922</v>
      </c>
      <c r="F1254" s="27"/>
      <c r="G1254" s="224"/>
      <c r="Q1254" s="30" t="s">
        <v>750</v>
      </c>
      <c r="AP1254" s="38" t="s">
        <v>501</v>
      </c>
      <c r="AQ1254" s="38" t="s">
        <v>501</v>
      </c>
      <c r="AW1254" s="39">
        <v>897</v>
      </c>
      <c r="BB1254" s="178" t="s">
        <v>1185</v>
      </c>
      <c r="BD1254" s="96"/>
      <c r="BE1254" s="46" t="s">
        <v>2022</v>
      </c>
      <c r="BH1254" s="45"/>
      <c r="BJ1254" s="26"/>
      <c r="BK1254" s="26"/>
      <c r="BL1254" s="26"/>
      <c r="BM1254" s="26"/>
      <c r="BN1254" s="26"/>
      <c r="BO1254" s="79"/>
      <c r="BP1254" s="26">
        <f>Tabela3[[#This Row],[1º trim/2025]]+Tabela3[[#This Row],[2º trim/2025]]+Tabela3[[#This Row],[3º trim/2025]]+Tabela3[[#This Row],[4º trim/2025]]</f>
        <v>0</v>
      </c>
      <c r="BQ1254" s="26"/>
      <c r="BR1254" s="26"/>
      <c r="BS1254" s="26"/>
      <c r="BT1254" s="26"/>
    </row>
    <row r="1255" spans="1:72" hidden="1" x14ac:dyDescent="0.25">
      <c r="A1255" s="38" t="s">
        <v>47</v>
      </c>
      <c r="B1255" s="273">
        <v>1277</v>
      </c>
      <c r="C1255" s="38"/>
      <c r="D1255" s="118" t="s">
        <v>2932</v>
      </c>
      <c r="E1255" s="118" t="s">
        <v>2933</v>
      </c>
      <c r="AL1255" s="120" t="s">
        <v>47</v>
      </c>
      <c r="BB1255" s="210"/>
      <c r="BD1255" s="96">
        <v>45770</v>
      </c>
      <c r="BE1255" s="46" t="s">
        <v>2934</v>
      </c>
      <c r="BF1255" s="27" t="s">
        <v>44</v>
      </c>
      <c r="BH1255" s="45"/>
      <c r="BP1255" s="26">
        <f>Tabela3[[#This Row],[1º trim/2025]]+Tabela3[[#This Row],[2º trim/2025]]+Tabela3[[#This Row],[3º trim/2025]]+Tabela3[[#This Row],[4º trim/2025]]</f>
        <v>0</v>
      </c>
    </row>
    <row r="1256" spans="1:72" hidden="1" x14ac:dyDescent="0.25">
      <c r="B1256" s="26">
        <v>1278</v>
      </c>
      <c r="C1256" s="36">
        <v>2025</v>
      </c>
      <c r="D1256" s="27" t="s">
        <v>2937</v>
      </c>
      <c r="E1256" s="27" t="s">
        <v>3923</v>
      </c>
      <c r="F1256" s="27"/>
      <c r="G1256" s="224"/>
      <c r="Q1256" s="30" t="s">
        <v>750</v>
      </c>
      <c r="AC1256" s="26" t="s">
        <v>1967</v>
      </c>
      <c r="AO1256" s="184">
        <v>2025</v>
      </c>
      <c r="AP1256" s="38">
        <v>45786</v>
      </c>
      <c r="AV1256" s="42" t="s">
        <v>1871</v>
      </c>
      <c r="BB1256" s="178"/>
      <c r="BC1256" s="38">
        <v>45786</v>
      </c>
      <c r="BD1256" s="96"/>
      <c r="BH1256" s="45"/>
      <c r="BJ1256" s="26"/>
      <c r="BK1256" s="26"/>
      <c r="BL1256" s="26" t="e">
        <v>#VALUE!</v>
      </c>
      <c r="BM1256" s="26"/>
      <c r="BN1256" s="26"/>
      <c r="BO1256" s="79"/>
      <c r="BP1256" s="26">
        <f>Tabela3[[#This Row],[1º trim/2025]]+Tabela3[[#This Row],[2º trim/2025]]+Tabela3[[#This Row],[3º trim/2025]]+Tabela3[[#This Row],[4º trim/2025]]</f>
        <v>0</v>
      </c>
      <c r="BQ1256" s="26"/>
      <c r="BR1256" s="26"/>
      <c r="BS1256" s="26"/>
      <c r="BT1256" s="26"/>
    </row>
    <row r="1257" spans="1:72" hidden="1" x14ac:dyDescent="0.25">
      <c r="B1257" s="26">
        <v>1279</v>
      </c>
      <c r="C1257" s="36" t="s">
        <v>3913</v>
      </c>
      <c r="D1257" s="27" t="s">
        <v>2939</v>
      </c>
      <c r="E1257" s="27" t="s">
        <v>2940</v>
      </c>
      <c r="F1257" s="27"/>
      <c r="G1257" s="224"/>
      <c r="S1257" s="30" t="s">
        <v>2941</v>
      </c>
      <c r="T1257" s="31" t="s">
        <v>2942</v>
      </c>
      <c r="AC1257" s="26" t="s">
        <v>1932</v>
      </c>
      <c r="AE1257" s="26">
        <v>2024</v>
      </c>
      <c r="AF1257" s="27" t="s">
        <v>84</v>
      </c>
      <c r="AH1257" s="27" t="s">
        <v>86</v>
      </c>
      <c r="AI1257" s="118">
        <v>1</v>
      </c>
      <c r="AJ1257" s="184">
        <v>11</v>
      </c>
      <c r="AL1257" s="120" t="s">
        <v>47</v>
      </c>
      <c r="AM1257" s="110" t="s">
        <v>2943</v>
      </c>
      <c r="AS1257" s="39" t="s">
        <v>1840</v>
      </c>
      <c r="AT1257" s="40" t="s">
        <v>2944</v>
      </c>
      <c r="AU1257" s="41">
        <v>1</v>
      </c>
      <c r="AV1257" s="42" t="s">
        <v>573</v>
      </c>
      <c r="BB1257" s="185" t="s">
        <v>2945</v>
      </c>
      <c r="BD1257" s="96">
        <v>45461</v>
      </c>
      <c r="BE1257" s="46" t="s">
        <v>2945</v>
      </c>
      <c r="BF1257" s="27" t="s">
        <v>44</v>
      </c>
      <c r="BH1257" s="45"/>
      <c r="BJ1257" s="26"/>
      <c r="BK1257" s="26"/>
      <c r="BL1257" s="26" t="e">
        <v>#VALUE!</v>
      </c>
      <c r="BM1257" s="26"/>
      <c r="BN1257" s="26"/>
      <c r="BO1257" s="79"/>
      <c r="BP1257" s="26">
        <f>Tabela3[[#This Row],[1º trim/2025]]+Tabela3[[#This Row],[2º trim/2025]]+Tabela3[[#This Row],[3º trim/2025]]+Tabela3[[#This Row],[4º trim/2025]]</f>
        <v>0</v>
      </c>
      <c r="BQ1257" s="26"/>
      <c r="BR1257" s="26"/>
      <c r="BS1257" s="26"/>
      <c r="BT1257" s="26"/>
    </row>
    <row r="1258" spans="1:72" hidden="1" x14ac:dyDescent="0.25">
      <c r="B1258" s="273">
        <v>1280</v>
      </c>
      <c r="D1258" s="118" t="s">
        <v>2954</v>
      </c>
      <c r="E1258" s="118" t="s">
        <v>3924</v>
      </c>
      <c r="BB1258" s="178"/>
      <c r="BD1258" s="96">
        <v>45770</v>
      </c>
      <c r="BE1258" s="46" t="s">
        <v>2956</v>
      </c>
      <c r="BH1258" s="45"/>
      <c r="BP1258" s="26">
        <f>Tabela3[[#This Row],[1º trim/2025]]+Tabela3[[#This Row],[2º trim/2025]]+Tabela3[[#This Row],[3º trim/2025]]+Tabela3[[#This Row],[4º trim/2025]]</f>
        <v>0</v>
      </c>
    </row>
    <row r="1259" spans="1:72" hidden="1" x14ac:dyDescent="0.25">
      <c r="A1259" s="38" t="s">
        <v>47</v>
      </c>
      <c r="B1259" s="273">
        <v>1281</v>
      </c>
      <c r="C1259" s="38"/>
      <c r="D1259" s="118" t="s">
        <v>2990</v>
      </c>
      <c r="E1259" s="118" t="s">
        <v>2991</v>
      </c>
      <c r="P1259" s="38" t="s">
        <v>47</v>
      </c>
      <c r="AC1259" s="26" t="s">
        <v>2992</v>
      </c>
      <c r="AF1259" s="27" t="s">
        <v>82</v>
      </c>
      <c r="AH1259" s="27" t="s">
        <v>86</v>
      </c>
      <c r="AJ1259" s="184">
        <v>30</v>
      </c>
      <c r="AL1259" s="120" t="s">
        <v>47</v>
      </c>
      <c r="AM1259" s="110">
        <v>9667555</v>
      </c>
      <c r="BB1259" s="178"/>
      <c r="BD1259" s="96">
        <v>45770</v>
      </c>
      <c r="BF1259" s="27" t="s">
        <v>44</v>
      </c>
      <c r="BH1259" s="45"/>
      <c r="BP1259" s="26">
        <f>Tabela3[[#This Row],[1º trim/2025]]+Tabela3[[#This Row],[2º trim/2025]]+Tabela3[[#This Row],[3º trim/2025]]+Tabela3[[#This Row],[4º trim/2025]]</f>
        <v>0</v>
      </c>
    </row>
    <row r="1260" spans="1:72" hidden="1" x14ac:dyDescent="0.25">
      <c r="B1260" s="26">
        <v>1283</v>
      </c>
      <c r="C1260" s="36" t="s">
        <v>3915</v>
      </c>
      <c r="D1260" s="27" t="s">
        <v>3001</v>
      </c>
      <c r="E1260" s="27" t="s">
        <v>3925</v>
      </c>
      <c r="F1260" s="27"/>
      <c r="G1260" s="224"/>
      <c r="BB1260" s="178" t="s">
        <v>1185</v>
      </c>
      <c r="BD1260" s="96">
        <v>45642</v>
      </c>
      <c r="BE1260" s="46" t="s">
        <v>3003</v>
      </c>
      <c r="BH1260" s="45"/>
      <c r="BJ1260" s="26"/>
      <c r="BK1260" s="26"/>
      <c r="BL1260" s="26"/>
      <c r="BM1260" s="26"/>
      <c r="BN1260" s="26"/>
      <c r="BO1260" s="79"/>
      <c r="BP1260" s="26">
        <f>Tabela3[[#This Row],[1º trim/2025]]+Tabela3[[#This Row],[2º trim/2025]]+Tabela3[[#This Row],[3º trim/2025]]+Tabela3[[#This Row],[4º trim/2025]]</f>
        <v>0</v>
      </c>
      <c r="BQ1260" s="26"/>
      <c r="BR1260" s="26"/>
      <c r="BS1260" s="26"/>
      <c r="BT1260" s="26"/>
    </row>
    <row r="1261" spans="1:72" hidden="1" x14ac:dyDescent="0.25">
      <c r="B1261" s="26">
        <v>1284</v>
      </c>
      <c r="C1261" s="36">
        <v>2024</v>
      </c>
      <c r="D1261" s="27" t="s">
        <v>3028</v>
      </c>
      <c r="E1261" s="27" t="s">
        <v>3926</v>
      </c>
      <c r="F1261" s="27"/>
      <c r="G1261" s="224"/>
      <c r="AF1261" s="27" t="s">
        <v>84</v>
      </c>
      <c r="AI1261" s="118" t="s">
        <v>2523</v>
      </c>
      <c r="AL1261" s="120" t="s">
        <v>664</v>
      </c>
      <c r="AZ1261" s="110" t="s">
        <v>3927</v>
      </c>
      <c r="BB1261" s="178" t="s">
        <v>1185</v>
      </c>
      <c r="BD1261" s="96">
        <v>45558</v>
      </c>
      <c r="BH1261" s="45"/>
      <c r="BJ1261" s="26"/>
      <c r="BK1261" s="26"/>
      <c r="BL1261" s="26"/>
      <c r="BM1261" s="26"/>
      <c r="BN1261" s="26"/>
      <c r="BO1261" s="79"/>
      <c r="BP1261" s="26">
        <f>Tabela3[[#This Row],[1º trim/2025]]+Tabela3[[#This Row],[2º trim/2025]]+Tabela3[[#This Row],[3º trim/2025]]+Tabela3[[#This Row],[4º trim/2025]]</f>
        <v>0</v>
      </c>
      <c r="BQ1261" s="26"/>
      <c r="BR1261" s="26"/>
      <c r="BS1261" s="26"/>
      <c r="BT1261" s="26"/>
    </row>
    <row r="1262" spans="1:72" hidden="1" x14ac:dyDescent="0.25">
      <c r="B1262" s="26">
        <v>1285</v>
      </c>
      <c r="C1262" s="36" t="s">
        <v>3913</v>
      </c>
      <c r="D1262" s="27" t="s">
        <v>3051</v>
      </c>
      <c r="E1262" s="27" t="s">
        <v>2000</v>
      </c>
      <c r="F1262" s="27"/>
      <c r="G1262" s="224"/>
      <c r="Q1262" s="30" t="s">
        <v>750</v>
      </c>
      <c r="AH1262" s="27" t="s">
        <v>1818</v>
      </c>
      <c r="AU1262" s="205"/>
      <c r="BB1262" s="178" t="s">
        <v>1185</v>
      </c>
      <c r="BD1262" s="96"/>
      <c r="BE1262" s="46" t="s">
        <v>3052</v>
      </c>
      <c r="BH1262" s="45"/>
      <c r="BJ1262" s="26"/>
      <c r="BK1262" s="26"/>
      <c r="BL1262" s="26" t="e">
        <v>#VALUE!</v>
      </c>
      <c r="BM1262" s="26"/>
      <c r="BN1262" s="26"/>
      <c r="BO1262" s="79"/>
      <c r="BP1262" s="26">
        <f>Tabela3[[#This Row],[1º trim/2025]]+Tabela3[[#This Row],[2º trim/2025]]+Tabela3[[#This Row],[3º trim/2025]]+Tabela3[[#This Row],[4º trim/2025]]</f>
        <v>0</v>
      </c>
      <c r="BQ1262" s="26"/>
      <c r="BR1262" s="26"/>
      <c r="BS1262" s="26"/>
      <c r="BT1262" s="26"/>
    </row>
    <row r="1263" spans="1:72" hidden="1" x14ac:dyDescent="0.25">
      <c r="B1263" s="273">
        <v>1286</v>
      </c>
      <c r="D1263" s="118" t="s">
        <v>3060</v>
      </c>
      <c r="E1263" s="118" t="s">
        <v>3061</v>
      </c>
      <c r="BB1263" s="178"/>
      <c r="BD1263" s="96">
        <v>45770</v>
      </c>
      <c r="BH1263" s="45"/>
      <c r="BP1263" s="26">
        <f>Tabela3[[#This Row],[1º trim/2025]]+Tabela3[[#This Row],[2º trim/2025]]+Tabela3[[#This Row],[3º trim/2025]]+Tabela3[[#This Row],[4º trim/2025]]</f>
        <v>0</v>
      </c>
    </row>
    <row r="1264" spans="1:72" hidden="1" x14ac:dyDescent="0.25">
      <c r="B1264" s="26">
        <v>1288</v>
      </c>
      <c r="C1264" s="36" t="s">
        <v>3915</v>
      </c>
      <c r="D1264" s="27" t="s">
        <v>3066</v>
      </c>
      <c r="E1264" s="27" t="s">
        <v>3067</v>
      </c>
      <c r="F1264" s="27"/>
      <c r="G1264" s="224"/>
      <c r="BB1264" s="178" t="s">
        <v>2879</v>
      </c>
      <c r="BD1264" s="96">
        <v>45572</v>
      </c>
      <c r="BE1264" s="46" t="s">
        <v>3068</v>
      </c>
      <c r="BH1264" s="45"/>
      <c r="BJ1264" s="26"/>
      <c r="BK1264" s="26"/>
      <c r="BL1264" s="26"/>
      <c r="BM1264" s="26"/>
      <c r="BN1264" s="26"/>
      <c r="BO1264" s="79"/>
      <c r="BP1264" s="26">
        <f>Tabela3[[#This Row],[1º trim/2025]]+Tabela3[[#This Row],[2º trim/2025]]+Tabela3[[#This Row],[3º trim/2025]]+Tabela3[[#This Row],[4º trim/2025]]</f>
        <v>0</v>
      </c>
      <c r="BQ1264" s="26"/>
      <c r="BR1264" s="26"/>
      <c r="BS1264" s="26"/>
      <c r="BT1264" s="26"/>
    </row>
    <row r="1265" spans="1:72" hidden="1" x14ac:dyDescent="0.25">
      <c r="B1265" s="26">
        <v>1290</v>
      </c>
      <c r="C1265" s="36" t="s">
        <v>3913</v>
      </c>
      <c r="D1265" s="27" t="s">
        <v>3096</v>
      </c>
      <c r="E1265" s="27" t="s">
        <v>3097</v>
      </c>
      <c r="F1265" s="27"/>
      <c r="G1265" s="224"/>
      <c r="P1265" s="30" t="s">
        <v>67</v>
      </c>
      <c r="Q1265" s="30" t="s">
        <v>750</v>
      </c>
      <c r="AF1265" s="27" t="s">
        <v>3300</v>
      </c>
      <c r="BB1265" s="178" t="s">
        <v>1185</v>
      </c>
      <c r="BD1265" s="96"/>
      <c r="BH1265" s="45"/>
      <c r="BJ1265" s="26"/>
      <c r="BK1265" s="26"/>
      <c r="BL1265" s="26" t="e">
        <v>#VALUE!</v>
      </c>
      <c r="BM1265" s="26"/>
      <c r="BN1265" s="26"/>
      <c r="BO1265" s="79"/>
      <c r="BP1265" s="26">
        <f>Tabela3[[#This Row],[1º trim/2025]]+Tabela3[[#This Row],[2º trim/2025]]+Tabela3[[#This Row],[3º trim/2025]]+Tabela3[[#This Row],[4º trim/2025]]</f>
        <v>0</v>
      </c>
      <c r="BQ1265" s="26"/>
      <c r="BR1265" s="26"/>
      <c r="BS1265" s="26"/>
      <c r="BT1265" s="26"/>
    </row>
    <row r="1266" spans="1:72" hidden="1" x14ac:dyDescent="0.25">
      <c r="B1266" s="273">
        <v>1293</v>
      </c>
      <c r="C1266" s="36" t="s">
        <v>3913</v>
      </c>
      <c r="D1266" s="118" t="s">
        <v>3124</v>
      </c>
      <c r="E1266" s="118" t="s">
        <v>3125</v>
      </c>
      <c r="Q1266" s="30" t="s">
        <v>750</v>
      </c>
      <c r="AF1266" s="27" t="s">
        <v>82</v>
      </c>
      <c r="AM1266" s="110">
        <v>9246305</v>
      </c>
      <c r="BB1266" s="110"/>
      <c r="BC1266" s="204"/>
      <c r="BD1266" s="96">
        <v>45742</v>
      </c>
      <c r="BE1266" s="27" t="s">
        <v>2876</v>
      </c>
      <c r="BF1266" s="46"/>
      <c r="BH1266" s="45"/>
      <c r="BP1266" s="26">
        <f>Tabela3[[#This Row],[1º trim/2025]]+Tabela3[[#This Row],[2º trim/2025]]+Tabela3[[#This Row],[3º trim/2025]]+Tabela3[[#This Row],[4º trim/2025]]</f>
        <v>0</v>
      </c>
    </row>
    <row r="1267" spans="1:72" hidden="1" x14ac:dyDescent="0.25">
      <c r="B1267" s="273">
        <v>1294</v>
      </c>
      <c r="D1267" s="118" t="s">
        <v>3129</v>
      </c>
      <c r="E1267" s="118" t="s">
        <v>3130</v>
      </c>
      <c r="Q1267" s="30" t="s">
        <v>750</v>
      </c>
      <c r="AH1267" s="27" t="s">
        <v>423</v>
      </c>
      <c r="AT1267" s="40" t="s">
        <v>58</v>
      </c>
      <c r="BB1267" s="178"/>
      <c r="BD1267" s="96">
        <v>45742</v>
      </c>
      <c r="BE1267" s="46" t="s">
        <v>3928</v>
      </c>
      <c r="BH1267" s="45"/>
      <c r="BP1267" s="26">
        <f>Tabela3[[#This Row],[1º trim/2025]]+Tabela3[[#This Row],[2º trim/2025]]+Tabela3[[#This Row],[3º trim/2025]]+Tabela3[[#This Row],[4º trim/2025]]</f>
        <v>0</v>
      </c>
    </row>
    <row r="1268" spans="1:72" hidden="1" x14ac:dyDescent="0.25">
      <c r="A1268" s="26" t="s">
        <v>2735</v>
      </c>
      <c r="B1268" s="26">
        <v>1295</v>
      </c>
      <c r="D1268" s="27" t="s">
        <v>3132</v>
      </c>
      <c r="E1268" s="27" t="s">
        <v>3133</v>
      </c>
      <c r="F1268" s="27"/>
      <c r="G1268" s="224"/>
      <c r="AN1268" s="27" t="s">
        <v>2108</v>
      </c>
      <c r="BB1268" s="178" t="s">
        <v>3134</v>
      </c>
      <c r="BD1268" s="96">
        <v>45742</v>
      </c>
      <c r="BE1268" s="46" t="s">
        <v>3135</v>
      </c>
      <c r="BH1268" s="45"/>
      <c r="BP1268" s="26">
        <f>Tabela3[[#This Row],[1º trim/2025]]+Tabela3[[#This Row],[2º trim/2025]]+Tabela3[[#This Row],[3º trim/2025]]+Tabela3[[#This Row],[4º trim/2025]]</f>
        <v>0</v>
      </c>
    </row>
    <row r="1269" spans="1:72" hidden="1" x14ac:dyDescent="0.25">
      <c r="B1269" s="273">
        <v>1297</v>
      </c>
      <c r="D1269" s="118" t="s">
        <v>3141</v>
      </c>
      <c r="E1269" s="118" t="s">
        <v>3142</v>
      </c>
      <c r="AE1269" s="26">
        <v>2024</v>
      </c>
      <c r="BB1269" s="178"/>
      <c r="BD1269" s="96">
        <v>45742</v>
      </c>
      <c r="BH1269" s="45"/>
      <c r="BP1269" s="26">
        <f>Tabela3[[#This Row],[1º trim/2025]]+Tabela3[[#This Row],[2º trim/2025]]+Tabela3[[#This Row],[3º trim/2025]]+Tabela3[[#This Row],[4º trim/2025]]</f>
        <v>0</v>
      </c>
    </row>
    <row r="1270" spans="1:72" hidden="1" x14ac:dyDescent="0.25">
      <c r="B1270" s="26">
        <v>1298</v>
      </c>
      <c r="C1270" s="36" t="s">
        <v>3913</v>
      </c>
      <c r="D1270" s="27" t="s">
        <v>3169</v>
      </c>
      <c r="E1270" s="27" t="s">
        <v>3170</v>
      </c>
      <c r="F1270" s="27"/>
      <c r="G1270" s="224"/>
      <c r="Q1270" s="30" t="s">
        <v>750</v>
      </c>
      <c r="BB1270" s="178" t="s">
        <v>2879</v>
      </c>
      <c r="BD1270" s="96">
        <v>45558</v>
      </c>
      <c r="BE1270" s="46" t="s">
        <v>3171</v>
      </c>
      <c r="BH1270" s="45"/>
      <c r="BJ1270" s="26"/>
      <c r="BK1270" s="26"/>
      <c r="BL1270" s="26" t="e">
        <v>#VALUE!</v>
      </c>
      <c r="BM1270" s="26"/>
      <c r="BN1270" s="26"/>
      <c r="BO1270" s="79"/>
      <c r="BP1270" s="26">
        <f>Tabela3[[#This Row],[1º trim/2025]]+Tabela3[[#This Row],[2º trim/2025]]+Tabela3[[#This Row],[3º trim/2025]]+Tabela3[[#This Row],[4º trim/2025]]</f>
        <v>0</v>
      </c>
      <c r="BQ1270" s="26"/>
      <c r="BR1270" s="26"/>
      <c r="BS1270" s="26"/>
      <c r="BT1270" s="26"/>
    </row>
    <row r="1271" spans="1:72" hidden="1" x14ac:dyDescent="0.25">
      <c r="B1271" s="273">
        <v>1299</v>
      </c>
      <c r="D1271" s="118" t="s">
        <v>3183</v>
      </c>
      <c r="E1271" s="118" t="s">
        <v>3184</v>
      </c>
      <c r="BB1271" s="178"/>
      <c r="BD1271" s="96">
        <v>45742</v>
      </c>
      <c r="BE1271" s="46" t="s">
        <v>2956</v>
      </c>
      <c r="BH1271" s="45"/>
      <c r="BP1271" s="26">
        <f>Tabela3[[#This Row],[1º trim/2025]]+Tabela3[[#This Row],[2º trim/2025]]+Tabela3[[#This Row],[3º trim/2025]]+Tabela3[[#This Row],[4º trim/2025]]</f>
        <v>0</v>
      </c>
    </row>
    <row r="1272" spans="1:72" hidden="1" x14ac:dyDescent="0.25">
      <c r="A1272" s="26" t="s">
        <v>501</v>
      </c>
      <c r="B1272" s="273">
        <v>1300</v>
      </c>
      <c r="D1272" s="118" t="s">
        <v>3195</v>
      </c>
      <c r="E1272" s="118" t="s">
        <v>3196</v>
      </c>
      <c r="F1272" s="118" t="s">
        <v>3929</v>
      </c>
      <c r="G1272" s="296" t="s">
        <v>3654</v>
      </c>
      <c r="Q1272" s="30" t="s">
        <v>750</v>
      </c>
      <c r="AF1272" s="27" t="s">
        <v>84</v>
      </c>
      <c r="AH1272" s="27" t="s">
        <v>86</v>
      </c>
      <c r="AL1272" s="120" t="s">
        <v>29</v>
      </c>
      <c r="AM1272" s="110">
        <v>9247405</v>
      </c>
      <c r="AN1272" s="27" t="s">
        <v>154</v>
      </c>
      <c r="AP1272" s="38" t="s">
        <v>501</v>
      </c>
      <c r="AQ1272" s="38" t="s">
        <v>501</v>
      </c>
      <c r="AS1272" s="39" t="s">
        <v>31</v>
      </c>
      <c r="AT1272" s="40" t="s">
        <v>424</v>
      </c>
      <c r="AY1272" s="30" t="s">
        <v>2756</v>
      </c>
      <c r="BB1272" s="211" t="s">
        <v>2756</v>
      </c>
      <c r="BD1272" s="96">
        <v>45742</v>
      </c>
      <c r="BE1272" s="46" t="s">
        <v>3197</v>
      </c>
      <c r="BH1272" s="45"/>
      <c r="BP1272" s="26">
        <f>Tabela3[[#This Row],[1º trim/2025]]+Tabela3[[#This Row],[2º trim/2025]]+Tabela3[[#This Row],[3º trim/2025]]+Tabela3[[#This Row],[4º trim/2025]]</f>
        <v>0</v>
      </c>
    </row>
    <row r="1273" spans="1:72" hidden="1" x14ac:dyDescent="0.25">
      <c r="B1273" s="26">
        <v>1301</v>
      </c>
      <c r="C1273" s="36" t="s">
        <v>3913</v>
      </c>
      <c r="D1273" s="27" t="s">
        <v>3198</v>
      </c>
      <c r="E1273" s="27" t="s">
        <v>3199</v>
      </c>
      <c r="F1273" s="27"/>
      <c r="G1273" s="224"/>
      <c r="Q1273" s="30" t="s">
        <v>750</v>
      </c>
      <c r="AH1273" s="27" t="s">
        <v>86</v>
      </c>
      <c r="AL1273" s="120" t="s">
        <v>47</v>
      </c>
      <c r="BB1273" s="178" t="s">
        <v>2879</v>
      </c>
      <c r="BD1273" s="96"/>
      <c r="BF1273" s="27" t="s">
        <v>44</v>
      </c>
      <c r="BH1273" s="45"/>
      <c r="BJ1273" s="26"/>
      <c r="BK1273" s="26"/>
      <c r="BL1273" s="26" t="e">
        <v>#VALUE!</v>
      </c>
      <c r="BM1273" s="26"/>
      <c r="BN1273" s="26"/>
      <c r="BO1273" s="79"/>
      <c r="BP1273" s="26">
        <f>Tabela3[[#This Row],[1º trim/2025]]+Tabela3[[#This Row],[2º trim/2025]]+Tabela3[[#This Row],[3º trim/2025]]+Tabela3[[#This Row],[4º trim/2025]]</f>
        <v>0</v>
      </c>
      <c r="BQ1273" s="26"/>
      <c r="BR1273" s="26"/>
      <c r="BS1273" s="26"/>
      <c r="BT1273" s="26"/>
    </row>
    <row r="1274" spans="1:72" hidden="1" x14ac:dyDescent="0.25">
      <c r="B1274" s="26">
        <v>1302</v>
      </c>
      <c r="C1274" s="36" t="s">
        <v>3930</v>
      </c>
      <c r="D1274" s="27" t="s">
        <v>3200</v>
      </c>
      <c r="E1274" s="27" t="s">
        <v>3201</v>
      </c>
      <c r="F1274" s="27"/>
      <c r="G1274" s="224"/>
      <c r="Q1274" s="30" t="s">
        <v>750</v>
      </c>
      <c r="AC1274" s="26" t="s">
        <v>3202</v>
      </c>
      <c r="AH1274" s="27" t="s">
        <v>423</v>
      </c>
      <c r="AL1274" s="120" t="s">
        <v>29</v>
      </c>
      <c r="AY1274" s="30" t="s">
        <v>2756</v>
      </c>
      <c r="BB1274" s="178" t="s">
        <v>1185</v>
      </c>
      <c r="BD1274" s="96"/>
      <c r="BE1274" s="46" t="s">
        <v>3203</v>
      </c>
      <c r="BH1274" s="45"/>
      <c r="BJ1274" s="26"/>
      <c r="BK1274" s="26"/>
      <c r="BL1274" s="26" t="s">
        <v>3931</v>
      </c>
      <c r="BM1274" s="26"/>
      <c r="BN1274" s="26"/>
      <c r="BO1274" s="79"/>
      <c r="BP1274" s="26">
        <f>Tabela3[[#This Row],[1º trim/2025]]+Tabela3[[#This Row],[2º trim/2025]]+Tabela3[[#This Row],[3º trim/2025]]+Tabela3[[#This Row],[4º trim/2025]]</f>
        <v>0</v>
      </c>
      <c r="BQ1274" s="26"/>
      <c r="BR1274" s="26"/>
      <c r="BS1274" s="26"/>
      <c r="BT1274" s="26"/>
    </row>
    <row r="1275" spans="1:72" hidden="1" x14ac:dyDescent="0.25">
      <c r="B1275" s="273">
        <v>1303</v>
      </c>
      <c r="D1275" s="118" t="s">
        <v>3204</v>
      </c>
      <c r="E1275" s="118" t="s">
        <v>3205</v>
      </c>
      <c r="BB1275" s="178"/>
      <c r="BD1275" s="96">
        <v>45742</v>
      </c>
      <c r="BE1275" s="46" t="s">
        <v>2956</v>
      </c>
      <c r="BH1275" s="45"/>
      <c r="BP1275" s="26">
        <f>Tabela3[[#This Row],[1º trim/2025]]+Tabela3[[#This Row],[2º trim/2025]]+Tabela3[[#This Row],[3º trim/2025]]+Tabela3[[#This Row],[4º trim/2025]]</f>
        <v>0</v>
      </c>
    </row>
    <row r="1276" spans="1:72" ht="19.899999999999999" hidden="1" customHeight="1" x14ac:dyDescent="0.25">
      <c r="B1276" s="26">
        <v>1304</v>
      </c>
      <c r="C1276" s="36" t="s">
        <v>3915</v>
      </c>
      <c r="D1276" s="27" t="s">
        <v>3224</v>
      </c>
      <c r="E1276" s="27" t="s">
        <v>3225</v>
      </c>
      <c r="F1276" s="27"/>
      <c r="G1276" s="224"/>
      <c r="AF1276" s="27" t="s">
        <v>91</v>
      </c>
      <c r="BB1276" s="178" t="s">
        <v>1185</v>
      </c>
      <c r="BD1276" s="96">
        <v>45558</v>
      </c>
      <c r="BE1276" s="46" t="s">
        <v>3226</v>
      </c>
      <c r="BH1276" s="45"/>
      <c r="BJ1276" s="26"/>
      <c r="BK1276" s="26"/>
      <c r="BL1276" s="26"/>
      <c r="BM1276" s="26"/>
      <c r="BN1276" s="26"/>
      <c r="BO1276" s="79"/>
      <c r="BP1276" s="26">
        <f>Tabela3[[#This Row],[1º trim/2025]]+Tabela3[[#This Row],[2º trim/2025]]+Tabela3[[#This Row],[3º trim/2025]]+Tabela3[[#This Row],[4º trim/2025]]</f>
        <v>0</v>
      </c>
      <c r="BQ1276" s="26"/>
      <c r="BR1276" s="26"/>
      <c r="BS1276" s="26"/>
      <c r="BT1276" s="26"/>
    </row>
    <row r="1277" spans="1:72" hidden="1" x14ac:dyDescent="0.25">
      <c r="B1277" s="273">
        <v>1305</v>
      </c>
      <c r="D1277" s="118" t="s">
        <v>3229</v>
      </c>
      <c r="E1277" s="118" t="s">
        <v>3932</v>
      </c>
      <c r="BB1277" s="178"/>
      <c r="BD1277" s="96">
        <v>45742</v>
      </c>
      <c r="BH1277" s="45"/>
      <c r="BP1277" s="26">
        <f>Tabela3[[#This Row],[1º trim/2025]]+Tabela3[[#This Row],[2º trim/2025]]+Tabela3[[#This Row],[3º trim/2025]]+Tabela3[[#This Row],[4º trim/2025]]</f>
        <v>0</v>
      </c>
    </row>
    <row r="1278" spans="1:72" hidden="1" x14ac:dyDescent="0.25">
      <c r="B1278" s="26">
        <v>1306</v>
      </c>
      <c r="C1278" s="36" t="s">
        <v>3917</v>
      </c>
      <c r="D1278" s="27" t="s">
        <v>3233</v>
      </c>
      <c r="E1278" s="27" t="s">
        <v>3234</v>
      </c>
      <c r="F1278" s="27"/>
      <c r="G1278" s="224"/>
      <c r="BB1278" s="185" t="s">
        <v>2879</v>
      </c>
      <c r="BD1278" s="96"/>
      <c r="BE1278" s="46" t="s">
        <v>2879</v>
      </c>
      <c r="BH1278" s="45"/>
      <c r="BJ1278" s="26"/>
      <c r="BK1278" s="26"/>
      <c r="BL1278" s="26"/>
      <c r="BM1278" s="26"/>
      <c r="BN1278" s="26"/>
      <c r="BO1278" s="79"/>
      <c r="BP1278" s="26">
        <f>Tabela3[[#This Row],[1º trim/2025]]+Tabela3[[#This Row],[2º trim/2025]]+Tabela3[[#This Row],[3º trim/2025]]+Tabela3[[#This Row],[4º trim/2025]]</f>
        <v>0</v>
      </c>
      <c r="BQ1278" s="26"/>
      <c r="BR1278" s="26"/>
      <c r="BS1278" s="26"/>
      <c r="BT1278" s="26"/>
    </row>
    <row r="1279" spans="1:72" hidden="1" x14ac:dyDescent="0.25">
      <c r="B1279" s="273">
        <v>1307</v>
      </c>
      <c r="D1279" s="118" t="s">
        <v>3235</v>
      </c>
      <c r="E1279" s="118" t="s">
        <v>3236</v>
      </c>
      <c r="AF1279" s="27" t="s">
        <v>610</v>
      </c>
      <c r="BB1279" s="210"/>
      <c r="BD1279" s="96">
        <v>45742</v>
      </c>
      <c r="BE1279" s="46" t="s">
        <v>2876</v>
      </c>
      <c r="BH1279" s="45"/>
      <c r="BP1279" s="26">
        <f>Tabela3[[#This Row],[1º trim/2025]]+Tabela3[[#This Row],[2º trim/2025]]+Tabela3[[#This Row],[3º trim/2025]]+Tabela3[[#This Row],[4º trim/2025]]</f>
        <v>0</v>
      </c>
    </row>
    <row r="1280" spans="1:72" hidden="1" x14ac:dyDescent="0.25">
      <c r="B1280" s="273">
        <v>1308</v>
      </c>
      <c r="D1280" s="118" t="s">
        <v>3240</v>
      </c>
      <c r="E1280" s="118" t="s">
        <v>3241</v>
      </c>
      <c r="AM1280" s="110" t="s">
        <v>3242</v>
      </c>
      <c r="AN1280" s="27" t="s">
        <v>154</v>
      </c>
      <c r="AP1280" s="38" t="s">
        <v>501</v>
      </c>
      <c r="AQ1280" s="38" t="s">
        <v>501</v>
      </c>
      <c r="AR1280" s="39" t="s">
        <v>664</v>
      </c>
      <c r="AS1280" s="39" t="s">
        <v>31</v>
      </c>
      <c r="AT1280" s="40" t="s">
        <v>2250</v>
      </c>
      <c r="AU1280" s="41">
        <v>2.5</v>
      </c>
      <c r="AV1280" s="42" t="s">
        <v>1138</v>
      </c>
      <c r="BB1280" s="178"/>
      <c r="BD1280" s="96">
        <v>45742</v>
      </c>
      <c r="BE1280" s="46" t="s">
        <v>3243</v>
      </c>
      <c r="BH1280" s="45"/>
      <c r="BP1280" s="26">
        <f>Tabela3[[#This Row],[1º trim/2025]]+Tabela3[[#This Row],[2º trim/2025]]+Tabela3[[#This Row],[3º trim/2025]]+Tabela3[[#This Row],[4º trim/2025]]</f>
        <v>0</v>
      </c>
    </row>
    <row r="1281" spans="1:72" hidden="1" x14ac:dyDescent="0.25">
      <c r="B1281" s="26">
        <v>1309</v>
      </c>
      <c r="C1281" s="36" t="s">
        <v>3913</v>
      </c>
      <c r="D1281" s="27" t="s">
        <v>3244</v>
      </c>
      <c r="E1281" s="27" t="s">
        <v>3245</v>
      </c>
      <c r="F1281" s="27"/>
      <c r="G1281" s="224"/>
      <c r="AC1281" s="26" t="s">
        <v>572</v>
      </c>
      <c r="BB1281" s="178" t="s">
        <v>1185</v>
      </c>
      <c r="BD1281" s="96"/>
      <c r="BE1281" s="46" t="s">
        <v>3246</v>
      </c>
      <c r="BH1281" s="45"/>
      <c r="BJ1281" s="26"/>
      <c r="BK1281" s="26"/>
      <c r="BL1281" s="26" t="e">
        <v>#VALUE!</v>
      </c>
      <c r="BM1281" s="26"/>
      <c r="BN1281" s="26"/>
      <c r="BO1281" s="79"/>
      <c r="BP1281" s="26">
        <f>Tabela3[[#This Row],[1º trim/2025]]+Tabela3[[#This Row],[2º trim/2025]]+Tabela3[[#This Row],[3º trim/2025]]+Tabela3[[#This Row],[4º trim/2025]]</f>
        <v>0</v>
      </c>
      <c r="BQ1281" s="26"/>
      <c r="BR1281" s="26"/>
      <c r="BS1281" s="26"/>
      <c r="BT1281" s="26"/>
    </row>
    <row r="1282" spans="1:72" hidden="1" x14ac:dyDescent="0.25">
      <c r="A1282" s="38" t="s">
        <v>47</v>
      </c>
      <c r="B1282" s="273">
        <v>1310</v>
      </c>
      <c r="C1282" s="38"/>
      <c r="D1282" s="118" t="s">
        <v>3251</v>
      </c>
      <c r="E1282" s="118" t="s">
        <v>3252</v>
      </c>
      <c r="P1282" s="38" t="s">
        <v>47</v>
      </c>
      <c r="AL1282" s="120" t="s">
        <v>47</v>
      </c>
      <c r="AV1282" s="42" t="s">
        <v>2128</v>
      </c>
      <c r="BB1282" s="178"/>
      <c r="BD1282" s="96">
        <v>45742</v>
      </c>
      <c r="BE1282" s="46" t="s">
        <v>3253</v>
      </c>
      <c r="BF1282" s="27" t="s">
        <v>44</v>
      </c>
      <c r="BH1282" s="45"/>
      <c r="BP1282" s="26">
        <f>Tabela3[[#This Row],[1º trim/2025]]+Tabela3[[#This Row],[2º trim/2025]]+Tabela3[[#This Row],[3º trim/2025]]+Tabela3[[#This Row],[4º trim/2025]]</f>
        <v>0</v>
      </c>
    </row>
    <row r="1283" spans="1:72" hidden="1" x14ac:dyDescent="0.25">
      <c r="B1283" s="26">
        <v>1311</v>
      </c>
      <c r="C1283" s="36" t="s">
        <v>3913</v>
      </c>
      <c r="D1283" s="27" t="s">
        <v>3254</v>
      </c>
      <c r="E1283" s="27" t="s">
        <v>3255</v>
      </c>
      <c r="F1283" s="27"/>
      <c r="G1283" s="224"/>
      <c r="Q1283" s="30" t="s">
        <v>750</v>
      </c>
      <c r="BB1283" s="178" t="s">
        <v>1185</v>
      </c>
      <c r="BD1283" s="96"/>
      <c r="BH1283" s="45"/>
      <c r="BJ1283" s="26"/>
      <c r="BK1283" s="26"/>
      <c r="BL1283" s="26" t="e">
        <v>#VALUE!</v>
      </c>
      <c r="BM1283" s="26"/>
      <c r="BN1283" s="26"/>
      <c r="BO1283" s="79"/>
      <c r="BP1283" s="26">
        <f>Tabela3[[#This Row],[1º trim/2025]]+Tabela3[[#This Row],[2º trim/2025]]+Tabela3[[#This Row],[3º trim/2025]]+Tabela3[[#This Row],[4º trim/2025]]</f>
        <v>0</v>
      </c>
      <c r="BQ1283" s="26"/>
      <c r="BR1283" s="26"/>
      <c r="BS1283" s="26"/>
      <c r="BT1283" s="26"/>
    </row>
    <row r="1284" spans="1:72" hidden="1" x14ac:dyDescent="0.25">
      <c r="B1284" s="26">
        <v>1312</v>
      </c>
      <c r="C1284" s="36" t="s">
        <v>3913</v>
      </c>
      <c r="D1284" s="27" t="s">
        <v>3256</v>
      </c>
      <c r="E1284" s="27" t="s">
        <v>3257</v>
      </c>
      <c r="F1284" s="27"/>
      <c r="G1284" s="224"/>
      <c r="Q1284" s="30" t="s">
        <v>750</v>
      </c>
      <c r="AF1284" s="27" t="s">
        <v>610</v>
      </c>
      <c r="BB1284" s="178" t="s">
        <v>1185</v>
      </c>
      <c r="BD1284" s="96"/>
      <c r="BH1284" s="45"/>
      <c r="BJ1284" s="26"/>
      <c r="BK1284" s="26"/>
      <c r="BL1284" s="26" t="e">
        <v>#VALUE!</v>
      </c>
      <c r="BM1284" s="26"/>
      <c r="BN1284" s="26"/>
      <c r="BO1284" s="79"/>
      <c r="BP1284" s="26">
        <f>Tabela3[[#This Row],[1º trim/2025]]+Tabela3[[#This Row],[2º trim/2025]]+Tabela3[[#This Row],[3º trim/2025]]+Tabela3[[#This Row],[4º trim/2025]]</f>
        <v>0</v>
      </c>
      <c r="BQ1284" s="26"/>
      <c r="BR1284" s="26"/>
      <c r="BS1284" s="26"/>
      <c r="BT1284" s="26"/>
    </row>
    <row r="1285" spans="1:72" hidden="1" x14ac:dyDescent="0.25">
      <c r="B1285" s="26">
        <v>1313</v>
      </c>
      <c r="C1285" s="36" t="s">
        <v>3933</v>
      </c>
      <c r="D1285" s="27" t="s">
        <v>1604</v>
      </c>
      <c r="E1285" s="27" t="s">
        <v>1605</v>
      </c>
      <c r="F1285" s="27"/>
      <c r="G1285" s="224"/>
      <c r="Q1285" s="30" t="s">
        <v>750</v>
      </c>
      <c r="AC1285" s="26" t="s">
        <v>1606</v>
      </c>
      <c r="AH1285" s="27" t="s">
        <v>423</v>
      </c>
      <c r="AW1285" s="39">
        <v>802</v>
      </c>
      <c r="AY1285" s="30" t="s">
        <v>1607</v>
      </c>
      <c r="BB1285" s="178" t="s">
        <v>1185</v>
      </c>
      <c r="BD1285" s="96"/>
      <c r="BE1285" s="46" t="s">
        <v>1186</v>
      </c>
      <c r="BH1285" s="45"/>
      <c r="BJ1285" s="26"/>
      <c r="BK1285" s="26"/>
      <c r="BL1285" s="26" t="e">
        <v>#VALUE!</v>
      </c>
      <c r="BM1285" s="26"/>
      <c r="BN1285" s="26"/>
      <c r="BO1285" s="79"/>
      <c r="BP1285" s="26">
        <f>Tabela3[[#This Row],[1º trim/2025]]+Tabela3[[#This Row],[2º trim/2025]]+Tabela3[[#This Row],[3º trim/2025]]+Tabela3[[#This Row],[4º trim/2025]]</f>
        <v>0</v>
      </c>
      <c r="BQ1285" s="26"/>
      <c r="BR1285" s="26"/>
      <c r="BS1285" s="26"/>
      <c r="BT1285" s="26"/>
    </row>
    <row r="1286" spans="1:72" hidden="1" x14ac:dyDescent="0.25">
      <c r="B1286" s="26">
        <v>1314</v>
      </c>
      <c r="C1286" s="36" t="s">
        <v>3913</v>
      </c>
      <c r="D1286" s="27" t="s">
        <v>3262</v>
      </c>
      <c r="E1286" s="27" t="s">
        <v>3263</v>
      </c>
      <c r="F1286" s="27"/>
      <c r="G1286" s="224"/>
      <c r="Q1286" s="30" t="s">
        <v>750</v>
      </c>
      <c r="AC1286" s="26" t="s">
        <v>3264</v>
      </c>
      <c r="AF1286" s="27" t="s">
        <v>610</v>
      </c>
      <c r="AH1286" s="27" t="s">
        <v>423</v>
      </c>
      <c r="AY1286" s="30" t="s">
        <v>2756</v>
      </c>
      <c r="BB1286" s="178" t="s">
        <v>1185</v>
      </c>
      <c r="BD1286" s="96"/>
      <c r="BE1286" s="46" t="s">
        <v>3265</v>
      </c>
      <c r="BH1286" s="45"/>
      <c r="BJ1286" s="26"/>
      <c r="BK1286" s="26"/>
      <c r="BL1286" s="26" t="e">
        <v>#VALUE!</v>
      </c>
      <c r="BM1286" s="26"/>
      <c r="BN1286" s="26"/>
      <c r="BO1286" s="79"/>
      <c r="BP1286" s="26">
        <f>Tabela3[[#This Row],[1º trim/2025]]+Tabela3[[#This Row],[2º trim/2025]]+Tabela3[[#This Row],[3º trim/2025]]+Tabela3[[#This Row],[4º trim/2025]]</f>
        <v>0</v>
      </c>
      <c r="BQ1286" s="26"/>
      <c r="BR1286" s="26"/>
      <c r="BS1286" s="26"/>
      <c r="BT1286" s="26"/>
    </row>
    <row r="1287" spans="1:72" hidden="1" x14ac:dyDescent="0.25">
      <c r="B1287" s="273">
        <v>1315</v>
      </c>
      <c r="D1287" s="118" t="s">
        <v>3269</v>
      </c>
      <c r="E1287" s="118" t="s">
        <v>3934</v>
      </c>
      <c r="BB1287" s="178"/>
      <c r="BD1287" s="96">
        <v>45742</v>
      </c>
      <c r="BE1287" s="46" t="s">
        <v>3271</v>
      </c>
      <c r="BH1287" s="45"/>
      <c r="BP1287" s="26">
        <f>Tabela3[[#This Row],[1º trim/2025]]+Tabela3[[#This Row],[2º trim/2025]]+Tabela3[[#This Row],[3º trim/2025]]+Tabela3[[#This Row],[4º trim/2025]]</f>
        <v>0</v>
      </c>
    </row>
    <row r="1288" spans="1:72" hidden="1" x14ac:dyDescent="0.25">
      <c r="B1288" s="26">
        <v>1316</v>
      </c>
      <c r="C1288" s="36" t="s">
        <v>3915</v>
      </c>
      <c r="D1288" s="27" t="s">
        <v>3279</v>
      </c>
      <c r="E1288" s="27" t="s">
        <v>3280</v>
      </c>
      <c r="F1288" s="27"/>
      <c r="G1288" s="224"/>
      <c r="AC1288" s="26" t="s">
        <v>3281</v>
      </c>
      <c r="AP1288" s="38" t="s">
        <v>501</v>
      </c>
      <c r="AQ1288" s="38" t="s">
        <v>501</v>
      </c>
      <c r="BB1288" s="178" t="s">
        <v>1185</v>
      </c>
      <c r="BD1288" s="96">
        <v>45572</v>
      </c>
      <c r="BE1288" s="46" t="s">
        <v>3282</v>
      </c>
      <c r="BH1288" s="45"/>
      <c r="BJ1288" s="26"/>
      <c r="BK1288" s="26"/>
      <c r="BL1288" s="26"/>
      <c r="BM1288" s="26"/>
      <c r="BN1288" s="26"/>
      <c r="BO1288" s="79"/>
      <c r="BP1288" s="26">
        <f>Tabela3[[#This Row],[1º trim/2025]]+Tabela3[[#This Row],[2º trim/2025]]+Tabela3[[#This Row],[3º trim/2025]]+Tabela3[[#This Row],[4º trim/2025]]</f>
        <v>0</v>
      </c>
      <c r="BQ1288" s="26"/>
      <c r="BR1288" s="26"/>
      <c r="BS1288" s="26"/>
      <c r="BT1288" s="26"/>
    </row>
    <row r="1289" spans="1:72" hidden="1" x14ac:dyDescent="0.25">
      <c r="B1289" s="26">
        <v>1317</v>
      </c>
      <c r="C1289" s="36" t="s">
        <v>3913</v>
      </c>
      <c r="D1289" s="27" t="s">
        <v>3283</v>
      </c>
      <c r="E1289" s="27" t="s">
        <v>3284</v>
      </c>
      <c r="F1289" s="27"/>
      <c r="G1289" s="224"/>
      <c r="Q1289" s="30" t="s">
        <v>750</v>
      </c>
      <c r="BB1289" s="185" t="s">
        <v>2879</v>
      </c>
      <c r="BD1289" s="96"/>
      <c r="BE1289" s="46" t="s">
        <v>3285</v>
      </c>
      <c r="BH1289" s="45"/>
      <c r="BJ1289" s="26"/>
      <c r="BK1289" s="26"/>
      <c r="BL1289" s="26" t="e">
        <v>#VALUE!</v>
      </c>
      <c r="BM1289" s="26"/>
      <c r="BN1289" s="26"/>
      <c r="BO1289" s="79"/>
      <c r="BP1289" s="26">
        <f>Tabela3[[#This Row],[1º trim/2025]]+Tabela3[[#This Row],[2º trim/2025]]+Tabela3[[#This Row],[3º trim/2025]]+Tabela3[[#This Row],[4º trim/2025]]</f>
        <v>0</v>
      </c>
      <c r="BQ1289" s="26"/>
      <c r="BR1289" s="26"/>
      <c r="BS1289" s="26"/>
      <c r="BT1289" s="26"/>
    </row>
    <row r="1290" spans="1:72" hidden="1" x14ac:dyDescent="0.25">
      <c r="B1290" s="26">
        <v>1318</v>
      </c>
      <c r="C1290" s="36" t="s">
        <v>3915</v>
      </c>
      <c r="D1290" s="27" t="s">
        <v>3295</v>
      </c>
      <c r="E1290" s="27" t="s">
        <v>3296</v>
      </c>
      <c r="F1290" s="27"/>
      <c r="G1290" s="224"/>
      <c r="AC1290" s="26" t="s">
        <v>2191</v>
      </c>
      <c r="AE1290" s="26">
        <v>2025</v>
      </c>
      <c r="AM1290" s="110" t="s">
        <v>3297</v>
      </c>
      <c r="AT1290" s="37"/>
      <c r="BB1290" s="210" t="s">
        <v>1185</v>
      </c>
      <c r="BD1290" s="96">
        <v>45684</v>
      </c>
      <c r="BE1290" s="46" t="s">
        <v>2956</v>
      </c>
      <c r="BH1290" s="45"/>
      <c r="BJ1290" s="26"/>
      <c r="BK1290" s="26"/>
      <c r="BL1290" s="26"/>
      <c r="BM1290" s="26"/>
      <c r="BN1290" s="26"/>
      <c r="BO1290" s="79"/>
      <c r="BP1290" s="26">
        <f>Tabela3[[#This Row],[1º trim/2025]]+Tabela3[[#This Row],[2º trim/2025]]+Tabela3[[#This Row],[3º trim/2025]]+Tabela3[[#This Row],[4º trim/2025]]</f>
        <v>0</v>
      </c>
      <c r="BQ1290" s="26"/>
      <c r="BR1290" s="26"/>
      <c r="BS1290" s="26"/>
      <c r="BT1290" s="26"/>
    </row>
    <row r="1291" spans="1:72" hidden="1" x14ac:dyDescent="0.25">
      <c r="B1291" s="26">
        <v>1319</v>
      </c>
      <c r="C1291" s="36" t="s">
        <v>3913</v>
      </c>
      <c r="D1291" s="27" t="s">
        <v>3306</v>
      </c>
      <c r="E1291" s="27" t="s">
        <v>3307</v>
      </c>
      <c r="F1291" s="27"/>
      <c r="G1291" s="224"/>
      <c r="Q1291" s="30" t="s">
        <v>750</v>
      </c>
      <c r="AC1291" s="26" t="s">
        <v>1093</v>
      </c>
      <c r="AF1291" s="27" t="s">
        <v>78</v>
      </c>
      <c r="AH1291" s="27" t="s">
        <v>423</v>
      </c>
      <c r="BB1291" s="178" t="s">
        <v>1185</v>
      </c>
      <c r="BD1291" s="96"/>
      <c r="BE1291" s="46" t="s">
        <v>3308</v>
      </c>
      <c r="BH1291" s="45"/>
      <c r="BJ1291" s="26"/>
      <c r="BK1291" s="26"/>
      <c r="BL1291" s="26" t="e">
        <v>#VALUE!</v>
      </c>
      <c r="BM1291" s="26"/>
      <c r="BN1291" s="26"/>
      <c r="BO1291" s="79"/>
      <c r="BP1291" s="26">
        <f>Tabela3[[#This Row],[1º trim/2025]]+Tabela3[[#This Row],[2º trim/2025]]+Tabela3[[#This Row],[3º trim/2025]]+Tabela3[[#This Row],[4º trim/2025]]</f>
        <v>0</v>
      </c>
      <c r="BQ1291" s="26"/>
      <c r="BR1291" s="26"/>
      <c r="BS1291" s="26"/>
      <c r="BT1291" s="26"/>
    </row>
    <row r="1292" spans="1:72" hidden="1" x14ac:dyDescent="0.25">
      <c r="B1292" s="273">
        <v>1320</v>
      </c>
      <c r="C1292" s="36">
        <v>2025</v>
      </c>
      <c r="D1292" s="118" t="s">
        <v>3314</v>
      </c>
      <c r="E1292" s="118" t="s">
        <v>3935</v>
      </c>
      <c r="H1292" s="224" t="s">
        <v>10</v>
      </c>
      <c r="K1292" s="224" t="s">
        <v>3646</v>
      </c>
      <c r="AF1292" s="27" t="s">
        <v>1011</v>
      </c>
      <c r="AM1292" s="110" t="s">
        <v>3936</v>
      </c>
      <c r="AO1292" s="184">
        <v>2025</v>
      </c>
      <c r="AP1292" s="38">
        <v>45863</v>
      </c>
      <c r="AQ1292" s="38">
        <v>45863</v>
      </c>
      <c r="AV1292" s="42" t="s">
        <v>833</v>
      </c>
      <c r="BB1292" s="178"/>
      <c r="BC1292" s="120">
        <v>45863</v>
      </c>
      <c r="BD1292" s="96">
        <v>45729</v>
      </c>
      <c r="BH1292" s="45"/>
      <c r="BP1292" s="26">
        <f>Tabela3[[#This Row],[1º trim/2025]]+Tabela3[[#This Row],[2º trim/2025]]+Tabela3[[#This Row],[3º trim/2025]]+Tabela3[[#This Row],[4º trim/2025]]</f>
        <v>0</v>
      </c>
    </row>
    <row r="1293" spans="1:72" hidden="1" x14ac:dyDescent="0.25">
      <c r="B1293" s="26">
        <v>1321</v>
      </c>
      <c r="C1293" s="36" t="s">
        <v>3915</v>
      </c>
      <c r="D1293" s="27" t="s">
        <v>3316</v>
      </c>
      <c r="E1293" s="27" t="s">
        <v>381</v>
      </c>
      <c r="F1293" s="27"/>
      <c r="G1293" s="224"/>
      <c r="AF1293" s="27" t="s">
        <v>91</v>
      </c>
      <c r="AG1293" s="27" t="s">
        <v>3317</v>
      </c>
      <c r="AS1293" s="39" t="s">
        <v>31</v>
      </c>
      <c r="AT1293" s="40" t="s">
        <v>1540</v>
      </c>
      <c r="AV1293" s="42" t="s">
        <v>1894</v>
      </c>
      <c r="BB1293" s="178" t="s">
        <v>1185</v>
      </c>
      <c r="BD1293" s="96">
        <v>45558</v>
      </c>
      <c r="BE1293" s="46" t="s">
        <v>3937</v>
      </c>
      <c r="BH1293" s="45"/>
      <c r="BJ1293" s="26"/>
      <c r="BK1293" s="26"/>
      <c r="BL1293" s="26"/>
      <c r="BM1293" s="26"/>
      <c r="BN1293" s="26"/>
      <c r="BO1293" s="79"/>
      <c r="BP1293" s="26">
        <f>Tabela3[[#This Row],[1º trim/2025]]+Tabela3[[#This Row],[2º trim/2025]]+Tabela3[[#This Row],[3º trim/2025]]+Tabela3[[#This Row],[4º trim/2025]]</f>
        <v>0</v>
      </c>
      <c r="BQ1293" s="26"/>
      <c r="BR1293" s="26"/>
      <c r="BS1293" s="26"/>
      <c r="BT1293" s="26"/>
    </row>
    <row r="1294" spans="1:72" hidden="1" x14ac:dyDescent="0.25">
      <c r="B1294" s="26">
        <v>1322</v>
      </c>
      <c r="C1294" s="36" t="s">
        <v>3913</v>
      </c>
      <c r="D1294" s="27" t="s">
        <v>3323</v>
      </c>
      <c r="E1294" s="27" t="s">
        <v>3324</v>
      </c>
      <c r="F1294" s="27"/>
      <c r="G1294" s="224"/>
      <c r="Q1294" s="30" t="s">
        <v>750</v>
      </c>
      <c r="AC1294" s="26" t="s">
        <v>3325</v>
      </c>
      <c r="AT1294" s="37"/>
      <c r="BB1294" s="178" t="s">
        <v>1185</v>
      </c>
      <c r="BD1294" s="96"/>
      <c r="BE1294" s="46" t="s">
        <v>3326</v>
      </c>
      <c r="BF1294" s="27" t="s">
        <v>44</v>
      </c>
      <c r="BH1294" s="45"/>
      <c r="BJ1294" s="26"/>
      <c r="BK1294" s="26"/>
      <c r="BL1294" s="26" t="e">
        <v>#VALUE!</v>
      </c>
      <c r="BM1294" s="26"/>
      <c r="BN1294" s="26"/>
      <c r="BO1294" s="79"/>
      <c r="BP1294" s="26">
        <f>Tabela3[[#This Row],[1º trim/2025]]+Tabela3[[#This Row],[2º trim/2025]]+Tabela3[[#This Row],[3º trim/2025]]+Tabela3[[#This Row],[4º trim/2025]]</f>
        <v>0</v>
      </c>
      <c r="BQ1294" s="26"/>
      <c r="BR1294" s="26"/>
      <c r="BS1294" s="26"/>
      <c r="BT1294" s="26"/>
    </row>
    <row r="1295" spans="1:72" hidden="1" x14ac:dyDescent="0.25">
      <c r="B1295" s="273">
        <v>1323</v>
      </c>
      <c r="D1295" s="118" t="s">
        <v>3327</v>
      </c>
      <c r="E1295" s="118" t="s">
        <v>3328</v>
      </c>
      <c r="Q1295" s="30" t="s">
        <v>750</v>
      </c>
      <c r="AF1295" s="27" t="s">
        <v>610</v>
      </c>
      <c r="AH1295" s="27" t="s">
        <v>423</v>
      </c>
      <c r="AY1295" s="30" t="s">
        <v>2756</v>
      </c>
      <c r="BB1295" s="211" t="s">
        <v>2756</v>
      </c>
      <c r="BD1295" s="96">
        <v>45751</v>
      </c>
      <c r="BH1295" s="45"/>
      <c r="BP1295" s="26">
        <f>Tabela3[[#This Row],[1º trim/2025]]+Tabela3[[#This Row],[2º trim/2025]]+Tabela3[[#This Row],[3º trim/2025]]+Tabela3[[#This Row],[4º trim/2025]]</f>
        <v>0</v>
      </c>
    </row>
    <row r="1296" spans="1:72" hidden="1" x14ac:dyDescent="0.25">
      <c r="B1296" s="26">
        <v>1325</v>
      </c>
      <c r="C1296" s="36" t="s">
        <v>3913</v>
      </c>
      <c r="D1296" s="27" t="s">
        <v>3330</v>
      </c>
      <c r="E1296" s="27" t="s">
        <v>3331</v>
      </c>
      <c r="F1296" s="27"/>
      <c r="G1296" s="224"/>
      <c r="Q1296" s="30" t="s">
        <v>750</v>
      </c>
      <c r="AC1296" s="26" t="s">
        <v>2828</v>
      </c>
      <c r="BB1296" s="178" t="s">
        <v>1185</v>
      </c>
      <c r="BD1296" s="96"/>
      <c r="BE1296" s="46" t="s">
        <v>3332</v>
      </c>
      <c r="BH1296" s="45"/>
      <c r="BJ1296" s="26"/>
      <c r="BK1296" s="26"/>
      <c r="BL1296" s="26" t="e">
        <v>#VALUE!</v>
      </c>
      <c r="BM1296" s="26"/>
      <c r="BN1296" s="26"/>
      <c r="BO1296" s="79"/>
      <c r="BP1296" s="26">
        <f>Tabela3[[#This Row],[1º trim/2025]]+Tabela3[[#This Row],[2º trim/2025]]+Tabela3[[#This Row],[3º trim/2025]]+Tabela3[[#This Row],[4º trim/2025]]</f>
        <v>0</v>
      </c>
      <c r="BQ1296" s="26"/>
      <c r="BR1296" s="26"/>
      <c r="BS1296" s="26"/>
      <c r="BT1296" s="26"/>
    </row>
    <row r="1297" spans="1:72" hidden="1" x14ac:dyDescent="0.25">
      <c r="B1297" s="26">
        <v>1326</v>
      </c>
      <c r="C1297" s="36" t="s">
        <v>3915</v>
      </c>
      <c r="D1297" s="27" t="s">
        <v>3336</v>
      </c>
      <c r="E1297" s="27" t="s">
        <v>3337</v>
      </c>
      <c r="F1297" s="27"/>
      <c r="G1297" s="224"/>
      <c r="I1297" s="224" t="s">
        <v>3646</v>
      </c>
      <c r="AE1297" s="26">
        <v>2025</v>
      </c>
      <c r="AF1297" s="27" t="s">
        <v>90</v>
      </c>
      <c r="AT1297" s="37"/>
      <c r="BB1297" s="178" t="s">
        <v>1185</v>
      </c>
      <c r="BD1297" s="96">
        <v>45558</v>
      </c>
      <c r="BE1297" s="46" t="s">
        <v>3338</v>
      </c>
      <c r="BH1297" s="45"/>
      <c r="BJ1297" s="26"/>
      <c r="BK1297" s="26"/>
      <c r="BL1297" s="26"/>
      <c r="BM1297" s="26"/>
      <c r="BN1297" s="26"/>
      <c r="BO1297" s="79"/>
      <c r="BP1297" s="26">
        <f>Tabela3[[#This Row],[1º trim/2025]]+Tabela3[[#This Row],[2º trim/2025]]+Tabela3[[#This Row],[3º trim/2025]]+Tabela3[[#This Row],[4º trim/2025]]</f>
        <v>0</v>
      </c>
      <c r="BQ1297" s="26"/>
      <c r="BR1297" s="26"/>
      <c r="BS1297" s="26"/>
      <c r="BT1297" s="26"/>
    </row>
    <row r="1298" spans="1:72" hidden="1" x14ac:dyDescent="0.25">
      <c r="B1298" s="26">
        <v>1327</v>
      </c>
      <c r="C1298" s="36" t="s">
        <v>3917</v>
      </c>
      <c r="D1298" s="27" t="s">
        <v>3348</v>
      </c>
      <c r="E1298" s="27" t="s">
        <v>3349</v>
      </c>
      <c r="F1298" s="27"/>
      <c r="G1298" s="224"/>
      <c r="Q1298" s="30" t="s">
        <v>750</v>
      </c>
      <c r="AH1298" s="27" t="s">
        <v>86</v>
      </c>
      <c r="AL1298" s="120" t="s">
        <v>47</v>
      </c>
      <c r="BB1298" s="46" t="s">
        <v>2879</v>
      </c>
      <c r="BD1298" s="96"/>
      <c r="BE1298" s="46" t="s">
        <v>2879</v>
      </c>
      <c r="BF1298" s="27" t="s">
        <v>44</v>
      </c>
      <c r="BH1298" s="45"/>
      <c r="BJ1298" s="26"/>
      <c r="BK1298" s="26"/>
      <c r="BL1298" s="26" t="e">
        <v>#VALUE!</v>
      </c>
      <c r="BM1298" s="26"/>
      <c r="BN1298" s="26"/>
      <c r="BO1298" s="79"/>
      <c r="BP1298" s="26">
        <f>Tabela3[[#This Row],[1º trim/2025]]+Tabela3[[#This Row],[2º trim/2025]]+Tabela3[[#This Row],[3º trim/2025]]+Tabela3[[#This Row],[4º trim/2025]]</f>
        <v>0</v>
      </c>
      <c r="BQ1298" s="26"/>
      <c r="BR1298" s="26"/>
      <c r="BS1298" s="26"/>
      <c r="BT1298" s="26"/>
    </row>
    <row r="1299" spans="1:72" hidden="1" x14ac:dyDescent="0.25">
      <c r="B1299" s="26">
        <v>1328</v>
      </c>
      <c r="C1299" s="36" t="s">
        <v>3917</v>
      </c>
      <c r="D1299" s="27" t="s">
        <v>3354</v>
      </c>
      <c r="E1299" s="27" t="s">
        <v>3355</v>
      </c>
      <c r="F1299" s="27"/>
      <c r="G1299" s="224"/>
      <c r="Q1299" s="30" t="s">
        <v>750</v>
      </c>
      <c r="AF1299" s="27" t="s">
        <v>610</v>
      </c>
      <c r="AH1299" s="27" t="s">
        <v>86</v>
      </c>
      <c r="AL1299" s="120" t="s">
        <v>47</v>
      </c>
      <c r="AT1299" s="37"/>
      <c r="BB1299" s="27" t="s">
        <v>2879</v>
      </c>
      <c r="BD1299" s="96"/>
      <c r="BE1299" s="46" t="s">
        <v>2879</v>
      </c>
      <c r="BF1299" s="27" t="s">
        <v>44</v>
      </c>
      <c r="BH1299" s="45"/>
      <c r="BJ1299" s="26"/>
      <c r="BK1299" s="26"/>
      <c r="BL1299" s="26" t="e">
        <v>#VALUE!</v>
      </c>
      <c r="BM1299" s="26"/>
      <c r="BN1299" s="26"/>
      <c r="BO1299" s="79"/>
      <c r="BP1299" s="26">
        <f>Tabela3[[#This Row],[1º trim/2025]]+Tabela3[[#This Row],[2º trim/2025]]+Tabela3[[#This Row],[3º trim/2025]]+Tabela3[[#This Row],[4º trim/2025]]</f>
        <v>0</v>
      </c>
      <c r="BQ1299" s="26"/>
      <c r="BR1299" s="26"/>
      <c r="BS1299" s="26"/>
      <c r="BT1299" s="26"/>
    </row>
    <row r="1300" spans="1:72" hidden="1" x14ac:dyDescent="0.25">
      <c r="B1300" s="26">
        <v>1329</v>
      </c>
      <c r="C1300" s="36" t="s">
        <v>3915</v>
      </c>
      <c r="D1300" s="27" t="s">
        <v>3418</v>
      </c>
      <c r="E1300" s="27" t="s">
        <v>3241</v>
      </c>
      <c r="F1300" s="27"/>
      <c r="G1300" s="224"/>
      <c r="BB1300" s="178" t="s">
        <v>1185</v>
      </c>
      <c r="BD1300" s="96">
        <v>45684</v>
      </c>
      <c r="BE1300" s="46" t="s">
        <v>2876</v>
      </c>
      <c r="BH1300" s="45"/>
      <c r="BJ1300" s="26"/>
      <c r="BK1300" s="26"/>
      <c r="BL1300" s="26"/>
      <c r="BM1300" s="26"/>
      <c r="BN1300" s="26"/>
      <c r="BO1300" s="79"/>
      <c r="BP1300" s="26">
        <f>Tabela3[[#This Row],[1º trim/2025]]+Tabela3[[#This Row],[2º trim/2025]]+Tabela3[[#This Row],[3º trim/2025]]+Tabela3[[#This Row],[4º trim/2025]]</f>
        <v>0</v>
      </c>
      <c r="BQ1300" s="26"/>
      <c r="BR1300" s="26"/>
      <c r="BS1300" s="26"/>
      <c r="BT1300" s="26"/>
    </row>
    <row r="1301" spans="1:72" hidden="1" x14ac:dyDescent="0.25">
      <c r="B1301" s="26">
        <v>1330</v>
      </c>
      <c r="C1301" s="36" t="s">
        <v>3917</v>
      </c>
      <c r="D1301" s="27" t="s">
        <v>3421</v>
      </c>
      <c r="E1301" s="27" t="s">
        <v>3422</v>
      </c>
      <c r="F1301" s="27"/>
      <c r="G1301" s="224"/>
      <c r="AF1301" s="27" t="s">
        <v>610</v>
      </c>
      <c r="AH1301" s="27" t="s">
        <v>86</v>
      </c>
      <c r="AT1301" s="37"/>
      <c r="BB1301" s="178" t="s">
        <v>1185</v>
      </c>
      <c r="BD1301" s="96">
        <v>45684</v>
      </c>
      <c r="BH1301" s="45"/>
      <c r="BJ1301" s="26"/>
      <c r="BK1301" s="26"/>
      <c r="BL1301" s="26" t="e">
        <v>#VALUE!</v>
      </c>
      <c r="BM1301" s="26"/>
      <c r="BN1301" s="26"/>
      <c r="BO1301" s="79"/>
      <c r="BP1301" s="26">
        <f>Tabela3[[#This Row],[1º trim/2025]]+Tabela3[[#This Row],[2º trim/2025]]+Tabela3[[#This Row],[3º trim/2025]]+Tabela3[[#This Row],[4º trim/2025]]</f>
        <v>0</v>
      </c>
      <c r="BQ1301" s="26"/>
      <c r="BR1301" s="26"/>
      <c r="BS1301" s="26"/>
      <c r="BT1301" s="26"/>
    </row>
    <row r="1302" spans="1:72" hidden="1" x14ac:dyDescent="0.25">
      <c r="B1302" s="26">
        <v>1331</v>
      </c>
      <c r="C1302" s="36" t="s">
        <v>3913</v>
      </c>
      <c r="D1302" s="27" t="s">
        <v>3423</v>
      </c>
      <c r="E1302" s="27" t="s">
        <v>3424</v>
      </c>
      <c r="F1302" s="27"/>
      <c r="G1302" s="224"/>
      <c r="AF1302" s="27" t="s">
        <v>91</v>
      </c>
      <c r="AT1302" s="37"/>
      <c r="BB1302" s="178" t="s">
        <v>1185</v>
      </c>
      <c r="BD1302" s="96">
        <v>45558</v>
      </c>
      <c r="BH1302" s="45"/>
      <c r="BJ1302" s="26"/>
      <c r="BK1302" s="26"/>
      <c r="BL1302" s="26"/>
      <c r="BM1302" s="26"/>
      <c r="BN1302" s="26"/>
      <c r="BO1302" s="79"/>
      <c r="BP1302" s="26">
        <f>Tabela3[[#This Row],[1º trim/2025]]+Tabela3[[#This Row],[2º trim/2025]]+Tabela3[[#This Row],[3º trim/2025]]+Tabela3[[#This Row],[4º trim/2025]]</f>
        <v>0</v>
      </c>
      <c r="BQ1302" s="26"/>
      <c r="BR1302" s="26"/>
      <c r="BS1302" s="26"/>
      <c r="BT1302" s="26"/>
    </row>
    <row r="1303" spans="1:72" hidden="1" x14ac:dyDescent="0.25">
      <c r="B1303" s="26">
        <v>1332</v>
      </c>
      <c r="C1303" s="36" t="s">
        <v>3913</v>
      </c>
      <c r="D1303" s="27" t="s">
        <v>3450</v>
      </c>
      <c r="E1303" s="27" t="s">
        <v>3451</v>
      </c>
      <c r="F1303" s="27"/>
      <c r="G1303" s="224"/>
      <c r="P1303" s="30" t="s">
        <v>67</v>
      </c>
      <c r="BB1303" s="178" t="s">
        <v>1185</v>
      </c>
      <c r="BD1303" s="96">
        <v>45327</v>
      </c>
      <c r="BE1303" s="46" t="s">
        <v>3452</v>
      </c>
      <c r="BH1303" s="45"/>
      <c r="BJ1303" s="26"/>
      <c r="BK1303" s="26"/>
      <c r="BL1303" s="26" t="e">
        <v>#VALUE!</v>
      </c>
      <c r="BM1303" s="26"/>
      <c r="BN1303" s="26"/>
      <c r="BO1303" s="79"/>
      <c r="BP1303" s="26">
        <f>Tabela3[[#This Row],[1º trim/2025]]+Tabela3[[#This Row],[2º trim/2025]]+Tabela3[[#This Row],[3º trim/2025]]+Tabela3[[#This Row],[4º trim/2025]]</f>
        <v>0</v>
      </c>
      <c r="BQ1303" s="26"/>
      <c r="BR1303" s="26"/>
      <c r="BS1303" s="26"/>
      <c r="BT1303" s="26"/>
    </row>
    <row r="1304" spans="1:72" hidden="1" x14ac:dyDescent="0.25">
      <c r="B1304" s="26">
        <v>1333</v>
      </c>
      <c r="C1304" s="36" t="s">
        <v>3913</v>
      </c>
      <c r="D1304" s="27" t="s">
        <v>3453</v>
      </c>
      <c r="E1304" s="27" t="s">
        <v>3454</v>
      </c>
      <c r="F1304" s="27"/>
      <c r="G1304" s="224"/>
      <c r="AF1304" s="27" t="s">
        <v>736</v>
      </c>
      <c r="BB1304" s="178" t="s">
        <v>1185</v>
      </c>
      <c r="BD1304" s="96"/>
      <c r="BH1304" s="45"/>
      <c r="BJ1304" s="26"/>
      <c r="BK1304" s="26"/>
      <c r="BL1304" s="26" t="e">
        <v>#VALUE!</v>
      </c>
      <c r="BM1304" s="26"/>
      <c r="BN1304" s="26"/>
      <c r="BO1304" s="79"/>
      <c r="BP1304" s="26">
        <f>Tabela3[[#This Row],[1º trim/2025]]+Tabela3[[#This Row],[2º trim/2025]]+Tabela3[[#This Row],[3º trim/2025]]+Tabela3[[#This Row],[4º trim/2025]]</f>
        <v>0</v>
      </c>
      <c r="BQ1304" s="26"/>
      <c r="BR1304" s="26"/>
      <c r="BS1304" s="26"/>
      <c r="BT1304" s="26"/>
    </row>
    <row r="1305" spans="1:72" hidden="1" x14ac:dyDescent="0.25">
      <c r="B1305" s="26">
        <v>1334</v>
      </c>
      <c r="C1305" s="36" t="s">
        <v>3917</v>
      </c>
      <c r="D1305" s="27" t="s">
        <v>3458</v>
      </c>
      <c r="E1305" s="27" t="s">
        <v>3938</v>
      </c>
      <c r="F1305" s="27"/>
      <c r="G1305" s="224"/>
      <c r="AM1305" s="110" t="s">
        <v>3460</v>
      </c>
      <c r="BB1305" s="178" t="s">
        <v>1185</v>
      </c>
      <c r="BD1305" s="96"/>
      <c r="BH1305" s="45"/>
      <c r="BJ1305" s="26"/>
      <c r="BK1305" s="26"/>
      <c r="BL1305" s="26"/>
      <c r="BM1305" s="26"/>
      <c r="BN1305" s="26"/>
      <c r="BO1305" s="79"/>
      <c r="BP1305" s="26">
        <f>Tabela3[[#This Row],[1º trim/2025]]+Tabela3[[#This Row],[2º trim/2025]]+Tabela3[[#This Row],[3º trim/2025]]+Tabela3[[#This Row],[4º trim/2025]]</f>
        <v>0</v>
      </c>
      <c r="BQ1305" s="26"/>
      <c r="BR1305" s="26"/>
      <c r="BS1305" s="26"/>
      <c r="BT1305" s="26"/>
    </row>
    <row r="1306" spans="1:72" hidden="1" x14ac:dyDescent="0.25">
      <c r="A1306" s="26" t="s">
        <v>501</v>
      </c>
      <c r="B1306" s="273">
        <v>1335</v>
      </c>
      <c r="C1306" s="36">
        <v>2024</v>
      </c>
      <c r="D1306" s="118" t="s">
        <v>3465</v>
      </c>
      <c r="E1306" s="118" t="s">
        <v>3466</v>
      </c>
      <c r="F1306" s="118" t="s">
        <v>3939</v>
      </c>
      <c r="H1306" s="224" t="s">
        <v>3775</v>
      </c>
      <c r="J1306" s="224" t="s">
        <v>3701</v>
      </c>
      <c r="AG1306" s="27" t="s">
        <v>1834</v>
      </c>
      <c r="AL1306" s="120" t="s">
        <v>29</v>
      </c>
      <c r="AN1306" s="27" t="s">
        <v>154</v>
      </c>
      <c r="AP1306" s="38" t="s">
        <v>501</v>
      </c>
      <c r="AQ1306" s="38" t="s">
        <v>501</v>
      </c>
      <c r="AS1306" s="39" t="s">
        <v>31</v>
      </c>
      <c r="AT1306" s="40" t="s">
        <v>424</v>
      </c>
      <c r="AU1306" s="41">
        <v>1.0833333333333333</v>
      </c>
      <c r="AV1306" s="42" t="s">
        <v>1225</v>
      </c>
      <c r="AW1306" s="39">
        <v>681</v>
      </c>
      <c r="AY1306" s="30" t="s">
        <v>1226</v>
      </c>
      <c r="BB1306" s="178"/>
      <c r="BC1306" s="96" t="s">
        <v>501</v>
      </c>
      <c r="BD1306" s="96"/>
      <c r="BH1306" s="45"/>
      <c r="BP1306" s="26">
        <f>Tabela3[[#This Row],[1º trim/2025]]+Tabela3[[#This Row],[2º trim/2025]]+Tabela3[[#This Row],[3º trim/2025]]+Tabela3[[#This Row],[4º trim/2025]]</f>
        <v>0</v>
      </c>
    </row>
    <row r="1307" spans="1:72" hidden="1" x14ac:dyDescent="0.25">
      <c r="A1307" s="26" t="s">
        <v>1754</v>
      </c>
      <c r="B1307" s="273">
        <v>1336</v>
      </c>
      <c r="D1307" s="118" t="s">
        <v>3467</v>
      </c>
      <c r="E1307" s="118" t="s">
        <v>1845</v>
      </c>
      <c r="H1307" s="224" t="s">
        <v>5</v>
      </c>
      <c r="O1307" s="224" t="s">
        <v>3646</v>
      </c>
      <c r="AF1307" s="27" t="s">
        <v>91</v>
      </c>
      <c r="AG1307" s="27" t="s">
        <v>1847</v>
      </c>
      <c r="BB1307" s="178"/>
      <c r="BD1307" s="96">
        <v>45742</v>
      </c>
      <c r="BE1307" s="46" t="s">
        <v>2956</v>
      </c>
      <c r="BH1307" s="45"/>
      <c r="BP1307" s="26">
        <f>Tabela3[[#This Row],[1º trim/2025]]+Tabela3[[#This Row],[2º trim/2025]]+Tabela3[[#This Row],[3º trim/2025]]+Tabela3[[#This Row],[4º trim/2025]]</f>
        <v>0</v>
      </c>
    </row>
    <row r="1308" spans="1:72" hidden="1" x14ac:dyDescent="0.25">
      <c r="A1308" s="26" t="s">
        <v>1754</v>
      </c>
      <c r="B1308" s="273">
        <v>1337</v>
      </c>
      <c r="D1308" s="118" t="s">
        <v>3468</v>
      </c>
      <c r="E1308" s="118" t="s">
        <v>3469</v>
      </c>
      <c r="J1308" s="224" t="s">
        <v>97</v>
      </c>
      <c r="AV1308" s="42" t="s">
        <v>1794</v>
      </c>
      <c r="BB1308" s="178"/>
      <c r="BD1308" s="96">
        <v>45742</v>
      </c>
      <c r="BE1308" s="46" t="s">
        <v>2956</v>
      </c>
      <c r="BH1308" s="45"/>
      <c r="BP1308" s="26">
        <f>Tabela3[[#This Row],[1º trim/2025]]+Tabela3[[#This Row],[2º trim/2025]]+Tabela3[[#This Row],[3º trim/2025]]+Tabela3[[#This Row],[4º trim/2025]]</f>
        <v>0</v>
      </c>
    </row>
    <row r="1309" spans="1:72" hidden="1" x14ac:dyDescent="0.25">
      <c r="A1309" s="26" t="s">
        <v>664</v>
      </c>
      <c r="B1309" s="273">
        <v>1338</v>
      </c>
      <c r="C1309" s="36">
        <v>2025</v>
      </c>
      <c r="D1309" s="118" t="s">
        <v>3474</v>
      </c>
      <c r="E1309" s="118" t="s">
        <v>3475</v>
      </c>
      <c r="F1309" s="118" t="s">
        <v>3905</v>
      </c>
      <c r="G1309" s="296" t="s">
        <v>3654</v>
      </c>
      <c r="AM1309" s="110" t="s">
        <v>3476</v>
      </c>
      <c r="AN1309" s="27" t="s">
        <v>2116</v>
      </c>
      <c r="AO1309" s="184">
        <v>2025</v>
      </c>
      <c r="AP1309" s="38" t="s">
        <v>3480</v>
      </c>
      <c r="BB1309" s="110"/>
      <c r="BD1309" s="96">
        <v>45742</v>
      </c>
      <c r="BH1309" s="45"/>
      <c r="BP1309" s="26">
        <f>Tabela3[[#This Row],[1º trim/2025]]+Tabela3[[#This Row],[2º trim/2025]]+Tabela3[[#This Row],[3º trim/2025]]+Tabela3[[#This Row],[4º trim/2025]]</f>
        <v>0</v>
      </c>
    </row>
    <row r="1310" spans="1:72" hidden="1" x14ac:dyDescent="0.25">
      <c r="A1310" s="26" t="s">
        <v>664</v>
      </c>
      <c r="B1310" s="273">
        <v>1339</v>
      </c>
      <c r="C1310" s="36">
        <v>2025</v>
      </c>
      <c r="D1310" s="118" t="s">
        <v>3474</v>
      </c>
      <c r="E1310" s="118" t="s">
        <v>3475</v>
      </c>
      <c r="F1310" s="118" t="s">
        <v>3905</v>
      </c>
      <c r="G1310" s="296" t="s">
        <v>3654</v>
      </c>
      <c r="AM1310" s="110" t="s">
        <v>3476</v>
      </c>
      <c r="AN1310" s="27" t="s">
        <v>2107</v>
      </c>
      <c r="AO1310" s="184">
        <v>2025</v>
      </c>
      <c r="AP1310" s="38" t="s">
        <v>3940</v>
      </c>
      <c r="BB1310" s="178"/>
      <c r="BD1310" s="96">
        <v>45742</v>
      </c>
      <c r="BH1310" s="45"/>
      <c r="BP1310" s="26">
        <f>Tabela3[[#This Row],[1º trim/2025]]+Tabela3[[#This Row],[2º trim/2025]]+Tabela3[[#This Row],[3º trim/2025]]+Tabela3[[#This Row],[4º trim/2025]]</f>
        <v>0</v>
      </c>
    </row>
    <row r="1311" spans="1:72" hidden="1" x14ac:dyDescent="0.25">
      <c r="A1311" s="26" t="s">
        <v>664</v>
      </c>
      <c r="B1311" s="273">
        <v>1340</v>
      </c>
      <c r="C1311" s="36">
        <v>2025</v>
      </c>
      <c r="D1311" s="118" t="s">
        <v>3474</v>
      </c>
      <c r="E1311" s="118" t="s">
        <v>3475</v>
      </c>
      <c r="F1311" s="118" t="s">
        <v>3905</v>
      </c>
      <c r="G1311" s="296" t="s">
        <v>3654</v>
      </c>
      <c r="AM1311" s="110" t="s">
        <v>3476</v>
      </c>
      <c r="AN1311" s="27" t="s">
        <v>2105</v>
      </c>
      <c r="AO1311" s="184">
        <v>2025</v>
      </c>
      <c r="AP1311" s="38" t="s">
        <v>3941</v>
      </c>
      <c r="BB1311" s="178"/>
      <c r="BD1311" s="96">
        <v>45742</v>
      </c>
      <c r="BH1311" s="45"/>
      <c r="BP1311" s="26">
        <f>Tabela3[[#This Row],[1º trim/2025]]+Tabela3[[#This Row],[2º trim/2025]]+Tabela3[[#This Row],[3º trim/2025]]+Tabela3[[#This Row],[4º trim/2025]]</f>
        <v>0</v>
      </c>
    </row>
    <row r="1312" spans="1:72" hidden="1" x14ac:dyDescent="0.25">
      <c r="A1312" s="26" t="s">
        <v>664</v>
      </c>
      <c r="B1312" s="273">
        <v>1341</v>
      </c>
      <c r="C1312" s="36">
        <v>2025</v>
      </c>
      <c r="D1312" s="118" t="s">
        <v>3474</v>
      </c>
      <c r="E1312" s="118" t="s">
        <v>3475</v>
      </c>
      <c r="F1312" s="118" t="s">
        <v>3905</v>
      </c>
      <c r="G1312" s="296" t="s">
        <v>3654</v>
      </c>
      <c r="AM1312" s="110" t="s">
        <v>3476</v>
      </c>
      <c r="AN1312" s="27" t="s">
        <v>647</v>
      </c>
      <c r="AO1312" s="184">
        <v>2025</v>
      </c>
      <c r="AP1312" s="38" t="s">
        <v>3941</v>
      </c>
      <c r="BB1312" s="178"/>
      <c r="BD1312" s="96">
        <v>45742</v>
      </c>
      <c r="BH1312" s="45"/>
      <c r="BP1312" s="26">
        <f>Tabela3[[#This Row],[1º trim/2025]]+Tabela3[[#This Row],[2º trim/2025]]+Tabela3[[#This Row],[3º trim/2025]]+Tabela3[[#This Row],[4º trim/2025]]</f>
        <v>0</v>
      </c>
    </row>
    <row r="1313" spans="1:72" hidden="1" x14ac:dyDescent="0.25">
      <c r="A1313" s="26" t="s">
        <v>664</v>
      </c>
      <c r="B1313" s="273">
        <v>1342</v>
      </c>
      <c r="C1313" s="36">
        <v>2025</v>
      </c>
      <c r="D1313" s="118" t="s">
        <v>3474</v>
      </c>
      <c r="E1313" s="118" t="s">
        <v>3475</v>
      </c>
      <c r="F1313" s="118" t="s">
        <v>3905</v>
      </c>
      <c r="G1313" s="296" t="s">
        <v>3654</v>
      </c>
      <c r="AM1313" s="110" t="s">
        <v>3476</v>
      </c>
      <c r="AN1313" s="27" t="s">
        <v>1747</v>
      </c>
      <c r="AO1313" s="184">
        <v>2025</v>
      </c>
      <c r="AP1313" s="38" t="s">
        <v>3942</v>
      </c>
      <c r="BB1313" s="178"/>
      <c r="BD1313" s="96">
        <v>45742</v>
      </c>
      <c r="BH1313" s="45"/>
      <c r="BP1313" s="26">
        <f>Tabela3[[#This Row],[1º trim/2025]]+Tabela3[[#This Row],[2º trim/2025]]+Tabela3[[#This Row],[3º trim/2025]]+Tabela3[[#This Row],[4º trim/2025]]</f>
        <v>0</v>
      </c>
    </row>
    <row r="1314" spans="1:72" hidden="1" x14ac:dyDescent="0.25">
      <c r="A1314" s="26" t="s">
        <v>664</v>
      </c>
      <c r="B1314" s="273">
        <v>1343</v>
      </c>
      <c r="C1314" s="36">
        <v>2025</v>
      </c>
      <c r="D1314" s="118" t="s">
        <v>3474</v>
      </c>
      <c r="E1314" s="118" t="s">
        <v>3475</v>
      </c>
      <c r="F1314" s="118" t="s">
        <v>3905</v>
      </c>
      <c r="G1314" s="296" t="s">
        <v>3654</v>
      </c>
      <c r="AM1314" s="110" t="s">
        <v>3476</v>
      </c>
      <c r="AN1314" s="27" t="s">
        <v>239</v>
      </c>
      <c r="AO1314" s="184">
        <v>2025</v>
      </c>
      <c r="AP1314" s="38" t="s">
        <v>3942</v>
      </c>
      <c r="BB1314" s="178"/>
      <c r="BD1314" s="96">
        <v>45742</v>
      </c>
      <c r="BH1314" s="45"/>
      <c r="BP1314" s="26">
        <f>Tabela3[[#This Row],[1º trim/2025]]+Tabela3[[#This Row],[2º trim/2025]]+Tabela3[[#This Row],[3º trim/2025]]+Tabela3[[#This Row],[4º trim/2025]]</f>
        <v>0</v>
      </c>
    </row>
    <row r="1315" spans="1:72" hidden="1" x14ac:dyDescent="0.25">
      <c r="A1315" s="26" t="s">
        <v>664</v>
      </c>
      <c r="B1315" s="273">
        <v>1344</v>
      </c>
      <c r="C1315" s="36">
        <v>2025</v>
      </c>
      <c r="D1315" s="118" t="s">
        <v>3474</v>
      </c>
      <c r="E1315" s="118" t="s">
        <v>3475</v>
      </c>
      <c r="F1315" s="118" t="s">
        <v>3905</v>
      </c>
      <c r="G1315" s="296" t="s">
        <v>3654</v>
      </c>
      <c r="AM1315" s="110" t="s">
        <v>3476</v>
      </c>
      <c r="AN1315" s="27" t="s">
        <v>392</v>
      </c>
      <c r="AO1315" s="184">
        <v>2025</v>
      </c>
      <c r="AP1315" s="38" t="s">
        <v>3943</v>
      </c>
      <c r="BB1315" s="110"/>
      <c r="BD1315" s="96">
        <v>45742</v>
      </c>
      <c r="BH1315" s="45"/>
      <c r="BP1315" s="26">
        <f>Tabela3[[#This Row],[1º trim/2025]]+Tabela3[[#This Row],[2º trim/2025]]+Tabela3[[#This Row],[3º trim/2025]]+Tabela3[[#This Row],[4º trim/2025]]</f>
        <v>0</v>
      </c>
    </row>
    <row r="1316" spans="1:72" hidden="1" x14ac:dyDescent="0.25">
      <c r="A1316" s="26" t="s">
        <v>664</v>
      </c>
      <c r="B1316" s="273">
        <v>1345</v>
      </c>
      <c r="C1316" s="36">
        <v>2025</v>
      </c>
      <c r="D1316" s="118" t="s">
        <v>3474</v>
      </c>
      <c r="E1316" s="118" t="s">
        <v>3475</v>
      </c>
      <c r="F1316" s="118" t="s">
        <v>3905</v>
      </c>
      <c r="G1316" s="296" t="s">
        <v>3654</v>
      </c>
      <c r="AM1316" s="110" t="s">
        <v>3476</v>
      </c>
      <c r="AN1316" s="27" t="s">
        <v>215</v>
      </c>
      <c r="AO1316" s="184">
        <v>2025</v>
      </c>
      <c r="AP1316" s="38" t="s">
        <v>3486</v>
      </c>
      <c r="BB1316" s="178"/>
      <c r="BD1316" s="96">
        <v>45742</v>
      </c>
      <c r="BH1316" s="45"/>
      <c r="BP1316" s="26">
        <f>Tabela3[[#This Row],[1º trim/2025]]+Tabela3[[#This Row],[2º trim/2025]]+Tabela3[[#This Row],[3º trim/2025]]+Tabela3[[#This Row],[4º trim/2025]]</f>
        <v>0</v>
      </c>
    </row>
    <row r="1317" spans="1:72" hidden="1" x14ac:dyDescent="0.25">
      <c r="A1317" s="26" t="s">
        <v>664</v>
      </c>
      <c r="B1317" s="273">
        <v>1346</v>
      </c>
      <c r="C1317" s="36">
        <v>2025</v>
      </c>
      <c r="D1317" s="118" t="s">
        <v>3474</v>
      </c>
      <c r="E1317" s="118" t="s">
        <v>3475</v>
      </c>
      <c r="F1317" s="118" t="s">
        <v>3905</v>
      </c>
      <c r="G1317" s="296" t="s">
        <v>3654</v>
      </c>
      <c r="AM1317" s="110" t="s">
        <v>3476</v>
      </c>
      <c r="AN1317" s="27" t="s">
        <v>3487</v>
      </c>
      <c r="AO1317" s="184">
        <v>2025</v>
      </c>
      <c r="AP1317" s="38" t="s">
        <v>3944</v>
      </c>
      <c r="BB1317" s="178"/>
      <c r="BD1317" s="96">
        <v>45742</v>
      </c>
      <c r="BH1317" s="45"/>
      <c r="BP1317" s="26">
        <f>Tabela3[[#This Row],[1º trim/2025]]+Tabela3[[#This Row],[2º trim/2025]]+Tabela3[[#This Row],[3º trim/2025]]+Tabela3[[#This Row],[4º trim/2025]]</f>
        <v>0</v>
      </c>
    </row>
    <row r="1318" spans="1:72" hidden="1" x14ac:dyDescent="0.25">
      <c r="B1318" s="273">
        <v>1347</v>
      </c>
      <c r="C1318" s="36">
        <v>2025</v>
      </c>
      <c r="D1318" s="118" t="s">
        <v>3489</v>
      </c>
      <c r="E1318" s="118" t="s">
        <v>3945</v>
      </c>
      <c r="AF1318" s="27" t="s">
        <v>1532</v>
      </c>
      <c r="AM1318" s="110" t="s">
        <v>3946</v>
      </c>
      <c r="AO1318" s="184">
        <v>2025</v>
      </c>
      <c r="AP1318" s="38">
        <v>45729</v>
      </c>
      <c r="AQ1318" s="38">
        <v>45729</v>
      </c>
      <c r="AR1318" s="39" t="s">
        <v>664</v>
      </c>
      <c r="AS1318" s="39" t="s">
        <v>1656</v>
      </c>
      <c r="AV1318" s="42" t="s">
        <v>833</v>
      </c>
      <c r="AW1318" s="39">
        <v>1076</v>
      </c>
      <c r="BB1318" s="178" t="s">
        <v>155</v>
      </c>
      <c r="BC1318" s="120"/>
      <c r="BD1318" s="96"/>
      <c r="BG1318" s="45">
        <v>45755</v>
      </c>
      <c r="BH1318" s="45" t="s">
        <v>3947</v>
      </c>
      <c r="BI1318" s="45" t="s">
        <v>3948</v>
      </c>
      <c r="BO1318" s="194" t="s">
        <v>3948</v>
      </c>
      <c r="BP1318" s="26">
        <f>Tabela3[[#This Row],[1º trim/2025]]+Tabela3[[#This Row],[2º trim/2025]]+Tabela3[[#This Row],[3º trim/2025]]+Tabela3[[#This Row],[4º trim/2025]]</f>
        <v>138</v>
      </c>
      <c r="BR1318" s="28">
        <v>138</v>
      </c>
    </row>
    <row r="1319" spans="1:72" hidden="1" x14ac:dyDescent="0.25">
      <c r="B1319" s="26">
        <v>1348</v>
      </c>
      <c r="C1319" s="36" t="s">
        <v>3915</v>
      </c>
      <c r="D1319" s="27" t="s">
        <v>3494</v>
      </c>
      <c r="E1319" s="27" t="s">
        <v>3495</v>
      </c>
      <c r="F1319" s="27"/>
      <c r="G1319" s="224"/>
      <c r="AF1319" s="27" t="s">
        <v>84</v>
      </c>
      <c r="AV1319" s="42" t="s">
        <v>1899</v>
      </c>
      <c r="BB1319" s="178" t="s">
        <v>1185</v>
      </c>
      <c r="BD1319" s="96">
        <v>45684</v>
      </c>
      <c r="BH1319" s="45"/>
      <c r="BJ1319" s="26"/>
      <c r="BK1319" s="26"/>
      <c r="BL1319" s="26"/>
      <c r="BM1319" s="26"/>
      <c r="BN1319" s="26"/>
      <c r="BO1319" s="79"/>
      <c r="BP1319" s="26">
        <f>Tabela3[[#This Row],[1º trim/2025]]+Tabela3[[#This Row],[2º trim/2025]]+Tabela3[[#This Row],[3º trim/2025]]+Tabela3[[#This Row],[4º trim/2025]]</f>
        <v>0</v>
      </c>
      <c r="BQ1319" s="26"/>
      <c r="BR1319" s="26"/>
      <c r="BS1319" s="26"/>
      <c r="BT1319" s="26"/>
    </row>
    <row r="1320" spans="1:72" hidden="1" x14ac:dyDescent="0.25">
      <c r="B1320" s="273">
        <v>1349</v>
      </c>
      <c r="D1320" s="118" t="s">
        <v>3499</v>
      </c>
      <c r="E1320" s="118" t="s">
        <v>3500</v>
      </c>
      <c r="F1320" s="118" t="s">
        <v>3949</v>
      </c>
      <c r="J1320" s="224" t="s">
        <v>3701</v>
      </c>
      <c r="BB1320" s="178"/>
      <c r="BD1320" s="96">
        <v>45770</v>
      </c>
      <c r="BH1320" s="45"/>
      <c r="BP1320" s="26">
        <f>Tabela3[[#This Row],[1º trim/2025]]+Tabela3[[#This Row],[2º trim/2025]]+Tabela3[[#This Row],[3º trim/2025]]+Tabela3[[#This Row],[4º trim/2025]]</f>
        <v>0</v>
      </c>
    </row>
    <row r="1321" spans="1:72" hidden="1" x14ac:dyDescent="0.25">
      <c r="A1321" s="96" t="s">
        <v>501</v>
      </c>
      <c r="B1321" s="273">
        <v>1351</v>
      </c>
      <c r="C1321" s="36">
        <v>2024</v>
      </c>
      <c r="D1321" s="118" t="s">
        <v>2460</v>
      </c>
      <c r="E1321" s="118" t="s">
        <v>2461</v>
      </c>
      <c r="F1321" s="118" t="s">
        <v>3950</v>
      </c>
      <c r="J1321" s="224" t="s">
        <v>3701</v>
      </c>
      <c r="AA1321" s="26"/>
      <c r="AB1321" s="26"/>
      <c r="AD1321" s="27"/>
      <c r="AE1321" s="27"/>
      <c r="AG1321" s="27" t="s">
        <v>1834</v>
      </c>
      <c r="AI1321" s="118" t="s">
        <v>2462</v>
      </c>
      <c r="AJ1321" s="184">
        <v>70</v>
      </c>
      <c r="AL1321" s="120" t="s">
        <v>29</v>
      </c>
      <c r="AM1321" s="110" t="s">
        <v>2463</v>
      </c>
      <c r="AN1321" s="38"/>
      <c r="AO1321" s="38"/>
      <c r="AP1321" s="208" t="s">
        <v>501</v>
      </c>
      <c r="AQ1321" s="208" t="s">
        <v>501</v>
      </c>
      <c r="AR1321" s="40" t="s">
        <v>664</v>
      </c>
      <c r="AS1321" s="41" t="s">
        <v>1081</v>
      </c>
      <c r="AT1321" s="40" t="s">
        <v>424</v>
      </c>
      <c r="AV1321" s="42" t="s">
        <v>1906</v>
      </c>
      <c r="AW1321" s="39">
        <v>990</v>
      </c>
      <c r="AY1321" s="38"/>
      <c r="AZ1321" s="178"/>
      <c r="BA1321" s="44"/>
      <c r="BB1321" s="45"/>
      <c r="BC1321" s="96" t="s">
        <v>501</v>
      </c>
      <c r="BD1321" s="96">
        <v>45730</v>
      </c>
      <c r="BE1321" s="45" t="s">
        <v>3951</v>
      </c>
      <c r="BF1321" s="45"/>
      <c r="BH1321" s="194"/>
      <c r="BI1321" s="28"/>
      <c r="BM1321" s="28"/>
      <c r="BN1321" s="26"/>
      <c r="BO1321" s="26"/>
      <c r="BP1321" s="26">
        <f>Tabela3[[#This Row],[1º trim/2025]]+Tabela3[[#This Row],[2º trim/2025]]+Tabela3[[#This Row],[3º trim/2025]]+Tabela3[[#This Row],[4º trim/2025]]</f>
        <v>0</v>
      </c>
      <c r="BQ1321" s="26"/>
      <c r="BR1321" s="26"/>
      <c r="BS1321" s="26"/>
      <c r="BT1321" s="26"/>
    </row>
    <row r="1322" spans="1:72" hidden="1" x14ac:dyDescent="0.25">
      <c r="A1322" s="26" t="s">
        <v>2735</v>
      </c>
      <c r="B1322" s="273">
        <v>1352</v>
      </c>
      <c r="C1322" s="36">
        <v>2025</v>
      </c>
      <c r="D1322" s="118" t="s">
        <v>3952</v>
      </c>
      <c r="E1322" s="118" t="s">
        <v>4804</v>
      </c>
      <c r="F1322" s="118" t="s">
        <v>3953</v>
      </c>
      <c r="G1322" s="296" t="s">
        <v>3654</v>
      </c>
      <c r="AF1322" s="27" t="s">
        <v>84</v>
      </c>
      <c r="AG1322" s="27" t="s">
        <v>1834</v>
      </c>
      <c r="AK1322" s="184" t="s">
        <v>3954</v>
      </c>
      <c r="AM1322" s="110" t="s">
        <v>3955</v>
      </c>
      <c r="AN1322" s="27" t="s">
        <v>154</v>
      </c>
      <c r="AO1322" s="184">
        <v>2025</v>
      </c>
      <c r="AP1322" s="38">
        <v>45740</v>
      </c>
      <c r="AQ1322" s="38">
        <v>45740</v>
      </c>
      <c r="AR1322" s="39" t="s">
        <v>664</v>
      </c>
      <c r="AS1322" s="39" t="s">
        <v>1081</v>
      </c>
      <c r="AT1322" s="40" t="s">
        <v>2250</v>
      </c>
      <c r="AV1322" s="42" t="s">
        <v>1899</v>
      </c>
      <c r="AW1322" s="39">
        <v>1081</v>
      </c>
      <c r="BB1322" s="110" t="s">
        <v>911</v>
      </c>
      <c r="BD1322" s="96"/>
      <c r="BE1322" s="96">
        <v>45740</v>
      </c>
      <c r="BG1322" s="45">
        <v>45775</v>
      </c>
      <c r="BH1322" s="45"/>
      <c r="BO1322" s="194" t="s">
        <v>4831</v>
      </c>
      <c r="BP1322" s="26">
        <f>Tabela3[[#This Row],[1º trim/2025]]+Tabela3[[#This Row],[2º trim/2025]]+Tabela3[[#This Row],[3º trim/2025]]+Tabela3[[#This Row],[4º trim/2025]]</f>
        <v>305</v>
      </c>
      <c r="BR1322" s="28">
        <v>305</v>
      </c>
    </row>
    <row r="1323" spans="1:72" hidden="1" x14ac:dyDescent="0.25">
      <c r="B1323" s="273">
        <v>1353</v>
      </c>
      <c r="D1323" s="118" t="s">
        <v>3956</v>
      </c>
      <c r="E1323" s="118" t="s">
        <v>3957</v>
      </c>
      <c r="BB1323" s="178"/>
      <c r="BD1323" s="96">
        <v>45742</v>
      </c>
      <c r="BH1323" s="45"/>
      <c r="BP1323" s="26">
        <f>Tabela3[[#This Row],[1º trim/2025]]+Tabela3[[#This Row],[2º trim/2025]]+Tabela3[[#This Row],[3º trim/2025]]+Tabela3[[#This Row],[4º trim/2025]]</f>
        <v>0</v>
      </c>
    </row>
    <row r="1324" spans="1:72" hidden="1" x14ac:dyDescent="0.25">
      <c r="B1324" s="273">
        <v>1354</v>
      </c>
      <c r="C1324" s="36">
        <v>2025</v>
      </c>
      <c r="D1324" s="118" t="s">
        <v>3958</v>
      </c>
      <c r="E1324" s="118" t="s">
        <v>3959</v>
      </c>
      <c r="F1324" s="118" t="s">
        <v>3960</v>
      </c>
      <c r="G1324" s="296" t="s">
        <v>3654</v>
      </c>
      <c r="AJ1324" s="184">
        <v>25</v>
      </c>
      <c r="AM1324" s="110" t="s">
        <v>3961</v>
      </c>
      <c r="AN1324" s="27" t="s">
        <v>287</v>
      </c>
      <c r="AO1324" s="184">
        <v>2025</v>
      </c>
      <c r="AP1324" s="38">
        <v>45741</v>
      </c>
      <c r="AQ1324" s="38">
        <v>45747</v>
      </c>
      <c r="AR1324" s="39" t="s">
        <v>664</v>
      </c>
      <c r="AS1324" s="39" t="s">
        <v>720</v>
      </c>
      <c r="AT1324" s="40" t="s">
        <v>2733</v>
      </c>
      <c r="AV1324" s="42" t="s">
        <v>2572</v>
      </c>
      <c r="AW1324" s="39">
        <v>1085</v>
      </c>
      <c r="BB1324" s="110" t="s">
        <v>155</v>
      </c>
      <c r="BD1324" s="96"/>
      <c r="BF1324" s="252" t="s">
        <v>35</v>
      </c>
      <c r="BG1324" s="45">
        <v>45769</v>
      </c>
      <c r="BH1324" s="45"/>
      <c r="BI1324" s="45" t="s">
        <v>3962</v>
      </c>
      <c r="BO1324" s="194" t="s">
        <v>3962</v>
      </c>
      <c r="BP1324" s="26">
        <f>Tabela3[[#This Row],[1º trim/2025]]+Tabela3[[#This Row],[2º trim/2025]]+Tabela3[[#This Row],[3º trim/2025]]+Tabela3[[#This Row],[4º trim/2025]]</f>
        <v>15</v>
      </c>
      <c r="BR1324" s="28">
        <v>15</v>
      </c>
    </row>
    <row r="1325" spans="1:72" hidden="1" x14ac:dyDescent="0.25">
      <c r="A1325" s="26" t="s">
        <v>2735</v>
      </c>
      <c r="B1325" s="273">
        <v>1355</v>
      </c>
      <c r="C1325" s="36">
        <v>2025</v>
      </c>
      <c r="D1325" s="118" t="s">
        <v>3963</v>
      </c>
      <c r="E1325" s="118" t="s">
        <v>3964</v>
      </c>
      <c r="F1325" s="118" t="s">
        <v>3965</v>
      </c>
      <c r="H1325" s="224" t="s">
        <v>3775</v>
      </c>
      <c r="AC1325" s="26" t="s">
        <v>3966</v>
      </c>
      <c r="AM1325" s="110" t="s">
        <v>3967</v>
      </c>
      <c r="AN1325" s="27" t="s">
        <v>215</v>
      </c>
      <c r="AO1325" s="184">
        <v>2025</v>
      </c>
      <c r="AP1325" s="38">
        <v>45740</v>
      </c>
      <c r="AQ1325" s="38">
        <v>45740</v>
      </c>
      <c r="AR1325" s="39" t="s">
        <v>664</v>
      </c>
      <c r="AS1325" s="39" t="s">
        <v>720</v>
      </c>
      <c r="AT1325" s="40" t="s">
        <v>3968</v>
      </c>
      <c r="AV1325" s="42" t="s">
        <v>1270</v>
      </c>
      <c r="AW1325" s="39">
        <v>1079</v>
      </c>
      <c r="BB1325" s="178" t="s">
        <v>155</v>
      </c>
      <c r="BD1325" s="96"/>
      <c r="BF1325" s="252" t="s">
        <v>35</v>
      </c>
      <c r="BG1325" s="45">
        <v>45771</v>
      </c>
      <c r="BH1325" s="45" t="s">
        <v>4764</v>
      </c>
      <c r="BI1325" s="45" t="s">
        <v>4765</v>
      </c>
      <c r="BO1325" s="194" t="s">
        <v>4765</v>
      </c>
      <c r="BP1325" s="26">
        <f>Tabela3[[#This Row],[1º trim/2025]]+Tabela3[[#This Row],[2º trim/2025]]+Tabela3[[#This Row],[3º trim/2025]]+Tabela3[[#This Row],[4º trim/2025]]</f>
        <v>16</v>
      </c>
      <c r="BR1325" s="28">
        <v>16</v>
      </c>
    </row>
    <row r="1326" spans="1:72" hidden="1" x14ac:dyDescent="0.25">
      <c r="B1326" s="273">
        <v>1356</v>
      </c>
      <c r="D1326" s="118" t="s">
        <v>3969</v>
      </c>
      <c r="E1326" s="118" t="s">
        <v>3970</v>
      </c>
      <c r="F1326" s="118" t="s">
        <v>3971</v>
      </c>
      <c r="I1326" s="224" t="s">
        <v>3972</v>
      </c>
      <c r="L1326" s="224" t="s">
        <v>3973</v>
      </c>
      <c r="BB1326" s="178"/>
      <c r="BD1326" s="44">
        <v>45770</v>
      </c>
      <c r="BH1326" s="45"/>
      <c r="BP1326" s="26">
        <f>Tabela3[[#This Row],[1º trim/2025]]+Tabela3[[#This Row],[2º trim/2025]]+Tabela3[[#This Row],[3º trim/2025]]+Tabela3[[#This Row],[4º trim/2025]]</f>
        <v>0</v>
      </c>
    </row>
    <row r="1327" spans="1:72" hidden="1" x14ac:dyDescent="0.25">
      <c r="B1327" s="273">
        <v>1357</v>
      </c>
      <c r="D1327" s="118" t="s">
        <v>3974</v>
      </c>
      <c r="E1327" s="118" t="s">
        <v>3975</v>
      </c>
      <c r="AF1327" s="27" t="s">
        <v>82</v>
      </c>
      <c r="BB1327" s="178"/>
      <c r="BD1327" s="96">
        <v>45742</v>
      </c>
      <c r="BE1327" s="46" t="s">
        <v>3976</v>
      </c>
      <c r="BH1327" s="45"/>
      <c r="BP1327" s="26">
        <f>Tabela3[[#This Row],[1º trim/2025]]+Tabela3[[#This Row],[2º trim/2025]]+Tabela3[[#This Row],[3º trim/2025]]+Tabela3[[#This Row],[4º trim/2025]]</f>
        <v>0</v>
      </c>
    </row>
    <row r="1328" spans="1:72" ht="15" hidden="1" customHeight="1" x14ac:dyDescent="0.25">
      <c r="A1328" s="26" t="s">
        <v>3556</v>
      </c>
      <c r="B1328" s="273">
        <v>1358</v>
      </c>
      <c r="C1328" s="36">
        <v>2025</v>
      </c>
      <c r="D1328" s="118" t="s">
        <v>3977</v>
      </c>
      <c r="E1328" s="118" t="s">
        <v>3978</v>
      </c>
      <c r="F1328" s="118" t="s">
        <v>3979</v>
      </c>
      <c r="I1328" s="224" t="s">
        <v>3972</v>
      </c>
      <c r="AF1328" s="311" t="s">
        <v>78</v>
      </c>
      <c r="AO1328" s="184">
        <v>2025</v>
      </c>
      <c r="AP1328" s="312" t="s">
        <v>3980</v>
      </c>
      <c r="BB1328" s="178"/>
      <c r="BC1328" s="96">
        <v>45786</v>
      </c>
      <c r="BD1328" s="96">
        <v>45742</v>
      </c>
      <c r="BH1328" s="45"/>
      <c r="BP1328" s="26">
        <f>Tabela3[[#This Row],[1º trim/2025]]+Tabela3[[#This Row],[2º trim/2025]]+Tabela3[[#This Row],[3º trim/2025]]+Tabela3[[#This Row],[4º trim/2025]]</f>
        <v>0</v>
      </c>
    </row>
    <row r="1329" spans="1:72" hidden="1" x14ac:dyDescent="0.25">
      <c r="B1329" s="273">
        <v>1359</v>
      </c>
      <c r="C1329" s="37">
        <v>2025</v>
      </c>
      <c r="D1329" s="118" t="s">
        <v>3981</v>
      </c>
      <c r="E1329" s="118" t="s">
        <v>3982</v>
      </c>
      <c r="F1329" s="118" t="s">
        <v>3983</v>
      </c>
      <c r="H1329" s="224" t="s">
        <v>3817</v>
      </c>
      <c r="O1329" s="224" t="s">
        <v>3646</v>
      </c>
      <c r="AF1329" t="s">
        <v>91</v>
      </c>
      <c r="AM1329" s="110" t="s">
        <v>3984</v>
      </c>
      <c r="AO1329" s="184">
        <v>2025</v>
      </c>
      <c r="AP1329" s="38">
        <v>45748</v>
      </c>
      <c r="AQ1329" s="38">
        <v>45761</v>
      </c>
      <c r="AR1329" s="39" t="s">
        <v>664</v>
      </c>
      <c r="AS1329" s="39" t="s">
        <v>720</v>
      </c>
      <c r="AT1329" s="40" t="s">
        <v>3985</v>
      </c>
      <c r="AV1329" s="42" t="s">
        <v>1894</v>
      </c>
      <c r="AW1329" s="39">
        <v>1080</v>
      </c>
      <c r="BB1329" s="178" t="s">
        <v>1414</v>
      </c>
      <c r="BC1329" s="96">
        <v>45761</v>
      </c>
      <c r="BD1329" s="96">
        <v>45772</v>
      </c>
      <c r="BE1329" s="46" t="s">
        <v>4785</v>
      </c>
      <c r="BH1329" s="45"/>
      <c r="BP1329" s="26">
        <f>Tabela3[[#This Row],[1º trim/2025]]+Tabela3[[#This Row],[2º trim/2025]]+Tabela3[[#This Row],[3º trim/2025]]+Tabela3[[#This Row],[4º trim/2025]]</f>
        <v>0</v>
      </c>
    </row>
    <row r="1330" spans="1:72" hidden="1" x14ac:dyDescent="0.25">
      <c r="A1330" s="26" t="s">
        <v>3556</v>
      </c>
      <c r="B1330" s="273">
        <v>1360</v>
      </c>
      <c r="C1330" s="37">
        <v>2025</v>
      </c>
      <c r="D1330" s="118" t="s">
        <v>3986</v>
      </c>
      <c r="E1330" s="118" t="s">
        <v>3987</v>
      </c>
      <c r="K1330" s="224" t="s">
        <v>1467</v>
      </c>
      <c r="P1330" s="26" t="s">
        <v>3556</v>
      </c>
      <c r="Q1330" s="30" t="s">
        <v>3988</v>
      </c>
      <c r="AL1330" s="120" t="s">
        <v>38</v>
      </c>
      <c r="AO1330" s="184">
        <v>2025</v>
      </c>
      <c r="AP1330" s="38">
        <v>45747</v>
      </c>
      <c r="AQ1330" s="38">
        <v>45748</v>
      </c>
      <c r="BB1330" s="178" t="s">
        <v>1185</v>
      </c>
      <c r="BC1330" s="120"/>
      <c r="BD1330" s="96"/>
      <c r="BH1330" s="45"/>
      <c r="BP1330" s="26">
        <f>Tabela3[[#This Row],[1º trim/2025]]+Tabela3[[#This Row],[2º trim/2025]]+Tabela3[[#This Row],[3º trim/2025]]+Tabela3[[#This Row],[4º trim/2025]]</f>
        <v>0</v>
      </c>
    </row>
    <row r="1331" spans="1:72" hidden="1" x14ac:dyDescent="0.25">
      <c r="B1331" s="273">
        <v>1361</v>
      </c>
      <c r="C1331" s="37">
        <v>2025</v>
      </c>
      <c r="D1331" s="118" t="s">
        <v>3989</v>
      </c>
      <c r="E1331" s="118" t="s">
        <v>3990</v>
      </c>
      <c r="F1331" s="118" t="s">
        <v>3991</v>
      </c>
      <c r="H1331" s="224" t="s">
        <v>3817</v>
      </c>
      <c r="O1331" s="224" t="s">
        <v>3646</v>
      </c>
      <c r="AF1331" s="27" t="s">
        <v>91</v>
      </c>
      <c r="AG1331" s="27" t="s">
        <v>1953</v>
      </c>
      <c r="AH1331" s="27" t="s">
        <v>423</v>
      </c>
      <c r="AI1331" s="118" t="s">
        <v>1461</v>
      </c>
      <c r="AJ1331" s="184">
        <v>40</v>
      </c>
      <c r="AM1331" s="110" t="s">
        <v>3992</v>
      </c>
      <c r="AO1331" s="184">
        <v>2025</v>
      </c>
      <c r="AP1331" s="38">
        <v>45778</v>
      </c>
      <c r="AQ1331" s="38">
        <v>45817</v>
      </c>
      <c r="AR1331" s="39" t="s">
        <v>664</v>
      </c>
      <c r="AS1331" s="39" t="s">
        <v>31</v>
      </c>
      <c r="AT1331" s="40" t="s">
        <v>91</v>
      </c>
      <c r="AV1331" s="42" t="s">
        <v>1894</v>
      </c>
      <c r="BB1331" s="178"/>
      <c r="BC1331" s="96">
        <v>45817</v>
      </c>
      <c r="BD1331" s="96">
        <v>45742</v>
      </c>
      <c r="BH1331" s="45"/>
      <c r="BP1331" s="26">
        <f>Tabela3[[#This Row],[1º trim/2025]]+Tabela3[[#This Row],[2º trim/2025]]+Tabela3[[#This Row],[3º trim/2025]]+Tabela3[[#This Row],[4º trim/2025]]</f>
        <v>0</v>
      </c>
    </row>
    <row r="1332" spans="1:72" hidden="1" x14ac:dyDescent="0.25">
      <c r="B1332" s="273">
        <v>1362</v>
      </c>
      <c r="C1332" s="37">
        <v>2025</v>
      </c>
      <c r="D1332" s="118" t="s">
        <v>3993</v>
      </c>
      <c r="E1332" s="118" t="s">
        <v>3994</v>
      </c>
      <c r="F1332" s="118" t="s">
        <v>3995</v>
      </c>
      <c r="H1332" s="224" t="s">
        <v>3817</v>
      </c>
      <c r="O1332" s="224" t="s">
        <v>3646</v>
      </c>
      <c r="AF1332" s="27" t="s">
        <v>91</v>
      </c>
      <c r="AO1332" s="184">
        <v>2025</v>
      </c>
      <c r="AP1332" s="38">
        <v>45775</v>
      </c>
      <c r="AQ1332" s="38">
        <v>45777</v>
      </c>
      <c r="AR1332" s="39" t="s">
        <v>664</v>
      </c>
      <c r="AS1332" s="39" t="s">
        <v>720</v>
      </c>
      <c r="AV1332" s="42" t="s">
        <v>573</v>
      </c>
      <c r="AW1332" s="39">
        <v>1083</v>
      </c>
      <c r="BB1332" s="178" t="s">
        <v>1414</v>
      </c>
      <c r="BC1332" s="38">
        <v>45777</v>
      </c>
      <c r="BD1332" s="96">
        <v>45742</v>
      </c>
      <c r="BH1332" s="45"/>
      <c r="BP1332" s="26">
        <f>Tabela3[[#This Row],[1º trim/2025]]+Tabela3[[#This Row],[2º trim/2025]]+Tabela3[[#This Row],[3º trim/2025]]+Tabela3[[#This Row],[4º trim/2025]]</f>
        <v>0</v>
      </c>
    </row>
    <row r="1333" spans="1:72" hidden="1" x14ac:dyDescent="0.25">
      <c r="A1333" s="26" t="s">
        <v>501</v>
      </c>
      <c r="B1333" s="273">
        <v>1364</v>
      </c>
      <c r="C1333" s="36">
        <v>2024</v>
      </c>
      <c r="D1333" s="118" t="s">
        <v>2391</v>
      </c>
      <c r="E1333" s="118" t="s">
        <v>3840</v>
      </c>
      <c r="F1333" s="118" t="s">
        <v>3996</v>
      </c>
      <c r="H1333" s="224" t="s">
        <v>3775</v>
      </c>
      <c r="J1333" s="224" t="s">
        <v>3701</v>
      </c>
      <c r="AC1333" s="26" t="s">
        <v>2393</v>
      </c>
      <c r="AD1333" s="26" t="s">
        <v>1833</v>
      </c>
      <c r="AG1333" s="27" t="s">
        <v>1834</v>
      </c>
      <c r="AI1333" s="118" t="s">
        <v>2394</v>
      </c>
      <c r="AJ1333" s="184">
        <v>70</v>
      </c>
      <c r="AM1333" s="110" t="s">
        <v>2395</v>
      </c>
      <c r="AP1333" s="38" t="s">
        <v>501</v>
      </c>
      <c r="AQ1333" s="38" t="s">
        <v>501</v>
      </c>
      <c r="AR1333" s="39" t="s">
        <v>664</v>
      </c>
      <c r="AS1333" s="39" t="s">
        <v>31</v>
      </c>
      <c r="AT1333" s="40" t="s">
        <v>2397</v>
      </c>
      <c r="AU1333" s="41">
        <v>8.3333333333333329E-2</v>
      </c>
      <c r="AV1333" s="42" t="s">
        <v>833</v>
      </c>
      <c r="AW1333" s="39">
        <v>975</v>
      </c>
      <c r="AY1333" s="30" t="s">
        <v>2398</v>
      </c>
      <c r="BB1333" s="185"/>
      <c r="BC1333" s="96" t="s">
        <v>501</v>
      </c>
      <c r="BD1333" s="28"/>
      <c r="BE1333" s="54"/>
      <c r="BF1333" s="27" t="s">
        <v>3655</v>
      </c>
      <c r="BG1333" s="45">
        <v>45773</v>
      </c>
      <c r="BI1333" s="26"/>
      <c r="BJ1333" s="26"/>
      <c r="BK1333" s="26"/>
      <c r="BL1333" s="26"/>
      <c r="BM1333" s="26"/>
      <c r="BN1333" s="26"/>
      <c r="BO1333" s="26"/>
      <c r="BP1333" s="26">
        <f>Tabela3[[#This Row],[1º trim/2025]]+Tabela3[[#This Row],[2º trim/2025]]+Tabela3[[#This Row],[3º trim/2025]]+Tabela3[[#This Row],[4º trim/2025]]</f>
        <v>118</v>
      </c>
      <c r="BQ1333" s="28">
        <v>9</v>
      </c>
      <c r="BR1333" s="26">
        <v>109</v>
      </c>
      <c r="BS1333" s="26"/>
      <c r="BT1333" s="26"/>
    </row>
    <row r="1334" spans="1:72" hidden="1" x14ac:dyDescent="0.25">
      <c r="A1334" s="26" t="s">
        <v>501</v>
      </c>
      <c r="B1334" s="273">
        <v>1365</v>
      </c>
      <c r="C1334" s="36">
        <v>2024</v>
      </c>
      <c r="D1334" s="118" t="s">
        <v>2468</v>
      </c>
      <c r="E1334" s="118" t="s">
        <v>3846</v>
      </c>
      <c r="F1334" s="118" t="s">
        <v>3997</v>
      </c>
      <c r="H1334" s="224" t="s">
        <v>3775</v>
      </c>
      <c r="J1334" s="224" t="s">
        <v>3701</v>
      </c>
      <c r="AF1334" s="308" t="s">
        <v>75</v>
      </c>
      <c r="AG1334" s="27" t="s">
        <v>1834</v>
      </c>
      <c r="AI1334" s="118" t="s">
        <v>2192</v>
      </c>
      <c r="AM1334" s="110" t="s">
        <v>2470</v>
      </c>
      <c r="AP1334" s="38" t="s">
        <v>501</v>
      </c>
      <c r="AQ1334" s="38" t="s">
        <v>501</v>
      </c>
      <c r="AR1334" s="39" t="s">
        <v>664</v>
      </c>
      <c r="AS1334" s="39" t="s">
        <v>31</v>
      </c>
      <c r="AT1334" s="40" t="s">
        <v>2250</v>
      </c>
      <c r="AU1334" s="41">
        <v>8.3333333333333329E-2</v>
      </c>
      <c r="AV1334" s="42" t="s">
        <v>833</v>
      </c>
      <c r="AW1334" s="39">
        <v>992</v>
      </c>
      <c r="BB1334" s="27"/>
      <c r="BC1334" s="96" t="s">
        <v>501</v>
      </c>
      <c r="BD1334" s="28"/>
      <c r="BE1334" s="26"/>
      <c r="BF1334" s="27" t="s">
        <v>3655</v>
      </c>
      <c r="BG1334" s="45">
        <v>45773</v>
      </c>
      <c r="BI1334" s="26"/>
      <c r="BJ1334" s="26"/>
      <c r="BK1334" s="26"/>
      <c r="BL1334" s="26"/>
      <c r="BM1334" s="26"/>
      <c r="BN1334" s="26"/>
      <c r="BO1334" s="26"/>
      <c r="BP1334" s="26">
        <f>Tabela3[[#This Row],[1º trim/2025]]+Tabela3[[#This Row],[2º trim/2025]]+Tabela3[[#This Row],[3º trim/2025]]+Tabela3[[#This Row],[4º trim/2025]]</f>
        <v>133</v>
      </c>
      <c r="BQ1334" s="28">
        <f>11+2</f>
        <v>13</v>
      </c>
      <c r="BR1334" s="26">
        <v>120</v>
      </c>
      <c r="BS1334" s="26"/>
      <c r="BT1334" s="26"/>
    </row>
    <row r="1335" spans="1:72" hidden="1" x14ac:dyDescent="0.25">
      <c r="A1335" s="26" t="s">
        <v>3556</v>
      </c>
      <c r="B1335" s="273">
        <v>1366</v>
      </c>
      <c r="C1335" s="36">
        <v>2025</v>
      </c>
      <c r="D1335" s="118" t="s">
        <v>3998</v>
      </c>
      <c r="E1335" s="118" t="s">
        <v>3999</v>
      </c>
      <c r="P1335" s="26" t="s">
        <v>3556</v>
      </c>
      <c r="Q1335" s="30" t="s">
        <v>4000</v>
      </c>
      <c r="AO1335" s="184">
        <v>2025</v>
      </c>
      <c r="AP1335" s="38">
        <v>45769</v>
      </c>
      <c r="AQ1335" s="38">
        <v>45772</v>
      </c>
      <c r="BB1335" s="33" t="s">
        <v>1414</v>
      </c>
      <c r="BC1335" s="38">
        <v>45772</v>
      </c>
      <c r="BD1335" s="96">
        <v>45742</v>
      </c>
      <c r="BE1335" s="27"/>
      <c r="BP1335" s="26">
        <f>Tabela3[[#This Row],[1º trim/2025]]+Tabela3[[#This Row],[2º trim/2025]]+Tabela3[[#This Row],[3º trim/2025]]+Tabela3[[#This Row],[4º trim/2025]]</f>
        <v>0</v>
      </c>
    </row>
    <row r="1336" spans="1:72" hidden="1" x14ac:dyDescent="0.25">
      <c r="B1336" s="273">
        <v>1367</v>
      </c>
      <c r="D1336" s="118" t="s">
        <v>4001</v>
      </c>
      <c r="E1336" s="118" t="s">
        <v>4002</v>
      </c>
      <c r="BD1336" s="96">
        <v>45742</v>
      </c>
      <c r="BP1336" s="26">
        <f>Tabela3[[#This Row],[1º trim/2025]]+Tabela3[[#This Row],[2º trim/2025]]+Tabela3[[#This Row],[3º trim/2025]]+Tabela3[[#This Row],[4º trim/2025]]</f>
        <v>0</v>
      </c>
    </row>
    <row r="1337" spans="1:72" hidden="1" x14ac:dyDescent="0.25">
      <c r="A1337" s="118" t="s">
        <v>4003</v>
      </c>
      <c r="B1337" s="273">
        <v>1368</v>
      </c>
      <c r="D1337" s="27"/>
      <c r="E1337" s="118" t="s">
        <v>4004</v>
      </c>
      <c r="AE1337" s="26">
        <v>2025</v>
      </c>
      <c r="BP1337" s="26">
        <f>Tabela3[[#This Row],[1º trim/2025]]+Tabela3[[#This Row],[2º trim/2025]]+Tabela3[[#This Row],[3º trim/2025]]+Tabela3[[#This Row],[4º trim/2025]]</f>
        <v>0</v>
      </c>
    </row>
    <row r="1338" spans="1:72" hidden="1" x14ac:dyDescent="0.25">
      <c r="A1338" s="118" t="s">
        <v>4003</v>
      </c>
      <c r="B1338" s="273">
        <v>1369</v>
      </c>
      <c r="D1338" s="27"/>
      <c r="E1338" s="118" t="s">
        <v>4005</v>
      </c>
      <c r="AE1338" s="26">
        <v>2025</v>
      </c>
      <c r="BP1338" s="26">
        <f>Tabela3[[#This Row],[1º trim/2025]]+Tabela3[[#This Row],[2º trim/2025]]+Tabela3[[#This Row],[3º trim/2025]]+Tabela3[[#This Row],[4º trim/2025]]</f>
        <v>0</v>
      </c>
    </row>
    <row r="1339" spans="1:72" hidden="1" x14ac:dyDescent="0.25">
      <c r="A1339" s="118" t="s">
        <v>4003</v>
      </c>
      <c r="B1339" s="273">
        <v>1370</v>
      </c>
      <c r="D1339" s="27"/>
      <c r="E1339" s="118" t="s">
        <v>4006</v>
      </c>
      <c r="AE1339" s="26">
        <v>2025</v>
      </c>
      <c r="BP1339" s="26">
        <f>Tabela3[[#This Row],[1º trim/2025]]+Tabela3[[#This Row],[2º trim/2025]]+Tabela3[[#This Row],[3º trim/2025]]+Tabela3[[#This Row],[4º trim/2025]]</f>
        <v>0</v>
      </c>
    </row>
    <row r="1340" spans="1:72" hidden="1" x14ac:dyDescent="0.25">
      <c r="A1340" s="118" t="s">
        <v>4003</v>
      </c>
      <c r="B1340" s="273">
        <v>1371</v>
      </c>
      <c r="D1340" s="27"/>
      <c r="E1340" s="118" t="s">
        <v>4007</v>
      </c>
      <c r="AE1340" s="26">
        <v>2025</v>
      </c>
      <c r="BP1340" s="26">
        <f>Tabela3[[#This Row],[1º trim/2025]]+Tabela3[[#This Row],[2º trim/2025]]+Tabela3[[#This Row],[3º trim/2025]]+Tabela3[[#This Row],[4º trim/2025]]</f>
        <v>0</v>
      </c>
    </row>
    <row r="1341" spans="1:72" hidden="1" x14ac:dyDescent="0.25">
      <c r="A1341" s="118" t="s">
        <v>4003</v>
      </c>
      <c r="B1341" s="273">
        <v>1372</v>
      </c>
      <c r="D1341" s="27"/>
      <c r="E1341" s="118" t="s">
        <v>4008</v>
      </c>
      <c r="AE1341" s="26">
        <v>2025</v>
      </c>
      <c r="BP1341" s="26">
        <f>Tabela3[[#This Row],[1º trim/2025]]+Tabela3[[#This Row],[2º trim/2025]]+Tabela3[[#This Row],[3º trim/2025]]+Tabela3[[#This Row],[4º trim/2025]]</f>
        <v>0</v>
      </c>
    </row>
    <row r="1342" spans="1:72" hidden="1" x14ac:dyDescent="0.25">
      <c r="A1342" s="118" t="s">
        <v>4003</v>
      </c>
      <c r="B1342" s="273">
        <v>1373</v>
      </c>
      <c r="D1342" s="27"/>
      <c r="E1342" s="118" t="s">
        <v>4009</v>
      </c>
      <c r="AE1342" s="26">
        <v>2025</v>
      </c>
      <c r="BP1342" s="26">
        <f>Tabela3[[#This Row],[1º trim/2025]]+Tabela3[[#This Row],[2º trim/2025]]+Tabela3[[#This Row],[3º trim/2025]]+Tabela3[[#This Row],[4º trim/2025]]</f>
        <v>0</v>
      </c>
    </row>
    <row r="1343" spans="1:72" hidden="1" x14ac:dyDescent="0.25">
      <c r="A1343" s="118" t="s">
        <v>4003</v>
      </c>
      <c r="B1343" s="273">
        <v>1374</v>
      </c>
      <c r="D1343" s="27"/>
      <c r="E1343" s="118" t="s">
        <v>4010</v>
      </c>
      <c r="AE1343" s="26">
        <v>2025</v>
      </c>
      <c r="BP1343" s="26">
        <f>Tabela3[[#This Row],[1º trim/2025]]+Tabela3[[#This Row],[2º trim/2025]]+Tabela3[[#This Row],[3º trim/2025]]+Tabela3[[#This Row],[4º trim/2025]]</f>
        <v>0</v>
      </c>
    </row>
    <row r="1344" spans="1:72" hidden="1" x14ac:dyDescent="0.25">
      <c r="A1344" s="118" t="s">
        <v>4003</v>
      </c>
      <c r="B1344" s="273">
        <v>1375</v>
      </c>
      <c r="D1344" s="27"/>
      <c r="E1344" s="118" t="s">
        <v>4011</v>
      </c>
      <c r="AE1344" s="26">
        <v>2025</v>
      </c>
      <c r="BP1344" s="26">
        <f>Tabela3[[#This Row],[1º trim/2025]]+Tabela3[[#This Row],[2º trim/2025]]+Tabela3[[#This Row],[3º trim/2025]]+Tabela3[[#This Row],[4º trim/2025]]</f>
        <v>0</v>
      </c>
    </row>
    <row r="1345" spans="1:72" hidden="1" x14ac:dyDescent="0.25">
      <c r="B1345" s="273">
        <v>1376</v>
      </c>
      <c r="D1345" s="118" t="s">
        <v>4012</v>
      </c>
      <c r="E1345" s="118" t="s">
        <v>4013</v>
      </c>
      <c r="BP1345" s="26">
        <f>Tabela3[[#This Row],[1º trim/2025]]+Tabela3[[#This Row],[2º trim/2025]]+Tabela3[[#This Row],[3º trim/2025]]+Tabela3[[#This Row],[4º trim/2025]]</f>
        <v>0</v>
      </c>
    </row>
    <row r="1346" spans="1:72" hidden="1" x14ac:dyDescent="0.25">
      <c r="B1346" s="273">
        <v>1377</v>
      </c>
      <c r="D1346" s="118" t="s">
        <v>4014</v>
      </c>
      <c r="E1346" s="118" t="s">
        <v>4015</v>
      </c>
      <c r="BP1346" s="26">
        <f>Tabela3[[#This Row],[1º trim/2025]]+Tabela3[[#This Row],[2º trim/2025]]+Tabela3[[#This Row],[3º trim/2025]]+Tabela3[[#This Row],[4º trim/2025]]</f>
        <v>0</v>
      </c>
    </row>
    <row r="1347" spans="1:72" hidden="1" x14ac:dyDescent="0.25">
      <c r="B1347" s="273">
        <v>1378</v>
      </c>
      <c r="D1347" s="118" t="s">
        <v>4016</v>
      </c>
      <c r="E1347" s="118" t="s">
        <v>4017</v>
      </c>
      <c r="BP1347" s="26">
        <f>Tabela3[[#This Row],[1º trim/2025]]+Tabela3[[#This Row],[2º trim/2025]]+Tabela3[[#This Row],[3º trim/2025]]+Tabela3[[#This Row],[4º trim/2025]]</f>
        <v>0</v>
      </c>
    </row>
    <row r="1348" spans="1:72" hidden="1" x14ac:dyDescent="0.25">
      <c r="A1348" s="26" t="s">
        <v>501</v>
      </c>
      <c r="B1348" s="273">
        <v>1379</v>
      </c>
      <c r="C1348" s="36">
        <v>2024</v>
      </c>
      <c r="D1348" s="118" t="s">
        <v>2694</v>
      </c>
      <c r="E1348" s="118" t="s">
        <v>2695</v>
      </c>
      <c r="F1348" s="118" t="s">
        <v>4018</v>
      </c>
      <c r="J1348" s="224" t="s">
        <v>3701</v>
      </c>
      <c r="P1348" s="26"/>
      <c r="Q1348" s="26"/>
      <c r="R1348" s="26"/>
      <c r="S1348" s="27"/>
      <c r="T1348" s="219"/>
      <c r="U1348" s="220"/>
      <c r="V1348" s="118"/>
      <c r="W1348" s="184"/>
      <c r="X1348" s="184"/>
      <c r="Y1348" s="120"/>
      <c r="Z1348" s="221"/>
      <c r="AA1348" s="27"/>
      <c r="AB1348" s="222"/>
      <c r="AC1348" s="38"/>
      <c r="AD1348" s="38"/>
      <c r="AE1348" s="39"/>
      <c r="AF1348" s="39"/>
      <c r="AG1348" s="27" t="s">
        <v>1834</v>
      </c>
      <c r="AH1348" s="41"/>
      <c r="AI1348" s="42" t="s">
        <v>2696</v>
      </c>
      <c r="AJ1348" s="39"/>
      <c r="AK1348" s="30"/>
      <c r="AL1348" s="30"/>
      <c r="AM1348" s="110" t="s">
        <v>2697</v>
      </c>
      <c r="AN1348" s="27" t="s">
        <v>154</v>
      </c>
      <c r="AO1348" s="96"/>
      <c r="AP1348" s="96" t="s">
        <v>501</v>
      </c>
      <c r="AQ1348" s="27" t="s">
        <v>501</v>
      </c>
      <c r="AR1348" s="39" t="s">
        <v>664</v>
      </c>
      <c r="AS1348" s="45" t="s">
        <v>31</v>
      </c>
      <c r="AT1348" s="313"/>
      <c r="AU1348" s="45"/>
      <c r="AV1348" s="42" t="s">
        <v>1906</v>
      </c>
      <c r="AW1348" s="39">
        <v>1050</v>
      </c>
      <c r="AY1348" s="79"/>
      <c r="AZ1348" s="26"/>
      <c r="BA1348" s="26"/>
      <c r="BB1348" s="84"/>
      <c r="BC1348" s="26" t="s">
        <v>501</v>
      </c>
      <c r="BD1348" s="26"/>
      <c r="BE1348" s="54"/>
      <c r="BF1348" s="26"/>
      <c r="BG1348" s="26"/>
      <c r="BI1348" s="26"/>
      <c r="BJ1348" s="26"/>
      <c r="BK1348" s="26"/>
      <c r="BL1348" s="26"/>
      <c r="BM1348" s="26"/>
      <c r="BN1348" s="26"/>
      <c r="BO1348" s="26"/>
      <c r="BP1348" s="26">
        <f>Tabela3[[#This Row],[1º trim/2025]]+Tabela3[[#This Row],[2º trim/2025]]+Tabela3[[#This Row],[3º trim/2025]]+Tabela3[[#This Row],[4º trim/2025]]</f>
        <v>0</v>
      </c>
      <c r="BQ1348" s="26"/>
      <c r="BR1348" s="26"/>
      <c r="BS1348" s="26"/>
      <c r="BT1348" s="26"/>
    </row>
    <row r="1349" spans="1:72" hidden="1" x14ac:dyDescent="0.25">
      <c r="B1349" s="273">
        <v>1380</v>
      </c>
      <c r="D1349" s="118" t="s">
        <v>4019</v>
      </c>
      <c r="E1349" s="118" t="s">
        <v>4020</v>
      </c>
      <c r="J1349" s="27"/>
      <c r="T1349" s="30"/>
      <c r="U1349" s="33"/>
      <c r="Z1349" s="33"/>
      <c r="AB1349" s="33"/>
      <c r="AF1349" s="27" t="s">
        <v>45</v>
      </c>
      <c r="AG1349" s="220"/>
      <c r="AQ1349" s="223"/>
      <c r="AT1349" s="37"/>
      <c r="BB1349" s="33" t="s">
        <v>1414</v>
      </c>
      <c r="BE1349" s="27"/>
      <c r="BP1349" s="26">
        <f>Tabela3[[#This Row],[1º trim/2025]]+Tabela3[[#This Row],[2º trim/2025]]+Tabela3[[#This Row],[3º trim/2025]]+Tabela3[[#This Row],[4º trim/2025]]</f>
        <v>0</v>
      </c>
    </row>
    <row r="1350" spans="1:72" hidden="1" x14ac:dyDescent="0.25">
      <c r="B1350" s="273">
        <v>1381</v>
      </c>
      <c r="C1350" s="36">
        <v>2025</v>
      </c>
      <c r="D1350" s="118" t="s">
        <v>2780</v>
      </c>
      <c r="E1350" s="118" t="s">
        <v>2781</v>
      </c>
      <c r="F1350" s="118" t="s">
        <v>4021</v>
      </c>
      <c r="H1350" s="224" t="s">
        <v>3817</v>
      </c>
      <c r="I1350" s="295" t="s">
        <v>3776</v>
      </c>
      <c r="J1350" s="27"/>
      <c r="O1350" s="224" t="s">
        <v>3646</v>
      </c>
      <c r="AF1350" s="27" t="s">
        <v>3558</v>
      </c>
      <c r="AG1350" s="27" t="s">
        <v>2423</v>
      </c>
      <c r="AJ1350" s="118">
        <v>20</v>
      </c>
      <c r="AL1350" s="184"/>
      <c r="AM1350" s="120" t="s">
        <v>2782</v>
      </c>
      <c r="AN1350" s="110"/>
      <c r="AO1350" s="184">
        <v>2025</v>
      </c>
      <c r="AP1350" s="38">
        <v>45736</v>
      </c>
      <c r="AQ1350" s="38">
        <v>45775</v>
      </c>
      <c r="AR1350" s="39" t="s">
        <v>664</v>
      </c>
      <c r="AS1350" s="39" t="s">
        <v>1656</v>
      </c>
      <c r="AT1350" s="40" t="s">
        <v>91</v>
      </c>
      <c r="AU1350" s="41">
        <v>1.6666666666666667</v>
      </c>
      <c r="AV1350" s="41" t="s">
        <v>1894</v>
      </c>
      <c r="AW1350" s="39">
        <v>1071</v>
      </c>
      <c r="BB1350" s="178" t="s">
        <v>1414</v>
      </c>
      <c r="BC1350" s="203">
        <v>45775</v>
      </c>
      <c r="BD1350" s="96">
        <v>45726</v>
      </c>
      <c r="BH1350" s="45"/>
      <c r="BO1350" s="28"/>
      <c r="BP1350" s="26">
        <f>Tabela3[[#This Row],[1º trim/2025]]+Tabela3[[#This Row],[2º trim/2025]]+Tabela3[[#This Row],[3º trim/2025]]+Tabela3[[#This Row],[4º trim/2025]]</f>
        <v>0</v>
      </c>
    </row>
    <row r="1351" spans="1:72" hidden="1" x14ac:dyDescent="0.25">
      <c r="B1351" s="273">
        <v>1381</v>
      </c>
      <c r="D1351" s="118" t="s">
        <v>4022</v>
      </c>
      <c r="E1351" s="118" t="s">
        <v>4023</v>
      </c>
      <c r="H1351" s="224" t="s">
        <v>5</v>
      </c>
      <c r="O1351" s="224" t="s">
        <v>3646</v>
      </c>
      <c r="BP1351" s="26">
        <f>Tabela3[[#This Row],[1º trim/2025]]+Tabela3[[#This Row],[2º trim/2025]]+Tabela3[[#This Row],[3º trim/2025]]+Tabela3[[#This Row],[4º trim/2025]]</f>
        <v>0</v>
      </c>
    </row>
    <row r="1352" spans="1:72" hidden="1" x14ac:dyDescent="0.25">
      <c r="A1352" s="26" t="s">
        <v>2735</v>
      </c>
      <c r="B1352" s="273">
        <v>1382</v>
      </c>
      <c r="C1352" s="36">
        <v>2025</v>
      </c>
      <c r="D1352" s="118" t="s">
        <v>3098</v>
      </c>
      <c r="E1352" t="s">
        <v>3900</v>
      </c>
      <c r="AO1352" s="184">
        <v>2025</v>
      </c>
      <c r="AP1352" s="38">
        <v>45757</v>
      </c>
      <c r="BB1352" s="43" t="s">
        <v>1414</v>
      </c>
      <c r="BC1352" s="120">
        <v>45757</v>
      </c>
      <c r="BF1352" s="27" t="s">
        <v>3655</v>
      </c>
      <c r="BG1352" s="45">
        <v>45775</v>
      </c>
      <c r="BH1352" s="45" t="s">
        <v>4798</v>
      </c>
      <c r="BP1352" s="26"/>
      <c r="BR1352" s="28">
        <v>98</v>
      </c>
    </row>
    <row r="1353" spans="1:72" hidden="1" x14ac:dyDescent="0.25">
      <c r="A1353" s="26" t="s">
        <v>2735</v>
      </c>
      <c r="B1353" s="273">
        <v>1383</v>
      </c>
      <c r="C1353" s="36">
        <v>2025</v>
      </c>
      <c r="D1353" s="118" t="s">
        <v>3098</v>
      </c>
      <c r="E1353" s="118" t="s">
        <v>4024</v>
      </c>
      <c r="AO1353" s="184">
        <v>2025</v>
      </c>
      <c r="AP1353" s="38">
        <v>45771</v>
      </c>
      <c r="AQ1353" s="38">
        <v>45771</v>
      </c>
      <c r="AR1353" s="39" t="s">
        <v>664</v>
      </c>
      <c r="AS1353" s="39" t="s">
        <v>1081</v>
      </c>
      <c r="AV1353" s="42" t="s">
        <v>1899</v>
      </c>
      <c r="AW1353" s="39">
        <v>1077</v>
      </c>
      <c r="BB1353" s="43" t="s">
        <v>1414</v>
      </c>
      <c r="BC1353" s="120">
        <v>45771</v>
      </c>
      <c r="BD1353" s="44">
        <v>45772</v>
      </c>
      <c r="BE1353" s="46" t="s">
        <v>4786</v>
      </c>
      <c r="BF1353" s="27" t="s">
        <v>3655</v>
      </c>
      <c r="BH1353" s="45" t="s">
        <v>4798</v>
      </c>
      <c r="BP1353" s="26">
        <f>Tabela3[[#This Row],[1º trim/2025]]+Tabela3[[#This Row],[2º trim/2025]]+Tabela3[[#This Row],[3º trim/2025]]+Tabela3[[#This Row],[4º trim/2025]]</f>
        <v>0</v>
      </c>
    </row>
    <row r="1354" spans="1:72" hidden="1" x14ac:dyDescent="0.25">
      <c r="A1354" s="26" t="s">
        <v>3556</v>
      </c>
      <c r="B1354" s="273">
        <v>1384</v>
      </c>
      <c r="C1354" s="36">
        <v>2025</v>
      </c>
      <c r="D1354" s="118" t="s">
        <v>4025</v>
      </c>
      <c r="E1354" s="118" t="s">
        <v>4026</v>
      </c>
      <c r="P1354" s="26" t="s">
        <v>3556</v>
      </c>
      <c r="AN1354" s="27" t="s">
        <v>4027</v>
      </c>
      <c r="AO1354" s="184">
        <v>2025</v>
      </c>
      <c r="AP1354" s="38">
        <v>45831</v>
      </c>
      <c r="AQ1354" s="38">
        <v>45835</v>
      </c>
      <c r="BC1354" s="38">
        <v>45835</v>
      </c>
      <c r="BP1354" s="26">
        <f>Tabela3[[#This Row],[1º trim/2025]]+Tabela3[[#This Row],[2º trim/2025]]+Tabela3[[#This Row],[3º trim/2025]]+Tabela3[[#This Row],[4º trim/2025]]</f>
        <v>0</v>
      </c>
    </row>
    <row r="1355" spans="1:72" hidden="1" x14ac:dyDescent="0.25">
      <c r="B1355" s="273">
        <v>1385</v>
      </c>
      <c r="D1355" s="118" t="s">
        <v>4028</v>
      </c>
      <c r="E1355" s="118" t="s">
        <v>4029</v>
      </c>
      <c r="F1355" s="118" t="s">
        <v>4030</v>
      </c>
      <c r="H1355" s="224" t="s">
        <v>3817</v>
      </c>
      <c r="K1355" s="224" t="s">
        <v>3654</v>
      </c>
      <c r="O1355" s="224" t="s">
        <v>3646</v>
      </c>
      <c r="AF1355" t="s">
        <v>82</v>
      </c>
      <c r="BP1355" s="26">
        <f>Tabela3[[#This Row],[1º trim/2025]]+Tabela3[[#This Row],[2º trim/2025]]+Tabela3[[#This Row],[3º trim/2025]]+Tabela3[[#This Row],[4º trim/2025]]</f>
        <v>0</v>
      </c>
    </row>
    <row r="1356" spans="1:72" hidden="1" x14ac:dyDescent="0.25">
      <c r="B1356" s="273">
        <v>1386</v>
      </c>
      <c r="C1356" s="36">
        <v>2025</v>
      </c>
      <c r="D1356" s="118" t="s">
        <v>4031</v>
      </c>
      <c r="E1356" s="118" t="s">
        <v>4032</v>
      </c>
      <c r="AF1356" s="27" t="s">
        <v>82</v>
      </c>
      <c r="AO1356" s="184">
        <v>2025</v>
      </c>
      <c r="AP1356" s="38">
        <v>45775</v>
      </c>
      <c r="AT1356" s="40" t="s">
        <v>4033</v>
      </c>
      <c r="BB1356" s="43" t="s">
        <v>1414</v>
      </c>
      <c r="BC1356" s="38">
        <v>45775</v>
      </c>
      <c r="BP1356" s="26">
        <f>Tabela3[[#This Row],[1º trim/2025]]+Tabela3[[#This Row],[2º trim/2025]]+Tabela3[[#This Row],[3º trim/2025]]+Tabela3[[#This Row],[4º trim/2025]]</f>
        <v>0</v>
      </c>
    </row>
    <row r="1357" spans="1:72" hidden="1" x14ac:dyDescent="0.25">
      <c r="B1357" s="273">
        <v>1387</v>
      </c>
      <c r="C1357" s="36">
        <v>2025</v>
      </c>
      <c r="D1357" s="118" t="s">
        <v>4034</v>
      </c>
      <c r="E1357" s="118" t="s">
        <v>4035</v>
      </c>
      <c r="F1357" s="118" t="s">
        <v>4036</v>
      </c>
      <c r="H1357" s="224" t="s">
        <v>3817</v>
      </c>
      <c r="O1357" s="224" t="s">
        <v>3646</v>
      </c>
      <c r="Y1357" s="26" t="s">
        <v>4769</v>
      </c>
      <c r="Z1357" s="34" t="s">
        <v>4768</v>
      </c>
      <c r="AF1357" s="308" t="s">
        <v>82</v>
      </c>
      <c r="AM1357" s="110" t="s">
        <v>4037</v>
      </c>
      <c r="AN1357" s="27" t="s">
        <v>154</v>
      </c>
      <c r="AO1357" s="184">
        <v>2025</v>
      </c>
      <c r="AP1357" s="38">
        <v>45799</v>
      </c>
      <c r="AQ1357" s="38">
        <v>45838</v>
      </c>
      <c r="AR1357" s="39" t="s">
        <v>664</v>
      </c>
      <c r="AS1357" s="39" t="s">
        <v>31</v>
      </c>
      <c r="AT1357" s="40" t="s">
        <v>4770</v>
      </c>
      <c r="AV1357" s="42" t="s">
        <v>1894</v>
      </c>
      <c r="BP1357" s="26">
        <f>Tabela3[[#This Row],[1º trim/2025]]+Tabela3[[#This Row],[2º trim/2025]]+Tabela3[[#This Row],[3º trim/2025]]+Tabela3[[#This Row],[4º trim/2025]]</f>
        <v>0</v>
      </c>
    </row>
    <row r="1358" spans="1:72" hidden="1" x14ac:dyDescent="0.25">
      <c r="B1358" s="273">
        <v>1388</v>
      </c>
      <c r="C1358" s="36">
        <v>2025</v>
      </c>
      <c r="D1358" s="118" t="s">
        <v>4038</v>
      </c>
      <c r="E1358" s="118" t="s">
        <v>4039</v>
      </c>
      <c r="F1358" s="118" t="s">
        <v>4040</v>
      </c>
      <c r="H1358" s="224" t="s">
        <v>3817</v>
      </c>
      <c r="O1358" s="224" t="s">
        <v>3646</v>
      </c>
      <c r="AF1358" t="s">
        <v>91</v>
      </c>
      <c r="AJ1358" s="184">
        <v>40</v>
      </c>
      <c r="AM1358" s="110" t="s">
        <v>4041</v>
      </c>
      <c r="AO1358" s="184">
        <v>2025</v>
      </c>
      <c r="AP1358" s="38">
        <v>45813</v>
      </c>
      <c r="AQ1358" s="38">
        <v>45845</v>
      </c>
      <c r="AR1358" s="39" t="s">
        <v>664</v>
      </c>
      <c r="AS1358" s="39" t="s">
        <v>1656</v>
      </c>
      <c r="AT1358" s="40" t="s">
        <v>1540</v>
      </c>
      <c r="AV1358" s="42" t="s">
        <v>1894</v>
      </c>
      <c r="BC1358" s="120">
        <v>45845</v>
      </c>
      <c r="BP1358" s="26">
        <f>Tabela3[[#This Row],[1º trim/2025]]+Tabela3[[#This Row],[2º trim/2025]]+Tabela3[[#This Row],[3º trim/2025]]+Tabela3[[#This Row],[4º trim/2025]]</f>
        <v>0</v>
      </c>
    </row>
    <row r="1359" spans="1:72" hidden="1" x14ac:dyDescent="0.25">
      <c r="A1359" s="26" t="s">
        <v>501</v>
      </c>
      <c r="B1359" s="273">
        <v>1389</v>
      </c>
      <c r="D1359" s="118" t="s">
        <v>3576</v>
      </c>
      <c r="E1359" s="118" t="s">
        <v>4042</v>
      </c>
      <c r="AG1359" s="27" t="s">
        <v>1834</v>
      </c>
      <c r="AM1359" s="110" t="s">
        <v>4043</v>
      </c>
      <c r="AP1359" s="38" t="s">
        <v>501</v>
      </c>
      <c r="AQ1359" s="38" t="s">
        <v>501</v>
      </c>
      <c r="AR1359" s="39" t="s">
        <v>664</v>
      </c>
      <c r="AS1359" s="39" t="s">
        <v>31</v>
      </c>
      <c r="AT1359" s="40" t="s">
        <v>424</v>
      </c>
      <c r="AV1359" s="42" t="s">
        <v>1894</v>
      </c>
      <c r="AW1359" s="39">
        <v>1084</v>
      </c>
      <c r="BC1359" s="96" t="s">
        <v>501</v>
      </c>
      <c r="BP1359" s="26">
        <f>Tabela3[[#This Row],[1º trim/2025]]+Tabela3[[#This Row],[2º trim/2025]]+Tabela3[[#This Row],[3º trim/2025]]+Tabela3[[#This Row],[4º trim/2025]]</f>
        <v>0</v>
      </c>
    </row>
    <row r="1360" spans="1:72" hidden="1" x14ac:dyDescent="0.25">
      <c r="A1360" s="26" t="s">
        <v>664</v>
      </c>
      <c r="B1360" s="273">
        <v>1390</v>
      </c>
      <c r="D1360" s="118" t="s">
        <v>4044</v>
      </c>
      <c r="E1360" s="118" t="s">
        <v>4045</v>
      </c>
      <c r="AV1360" s="42" t="s">
        <v>1906</v>
      </c>
      <c r="BP1360" s="26">
        <f>Tabela3[[#This Row],[1º trim/2025]]+Tabela3[[#This Row],[2º trim/2025]]+Tabela3[[#This Row],[3º trim/2025]]+Tabela3[[#This Row],[4º trim/2025]]</f>
        <v>0</v>
      </c>
    </row>
    <row r="1361" spans="1:68" hidden="1" x14ac:dyDescent="0.25">
      <c r="B1361" s="273">
        <v>1391</v>
      </c>
      <c r="D1361" s="118" t="s">
        <v>4046</v>
      </c>
      <c r="E1361" s="118" t="s">
        <v>4047</v>
      </c>
      <c r="F1361" s="118" t="s">
        <v>3906</v>
      </c>
      <c r="H1361" s="224" t="s">
        <v>3817</v>
      </c>
      <c r="K1361" s="224" t="s">
        <v>3654</v>
      </c>
      <c r="O1361" s="224" t="s">
        <v>3646</v>
      </c>
      <c r="AC1361" s="26" t="s">
        <v>4048</v>
      </c>
      <c r="AF1361" s="27" t="s">
        <v>91</v>
      </c>
      <c r="AH1361" s="27" t="s">
        <v>423</v>
      </c>
      <c r="AI1361" s="118" t="s">
        <v>1396</v>
      </c>
      <c r="AJ1361" s="184">
        <v>40</v>
      </c>
      <c r="AM1361" s="110" t="s">
        <v>4049</v>
      </c>
      <c r="AR1361" s="39" t="s">
        <v>664</v>
      </c>
      <c r="AS1361" s="39" t="s">
        <v>1656</v>
      </c>
      <c r="AT1361" s="40" t="s">
        <v>91</v>
      </c>
      <c r="AU1361" s="41">
        <v>0.83333333333333337</v>
      </c>
      <c r="AV1361" s="42" t="s">
        <v>807</v>
      </c>
      <c r="BP1361" s="26">
        <f>Tabela3[[#This Row],[1º trim/2025]]+Tabela3[[#This Row],[2º trim/2025]]+Tabela3[[#This Row],[3º trim/2025]]+Tabela3[[#This Row],[4º trim/2025]]</f>
        <v>0</v>
      </c>
    </row>
    <row r="1362" spans="1:68" hidden="1" x14ac:dyDescent="0.25">
      <c r="A1362" s="26" t="s">
        <v>2735</v>
      </c>
      <c r="B1362" s="273">
        <v>1392</v>
      </c>
      <c r="C1362" s="184">
        <v>2025</v>
      </c>
      <c r="D1362" s="118" t="s">
        <v>4050</v>
      </c>
      <c r="E1362" s="118" t="s">
        <v>4051</v>
      </c>
      <c r="AO1362" s="184">
        <v>2025</v>
      </c>
      <c r="AP1362" s="38">
        <v>45810</v>
      </c>
      <c r="AQ1362" s="38">
        <v>45814</v>
      </c>
      <c r="BC1362" s="38">
        <v>45814</v>
      </c>
      <c r="BP1362" s="26">
        <f>Tabela3[[#This Row],[1º trim/2025]]+Tabela3[[#This Row],[2º trim/2025]]+Tabela3[[#This Row],[3º trim/2025]]+Tabela3[[#This Row],[4º trim/2025]]</f>
        <v>0</v>
      </c>
    </row>
    <row r="1363" spans="1:68" hidden="1" x14ac:dyDescent="0.25">
      <c r="A1363" s="26" t="s">
        <v>2735</v>
      </c>
      <c r="B1363" s="273">
        <v>1393</v>
      </c>
      <c r="C1363" s="184">
        <v>2025</v>
      </c>
      <c r="D1363" s="118" t="s">
        <v>4052</v>
      </c>
      <c r="E1363" s="118" t="s">
        <v>4053</v>
      </c>
      <c r="L1363" s="224" t="s">
        <v>4054</v>
      </c>
      <c r="N1363" s="225" t="s">
        <v>3667</v>
      </c>
      <c r="O1363" s="225"/>
      <c r="AC1363" s="26" t="s">
        <v>4055</v>
      </c>
      <c r="AK1363" s="184">
        <v>11691755</v>
      </c>
      <c r="AO1363" s="184">
        <v>2025</v>
      </c>
      <c r="AP1363" s="38">
        <v>45785</v>
      </c>
      <c r="AQ1363" s="38">
        <v>45785</v>
      </c>
      <c r="AW1363" s="39" t="s">
        <v>209</v>
      </c>
      <c r="AX1363" s="39">
        <v>137</v>
      </c>
      <c r="AY1363" s="30" t="s">
        <v>4790</v>
      </c>
      <c r="BC1363" s="38">
        <v>45785</v>
      </c>
      <c r="BP1363" s="26">
        <f>Tabela3[[#This Row],[1º trim/2025]]+Tabela3[[#This Row],[2º trim/2025]]+Tabela3[[#This Row],[3º trim/2025]]+Tabela3[[#This Row],[4º trim/2025]]</f>
        <v>0</v>
      </c>
    </row>
    <row r="1364" spans="1:68" hidden="1" x14ac:dyDescent="0.25">
      <c r="B1364" s="273">
        <v>1394</v>
      </c>
      <c r="C1364" s="184">
        <v>2025</v>
      </c>
      <c r="D1364" s="118" t="s">
        <v>4056</v>
      </c>
      <c r="E1364" s="118" t="s">
        <v>4057</v>
      </c>
      <c r="AO1364" s="184">
        <v>2025</v>
      </c>
      <c r="AP1364" s="38">
        <v>45771</v>
      </c>
      <c r="AQ1364" s="38">
        <v>45771</v>
      </c>
      <c r="BB1364" s="43" t="s">
        <v>1185</v>
      </c>
      <c r="BC1364" s="38"/>
      <c r="BP1364" s="26">
        <f>Tabela3[[#This Row],[1º trim/2025]]+Tabela3[[#This Row],[2º trim/2025]]+Tabela3[[#This Row],[3º trim/2025]]+Tabela3[[#This Row],[4º trim/2025]]</f>
        <v>0</v>
      </c>
    </row>
    <row r="1365" spans="1:68" hidden="1" x14ac:dyDescent="0.25">
      <c r="B1365" s="273">
        <v>1395</v>
      </c>
      <c r="C1365" s="36">
        <v>2023</v>
      </c>
      <c r="E1365" s="118" t="s">
        <v>4058</v>
      </c>
      <c r="AF1365" s="27" t="s">
        <v>82</v>
      </c>
      <c r="BP1365" s="26">
        <f>Tabela3[[#This Row],[1º trim/2025]]+Tabela3[[#This Row],[2º trim/2025]]+Tabela3[[#This Row],[3º trim/2025]]+Tabela3[[#This Row],[4º trim/2025]]</f>
        <v>0</v>
      </c>
    </row>
    <row r="1366" spans="1:68" hidden="1" x14ac:dyDescent="0.25">
      <c r="B1366" s="273">
        <v>1396</v>
      </c>
      <c r="C1366" s="36">
        <v>2024</v>
      </c>
      <c r="E1366" s="118" t="s">
        <v>4059</v>
      </c>
      <c r="AF1366" s="27" t="s">
        <v>75</v>
      </c>
      <c r="BP1366" s="26">
        <f>Tabela3[[#This Row],[1º trim/2025]]+Tabela3[[#This Row],[2º trim/2025]]+Tabela3[[#This Row],[3º trim/2025]]+Tabela3[[#This Row],[4º trim/2025]]</f>
        <v>0</v>
      </c>
    </row>
    <row r="1367" spans="1:68" hidden="1" x14ac:dyDescent="0.25">
      <c r="B1367" s="273">
        <v>1397</v>
      </c>
      <c r="C1367" s="36">
        <v>2024</v>
      </c>
      <c r="E1367" s="118" t="s">
        <v>4060</v>
      </c>
      <c r="AF1367" s="27" t="s">
        <v>75</v>
      </c>
      <c r="BP1367" s="26">
        <f>Tabela3[[#This Row],[1º trim/2025]]+Tabela3[[#This Row],[2º trim/2025]]+Tabela3[[#This Row],[3º trim/2025]]+Tabela3[[#This Row],[4º trim/2025]]</f>
        <v>0</v>
      </c>
    </row>
    <row r="1368" spans="1:68" hidden="1" x14ac:dyDescent="0.25">
      <c r="B1368" s="273">
        <v>1398</v>
      </c>
      <c r="C1368" s="36">
        <v>2024</v>
      </c>
      <c r="E1368" s="118" t="s">
        <v>4061</v>
      </c>
      <c r="AF1368" s="27" t="s">
        <v>75</v>
      </c>
      <c r="BP1368" s="26">
        <f>Tabela3[[#This Row],[1º trim/2025]]+Tabela3[[#This Row],[2º trim/2025]]+Tabela3[[#This Row],[3º trim/2025]]+Tabela3[[#This Row],[4º trim/2025]]</f>
        <v>0</v>
      </c>
    </row>
    <row r="1369" spans="1:68" hidden="1" x14ac:dyDescent="0.25">
      <c r="B1369" s="273">
        <v>1399</v>
      </c>
      <c r="C1369" s="36">
        <v>2025</v>
      </c>
      <c r="D1369" s="118" t="s">
        <v>3597</v>
      </c>
      <c r="E1369" s="118" t="s">
        <v>4062</v>
      </c>
      <c r="F1369" s="118" t="s">
        <v>4063</v>
      </c>
      <c r="H1369" s="224" t="s">
        <v>3813</v>
      </c>
      <c r="U1369" s="32" t="s">
        <v>4064</v>
      </c>
      <c r="AF1369" s="27" t="s">
        <v>3647</v>
      </c>
      <c r="AI1369" s="118" t="s">
        <v>4065</v>
      </c>
      <c r="AJ1369" s="184">
        <v>120</v>
      </c>
      <c r="AM1369" s="110" t="s">
        <v>4066</v>
      </c>
      <c r="AO1369" s="184">
        <v>2025</v>
      </c>
      <c r="AP1369" s="38">
        <v>45771</v>
      </c>
      <c r="AQ1369" s="38">
        <v>45824</v>
      </c>
      <c r="AR1369" s="39" t="s">
        <v>664</v>
      </c>
      <c r="AS1369" s="39" t="s">
        <v>31</v>
      </c>
      <c r="AT1369" s="40" t="s">
        <v>2250</v>
      </c>
      <c r="AV1369" s="42" t="s">
        <v>1138</v>
      </c>
      <c r="BC1369" s="38">
        <v>45824</v>
      </c>
      <c r="BP1369" s="26">
        <f>Tabela3[[#This Row],[1º trim/2025]]+Tabela3[[#This Row],[2º trim/2025]]+Tabela3[[#This Row],[3º trim/2025]]+Tabela3[[#This Row],[4º trim/2025]]</f>
        <v>0</v>
      </c>
    </row>
    <row r="1370" spans="1:68" hidden="1" x14ac:dyDescent="0.25">
      <c r="B1370" s="273">
        <v>1400</v>
      </c>
      <c r="C1370" s="36">
        <v>2025</v>
      </c>
      <c r="D1370" s="27" t="s">
        <v>4067</v>
      </c>
      <c r="E1370" s="27" t="s">
        <v>4068</v>
      </c>
      <c r="F1370" s="27" t="s">
        <v>4069</v>
      </c>
      <c r="G1370" s="224"/>
      <c r="K1370" s="224" t="s">
        <v>3659</v>
      </c>
      <c r="AO1370" s="184">
        <v>2025</v>
      </c>
      <c r="AP1370" s="38">
        <v>45786</v>
      </c>
      <c r="AQ1370" s="38">
        <v>45786</v>
      </c>
      <c r="AV1370" s="42" t="s">
        <v>1899</v>
      </c>
      <c r="BP1370" s="26">
        <f>Tabela3[[#This Row],[1º trim/2025]]+Tabela3[[#This Row],[2º trim/2025]]+Tabela3[[#This Row],[3º trim/2025]]+Tabela3[[#This Row],[4º trim/2025]]</f>
        <v>0</v>
      </c>
    </row>
    <row r="1371" spans="1:68" hidden="1" x14ac:dyDescent="0.25">
      <c r="B1371" s="273">
        <v>1401</v>
      </c>
      <c r="D1371" s="27" t="s">
        <v>4070</v>
      </c>
      <c r="E1371" s="27" t="s">
        <v>4071</v>
      </c>
      <c r="F1371" s="27" t="s">
        <v>4072</v>
      </c>
      <c r="G1371" s="224"/>
      <c r="H1371" s="276"/>
      <c r="I1371" s="276"/>
      <c r="J1371" s="276" t="s">
        <v>4073</v>
      </c>
      <c r="K1371" s="276"/>
      <c r="L1371" s="276"/>
      <c r="M1371" s="276"/>
      <c r="N1371" s="276"/>
      <c r="O1371" s="276"/>
      <c r="P1371" s="29"/>
      <c r="BP1371" s="26">
        <f>Tabela3[[#This Row],[1º trim/2025]]+Tabela3[[#This Row],[2º trim/2025]]+Tabela3[[#This Row],[3º trim/2025]]+Tabela3[[#This Row],[4º trim/2025]]</f>
        <v>0</v>
      </c>
    </row>
    <row r="1372" spans="1:68" hidden="1" x14ac:dyDescent="0.25">
      <c r="B1372" s="273">
        <v>1402</v>
      </c>
      <c r="C1372" s="36">
        <v>2024</v>
      </c>
      <c r="D1372" s="27"/>
      <c r="E1372" s="27" t="s">
        <v>4074</v>
      </c>
      <c r="P1372" s="29"/>
      <c r="AF1372" s="27" t="s">
        <v>75</v>
      </c>
      <c r="BP1372" s="28">
        <f>Tabela3[[#This Row],[1º trim/2025]]+Tabela3[[#This Row],[2º trim/2025]]+Tabela3[[#This Row],[3º trim/2025]]+Tabela3[[#This Row],[4º trim/2025]]</f>
        <v>0</v>
      </c>
    </row>
    <row r="1373" spans="1:68" hidden="1" x14ac:dyDescent="0.25">
      <c r="B1373" s="273">
        <v>1403</v>
      </c>
      <c r="C1373" s="36">
        <v>2024</v>
      </c>
      <c r="D1373" s="27"/>
      <c r="E1373" s="27" t="s">
        <v>4075</v>
      </c>
      <c r="K1373" s="224" t="s">
        <v>3654</v>
      </c>
      <c r="P1373" s="29"/>
      <c r="BP1373" s="28">
        <f>Tabela3[[#This Row],[1º trim/2025]]+Tabela3[[#This Row],[2º trim/2025]]+Tabela3[[#This Row],[3º trim/2025]]+Tabela3[[#This Row],[4º trim/2025]]</f>
        <v>0</v>
      </c>
    </row>
    <row r="1374" spans="1:68" hidden="1" x14ac:dyDescent="0.25">
      <c r="A1374" s="26" t="s">
        <v>47</v>
      </c>
      <c r="B1374" s="273">
        <v>1404</v>
      </c>
      <c r="D1374" s="27" t="s">
        <v>4076</v>
      </c>
      <c r="E1374" s="27" t="s">
        <v>4077</v>
      </c>
      <c r="P1374" s="29"/>
      <c r="BP1374" s="28">
        <f>Tabela3[[#This Row],[1º trim/2025]]+Tabela3[[#This Row],[2º trim/2025]]+Tabela3[[#This Row],[3º trim/2025]]+Tabela3[[#This Row],[4º trim/2025]]</f>
        <v>0</v>
      </c>
    </row>
    <row r="1375" spans="1:68" hidden="1" x14ac:dyDescent="0.25">
      <c r="B1375" s="273">
        <v>1405</v>
      </c>
      <c r="D1375" s="27" t="s">
        <v>4078</v>
      </c>
      <c r="E1375" s="27" t="s">
        <v>4079</v>
      </c>
      <c r="H1375" s="276"/>
      <c r="I1375" s="276"/>
      <c r="J1375" s="276"/>
      <c r="K1375" s="276"/>
      <c r="L1375" s="276"/>
      <c r="M1375" s="276"/>
      <c r="N1375" s="276"/>
      <c r="O1375" s="276"/>
      <c r="P1375" s="29"/>
    </row>
    <row r="1376" spans="1:68" hidden="1" x14ac:dyDescent="0.25">
      <c r="B1376" s="273">
        <v>1406</v>
      </c>
      <c r="C1376" s="36">
        <v>2025</v>
      </c>
      <c r="D1376" s="27" t="s">
        <v>4080</v>
      </c>
      <c r="E1376" s="27" t="s">
        <v>4081</v>
      </c>
      <c r="G1376" s="305"/>
      <c r="H1376" s="276"/>
      <c r="I1376" s="276"/>
      <c r="J1376" s="276"/>
      <c r="K1376" s="276"/>
      <c r="L1376" s="276"/>
      <c r="M1376" s="276"/>
      <c r="N1376" s="276"/>
      <c r="O1376" s="276"/>
      <c r="P1376" s="29"/>
      <c r="AO1376" s="184">
        <v>2025</v>
      </c>
      <c r="AP1376" s="38">
        <v>45769</v>
      </c>
      <c r="AQ1376" s="38">
        <v>45804</v>
      </c>
      <c r="AR1376" s="39" t="s">
        <v>664</v>
      </c>
      <c r="AV1376" s="42" t="s">
        <v>1794</v>
      </c>
      <c r="AW1376" s="39">
        <v>1067</v>
      </c>
      <c r="BC1376" s="38">
        <v>45804</v>
      </c>
      <c r="BP1376" s="28">
        <f>Tabela3[[#This Row],[1º trim/2025]]+Tabela3[[#This Row],[2º trim/2025]]+Tabela3[[#This Row],[3º trim/2025]]+Tabela3[[#This Row],[4º trim/2025]]</f>
        <v>0</v>
      </c>
    </row>
    <row r="1377" spans="1:68" hidden="1" x14ac:dyDescent="0.25">
      <c r="B1377" s="273">
        <v>1407</v>
      </c>
      <c r="C1377" s="36">
        <v>2025</v>
      </c>
      <c r="D1377" s="27" t="s">
        <v>4080</v>
      </c>
      <c r="E1377" s="118" t="s">
        <v>4082</v>
      </c>
      <c r="G1377" s="302"/>
      <c r="P1377" s="29"/>
      <c r="AO1377" s="184">
        <v>2025</v>
      </c>
      <c r="AP1377" s="96">
        <v>45769</v>
      </c>
      <c r="BP1377" s="28">
        <f>Tabela3[[#This Row],[1º trim/2025]]+Tabela3[[#This Row],[2º trim/2025]]+Tabela3[[#This Row],[3º trim/2025]]+Tabela3[[#This Row],[4º trim/2025]]</f>
        <v>0</v>
      </c>
    </row>
    <row r="1378" spans="1:68" hidden="1" x14ac:dyDescent="0.25">
      <c r="B1378" s="273">
        <v>1408</v>
      </c>
      <c r="C1378" s="36">
        <v>2025</v>
      </c>
      <c r="D1378" s="27" t="s">
        <v>4080</v>
      </c>
      <c r="E1378" s="118" t="s">
        <v>4083</v>
      </c>
      <c r="G1378" s="302"/>
      <c r="P1378" s="29"/>
      <c r="AO1378" s="184">
        <v>2025</v>
      </c>
      <c r="AP1378" s="96">
        <v>45776</v>
      </c>
      <c r="BP1378" s="28">
        <f>Tabela3[[#This Row],[1º trim/2025]]+Tabela3[[#This Row],[2º trim/2025]]+Tabela3[[#This Row],[3º trim/2025]]+Tabela3[[#This Row],[4º trim/2025]]</f>
        <v>0</v>
      </c>
    </row>
    <row r="1379" spans="1:68" hidden="1" x14ac:dyDescent="0.25">
      <c r="B1379" s="273">
        <v>1409</v>
      </c>
      <c r="C1379" s="36">
        <v>2025</v>
      </c>
      <c r="D1379" s="27" t="s">
        <v>4080</v>
      </c>
      <c r="E1379" s="118" t="s">
        <v>4084</v>
      </c>
      <c r="G1379" s="302"/>
      <c r="P1379" s="29"/>
      <c r="AO1379" s="184">
        <v>2025</v>
      </c>
      <c r="AP1379" s="96">
        <v>45783</v>
      </c>
      <c r="BP1379" s="28">
        <f>Tabela3[[#This Row],[1º trim/2025]]+Tabela3[[#This Row],[2º trim/2025]]+Tabela3[[#This Row],[3º trim/2025]]+Tabela3[[#This Row],[4º trim/2025]]</f>
        <v>0</v>
      </c>
    </row>
    <row r="1380" spans="1:68" ht="19.5" hidden="1" customHeight="1" x14ac:dyDescent="0.25">
      <c r="B1380" s="273">
        <v>1410</v>
      </c>
      <c r="C1380" s="36">
        <v>2025</v>
      </c>
      <c r="D1380" s="27" t="s">
        <v>4080</v>
      </c>
      <c r="E1380" s="118" t="s">
        <v>4085</v>
      </c>
      <c r="G1380" s="302"/>
      <c r="P1380" s="29"/>
      <c r="AO1380" s="184">
        <v>2025</v>
      </c>
      <c r="AP1380" s="96">
        <v>45790</v>
      </c>
      <c r="BP1380" s="28">
        <f>Tabela3[[#This Row],[1º trim/2025]]+Tabela3[[#This Row],[2º trim/2025]]+Tabela3[[#This Row],[3º trim/2025]]+Tabela3[[#This Row],[4º trim/2025]]</f>
        <v>0</v>
      </c>
    </row>
    <row r="1381" spans="1:68" hidden="1" x14ac:dyDescent="0.25">
      <c r="B1381" s="273">
        <v>1411</v>
      </c>
      <c r="C1381" s="36">
        <v>2025</v>
      </c>
      <c r="D1381" s="27" t="s">
        <v>4080</v>
      </c>
      <c r="E1381" s="118" t="s">
        <v>4086</v>
      </c>
      <c r="G1381" s="302"/>
      <c r="P1381" s="29"/>
      <c r="AO1381" s="184">
        <v>2025</v>
      </c>
      <c r="AP1381" s="96">
        <v>45797</v>
      </c>
      <c r="BP1381" s="28">
        <f>Tabela3[[#This Row],[1º trim/2025]]+Tabela3[[#This Row],[2º trim/2025]]+Tabela3[[#This Row],[3º trim/2025]]+Tabela3[[#This Row],[4º trim/2025]]</f>
        <v>0</v>
      </c>
    </row>
    <row r="1382" spans="1:68" hidden="1" x14ac:dyDescent="0.25">
      <c r="B1382" s="273">
        <v>1412</v>
      </c>
      <c r="C1382" s="36">
        <v>2025</v>
      </c>
      <c r="D1382" s="27" t="s">
        <v>4080</v>
      </c>
      <c r="E1382" s="118" t="s">
        <v>4087</v>
      </c>
      <c r="G1382" s="302"/>
      <c r="P1382" s="29"/>
      <c r="AO1382" s="184">
        <v>2025</v>
      </c>
      <c r="AP1382" s="96">
        <v>45804</v>
      </c>
      <c r="BP1382" s="28">
        <f>Tabela3[[#This Row],[1º trim/2025]]+Tabela3[[#This Row],[2º trim/2025]]+Tabela3[[#This Row],[3º trim/2025]]+Tabela3[[#This Row],[4º trim/2025]]</f>
        <v>0</v>
      </c>
    </row>
    <row r="1383" spans="1:68" hidden="1" x14ac:dyDescent="0.25">
      <c r="B1383" s="273">
        <v>1413</v>
      </c>
      <c r="D1383" s="27" t="s">
        <v>4088</v>
      </c>
      <c r="E1383" s="27" t="s">
        <v>4089</v>
      </c>
      <c r="G1383" s="305"/>
      <c r="H1383" s="276"/>
      <c r="I1383" s="276"/>
      <c r="J1383" s="276"/>
      <c r="K1383" s="276"/>
      <c r="L1383" s="276"/>
      <c r="M1383" s="276"/>
      <c r="N1383" s="276"/>
      <c r="O1383" s="276"/>
      <c r="P1383" s="29"/>
      <c r="BP1383" s="28">
        <f>Tabela3[[#This Row],[1º trim/2025]]+Tabela3[[#This Row],[2º trim/2025]]+Tabela3[[#This Row],[3º trim/2025]]+Tabela3[[#This Row],[4º trim/2025]]</f>
        <v>0</v>
      </c>
    </row>
    <row r="1384" spans="1:68" hidden="1" x14ac:dyDescent="0.25">
      <c r="B1384" s="273">
        <v>1414</v>
      </c>
      <c r="D1384" s="27" t="s">
        <v>2877</v>
      </c>
      <c r="E1384" s="27" t="s">
        <v>4090</v>
      </c>
      <c r="G1384" s="305"/>
      <c r="H1384" s="276"/>
      <c r="I1384" s="276"/>
      <c r="J1384" s="276"/>
      <c r="K1384" s="276"/>
      <c r="L1384" s="276"/>
      <c r="M1384" s="276"/>
      <c r="N1384" s="276"/>
      <c r="O1384" s="276"/>
      <c r="P1384" s="29"/>
      <c r="BP1384" s="28">
        <f>Tabela3[[#This Row],[1º trim/2025]]+Tabela3[[#This Row],[2º trim/2025]]+Tabela3[[#This Row],[3º trim/2025]]+Tabela3[[#This Row],[4º trim/2025]]</f>
        <v>0</v>
      </c>
    </row>
    <row r="1385" spans="1:68" hidden="1" x14ac:dyDescent="0.25">
      <c r="B1385" s="273">
        <v>1415</v>
      </c>
      <c r="C1385" s="36">
        <v>2025</v>
      </c>
      <c r="D1385" s="27" t="s">
        <v>4091</v>
      </c>
      <c r="E1385" s="27" t="s">
        <v>4092</v>
      </c>
      <c r="G1385" s="305"/>
      <c r="H1385" s="276"/>
      <c r="I1385" s="276"/>
      <c r="J1385" s="276"/>
      <c r="K1385" s="276"/>
      <c r="L1385" s="276"/>
      <c r="M1385" s="276"/>
      <c r="N1385" s="276"/>
      <c r="O1385" s="276"/>
      <c r="P1385" s="29"/>
      <c r="AO1385" s="184">
        <v>2025</v>
      </c>
      <c r="AP1385" s="38">
        <v>46003</v>
      </c>
      <c r="AQ1385" s="38">
        <v>46003</v>
      </c>
      <c r="BC1385" s="38">
        <v>46003</v>
      </c>
      <c r="BP1385" s="28">
        <f>Tabela3[[#This Row],[1º trim/2025]]+Tabela3[[#This Row],[2º trim/2025]]+Tabela3[[#This Row],[3º trim/2025]]+Tabela3[[#This Row],[4º trim/2025]]</f>
        <v>0</v>
      </c>
    </row>
    <row r="1386" spans="1:68" hidden="1" x14ac:dyDescent="0.25">
      <c r="B1386" s="273">
        <v>1416</v>
      </c>
      <c r="C1386" s="36">
        <v>2025</v>
      </c>
      <c r="D1386" s="27" t="s">
        <v>4093</v>
      </c>
      <c r="E1386" s="27" t="s">
        <v>4792</v>
      </c>
      <c r="G1386" s="305"/>
      <c r="H1386" s="276"/>
      <c r="I1386" s="276"/>
      <c r="J1386" s="276"/>
      <c r="K1386" s="276"/>
      <c r="L1386" s="276"/>
      <c r="M1386" s="276"/>
      <c r="N1386" s="276"/>
      <c r="O1386" s="276"/>
      <c r="P1386" s="29"/>
      <c r="AO1386" s="184">
        <v>2025</v>
      </c>
      <c r="AP1386" s="38">
        <v>45805</v>
      </c>
      <c r="AQ1386" s="38">
        <v>45807</v>
      </c>
      <c r="BC1386" s="38">
        <v>45807</v>
      </c>
      <c r="BE1386" s="46" t="s">
        <v>4793</v>
      </c>
      <c r="BP1386" s="28">
        <f>Tabela3[[#This Row],[1º trim/2025]]+Tabela3[[#This Row],[2º trim/2025]]+Tabela3[[#This Row],[3º trim/2025]]+Tabela3[[#This Row],[4º trim/2025]]</f>
        <v>0</v>
      </c>
    </row>
    <row r="1387" spans="1:68" hidden="1" x14ac:dyDescent="0.25">
      <c r="B1387" s="273">
        <v>1417</v>
      </c>
      <c r="D1387" s="27" t="s">
        <v>4094</v>
      </c>
      <c r="E1387" s="27" t="s">
        <v>4095</v>
      </c>
      <c r="G1387" s="305"/>
      <c r="H1387" s="276"/>
      <c r="I1387" s="276"/>
      <c r="J1387" s="276"/>
      <c r="K1387" s="276"/>
      <c r="L1387" s="276"/>
      <c r="M1387" s="276"/>
      <c r="N1387" s="276"/>
      <c r="O1387" s="276"/>
      <c r="P1387" s="29"/>
      <c r="AM1387" s="110" t="s">
        <v>4096</v>
      </c>
      <c r="BP1387" s="28">
        <f>Tabela3[[#This Row],[1º trim/2025]]+Tabela3[[#This Row],[2º trim/2025]]+Tabela3[[#This Row],[3º trim/2025]]+Tabela3[[#This Row],[4º trim/2025]]</f>
        <v>0</v>
      </c>
    </row>
    <row r="1388" spans="1:68" hidden="1" x14ac:dyDescent="0.25">
      <c r="A1388" s="26" t="s">
        <v>47</v>
      </c>
      <c r="B1388" s="273">
        <v>1418</v>
      </c>
      <c r="C1388" s="36">
        <v>2025</v>
      </c>
      <c r="D1388" s="27" t="s">
        <v>4097</v>
      </c>
      <c r="E1388" s="27" t="s">
        <v>4098</v>
      </c>
      <c r="G1388" s="305"/>
      <c r="H1388" s="276"/>
      <c r="I1388" s="276"/>
      <c r="J1388" s="276"/>
      <c r="K1388" s="276"/>
      <c r="L1388" s="276"/>
      <c r="M1388" s="276"/>
      <c r="N1388" s="276"/>
      <c r="O1388" s="276"/>
      <c r="P1388" s="29"/>
      <c r="AO1388" s="184">
        <v>2025</v>
      </c>
      <c r="AP1388" s="38">
        <v>45793</v>
      </c>
      <c r="AQ1388" s="38">
        <v>45798</v>
      </c>
      <c r="BC1388" s="38">
        <v>45798</v>
      </c>
      <c r="BP1388" s="28">
        <f>Tabela3[[#This Row],[1º trim/2025]]+Tabela3[[#This Row],[2º trim/2025]]+Tabela3[[#This Row],[3º trim/2025]]+Tabela3[[#This Row],[4º trim/2025]]</f>
        <v>0</v>
      </c>
    </row>
    <row r="1389" spans="1:68" hidden="1" x14ac:dyDescent="0.25">
      <c r="B1389" s="273">
        <v>1419</v>
      </c>
      <c r="C1389" s="36">
        <v>2025</v>
      </c>
      <c r="D1389" s="27" t="s">
        <v>4099</v>
      </c>
      <c r="E1389" s="27" t="s">
        <v>4100</v>
      </c>
      <c r="G1389" s="305"/>
      <c r="H1389" s="276"/>
      <c r="I1389" s="276"/>
      <c r="J1389" s="276"/>
      <c r="K1389" s="276"/>
      <c r="L1389" s="276"/>
      <c r="M1389" s="276"/>
      <c r="N1389" s="276"/>
      <c r="O1389" s="276"/>
      <c r="P1389" s="29"/>
      <c r="AM1389" s="110" t="s">
        <v>4101</v>
      </c>
      <c r="AO1389" s="184">
        <v>2025</v>
      </c>
      <c r="AP1389" s="38">
        <v>45799</v>
      </c>
      <c r="AQ1389" s="38">
        <v>45845</v>
      </c>
      <c r="AS1389" s="39" t="s">
        <v>31</v>
      </c>
      <c r="AV1389" s="42" t="s">
        <v>1894</v>
      </c>
      <c r="BC1389" s="38">
        <v>45845</v>
      </c>
      <c r="BP1389" s="28">
        <f>Tabela3[[#This Row],[1º trim/2025]]+Tabela3[[#This Row],[2º trim/2025]]+Tabela3[[#This Row],[3º trim/2025]]+Tabela3[[#This Row],[4º trim/2025]]</f>
        <v>0</v>
      </c>
    </row>
    <row r="1390" spans="1:68" hidden="1" x14ac:dyDescent="0.25">
      <c r="B1390" s="273">
        <v>1420</v>
      </c>
      <c r="C1390" s="36">
        <v>2025</v>
      </c>
      <c r="D1390" s="27" t="s">
        <v>2937</v>
      </c>
      <c r="E1390" s="27" t="s">
        <v>4102</v>
      </c>
      <c r="G1390" s="305"/>
      <c r="H1390" s="276"/>
      <c r="I1390" s="276"/>
      <c r="J1390" s="276"/>
      <c r="K1390" s="276"/>
      <c r="L1390" s="276"/>
      <c r="M1390" s="276"/>
      <c r="N1390" s="276"/>
      <c r="O1390" s="276"/>
      <c r="P1390" s="29"/>
      <c r="AO1390" s="184">
        <v>2025</v>
      </c>
      <c r="AP1390" s="38">
        <v>45821</v>
      </c>
      <c r="BC1390" s="38">
        <v>45821</v>
      </c>
      <c r="BP1390" s="28">
        <f>Tabela3[[#This Row],[1º trim/2025]]+Tabela3[[#This Row],[2º trim/2025]]+Tabela3[[#This Row],[3º trim/2025]]+Tabela3[[#This Row],[4º trim/2025]]</f>
        <v>0</v>
      </c>
    </row>
    <row r="1391" spans="1:68" hidden="1" x14ac:dyDescent="0.25">
      <c r="B1391" s="273">
        <v>1421</v>
      </c>
      <c r="C1391" s="36">
        <v>2025</v>
      </c>
      <c r="D1391" s="27" t="s">
        <v>2937</v>
      </c>
      <c r="E1391" s="27" t="s">
        <v>4103</v>
      </c>
      <c r="G1391" s="305"/>
      <c r="H1391" s="276"/>
      <c r="I1391" s="276"/>
      <c r="J1391" s="276"/>
      <c r="K1391" s="276"/>
      <c r="L1391" s="276"/>
      <c r="M1391" s="276"/>
      <c r="N1391" s="276"/>
      <c r="O1391" s="276"/>
      <c r="P1391" s="29"/>
      <c r="AO1391" s="184">
        <v>2025</v>
      </c>
      <c r="AP1391" s="38">
        <v>45877</v>
      </c>
      <c r="BC1391" s="38">
        <v>45877</v>
      </c>
      <c r="BP1391" s="28">
        <f>Tabela3[[#This Row],[1º trim/2025]]+Tabela3[[#This Row],[2º trim/2025]]+Tabela3[[#This Row],[3º trim/2025]]+Tabela3[[#This Row],[4º trim/2025]]</f>
        <v>0</v>
      </c>
    </row>
    <row r="1392" spans="1:68" hidden="1" x14ac:dyDescent="0.25">
      <c r="B1392" s="273">
        <v>1422</v>
      </c>
      <c r="C1392" s="36">
        <v>2025</v>
      </c>
      <c r="D1392" s="27" t="s">
        <v>2937</v>
      </c>
      <c r="E1392" s="27" t="s">
        <v>4104</v>
      </c>
      <c r="G1392" s="302"/>
      <c r="P1392" s="29"/>
      <c r="AO1392" s="184">
        <v>2025</v>
      </c>
      <c r="AP1392" s="38">
        <v>45912</v>
      </c>
      <c r="BC1392" s="38">
        <v>45912</v>
      </c>
      <c r="BP1392" s="28">
        <f>Tabela3[[#This Row],[1º trim/2025]]+Tabela3[[#This Row],[2º trim/2025]]+Tabela3[[#This Row],[3º trim/2025]]+Tabela3[[#This Row],[4º trim/2025]]</f>
        <v>0</v>
      </c>
    </row>
    <row r="1393" spans="1:70" hidden="1" x14ac:dyDescent="0.25">
      <c r="B1393" s="273">
        <v>1423</v>
      </c>
      <c r="C1393" s="36">
        <v>2025</v>
      </c>
      <c r="D1393" s="27" t="s">
        <v>2937</v>
      </c>
      <c r="E1393" s="27" t="s">
        <v>4105</v>
      </c>
      <c r="G1393" s="305"/>
      <c r="H1393" s="276"/>
      <c r="I1393" s="276"/>
      <c r="J1393" s="276"/>
      <c r="K1393" s="276"/>
      <c r="L1393" s="276"/>
      <c r="M1393" s="276"/>
      <c r="N1393" s="276"/>
      <c r="O1393" s="276"/>
      <c r="P1393" s="29"/>
      <c r="AO1393" s="184">
        <v>2025</v>
      </c>
      <c r="AP1393" s="38">
        <v>45947</v>
      </c>
      <c r="BC1393" s="38">
        <v>45947</v>
      </c>
      <c r="BP1393" s="28">
        <f>Tabela3[[#This Row],[1º trim/2025]]+Tabela3[[#This Row],[2º trim/2025]]+Tabela3[[#This Row],[3º trim/2025]]+Tabela3[[#This Row],[4º trim/2025]]</f>
        <v>0</v>
      </c>
    </row>
    <row r="1394" spans="1:70" hidden="1" x14ac:dyDescent="0.25">
      <c r="B1394" s="273">
        <v>1424</v>
      </c>
      <c r="C1394" s="36">
        <v>2025</v>
      </c>
      <c r="D1394" s="27" t="s">
        <v>2937</v>
      </c>
      <c r="E1394" s="27" t="s">
        <v>4106</v>
      </c>
      <c r="G1394" s="302"/>
      <c r="P1394" s="29"/>
      <c r="AO1394" s="184">
        <v>2025</v>
      </c>
      <c r="AP1394" s="38">
        <v>45968</v>
      </c>
      <c r="BC1394" s="38">
        <v>45968</v>
      </c>
      <c r="BP1394" s="28">
        <f>Tabela3[[#This Row],[1º trim/2025]]+Tabela3[[#This Row],[2º trim/2025]]+Tabela3[[#This Row],[3º trim/2025]]+Tabela3[[#This Row],[4º trim/2025]]</f>
        <v>0</v>
      </c>
    </row>
    <row r="1395" spans="1:70" hidden="1" x14ac:dyDescent="0.25">
      <c r="B1395" s="273">
        <v>1425</v>
      </c>
      <c r="C1395" s="36">
        <v>2026</v>
      </c>
      <c r="D1395" s="27" t="s">
        <v>2937</v>
      </c>
      <c r="E1395" s="27" t="s">
        <v>4107</v>
      </c>
      <c r="G1395" s="305"/>
      <c r="H1395" s="276"/>
      <c r="I1395" s="276"/>
      <c r="J1395" s="276"/>
      <c r="K1395" s="276"/>
      <c r="L1395" s="276"/>
      <c r="M1395" s="276"/>
      <c r="N1395" s="276"/>
      <c r="O1395" s="276"/>
      <c r="P1395" s="29"/>
      <c r="AO1395" s="184">
        <v>2026</v>
      </c>
      <c r="AP1395" s="38">
        <v>46094</v>
      </c>
      <c r="BC1395" s="38">
        <v>46094</v>
      </c>
      <c r="BP1395" s="28">
        <f>Tabela3[[#This Row],[1º trim/2025]]+Tabela3[[#This Row],[2º trim/2025]]+Tabela3[[#This Row],[3º trim/2025]]+Tabela3[[#This Row],[4º trim/2025]]</f>
        <v>0</v>
      </c>
    </row>
    <row r="1396" spans="1:70" hidden="1" x14ac:dyDescent="0.25">
      <c r="B1396" s="273">
        <v>1426</v>
      </c>
      <c r="C1396" s="36">
        <v>2026</v>
      </c>
      <c r="D1396" s="27" t="s">
        <v>2937</v>
      </c>
      <c r="E1396" s="27" t="s">
        <v>4108</v>
      </c>
      <c r="G1396" s="302"/>
      <c r="P1396" s="29"/>
      <c r="AO1396" s="184">
        <v>2026</v>
      </c>
      <c r="AP1396" s="38">
        <v>46122</v>
      </c>
      <c r="BC1396" s="38">
        <v>46122</v>
      </c>
      <c r="BP1396" s="28">
        <f>Tabela3[[#This Row],[1º trim/2025]]+Tabela3[[#This Row],[2º trim/2025]]+Tabela3[[#This Row],[3º trim/2025]]+Tabela3[[#This Row],[4º trim/2025]]</f>
        <v>0</v>
      </c>
    </row>
    <row r="1397" spans="1:70" hidden="1" x14ac:dyDescent="0.25">
      <c r="B1397" s="273">
        <v>1427</v>
      </c>
      <c r="C1397" s="36">
        <v>2026</v>
      </c>
      <c r="D1397" s="27" t="s">
        <v>2937</v>
      </c>
      <c r="E1397" s="27" t="s">
        <v>4109</v>
      </c>
      <c r="G1397" s="305"/>
      <c r="H1397" s="276"/>
      <c r="I1397" s="276"/>
      <c r="J1397" s="276"/>
      <c r="K1397" s="276"/>
      <c r="L1397" s="276"/>
      <c r="M1397" s="276"/>
      <c r="N1397" s="276"/>
      <c r="O1397" s="276"/>
      <c r="P1397" s="29"/>
      <c r="AO1397" s="184">
        <v>2026</v>
      </c>
      <c r="AP1397" s="38">
        <v>46150</v>
      </c>
      <c r="BC1397" s="38">
        <v>46150</v>
      </c>
      <c r="BP1397" s="28">
        <f>Tabela3[[#This Row],[1º trim/2025]]+Tabela3[[#This Row],[2º trim/2025]]+Tabela3[[#This Row],[3º trim/2025]]+Tabela3[[#This Row],[4º trim/2025]]</f>
        <v>0</v>
      </c>
    </row>
    <row r="1398" spans="1:70" hidden="1" x14ac:dyDescent="0.25">
      <c r="B1398" s="273">
        <v>1428</v>
      </c>
      <c r="C1398" s="36">
        <v>2026</v>
      </c>
      <c r="D1398" s="27" t="s">
        <v>2937</v>
      </c>
      <c r="E1398" s="27" t="s">
        <v>4110</v>
      </c>
      <c r="G1398" s="302"/>
      <c r="P1398" s="29"/>
      <c r="AO1398" s="184">
        <v>2026</v>
      </c>
      <c r="AP1398" s="38">
        <v>46185</v>
      </c>
      <c r="BC1398" s="38">
        <v>46185</v>
      </c>
      <c r="BP1398" s="28">
        <f>Tabela3[[#This Row],[1º trim/2025]]+Tabela3[[#This Row],[2º trim/2025]]+Tabela3[[#This Row],[3º trim/2025]]+Tabela3[[#This Row],[4º trim/2025]]</f>
        <v>0</v>
      </c>
    </row>
    <row r="1399" spans="1:70" hidden="1" x14ac:dyDescent="0.25">
      <c r="B1399" s="273">
        <v>1429</v>
      </c>
      <c r="C1399" s="36">
        <v>2026</v>
      </c>
      <c r="D1399" s="27" t="s">
        <v>2937</v>
      </c>
      <c r="E1399" s="27" t="s">
        <v>4111</v>
      </c>
      <c r="G1399" s="305"/>
      <c r="H1399" s="276"/>
      <c r="I1399" s="276"/>
      <c r="J1399" s="276"/>
      <c r="K1399" s="276"/>
      <c r="L1399" s="276"/>
      <c r="M1399" s="276"/>
      <c r="N1399" s="276"/>
      <c r="O1399" s="276"/>
      <c r="P1399" s="29"/>
      <c r="AO1399" s="184">
        <v>2026</v>
      </c>
      <c r="AP1399" s="38">
        <v>46248</v>
      </c>
      <c r="BC1399" s="38">
        <v>46248</v>
      </c>
      <c r="BP1399" s="28">
        <f>Tabela3[[#This Row],[1º trim/2025]]+Tabela3[[#This Row],[2º trim/2025]]+Tabela3[[#This Row],[3º trim/2025]]+Tabela3[[#This Row],[4º trim/2025]]</f>
        <v>0</v>
      </c>
    </row>
    <row r="1400" spans="1:70" hidden="1" x14ac:dyDescent="0.25">
      <c r="B1400" s="273">
        <v>1430</v>
      </c>
      <c r="C1400" s="36">
        <v>2026</v>
      </c>
      <c r="D1400" s="27" t="s">
        <v>2937</v>
      </c>
      <c r="E1400" s="27" t="s">
        <v>4112</v>
      </c>
      <c r="G1400" s="302"/>
      <c r="P1400" s="29"/>
      <c r="AO1400" s="184">
        <v>2026</v>
      </c>
      <c r="AP1400" s="38">
        <v>46276</v>
      </c>
      <c r="BC1400" s="38">
        <v>46276</v>
      </c>
      <c r="BP1400" s="28">
        <f>Tabela3[[#This Row],[1º trim/2025]]+Tabela3[[#This Row],[2º trim/2025]]+Tabela3[[#This Row],[3º trim/2025]]+Tabela3[[#This Row],[4º trim/2025]]</f>
        <v>0</v>
      </c>
    </row>
    <row r="1401" spans="1:70" hidden="1" x14ac:dyDescent="0.25">
      <c r="B1401" s="273">
        <v>1431</v>
      </c>
      <c r="C1401" s="36">
        <v>2026</v>
      </c>
      <c r="D1401" s="27" t="s">
        <v>2937</v>
      </c>
      <c r="E1401" s="27" t="s">
        <v>4113</v>
      </c>
      <c r="G1401" s="305"/>
      <c r="H1401" s="276"/>
      <c r="I1401" s="276"/>
      <c r="J1401" s="276"/>
      <c r="K1401" s="276"/>
      <c r="L1401" s="276"/>
      <c r="M1401" s="276"/>
      <c r="N1401" s="276"/>
      <c r="O1401" s="276"/>
      <c r="P1401" s="29"/>
      <c r="AJ1401" s="184">
        <v>40</v>
      </c>
      <c r="AO1401" s="184">
        <v>2026</v>
      </c>
      <c r="AP1401" s="38">
        <v>46318</v>
      </c>
      <c r="BC1401" s="38">
        <v>46318</v>
      </c>
      <c r="BP1401" s="28">
        <f>Tabela3[[#This Row],[1º trim/2025]]+Tabela3[[#This Row],[2º trim/2025]]+Tabela3[[#This Row],[3º trim/2025]]+Tabela3[[#This Row],[4º trim/2025]]</f>
        <v>0</v>
      </c>
    </row>
    <row r="1402" spans="1:70" hidden="1" x14ac:dyDescent="0.25">
      <c r="A1402" s="26" t="s">
        <v>2983</v>
      </c>
      <c r="B1402" s="273">
        <v>1432</v>
      </c>
      <c r="C1402" s="36">
        <v>2025</v>
      </c>
      <c r="D1402" s="27" t="s">
        <v>4114</v>
      </c>
      <c r="E1402" s="27" t="s">
        <v>4115</v>
      </c>
      <c r="G1402" s="302"/>
      <c r="O1402" s="224" t="s">
        <v>2131</v>
      </c>
      <c r="P1402" s="29"/>
      <c r="AJ1402" s="184">
        <v>40</v>
      </c>
      <c r="AN1402" s="27" t="s">
        <v>239</v>
      </c>
      <c r="AO1402" s="184">
        <v>2025</v>
      </c>
      <c r="AP1402" s="38">
        <v>45778</v>
      </c>
      <c r="AQ1402" s="38">
        <v>45792</v>
      </c>
      <c r="AS1402" s="39" t="s">
        <v>1656</v>
      </c>
      <c r="AV1402" s="42" t="s">
        <v>4116</v>
      </c>
      <c r="AW1402" s="30" t="s">
        <v>2983</v>
      </c>
      <c r="AX1402" s="30"/>
      <c r="BC1402" s="96">
        <v>45792</v>
      </c>
      <c r="BP1402" s="28">
        <f>Tabela3[[#This Row],[1º trim/2025]]+Tabela3[[#This Row],[2º trim/2025]]+Tabela3[[#This Row],[3º trim/2025]]+Tabela3[[#This Row],[4º trim/2025]]</f>
        <v>0</v>
      </c>
    </row>
    <row r="1403" spans="1:70" hidden="1" x14ac:dyDescent="0.25">
      <c r="B1403" s="273">
        <v>1433</v>
      </c>
      <c r="D1403" s="27" t="s">
        <v>4117</v>
      </c>
      <c r="E1403" s="27" t="s">
        <v>4118</v>
      </c>
      <c r="G1403" s="305"/>
      <c r="H1403" s="276"/>
      <c r="I1403" s="276"/>
      <c r="J1403" s="276"/>
      <c r="K1403" s="276"/>
      <c r="L1403" s="276"/>
      <c r="M1403" s="276"/>
      <c r="N1403" s="276"/>
      <c r="O1403" s="276"/>
      <c r="P1403" s="29"/>
      <c r="BP1403" s="28">
        <f>Tabela3[[#This Row],[1º trim/2025]]+Tabela3[[#This Row],[2º trim/2025]]+Tabela3[[#This Row],[3º trim/2025]]+Tabela3[[#This Row],[4º trim/2025]]</f>
        <v>0</v>
      </c>
    </row>
    <row r="1404" spans="1:70" hidden="1" x14ac:dyDescent="0.25">
      <c r="B1404" s="273">
        <v>1434</v>
      </c>
      <c r="C1404" s="36">
        <v>2025</v>
      </c>
      <c r="D1404" s="27" t="s">
        <v>4119</v>
      </c>
      <c r="E1404" s="27" t="s">
        <v>4120</v>
      </c>
      <c r="F1404" s="118" t="s">
        <v>4121</v>
      </c>
      <c r="G1404" s="305"/>
      <c r="H1404" s="276"/>
      <c r="I1404" s="276"/>
      <c r="J1404" s="276"/>
      <c r="K1404" s="276"/>
      <c r="L1404" s="276"/>
      <c r="M1404" s="276"/>
      <c r="N1404" s="276"/>
      <c r="O1404" s="276"/>
      <c r="P1404" s="29"/>
      <c r="AO1404" s="184">
        <v>2025</v>
      </c>
      <c r="AP1404" s="38">
        <v>45803</v>
      </c>
      <c r="AV1404" s="42" t="s">
        <v>833</v>
      </c>
      <c r="BP1404" s="28">
        <f>Tabela3[[#This Row],[1º trim/2025]]+Tabela3[[#This Row],[2º trim/2025]]+Tabela3[[#This Row],[3º trim/2025]]+Tabela3[[#This Row],[4º trim/2025]]</f>
        <v>0</v>
      </c>
    </row>
    <row r="1405" spans="1:70" hidden="1" x14ac:dyDescent="0.25">
      <c r="B1405" s="273">
        <v>1435</v>
      </c>
      <c r="D1405" s="27" t="s">
        <v>4122</v>
      </c>
      <c r="E1405" s="27" t="s">
        <v>1808</v>
      </c>
      <c r="G1405" s="305"/>
      <c r="H1405" s="276"/>
      <c r="I1405" s="276"/>
      <c r="J1405" s="276"/>
      <c r="K1405" s="276"/>
      <c r="L1405" s="276"/>
      <c r="M1405" s="276"/>
      <c r="N1405" s="276"/>
      <c r="O1405" s="276"/>
      <c r="P1405" s="29"/>
      <c r="BP1405" s="28">
        <f>Tabela3[[#This Row],[1º trim/2025]]+Tabela3[[#This Row],[2º trim/2025]]+Tabela3[[#This Row],[3º trim/2025]]+Tabela3[[#This Row],[4º trim/2025]]</f>
        <v>0</v>
      </c>
    </row>
    <row r="1406" spans="1:70" hidden="1" x14ac:dyDescent="0.25">
      <c r="B1406" s="273">
        <v>1436</v>
      </c>
      <c r="D1406" s="27" t="s">
        <v>4123</v>
      </c>
      <c r="E1406" s="27" t="s">
        <v>4124</v>
      </c>
      <c r="G1406" s="305"/>
      <c r="H1406" s="276"/>
      <c r="I1406" s="276"/>
      <c r="J1406" s="276"/>
      <c r="K1406" s="276"/>
      <c r="L1406" s="276"/>
      <c r="M1406" s="276"/>
      <c r="N1406" s="276"/>
      <c r="O1406" s="276"/>
      <c r="P1406" s="29"/>
      <c r="AM1406" s="203"/>
      <c r="AR1406" s="208"/>
      <c r="BP1406" s="28">
        <f>Tabela3[[#This Row],[1º trim/2025]]+Tabela3[[#This Row],[2º trim/2025]]+Tabela3[[#This Row],[3º trim/2025]]+Tabela3[[#This Row],[4º trim/2025]]</f>
        <v>0</v>
      </c>
    </row>
    <row r="1407" spans="1:70" hidden="1" x14ac:dyDescent="0.25">
      <c r="B1407" s="273">
        <v>1437</v>
      </c>
      <c r="D1407" s="27" t="s">
        <v>4125</v>
      </c>
      <c r="E1407" s="27" t="s">
        <v>4126</v>
      </c>
      <c r="G1407" s="305"/>
      <c r="H1407" s="276"/>
      <c r="I1407" s="276"/>
      <c r="J1407" s="276"/>
      <c r="K1407" s="276"/>
      <c r="L1407" s="276"/>
      <c r="M1407" s="276"/>
      <c r="N1407" s="276"/>
      <c r="O1407" s="276"/>
      <c r="P1407" s="29"/>
      <c r="AM1407" s="203"/>
      <c r="AR1407" s="208"/>
      <c r="BP1407" s="28">
        <f>Tabela3[[#This Row],[1º trim/2025]]+Tabela3[[#This Row],[2º trim/2025]]+Tabela3[[#This Row],[3º trim/2025]]+Tabela3[[#This Row],[4º trim/2025]]</f>
        <v>0</v>
      </c>
    </row>
    <row r="1408" spans="1:70" hidden="1" x14ac:dyDescent="0.25">
      <c r="A1408" s="26" t="s">
        <v>2735</v>
      </c>
      <c r="B1408" s="273">
        <v>1438</v>
      </c>
      <c r="C1408" s="36">
        <v>2025</v>
      </c>
      <c r="D1408" s="118" t="s">
        <v>3952</v>
      </c>
      <c r="E1408" s="118" t="s">
        <v>4805</v>
      </c>
      <c r="F1408" s="118" t="s">
        <v>3953</v>
      </c>
      <c r="G1408" s="296" t="s">
        <v>3654</v>
      </c>
      <c r="AF1408" s="27" t="s">
        <v>84</v>
      </c>
      <c r="AG1408" s="27" t="s">
        <v>1834</v>
      </c>
      <c r="AK1408" s="184" t="s">
        <v>3954</v>
      </c>
      <c r="AL1408" s="184"/>
      <c r="AM1408" s="120" t="s">
        <v>3955</v>
      </c>
      <c r="AN1408" s="110" t="s">
        <v>154</v>
      </c>
      <c r="AO1408" s="27">
        <v>2025</v>
      </c>
      <c r="AP1408" s="120">
        <v>45741</v>
      </c>
      <c r="AQ1408" s="120">
        <v>45741</v>
      </c>
      <c r="AR1408" s="38" t="s">
        <v>664</v>
      </c>
      <c r="AS1408" s="39" t="s">
        <v>1081</v>
      </c>
      <c r="AT1408" s="37" t="s">
        <v>2250</v>
      </c>
      <c r="AV1408" s="42" t="s">
        <v>1899</v>
      </c>
      <c r="AW1408" s="39">
        <v>1081</v>
      </c>
      <c r="BB1408" s="43" t="s">
        <v>155</v>
      </c>
      <c r="BE1408" s="120">
        <v>45741</v>
      </c>
      <c r="BG1408" s="45">
        <v>45775</v>
      </c>
      <c r="BO1408" s="194" t="s">
        <v>4832</v>
      </c>
      <c r="BP1408" s="28">
        <f>Tabela3[[#This Row],[1º trim/2025]]+Tabela3[[#This Row],[2º trim/2025]]+Tabela3[[#This Row],[3º trim/2025]]+Tabela3[[#This Row],[4º trim/2025]]</f>
        <v>77</v>
      </c>
      <c r="BR1408" s="28">
        <v>77</v>
      </c>
    </row>
    <row r="1409" spans="1:70" hidden="1" x14ac:dyDescent="0.25">
      <c r="A1409" s="26" t="s">
        <v>2735</v>
      </c>
      <c r="B1409" s="273">
        <v>1439</v>
      </c>
      <c r="C1409" s="36">
        <v>2025</v>
      </c>
      <c r="D1409" s="118" t="s">
        <v>3952</v>
      </c>
      <c r="E1409" s="118" t="s">
        <v>4806</v>
      </c>
      <c r="F1409" s="118" t="s">
        <v>3953</v>
      </c>
      <c r="G1409" s="296" t="s">
        <v>3654</v>
      </c>
      <c r="AF1409" s="27" t="s">
        <v>84</v>
      </c>
      <c r="AG1409" s="27" t="s">
        <v>1834</v>
      </c>
      <c r="AK1409" s="184" t="s">
        <v>3954</v>
      </c>
      <c r="AL1409" s="184"/>
      <c r="AM1409" s="120" t="s">
        <v>3955</v>
      </c>
      <c r="AN1409" s="110" t="s">
        <v>154</v>
      </c>
      <c r="AO1409" s="27">
        <v>2025</v>
      </c>
      <c r="AP1409" s="120">
        <v>45742</v>
      </c>
      <c r="AQ1409" s="120">
        <v>45742</v>
      </c>
      <c r="AR1409" s="38" t="s">
        <v>664</v>
      </c>
      <c r="AS1409" s="39" t="s">
        <v>1081</v>
      </c>
      <c r="AT1409" s="37" t="s">
        <v>2250</v>
      </c>
      <c r="AV1409" s="42" t="s">
        <v>1899</v>
      </c>
      <c r="AW1409" s="39">
        <v>1081</v>
      </c>
      <c r="BB1409" s="43" t="s">
        <v>155</v>
      </c>
      <c r="BE1409" s="120">
        <v>45742</v>
      </c>
      <c r="BG1409" s="45">
        <v>45775</v>
      </c>
      <c r="BI1409" s="400"/>
      <c r="BO1409" s="45" t="s">
        <v>4833</v>
      </c>
      <c r="BP1409" s="28">
        <f>Tabela3[[#This Row],[1º trim/2025]]+Tabela3[[#This Row],[2º trim/2025]]+Tabela3[[#This Row],[3º trim/2025]]+Tabela3[[#This Row],[4º trim/2025]]</f>
        <v>64</v>
      </c>
      <c r="BR1409" s="28">
        <v>64</v>
      </c>
    </row>
    <row r="1410" spans="1:70" hidden="1" x14ac:dyDescent="0.25">
      <c r="A1410" s="26" t="s">
        <v>2735</v>
      </c>
      <c r="B1410" s="273">
        <v>1440</v>
      </c>
      <c r="C1410" s="36">
        <v>2025</v>
      </c>
      <c r="D1410" s="118" t="s">
        <v>3952</v>
      </c>
      <c r="E1410" s="118" t="s">
        <v>4807</v>
      </c>
      <c r="G1410" s="302"/>
      <c r="P1410" s="29"/>
      <c r="AF1410" s="27" t="s">
        <v>84</v>
      </c>
      <c r="AG1410" s="27" t="s">
        <v>1834</v>
      </c>
      <c r="AK1410" s="184" t="s">
        <v>3954</v>
      </c>
      <c r="AL1410" s="184"/>
      <c r="AM1410" s="120" t="s">
        <v>3955</v>
      </c>
      <c r="AN1410" s="110" t="s">
        <v>154</v>
      </c>
      <c r="AO1410" s="27">
        <v>2025</v>
      </c>
      <c r="AP1410" s="38">
        <v>45743</v>
      </c>
      <c r="AQ1410" s="38">
        <v>45743</v>
      </c>
      <c r="AR1410" s="38" t="s">
        <v>664</v>
      </c>
      <c r="AS1410" s="39" t="s">
        <v>1081</v>
      </c>
      <c r="AT1410" s="37" t="s">
        <v>2250</v>
      </c>
      <c r="AV1410" s="42" t="s">
        <v>1899</v>
      </c>
      <c r="AW1410" s="39">
        <v>1081</v>
      </c>
      <c r="BB1410" s="401" t="s">
        <v>155</v>
      </c>
      <c r="BE1410" s="38">
        <v>45743</v>
      </c>
      <c r="BG1410" s="45">
        <v>45775</v>
      </c>
      <c r="BO1410" s="194" t="s">
        <v>4834</v>
      </c>
      <c r="BP1410" s="28">
        <f>Tabela3[[#This Row],[1º trim/2025]]+Tabela3[[#This Row],[2º trim/2025]]+Tabela3[[#This Row],[3º trim/2025]]+Tabela3[[#This Row],[4º trim/2025]]</f>
        <v>43</v>
      </c>
      <c r="BR1410" s="28">
        <v>43</v>
      </c>
    </row>
    <row r="1411" spans="1:70" hidden="1" x14ac:dyDescent="0.25">
      <c r="A1411" s="26" t="s">
        <v>2735</v>
      </c>
      <c r="B1411" s="273">
        <v>1441</v>
      </c>
      <c r="C1411" s="36">
        <v>2025</v>
      </c>
      <c r="D1411" s="118" t="s">
        <v>3952</v>
      </c>
      <c r="E1411" s="118" t="s">
        <v>4808</v>
      </c>
      <c r="G1411" s="302"/>
      <c r="P1411" s="29"/>
      <c r="AF1411" s="27" t="s">
        <v>84</v>
      </c>
      <c r="AG1411" s="27" t="s">
        <v>1834</v>
      </c>
      <c r="AK1411" s="184" t="s">
        <v>3954</v>
      </c>
      <c r="AL1411" s="184"/>
      <c r="AM1411" s="120" t="s">
        <v>3955</v>
      </c>
      <c r="AN1411" s="110" t="s">
        <v>154</v>
      </c>
      <c r="AO1411" s="27">
        <v>2025</v>
      </c>
      <c r="AP1411" s="38">
        <v>45747</v>
      </c>
      <c r="AQ1411" s="38">
        <v>45747</v>
      </c>
      <c r="AR1411" s="38" t="s">
        <v>664</v>
      </c>
      <c r="AS1411" s="39" t="s">
        <v>1081</v>
      </c>
      <c r="AT1411" s="37" t="s">
        <v>2250</v>
      </c>
      <c r="AV1411" s="42" t="s">
        <v>1899</v>
      </c>
      <c r="AW1411" s="39">
        <v>1081</v>
      </c>
      <c r="BB1411" s="43" t="s">
        <v>155</v>
      </c>
      <c r="BC1411" s="38"/>
      <c r="BE1411" s="46" t="s">
        <v>4127</v>
      </c>
      <c r="BG1411" s="45">
        <v>45777</v>
      </c>
      <c r="BO1411" s="194" t="s">
        <v>4835</v>
      </c>
      <c r="BP1411" s="28">
        <f>Tabela3[[#This Row],[1º trim/2025]]+Tabela3[[#This Row],[2º trim/2025]]+Tabela3[[#This Row],[3º trim/2025]]+Tabela3[[#This Row],[4º trim/2025]]</f>
        <v>160</v>
      </c>
      <c r="BR1411" s="28">
        <v>160</v>
      </c>
    </row>
    <row r="1412" spans="1:70" hidden="1" x14ac:dyDescent="0.25">
      <c r="A1412" s="26" t="s">
        <v>2735</v>
      </c>
      <c r="B1412" s="273">
        <v>1442</v>
      </c>
      <c r="C1412" s="36">
        <v>2025</v>
      </c>
      <c r="D1412" s="118" t="s">
        <v>3952</v>
      </c>
      <c r="E1412" s="118" t="s">
        <v>4809</v>
      </c>
      <c r="G1412" s="302"/>
      <c r="P1412" s="29"/>
      <c r="AF1412" s="27" t="s">
        <v>84</v>
      </c>
      <c r="AG1412" s="27" t="s">
        <v>1834</v>
      </c>
      <c r="AK1412" s="184" t="s">
        <v>3954</v>
      </c>
      <c r="AL1412" s="184"/>
      <c r="AM1412" s="120" t="s">
        <v>3955</v>
      </c>
      <c r="AN1412" s="110" t="s">
        <v>154</v>
      </c>
      <c r="AO1412" s="27">
        <v>2025</v>
      </c>
      <c r="AP1412" s="38">
        <v>45747</v>
      </c>
      <c r="AQ1412" s="38">
        <v>45747</v>
      </c>
      <c r="AR1412" s="38" t="s">
        <v>664</v>
      </c>
      <c r="AS1412" s="39" t="s">
        <v>1081</v>
      </c>
      <c r="AT1412" s="37" t="s">
        <v>2250</v>
      </c>
      <c r="AV1412" s="42" t="s">
        <v>1899</v>
      </c>
      <c r="AW1412" s="39">
        <v>1081</v>
      </c>
      <c r="BB1412" s="43" t="s">
        <v>155</v>
      </c>
      <c r="BC1412" s="38"/>
      <c r="BE1412" s="46" t="s">
        <v>4128</v>
      </c>
      <c r="BG1412" s="45">
        <v>45777</v>
      </c>
      <c r="BO1412" s="194" t="s">
        <v>4836</v>
      </c>
      <c r="BP1412" s="28">
        <f>Tabela3[[#This Row],[1º trim/2025]]+Tabela3[[#This Row],[2º trim/2025]]+Tabela3[[#This Row],[3º trim/2025]]+Tabela3[[#This Row],[4º trim/2025]]</f>
        <v>95</v>
      </c>
      <c r="BR1412" s="28">
        <v>95</v>
      </c>
    </row>
    <row r="1413" spans="1:70" hidden="1" x14ac:dyDescent="0.25">
      <c r="A1413" s="26" t="s">
        <v>2735</v>
      </c>
      <c r="B1413" s="273">
        <v>1443</v>
      </c>
      <c r="C1413" s="36">
        <v>2025</v>
      </c>
      <c r="D1413" s="118" t="s">
        <v>3952</v>
      </c>
      <c r="E1413" s="118" t="s">
        <v>4810</v>
      </c>
      <c r="G1413" s="302"/>
      <c r="P1413" s="29"/>
      <c r="AF1413" s="27" t="s">
        <v>84</v>
      </c>
      <c r="AG1413" s="27" t="s">
        <v>1834</v>
      </c>
      <c r="AK1413" s="184" t="s">
        <v>3954</v>
      </c>
      <c r="AL1413" s="184"/>
      <c r="AM1413" s="120" t="s">
        <v>3955</v>
      </c>
      <c r="AN1413" s="110" t="s">
        <v>154</v>
      </c>
      <c r="AO1413" s="27">
        <v>2025</v>
      </c>
      <c r="AP1413" s="38">
        <v>45748</v>
      </c>
      <c r="AQ1413" s="38">
        <v>45748</v>
      </c>
      <c r="AR1413" s="38" t="s">
        <v>664</v>
      </c>
      <c r="AS1413" s="39" t="s">
        <v>1081</v>
      </c>
      <c r="AT1413" s="37" t="s">
        <v>2250</v>
      </c>
      <c r="AV1413" s="42" t="s">
        <v>1899</v>
      </c>
      <c r="AW1413" s="39">
        <v>1081</v>
      </c>
      <c r="BB1413" s="43" t="s">
        <v>155</v>
      </c>
      <c r="BC1413" s="38"/>
      <c r="BE1413" s="46" t="s">
        <v>4837</v>
      </c>
      <c r="BG1413" s="45">
        <v>45777</v>
      </c>
      <c r="BO1413" s="194" t="s">
        <v>4838</v>
      </c>
      <c r="BP1413" s="28">
        <f>Tabela3[[#This Row],[1º trim/2025]]+Tabela3[[#This Row],[2º trim/2025]]+Tabela3[[#This Row],[3º trim/2025]]+Tabela3[[#This Row],[4º trim/2025]]</f>
        <v>89</v>
      </c>
      <c r="BR1413" s="28">
        <v>89</v>
      </c>
    </row>
    <row r="1414" spans="1:70" hidden="1" x14ac:dyDescent="0.25">
      <c r="A1414" s="26" t="s">
        <v>2735</v>
      </c>
      <c r="B1414" s="273">
        <v>1444</v>
      </c>
      <c r="C1414" s="36">
        <v>2025</v>
      </c>
      <c r="D1414" s="118" t="s">
        <v>3952</v>
      </c>
      <c r="E1414" s="118" t="s">
        <v>4811</v>
      </c>
      <c r="G1414" s="302"/>
      <c r="P1414" s="29"/>
      <c r="AF1414" s="27" t="s">
        <v>84</v>
      </c>
      <c r="AG1414" s="27" t="s">
        <v>1834</v>
      </c>
      <c r="AK1414" s="184" t="s">
        <v>3954</v>
      </c>
      <c r="AL1414" s="184"/>
      <c r="AM1414" s="120" t="s">
        <v>3955</v>
      </c>
      <c r="AN1414" s="110" t="s">
        <v>154</v>
      </c>
      <c r="AO1414" s="27">
        <v>2025</v>
      </c>
      <c r="AP1414" s="38">
        <v>45748</v>
      </c>
      <c r="AQ1414" s="38">
        <v>45748</v>
      </c>
      <c r="AR1414" s="38" t="s">
        <v>664</v>
      </c>
      <c r="AS1414" s="39" t="s">
        <v>1081</v>
      </c>
      <c r="AT1414" s="37" t="s">
        <v>2250</v>
      </c>
      <c r="AV1414" s="42" t="s">
        <v>1899</v>
      </c>
      <c r="AW1414" s="39">
        <v>1081</v>
      </c>
      <c r="BB1414" s="43" t="s">
        <v>155</v>
      </c>
      <c r="BC1414" s="38"/>
      <c r="BE1414" s="46" t="s">
        <v>4840</v>
      </c>
      <c r="BG1414" s="45">
        <v>45777</v>
      </c>
      <c r="BO1414" s="194" t="s">
        <v>4839</v>
      </c>
      <c r="BP1414" s="28">
        <f>Tabela3[[#This Row],[1º trim/2025]]+Tabela3[[#This Row],[2º trim/2025]]+Tabela3[[#This Row],[3º trim/2025]]+Tabela3[[#This Row],[4º trim/2025]]</f>
        <v>87</v>
      </c>
      <c r="BR1414" s="28">
        <v>87</v>
      </c>
    </row>
    <row r="1415" spans="1:70" hidden="1" x14ac:dyDescent="0.25">
      <c r="A1415" s="26" t="s">
        <v>2735</v>
      </c>
      <c r="B1415" s="273">
        <v>1445</v>
      </c>
      <c r="C1415" s="36">
        <v>2025</v>
      </c>
      <c r="D1415" s="118" t="s">
        <v>3952</v>
      </c>
      <c r="E1415" s="118" t="s">
        <v>4812</v>
      </c>
      <c r="G1415" s="302"/>
      <c r="P1415" s="29"/>
      <c r="AF1415" s="27" t="s">
        <v>84</v>
      </c>
      <c r="AG1415" s="27" t="s">
        <v>1834</v>
      </c>
      <c r="AK1415" s="184" t="s">
        <v>3954</v>
      </c>
      <c r="AL1415" s="184"/>
      <c r="AM1415" s="120" t="s">
        <v>3955</v>
      </c>
      <c r="AN1415" s="110" t="s">
        <v>154</v>
      </c>
      <c r="AO1415" s="27">
        <v>2025</v>
      </c>
      <c r="AP1415" s="38">
        <v>45749</v>
      </c>
      <c r="AQ1415" s="38">
        <v>45749</v>
      </c>
      <c r="AR1415" s="38" t="s">
        <v>664</v>
      </c>
      <c r="AS1415" s="39" t="s">
        <v>1081</v>
      </c>
      <c r="AT1415" s="37" t="s">
        <v>2250</v>
      </c>
      <c r="AV1415" s="42" t="s">
        <v>1899</v>
      </c>
      <c r="AW1415" s="39">
        <v>1081</v>
      </c>
      <c r="BB1415" s="43" t="s">
        <v>155</v>
      </c>
      <c r="BE1415" s="38">
        <v>45749</v>
      </c>
      <c r="BG1415" s="45">
        <v>45777</v>
      </c>
      <c r="BO1415" s="194" t="s">
        <v>4841</v>
      </c>
      <c r="BP1415" s="28">
        <f>Tabela3[[#This Row],[1º trim/2025]]+Tabela3[[#This Row],[2º trim/2025]]+Tabela3[[#This Row],[3º trim/2025]]+Tabela3[[#This Row],[4º trim/2025]]</f>
        <v>95</v>
      </c>
      <c r="BR1415" s="28">
        <v>95</v>
      </c>
    </row>
    <row r="1416" spans="1:70" hidden="1" x14ac:dyDescent="0.25">
      <c r="A1416" s="26" t="s">
        <v>2735</v>
      </c>
      <c r="B1416" s="273">
        <v>1446</v>
      </c>
      <c r="C1416" s="36">
        <v>2025</v>
      </c>
      <c r="D1416" s="118" t="s">
        <v>3952</v>
      </c>
      <c r="E1416" s="118" t="s">
        <v>4813</v>
      </c>
      <c r="G1416" s="302"/>
      <c r="P1416" s="29"/>
      <c r="AF1416" s="27" t="s">
        <v>84</v>
      </c>
      <c r="AG1416" s="27" t="s">
        <v>1834</v>
      </c>
      <c r="AK1416" s="184" t="s">
        <v>3954</v>
      </c>
      <c r="AL1416" s="184"/>
      <c r="AM1416" s="120" t="s">
        <v>3955</v>
      </c>
      <c r="AN1416" s="110" t="s">
        <v>154</v>
      </c>
      <c r="AO1416" s="27">
        <v>2025</v>
      </c>
      <c r="AP1416" s="38">
        <v>45750</v>
      </c>
      <c r="AQ1416" s="38">
        <v>45750</v>
      </c>
      <c r="AR1416" s="38" t="s">
        <v>664</v>
      </c>
      <c r="AS1416" s="39" t="s">
        <v>1081</v>
      </c>
      <c r="AT1416" s="37" t="s">
        <v>2250</v>
      </c>
      <c r="AV1416" s="42" t="s">
        <v>1899</v>
      </c>
      <c r="AW1416" s="39">
        <v>1081</v>
      </c>
      <c r="BB1416" s="43" t="s">
        <v>155</v>
      </c>
      <c r="BC1416" s="38"/>
      <c r="BE1416" t="s">
        <v>4842</v>
      </c>
      <c r="BG1416" s="45">
        <v>45777</v>
      </c>
      <c r="BO1416" s="194" t="s">
        <v>4843</v>
      </c>
      <c r="BP1416" s="28">
        <f>Tabela3[[#This Row],[1º trim/2025]]+Tabela3[[#This Row],[2º trim/2025]]+Tabela3[[#This Row],[3º trim/2025]]+Tabela3[[#This Row],[4º trim/2025]]</f>
        <v>126</v>
      </c>
      <c r="BR1416" s="28">
        <v>126</v>
      </c>
    </row>
    <row r="1417" spans="1:70" hidden="1" x14ac:dyDescent="0.25">
      <c r="A1417" s="26" t="s">
        <v>2735</v>
      </c>
      <c r="B1417" s="273">
        <v>1447</v>
      </c>
      <c r="C1417" s="36">
        <v>2025</v>
      </c>
      <c r="D1417" s="118" t="s">
        <v>3952</v>
      </c>
      <c r="E1417" s="118" t="s">
        <v>4815</v>
      </c>
      <c r="G1417" s="302"/>
      <c r="P1417" s="29"/>
      <c r="AF1417" s="27" t="s">
        <v>84</v>
      </c>
      <c r="AG1417" s="27" t="s">
        <v>1834</v>
      </c>
      <c r="AK1417" s="184" t="s">
        <v>3954</v>
      </c>
      <c r="AL1417" s="184"/>
      <c r="AM1417" s="120" t="s">
        <v>3955</v>
      </c>
      <c r="AN1417" s="110" t="s">
        <v>154</v>
      </c>
      <c r="AO1417" s="27">
        <v>2025</v>
      </c>
      <c r="AP1417" s="38">
        <v>45750</v>
      </c>
      <c r="AQ1417" s="38">
        <v>45750</v>
      </c>
      <c r="AR1417" s="38" t="s">
        <v>664</v>
      </c>
      <c r="AS1417" s="39" t="s">
        <v>1081</v>
      </c>
      <c r="AT1417" s="37" t="s">
        <v>2250</v>
      </c>
      <c r="AV1417" s="42" t="s">
        <v>1899</v>
      </c>
      <c r="AW1417" s="39">
        <v>1081</v>
      </c>
      <c r="BB1417" s="43" t="s">
        <v>155</v>
      </c>
      <c r="BC1417" s="38"/>
      <c r="BE1417" t="s">
        <v>4844</v>
      </c>
      <c r="BG1417" s="45">
        <v>45777</v>
      </c>
      <c r="BO1417" s="194" t="s">
        <v>4845</v>
      </c>
      <c r="BP1417" s="28">
        <f>Tabela3[[#This Row],[1º trim/2025]]+Tabela3[[#This Row],[2º trim/2025]]+Tabela3[[#This Row],[3º trim/2025]]+Tabela3[[#This Row],[4º trim/2025]]</f>
        <v>63</v>
      </c>
      <c r="BR1417" s="28">
        <v>63</v>
      </c>
    </row>
    <row r="1418" spans="1:70" hidden="1" x14ac:dyDescent="0.25">
      <c r="A1418" s="26" t="s">
        <v>2735</v>
      </c>
      <c r="B1418" s="273">
        <v>1448</v>
      </c>
      <c r="C1418" s="36">
        <v>2025</v>
      </c>
      <c r="D1418" s="118" t="s">
        <v>3952</v>
      </c>
      <c r="E1418" s="118" t="s">
        <v>4814</v>
      </c>
      <c r="G1418" s="302"/>
      <c r="P1418" s="29"/>
      <c r="AF1418" s="27" t="s">
        <v>84</v>
      </c>
      <c r="AG1418" s="27" t="s">
        <v>1834</v>
      </c>
      <c r="AK1418" s="184" t="s">
        <v>3954</v>
      </c>
      <c r="AL1418" s="184"/>
      <c r="AM1418" s="120" t="s">
        <v>3955</v>
      </c>
      <c r="AN1418" s="110" t="s">
        <v>154</v>
      </c>
      <c r="AO1418" s="27">
        <v>2025</v>
      </c>
      <c r="AP1418" s="38">
        <v>45751</v>
      </c>
      <c r="AQ1418" s="38">
        <v>45751</v>
      </c>
      <c r="AR1418" s="38" t="s">
        <v>664</v>
      </c>
      <c r="AS1418" s="39" t="s">
        <v>1081</v>
      </c>
      <c r="AT1418" s="37" t="s">
        <v>2250</v>
      </c>
      <c r="AV1418" s="42" t="s">
        <v>1899</v>
      </c>
      <c r="AW1418" s="39">
        <v>1081</v>
      </c>
      <c r="BB1418" s="43" t="s">
        <v>155</v>
      </c>
      <c r="BC1418" s="38"/>
      <c r="BE1418" t="s">
        <v>4846</v>
      </c>
      <c r="BG1418" s="45">
        <v>45777</v>
      </c>
      <c r="BO1418" s="194" t="s">
        <v>4847</v>
      </c>
      <c r="BP1418" s="28">
        <f>Tabela3[[#This Row],[1º trim/2025]]+Tabela3[[#This Row],[2º trim/2025]]+Tabela3[[#This Row],[3º trim/2025]]+Tabela3[[#This Row],[4º trim/2025]]</f>
        <v>103</v>
      </c>
      <c r="BR1418" s="28">
        <v>103</v>
      </c>
    </row>
    <row r="1419" spans="1:70" hidden="1" x14ac:dyDescent="0.25">
      <c r="A1419" s="26" t="s">
        <v>2735</v>
      </c>
      <c r="B1419" s="273">
        <v>1449</v>
      </c>
      <c r="C1419" s="36">
        <v>2025</v>
      </c>
      <c r="D1419" s="118" t="s">
        <v>3952</v>
      </c>
      <c r="E1419" s="118" t="s">
        <v>4816</v>
      </c>
      <c r="G1419" s="302"/>
      <c r="P1419" s="29"/>
      <c r="AF1419" s="27" t="s">
        <v>84</v>
      </c>
      <c r="AG1419" s="27" t="s">
        <v>1834</v>
      </c>
      <c r="AK1419" s="184" t="s">
        <v>3954</v>
      </c>
      <c r="AL1419" s="184"/>
      <c r="AM1419" s="120" t="s">
        <v>3955</v>
      </c>
      <c r="AN1419" s="110" t="s">
        <v>154</v>
      </c>
      <c r="AO1419" s="27">
        <v>2025</v>
      </c>
      <c r="AP1419" s="38">
        <v>45751</v>
      </c>
      <c r="AQ1419" s="38">
        <v>45751</v>
      </c>
      <c r="AR1419" s="38" t="s">
        <v>664</v>
      </c>
      <c r="AS1419" s="39" t="s">
        <v>1081</v>
      </c>
      <c r="AT1419" s="37" t="s">
        <v>2250</v>
      </c>
      <c r="AV1419" s="42" t="s">
        <v>1899</v>
      </c>
      <c r="AW1419" s="39">
        <v>1081</v>
      </c>
      <c r="BB1419" s="43" t="s">
        <v>155</v>
      </c>
      <c r="BC1419" s="38"/>
      <c r="BE1419" t="s">
        <v>4848</v>
      </c>
      <c r="BG1419" s="45">
        <v>45777</v>
      </c>
      <c r="BO1419" s="194" t="s">
        <v>4849</v>
      </c>
      <c r="BP1419" s="28">
        <f>Tabela3[[#This Row],[1º trim/2025]]+Tabela3[[#This Row],[2º trim/2025]]+Tabela3[[#This Row],[3º trim/2025]]+Tabela3[[#This Row],[4º trim/2025]]</f>
        <v>75</v>
      </c>
      <c r="BR1419" s="28">
        <v>75</v>
      </c>
    </row>
    <row r="1420" spans="1:70" hidden="1" x14ac:dyDescent="0.25">
      <c r="A1420" s="26" t="s">
        <v>2735</v>
      </c>
      <c r="B1420" s="273">
        <v>1450</v>
      </c>
      <c r="C1420" s="36">
        <v>2025</v>
      </c>
      <c r="D1420" s="118" t="s">
        <v>3952</v>
      </c>
      <c r="E1420" s="118" t="s">
        <v>4817</v>
      </c>
      <c r="G1420" s="302"/>
      <c r="P1420" s="29"/>
      <c r="AF1420" s="27" t="s">
        <v>84</v>
      </c>
      <c r="AG1420" s="27" t="s">
        <v>1834</v>
      </c>
      <c r="AK1420" s="184" t="s">
        <v>3954</v>
      </c>
      <c r="AL1420" s="184"/>
      <c r="AM1420" s="120" t="s">
        <v>3955</v>
      </c>
      <c r="AN1420" s="110" t="s">
        <v>154</v>
      </c>
      <c r="AO1420" s="27">
        <v>2025</v>
      </c>
      <c r="AP1420" s="38">
        <v>45754</v>
      </c>
      <c r="AQ1420" s="38">
        <v>45754</v>
      </c>
      <c r="AR1420" s="38" t="s">
        <v>664</v>
      </c>
      <c r="AS1420" s="39" t="s">
        <v>1081</v>
      </c>
      <c r="AT1420" s="37" t="s">
        <v>2250</v>
      </c>
      <c r="AV1420" s="42" t="s">
        <v>1899</v>
      </c>
      <c r="AW1420" s="39">
        <v>1081</v>
      </c>
      <c r="BB1420" s="43" t="s">
        <v>155</v>
      </c>
      <c r="BC1420" s="38"/>
      <c r="BE1420" t="s">
        <v>4850</v>
      </c>
      <c r="BG1420" s="45">
        <v>45777</v>
      </c>
      <c r="BO1420" s="194" t="s">
        <v>4851</v>
      </c>
      <c r="BP1420" s="28">
        <f>Tabela3[[#This Row],[1º trim/2025]]+Tabela3[[#This Row],[2º trim/2025]]+Tabela3[[#This Row],[3º trim/2025]]+Tabela3[[#This Row],[4º trim/2025]]</f>
        <v>135</v>
      </c>
      <c r="BR1420" s="28">
        <v>135</v>
      </c>
    </row>
    <row r="1421" spans="1:70" hidden="1" x14ac:dyDescent="0.25">
      <c r="A1421" s="26" t="s">
        <v>2735</v>
      </c>
      <c r="B1421" s="273">
        <v>1451</v>
      </c>
      <c r="C1421" s="36">
        <v>2025</v>
      </c>
      <c r="D1421" s="118" t="s">
        <v>3952</v>
      </c>
      <c r="E1421" s="118" t="s">
        <v>4818</v>
      </c>
      <c r="G1421" s="302"/>
      <c r="P1421" s="29"/>
      <c r="AF1421" s="27" t="s">
        <v>84</v>
      </c>
      <c r="AG1421" s="27" t="s">
        <v>1834</v>
      </c>
      <c r="AK1421" s="184" t="s">
        <v>3954</v>
      </c>
      <c r="AL1421" s="184"/>
      <c r="AM1421" s="120" t="s">
        <v>3955</v>
      </c>
      <c r="AN1421" s="110" t="s">
        <v>154</v>
      </c>
      <c r="AO1421" s="27">
        <v>2025</v>
      </c>
      <c r="AP1421" s="38">
        <v>45754</v>
      </c>
      <c r="AQ1421" s="38">
        <v>45754</v>
      </c>
      <c r="AR1421" s="38" t="s">
        <v>664</v>
      </c>
      <c r="AS1421" s="39" t="s">
        <v>1081</v>
      </c>
      <c r="AT1421" s="37" t="s">
        <v>2250</v>
      </c>
      <c r="AV1421" s="42" t="s">
        <v>1899</v>
      </c>
      <c r="AW1421" s="39">
        <v>1081</v>
      </c>
      <c r="BB1421" s="43" t="s">
        <v>155</v>
      </c>
      <c r="BC1421" s="38"/>
      <c r="BE1421" t="s">
        <v>4852</v>
      </c>
      <c r="BG1421" s="45">
        <v>45777</v>
      </c>
      <c r="BO1421" s="194" t="s">
        <v>4853</v>
      </c>
      <c r="BP1421" s="28">
        <f>Tabela3[[#This Row],[1º trim/2025]]+Tabela3[[#This Row],[2º trim/2025]]+Tabela3[[#This Row],[3º trim/2025]]+Tabela3[[#This Row],[4º trim/2025]]</f>
        <v>172</v>
      </c>
      <c r="BR1421" s="28">
        <v>172</v>
      </c>
    </row>
    <row r="1422" spans="1:70" hidden="1" x14ac:dyDescent="0.25">
      <c r="A1422" s="26" t="s">
        <v>2735</v>
      </c>
      <c r="B1422" s="273">
        <v>1452</v>
      </c>
      <c r="C1422" s="36">
        <v>2025</v>
      </c>
      <c r="D1422" s="118" t="s">
        <v>3952</v>
      </c>
      <c r="E1422" s="118" t="s">
        <v>4819</v>
      </c>
      <c r="G1422" s="302"/>
      <c r="P1422" s="29"/>
      <c r="AF1422" s="27" t="s">
        <v>84</v>
      </c>
      <c r="AG1422" s="27" t="s">
        <v>1834</v>
      </c>
      <c r="AK1422" s="184" t="s">
        <v>3954</v>
      </c>
      <c r="AL1422" s="184"/>
      <c r="AM1422" s="120" t="s">
        <v>3955</v>
      </c>
      <c r="AN1422" s="110" t="s">
        <v>154</v>
      </c>
      <c r="AO1422" s="27">
        <v>2025</v>
      </c>
      <c r="AP1422" s="38">
        <v>45755</v>
      </c>
      <c r="AQ1422" s="38">
        <v>45755</v>
      </c>
      <c r="AR1422" s="38" t="s">
        <v>664</v>
      </c>
      <c r="AS1422" s="39" t="s">
        <v>1081</v>
      </c>
      <c r="AT1422" s="37" t="s">
        <v>2250</v>
      </c>
      <c r="AV1422" s="42" t="s">
        <v>1899</v>
      </c>
      <c r="AW1422" s="39">
        <v>1081</v>
      </c>
      <c r="BB1422" s="43" t="s">
        <v>155</v>
      </c>
      <c r="BC1422" s="38"/>
      <c r="BE1422" t="s">
        <v>4854</v>
      </c>
      <c r="BG1422" s="45">
        <v>45777</v>
      </c>
      <c r="BO1422" s="194" t="s">
        <v>4855</v>
      </c>
      <c r="BP1422" s="28">
        <f>Tabela3[[#This Row],[1º trim/2025]]+Tabela3[[#This Row],[2º trim/2025]]+Tabela3[[#This Row],[3º trim/2025]]+Tabela3[[#This Row],[4º trim/2025]]</f>
        <v>171</v>
      </c>
      <c r="BR1422" s="28">
        <v>171</v>
      </c>
    </row>
    <row r="1423" spans="1:70" hidden="1" x14ac:dyDescent="0.25">
      <c r="A1423" s="26" t="s">
        <v>2735</v>
      </c>
      <c r="B1423" s="273">
        <v>1453</v>
      </c>
      <c r="C1423" s="36">
        <v>2025</v>
      </c>
      <c r="D1423" s="118" t="s">
        <v>3952</v>
      </c>
      <c r="E1423" s="118" t="s">
        <v>4820</v>
      </c>
      <c r="G1423" s="302"/>
      <c r="P1423" s="29"/>
      <c r="AF1423" s="27" t="s">
        <v>84</v>
      </c>
      <c r="AG1423" s="27" t="s">
        <v>1834</v>
      </c>
      <c r="AK1423" s="184" t="s">
        <v>3954</v>
      </c>
      <c r="AL1423" s="184"/>
      <c r="AM1423" s="120" t="s">
        <v>3955</v>
      </c>
      <c r="AN1423" s="110" t="s">
        <v>154</v>
      </c>
      <c r="AO1423" s="27">
        <v>2025</v>
      </c>
      <c r="AP1423" s="38">
        <v>45755</v>
      </c>
      <c r="AQ1423" s="38">
        <v>45755</v>
      </c>
      <c r="AR1423" s="38" t="s">
        <v>664</v>
      </c>
      <c r="AS1423" s="39" t="s">
        <v>1081</v>
      </c>
      <c r="AT1423" s="37" t="s">
        <v>2250</v>
      </c>
      <c r="AV1423" s="42" t="s">
        <v>1899</v>
      </c>
      <c r="AW1423" s="39">
        <v>1081</v>
      </c>
      <c r="BB1423" s="43" t="s">
        <v>155</v>
      </c>
      <c r="BC1423" s="38"/>
      <c r="BE1423" t="s">
        <v>4856</v>
      </c>
      <c r="BG1423" s="45">
        <v>45777</v>
      </c>
      <c r="BO1423" s="194" t="s">
        <v>4857</v>
      </c>
      <c r="BP1423" s="28">
        <f>Tabela3[[#This Row],[1º trim/2025]]+Tabela3[[#This Row],[2º trim/2025]]+Tabela3[[#This Row],[3º trim/2025]]+Tabela3[[#This Row],[4º trim/2025]]</f>
        <v>73</v>
      </c>
      <c r="BR1423" s="28">
        <v>73</v>
      </c>
    </row>
    <row r="1424" spans="1:70" hidden="1" x14ac:dyDescent="0.25">
      <c r="A1424" s="26" t="s">
        <v>2735</v>
      </c>
      <c r="B1424" s="273">
        <v>1454</v>
      </c>
      <c r="C1424" s="36">
        <v>2025</v>
      </c>
      <c r="D1424" s="118" t="s">
        <v>3952</v>
      </c>
      <c r="E1424" s="118" t="s">
        <v>4821</v>
      </c>
      <c r="G1424" s="302"/>
      <c r="P1424" s="29"/>
      <c r="AF1424" s="27" t="s">
        <v>84</v>
      </c>
      <c r="AG1424" s="27" t="s">
        <v>1834</v>
      </c>
      <c r="AK1424" s="184" t="s">
        <v>3954</v>
      </c>
      <c r="AL1424" s="184"/>
      <c r="AM1424" s="120" t="s">
        <v>3955</v>
      </c>
      <c r="AN1424" s="110" t="s">
        <v>154</v>
      </c>
      <c r="AO1424" s="27">
        <v>2025</v>
      </c>
      <c r="AP1424" s="38">
        <v>45756</v>
      </c>
      <c r="AQ1424" s="38">
        <v>45756</v>
      </c>
      <c r="AR1424" s="38" t="s">
        <v>664</v>
      </c>
      <c r="AS1424" s="39" t="s">
        <v>1081</v>
      </c>
      <c r="AT1424" s="37" t="s">
        <v>2250</v>
      </c>
      <c r="AV1424" s="42" t="s">
        <v>1899</v>
      </c>
      <c r="AW1424" s="39">
        <v>1081</v>
      </c>
      <c r="BB1424" s="43" t="s">
        <v>155</v>
      </c>
      <c r="BC1424" s="38"/>
      <c r="BE1424" t="s">
        <v>4858</v>
      </c>
      <c r="BG1424" s="45">
        <v>45777</v>
      </c>
      <c r="BO1424" s="194" t="s">
        <v>4859</v>
      </c>
      <c r="BP1424" s="28">
        <f>Tabela3[[#This Row],[1º trim/2025]]+Tabela3[[#This Row],[2º trim/2025]]+Tabela3[[#This Row],[3º trim/2025]]+Tabela3[[#This Row],[4º trim/2025]]</f>
        <v>123</v>
      </c>
      <c r="BR1424" s="28">
        <v>123</v>
      </c>
    </row>
    <row r="1425" spans="1:70" hidden="1" x14ac:dyDescent="0.25">
      <c r="A1425" s="26" t="s">
        <v>2735</v>
      </c>
      <c r="B1425" s="273">
        <v>1455</v>
      </c>
      <c r="C1425" s="36">
        <v>2025</v>
      </c>
      <c r="D1425" s="118" t="s">
        <v>3952</v>
      </c>
      <c r="E1425" s="118" t="s">
        <v>4822</v>
      </c>
      <c r="G1425" s="302"/>
      <c r="P1425" s="29"/>
      <c r="AF1425" s="27" t="s">
        <v>84</v>
      </c>
      <c r="AG1425" s="27" t="s">
        <v>1834</v>
      </c>
      <c r="AK1425" s="184" t="s">
        <v>3954</v>
      </c>
      <c r="AL1425" s="184"/>
      <c r="AM1425" s="120" t="s">
        <v>3955</v>
      </c>
      <c r="AN1425" s="110" t="s">
        <v>154</v>
      </c>
      <c r="AO1425" s="27">
        <v>2025</v>
      </c>
      <c r="AP1425" s="38">
        <v>45756</v>
      </c>
      <c r="AQ1425" s="38">
        <v>45756</v>
      </c>
      <c r="AR1425" s="38" t="s">
        <v>664</v>
      </c>
      <c r="AS1425" s="39" t="s">
        <v>1081</v>
      </c>
      <c r="AT1425" s="37" t="s">
        <v>2250</v>
      </c>
      <c r="AV1425" s="42" t="s">
        <v>1899</v>
      </c>
      <c r="AW1425" s="39">
        <v>1081</v>
      </c>
      <c r="BB1425" s="43" t="s">
        <v>155</v>
      </c>
      <c r="BC1425" s="38"/>
      <c r="BE1425" t="s">
        <v>4860</v>
      </c>
      <c r="BG1425" s="400">
        <v>45777</v>
      </c>
      <c r="BO1425" s="194" t="s">
        <v>4861</v>
      </c>
      <c r="BP1425" s="28">
        <f>Tabela3[[#This Row],[1º trim/2025]]+Tabela3[[#This Row],[2º trim/2025]]+Tabela3[[#This Row],[3º trim/2025]]+Tabela3[[#This Row],[4º trim/2025]]</f>
        <v>109</v>
      </c>
      <c r="BR1425" s="28">
        <v>109</v>
      </c>
    </row>
    <row r="1426" spans="1:70" hidden="1" x14ac:dyDescent="0.25">
      <c r="A1426" s="26" t="s">
        <v>2735</v>
      </c>
      <c r="B1426" s="273">
        <v>1456</v>
      </c>
      <c r="C1426" s="36">
        <v>2025</v>
      </c>
      <c r="D1426" s="118" t="s">
        <v>3952</v>
      </c>
      <c r="E1426" s="27" t="s">
        <v>4823</v>
      </c>
      <c r="G1426" s="302"/>
      <c r="P1426" s="29"/>
      <c r="AF1426" s="27" t="s">
        <v>84</v>
      </c>
      <c r="AG1426" s="27" t="s">
        <v>1834</v>
      </c>
      <c r="AK1426" s="184" t="s">
        <v>3954</v>
      </c>
      <c r="AL1426" s="184"/>
      <c r="AM1426" s="120" t="s">
        <v>3955</v>
      </c>
      <c r="AN1426" s="110" t="s">
        <v>154</v>
      </c>
      <c r="AO1426" s="27">
        <v>2025</v>
      </c>
      <c r="AP1426" s="38">
        <v>45757</v>
      </c>
      <c r="AQ1426" s="38">
        <v>45757</v>
      </c>
      <c r="AR1426" s="38" t="s">
        <v>664</v>
      </c>
      <c r="AS1426" s="39" t="s">
        <v>1081</v>
      </c>
      <c r="AT1426" s="37" t="s">
        <v>2250</v>
      </c>
      <c r="AV1426" s="42" t="s">
        <v>1899</v>
      </c>
      <c r="AW1426" s="39">
        <v>1081</v>
      </c>
      <c r="BB1426" s="43" t="s">
        <v>155</v>
      </c>
      <c r="BC1426" s="38"/>
      <c r="BE1426" t="s">
        <v>4863</v>
      </c>
      <c r="BG1426" s="45">
        <v>45777</v>
      </c>
      <c r="BO1426" s="194" t="s">
        <v>4864</v>
      </c>
      <c r="BP1426" s="28">
        <f>Tabela3[[#This Row],[1º trim/2025]]+Tabela3[[#This Row],[2º trim/2025]]+Tabela3[[#This Row],[3º trim/2025]]+Tabela3[[#This Row],[4º trim/2025]]</f>
        <v>130</v>
      </c>
      <c r="BR1426" s="28">
        <v>130</v>
      </c>
    </row>
    <row r="1427" spans="1:70" hidden="1" x14ac:dyDescent="0.25">
      <c r="A1427" s="26" t="s">
        <v>2735</v>
      </c>
      <c r="B1427" s="273">
        <v>1457</v>
      </c>
      <c r="C1427" s="36">
        <v>2025</v>
      </c>
      <c r="D1427" s="118" t="s">
        <v>3952</v>
      </c>
      <c r="E1427" s="27" t="s">
        <v>4824</v>
      </c>
      <c r="G1427" s="302"/>
      <c r="P1427" s="29"/>
      <c r="AF1427" s="27" t="s">
        <v>84</v>
      </c>
      <c r="AG1427" s="27" t="s">
        <v>1834</v>
      </c>
      <c r="AK1427" s="184" t="s">
        <v>3954</v>
      </c>
      <c r="AL1427" s="184"/>
      <c r="AM1427" s="120" t="s">
        <v>3955</v>
      </c>
      <c r="AN1427" s="110" t="s">
        <v>154</v>
      </c>
      <c r="AO1427" s="27">
        <v>2025</v>
      </c>
      <c r="AP1427" s="38">
        <v>45757</v>
      </c>
      <c r="AQ1427" s="38">
        <v>45757</v>
      </c>
      <c r="AR1427" s="38" t="s">
        <v>664</v>
      </c>
      <c r="AS1427" s="39" t="s">
        <v>1081</v>
      </c>
      <c r="AT1427" s="37" t="s">
        <v>2250</v>
      </c>
      <c r="AV1427" s="42" t="s">
        <v>1899</v>
      </c>
      <c r="AW1427" s="39">
        <v>1081</v>
      </c>
      <c r="BB1427" s="43" t="s">
        <v>911</v>
      </c>
      <c r="BC1427" s="38"/>
      <c r="BE1427" s="46" t="s">
        <v>4799</v>
      </c>
      <c r="BG1427" s="45">
        <v>45777</v>
      </c>
      <c r="BO1427" s="194" t="s">
        <v>4865</v>
      </c>
      <c r="BP1427" s="28">
        <f>Tabela3[[#This Row],[1º trim/2025]]+Tabela3[[#This Row],[2º trim/2025]]+Tabela3[[#This Row],[3º trim/2025]]+Tabela3[[#This Row],[4º trim/2025]]</f>
        <v>77</v>
      </c>
      <c r="BR1427" s="28">
        <v>77</v>
      </c>
    </row>
    <row r="1428" spans="1:70" hidden="1" x14ac:dyDescent="0.25">
      <c r="A1428" s="26" t="s">
        <v>2735</v>
      </c>
      <c r="B1428" s="273">
        <v>1458</v>
      </c>
      <c r="C1428" s="36">
        <v>2025</v>
      </c>
      <c r="D1428" s="118" t="s">
        <v>3952</v>
      </c>
      <c r="E1428" s="27" t="s">
        <v>4825</v>
      </c>
      <c r="G1428" s="302"/>
      <c r="P1428" s="29"/>
      <c r="AF1428" s="27" t="s">
        <v>84</v>
      </c>
      <c r="AG1428" s="27" t="s">
        <v>1834</v>
      </c>
      <c r="AK1428" s="184" t="s">
        <v>3954</v>
      </c>
      <c r="AL1428" s="184"/>
      <c r="AM1428" s="120" t="s">
        <v>3955</v>
      </c>
      <c r="AN1428" s="110" t="s">
        <v>154</v>
      </c>
      <c r="AO1428" s="27">
        <v>2025</v>
      </c>
      <c r="AP1428" s="38">
        <v>45761</v>
      </c>
      <c r="AQ1428" s="38">
        <v>45761</v>
      </c>
      <c r="AR1428" s="38" t="s">
        <v>664</v>
      </c>
      <c r="AS1428" s="39" t="s">
        <v>1081</v>
      </c>
      <c r="AT1428" s="37" t="s">
        <v>2250</v>
      </c>
      <c r="AV1428" s="42" t="s">
        <v>1899</v>
      </c>
      <c r="AW1428" s="39">
        <v>1081</v>
      </c>
      <c r="BB1428" s="43" t="s">
        <v>155</v>
      </c>
      <c r="BC1428" s="38"/>
      <c r="BE1428" s="46" t="s">
        <v>4800</v>
      </c>
      <c r="BG1428" s="45">
        <v>45777</v>
      </c>
      <c r="BO1428" s="194" t="s">
        <v>4866</v>
      </c>
      <c r="BP1428" s="28">
        <f>Tabela3[[#This Row],[1º trim/2025]]+Tabela3[[#This Row],[2º trim/2025]]+Tabela3[[#This Row],[3º trim/2025]]+Tabela3[[#This Row],[4º trim/2025]]</f>
        <v>103</v>
      </c>
      <c r="BR1428" s="28">
        <v>103</v>
      </c>
    </row>
    <row r="1429" spans="1:70" x14ac:dyDescent="0.25">
      <c r="A1429" s="26" t="s">
        <v>2735</v>
      </c>
      <c r="B1429" s="273">
        <v>1459</v>
      </c>
      <c r="C1429" s="36">
        <v>2025</v>
      </c>
      <c r="D1429" s="118" t="s">
        <v>3952</v>
      </c>
      <c r="E1429" s="27" t="s">
        <v>4826</v>
      </c>
      <c r="G1429" s="302"/>
      <c r="P1429" s="29"/>
      <c r="AF1429" s="27" t="s">
        <v>84</v>
      </c>
      <c r="AG1429" s="27" t="s">
        <v>1834</v>
      </c>
      <c r="AK1429" s="184" t="s">
        <v>3954</v>
      </c>
      <c r="AL1429" s="184"/>
      <c r="AM1429" s="120" t="s">
        <v>3955</v>
      </c>
      <c r="AN1429" s="110" t="s">
        <v>154</v>
      </c>
      <c r="AO1429" s="27">
        <v>2025</v>
      </c>
      <c r="AP1429" s="38">
        <v>45761</v>
      </c>
      <c r="AQ1429" s="38">
        <v>45761</v>
      </c>
      <c r="AR1429" s="38" t="s">
        <v>664</v>
      </c>
      <c r="AS1429" s="39" t="s">
        <v>1081</v>
      </c>
      <c r="AT1429" s="37" t="s">
        <v>2250</v>
      </c>
      <c r="AV1429" s="42" t="s">
        <v>1899</v>
      </c>
      <c r="AW1429" s="39">
        <v>1081</v>
      </c>
      <c r="BB1429" s="43" t="s">
        <v>155</v>
      </c>
      <c r="BC1429" s="38"/>
      <c r="BE1429" t="s">
        <v>4867</v>
      </c>
      <c r="BG1429" s="45">
        <v>45777</v>
      </c>
      <c r="BO1429" s="194" t="s">
        <v>4868</v>
      </c>
      <c r="BP1429" s="28">
        <f>Tabela3[[#This Row],[1º trim/2025]]+Tabela3[[#This Row],[2º trim/2025]]+Tabela3[[#This Row],[3º trim/2025]]+Tabela3[[#This Row],[4º trim/2025]]</f>
        <v>60</v>
      </c>
      <c r="BR1429" s="28">
        <v>60</v>
      </c>
    </row>
    <row r="1430" spans="1:70" x14ac:dyDescent="0.25">
      <c r="A1430" s="26" t="s">
        <v>2735</v>
      </c>
      <c r="B1430" s="273">
        <v>1460</v>
      </c>
      <c r="C1430" s="36">
        <v>2025</v>
      </c>
      <c r="D1430" s="118" t="s">
        <v>3952</v>
      </c>
      <c r="E1430" s="27" t="s">
        <v>4830</v>
      </c>
      <c r="G1430" s="302"/>
      <c r="P1430" s="29"/>
      <c r="AF1430" s="27" t="s">
        <v>84</v>
      </c>
      <c r="AG1430" s="27" t="s">
        <v>1834</v>
      </c>
      <c r="AK1430" s="184" t="s">
        <v>3954</v>
      </c>
      <c r="AL1430" s="184"/>
      <c r="AM1430" s="120" t="s">
        <v>3955</v>
      </c>
      <c r="AN1430" s="110" t="s">
        <v>154</v>
      </c>
      <c r="AO1430" s="27">
        <v>2025</v>
      </c>
      <c r="AP1430" s="38">
        <v>45762</v>
      </c>
      <c r="AQ1430" s="38">
        <v>45762</v>
      </c>
      <c r="AR1430" s="38" t="s">
        <v>664</v>
      </c>
      <c r="AS1430" s="39" t="s">
        <v>1081</v>
      </c>
      <c r="AT1430" s="37" t="s">
        <v>2250</v>
      </c>
      <c r="AV1430" s="42" t="s">
        <v>1899</v>
      </c>
      <c r="AW1430" s="39">
        <v>1081</v>
      </c>
      <c r="BB1430" s="43" t="s">
        <v>1414</v>
      </c>
      <c r="BC1430" s="38">
        <v>45762</v>
      </c>
      <c r="BD1430" s="44">
        <v>45769</v>
      </c>
      <c r="BE1430" s="46" t="s">
        <v>4801</v>
      </c>
      <c r="BP1430" s="28">
        <f>Tabela3[[#This Row],[1º trim/2025]]+Tabela3[[#This Row],[2º trim/2025]]+Tabela3[[#This Row],[3º trim/2025]]+Tabela3[[#This Row],[4º trim/2025]]</f>
        <v>0</v>
      </c>
    </row>
    <row r="1431" spans="1:70" x14ac:dyDescent="0.25">
      <c r="A1431" s="26" t="s">
        <v>2735</v>
      </c>
      <c r="B1431" s="273">
        <v>1461</v>
      </c>
      <c r="C1431" s="36">
        <v>2025</v>
      </c>
      <c r="D1431" s="118" t="s">
        <v>3952</v>
      </c>
      <c r="E1431" s="27" t="s">
        <v>4827</v>
      </c>
      <c r="G1431" s="302"/>
      <c r="P1431" s="29"/>
      <c r="AF1431" s="27" t="s">
        <v>84</v>
      </c>
      <c r="AG1431" s="27" t="s">
        <v>1834</v>
      </c>
      <c r="AK1431" s="184" t="s">
        <v>3954</v>
      </c>
      <c r="AL1431" s="184"/>
      <c r="AM1431" s="120" t="s">
        <v>3955</v>
      </c>
      <c r="AN1431" s="110" t="s">
        <v>154</v>
      </c>
      <c r="AO1431" s="27">
        <v>2025</v>
      </c>
      <c r="AP1431" s="38">
        <v>45763</v>
      </c>
      <c r="AQ1431" s="38">
        <v>45763</v>
      </c>
      <c r="AR1431" s="38" t="s">
        <v>664</v>
      </c>
      <c r="AS1431" s="39" t="s">
        <v>1081</v>
      </c>
      <c r="AT1431" s="37" t="s">
        <v>2250</v>
      </c>
      <c r="AV1431" s="42" t="s">
        <v>1899</v>
      </c>
      <c r="AW1431" s="39">
        <v>1081</v>
      </c>
      <c r="BB1431" s="43" t="s">
        <v>1414</v>
      </c>
      <c r="BC1431" s="38">
        <v>45763</v>
      </c>
      <c r="BD1431" s="44">
        <v>45769</v>
      </c>
      <c r="BE1431" s="46" t="s">
        <v>4802</v>
      </c>
      <c r="BP1431" s="28">
        <f>Tabela3[[#This Row],[1º trim/2025]]+Tabela3[[#This Row],[2º trim/2025]]+Tabela3[[#This Row],[3º trim/2025]]+Tabela3[[#This Row],[4º trim/2025]]</f>
        <v>0</v>
      </c>
    </row>
    <row r="1432" spans="1:70" x14ac:dyDescent="0.25">
      <c r="A1432" s="26" t="s">
        <v>2735</v>
      </c>
      <c r="B1432" s="273">
        <v>1462</v>
      </c>
      <c r="C1432" s="36">
        <v>2025</v>
      </c>
      <c r="D1432" s="118" t="s">
        <v>3952</v>
      </c>
      <c r="E1432" s="27" t="s">
        <v>4828</v>
      </c>
      <c r="G1432" s="302"/>
      <c r="P1432" s="29"/>
      <c r="AF1432" s="27" t="s">
        <v>84</v>
      </c>
      <c r="AG1432" s="27" t="s">
        <v>1834</v>
      </c>
      <c r="AK1432" s="184" t="s">
        <v>3954</v>
      </c>
      <c r="AL1432" s="184"/>
      <c r="AM1432" s="120" t="s">
        <v>3955</v>
      </c>
      <c r="AN1432" s="110" t="s">
        <v>154</v>
      </c>
      <c r="AO1432" s="27">
        <v>2025</v>
      </c>
      <c r="AP1432" s="38">
        <v>45763</v>
      </c>
      <c r="AQ1432" s="38">
        <v>45763</v>
      </c>
      <c r="AR1432" s="38" t="s">
        <v>664</v>
      </c>
      <c r="AS1432" s="39" t="s">
        <v>1081</v>
      </c>
      <c r="AT1432" s="37" t="s">
        <v>2250</v>
      </c>
      <c r="AV1432" s="42" t="s">
        <v>1899</v>
      </c>
      <c r="AW1432" s="39">
        <v>1081</v>
      </c>
      <c r="BB1432" s="43" t="s">
        <v>1414</v>
      </c>
      <c r="BC1432" s="38">
        <v>45763</v>
      </c>
      <c r="BD1432" s="44">
        <v>45769</v>
      </c>
      <c r="BE1432" s="46" t="s">
        <v>4803</v>
      </c>
      <c r="BP1432" s="28">
        <f>Tabela3[[#This Row],[1º trim/2025]]+Tabela3[[#This Row],[2º trim/2025]]+Tabela3[[#This Row],[3º trim/2025]]+Tabela3[[#This Row],[4º trim/2025]]</f>
        <v>0</v>
      </c>
    </row>
    <row r="1433" spans="1:70" x14ac:dyDescent="0.25">
      <c r="A1433" s="26" t="s">
        <v>2735</v>
      </c>
      <c r="B1433" s="273">
        <v>1463</v>
      </c>
      <c r="C1433" s="36">
        <v>2025</v>
      </c>
      <c r="D1433" s="118" t="s">
        <v>3952</v>
      </c>
      <c r="E1433" s="27" t="s">
        <v>4829</v>
      </c>
      <c r="G1433" s="302"/>
      <c r="P1433" s="29"/>
      <c r="AF1433" s="27" t="s">
        <v>84</v>
      </c>
      <c r="AG1433" s="27" t="s">
        <v>1834</v>
      </c>
      <c r="AK1433" s="184" t="s">
        <v>3954</v>
      </c>
      <c r="AL1433" s="184"/>
      <c r="AM1433" s="120" t="s">
        <v>3955</v>
      </c>
      <c r="AN1433" s="110" t="s">
        <v>154</v>
      </c>
      <c r="AO1433" s="27">
        <v>2025</v>
      </c>
      <c r="AP1433" s="38">
        <v>45779</v>
      </c>
      <c r="AQ1433" s="38">
        <v>45779</v>
      </c>
      <c r="AR1433" s="38" t="s">
        <v>664</v>
      </c>
      <c r="AS1433" s="39" t="s">
        <v>1081</v>
      </c>
      <c r="AT1433" s="37" t="s">
        <v>2250</v>
      </c>
      <c r="AV1433" s="42" t="s">
        <v>1899</v>
      </c>
      <c r="AW1433" s="39">
        <v>1081</v>
      </c>
      <c r="BB1433" s="43" t="s">
        <v>1414</v>
      </c>
      <c r="BC1433" s="38">
        <v>45779</v>
      </c>
      <c r="BD1433" s="44">
        <v>45769</v>
      </c>
      <c r="BE1433" s="399">
        <v>45779</v>
      </c>
      <c r="BP1433" s="28">
        <f>Tabela3[[#This Row],[1º trim/2025]]+Tabela3[[#This Row],[2º trim/2025]]+Tabela3[[#This Row],[3º trim/2025]]+Tabela3[[#This Row],[4º trim/2025]]</f>
        <v>0</v>
      </c>
    </row>
    <row r="1434" spans="1:70" hidden="1" x14ac:dyDescent="0.25">
      <c r="B1434" s="273">
        <v>1464</v>
      </c>
      <c r="D1434" s="27" t="s">
        <v>4794</v>
      </c>
      <c r="E1434" s="27" t="s">
        <v>4746</v>
      </c>
      <c r="F1434" s="27" t="s">
        <v>4745</v>
      </c>
      <c r="G1434" s="305"/>
      <c r="H1434" s="276"/>
      <c r="I1434" s="276"/>
      <c r="J1434" s="276"/>
      <c r="K1434" s="276"/>
      <c r="L1434" s="276"/>
      <c r="M1434" s="276"/>
      <c r="N1434" s="276"/>
      <c r="O1434" s="276"/>
      <c r="P1434" s="29"/>
      <c r="BP1434" s="28">
        <f>Tabela3[[#This Row],[1º trim/2025]]+Tabela3[[#This Row],[2º trim/2025]]+Tabela3[[#This Row],[3º trim/2025]]+Tabela3[[#This Row],[4º trim/2025]]</f>
        <v>0</v>
      </c>
    </row>
    <row r="1435" spans="1:70" hidden="1" x14ac:dyDescent="0.25">
      <c r="A1435" s="26" t="s">
        <v>2735</v>
      </c>
      <c r="B1435" s="273">
        <v>1465</v>
      </c>
      <c r="C1435" s="36">
        <v>2025</v>
      </c>
      <c r="D1435" s="27" t="s">
        <v>4762</v>
      </c>
      <c r="E1435" s="27" t="s">
        <v>4763</v>
      </c>
      <c r="G1435" s="305"/>
      <c r="H1435" s="276"/>
      <c r="I1435" s="276"/>
      <c r="J1435" s="276"/>
      <c r="K1435" s="276"/>
      <c r="L1435" s="276"/>
      <c r="M1435" s="276"/>
      <c r="N1435" s="276"/>
      <c r="O1435" s="276"/>
      <c r="P1435" s="29"/>
      <c r="AO1435" s="184">
        <v>2025</v>
      </c>
      <c r="AP1435" s="38">
        <v>45800</v>
      </c>
      <c r="AQ1435" s="38">
        <v>45800</v>
      </c>
      <c r="AV1435" s="42" t="s">
        <v>1899</v>
      </c>
      <c r="BC1435" s="96">
        <v>45800</v>
      </c>
      <c r="BP1435" s="28">
        <f>Tabela3[[#This Row],[1º trim/2025]]+Tabela3[[#This Row],[2º trim/2025]]+Tabela3[[#This Row],[3º trim/2025]]+Tabela3[[#This Row],[4º trim/2025]]</f>
        <v>0</v>
      </c>
    </row>
    <row r="1436" spans="1:70" hidden="1" x14ac:dyDescent="0.25">
      <c r="A1436" s="26" t="s">
        <v>2735</v>
      </c>
      <c r="B1436" s="273">
        <v>1466</v>
      </c>
      <c r="C1436" s="36">
        <v>2025</v>
      </c>
      <c r="D1436" s="27" t="s">
        <v>4787</v>
      </c>
      <c r="E1436" s="27" t="s">
        <v>4788</v>
      </c>
      <c r="G1436" s="305"/>
      <c r="H1436" s="276"/>
      <c r="I1436" s="276"/>
      <c r="J1436" s="276"/>
      <c r="K1436" s="276"/>
      <c r="L1436" s="276"/>
      <c r="M1436" s="276"/>
      <c r="N1436" s="276"/>
      <c r="O1436" s="276"/>
      <c r="P1436" s="29"/>
      <c r="AM1436" s="203"/>
      <c r="AO1436" s="184">
        <v>2025</v>
      </c>
      <c r="AP1436" s="38" t="s">
        <v>4789</v>
      </c>
      <c r="AR1436" s="208"/>
      <c r="BC1436" s="38" t="s">
        <v>4789</v>
      </c>
      <c r="BP1436" s="28">
        <f>Tabela3[[#This Row],[1º trim/2025]]+Tabela3[[#This Row],[2º trim/2025]]+Tabela3[[#This Row],[3º trim/2025]]+Tabela3[[#This Row],[4º trim/2025]]</f>
        <v>0</v>
      </c>
    </row>
    <row r="1437" spans="1:70" hidden="1" x14ac:dyDescent="0.25">
      <c r="A1437" s="26" t="s">
        <v>3556</v>
      </c>
      <c r="B1437" s="273">
        <v>1467</v>
      </c>
      <c r="C1437" s="36">
        <v>2025</v>
      </c>
      <c r="D1437" s="27" t="s">
        <v>4795</v>
      </c>
      <c r="E1437" s="27" t="s">
        <v>4796</v>
      </c>
      <c r="G1437" s="305"/>
      <c r="H1437" s="276"/>
      <c r="I1437" s="276"/>
      <c r="J1437" s="276"/>
      <c r="K1437" s="276"/>
      <c r="L1437" s="276"/>
      <c r="M1437" s="276"/>
      <c r="N1437" s="276"/>
      <c r="O1437" s="276"/>
      <c r="P1437" s="29"/>
      <c r="AM1437" s="203"/>
      <c r="AO1437" s="184">
        <v>2025</v>
      </c>
      <c r="AP1437" s="38">
        <v>45803</v>
      </c>
      <c r="AQ1437" s="38">
        <v>45806</v>
      </c>
      <c r="AR1437" s="208"/>
      <c r="AS1437" s="39" t="s">
        <v>1081</v>
      </c>
      <c r="BC1437" s="38">
        <v>45806</v>
      </c>
      <c r="BP1437" s="28">
        <f>Tabela3[[#This Row],[1º trim/2025]]+Tabela3[[#This Row],[2º trim/2025]]+Tabela3[[#This Row],[3º trim/2025]]+Tabela3[[#This Row],[4º trim/2025]]</f>
        <v>0</v>
      </c>
    </row>
    <row r="1438" spans="1:70" x14ac:dyDescent="0.25">
      <c r="AL1438" s="184"/>
      <c r="AM1438" s="120"/>
      <c r="AN1438" s="110"/>
      <c r="AO1438" s="27"/>
      <c r="AP1438" s="184"/>
      <c r="AR1438" s="38"/>
    </row>
    <row r="1439" spans="1:70" x14ac:dyDescent="0.25">
      <c r="AL1439" s="184">
        <v>10</v>
      </c>
      <c r="AM1439" s="120"/>
      <c r="AN1439" s="110"/>
      <c r="AO1439" s="27"/>
      <c r="AP1439" s="184"/>
      <c r="AR1439" s="38"/>
    </row>
    <row r="1440" spans="1:70" x14ac:dyDescent="0.25">
      <c r="AL1440" s="184"/>
      <c r="AM1440" s="120"/>
      <c r="AN1440" s="110"/>
      <c r="AO1440" s="27"/>
      <c r="AP1440" s="184"/>
      <c r="AR1440" s="38"/>
    </row>
    <row r="1441" spans="38:44" x14ac:dyDescent="0.25">
      <c r="AL1441" s="184"/>
      <c r="AM1441" s="120"/>
      <c r="AN1441" s="110"/>
      <c r="AO1441" s="27"/>
      <c r="AP1441" s="184"/>
      <c r="AR1441" s="38"/>
    </row>
    <row r="1442" spans="38:44" x14ac:dyDescent="0.25">
      <c r="AL1442" s="184">
        <v>11</v>
      </c>
      <c r="AM1442" s="120"/>
      <c r="AN1442" s="110"/>
      <c r="AO1442" s="27"/>
      <c r="AP1442" s="184"/>
      <c r="AR1442" s="38"/>
    </row>
    <row r="1443" spans="38:44" x14ac:dyDescent="0.25">
      <c r="AL1443" s="184"/>
      <c r="AM1443" s="120"/>
      <c r="AN1443" s="110"/>
      <c r="AO1443" s="27"/>
      <c r="AP1443" s="184"/>
      <c r="AR1443" s="38"/>
    </row>
    <row r="1444" spans="38:44" x14ac:dyDescent="0.25">
      <c r="AL1444" s="184"/>
      <c r="AM1444" s="120"/>
      <c r="AN1444" s="110"/>
      <c r="AO1444" s="27"/>
      <c r="AP1444" s="184"/>
      <c r="AR1444" s="38"/>
    </row>
    <row r="1445" spans="38:44" x14ac:dyDescent="0.25">
      <c r="AL1445" s="184"/>
      <c r="AM1445" s="120"/>
      <c r="AN1445" s="110"/>
      <c r="AO1445" s="27"/>
      <c r="AP1445" s="184"/>
      <c r="AR1445" s="38"/>
    </row>
    <row r="1446" spans="38:44" x14ac:dyDescent="0.25">
      <c r="AL1446" s="184">
        <v>12</v>
      </c>
      <c r="AM1446" s="120"/>
      <c r="AN1446" s="110"/>
      <c r="AO1446" s="27"/>
      <c r="AP1446" s="184"/>
      <c r="AR1446" s="38"/>
    </row>
    <row r="1447" spans="38:44" x14ac:dyDescent="0.25">
      <c r="AL1447" s="184"/>
      <c r="AM1447" s="120"/>
      <c r="AN1447" s="110"/>
      <c r="AO1447" s="27"/>
      <c r="AP1447" s="184"/>
      <c r="AR1447" s="38"/>
    </row>
    <row r="1448" spans="38:44" x14ac:dyDescent="0.25">
      <c r="AL1448" s="184"/>
      <c r="AM1448" s="120"/>
      <c r="AN1448" s="110"/>
      <c r="AO1448" s="27"/>
      <c r="AP1448" s="184"/>
      <c r="AR1448" s="38"/>
    </row>
    <row r="1449" spans="38:44" x14ac:dyDescent="0.25">
      <c r="AL1449" s="184"/>
      <c r="AM1449" s="120"/>
      <c r="AN1449" s="110"/>
      <c r="AO1449" s="27"/>
      <c r="AP1449" s="184"/>
      <c r="AR1449" s="38"/>
    </row>
    <row r="1450" spans="38:44" x14ac:dyDescent="0.25">
      <c r="AL1450" s="184">
        <v>13</v>
      </c>
      <c r="AM1450" s="120"/>
      <c r="AN1450" s="110"/>
      <c r="AO1450" s="27"/>
      <c r="AP1450" s="184"/>
      <c r="AR1450" s="38"/>
    </row>
    <row r="1451" spans="38:44" x14ac:dyDescent="0.25">
      <c r="AL1451" s="184"/>
      <c r="AM1451" s="120"/>
      <c r="AN1451" s="110"/>
      <c r="AO1451" s="27"/>
      <c r="AP1451" s="184"/>
      <c r="AR1451" s="38"/>
    </row>
    <row r="1452" spans="38:44" x14ac:dyDescent="0.25">
      <c r="AL1452" s="184"/>
      <c r="AM1452" s="120"/>
      <c r="AN1452" s="110"/>
      <c r="AO1452" s="27"/>
      <c r="AP1452" s="184"/>
      <c r="AR1452" s="38"/>
    </row>
  </sheetData>
  <phoneticPr fontId="30" type="noConversion"/>
  <conditionalFormatting sqref="B1408:B1409 B1413:B1414 B1418:B1419 B1423:B1424 B1426 B1430:B1431 B1433">
    <cfRule type="expression" dxfId="6" priority="27">
      <formula>#REF! = "autoinstrucional"</formula>
    </cfRule>
  </conditionalFormatting>
  <conditionalFormatting sqref="C1396:C1401">
    <cfRule type="expression" dxfId="5" priority="14">
      <formula>$A1396 = "autoinstrucional"</formula>
    </cfRule>
  </conditionalFormatting>
  <conditionalFormatting sqref="C1390:E1404">
    <cfRule type="expression" dxfId="4" priority="2">
      <formula>$A1390 = "autoinstrucional"</formula>
    </cfRule>
  </conditionalFormatting>
  <conditionalFormatting sqref="D1390:E1401">
    <cfRule type="expression" dxfId="3" priority="1">
      <formula>$A1390 = "autoinstrucional"</formula>
    </cfRule>
  </conditionalFormatting>
  <conditionalFormatting sqref="BB2:BB1221 AW2:AY1401 BB1225:BB1407 A1362:B1364 D1362:E1364 A1365:E1389 AP1377:AP1382 A1390:A1404 B1390:B1407 AW1402:AX1402 AW1403:AY1407 B1410:B1412 B1415:B1417 B1420:B1422 B1425 B1427:B1429 B1432 B1434 A2:E1361">
    <cfRule type="expression" dxfId="2" priority="25">
      <formula>$A2 = "autoinstrucional"</formula>
    </cfRule>
  </conditionalFormatting>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5C296-D0E3-4E9E-A07A-F52A153AB7EC}">
  <dimension ref="A1:I69"/>
  <sheetViews>
    <sheetView topLeftCell="A56" workbookViewId="0">
      <selection activeCell="C64" sqref="C64:I69"/>
    </sheetView>
  </sheetViews>
  <sheetFormatPr defaultRowHeight="15" x14ac:dyDescent="0.25"/>
  <cols>
    <col min="1" max="1" width="16.7109375" customWidth="1"/>
    <col min="2" max="2" width="25.85546875" customWidth="1"/>
    <col min="4" max="4" width="21" customWidth="1"/>
    <col min="5" max="5" width="27.140625" customWidth="1"/>
    <col min="6" max="6" width="79.28515625" customWidth="1"/>
    <col min="7" max="7" width="19.140625" customWidth="1"/>
    <col min="8" max="8" width="20.28515625" customWidth="1"/>
    <col min="9" max="9" width="28.85546875" customWidth="1"/>
  </cols>
  <sheetData>
    <row r="1" spans="1:9" ht="75" x14ac:dyDescent="0.25">
      <c r="B1" s="304" t="s">
        <v>20</v>
      </c>
      <c r="C1" s="281" t="s">
        <v>3632</v>
      </c>
      <c r="D1" s="281" t="s">
        <v>3633</v>
      </c>
      <c r="E1" s="282" t="s">
        <v>101</v>
      </c>
      <c r="F1" s="283" t="s">
        <v>102</v>
      </c>
      <c r="G1" s="284" t="s">
        <v>128</v>
      </c>
      <c r="H1" s="9" t="s">
        <v>129</v>
      </c>
      <c r="I1" s="285" t="s">
        <v>25</v>
      </c>
    </row>
    <row r="2" spans="1:9" x14ac:dyDescent="0.25">
      <c r="B2" t="e" vm="1">
        <f>VLOOKUP("autoinstrucional",controle_matriz!A:A,0,FALSE)</f>
        <v>#VALUE!</v>
      </c>
      <c r="C2" s="273">
        <v>422</v>
      </c>
      <c r="D2" s="36">
        <v>2019</v>
      </c>
      <c r="E2" s="118" t="s">
        <v>1061</v>
      </c>
      <c r="F2" s="118" t="s">
        <v>1062</v>
      </c>
      <c r="G2" s="39">
        <v>620</v>
      </c>
      <c r="H2" s="30" t="s">
        <v>1063</v>
      </c>
      <c r="I2" s="110"/>
    </row>
    <row r="3" spans="1:9" x14ac:dyDescent="0.25">
      <c r="B3" t="e" vm="1">
        <f>VLOOKUP("autoinstrucional",controle_matriz!A:A,0,FALSE)</f>
        <v>#VALUE!</v>
      </c>
      <c r="C3" s="273">
        <v>432</v>
      </c>
      <c r="D3" s="36">
        <v>2019</v>
      </c>
      <c r="E3" s="118" t="s">
        <v>570</v>
      </c>
      <c r="F3" s="118" t="s">
        <v>571</v>
      </c>
      <c r="G3" s="39">
        <v>355</v>
      </c>
      <c r="H3" s="30" t="s">
        <v>574</v>
      </c>
      <c r="I3" s="110"/>
    </row>
    <row r="4" spans="1:9" x14ac:dyDescent="0.25">
      <c r="A4" t="str" cm="1">
        <f t="array" ref="A4">_xlfn._xlws.FILTER(controle_matriz!A:A,controle_matriz!A:A="autoistrucional","")</f>
        <v/>
      </c>
      <c r="B4" t="e" vm="1">
        <f>VLOOKUP("autoinstrucional",controle_matriz!A:A,0,FALSE)</f>
        <v>#VALUE!</v>
      </c>
      <c r="C4" s="273">
        <v>439</v>
      </c>
      <c r="D4" s="36">
        <v>2019</v>
      </c>
      <c r="E4" s="118" t="s">
        <v>613</v>
      </c>
      <c r="F4" s="118" t="s">
        <v>614</v>
      </c>
      <c r="G4" s="39">
        <v>378</v>
      </c>
      <c r="H4" s="30" t="s">
        <v>615</v>
      </c>
      <c r="I4" s="110"/>
    </row>
    <row r="5" spans="1:9" x14ac:dyDescent="0.25">
      <c r="A5" t="str" cm="1">
        <f t="array" ref="A5">_xlfn._xlws.FILTER(controle_matriz!A:A,controle_matriz!A:A="autoistrucional","")</f>
        <v/>
      </c>
      <c r="B5" t="e" vm="1">
        <f>VLOOKUP("autoinstrucional",controle_matriz!A:A,0,FALSE)</f>
        <v>#VALUE!</v>
      </c>
      <c r="C5" s="273">
        <v>451</v>
      </c>
      <c r="D5" s="36">
        <v>2020</v>
      </c>
      <c r="E5" s="118" t="s">
        <v>692</v>
      </c>
      <c r="F5" s="118" t="s">
        <v>693</v>
      </c>
      <c r="G5" s="39">
        <v>429</v>
      </c>
      <c r="H5" s="30" t="s">
        <v>694</v>
      </c>
      <c r="I5" s="110"/>
    </row>
    <row r="6" spans="1:9" x14ac:dyDescent="0.25">
      <c r="A6" t="str" cm="1">
        <f t="array" ref="A6">_xlfn._xlws.FILTER(controle_matriz!A:A,controle_matriz!A:A="autoistrucional","")</f>
        <v/>
      </c>
      <c r="B6" t="e" vm="1">
        <f>VLOOKUP("autoinstrucional",controle_matriz!A:A,0,FALSE)</f>
        <v>#VALUE!</v>
      </c>
      <c r="C6" s="273">
        <v>453</v>
      </c>
      <c r="D6" s="36">
        <v>2020</v>
      </c>
      <c r="E6" s="118" t="s">
        <v>627</v>
      </c>
      <c r="F6" s="118" t="s">
        <v>628</v>
      </c>
      <c r="G6" s="39">
        <v>384</v>
      </c>
      <c r="H6" s="30" t="s">
        <v>630</v>
      </c>
      <c r="I6" s="110"/>
    </row>
    <row r="7" spans="1:9" x14ac:dyDescent="0.25">
      <c r="A7" t="str" cm="1">
        <f t="array" ref="A7">_xlfn._xlws.FILTER(controle_matriz!A:A,controle_matriz!A:A="autoistrucional","")</f>
        <v/>
      </c>
      <c r="B7" t="e" vm="1">
        <f>VLOOKUP("autoinstrucional",controle_matriz!A:A,0,FALSE)</f>
        <v>#VALUE!</v>
      </c>
      <c r="C7" s="273">
        <v>463</v>
      </c>
      <c r="D7" s="36">
        <v>2020</v>
      </c>
      <c r="E7" s="118" t="s">
        <v>805</v>
      </c>
      <c r="F7" s="118" t="s">
        <v>806</v>
      </c>
      <c r="G7" s="39">
        <v>492</v>
      </c>
      <c r="H7" s="30" t="s">
        <v>808</v>
      </c>
      <c r="I7" s="110"/>
    </row>
    <row r="8" spans="1:9" x14ac:dyDescent="0.25">
      <c r="A8" t="str" cm="1">
        <f t="array" ref="A8">_xlfn._xlws.FILTER(controle_matriz!A:A,controle_matriz!A:A="autoistrucional","")</f>
        <v/>
      </c>
      <c r="B8" t="e" vm="1">
        <f>VLOOKUP("autoinstrucional",controle_matriz!A:A,0,FALSE)</f>
        <v>#VALUE!</v>
      </c>
      <c r="C8" s="273">
        <v>464</v>
      </c>
      <c r="D8" s="36">
        <v>2020</v>
      </c>
      <c r="E8" s="118" t="s">
        <v>678</v>
      </c>
      <c r="F8" s="118" t="s">
        <v>679</v>
      </c>
      <c r="G8" s="39">
        <v>417</v>
      </c>
      <c r="H8" s="30" t="s">
        <v>680</v>
      </c>
      <c r="I8" s="110"/>
    </row>
    <row r="9" spans="1:9" x14ac:dyDescent="0.25">
      <c r="A9" t="str" cm="1">
        <f t="array" ref="A9">_xlfn._xlws.FILTER(controle_matriz!A:A,controle_matriz!A:A="autoistrucional","")</f>
        <v/>
      </c>
      <c r="B9" t="e" vm="1">
        <f>VLOOKUP("autoinstrucional",controle_matriz!A:A,0,FALSE)</f>
        <v>#VALUE!</v>
      </c>
      <c r="C9" s="273">
        <v>477</v>
      </c>
      <c r="D9" s="36">
        <v>2020</v>
      </c>
      <c r="E9" s="118" t="s">
        <v>662</v>
      </c>
      <c r="F9" s="118" t="s">
        <v>663</v>
      </c>
      <c r="G9" s="39">
        <v>409</v>
      </c>
      <c r="H9" s="30" t="s">
        <v>666</v>
      </c>
      <c r="I9" s="110"/>
    </row>
    <row r="10" spans="1:9" x14ac:dyDescent="0.25">
      <c r="A10" t="str" cm="1">
        <f t="array" ref="A10">_xlfn._xlws.FILTER(controle_matriz!A:A,controle_matriz!A:A="autoistrucional","")</f>
        <v/>
      </c>
      <c r="B10" t="e" vm="1">
        <f>VLOOKUP("autoinstrucional",controle_matriz!A:A,0,FALSE)</f>
        <v>#VALUE!</v>
      </c>
      <c r="C10" s="273">
        <v>481</v>
      </c>
      <c r="D10" s="36">
        <v>2020</v>
      </c>
      <c r="E10" s="118" t="s">
        <v>889</v>
      </c>
      <c r="F10" s="118" t="s">
        <v>890</v>
      </c>
      <c r="G10" s="39">
        <v>528</v>
      </c>
      <c r="H10" s="30" t="s">
        <v>891</v>
      </c>
      <c r="I10" s="110"/>
    </row>
    <row r="11" spans="1:9" x14ac:dyDescent="0.25">
      <c r="A11" t="str" cm="1">
        <f t="array" ref="A11">_xlfn._xlws.FILTER(controle_matriz!A:A,controle_matriz!A:A="autoistrucional","")</f>
        <v/>
      </c>
      <c r="B11" t="e" vm="1">
        <f>VLOOKUP("autoinstrucional",controle_matriz!A:A,0,FALSE)</f>
        <v>#VALUE!</v>
      </c>
      <c r="C11" s="273">
        <v>501</v>
      </c>
      <c r="D11" s="36">
        <v>2021</v>
      </c>
      <c r="E11" s="118" t="s">
        <v>519</v>
      </c>
      <c r="F11" s="118" t="s">
        <v>1150</v>
      </c>
      <c r="G11" s="39">
        <v>655</v>
      </c>
      <c r="H11" s="30" t="s">
        <v>1152</v>
      </c>
      <c r="I11" s="110"/>
    </row>
    <row r="12" spans="1:9" x14ac:dyDescent="0.25">
      <c r="A12" t="str" cm="1">
        <f t="array" ref="A12">_xlfn._xlws.FILTER(controle_matriz!A:A,controle_matriz!A:A="autoistrucional","")</f>
        <v/>
      </c>
      <c r="B12" t="e" vm="1">
        <f>VLOOKUP("autoinstrucional",controle_matriz!A:A,0,FALSE)</f>
        <v>#VALUE!</v>
      </c>
      <c r="C12" s="273">
        <v>502</v>
      </c>
      <c r="D12" s="36">
        <v>2021</v>
      </c>
      <c r="E12" s="118" t="s">
        <v>485</v>
      </c>
      <c r="F12" s="118" t="s">
        <v>687</v>
      </c>
      <c r="G12" s="39">
        <v>426</v>
      </c>
      <c r="H12" s="30"/>
      <c r="I12" s="110"/>
    </row>
    <row r="13" spans="1:9" x14ac:dyDescent="0.25">
      <c r="A13" t="str" cm="1">
        <f t="array" ref="A13">_xlfn._xlws.FILTER(controle_matriz!A:A,controle_matriz!A:A="autoistrucional","")</f>
        <v/>
      </c>
      <c r="B13" t="e" vm="1">
        <f>VLOOKUP("autoinstrucional",controle_matriz!A:A,0,FALSE)</f>
        <v>#VALUE!</v>
      </c>
      <c r="C13" s="273">
        <v>615</v>
      </c>
      <c r="D13" s="36">
        <v>2021</v>
      </c>
      <c r="E13" s="118" t="s">
        <v>420</v>
      </c>
      <c r="F13" s="118" t="s">
        <v>688</v>
      </c>
      <c r="G13" s="39">
        <v>427</v>
      </c>
      <c r="H13" s="30" t="s">
        <v>689</v>
      </c>
      <c r="I13" s="110"/>
    </row>
    <row r="14" spans="1:9" x14ac:dyDescent="0.25">
      <c r="A14" t="str" cm="1">
        <f t="array" ref="A14">_xlfn._xlws.FILTER(controle_matriz!A:A,controle_matriz!A:A="autoistrucional","")</f>
        <v/>
      </c>
      <c r="B14" t="e" vm="1">
        <f>VLOOKUP("autoinstrucional",controle_matriz!A:A,0,FALSE)</f>
        <v>#VALUE!</v>
      </c>
      <c r="C14" s="273">
        <v>507</v>
      </c>
      <c r="D14" s="36">
        <v>2021</v>
      </c>
      <c r="E14" s="118" t="s">
        <v>980</v>
      </c>
      <c r="F14" s="118" t="s">
        <v>981</v>
      </c>
      <c r="G14" s="39">
        <v>585</v>
      </c>
      <c r="H14" s="30" t="s">
        <v>984</v>
      </c>
      <c r="I14" s="110"/>
    </row>
    <row r="15" spans="1:9" x14ac:dyDescent="0.25">
      <c r="A15" t="str" cm="1">
        <f t="array" ref="A15">_xlfn._xlws.FILTER(controle_matriz!A:A,controle_matriz!A:A="autoistrucional","")</f>
        <v/>
      </c>
      <c r="B15" t="e" vm="1">
        <f>VLOOKUP("autoinstrucional",controle_matriz!A:A,0,FALSE)</f>
        <v>#VALUE!</v>
      </c>
      <c r="C15" s="273">
        <v>509</v>
      </c>
      <c r="D15" s="36">
        <v>2021</v>
      </c>
      <c r="E15" s="118" t="s">
        <v>893</v>
      </c>
      <c r="F15" s="118" t="s">
        <v>894</v>
      </c>
      <c r="G15" s="39">
        <v>532</v>
      </c>
      <c r="H15" s="30" t="s">
        <v>896</v>
      </c>
      <c r="I15" s="110"/>
    </row>
    <row r="16" spans="1:9" x14ac:dyDescent="0.25">
      <c r="A16" t="str" cm="1">
        <f t="array" ref="A16">_xlfn._xlws.FILTER(controle_matriz!A:A,controle_matriz!A:A="autoistrucional","")</f>
        <v/>
      </c>
      <c r="B16" t="e" vm="1">
        <f>VLOOKUP("autoinstrucional",controle_matriz!A:A,0,FALSE)</f>
        <v>#VALUE!</v>
      </c>
      <c r="C16" s="273">
        <v>511</v>
      </c>
      <c r="D16" s="36">
        <v>2021</v>
      </c>
      <c r="E16" s="118" t="s">
        <v>608</v>
      </c>
      <c r="F16" s="118" t="s">
        <v>609</v>
      </c>
      <c r="G16" s="39">
        <v>376</v>
      </c>
      <c r="H16" s="30" t="s">
        <v>612</v>
      </c>
      <c r="I16" s="110"/>
    </row>
    <row r="17" spans="1:9" x14ac:dyDescent="0.25">
      <c r="A17" t="str" cm="1">
        <f t="array" ref="A17">_xlfn._xlws.FILTER(controle_matriz!A:A,controle_matriz!A:A="autoistrucional","")</f>
        <v/>
      </c>
      <c r="B17" t="e" vm="1">
        <f>VLOOKUP("autoinstrucional",controle_matriz!A:A,0,FALSE)</f>
        <v>#VALUE!</v>
      </c>
      <c r="C17" s="273">
        <v>515</v>
      </c>
      <c r="D17" s="36">
        <v>2021</v>
      </c>
      <c r="E17" s="118" t="s">
        <v>499</v>
      </c>
      <c r="F17" s="118" t="s">
        <v>500</v>
      </c>
      <c r="G17" s="39">
        <v>297</v>
      </c>
      <c r="H17" s="30" t="s">
        <v>502</v>
      </c>
      <c r="I17" s="110"/>
    </row>
    <row r="18" spans="1:9" x14ac:dyDescent="0.25">
      <c r="A18" t="str" cm="1">
        <f t="array" ref="A18">_xlfn._xlws.FILTER(controle_matriz!A:A,controle_matriz!A:A="autoistrucional","")</f>
        <v/>
      </c>
      <c r="B18" t="e" vm="1">
        <f>VLOOKUP("autoinstrucional",controle_matriz!A:A,0,FALSE)</f>
        <v>#VALUE!</v>
      </c>
      <c r="C18" s="273">
        <v>545</v>
      </c>
      <c r="D18" s="36">
        <v>2021</v>
      </c>
      <c r="E18" s="118" t="s">
        <v>792</v>
      </c>
      <c r="F18" s="118" t="s">
        <v>1054</v>
      </c>
      <c r="G18" s="39">
        <v>617</v>
      </c>
      <c r="H18" s="30" t="s">
        <v>1055</v>
      </c>
      <c r="I18" s="110"/>
    </row>
    <row r="19" spans="1:9" x14ac:dyDescent="0.25">
      <c r="A19" t="str" cm="1">
        <f t="array" ref="A19">_xlfn._xlws.FILTER(controle_matriz!A:A,controle_matriz!A:A="autoistrucional","")</f>
        <v/>
      </c>
      <c r="B19" t="e" vm="1">
        <f>VLOOKUP("autoinstrucional",controle_matriz!A:A,0,FALSE)</f>
        <v>#VALUE!</v>
      </c>
      <c r="C19" s="273">
        <v>546</v>
      </c>
      <c r="D19" s="36">
        <v>2021</v>
      </c>
      <c r="E19" s="118" t="s">
        <v>792</v>
      </c>
      <c r="F19" s="118" t="s">
        <v>898</v>
      </c>
      <c r="G19" s="39">
        <v>533</v>
      </c>
      <c r="H19" s="30" t="s">
        <v>899</v>
      </c>
      <c r="I19" s="110"/>
    </row>
    <row r="20" spans="1:9" x14ac:dyDescent="0.25">
      <c r="A20" t="str" cm="1">
        <f t="array" ref="A20">_xlfn._xlws.FILTER(controle_matriz!A:A,controle_matriz!A:A="autoistrucional","")</f>
        <v/>
      </c>
      <c r="B20" t="e" vm="1">
        <f>VLOOKUP("autoinstrucional",controle_matriz!A:A,0,FALSE)</f>
        <v>#VALUE!</v>
      </c>
      <c r="C20" s="273">
        <v>547</v>
      </c>
      <c r="D20" s="36">
        <v>2021</v>
      </c>
      <c r="E20" s="118" t="s">
        <v>792</v>
      </c>
      <c r="F20" s="118" t="s">
        <v>793</v>
      </c>
      <c r="G20" s="39">
        <v>487</v>
      </c>
      <c r="H20" s="30" t="s">
        <v>794</v>
      </c>
      <c r="I20" s="110"/>
    </row>
    <row r="21" spans="1:9" x14ac:dyDescent="0.25">
      <c r="A21" t="str" cm="1">
        <f t="array" ref="A21">_xlfn._xlws.FILTER(controle_matriz!A:A,controle_matriz!A:A="autoistrucional","")</f>
        <v/>
      </c>
      <c r="B21" t="e" vm="1">
        <f>VLOOKUP("autoinstrucional",controle_matriz!A:A,0,FALSE)</f>
        <v>#VALUE!</v>
      </c>
      <c r="C21" s="273">
        <v>552</v>
      </c>
      <c r="D21" s="36">
        <v>2021</v>
      </c>
      <c r="E21" s="118" t="s">
        <v>2747</v>
      </c>
      <c r="F21" s="118" t="s">
        <v>2748</v>
      </c>
      <c r="G21" s="39" t="s">
        <v>2749</v>
      </c>
      <c r="H21" s="30" t="s">
        <v>2750</v>
      </c>
      <c r="I21" s="110"/>
    </row>
    <row r="22" spans="1:9" x14ac:dyDescent="0.25">
      <c r="A22" t="str" cm="1">
        <f t="array" ref="A22">_xlfn._xlws.FILTER(controle_matriz!A:A,controle_matriz!A:A="autoistrucional","")</f>
        <v/>
      </c>
      <c r="B22" t="e" vm="1">
        <f>VLOOKUP("autoinstrucional",controle_matriz!A:A,0,FALSE)</f>
        <v>#VALUE!</v>
      </c>
      <c r="C22" s="273">
        <v>563</v>
      </c>
      <c r="D22" s="36">
        <v>2021</v>
      </c>
      <c r="E22" s="118" t="s">
        <v>871</v>
      </c>
      <c r="F22" s="118" t="s">
        <v>872</v>
      </c>
      <c r="G22" s="39">
        <v>521</v>
      </c>
      <c r="H22" s="30" t="s">
        <v>875</v>
      </c>
      <c r="I22" s="110"/>
    </row>
    <row r="23" spans="1:9" x14ac:dyDescent="0.25">
      <c r="A23" t="str" cm="1">
        <f t="array" ref="A23">_xlfn._xlws.FILTER(controle_matriz!A:A,controle_matriz!A:A="autoistrucional","")</f>
        <v/>
      </c>
      <c r="B23" t="e" vm="1">
        <f>VLOOKUP("autoinstrucional",controle_matriz!A:A,0,FALSE)</f>
        <v>#VALUE!</v>
      </c>
      <c r="C23" s="273">
        <v>578</v>
      </c>
      <c r="D23" s="36">
        <v>2021</v>
      </c>
      <c r="E23" s="118" t="s">
        <v>1013</v>
      </c>
      <c r="F23" s="118" t="s">
        <v>1014</v>
      </c>
      <c r="G23" s="39">
        <v>601</v>
      </c>
      <c r="H23" s="30" t="s">
        <v>1017</v>
      </c>
      <c r="I23" s="110"/>
    </row>
    <row r="24" spans="1:9" x14ac:dyDescent="0.25">
      <c r="A24" t="str" cm="1">
        <f t="array" ref="A24">_xlfn._xlws.FILTER(controle_matriz!A:A,controle_matriz!A:A="autoistrucional","")</f>
        <v/>
      </c>
      <c r="B24" t="e" vm="1">
        <f>VLOOKUP("autoinstrucional",controle_matriz!A:A,0,FALSE)</f>
        <v>#VALUE!</v>
      </c>
      <c r="C24" s="273">
        <v>609</v>
      </c>
      <c r="D24" s="36">
        <v>2021</v>
      </c>
      <c r="E24" s="118" t="s">
        <v>913</v>
      </c>
      <c r="F24" s="118" t="s">
        <v>914</v>
      </c>
      <c r="G24" s="39">
        <v>541</v>
      </c>
      <c r="H24" s="30" t="s">
        <v>915</v>
      </c>
      <c r="I24" s="110"/>
    </row>
    <row r="25" spans="1:9" x14ac:dyDescent="0.25">
      <c r="A25" t="str" cm="1">
        <f t="array" ref="A25">_xlfn._xlws.FILTER(controle_matriz!A:A,controle_matriz!A:A="autoistrucional","")</f>
        <v/>
      </c>
      <c r="B25" t="e" vm="1">
        <f>VLOOKUP("autoinstrucional",controle_matriz!A:A,0,FALSE)</f>
        <v>#VALUE!</v>
      </c>
      <c r="C25" s="273">
        <v>617</v>
      </c>
      <c r="D25" s="36">
        <v>2022</v>
      </c>
      <c r="E25" s="118" t="s">
        <v>640</v>
      </c>
      <c r="F25" s="118" t="s">
        <v>766</v>
      </c>
      <c r="G25" s="39">
        <v>475</v>
      </c>
      <c r="H25" s="30" t="s">
        <v>767</v>
      </c>
      <c r="I25" s="110"/>
    </row>
    <row r="26" spans="1:9" x14ac:dyDescent="0.25">
      <c r="A26" t="str" cm="1">
        <f t="array" ref="A26">_xlfn._xlws.FILTER(controle_matriz!A:A,controle_matriz!A:A="autoistrucional","")</f>
        <v/>
      </c>
      <c r="B26" t="e" vm="1">
        <f>VLOOKUP("autoinstrucional",controle_matriz!A:A,0,FALSE)</f>
        <v>#VALUE!</v>
      </c>
      <c r="C26" s="273">
        <v>623</v>
      </c>
      <c r="D26" s="36">
        <v>2022</v>
      </c>
      <c r="E26" s="118" t="s">
        <v>1421</v>
      </c>
      <c r="F26" s="118" t="s">
        <v>1422</v>
      </c>
      <c r="G26" s="39">
        <v>742</v>
      </c>
      <c r="H26" s="30" t="s">
        <v>1423</v>
      </c>
      <c r="I26" s="110"/>
    </row>
    <row r="27" spans="1:9" x14ac:dyDescent="0.25">
      <c r="A27" t="str" cm="1">
        <f t="array" ref="A27">_xlfn._xlws.FILTER(controle_matriz!A:A,controle_matriz!A:A="autoistrucional","")</f>
        <v/>
      </c>
      <c r="B27" t="e" vm="1">
        <f>VLOOKUP("autoinstrucional",controle_matriz!A:A,0,FALSE)</f>
        <v>#VALUE!</v>
      </c>
      <c r="C27" s="273">
        <v>628</v>
      </c>
      <c r="D27" s="36">
        <v>2022</v>
      </c>
      <c r="E27" s="118" t="s">
        <v>1254</v>
      </c>
      <c r="F27" s="118" t="s">
        <v>1255</v>
      </c>
      <c r="G27" s="39">
        <v>690</v>
      </c>
      <c r="H27" s="30" t="s">
        <v>1256</v>
      </c>
      <c r="I27" s="110"/>
    </row>
    <row r="28" spans="1:9" x14ac:dyDescent="0.25">
      <c r="A28" t="str" cm="1">
        <f t="array" ref="A28">_xlfn._xlws.FILTER(controle_matriz!A:A,controle_matriz!A:A="autoistrucional","")</f>
        <v/>
      </c>
      <c r="B28" t="e" vm="1">
        <f>VLOOKUP("autoinstrucional",controle_matriz!A:A,0,FALSE)</f>
        <v>#VALUE!</v>
      </c>
      <c r="C28" s="273">
        <v>663</v>
      </c>
      <c r="D28" s="36">
        <v>2022</v>
      </c>
      <c r="E28" s="118" t="s">
        <v>1346</v>
      </c>
      <c r="F28" s="118" t="s">
        <v>1347</v>
      </c>
      <c r="G28" s="39">
        <v>715</v>
      </c>
      <c r="H28" s="30" t="s">
        <v>1348</v>
      </c>
      <c r="I28" s="110"/>
    </row>
    <row r="29" spans="1:9" x14ac:dyDescent="0.25">
      <c r="A29" t="str" cm="1">
        <f t="array" ref="A29">_xlfn._xlws.FILTER(controle_matriz!A:A,controle_matriz!A:A="autoistrucional","")</f>
        <v/>
      </c>
      <c r="B29" t="e" vm="1">
        <f>VLOOKUP("autoinstrucional",controle_matriz!A:A,0,FALSE)</f>
        <v>#VALUE!</v>
      </c>
      <c r="C29" s="273">
        <v>665</v>
      </c>
      <c r="D29" s="36">
        <v>2022</v>
      </c>
      <c r="E29" s="118" t="s">
        <v>1134</v>
      </c>
      <c r="F29" s="118" t="s">
        <v>1135</v>
      </c>
      <c r="G29" s="39">
        <v>649</v>
      </c>
      <c r="H29" s="30" t="s">
        <v>1139</v>
      </c>
      <c r="I29" s="110"/>
    </row>
    <row r="30" spans="1:9" x14ac:dyDescent="0.25">
      <c r="A30" t="str" cm="1">
        <f t="array" ref="A30">_xlfn._xlws.FILTER(controle_matriz!A:A,controle_matriz!A:A="autoistrucional","")</f>
        <v/>
      </c>
      <c r="B30" t="e" vm="1">
        <f>VLOOKUP("autoinstrucional",controle_matriz!A:A,0,FALSE)</f>
        <v>#VALUE!</v>
      </c>
      <c r="C30" s="273">
        <v>768</v>
      </c>
      <c r="D30" s="36">
        <v>2022</v>
      </c>
      <c r="E30" s="118" t="s">
        <v>1259</v>
      </c>
      <c r="F30" s="118" t="s">
        <v>1260</v>
      </c>
      <c r="G30" s="39">
        <v>693</v>
      </c>
      <c r="H30" s="30" t="s">
        <v>1261</v>
      </c>
      <c r="I30" s="110"/>
    </row>
    <row r="31" spans="1:9" x14ac:dyDescent="0.25">
      <c r="A31" t="str" cm="1">
        <f t="array" ref="A31">_xlfn._xlws.FILTER(controle_matriz!A:A,controle_matriz!A:A="autoistrucional","")</f>
        <v/>
      </c>
      <c r="B31" t="e" vm="1">
        <f>VLOOKUP("autoinstrucional",controle_matriz!A:A,0,FALSE)</f>
        <v>#VALUE!</v>
      </c>
      <c r="C31" s="273">
        <v>772</v>
      </c>
      <c r="D31" s="36">
        <v>2022</v>
      </c>
      <c r="E31" s="118" t="s">
        <v>1371</v>
      </c>
      <c r="F31" s="118" t="s">
        <v>1372</v>
      </c>
      <c r="G31" s="39">
        <v>729</v>
      </c>
      <c r="H31" s="30" t="s">
        <v>1373</v>
      </c>
      <c r="I31" s="110"/>
    </row>
    <row r="32" spans="1:9" x14ac:dyDescent="0.25">
      <c r="A32" t="str" cm="1">
        <f t="array" ref="A32">_xlfn._xlws.FILTER(controle_matriz!A:A,controle_matriz!A:A="autoistrucional","")</f>
        <v/>
      </c>
      <c r="B32" t="e" vm="1">
        <f>VLOOKUP("autoinstrucional",controle_matriz!A:A,0,FALSE)</f>
        <v>#VALUE!</v>
      </c>
      <c r="C32" s="273">
        <v>776</v>
      </c>
      <c r="D32" s="36">
        <v>2022</v>
      </c>
      <c r="E32" s="118" t="s">
        <v>1608</v>
      </c>
      <c r="F32" s="118" t="s">
        <v>1609</v>
      </c>
      <c r="G32" s="39">
        <v>803</v>
      </c>
      <c r="H32" s="30" t="s">
        <v>1611</v>
      </c>
      <c r="I32" s="110"/>
    </row>
    <row r="33" spans="1:9" x14ac:dyDescent="0.25">
      <c r="A33" t="str" cm="1">
        <f t="array" ref="A33">_xlfn._xlws.FILTER(controle_matriz!A:A,controle_matriz!A:A="autoistrucional","")</f>
        <v/>
      </c>
      <c r="B33" t="e" vm="1">
        <f>VLOOKUP("autoinstrucional",controle_matriz!A:A,0,FALSE)</f>
        <v>#VALUE!</v>
      </c>
      <c r="C33" s="273">
        <v>777</v>
      </c>
      <c r="D33" s="36">
        <v>2022</v>
      </c>
      <c r="E33" s="118" t="s">
        <v>1268</v>
      </c>
      <c r="F33" s="118" t="s">
        <v>1269</v>
      </c>
      <c r="G33" s="39">
        <v>697</v>
      </c>
      <c r="H33" s="30" t="s">
        <v>1271</v>
      </c>
      <c r="I33" s="110"/>
    </row>
    <row r="34" spans="1:9" x14ac:dyDescent="0.25">
      <c r="A34" t="str" cm="1">
        <f t="array" ref="A34">_xlfn._xlws.FILTER(controle_matriz!A:A,controle_matriz!A:A="autoistrucional","")</f>
        <v/>
      </c>
      <c r="B34" t="e" vm="1">
        <f>VLOOKUP("autoinstrucional",controle_matriz!A:A,0,FALSE)</f>
        <v>#VALUE!</v>
      </c>
      <c r="C34" s="273">
        <v>794</v>
      </c>
      <c r="D34" s="36">
        <v>2022</v>
      </c>
      <c r="E34" s="118" t="s">
        <v>1548</v>
      </c>
      <c r="F34" s="118" t="s">
        <v>1549</v>
      </c>
      <c r="G34" s="39">
        <v>784</v>
      </c>
      <c r="H34" s="30" t="s">
        <v>1551</v>
      </c>
      <c r="I34" s="110"/>
    </row>
    <row r="35" spans="1:9" x14ac:dyDescent="0.25">
      <c r="A35" t="str" cm="1">
        <f t="array" ref="A35">_xlfn._xlws.FILTER(controle_matriz!A:A,controle_matriz!A:A="autoistrucional","")</f>
        <v/>
      </c>
      <c r="B35" t="e" vm="1">
        <f>VLOOKUP("autoinstrucional",controle_matriz!A:A,0,FALSE)</f>
        <v>#VALUE!</v>
      </c>
      <c r="C35" s="273">
        <v>852</v>
      </c>
      <c r="D35" s="36">
        <v>2023</v>
      </c>
      <c r="E35" s="118" t="s">
        <v>2067</v>
      </c>
      <c r="F35" s="118" t="s">
        <v>2068</v>
      </c>
      <c r="G35" s="39">
        <v>908</v>
      </c>
      <c r="H35" s="30" t="s">
        <v>2069</v>
      </c>
      <c r="I35" s="110"/>
    </row>
    <row r="36" spans="1:9" x14ac:dyDescent="0.25">
      <c r="A36" t="str" cm="1">
        <f t="array" ref="A36">_xlfn._xlws.FILTER(controle_matriz!A:A,controle_matriz!A:A="autoistrucional","")</f>
        <v/>
      </c>
      <c r="B36" t="e" vm="1">
        <f>VLOOKUP("autoinstrucional",controle_matriz!A:A,0,FALSE)</f>
        <v>#VALUE!</v>
      </c>
      <c r="C36" s="273">
        <v>873</v>
      </c>
      <c r="D36" s="36">
        <v>2023</v>
      </c>
      <c r="E36" s="118" t="s">
        <v>792</v>
      </c>
      <c r="F36" s="118" t="s">
        <v>1658</v>
      </c>
      <c r="G36" s="39">
        <v>817</v>
      </c>
      <c r="H36" s="30" t="s">
        <v>1659</v>
      </c>
      <c r="I36" s="110"/>
    </row>
    <row r="37" spans="1:9" x14ac:dyDescent="0.25">
      <c r="A37" t="str" cm="1">
        <f t="array" ref="A37">_xlfn._xlws.FILTER(controle_matriz!A:A,controle_matriz!A:A="autoistrucional","")</f>
        <v/>
      </c>
      <c r="B37" t="e" vm="1">
        <f>VLOOKUP("autoinstrucional",controle_matriz!A:A,0,FALSE)</f>
        <v>#VALUE!</v>
      </c>
      <c r="C37" s="273">
        <v>878</v>
      </c>
      <c r="D37" s="36">
        <v>2023</v>
      </c>
      <c r="E37" s="118" t="s">
        <v>1601</v>
      </c>
      <c r="F37" s="118" t="s">
        <v>1602</v>
      </c>
      <c r="G37" s="39">
        <v>801</v>
      </c>
      <c r="H37" s="30" t="s">
        <v>1603</v>
      </c>
      <c r="I37" s="110"/>
    </row>
    <row r="38" spans="1:9" x14ac:dyDescent="0.25">
      <c r="A38" t="str" cm="1">
        <f t="array" ref="A38">_xlfn._xlws.FILTER(controle_matriz!A:A,controle_matriz!A:A="autoistrucional","")</f>
        <v/>
      </c>
      <c r="B38" t="e" vm="1">
        <f>VLOOKUP("autoinstrucional",controle_matriz!A:A,0,FALSE)</f>
        <v>#VALUE!</v>
      </c>
      <c r="C38" s="273">
        <v>918</v>
      </c>
      <c r="D38" s="36">
        <v>2023</v>
      </c>
      <c r="E38" s="118" t="s">
        <v>2042</v>
      </c>
      <c r="F38" s="118" t="s">
        <v>2043</v>
      </c>
      <c r="G38" s="39">
        <v>901</v>
      </c>
      <c r="H38" s="30" t="s">
        <v>2044</v>
      </c>
      <c r="I38" s="110"/>
    </row>
    <row r="39" spans="1:9" x14ac:dyDescent="0.25">
      <c r="A39" t="str" cm="1">
        <f t="array" ref="A39">_xlfn._xlws.FILTER(controle_matriz!A:A,controle_matriz!A:A="autoistrucional","")</f>
        <v/>
      </c>
      <c r="B39" t="e" vm="1">
        <f>VLOOKUP("autoinstrucional",controle_matriz!A:A,0,FALSE)</f>
        <v>#VALUE!</v>
      </c>
      <c r="C39" s="273">
        <v>955</v>
      </c>
      <c r="D39" s="36">
        <v>2023</v>
      </c>
      <c r="E39" s="118" t="s">
        <v>1707</v>
      </c>
      <c r="F39" s="118" t="s">
        <v>1708</v>
      </c>
      <c r="G39" s="39">
        <v>831</v>
      </c>
      <c r="H39" s="30" t="s">
        <v>1712</v>
      </c>
      <c r="I39" s="110"/>
    </row>
    <row r="40" spans="1:9" x14ac:dyDescent="0.25">
      <c r="A40" t="str" cm="1">
        <f t="array" ref="A40">_xlfn._xlws.FILTER(controle_matriz!A:A,controle_matriz!A:A="autoistrucional","")</f>
        <v/>
      </c>
      <c r="B40" t="e" vm="1">
        <f>VLOOKUP("autoinstrucional",controle_matriz!A:A,0,FALSE)</f>
        <v>#VALUE!</v>
      </c>
      <c r="C40" s="273">
        <v>987</v>
      </c>
      <c r="D40" s="36">
        <v>2024</v>
      </c>
      <c r="E40" s="118" t="s">
        <v>1222</v>
      </c>
      <c r="F40" s="118" t="s">
        <v>1223</v>
      </c>
      <c r="G40" s="39">
        <v>681</v>
      </c>
      <c r="H40" s="30" t="s">
        <v>1226</v>
      </c>
      <c r="I40" s="110"/>
    </row>
    <row r="41" spans="1:9" x14ac:dyDescent="0.25">
      <c r="A41" t="str" cm="1">
        <f t="array" ref="A41">_xlfn._xlws.FILTER(controle_matriz!A:A,controle_matriz!A:A="autoistrucional","")</f>
        <v/>
      </c>
      <c r="B41" t="e" vm="1">
        <f>VLOOKUP("autoinstrucional",controle_matriz!A:A,0,FALSE)</f>
        <v>#VALUE!</v>
      </c>
      <c r="C41" s="273">
        <v>1028</v>
      </c>
      <c r="D41" s="36">
        <v>2024</v>
      </c>
      <c r="E41" s="118" t="s">
        <v>2508</v>
      </c>
      <c r="F41" s="118" t="s">
        <v>2509</v>
      </c>
      <c r="G41" s="39">
        <v>1003</v>
      </c>
      <c r="H41" s="30"/>
      <c r="I41" s="110"/>
    </row>
    <row r="42" spans="1:9" x14ac:dyDescent="0.25">
      <c r="A42" t="str" cm="1">
        <f t="array" ref="A42">_xlfn._xlws.FILTER(controle_matriz!A:A,controle_matriz!A:A="autoistrucional","")</f>
        <v/>
      </c>
      <c r="B42" t="e" vm="1">
        <f>VLOOKUP("autoinstrucional",controle_matriz!A:A,0,FALSE)</f>
        <v>#VALUE!</v>
      </c>
      <c r="C42" s="273">
        <v>1033</v>
      </c>
      <c r="D42" s="36">
        <v>2024</v>
      </c>
      <c r="E42" s="118" t="s">
        <v>2426</v>
      </c>
      <c r="F42" s="118" t="s">
        <v>2427</v>
      </c>
      <c r="G42" s="39">
        <v>981</v>
      </c>
      <c r="H42" s="30" t="s">
        <v>2429</v>
      </c>
      <c r="I42" s="110"/>
    </row>
    <row r="43" spans="1:9" x14ac:dyDescent="0.25">
      <c r="A43" t="str" cm="1">
        <f t="array" ref="A43">_xlfn._xlws.FILTER(controle_matriz!A:A,controle_matriz!A:A="autoistrucional","")</f>
        <v/>
      </c>
      <c r="B43" t="e" vm="1">
        <f>VLOOKUP("autoinstrucional",controle_matriz!A:A,0,FALSE)</f>
        <v>#VALUE!</v>
      </c>
      <c r="C43" s="273">
        <v>1056</v>
      </c>
      <c r="D43" s="36">
        <v>2024</v>
      </c>
      <c r="E43" s="118" t="s">
        <v>2407</v>
      </c>
      <c r="F43" s="118" t="s">
        <v>2408</v>
      </c>
      <c r="G43" s="39">
        <v>978</v>
      </c>
      <c r="H43" s="30" t="s">
        <v>2413</v>
      </c>
      <c r="I43" s="110"/>
    </row>
    <row r="44" spans="1:9" x14ac:dyDescent="0.25">
      <c r="A44" t="str" cm="1">
        <f t="array" ref="A44">_xlfn._xlws.FILTER(controle_matriz!A:A,controle_matriz!A:A="autoistrucional","")</f>
        <v/>
      </c>
      <c r="B44" t="e" vm="1">
        <f>VLOOKUP("autoinstrucional",controle_matriz!A:A,0,FALSE)</f>
        <v>#VALUE!</v>
      </c>
      <c r="C44" s="273">
        <v>1058</v>
      </c>
      <c r="D44" s="36">
        <v>2024</v>
      </c>
      <c r="E44" s="118" t="s">
        <v>2318</v>
      </c>
      <c r="F44" s="118" t="s">
        <v>2319</v>
      </c>
      <c r="G44" s="39">
        <v>958</v>
      </c>
      <c r="H44" s="30" t="s">
        <v>2320</v>
      </c>
      <c r="I44" s="110"/>
    </row>
    <row r="45" spans="1:9" x14ac:dyDescent="0.25">
      <c r="A45" t="str" cm="1">
        <f t="array" ref="A45">_xlfn._xlws.FILTER(controle_matriz!A:A,controle_matriz!A:A="autoistrucional","")</f>
        <v/>
      </c>
      <c r="B45" t="e" vm="1">
        <f>VLOOKUP("autoinstrucional",controle_matriz!A:A,0,FALSE)</f>
        <v>#VALUE!</v>
      </c>
      <c r="C45" s="273">
        <v>1364</v>
      </c>
      <c r="D45" s="36">
        <v>2024</v>
      </c>
      <c r="E45" s="118" t="s">
        <v>2391</v>
      </c>
      <c r="F45" s="118" t="s">
        <v>3840</v>
      </c>
      <c r="G45" s="39">
        <v>975</v>
      </c>
      <c r="H45" s="30" t="s">
        <v>2398</v>
      </c>
      <c r="I45" s="27"/>
    </row>
    <row r="46" spans="1:9" x14ac:dyDescent="0.25">
      <c r="A46" t="str" cm="1">
        <f t="array" ref="A46">_xlfn._xlws.FILTER(controle_matriz!A:A,controle_matriz!A:A="autoistrucional","")</f>
        <v/>
      </c>
      <c r="B46" t="e" vm="1">
        <f>VLOOKUP("autoinstrucional",controle_matriz!A:A,0,FALSE)</f>
        <v>#VALUE!</v>
      </c>
      <c r="C46" s="273">
        <v>1082</v>
      </c>
      <c r="D46" s="36">
        <v>2024</v>
      </c>
      <c r="E46" s="118" t="s">
        <v>2628</v>
      </c>
      <c r="F46" s="118" t="s">
        <v>2629</v>
      </c>
      <c r="G46" s="39">
        <v>1030</v>
      </c>
      <c r="H46" s="30"/>
      <c r="I46" s="110"/>
    </row>
    <row r="47" spans="1:9" x14ac:dyDescent="0.25">
      <c r="A47" t="str" cm="1">
        <f t="array" ref="A47">_xlfn._xlws.FILTER(controle_matriz!A:A,controle_matriz!A:A="autoistrucional","")</f>
        <v/>
      </c>
      <c r="B47" t="e" vm="1">
        <f>VLOOKUP("autoinstrucional",controle_matriz!A:A,0,FALSE)</f>
        <v>#VALUE!</v>
      </c>
      <c r="C47" s="273">
        <v>1351</v>
      </c>
      <c r="D47" s="36">
        <v>2024</v>
      </c>
      <c r="E47" s="118" t="s">
        <v>2460</v>
      </c>
      <c r="F47" s="118" t="s">
        <v>2461</v>
      </c>
      <c r="G47" s="39">
        <v>990</v>
      </c>
      <c r="H47" s="38"/>
      <c r="I47" s="45"/>
    </row>
    <row r="48" spans="1:9" x14ac:dyDescent="0.25">
      <c r="A48" t="str" cm="1">
        <f t="array" ref="A48">_xlfn._xlws.FILTER(controle_matriz!A:A,controle_matriz!A:A="autoistrucional","")</f>
        <v/>
      </c>
      <c r="B48" t="e" vm="1">
        <f>VLOOKUP("autoinstrucional",controle_matriz!A:A,0,FALSE)</f>
        <v>#VALUE!</v>
      </c>
      <c r="C48" s="273">
        <v>1365</v>
      </c>
      <c r="D48" s="36">
        <v>2024</v>
      </c>
      <c r="E48" s="118" t="s">
        <v>2468</v>
      </c>
      <c r="F48" s="118" t="s">
        <v>3846</v>
      </c>
      <c r="G48" s="39">
        <v>992</v>
      </c>
      <c r="H48" s="30"/>
      <c r="I48" s="27"/>
    </row>
    <row r="49" spans="1:9" x14ac:dyDescent="0.25">
      <c r="A49" t="str" cm="1">
        <f t="array" ref="A49">_xlfn._xlws.FILTER(controle_matriz!A:A,controle_matriz!A:A="autoistrucional","")</f>
        <v/>
      </c>
      <c r="B49" t="e" vm="1">
        <f>VLOOKUP("autoinstrucional",controle_matriz!A:A,0,FALSE)</f>
        <v>#VALUE!</v>
      </c>
      <c r="C49" s="273">
        <v>1098</v>
      </c>
      <c r="D49" s="36">
        <v>2024</v>
      </c>
      <c r="E49" s="118" t="s">
        <v>2623</v>
      </c>
      <c r="F49" s="118" t="s">
        <v>2624</v>
      </c>
      <c r="G49" s="39">
        <v>1029</v>
      </c>
      <c r="H49" s="30" t="s">
        <v>2627</v>
      </c>
      <c r="I49" s="110"/>
    </row>
    <row r="50" spans="1:9" x14ac:dyDescent="0.25">
      <c r="A50" t="str" cm="1">
        <f t="array" ref="A50">_xlfn._xlws.FILTER(controle_matriz!A:A,controle_matriz!A:A="autoistrucional","")</f>
        <v/>
      </c>
      <c r="B50" t="e" vm="1">
        <f>VLOOKUP("autoinstrucional",controle_matriz!A:A,0,FALSE)</f>
        <v>#VALUE!</v>
      </c>
      <c r="C50" s="273">
        <v>1114</v>
      </c>
      <c r="D50" s="36">
        <v>2024</v>
      </c>
      <c r="E50" s="118" t="s">
        <v>2602</v>
      </c>
      <c r="F50" s="118" t="s">
        <v>2603</v>
      </c>
      <c r="G50" s="39">
        <v>1024</v>
      </c>
      <c r="H50" s="30"/>
      <c r="I50" s="110"/>
    </row>
    <row r="51" spans="1:9" x14ac:dyDescent="0.25">
      <c r="A51" t="str" cm="1">
        <f t="array" ref="A51">_xlfn._xlws.FILTER(controle_matriz!A:A,controle_matriz!A:A="autoistrucional","")</f>
        <v/>
      </c>
      <c r="B51" t="e" vm="1">
        <f>VLOOKUP("autoinstrucional",controle_matriz!A:A,0,FALSE)</f>
        <v>#VALUE!</v>
      </c>
      <c r="C51" s="273">
        <v>1134</v>
      </c>
      <c r="D51" s="36">
        <v>2024</v>
      </c>
      <c r="E51" s="118" t="s">
        <v>2315</v>
      </c>
      <c r="F51" s="118" t="s">
        <v>2316</v>
      </c>
      <c r="G51" s="39">
        <v>957</v>
      </c>
      <c r="H51" s="30" t="s">
        <v>2317</v>
      </c>
      <c r="I51" s="110"/>
    </row>
    <row r="52" spans="1:9" x14ac:dyDescent="0.25">
      <c r="A52" t="str" cm="1">
        <f t="array" ref="A52">_xlfn._xlws.FILTER(controle_matriz!A:A,controle_matriz!A:A="autoistrucional","")</f>
        <v/>
      </c>
      <c r="B52" t="e" vm="1">
        <f>VLOOKUP("autoinstrucional",controle_matriz!A:A,0,FALSE)</f>
        <v>#VALUE!</v>
      </c>
      <c r="C52" s="273">
        <v>1158</v>
      </c>
      <c r="D52" s="36">
        <v>2024</v>
      </c>
      <c r="E52" s="118" t="s">
        <v>2690</v>
      </c>
      <c r="F52" s="118" t="s">
        <v>2691</v>
      </c>
      <c r="G52" s="39">
        <v>1049</v>
      </c>
      <c r="H52" s="30"/>
      <c r="I52" s="110"/>
    </row>
    <row r="53" spans="1:9" x14ac:dyDescent="0.25">
      <c r="A53" t="str" cm="1">
        <f t="array" ref="A53">_xlfn._xlws.FILTER(controle_matriz!A:A,controle_matriz!A:A="autoistrucional","")</f>
        <v/>
      </c>
      <c r="B53" t="e" vm="1">
        <f>VLOOKUP("autoinstrucional",controle_matriz!A:A,0,FALSE)</f>
        <v>#VALUE!</v>
      </c>
      <c r="C53" s="273">
        <v>1379</v>
      </c>
      <c r="D53" s="36">
        <v>2024</v>
      </c>
      <c r="E53" s="118" t="s">
        <v>2694</v>
      </c>
      <c r="F53" s="118" t="s">
        <v>2695</v>
      </c>
      <c r="G53" s="39">
        <v>1050</v>
      </c>
      <c r="H53" s="79"/>
      <c r="I53" s="26"/>
    </row>
    <row r="54" spans="1:9" x14ac:dyDescent="0.25">
      <c r="A54" t="str" cm="1">
        <f t="array" ref="A54">_xlfn._xlws.FILTER(controle_matriz!A:A,controle_matriz!A:A="autoistrucional","")</f>
        <v/>
      </c>
      <c r="B54" t="e" vm="1">
        <f>VLOOKUP("autoinstrucional",controle_matriz!A:A,0,FALSE)</f>
        <v>#VALUE!</v>
      </c>
      <c r="C54" s="273">
        <v>1181</v>
      </c>
      <c r="D54" s="36">
        <v>2024</v>
      </c>
      <c r="E54" s="118" t="s">
        <v>2660</v>
      </c>
      <c r="F54" s="118" t="s">
        <v>2661</v>
      </c>
      <c r="G54" s="39">
        <v>1039</v>
      </c>
      <c r="H54" s="30"/>
      <c r="I54" s="110"/>
    </row>
    <row r="55" spans="1:9" x14ac:dyDescent="0.25">
      <c r="A55" t="str" cm="1">
        <f t="array" ref="A55">_xlfn._xlws.FILTER(controle_matriz!A:A,controle_matriz!A:A="autoistrucional","")</f>
        <v/>
      </c>
      <c r="B55" t="e" vm="1">
        <f>VLOOKUP("autoinstrucional",controle_matriz!A:A,0,FALSE)</f>
        <v>#VALUE!</v>
      </c>
      <c r="C55" s="273">
        <v>1335</v>
      </c>
      <c r="D55" s="36">
        <v>2024</v>
      </c>
      <c r="E55" s="118" t="s">
        <v>3465</v>
      </c>
      <c r="F55" s="118" t="s">
        <v>3466</v>
      </c>
      <c r="G55" s="39">
        <v>681</v>
      </c>
      <c r="H55" s="30" t="s">
        <v>1226</v>
      </c>
      <c r="I55" s="110"/>
    </row>
    <row r="56" spans="1:9" x14ac:dyDescent="0.25">
      <c r="A56" t="str" cm="1">
        <f t="array" ref="A56">_xlfn._xlws.FILTER(controle_matriz!A:A,controle_matriz!A:A="autoistrucional","")</f>
        <v/>
      </c>
      <c r="B56" t="e" vm="1">
        <f>VLOOKUP("autoinstrucional",controle_matriz!A:A,0,FALSE)</f>
        <v>#VALUE!</v>
      </c>
      <c r="C56" s="273">
        <v>1190</v>
      </c>
      <c r="D56" s="36">
        <v>2024</v>
      </c>
      <c r="E56" s="118" t="s">
        <v>2681</v>
      </c>
      <c r="F56" s="118" t="s">
        <v>3870</v>
      </c>
      <c r="G56" s="39">
        <v>1046</v>
      </c>
      <c r="H56" s="30"/>
      <c r="I56" s="110"/>
    </row>
    <row r="57" spans="1:9" x14ac:dyDescent="0.25">
      <c r="A57" t="str" cm="1">
        <f t="array" ref="A57">_xlfn._xlws.FILTER(controle_matriz!A:A,controle_matriz!A:A="autoistrucional","")</f>
        <v/>
      </c>
      <c r="B57" t="e" vm="1">
        <f>VLOOKUP("autoinstrucional",controle_matriz!A:A,0,FALSE)</f>
        <v>#VALUE!</v>
      </c>
      <c r="C57" s="273">
        <v>1191</v>
      </c>
      <c r="D57" s="36">
        <v>2024</v>
      </c>
      <c r="E57" s="118" t="s">
        <v>2710</v>
      </c>
      <c r="F57" s="118" t="s">
        <v>2711</v>
      </c>
      <c r="G57" s="39">
        <v>1055</v>
      </c>
      <c r="H57" s="30"/>
      <c r="I57" s="110"/>
    </row>
    <row r="58" spans="1:9" x14ac:dyDescent="0.25">
      <c r="A58" t="str" cm="1">
        <f t="array" ref="A58">_xlfn._xlws.FILTER(controle_matriz!A:A,controle_matriz!A:A="autoistrucional","")</f>
        <v/>
      </c>
      <c r="B58" t="e" vm="1">
        <f>VLOOKUP("autoinstrucional",controle_matriz!A:A,0,FALSE)</f>
        <v>#VALUE!</v>
      </c>
      <c r="C58" s="273">
        <v>1192</v>
      </c>
      <c r="D58" s="36">
        <v>2024</v>
      </c>
      <c r="E58" s="118" t="s">
        <v>2712</v>
      </c>
      <c r="F58" s="118" t="s">
        <v>2713</v>
      </c>
      <c r="G58" s="39">
        <v>1056</v>
      </c>
      <c r="H58" s="30"/>
      <c r="I58" s="110"/>
    </row>
    <row r="59" spans="1:9" x14ac:dyDescent="0.25">
      <c r="A59" t="str" cm="1">
        <f t="array" ref="A59">_xlfn._xlws.FILTER(controle_matriz!A:A,controle_matriz!A:A="autoistrucional","")</f>
        <v/>
      </c>
      <c r="B59" t="e" vm="1">
        <f>VLOOKUP("autoinstrucional",controle_matriz!A:A,0,FALSE)</f>
        <v>#VALUE!</v>
      </c>
      <c r="C59" s="273">
        <v>1193</v>
      </c>
      <c r="D59" s="36">
        <v>2024</v>
      </c>
      <c r="E59" s="118" t="s">
        <v>2714</v>
      </c>
      <c r="F59" s="118" t="s">
        <v>2715</v>
      </c>
      <c r="G59" s="39">
        <v>1057</v>
      </c>
      <c r="H59" s="30"/>
      <c r="I59" s="110"/>
    </row>
    <row r="60" spans="1:9" x14ac:dyDescent="0.25">
      <c r="A60" t="str" cm="1">
        <f t="array" ref="A60">_xlfn._xlws.FILTER(controle_matriz!A:A,controle_matriz!A:A="autoistrucional","")</f>
        <v/>
      </c>
      <c r="B60" t="e" vm="1">
        <f>VLOOKUP("autoinstrucional",controle_matriz!A:A,0,FALSE)</f>
        <v>#VALUE!</v>
      </c>
      <c r="C60" s="273">
        <v>1194</v>
      </c>
      <c r="D60" s="36">
        <v>2024</v>
      </c>
      <c r="E60" s="118" t="s">
        <v>2716</v>
      </c>
      <c r="F60" s="118" t="s">
        <v>2717</v>
      </c>
      <c r="G60" s="39">
        <v>1058</v>
      </c>
      <c r="H60" s="30"/>
      <c r="I60" s="110"/>
    </row>
    <row r="61" spans="1:9" x14ac:dyDescent="0.25">
      <c r="A61" t="str" cm="1">
        <f t="array" ref="A61">_xlfn._xlws.FILTER(controle_matriz!A:A,controle_matriz!A:A="autoistrucional","")</f>
        <v/>
      </c>
      <c r="B61" t="e" vm="1">
        <f>VLOOKUP("autoinstrucional",controle_matriz!A:A,0,FALSE)</f>
        <v>#VALUE!</v>
      </c>
      <c r="C61" s="273">
        <v>1195</v>
      </c>
      <c r="D61" s="36">
        <v>2024</v>
      </c>
      <c r="E61" s="118" t="s">
        <v>2718</v>
      </c>
      <c r="F61" s="118" t="s">
        <v>2719</v>
      </c>
      <c r="G61" s="39">
        <v>1059</v>
      </c>
      <c r="H61" s="30"/>
      <c r="I61" s="110"/>
    </row>
    <row r="62" spans="1:9" x14ac:dyDescent="0.25">
      <c r="A62" t="str" cm="1">
        <f t="array" ref="A62">_xlfn._xlws.FILTER(controle_matriz!A:A,controle_matriz!A:A="autoistrucional","")</f>
        <v/>
      </c>
      <c r="B62" t="e" vm="1">
        <f>VLOOKUP("autoinstrucional",controle_matriz!A:A,0,FALSE)</f>
        <v>#VALUE!</v>
      </c>
      <c r="C62" s="273">
        <v>1196</v>
      </c>
      <c r="D62" s="36">
        <v>2024</v>
      </c>
      <c r="E62" s="118" t="s">
        <v>2720</v>
      </c>
      <c r="F62" s="118" t="s">
        <v>3873</v>
      </c>
      <c r="G62" s="39">
        <v>1060</v>
      </c>
      <c r="H62" s="30"/>
      <c r="I62" s="110"/>
    </row>
    <row r="63" spans="1:9" x14ac:dyDescent="0.25">
      <c r="A63" t="str" cm="1">
        <f t="array" ref="A63">_xlfn._xlws.FILTER(controle_matriz!A:A,controle_matriz!A:A="autoistrucional","")</f>
        <v/>
      </c>
      <c r="B63" t="e" vm="1">
        <f>VLOOKUP("autoinstrucional",controle_matriz!A:A,0,FALSE)</f>
        <v>#VALUE!</v>
      </c>
      <c r="C63" s="273">
        <v>1253</v>
      </c>
      <c r="D63" s="36">
        <v>2025</v>
      </c>
      <c r="E63" s="118" t="s">
        <v>2339</v>
      </c>
      <c r="F63" s="118" t="s">
        <v>1368</v>
      </c>
      <c r="G63" s="39">
        <v>963</v>
      </c>
      <c r="H63" s="30" t="s">
        <v>2342</v>
      </c>
      <c r="I63" s="110"/>
    </row>
    <row r="64" spans="1:9" x14ac:dyDescent="0.25">
      <c r="A64" t="str" cm="1">
        <f t="array" ref="A64">_xlfn._xlws.FILTER(controle_matriz!A:A,controle_matriz!A:A="autoistrucional","")</f>
        <v/>
      </c>
      <c r="B64" t="e" vm="1">
        <f>VLOOKUP("autoinstrucional",controle_matriz!A:A,0,FALSE)</f>
        <v>#VALUE!</v>
      </c>
      <c r="C64" s="273">
        <v>1249</v>
      </c>
      <c r="D64" s="36"/>
      <c r="E64" s="118" t="s">
        <v>2754</v>
      </c>
      <c r="F64" s="118" t="s">
        <v>2755</v>
      </c>
      <c r="G64" s="39"/>
      <c r="H64" s="30" t="s">
        <v>2756</v>
      </c>
      <c r="I64" s="30" t="s">
        <v>2756</v>
      </c>
    </row>
    <row r="65" spans="1:9" x14ac:dyDescent="0.25">
      <c r="A65" t="str" cm="1">
        <f t="array" ref="A65">_xlfn._xlws.FILTER(controle_matriz!A:A,controle_matriz!A:A="autoistrucional","")</f>
        <v/>
      </c>
      <c r="B65" t="e" vm="1">
        <f>VLOOKUP("autoinstrucional",controle_matriz!A:A,0,FALSE)</f>
        <v>#VALUE!</v>
      </c>
      <c r="C65" s="273">
        <v>1043</v>
      </c>
      <c r="D65" s="36"/>
      <c r="E65" s="118" t="s">
        <v>3023</v>
      </c>
      <c r="F65" s="118" t="s">
        <v>3024</v>
      </c>
      <c r="G65" s="39"/>
      <c r="H65" s="30" t="s">
        <v>2756</v>
      </c>
    </row>
    <row r="66" spans="1:9" x14ac:dyDescent="0.25">
      <c r="A66" t="str" cm="1">
        <f t="array" ref="A66">_xlfn._xlws.FILTER(controle_matriz!A:A,controle_matriz!A:A="autoistrucional","")</f>
        <v/>
      </c>
      <c r="B66" t="e" vm="1">
        <f>VLOOKUP("autoinstrucional",controle_matriz!A:A,0,FALSE)</f>
        <v>#VALUE!</v>
      </c>
      <c r="C66" s="273">
        <v>1062</v>
      </c>
      <c r="D66" s="36"/>
      <c r="E66" s="118" t="s">
        <v>2125</v>
      </c>
      <c r="F66" s="118" t="s">
        <v>2126</v>
      </c>
      <c r="G66" s="39">
        <v>923</v>
      </c>
      <c r="H66" s="30"/>
      <c r="I66" s="110" t="s">
        <v>1414</v>
      </c>
    </row>
    <row r="67" spans="1:9" x14ac:dyDescent="0.25">
      <c r="A67" t="str" cm="1">
        <f t="array" ref="A67">_xlfn._xlws.FILTER(controle_matriz!A:A,controle_matriz!A:A="autoistrucional","")</f>
        <v/>
      </c>
      <c r="B67" t="e" vm="1">
        <f>VLOOKUP("autoinstrucional",controle_matriz!A:A,0,FALSE)</f>
        <v>#VALUE!</v>
      </c>
      <c r="C67" s="273">
        <v>1300</v>
      </c>
      <c r="D67" s="36"/>
      <c r="E67" s="118" t="s">
        <v>3195</v>
      </c>
      <c r="F67" s="118" t="s">
        <v>3196</v>
      </c>
      <c r="G67" s="39"/>
      <c r="H67" s="30" t="s">
        <v>2756</v>
      </c>
      <c r="I67" s="30" t="s">
        <v>2756</v>
      </c>
    </row>
    <row r="68" spans="1:9" x14ac:dyDescent="0.25">
      <c r="A68" t="str" cm="1">
        <f t="array" ref="A68">_xlfn._xlws.FILTER(controle_matriz!A:A,controle_matriz!A:A="autoistrucional","")</f>
        <v/>
      </c>
      <c r="B68" t="e" vm="1">
        <f>VLOOKUP("autoinstrucional",controle_matriz!A:A,0,FALSE)</f>
        <v>#VALUE!</v>
      </c>
      <c r="C68" s="273">
        <v>1115</v>
      </c>
      <c r="D68" s="36"/>
      <c r="E68" s="118" t="s">
        <v>2117</v>
      </c>
      <c r="F68" s="118" t="s">
        <v>2118</v>
      </c>
      <c r="G68" s="39">
        <v>921</v>
      </c>
      <c r="H68" s="30"/>
      <c r="I68" s="110"/>
    </row>
    <row r="69" spans="1:9" x14ac:dyDescent="0.25">
      <c r="A69" t="str" cm="1">
        <f t="array" ref="A69">_xlfn._xlws.FILTER(controle_matriz!A:A,controle_matriz!A:A="autoistrucional","")</f>
        <v/>
      </c>
      <c r="B69" t="e" vm="1">
        <f>VLOOKUP("autoinstrucional",controle_matriz!A:A,0,FALSE)</f>
        <v>#VALUE!</v>
      </c>
      <c r="C69" s="273">
        <v>1147</v>
      </c>
      <c r="D69" s="36"/>
      <c r="E69" s="118" t="s">
        <v>3392</v>
      </c>
      <c r="F69" s="118" t="s">
        <v>3393</v>
      </c>
      <c r="G69" s="39"/>
      <c r="H69" s="30" t="s">
        <v>2756</v>
      </c>
      <c r="I69" s="30" t="s">
        <v>2756</v>
      </c>
    </row>
  </sheetData>
  <autoFilter ref="B1:I69" xr:uid="{3295C296-D0E3-4E9E-A07A-F52A153AB7EC}"/>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6179B-5752-4254-B9E7-6BB1547B1770}">
  <dimension ref="A1:AC1375"/>
  <sheetViews>
    <sheetView workbookViewId="0">
      <pane ySplit="1" topLeftCell="A1367" activePane="bottomLeft" state="frozen"/>
      <selection pane="bottomLeft" activeCell="B1371" sqref="B1371"/>
    </sheetView>
  </sheetViews>
  <sheetFormatPr defaultRowHeight="15" zeroHeight="1" x14ac:dyDescent="0.25"/>
  <cols>
    <col min="1" max="1" width="16.28515625" style="293" customWidth="1"/>
    <col min="2" max="2" width="11.42578125" style="293" customWidth="1"/>
    <col min="3" max="3" width="9.140625" style="293"/>
    <col min="4" max="4" width="34.140625" style="293" customWidth="1"/>
    <col min="5" max="5" width="71.85546875" style="294" customWidth="1"/>
    <col min="6" max="6" width="16.85546875" style="294" customWidth="1"/>
    <col min="7" max="7" width="23.42578125" customWidth="1"/>
    <col min="8" max="8" width="16.28515625" customWidth="1"/>
    <col min="9" max="9" width="17.28515625" customWidth="1"/>
    <col min="10" max="10" width="19.42578125" customWidth="1"/>
    <col min="11" max="11" width="26.85546875" customWidth="1"/>
    <col min="13" max="13" width="21.42578125" customWidth="1"/>
    <col min="14" max="14" width="17" customWidth="1"/>
    <col min="15" max="15" width="19.5703125" customWidth="1"/>
    <col min="16" max="16" width="18.42578125" customWidth="1"/>
    <col min="17" max="17" width="12.85546875" customWidth="1"/>
    <col min="18" max="18" width="19.7109375" customWidth="1"/>
    <col min="24" max="24" width="24.42578125" customWidth="1"/>
    <col min="25" max="25" width="13" customWidth="1"/>
    <col min="26" max="26" width="14" customWidth="1"/>
  </cols>
  <sheetData>
    <row r="1" spans="1:29" ht="94.5" thickBot="1" x14ac:dyDescent="0.3">
      <c r="A1" s="278" t="str" cm="1">
        <f t="array" ref="A1:E1">Tabela3[[#Headers],[MODALIDADE]:[NOME DO Curso]]</f>
        <v>MODALIDADE</v>
      </c>
      <c r="B1" s="278" t="str">
        <v>ID DA PLANILHA</v>
      </c>
      <c r="C1" s="278" t="str">
        <v>ANO</v>
      </c>
      <c r="D1" s="278" t="str">
        <v>SEI</v>
      </c>
      <c r="E1" s="278" t="str">
        <v>NOME DO Curso</v>
      </c>
      <c r="F1" s="314" t="s">
        <v>3635</v>
      </c>
      <c r="G1" s="263" t="s">
        <v>0</v>
      </c>
      <c r="H1" s="264" t="s">
        <v>3636</v>
      </c>
      <c r="I1" s="265" t="s">
        <v>1</v>
      </c>
      <c r="J1" s="266" t="s">
        <v>2</v>
      </c>
      <c r="K1" s="267" t="s">
        <v>3</v>
      </c>
      <c r="L1" s="268" t="s">
        <v>3638</v>
      </c>
      <c r="M1" s="269" t="s">
        <v>4</v>
      </c>
      <c r="N1" s="270" t="s">
        <v>3639</v>
      </c>
      <c r="O1" s="286" t="s">
        <v>26</v>
      </c>
      <c r="P1" s="287" t="s">
        <v>135</v>
      </c>
      <c r="Q1" s="288" t="s">
        <v>3643</v>
      </c>
      <c r="R1" s="289" t="s">
        <v>3514</v>
      </c>
      <c r="S1" s="279" t="s">
        <v>136</v>
      </c>
      <c r="T1" s="279" t="s">
        <v>137</v>
      </c>
      <c r="U1" s="279" t="s">
        <v>142</v>
      </c>
      <c r="V1" s="290" t="s">
        <v>3522</v>
      </c>
      <c r="W1" s="279" t="s">
        <v>3644</v>
      </c>
      <c r="X1" s="291" t="s">
        <v>3523</v>
      </c>
      <c r="Y1" s="292" t="s">
        <v>148</v>
      </c>
      <c r="Z1" s="279" t="s">
        <v>149</v>
      </c>
      <c r="AA1" s="279" t="s">
        <v>150</v>
      </c>
      <c r="AB1" s="279" t="s">
        <v>151</v>
      </c>
      <c r="AC1" s="279" t="s">
        <v>152</v>
      </c>
    </row>
    <row r="2" spans="1:29" x14ac:dyDescent="0.25">
      <c r="A2" s="293">
        <f>Tabela3[[#This Row],[MODALIDADE]]</f>
        <v>0</v>
      </c>
      <c r="B2" s="293">
        <f>Tabela3[[#This Row],[ID DA PLANILHA]]</f>
        <v>1</v>
      </c>
      <c r="C2" s="293">
        <f>Tabela3[[#This Row],[ANO]]</f>
        <v>1</v>
      </c>
      <c r="D2" s="293">
        <f>Tabela3[[#This Row],[SEI]]</f>
        <v>0</v>
      </c>
      <c r="E2" s="294" t="str">
        <f>Tabela3[[#This Row],[NOME DO Curso]]</f>
        <v>1° Curso de Formação de Laboratorista</v>
      </c>
      <c r="F2" s="294">
        <f>Tabela3[[#This Row],[NENHUMA CLASSIFICAÇÃO COPILOT]]</f>
        <v>0</v>
      </c>
      <c r="G2">
        <f>Tabela3[[#This Row],[Capacitação em Direitos Humanos, Gênero, Raça e Etnia; e em Depoimento Especial" - 0148945-13.2024.8.16.6000]]</f>
        <v>0</v>
      </c>
      <c r="H2">
        <f>Tabela3[[#This Row],[Justiça Restaurativa - 0148919-15.2024.8.16.6000]]</f>
        <v>0</v>
      </c>
      <c r="I2">
        <f>Tabela3[[#This Row],[Capacitação de Facilitadores 0148959-94.2024.8.16.6000]]</f>
        <v>0</v>
      </c>
      <c r="J2">
        <f>Tabela3[[#This Row],[Acessibilidade e Inclusão - 0148938-21.2024.8.16.6000]]</f>
        <v>0</v>
      </c>
      <c r="K2">
        <f>Tabela3[[#This Row],[Política de Prevenção e Enfrentamento do Assédio Moral, do Assédio Sexual e da Discriminação.0148908-83.2024.8.16.6000]]</f>
        <v>0</v>
      </c>
      <c r="L2">
        <f>Tabela3[[#This Row],[SOCIOAMBIENTAL]]</f>
        <v>0</v>
      </c>
      <c r="M2">
        <f>Tabela3[[#This Row],[SUSTENTABILIDADE
https://portal.tjpr.jus.br/portletforms/frm.do?idFormulario=7430
0017859-16.2024.8.16.6000]]</f>
        <v>0</v>
      </c>
      <c r="N2">
        <f>Tabela3[[#This Row],[CURSO PARA MAGISTRADOS]]</f>
        <v>0</v>
      </c>
      <c r="O2">
        <f>Tabela3[[#This Row],[LIVRO DE REGISTRO]]</f>
        <v>0</v>
      </c>
      <c r="P2">
        <f>Tabela3[[#This Row],[DATA DO ULTIMO REGISTRO]]</f>
        <v>0</v>
      </c>
      <c r="Q2">
        <f>Tabela3[[#This Row],[REG DE INSTRUTORES2]]</f>
        <v>0</v>
      </c>
      <c r="R2">
        <f>Tabela3[[#This Row],[REGISTRO DE INSTRUTORES NO SEI]]</f>
        <v>0</v>
      </c>
      <c r="S2">
        <f>Tabela3[[#This Row],[2021]]</f>
        <v>0</v>
      </c>
      <c r="T2">
        <f>Tabela3[[#This Row],[2022]]</f>
        <v>0</v>
      </c>
      <c r="U2">
        <f>Tabela3[[#This Row],[2023]]</f>
        <v>0</v>
      </c>
      <c r="V2">
        <f>Tabela3[[#This Row],[REGISTRO NO SEI/2024]]</f>
        <v>0</v>
      </c>
      <c r="W2">
        <f>Tabela3[[#This Row],[2024]]</f>
        <v>0</v>
      </c>
      <c r="X2">
        <f>Tabela3[[#This Row],[REGISTRO NO SEI/2025]]</f>
        <v>0</v>
      </c>
      <c r="Y2">
        <f>Tabela3[[#This Row],[TOTAL CERTIFICADOS EMITIDOS/2025]]</f>
        <v>0</v>
      </c>
      <c r="Z2">
        <f>Tabela3[[#This Row],[1º trim/2025]]</f>
        <v>0</v>
      </c>
      <c r="AA2">
        <f>Tabela3[[#This Row],[2º trim/2025]]</f>
        <v>0</v>
      </c>
      <c r="AB2">
        <f>Tabela3[[#This Row],[3º trim/2025]]</f>
        <v>0</v>
      </c>
      <c r="AC2">
        <f>Tabela3[[#This Row],[4º trim/2025]]</f>
        <v>0</v>
      </c>
    </row>
    <row r="3" spans="1:29" x14ac:dyDescent="0.25">
      <c r="A3" s="293">
        <f>Tabela3[[#This Row],[MODALIDADE]]</f>
        <v>0</v>
      </c>
      <c r="B3" s="293">
        <f>Tabela3[[#This Row],[ID DA PLANILHA]]</f>
        <v>2</v>
      </c>
      <c r="C3" s="293">
        <f>Tabela3[[#This Row],[ANO]]</f>
        <v>1</v>
      </c>
      <c r="D3" s="293">
        <f>Tabela3[[#This Row],[SEI]]</f>
        <v>0</v>
      </c>
      <c r="E3" s="294" t="str">
        <f>Tabela3[[#This Row],[NOME DO Curso]]</f>
        <v>10A/17CM - CURITIBA</v>
      </c>
      <c r="F3" s="294">
        <f>Tabela3[[#This Row],[NENHUMA CLASSIFICAÇÃO COPILOT]]</f>
        <v>0</v>
      </c>
      <c r="G3">
        <f>Tabela3[[#This Row],[Capacitação em Direitos Humanos, Gênero, Raça e Etnia; e em Depoimento Especial" - 0148945-13.2024.8.16.6000]]</f>
        <v>0</v>
      </c>
      <c r="H3">
        <f>Tabela3[[#This Row],[Justiça Restaurativa - 0148919-15.2024.8.16.6000]]</f>
        <v>0</v>
      </c>
      <c r="I3">
        <f>Tabela3[[#This Row],[Capacitação de Facilitadores 0148959-94.2024.8.16.6000]]</f>
        <v>0</v>
      </c>
      <c r="J3">
        <f>Tabela3[[#This Row],[Acessibilidade e Inclusão - 0148938-21.2024.8.16.6000]]</f>
        <v>0</v>
      </c>
      <c r="K3">
        <f>Tabela3[[#This Row],[Política de Prevenção e Enfrentamento do Assédio Moral, do Assédio Sexual e da Discriminação.0148908-83.2024.8.16.6000]]</f>
        <v>0</v>
      </c>
      <c r="L3">
        <f>Tabela3[[#This Row],[SOCIOAMBIENTAL]]</f>
        <v>0</v>
      </c>
      <c r="M3">
        <f>Tabela3[[#This Row],[SUSTENTABILIDADE
https://portal.tjpr.jus.br/portletforms/frm.do?idFormulario=7430
0017859-16.2024.8.16.6000]]</f>
        <v>0</v>
      </c>
      <c r="N3">
        <f>Tabela3[[#This Row],[CURSO PARA MAGISTRADOS]]</f>
        <v>0</v>
      </c>
      <c r="O3">
        <f>Tabela3[[#This Row],[LIVRO DE REGISTRO]]</f>
        <v>0</v>
      </c>
      <c r="P3">
        <f>Tabela3[[#This Row],[DATA DO ULTIMO REGISTRO]]</f>
        <v>0</v>
      </c>
      <c r="Q3">
        <f>Tabela3[[#This Row],[REG DE INSTRUTORES2]]</f>
        <v>0</v>
      </c>
      <c r="R3">
        <f>Tabela3[[#This Row],[REGISTRO DE INSTRUTORES NO SEI]]</f>
        <v>0</v>
      </c>
      <c r="S3">
        <f>Tabela3[[#This Row],[2021]]</f>
        <v>0</v>
      </c>
      <c r="T3">
        <f>Tabela3[[#This Row],[2022]]</f>
        <v>0</v>
      </c>
      <c r="U3">
        <f>Tabela3[[#This Row],[2023]]</f>
        <v>0</v>
      </c>
      <c r="V3">
        <f>Tabela3[[#This Row],[REGISTRO NO SEI/2024]]</f>
        <v>0</v>
      </c>
      <c r="W3">
        <f>Tabela3[[#This Row],[2024]]</f>
        <v>0</v>
      </c>
      <c r="X3">
        <f>Tabela3[[#This Row],[REGISTRO NO SEI/2025]]</f>
        <v>0</v>
      </c>
      <c r="Y3">
        <f>Tabela3[[#This Row],[TOTAL CERTIFICADOS EMITIDOS/2025]]</f>
        <v>0</v>
      </c>
      <c r="Z3">
        <f>Tabela3[[#This Row],[1º trim/2025]]</f>
        <v>0</v>
      </c>
      <c r="AA3">
        <f>Tabela3[[#This Row],[2º trim/2025]]</f>
        <v>0</v>
      </c>
      <c r="AB3">
        <f>Tabela3[[#This Row],[3º trim/2025]]</f>
        <v>0</v>
      </c>
      <c r="AC3">
        <f>Tabela3[[#This Row],[4º trim/2025]]</f>
        <v>0</v>
      </c>
    </row>
    <row r="4" spans="1:29" x14ac:dyDescent="0.25">
      <c r="A4" s="293">
        <f>Tabela3[[#This Row],[MODALIDADE]]</f>
        <v>0</v>
      </c>
      <c r="B4" s="293">
        <f>Tabela3[[#This Row],[ID DA PLANILHA]]</f>
        <v>3</v>
      </c>
      <c r="C4" s="293">
        <f>Tabela3[[#This Row],[ANO]]</f>
        <v>1</v>
      </c>
      <c r="D4" s="293">
        <f>Tabela3[[#This Row],[SEI]]</f>
        <v>0</v>
      </c>
      <c r="E4" s="294" t="str">
        <f>Tabela3[[#This Row],[NOME DO Curso]]</f>
        <v>10A/18CM - CURITIBA</v>
      </c>
      <c r="F4" s="294">
        <f>Tabela3[[#This Row],[NENHUMA CLASSIFICAÇÃO COPILOT]]</f>
        <v>0</v>
      </c>
      <c r="G4">
        <f>Tabela3[[#This Row],[Capacitação em Direitos Humanos, Gênero, Raça e Etnia; e em Depoimento Especial" - 0148945-13.2024.8.16.6000]]</f>
        <v>0</v>
      </c>
      <c r="H4">
        <f>Tabela3[[#This Row],[Justiça Restaurativa - 0148919-15.2024.8.16.6000]]</f>
        <v>0</v>
      </c>
      <c r="I4">
        <f>Tabela3[[#This Row],[Capacitação de Facilitadores 0148959-94.2024.8.16.6000]]</f>
        <v>0</v>
      </c>
      <c r="J4">
        <f>Tabela3[[#This Row],[Acessibilidade e Inclusão - 0148938-21.2024.8.16.6000]]</f>
        <v>0</v>
      </c>
      <c r="K4">
        <f>Tabela3[[#This Row],[Política de Prevenção e Enfrentamento do Assédio Moral, do Assédio Sexual e da Discriminação.0148908-83.2024.8.16.6000]]</f>
        <v>0</v>
      </c>
      <c r="L4">
        <f>Tabela3[[#This Row],[SOCIOAMBIENTAL]]</f>
        <v>0</v>
      </c>
      <c r="M4">
        <f>Tabela3[[#This Row],[SUSTENTABILIDADE
https://portal.tjpr.jus.br/portletforms/frm.do?idFormulario=7430
0017859-16.2024.8.16.6000]]</f>
        <v>0</v>
      </c>
      <c r="N4">
        <f>Tabela3[[#This Row],[CURSO PARA MAGISTRADOS]]</f>
        <v>0</v>
      </c>
      <c r="O4">
        <f>Tabela3[[#This Row],[LIVRO DE REGISTRO]]</f>
        <v>0</v>
      </c>
      <c r="P4">
        <f>Tabela3[[#This Row],[DATA DO ULTIMO REGISTRO]]</f>
        <v>0</v>
      </c>
      <c r="Q4">
        <f>Tabela3[[#This Row],[REG DE INSTRUTORES2]]</f>
        <v>0</v>
      </c>
      <c r="R4">
        <f>Tabela3[[#This Row],[REGISTRO DE INSTRUTORES NO SEI]]</f>
        <v>0</v>
      </c>
      <c r="S4">
        <f>Tabela3[[#This Row],[2021]]</f>
        <v>0</v>
      </c>
      <c r="T4">
        <f>Tabela3[[#This Row],[2022]]</f>
        <v>0</v>
      </c>
      <c r="U4">
        <f>Tabela3[[#This Row],[2023]]</f>
        <v>0</v>
      </c>
      <c r="V4">
        <f>Tabela3[[#This Row],[REGISTRO NO SEI/2024]]</f>
        <v>0</v>
      </c>
      <c r="W4">
        <f>Tabela3[[#This Row],[2024]]</f>
        <v>0</v>
      </c>
      <c r="X4">
        <f>Tabela3[[#This Row],[REGISTRO NO SEI/2025]]</f>
        <v>0</v>
      </c>
      <c r="Y4">
        <f>Tabela3[[#This Row],[TOTAL CERTIFICADOS EMITIDOS/2025]]</f>
        <v>0</v>
      </c>
      <c r="Z4">
        <f>Tabela3[[#This Row],[1º trim/2025]]</f>
        <v>0</v>
      </c>
      <c r="AA4">
        <f>Tabela3[[#This Row],[2º trim/2025]]</f>
        <v>0</v>
      </c>
      <c r="AB4">
        <f>Tabela3[[#This Row],[3º trim/2025]]</f>
        <v>0</v>
      </c>
      <c r="AC4">
        <f>Tabela3[[#This Row],[4º trim/2025]]</f>
        <v>0</v>
      </c>
    </row>
    <row r="5" spans="1:29" x14ac:dyDescent="0.25">
      <c r="A5" s="293">
        <f>Tabela3[[#This Row],[MODALIDADE]]</f>
        <v>0</v>
      </c>
      <c r="B5" s="293">
        <f>Tabela3[[#This Row],[ID DA PLANILHA]]</f>
        <v>4</v>
      </c>
      <c r="C5" s="293">
        <f>Tabela3[[#This Row],[ANO]]</f>
        <v>1</v>
      </c>
      <c r="D5" s="293">
        <f>Tabela3[[#This Row],[SEI]]</f>
        <v>0</v>
      </c>
      <c r="E5" s="294" t="str">
        <f>Tabela3[[#This Row],[NOME DO Curso]]</f>
        <v>10B/17CM - CURITIBA</v>
      </c>
      <c r="F5" s="294">
        <f>Tabela3[[#This Row],[NENHUMA CLASSIFICAÇÃO COPILOT]]</f>
        <v>0</v>
      </c>
      <c r="G5">
        <f>Tabela3[[#This Row],[Capacitação em Direitos Humanos, Gênero, Raça e Etnia; e em Depoimento Especial" - 0148945-13.2024.8.16.6000]]</f>
        <v>0</v>
      </c>
      <c r="H5">
        <f>Tabela3[[#This Row],[Justiça Restaurativa - 0148919-15.2024.8.16.6000]]</f>
        <v>0</v>
      </c>
      <c r="I5">
        <f>Tabela3[[#This Row],[Capacitação de Facilitadores 0148959-94.2024.8.16.6000]]</f>
        <v>0</v>
      </c>
      <c r="J5">
        <f>Tabela3[[#This Row],[Acessibilidade e Inclusão - 0148938-21.2024.8.16.6000]]</f>
        <v>0</v>
      </c>
      <c r="K5">
        <f>Tabela3[[#This Row],[Política de Prevenção e Enfrentamento do Assédio Moral, do Assédio Sexual e da Discriminação.0148908-83.2024.8.16.6000]]</f>
        <v>0</v>
      </c>
      <c r="L5">
        <f>Tabela3[[#This Row],[SOCIOAMBIENTAL]]</f>
        <v>0</v>
      </c>
      <c r="M5">
        <f>Tabela3[[#This Row],[SUSTENTABILIDADE
https://portal.tjpr.jus.br/portletforms/frm.do?idFormulario=7430
0017859-16.2024.8.16.6000]]</f>
        <v>0</v>
      </c>
      <c r="N5">
        <f>Tabela3[[#This Row],[CURSO PARA MAGISTRADOS]]</f>
        <v>0</v>
      </c>
      <c r="O5">
        <f>Tabela3[[#This Row],[LIVRO DE REGISTRO]]</f>
        <v>0</v>
      </c>
      <c r="P5">
        <f>Tabela3[[#This Row],[DATA DO ULTIMO REGISTRO]]</f>
        <v>0</v>
      </c>
      <c r="Q5">
        <f>Tabela3[[#This Row],[REG DE INSTRUTORES2]]</f>
        <v>0</v>
      </c>
      <c r="R5">
        <f>Tabela3[[#This Row],[REGISTRO DE INSTRUTORES NO SEI]]</f>
        <v>0</v>
      </c>
      <c r="S5">
        <f>Tabela3[[#This Row],[2021]]</f>
        <v>0</v>
      </c>
      <c r="T5">
        <f>Tabela3[[#This Row],[2022]]</f>
        <v>0</v>
      </c>
      <c r="U5">
        <f>Tabela3[[#This Row],[2023]]</f>
        <v>0</v>
      </c>
      <c r="V5">
        <f>Tabela3[[#This Row],[REGISTRO NO SEI/2024]]</f>
        <v>0</v>
      </c>
      <c r="W5">
        <f>Tabela3[[#This Row],[2024]]</f>
        <v>0</v>
      </c>
      <c r="X5">
        <f>Tabela3[[#This Row],[REGISTRO NO SEI/2025]]</f>
        <v>0</v>
      </c>
      <c r="Y5">
        <f>Tabela3[[#This Row],[TOTAL CERTIFICADOS EMITIDOS/2025]]</f>
        <v>0</v>
      </c>
      <c r="Z5">
        <f>Tabela3[[#This Row],[1º trim/2025]]</f>
        <v>0</v>
      </c>
      <c r="AA5">
        <f>Tabela3[[#This Row],[2º trim/2025]]</f>
        <v>0</v>
      </c>
      <c r="AB5">
        <f>Tabela3[[#This Row],[3º trim/2025]]</f>
        <v>0</v>
      </c>
      <c r="AC5">
        <f>Tabela3[[#This Row],[4º trim/2025]]</f>
        <v>0</v>
      </c>
    </row>
    <row r="6" spans="1:29" x14ac:dyDescent="0.25">
      <c r="A6" s="293">
        <f>Tabela3[[#This Row],[MODALIDADE]]</f>
        <v>0</v>
      </c>
      <c r="B6" s="293">
        <f>Tabela3[[#This Row],[ID DA PLANILHA]]</f>
        <v>5</v>
      </c>
      <c r="C6" s="293">
        <f>Tabela3[[#This Row],[ANO]]</f>
        <v>1</v>
      </c>
      <c r="D6" s="293">
        <f>Tabela3[[#This Row],[SEI]]</f>
        <v>0</v>
      </c>
      <c r="E6" s="294" t="str">
        <f>Tabela3[[#This Row],[NOME DO Curso]]</f>
        <v>10B/18CM - CURITIBA</v>
      </c>
      <c r="F6" s="294">
        <f>Tabela3[[#This Row],[NENHUMA CLASSIFICAÇÃO COPILOT]]</f>
        <v>0</v>
      </c>
      <c r="G6">
        <f>Tabela3[[#This Row],[Capacitação em Direitos Humanos, Gênero, Raça e Etnia; e em Depoimento Especial" - 0148945-13.2024.8.16.6000]]</f>
        <v>0</v>
      </c>
      <c r="H6">
        <f>Tabela3[[#This Row],[Justiça Restaurativa - 0148919-15.2024.8.16.6000]]</f>
        <v>0</v>
      </c>
      <c r="I6">
        <f>Tabela3[[#This Row],[Capacitação de Facilitadores 0148959-94.2024.8.16.6000]]</f>
        <v>0</v>
      </c>
      <c r="J6">
        <f>Tabela3[[#This Row],[Acessibilidade e Inclusão - 0148938-21.2024.8.16.6000]]</f>
        <v>0</v>
      </c>
      <c r="K6">
        <f>Tabela3[[#This Row],[Política de Prevenção e Enfrentamento do Assédio Moral, do Assédio Sexual e da Discriminação.0148908-83.2024.8.16.6000]]</f>
        <v>0</v>
      </c>
      <c r="L6">
        <f>Tabela3[[#This Row],[SOCIOAMBIENTAL]]</f>
        <v>0</v>
      </c>
      <c r="M6">
        <f>Tabela3[[#This Row],[SUSTENTABILIDADE
https://portal.tjpr.jus.br/portletforms/frm.do?idFormulario=7430
0017859-16.2024.8.16.6000]]</f>
        <v>0</v>
      </c>
      <c r="N6">
        <f>Tabela3[[#This Row],[CURSO PARA MAGISTRADOS]]</f>
        <v>0</v>
      </c>
      <c r="O6">
        <f>Tabela3[[#This Row],[LIVRO DE REGISTRO]]</f>
        <v>0</v>
      </c>
      <c r="P6">
        <f>Tabela3[[#This Row],[DATA DO ULTIMO REGISTRO]]</f>
        <v>0</v>
      </c>
      <c r="Q6">
        <f>Tabela3[[#This Row],[REG DE INSTRUTORES2]]</f>
        <v>0</v>
      </c>
      <c r="R6">
        <f>Tabela3[[#This Row],[REGISTRO DE INSTRUTORES NO SEI]]</f>
        <v>0</v>
      </c>
      <c r="S6">
        <f>Tabela3[[#This Row],[2021]]</f>
        <v>0</v>
      </c>
      <c r="T6">
        <f>Tabela3[[#This Row],[2022]]</f>
        <v>0</v>
      </c>
      <c r="U6">
        <f>Tabela3[[#This Row],[2023]]</f>
        <v>0</v>
      </c>
      <c r="V6">
        <f>Tabela3[[#This Row],[REGISTRO NO SEI/2024]]</f>
        <v>0</v>
      </c>
      <c r="W6">
        <f>Tabela3[[#This Row],[2024]]</f>
        <v>0</v>
      </c>
      <c r="X6">
        <f>Tabela3[[#This Row],[REGISTRO NO SEI/2025]]</f>
        <v>0</v>
      </c>
      <c r="Y6">
        <f>Tabela3[[#This Row],[TOTAL CERTIFICADOS EMITIDOS/2025]]</f>
        <v>0</v>
      </c>
      <c r="Z6">
        <f>Tabela3[[#This Row],[1º trim/2025]]</f>
        <v>0</v>
      </c>
      <c r="AA6">
        <f>Tabela3[[#This Row],[2º trim/2025]]</f>
        <v>0</v>
      </c>
      <c r="AB6">
        <f>Tabela3[[#This Row],[3º trim/2025]]</f>
        <v>0</v>
      </c>
      <c r="AC6">
        <f>Tabela3[[#This Row],[4º trim/2025]]</f>
        <v>0</v>
      </c>
    </row>
    <row r="7" spans="1:29" x14ac:dyDescent="0.25">
      <c r="A7" s="293">
        <f>Tabela3[[#This Row],[MODALIDADE]]</f>
        <v>0</v>
      </c>
      <c r="B7" s="293">
        <f>Tabela3[[#This Row],[ID DA PLANILHA]]</f>
        <v>6</v>
      </c>
      <c r="C7" s="293">
        <f>Tabela3[[#This Row],[ANO]]</f>
        <v>1</v>
      </c>
      <c r="D7" s="293">
        <f>Tabela3[[#This Row],[SEI]]</f>
        <v>0</v>
      </c>
      <c r="E7" s="294" t="str">
        <f>Tabela3[[#This Row],[NOME DO Curso]]</f>
        <v>11A/17CM - PONTA GROSSA</v>
      </c>
      <c r="F7" s="294">
        <f>Tabela3[[#This Row],[NENHUMA CLASSIFICAÇÃO COPILOT]]</f>
        <v>0</v>
      </c>
      <c r="G7">
        <f>Tabela3[[#This Row],[Capacitação em Direitos Humanos, Gênero, Raça e Etnia; e em Depoimento Especial" - 0148945-13.2024.8.16.6000]]</f>
        <v>0</v>
      </c>
      <c r="H7">
        <f>Tabela3[[#This Row],[Justiça Restaurativa - 0148919-15.2024.8.16.6000]]</f>
        <v>0</v>
      </c>
      <c r="I7">
        <f>Tabela3[[#This Row],[Capacitação de Facilitadores 0148959-94.2024.8.16.6000]]</f>
        <v>0</v>
      </c>
      <c r="J7">
        <f>Tabela3[[#This Row],[Acessibilidade e Inclusão - 0148938-21.2024.8.16.6000]]</f>
        <v>0</v>
      </c>
      <c r="K7">
        <f>Tabela3[[#This Row],[Política de Prevenção e Enfrentamento do Assédio Moral, do Assédio Sexual e da Discriminação.0148908-83.2024.8.16.6000]]</f>
        <v>0</v>
      </c>
      <c r="L7">
        <f>Tabela3[[#This Row],[SOCIOAMBIENTAL]]</f>
        <v>0</v>
      </c>
      <c r="M7">
        <f>Tabela3[[#This Row],[SUSTENTABILIDADE
https://portal.tjpr.jus.br/portletforms/frm.do?idFormulario=7430
0017859-16.2024.8.16.6000]]</f>
        <v>0</v>
      </c>
      <c r="N7">
        <f>Tabela3[[#This Row],[CURSO PARA MAGISTRADOS]]</f>
        <v>0</v>
      </c>
      <c r="O7">
        <f>Tabela3[[#This Row],[LIVRO DE REGISTRO]]</f>
        <v>0</v>
      </c>
      <c r="P7">
        <f>Tabela3[[#This Row],[DATA DO ULTIMO REGISTRO]]</f>
        <v>0</v>
      </c>
      <c r="Q7">
        <f>Tabela3[[#This Row],[REG DE INSTRUTORES2]]</f>
        <v>0</v>
      </c>
      <c r="R7">
        <f>Tabela3[[#This Row],[REGISTRO DE INSTRUTORES NO SEI]]</f>
        <v>0</v>
      </c>
      <c r="S7">
        <f>Tabela3[[#This Row],[2021]]</f>
        <v>0</v>
      </c>
      <c r="T7">
        <f>Tabela3[[#This Row],[2022]]</f>
        <v>0</v>
      </c>
      <c r="U7">
        <f>Tabela3[[#This Row],[2023]]</f>
        <v>0</v>
      </c>
      <c r="V7">
        <f>Tabela3[[#This Row],[REGISTRO NO SEI/2024]]</f>
        <v>0</v>
      </c>
      <c r="W7">
        <f>Tabela3[[#This Row],[2024]]</f>
        <v>0</v>
      </c>
      <c r="X7">
        <f>Tabela3[[#This Row],[REGISTRO NO SEI/2025]]</f>
        <v>0</v>
      </c>
      <c r="Y7">
        <f>Tabela3[[#This Row],[TOTAL CERTIFICADOS EMITIDOS/2025]]</f>
        <v>0</v>
      </c>
      <c r="Z7">
        <f>Tabela3[[#This Row],[1º trim/2025]]</f>
        <v>0</v>
      </c>
      <c r="AA7">
        <f>Tabela3[[#This Row],[2º trim/2025]]</f>
        <v>0</v>
      </c>
      <c r="AB7">
        <f>Tabela3[[#This Row],[3º trim/2025]]</f>
        <v>0</v>
      </c>
      <c r="AC7">
        <f>Tabela3[[#This Row],[4º trim/2025]]</f>
        <v>0</v>
      </c>
    </row>
    <row r="8" spans="1:29" x14ac:dyDescent="0.25">
      <c r="A8" s="293">
        <f>Tabela3[[#This Row],[MODALIDADE]]</f>
        <v>0</v>
      </c>
      <c r="B8" s="293">
        <f>Tabela3[[#This Row],[ID DA PLANILHA]]</f>
        <v>7</v>
      </c>
      <c r="C8" s="293">
        <f>Tabela3[[#This Row],[ANO]]</f>
        <v>1</v>
      </c>
      <c r="D8" s="293">
        <f>Tabela3[[#This Row],[SEI]]</f>
        <v>0</v>
      </c>
      <c r="E8" s="294" t="str">
        <f>Tabela3[[#This Row],[NOME DO Curso]]</f>
        <v>11A/18CM - CURITIBA</v>
      </c>
      <c r="F8" s="294">
        <f>Tabela3[[#This Row],[NENHUMA CLASSIFICAÇÃO COPILOT]]</f>
        <v>0</v>
      </c>
      <c r="G8">
        <f>Tabela3[[#This Row],[Capacitação em Direitos Humanos, Gênero, Raça e Etnia; e em Depoimento Especial" - 0148945-13.2024.8.16.6000]]</f>
        <v>0</v>
      </c>
      <c r="H8">
        <f>Tabela3[[#This Row],[Justiça Restaurativa - 0148919-15.2024.8.16.6000]]</f>
        <v>0</v>
      </c>
      <c r="I8">
        <f>Tabela3[[#This Row],[Capacitação de Facilitadores 0148959-94.2024.8.16.6000]]</f>
        <v>0</v>
      </c>
      <c r="J8">
        <f>Tabela3[[#This Row],[Acessibilidade e Inclusão - 0148938-21.2024.8.16.6000]]</f>
        <v>0</v>
      </c>
      <c r="K8">
        <f>Tabela3[[#This Row],[Política de Prevenção e Enfrentamento do Assédio Moral, do Assédio Sexual e da Discriminação.0148908-83.2024.8.16.6000]]</f>
        <v>0</v>
      </c>
      <c r="L8">
        <f>Tabela3[[#This Row],[SOCIOAMBIENTAL]]</f>
        <v>0</v>
      </c>
      <c r="M8">
        <f>Tabela3[[#This Row],[SUSTENTABILIDADE
https://portal.tjpr.jus.br/portletforms/frm.do?idFormulario=7430
0017859-16.2024.8.16.6000]]</f>
        <v>0</v>
      </c>
      <c r="N8">
        <f>Tabela3[[#This Row],[CURSO PARA MAGISTRADOS]]</f>
        <v>0</v>
      </c>
      <c r="O8">
        <f>Tabela3[[#This Row],[LIVRO DE REGISTRO]]</f>
        <v>0</v>
      </c>
      <c r="P8">
        <f>Tabela3[[#This Row],[DATA DO ULTIMO REGISTRO]]</f>
        <v>0</v>
      </c>
      <c r="Q8">
        <f>Tabela3[[#This Row],[REG DE INSTRUTORES2]]</f>
        <v>0</v>
      </c>
      <c r="R8">
        <f>Tabela3[[#This Row],[REGISTRO DE INSTRUTORES NO SEI]]</f>
        <v>0</v>
      </c>
      <c r="S8">
        <f>Tabela3[[#This Row],[2021]]</f>
        <v>0</v>
      </c>
      <c r="T8">
        <f>Tabela3[[#This Row],[2022]]</f>
        <v>0</v>
      </c>
      <c r="U8">
        <f>Tabela3[[#This Row],[2023]]</f>
        <v>0</v>
      </c>
      <c r="V8">
        <f>Tabela3[[#This Row],[REGISTRO NO SEI/2024]]</f>
        <v>0</v>
      </c>
      <c r="W8">
        <f>Tabela3[[#This Row],[2024]]</f>
        <v>0</v>
      </c>
      <c r="X8">
        <f>Tabela3[[#This Row],[REGISTRO NO SEI/2025]]</f>
        <v>0</v>
      </c>
      <c r="Y8">
        <f>Tabela3[[#This Row],[TOTAL CERTIFICADOS EMITIDOS/2025]]</f>
        <v>0</v>
      </c>
      <c r="Z8">
        <f>Tabela3[[#This Row],[1º trim/2025]]</f>
        <v>0</v>
      </c>
      <c r="AA8">
        <f>Tabela3[[#This Row],[2º trim/2025]]</f>
        <v>0</v>
      </c>
      <c r="AB8">
        <f>Tabela3[[#This Row],[3º trim/2025]]</f>
        <v>0</v>
      </c>
      <c r="AC8">
        <f>Tabela3[[#This Row],[4º trim/2025]]</f>
        <v>0</v>
      </c>
    </row>
    <row r="9" spans="1:29" x14ac:dyDescent="0.25">
      <c r="A9" s="293">
        <f>Tabela3[[#This Row],[MODALIDADE]]</f>
        <v>0</v>
      </c>
      <c r="B9" s="293">
        <f>Tabela3[[#This Row],[ID DA PLANILHA]]</f>
        <v>8</v>
      </c>
      <c r="C9" s="293">
        <f>Tabela3[[#This Row],[ANO]]</f>
        <v>1</v>
      </c>
      <c r="D9" s="293">
        <f>Tabela3[[#This Row],[SEI]]</f>
        <v>0</v>
      </c>
      <c r="E9" s="294" t="str">
        <f>Tabela3[[#This Row],[NOME DO Curso]]</f>
        <v>11B/18CM - CURITIBA</v>
      </c>
      <c r="F9" s="294">
        <f>Tabela3[[#This Row],[NENHUMA CLASSIFICAÇÃO COPILOT]]</f>
        <v>0</v>
      </c>
      <c r="G9">
        <f>Tabela3[[#This Row],[Capacitação em Direitos Humanos, Gênero, Raça e Etnia; e em Depoimento Especial" - 0148945-13.2024.8.16.6000]]</f>
        <v>0</v>
      </c>
      <c r="H9">
        <f>Tabela3[[#This Row],[Justiça Restaurativa - 0148919-15.2024.8.16.6000]]</f>
        <v>0</v>
      </c>
      <c r="I9">
        <f>Tabela3[[#This Row],[Capacitação de Facilitadores 0148959-94.2024.8.16.6000]]</f>
        <v>0</v>
      </c>
      <c r="J9">
        <f>Tabela3[[#This Row],[Acessibilidade e Inclusão - 0148938-21.2024.8.16.6000]]</f>
        <v>0</v>
      </c>
      <c r="K9">
        <f>Tabela3[[#This Row],[Política de Prevenção e Enfrentamento do Assédio Moral, do Assédio Sexual e da Discriminação.0148908-83.2024.8.16.6000]]</f>
        <v>0</v>
      </c>
      <c r="L9">
        <f>Tabela3[[#This Row],[SOCIOAMBIENTAL]]</f>
        <v>0</v>
      </c>
      <c r="M9">
        <f>Tabela3[[#This Row],[SUSTENTABILIDADE
https://portal.tjpr.jus.br/portletforms/frm.do?idFormulario=7430
0017859-16.2024.8.16.6000]]</f>
        <v>0</v>
      </c>
      <c r="N9">
        <f>Tabela3[[#This Row],[CURSO PARA MAGISTRADOS]]</f>
        <v>0</v>
      </c>
      <c r="O9">
        <f>Tabela3[[#This Row],[LIVRO DE REGISTRO]]</f>
        <v>0</v>
      </c>
      <c r="P9">
        <f>Tabela3[[#This Row],[DATA DO ULTIMO REGISTRO]]</f>
        <v>0</v>
      </c>
      <c r="Q9">
        <f>Tabela3[[#This Row],[REG DE INSTRUTORES2]]</f>
        <v>0</v>
      </c>
      <c r="R9">
        <f>Tabela3[[#This Row],[REGISTRO DE INSTRUTORES NO SEI]]</f>
        <v>0</v>
      </c>
      <c r="S9">
        <f>Tabela3[[#This Row],[2021]]</f>
        <v>0</v>
      </c>
      <c r="T9">
        <f>Tabela3[[#This Row],[2022]]</f>
        <v>0</v>
      </c>
      <c r="U9">
        <f>Tabela3[[#This Row],[2023]]</f>
        <v>0</v>
      </c>
      <c r="V9">
        <f>Tabela3[[#This Row],[REGISTRO NO SEI/2024]]</f>
        <v>0</v>
      </c>
      <c r="W9">
        <f>Tabela3[[#This Row],[2024]]</f>
        <v>0</v>
      </c>
      <c r="X9">
        <f>Tabela3[[#This Row],[REGISTRO NO SEI/2025]]</f>
        <v>0</v>
      </c>
      <c r="Y9">
        <f>Tabela3[[#This Row],[TOTAL CERTIFICADOS EMITIDOS/2025]]</f>
        <v>0</v>
      </c>
      <c r="Z9">
        <f>Tabela3[[#This Row],[1º trim/2025]]</f>
        <v>0</v>
      </c>
      <c r="AA9">
        <f>Tabela3[[#This Row],[2º trim/2025]]</f>
        <v>0</v>
      </c>
      <c r="AB9">
        <f>Tabela3[[#This Row],[3º trim/2025]]</f>
        <v>0</v>
      </c>
      <c r="AC9">
        <f>Tabela3[[#This Row],[4º trim/2025]]</f>
        <v>0</v>
      </c>
    </row>
    <row r="10" spans="1:29" x14ac:dyDescent="0.25">
      <c r="A10" s="293">
        <f>Tabela3[[#This Row],[MODALIDADE]]</f>
        <v>0</v>
      </c>
      <c r="B10" s="293">
        <f>Tabela3[[#This Row],[ID DA PLANILHA]]</f>
        <v>9</v>
      </c>
      <c r="C10" s="293">
        <f>Tabela3[[#This Row],[ANO]]</f>
        <v>1</v>
      </c>
      <c r="D10" s="293">
        <f>Tabela3[[#This Row],[SEI]]</f>
        <v>0</v>
      </c>
      <c r="E10" s="294" t="str">
        <f>Tabela3[[#This Row],[NOME DO Curso]]</f>
        <v>12A/17CM - CIANORTE</v>
      </c>
      <c r="F10" s="294">
        <f>Tabela3[[#This Row],[NENHUMA CLASSIFICAÇÃO COPILOT]]</f>
        <v>0</v>
      </c>
      <c r="G10">
        <f>Tabela3[[#This Row],[Capacitação em Direitos Humanos, Gênero, Raça e Etnia; e em Depoimento Especial" - 0148945-13.2024.8.16.6000]]</f>
        <v>0</v>
      </c>
      <c r="H10">
        <f>Tabela3[[#This Row],[Justiça Restaurativa - 0148919-15.2024.8.16.6000]]</f>
        <v>0</v>
      </c>
      <c r="I10">
        <f>Tabela3[[#This Row],[Capacitação de Facilitadores 0148959-94.2024.8.16.6000]]</f>
        <v>0</v>
      </c>
      <c r="J10">
        <f>Tabela3[[#This Row],[Acessibilidade e Inclusão - 0148938-21.2024.8.16.6000]]</f>
        <v>0</v>
      </c>
      <c r="K10">
        <f>Tabela3[[#This Row],[Política de Prevenção e Enfrentamento do Assédio Moral, do Assédio Sexual e da Discriminação.0148908-83.2024.8.16.6000]]</f>
        <v>0</v>
      </c>
      <c r="L10">
        <f>Tabela3[[#This Row],[SOCIOAMBIENTAL]]</f>
        <v>0</v>
      </c>
      <c r="M10">
        <f>Tabela3[[#This Row],[SUSTENTABILIDADE
https://portal.tjpr.jus.br/portletforms/frm.do?idFormulario=7430
0017859-16.2024.8.16.6000]]</f>
        <v>0</v>
      </c>
      <c r="N10">
        <f>Tabela3[[#This Row],[CURSO PARA MAGISTRADOS]]</f>
        <v>0</v>
      </c>
      <c r="O10">
        <f>Tabela3[[#This Row],[LIVRO DE REGISTRO]]</f>
        <v>0</v>
      </c>
      <c r="P10">
        <f>Tabela3[[#This Row],[DATA DO ULTIMO REGISTRO]]</f>
        <v>0</v>
      </c>
      <c r="Q10">
        <f>Tabela3[[#This Row],[REG DE INSTRUTORES2]]</f>
        <v>0</v>
      </c>
      <c r="R10">
        <f>Tabela3[[#This Row],[REGISTRO DE INSTRUTORES NO SEI]]</f>
        <v>0</v>
      </c>
      <c r="S10">
        <f>Tabela3[[#This Row],[2021]]</f>
        <v>0</v>
      </c>
      <c r="T10">
        <f>Tabela3[[#This Row],[2022]]</f>
        <v>0</v>
      </c>
      <c r="U10">
        <f>Tabela3[[#This Row],[2023]]</f>
        <v>0</v>
      </c>
      <c r="V10">
        <f>Tabela3[[#This Row],[REGISTRO NO SEI/2024]]</f>
        <v>0</v>
      </c>
      <c r="W10">
        <f>Tabela3[[#This Row],[2024]]</f>
        <v>0</v>
      </c>
      <c r="X10">
        <f>Tabela3[[#This Row],[REGISTRO NO SEI/2025]]</f>
        <v>0</v>
      </c>
      <c r="Y10">
        <f>Tabela3[[#This Row],[TOTAL CERTIFICADOS EMITIDOS/2025]]</f>
        <v>0</v>
      </c>
      <c r="Z10">
        <f>Tabela3[[#This Row],[1º trim/2025]]</f>
        <v>0</v>
      </c>
      <c r="AA10">
        <f>Tabela3[[#This Row],[2º trim/2025]]</f>
        <v>0</v>
      </c>
      <c r="AB10">
        <f>Tabela3[[#This Row],[3º trim/2025]]</f>
        <v>0</v>
      </c>
      <c r="AC10">
        <f>Tabela3[[#This Row],[4º trim/2025]]</f>
        <v>0</v>
      </c>
    </row>
    <row r="11" spans="1:29" x14ac:dyDescent="0.25">
      <c r="A11" s="293">
        <f>Tabela3[[#This Row],[MODALIDADE]]</f>
        <v>0</v>
      </c>
      <c r="B11" s="293">
        <f>Tabela3[[#This Row],[ID DA PLANILHA]]</f>
        <v>10</v>
      </c>
      <c r="C11" s="293">
        <f>Tabela3[[#This Row],[ANO]]</f>
        <v>1</v>
      </c>
      <c r="D11" s="293">
        <f>Tabela3[[#This Row],[SEI]]</f>
        <v>0</v>
      </c>
      <c r="E11" s="294" t="str">
        <f>Tabela3[[#This Row],[NOME DO Curso]]</f>
        <v>12A/18CM - CURITIBA</v>
      </c>
      <c r="F11" s="294">
        <f>Tabela3[[#This Row],[NENHUMA CLASSIFICAÇÃO COPILOT]]</f>
        <v>0</v>
      </c>
      <c r="G11">
        <f>Tabela3[[#This Row],[Capacitação em Direitos Humanos, Gênero, Raça e Etnia; e em Depoimento Especial" - 0148945-13.2024.8.16.6000]]</f>
        <v>0</v>
      </c>
      <c r="H11">
        <f>Tabela3[[#This Row],[Justiça Restaurativa - 0148919-15.2024.8.16.6000]]</f>
        <v>0</v>
      </c>
      <c r="I11">
        <f>Tabela3[[#This Row],[Capacitação de Facilitadores 0148959-94.2024.8.16.6000]]</f>
        <v>0</v>
      </c>
      <c r="J11">
        <f>Tabela3[[#This Row],[Acessibilidade e Inclusão - 0148938-21.2024.8.16.6000]]</f>
        <v>0</v>
      </c>
      <c r="K11">
        <f>Tabela3[[#This Row],[Política de Prevenção e Enfrentamento do Assédio Moral, do Assédio Sexual e da Discriminação.0148908-83.2024.8.16.6000]]</f>
        <v>0</v>
      </c>
      <c r="L11">
        <f>Tabela3[[#This Row],[SOCIOAMBIENTAL]]</f>
        <v>0</v>
      </c>
      <c r="M11">
        <f>Tabela3[[#This Row],[SUSTENTABILIDADE
https://portal.tjpr.jus.br/portletforms/frm.do?idFormulario=7430
0017859-16.2024.8.16.6000]]</f>
        <v>0</v>
      </c>
      <c r="N11">
        <f>Tabela3[[#This Row],[CURSO PARA MAGISTRADOS]]</f>
        <v>0</v>
      </c>
      <c r="O11">
        <f>Tabela3[[#This Row],[LIVRO DE REGISTRO]]</f>
        <v>0</v>
      </c>
      <c r="P11">
        <f>Tabela3[[#This Row],[DATA DO ULTIMO REGISTRO]]</f>
        <v>0</v>
      </c>
      <c r="Q11">
        <f>Tabela3[[#This Row],[REG DE INSTRUTORES2]]</f>
        <v>0</v>
      </c>
      <c r="R11">
        <f>Tabela3[[#This Row],[REGISTRO DE INSTRUTORES NO SEI]]</f>
        <v>0</v>
      </c>
      <c r="S11">
        <f>Tabela3[[#This Row],[2021]]</f>
        <v>0</v>
      </c>
      <c r="T11">
        <f>Tabela3[[#This Row],[2022]]</f>
        <v>0</v>
      </c>
      <c r="U11">
        <f>Tabela3[[#This Row],[2023]]</f>
        <v>0</v>
      </c>
      <c r="V11">
        <f>Tabela3[[#This Row],[REGISTRO NO SEI/2024]]</f>
        <v>0</v>
      </c>
      <c r="W11">
        <f>Tabela3[[#This Row],[2024]]</f>
        <v>0</v>
      </c>
      <c r="X11">
        <f>Tabela3[[#This Row],[REGISTRO NO SEI/2025]]</f>
        <v>0</v>
      </c>
      <c r="Y11">
        <f>Tabela3[[#This Row],[TOTAL CERTIFICADOS EMITIDOS/2025]]</f>
        <v>0</v>
      </c>
      <c r="Z11">
        <f>Tabela3[[#This Row],[1º trim/2025]]</f>
        <v>0</v>
      </c>
      <c r="AA11">
        <f>Tabela3[[#This Row],[2º trim/2025]]</f>
        <v>0</v>
      </c>
      <c r="AB11">
        <f>Tabela3[[#This Row],[3º trim/2025]]</f>
        <v>0</v>
      </c>
      <c r="AC11">
        <f>Tabela3[[#This Row],[4º trim/2025]]</f>
        <v>0</v>
      </c>
    </row>
    <row r="12" spans="1:29" x14ac:dyDescent="0.25">
      <c r="A12" s="293">
        <f>Tabela3[[#This Row],[MODALIDADE]]</f>
        <v>0</v>
      </c>
      <c r="B12" s="293">
        <f>Tabela3[[#This Row],[ID DA PLANILHA]]</f>
        <v>11</v>
      </c>
      <c r="C12" s="293">
        <f>Tabela3[[#This Row],[ANO]]</f>
        <v>1</v>
      </c>
      <c r="D12" s="293">
        <f>Tabela3[[#This Row],[SEI]]</f>
        <v>0</v>
      </c>
      <c r="E12" s="294" t="str">
        <f>Tabela3[[#This Row],[NOME DO Curso]]</f>
        <v>12B/17CM - CIANORTE</v>
      </c>
      <c r="F12" s="294">
        <f>Tabela3[[#This Row],[NENHUMA CLASSIFICAÇÃO COPILOT]]</f>
        <v>0</v>
      </c>
      <c r="G12">
        <f>Tabela3[[#This Row],[Capacitação em Direitos Humanos, Gênero, Raça e Etnia; e em Depoimento Especial" - 0148945-13.2024.8.16.6000]]</f>
        <v>0</v>
      </c>
      <c r="H12">
        <f>Tabela3[[#This Row],[Justiça Restaurativa - 0148919-15.2024.8.16.6000]]</f>
        <v>0</v>
      </c>
      <c r="I12">
        <f>Tabela3[[#This Row],[Capacitação de Facilitadores 0148959-94.2024.8.16.6000]]</f>
        <v>0</v>
      </c>
      <c r="J12">
        <f>Tabela3[[#This Row],[Acessibilidade e Inclusão - 0148938-21.2024.8.16.6000]]</f>
        <v>0</v>
      </c>
      <c r="K12">
        <f>Tabela3[[#This Row],[Política de Prevenção e Enfrentamento do Assédio Moral, do Assédio Sexual e da Discriminação.0148908-83.2024.8.16.6000]]</f>
        <v>0</v>
      </c>
      <c r="L12">
        <f>Tabela3[[#This Row],[SOCIOAMBIENTAL]]</f>
        <v>0</v>
      </c>
      <c r="M12">
        <f>Tabela3[[#This Row],[SUSTENTABILIDADE
https://portal.tjpr.jus.br/portletforms/frm.do?idFormulario=7430
0017859-16.2024.8.16.6000]]</f>
        <v>0</v>
      </c>
      <c r="N12">
        <f>Tabela3[[#This Row],[CURSO PARA MAGISTRADOS]]</f>
        <v>0</v>
      </c>
      <c r="O12">
        <f>Tabela3[[#This Row],[LIVRO DE REGISTRO]]</f>
        <v>0</v>
      </c>
      <c r="P12">
        <f>Tabela3[[#This Row],[DATA DO ULTIMO REGISTRO]]</f>
        <v>0</v>
      </c>
      <c r="Q12">
        <f>Tabela3[[#This Row],[REG DE INSTRUTORES2]]</f>
        <v>0</v>
      </c>
      <c r="R12">
        <f>Tabela3[[#This Row],[REGISTRO DE INSTRUTORES NO SEI]]</f>
        <v>0</v>
      </c>
      <c r="S12">
        <f>Tabela3[[#This Row],[2021]]</f>
        <v>0</v>
      </c>
      <c r="T12">
        <f>Tabela3[[#This Row],[2022]]</f>
        <v>0</v>
      </c>
      <c r="U12">
        <f>Tabela3[[#This Row],[2023]]</f>
        <v>0</v>
      </c>
      <c r="V12">
        <f>Tabela3[[#This Row],[REGISTRO NO SEI/2024]]</f>
        <v>0</v>
      </c>
      <c r="W12">
        <f>Tabela3[[#This Row],[2024]]</f>
        <v>0</v>
      </c>
      <c r="X12">
        <f>Tabela3[[#This Row],[REGISTRO NO SEI/2025]]</f>
        <v>0</v>
      </c>
      <c r="Y12">
        <f>Tabela3[[#This Row],[TOTAL CERTIFICADOS EMITIDOS/2025]]</f>
        <v>0</v>
      </c>
      <c r="Z12">
        <f>Tabela3[[#This Row],[1º trim/2025]]</f>
        <v>0</v>
      </c>
      <c r="AA12">
        <f>Tabela3[[#This Row],[2º trim/2025]]</f>
        <v>0</v>
      </c>
      <c r="AB12">
        <f>Tabela3[[#This Row],[3º trim/2025]]</f>
        <v>0</v>
      </c>
      <c r="AC12">
        <f>Tabela3[[#This Row],[4º trim/2025]]</f>
        <v>0</v>
      </c>
    </row>
    <row r="13" spans="1:29" x14ac:dyDescent="0.25">
      <c r="A13" s="293">
        <f>Tabela3[[#This Row],[MODALIDADE]]</f>
        <v>0</v>
      </c>
      <c r="B13" s="293">
        <f>Tabela3[[#This Row],[ID DA PLANILHA]]</f>
        <v>12</v>
      </c>
      <c r="C13" s="293">
        <f>Tabela3[[#This Row],[ANO]]</f>
        <v>1</v>
      </c>
      <c r="D13" s="293">
        <f>Tabela3[[#This Row],[SEI]]</f>
        <v>0</v>
      </c>
      <c r="E13" s="294" t="str">
        <f>Tabela3[[#This Row],[NOME DO Curso]]</f>
        <v>12B/18CM - CURITIBA</v>
      </c>
      <c r="F13" s="294">
        <f>Tabela3[[#This Row],[NENHUMA CLASSIFICAÇÃO COPILOT]]</f>
        <v>0</v>
      </c>
      <c r="G13">
        <f>Tabela3[[#This Row],[Capacitação em Direitos Humanos, Gênero, Raça e Etnia; e em Depoimento Especial" - 0148945-13.2024.8.16.6000]]</f>
        <v>0</v>
      </c>
      <c r="H13">
        <f>Tabela3[[#This Row],[Justiça Restaurativa - 0148919-15.2024.8.16.6000]]</f>
        <v>0</v>
      </c>
      <c r="I13">
        <f>Tabela3[[#This Row],[Capacitação de Facilitadores 0148959-94.2024.8.16.6000]]</f>
        <v>0</v>
      </c>
      <c r="J13">
        <f>Tabela3[[#This Row],[Acessibilidade e Inclusão - 0148938-21.2024.8.16.6000]]</f>
        <v>0</v>
      </c>
      <c r="K13">
        <f>Tabela3[[#This Row],[Política de Prevenção e Enfrentamento do Assédio Moral, do Assédio Sexual e da Discriminação.0148908-83.2024.8.16.6000]]</f>
        <v>0</v>
      </c>
      <c r="L13">
        <f>Tabela3[[#This Row],[SOCIOAMBIENTAL]]</f>
        <v>0</v>
      </c>
      <c r="M13">
        <f>Tabela3[[#This Row],[SUSTENTABILIDADE
https://portal.tjpr.jus.br/portletforms/frm.do?idFormulario=7430
0017859-16.2024.8.16.6000]]</f>
        <v>0</v>
      </c>
      <c r="N13">
        <f>Tabela3[[#This Row],[CURSO PARA MAGISTRADOS]]</f>
        <v>0</v>
      </c>
      <c r="O13">
        <f>Tabela3[[#This Row],[LIVRO DE REGISTRO]]</f>
        <v>0</v>
      </c>
      <c r="P13">
        <f>Tabela3[[#This Row],[DATA DO ULTIMO REGISTRO]]</f>
        <v>0</v>
      </c>
      <c r="Q13">
        <f>Tabela3[[#This Row],[REG DE INSTRUTORES2]]</f>
        <v>0</v>
      </c>
      <c r="R13">
        <f>Tabela3[[#This Row],[REGISTRO DE INSTRUTORES NO SEI]]</f>
        <v>0</v>
      </c>
      <c r="S13">
        <f>Tabela3[[#This Row],[2021]]</f>
        <v>0</v>
      </c>
      <c r="T13">
        <f>Tabela3[[#This Row],[2022]]</f>
        <v>0</v>
      </c>
      <c r="U13">
        <f>Tabela3[[#This Row],[2023]]</f>
        <v>0</v>
      </c>
      <c r="V13">
        <f>Tabela3[[#This Row],[REGISTRO NO SEI/2024]]</f>
        <v>0</v>
      </c>
      <c r="W13">
        <f>Tabela3[[#This Row],[2024]]</f>
        <v>0</v>
      </c>
      <c r="X13">
        <f>Tabela3[[#This Row],[REGISTRO NO SEI/2025]]</f>
        <v>0</v>
      </c>
      <c r="Y13">
        <f>Tabela3[[#This Row],[TOTAL CERTIFICADOS EMITIDOS/2025]]</f>
        <v>0</v>
      </c>
      <c r="Z13">
        <f>Tabela3[[#This Row],[1º trim/2025]]</f>
        <v>0</v>
      </c>
      <c r="AA13">
        <f>Tabela3[[#This Row],[2º trim/2025]]</f>
        <v>0</v>
      </c>
      <c r="AB13">
        <f>Tabela3[[#This Row],[3º trim/2025]]</f>
        <v>0</v>
      </c>
      <c r="AC13">
        <f>Tabela3[[#This Row],[4º trim/2025]]</f>
        <v>0</v>
      </c>
    </row>
    <row r="14" spans="1:29" x14ac:dyDescent="0.25">
      <c r="A14" s="293">
        <f>Tabela3[[#This Row],[MODALIDADE]]</f>
        <v>0</v>
      </c>
      <c r="B14" s="293">
        <f>Tabela3[[#This Row],[ID DA PLANILHA]]</f>
        <v>13</v>
      </c>
      <c r="C14" s="293">
        <f>Tabela3[[#This Row],[ANO]]</f>
        <v>1</v>
      </c>
      <c r="D14" s="293">
        <f>Tabela3[[#This Row],[SEI]]</f>
        <v>0</v>
      </c>
      <c r="E14" s="294" t="str">
        <f>Tabela3[[#This Row],[NOME DO Curso]]</f>
        <v>13A/17CM - CURITIBA</v>
      </c>
      <c r="F14" s="294">
        <f>Tabela3[[#This Row],[NENHUMA CLASSIFICAÇÃO COPILOT]]</f>
        <v>0</v>
      </c>
      <c r="G14">
        <f>Tabela3[[#This Row],[Capacitação em Direitos Humanos, Gênero, Raça e Etnia; e em Depoimento Especial" - 0148945-13.2024.8.16.6000]]</f>
        <v>0</v>
      </c>
      <c r="H14">
        <f>Tabela3[[#This Row],[Justiça Restaurativa - 0148919-15.2024.8.16.6000]]</f>
        <v>0</v>
      </c>
      <c r="I14">
        <f>Tabela3[[#This Row],[Capacitação de Facilitadores 0148959-94.2024.8.16.6000]]</f>
        <v>0</v>
      </c>
      <c r="J14">
        <f>Tabela3[[#This Row],[Acessibilidade e Inclusão - 0148938-21.2024.8.16.6000]]</f>
        <v>0</v>
      </c>
      <c r="K14">
        <f>Tabela3[[#This Row],[Política de Prevenção e Enfrentamento do Assédio Moral, do Assédio Sexual e da Discriminação.0148908-83.2024.8.16.6000]]</f>
        <v>0</v>
      </c>
      <c r="L14">
        <f>Tabela3[[#This Row],[SOCIOAMBIENTAL]]</f>
        <v>0</v>
      </c>
      <c r="M14">
        <f>Tabela3[[#This Row],[SUSTENTABILIDADE
https://portal.tjpr.jus.br/portletforms/frm.do?idFormulario=7430
0017859-16.2024.8.16.6000]]</f>
        <v>0</v>
      </c>
      <c r="N14">
        <f>Tabela3[[#This Row],[CURSO PARA MAGISTRADOS]]</f>
        <v>0</v>
      </c>
      <c r="O14">
        <f>Tabela3[[#This Row],[LIVRO DE REGISTRO]]</f>
        <v>0</v>
      </c>
      <c r="P14">
        <f>Tabela3[[#This Row],[DATA DO ULTIMO REGISTRO]]</f>
        <v>0</v>
      </c>
      <c r="Q14">
        <f>Tabela3[[#This Row],[REG DE INSTRUTORES2]]</f>
        <v>0</v>
      </c>
      <c r="R14">
        <f>Tabela3[[#This Row],[REGISTRO DE INSTRUTORES NO SEI]]</f>
        <v>0</v>
      </c>
      <c r="S14">
        <f>Tabela3[[#This Row],[2021]]</f>
        <v>0</v>
      </c>
      <c r="T14">
        <f>Tabela3[[#This Row],[2022]]</f>
        <v>0</v>
      </c>
      <c r="U14">
        <f>Tabela3[[#This Row],[2023]]</f>
        <v>0</v>
      </c>
      <c r="V14">
        <f>Tabela3[[#This Row],[REGISTRO NO SEI/2024]]</f>
        <v>0</v>
      </c>
      <c r="W14">
        <f>Tabela3[[#This Row],[2024]]</f>
        <v>0</v>
      </c>
      <c r="X14">
        <f>Tabela3[[#This Row],[REGISTRO NO SEI/2025]]</f>
        <v>0</v>
      </c>
      <c r="Y14">
        <f>Tabela3[[#This Row],[TOTAL CERTIFICADOS EMITIDOS/2025]]</f>
        <v>0</v>
      </c>
      <c r="Z14">
        <f>Tabela3[[#This Row],[1º trim/2025]]</f>
        <v>0</v>
      </c>
      <c r="AA14">
        <f>Tabela3[[#This Row],[2º trim/2025]]</f>
        <v>0</v>
      </c>
      <c r="AB14">
        <f>Tabela3[[#This Row],[3º trim/2025]]</f>
        <v>0</v>
      </c>
      <c r="AC14">
        <f>Tabela3[[#This Row],[4º trim/2025]]</f>
        <v>0</v>
      </c>
    </row>
    <row r="15" spans="1:29" x14ac:dyDescent="0.25">
      <c r="A15" s="293">
        <f>Tabela3[[#This Row],[MODALIDADE]]</f>
        <v>0</v>
      </c>
      <c r="B15" s="293">
        <f>Tabela3[[#This Row],[ID DA PLANILHA]]</f>
        <v>14</v>
      </c>
      <c r="C15" s="293">
        <f>Tabela3[[#This Row],[ANO]]</f>
        <v>1</v>
      </c>
      <c r="D15" s="293">
        <f>Tabela3[[#This Row],[SEI]]</f>
        <v>0</v>
      </c>
      <c r="E15" s="294" t="str">
        <f>Tabela3[[#This Row],[NOME DO Curso]]</f>
        <v>13A/18CM - CURITIBA</v>
      </c>
      <c r="F15" s="294">
        <f>Tabela3[[#This Row],[NENHUMA CLASSIFICAÇÃO COPILOT]]</f>
        <v>0</v>
      </c>
      <c r="G15">
        <f>Tabela3[[#This Row],[Capacitação em Direitos Humanos, Gênero, Raça e Etnia; e em Depoimento Especial" - 0148945-13.2024.8.16.6000]]</f>
        <v>0</v>
      </c>
      <c r="H15">
        <f>Tabela3[[#This Row],[Justiça Restaurativa - 0148919-15.2024.8.16.6000]]</f>
        <v>0</v>
      </c>
      <c r="I15">
        <f>Tabela3[[#This Row],[Capacitação de Facilitadores 0148959-94.2024.8.16.6000]]</f>
        <v>0</v>
      </c>
      <c r="J15">
        <f>Tabela3[[#This Row],[Acessibilidade e Inclusão - 0148938-21.2024.8.16.6000]]</f>
        <v>0</v>
      </c>
      <c r="K15">
        <f>Tabela3[[#This Row],[Política de Prevenção e Enfrentamento do Assédio Moral, do Assédio Sexual e da Discriminação.0148908-83.2024.8.16.6000]]</f>
        <v>0</v>
      </c>
      <c r="L15">
        <f>Tabela3[[#This Row],[SOCIOAMBIENTAL]]</f>
        <v>0</v>
      </c>
      <c r="M15">
        <f>Tabela3[[#This Row],[SUSTENTABILIDADE
https://portal.tjpr.jus.br/portletforms/frm.do?idFormulario=7430
0017859-16.2024.8.16.6000]]</f>
        <v>0</v>
      </c>
      <c r="N15">
        <f>Tabela3[[#This Row],[CURSO PARA MAGISTRADOS]]</f>
        <v>0</v>
      </c>
      <c r="O15">
        <f>Tabela3[[#This Row],[LIVRO DE REGISTRO]]</f>
        <v>0</v>
      </c>
      <c r="P15">
        <f>Tabela3[[#This Row],[DATA DO ULTIMO REGISTRO]]</f>
        <v>0</v>
      </c>
      <c r="Q15">
        <f>Tabela3[[#This Row],[REG DE INSTRUTORES2]]</f>
        <v>0</v>
      </c>
      <c r="R15">
        <f>Tabela3[[#This Row],[REGISTRO DE INSTRUTORES NO SEI]]</f>
        <v>0</v>
      </c>
      <c r="S15">
        <f>Tabela3[[#This Row],[2021]]</f>
        <v>0</v>
      </c>
      <c r="T15">
        <f>Tabela3[[#This Row],[2022]]</f>
        <v>0</v>
      </c>
      <c r="U15">
        <f>Tabela3[[#This Row],[2023]]</f>
        <v>0</v>
      </c>
      <c r="V15">
        <f>Tabela3[[#This Row],[REGISTRO NO SEI/2024]]</f>
        <v>0</v>
      </c>
      <c r="W15">
        <f>Tabela3[[#This Row],[2024]]</f>
        <v>0</v>
      </c>
      <c r="X15">
        <f>Tabela3[[#This Row],[REGISTRO NO SEI/2025]]</f>
        <v>0</v>
      </c>
      <c r="Y15">
        <f>Tabela3[[#This Row],[TOTAL CERTIFICADOS EMITIDOS/2025]]</f>
        <v>0</v>
      </c>
      <c r="Z15">
        <f>Tabela3[[#This Row],[1º trim/2025]]</f>
        <v>0</v>
      </c>
      <c r="AA15">
        <f>Tabela3[[#This Row],[2º trim/2025]]</f>
        <v>0</v>
      </c>
      <c r="AB15">
        <f>Tabela3[[#This Row],[3º trim/2025]]</f>
        <v>0</v>
      </c>
      <c r="AC15">
        <f>Tabela3[[#This Row],[4º trim/2025]]</f>
        <v>0</v>
      </c>
    </row>
    <row r="16" spans="1:29" x14ac:dyDescent="0.25">
      <c r="A16" s="293">
        <f>Tabela3[[#This Row],[MODALIDADE]]</f>
        <v>0</v>
      </c>
      <c r="B16" s="293">
        <f>Tabela3[[#This Row],[ID DA PLANILHA]]</f>
        <v>15</v>
      </c>
      <c r="C16" s="293">
        <f>Tabela3[[#This Row],[ANO]]</f>
        <v>1</v>
      </c>
      <c r="D16" s="293">
        <f>Tabela3[[#This Row],[SEI]]</f>
        <v>0</v>
      </c>
      <c r="E16" s="294" t="str">
        <f>Tabela3[[#This Row],[NOME DO Curso]]</f>
        <v>13B/18CM - CURITIBA</v>
      </c>
      <c r="F16" s="294">
        <f>Tabela3[[#This Row],[NENHUMA CLASSIFICAÇÃO COPILOT]]</f>
        <v>0</v>
      </c>
      <c r="G16">
        <f>Tabela3[[#This Row],[Capacitação em Direitos Humanos, Gênero, Raça e Etnia; e em Depoimento Especial" - 0148945-13.2024.8.16.6000]]</f>
        <v>0</v>
      </c>
      <c r="H16">
        <f>Tabela3[[#This Row],[Justiça Restaurativa - 0148919-15.2024.8.16.6000]]</f>
        <v>0</v>
      </c>
      <c r="I16">
        <f>Tabela3[[#This Row],[Capacitação de Facilitadores 0148959-94.2024.8.16.6000]]</f>
        <v>0</v>
      </c>
      <c r="J16">
        <f>Tabela3[[#This Row],[Acessibilidade e Inclusão - 0148938-21.2024.8.16.6000]]</f>
        <v>0</v>
      </c>
      <c r="K16">
        <f>Tabela3[[#This Row],[Política de Prevenção e Enfrentamento do Assédio Moral, do Assédio Sexual e da Discriminação.0148908-83.2024.8.16.6000]]</f>
        <v>0</v>
      </c>
      <c r="L16">
        <f>Tabela3[[#This Row],[SOCIOAMBIENTAL]]</f>
        <v>0</v>
      </c>
      <c r="M16">
        <f>Tabela3[[#This Row],[SUSTENTABILIDADE
https://portal.tjpr.jus.br/portletforms/frm.do?idFormulario=7430
0017859-16.2024.8.16.6000]]</f>
        <v>0</v>
      </c>
      <c r="N16">
        <f>Tabela3[[#This Row],[CURSO PARA MAGISTRADOS]]</f>
        <v>0</v>
      </c>
      <c r="O16">
        <f>Tabela3[[#This Row],[LIVRO DE REGISTRO]]</f>
        <v>0</v>
      </c>
      <c r="P16">
        <f>Tabela3[[#This Row],[DATA DO ULTIMO REGISTRO]]</f>
        <v>0</v>
      </c>
      <c r="Q16">
        <f>Tabela3[[#This Row],[REG DE INSTRUTORES2]]</f>
        <v>0</v>
      </c>
      <c r="R16">
        <f>Tabela3[[#This Row],[REGISTRO DE INSTRUTORES NO SEI]]</f>
        <v>0</v>
      </c>
      <c r="S16">
        <f>Tabela3[[#This Row],[2021]]</f>
        <v>0</v>
      </c>
      <c r="T16">
        <f>Tabela3[[#This Row],[2022]]</f>
        <v>0</v>
      </c>
      <c r="U16">
        <f>Tabela3[[#This Row],[2023]]</f>
        <v>0</v>
      </c>
      <c r="V16">
        <f>Tabela3[[#This Row],[REGISTRO NO SEI/2024]]</f>
        <v>0</v>
      </c>
      <c r="W16">
        <f>Tabela3[[#This Row],[2024]]</f>
        <v>0</v>
      </c>
      <c r="X16">
        <f>Tabela3[[#This Row],[REGISTRO NO SEI/2025]]</f>
        <v>0</v>
      </c>
      <c r="Y16">
        <f>Tabela3[[#This Row],[TOTAL CERTIFICADOS EMITIDOS/2025]]</f>
        <v>0</v>
      </c>
      <c r="Z16">
        <f>Tabela3[[#This Row],[1º trim/2025]]</f>
        <v>0</v>
      </c>
      <c r="AA16">
        <f>Tabela3[[#This Row],[2º trim/2025]]</f>
        <v>0</v>
      </c>
      <c r="AB16">
        <f>Tabela3[[#This Row],[3º trim/2025]]</f>
        <v>0</v>
      </c>
      <c r="AC16">
        <f>Tabela3[[#This Row],[4º trim/2025]]</f>
        <v>0</v>
      </c>
    </row>
    <row r="17" spans="1:29" x14ac:dyDescent="0.25">
      <c r="A17" s="293">
        <f>Tabela3[[#This Row],[MODALIDADE]]</f>
        <v>0</v>
      </c>
      <c r="B17" s="293">
        <f>Tabela3[[#This Row],[ID DA PLANILHA]]</f>
        <v>16</v>
      </c>
      <c r="C17" s="293">
        <f>Tabela3[[#This Row],[ANO]]</f>
        <v>1</v>
      </c>
      <c r="D17" s="293">
        <f>Tabela3[[#This Row],[SEI]]</f>
        <v>0</v>
      </c>
      <c r="E17" s="294" t="str">
        <f>Tabela3[[#This Row],[NOME DO Curso]]</f>
        <v>14A/17CM - CURITIBA</v>
      </c>
      <c r="F17" s="294">
        <f>Tabela3[[#This Row],[NENHUMA CLASSIFICAÇÃO COPILOT]]</f>
        <v>0</v>
      </c>
      <c r="G17">
        <f>Tabela3[[#This Row],[Capacitação em Direitos Humanos, Gênero, Raça e Etnia; e em Depoimento Especial" - 0148945-13.2024.8.16.6000]]</f>
        <v>0</v>
      </c>
      <c r="H17">
        <f>Tabela3[[#This Row],[Justiça Restaurativa - 0148919-15.2024.8.16.6000]]</f>
        <v>0</v>
      </c>
      <c r="I17">
        <f>Tabela3[[#This Row],[Capacitação de Facilitadores 0148959-94.2024.8.16.6000]]</f>
        <v>0</v>
      </c>
      <c r="J17">
        <f>Tabela3[[#This Row],[Acessibilidade e Inclusão - 0148938-21.2024.8.16.6000]]</f>
        <v>0</v>
      </c>
      <c r="K17">
        <f>Tabela3[[#This Row],[Política de Prevenção e Enfrentamento do Assédio Moral, do Assédio Sexual e da Discriminação.0148908-83.2024.8.16.6000]]</f>
        <v>0</v>
      </c>
      <c r="L17">
        <f>Tabela3[[#This Row],[SOCIOAMBIENTAL]]</f>
        <v>0</v>
      </c>
      <c r="M17">
        <f>Tabela3[[#This Row],[SUSTENTABILIDADE
https://portal.tjpr.jus.br/portletforms/frm.do?idFormulario=7430
0017859-16.2024.8.16.6000]]</f>
        <v>0</v>
      </c>
      <c r="N17">
        <f>Tabela3[[#This Row],[CURSO PARA MAGISTRADOS]]</f>
        <v>0</v>
      </c>
      <c r="O17">
        <f>Tabela3[[#This Row],[LIVRO DE REGISTRO]]</f>
        <v>0</v>
      </c>
      <c r="P17">
        <f>Tabela3[[#This Row],[DATA DO ULTIMO REGISTRO]]</f>
        <v>0</v>
      </c>
      <c r="Q17">
        <f>Tabela3[[#This Row],[REG DE INSTRUTORES2]]</f>
        <v>0</v>
      </c>
      <c r="R17">
        <f>Tabela3[[#This Row],[REGISTRO DE INSTRUTORES NO SEI]]</f>
        <v>0</v>
      </c>
      <c r="S17">
        <f>Tabela3[[#This Row],[2021]]</f>
        <v>0</v>
      </c>
      <c r="T17">
        <f>Tabela3[[#This Row],[2022]]</f>
        <v>0</v>
      </c>
      <c r="U17">
        <f>Tabela3[[#This Row],[2023]]</f>
        <v>0</v>
      </c>
      <c r="V17">
        <f>Tabela3[[#This Row],[REGISTRO NO SEI/2024]]</f>
        <v>0</v>
      </c>
      <c r="W17">
        <f>Tabela3[[#This Row],[2024]]</f>
        <v>0</v>
      </c>
      <c r="X17">
        <f>Tabela3[[#This Row],[REGISTRO NO SEI/2025]]</f>
        <v>0</v>
      </c>
      <c r="Y17">
        <f>Tabela3[[#This Row],[TOTAL CERTIFICADOS EMITIDOS/2025]]</f>
        <v>0</v>
      </c>
      <c r="Z17">
        <f>Tabela3[[#This Row],[1º trim/2025]]</f>
        <v>0</v>
      </c>
      <c r="AA17">
        <f>Tabela3[[#This Row],[2º trim/2025]]</f>
        <v>0</v>
      </c>
      <c r="AB17">
        <f>Tabela3[[#This Row],[3º trim/2025]]</f>
        <v>0</v>
      </c>
      <c r="AC17">
        <f>Tabela3[[#This Row],[4º trim/2025]]</f>
        <v>0</v>
      </c>
    </row>
    <row r="18" spans="1:29" x14ac:dyDescent="0.25">
      <c r="A18" s="293">
        <f>Tabela3[[#This Row],[MODALIDADE]]</f>
        <v>0</v>
      </c>
      <c r="B18" s="293">
        <f>Tabela3[[#This Row],[ID DA PLANILHA]]</f>
        <v>17</v>
      </c>
      <c r="C18" s="293">
        <f>Tabela3[[#This Row],[ANO]]</f>
        <v>1</v>
      </c>
      <c r="D18" s="293">
        <f>Tabela3[[#This Row],[SEI]]</f>
        <v>0</v>
      </c>
      <c r="E18" s="294" t="str">
        <f>Tabela3[[#This Row],[NOME DO Curso]]</f>
        <v>14A/18CM - UNIÃO DA VITÓRIA</v>
      </c>
      <c r="F18" s="294">
        <f>Tabela3[[#This Row],[NENHUMA CLASSIFICAÇÃO COPILOT]]</f>
        <v>0</v>
      </c>
      <c r="G18">
        <f>Tabela3[[#This Row],[Capacitação em Direitos Humanos, Gênero, Raça e Etnia; e em Depoimento Especial" - 0148945-13.2024.8.16.6000]]</f>
        <v>0</v>
      </c>
      <c r="H18">
        <f>Tabela3[[#This Row],[Justiça Restaurativa - 0148919-15.2024.8.16.6000]]</f>
        <v>0</v>
      </c>
      <c r="I18">
        <f>Tabela3[[#This Row],[Capacitação de Facilitadores 0148959-94.2024.8.16.6000]]</f>
        <v>0</v>
      </c>
      <c r="J18">
        <f>Tabela3[[#This Row],[Acessibilidade e Inclusão - 0148938-21.2024.8.16.6000]]</f>
        <v>0</v>
      </c>
      <c r="K18">
        <f>Tabela3[[#This Row],[Política de Prevenção e Enfrentamento do Assédio Moral, do Assédio Sexual e da Discriminação.0148908-83.2024.8.16.6000]]</f>
        <v>0</v>
      </c>
      <c r="L18">
        <f>Tabela3[[#This Row],[SOCIOAMBIENTAL]]</f>
        <v>0</v>
      </c>
      <c r="M18">
        <f>Tabela3[[#This Row],[SUSTENTABILIDADE
https://portal.tjpr.jus.br/portletforms/frm.do?idFormulario=7430
0017859-16.2024.8.16.6000]]</f>
        <v>0</v>
      </c>
      <c r="N18">
        <f>Tabela3[[#This Row],[CURSO PARA MAGISTRADOS]]</f>
        <v>0</v>
      </c>
      <c r="O18">
        <f>Tabela3[[#This Row],[LIVRO DE REGISTRO]]</f>
        <v>0</v>
      </c>
      <c r="P18">
        <f>Tabela3[[#This Row],[DATA DO ULTIMO REGISTRO]]</f>
        <v>0</v>
      </c>
      <c r="Q18">
        <f>Tabela3[[#This Row],[REG DE INSTRUTORES2]]</f>
        <v>0</v>
      </c>
      <c r="R18">
        <f>Tabela3[[#This Row],[REGISTRO DE INSTRUTORES NO SEI]]</f>
        <v>0</v>
      </c>
      <c r="S18">
        <f>Tabela3[[#This Row],[2021]]</f>
        <v>0</v>
      </c>
      <c r="T18">
        <f>Tabela3[[#This Row],[2022]]</f>
        <v>0</v>
      </c>
      <c r="U18">
        <f>Tabela3[[#This Row],[2023]]</f>
        <v>0</v>
      </c>
      <c r="V18">
        <f>Tabela3[[#This Row],[REGISTRO NO SEI/2024]]</f>
        <v>0</v>
      </c>
      <c r="W18">
        <f>Tabela3[[#This Row],[2024]]</f>
        <v>0</v>
      </c>
      <c r="X18">
        <f>Tabela3[[#This Row],[REGISTRO NO SEI/2025]]</f>
        <v>0</v>
      </c>
      <c r="Y18">
        <f>Tabela3[[#This Row],[TOTAL CERTIFICADOS EMITIDOS/2025]]</f>
        <v>0</v>
      </c>
      <c r="Z18">
        <f>Tabela3[[#This Row],[1º trim/2025]]</f>
        <v>0</v>
      </c>
      <c r="AA18">
        <f>Tabela3[[#This Row],[2º trim/2025]]</f>
        <v>0</v>
      </c>
      <c r="AB18">
        <f>Tabela3[[#This Row],[3º trim/2025]]</f>
        <v>0</v>
      </c>
      <c r="AC18">
        <f>Tabela3[[#This Row],[4º trim/2025]]</f>
        <v>0</v>
      </c>
    </row>
    <row r="19" spans="1:29" x14ac:dyDescent="0.25">
      <c r="A19" s="293">
        <f>Tabela3[[#This Row],[MODALIDADE]]</f>
        <v>0</v>
      </c>
      <c r="B19" s="293">
        <f>Tabela3[[#This Row],[ID DA PLANILHA]]</f>
        <v>18</v>
      </c>
      <c r="C19" s="293">
        <f>Tabela3[[#This Row],[ANO]]</f>
        <v>1</v>
      </c>
      <c r="D19" s="293">
        <f>Tabela3[[#This Row],[SEI]]</f>
        <v>0</v>
      </c>
      <c r="E19" s="294" t="str">
        <f>Tabela3[[#This Row],[NOME DO Curso]]</f>
        <v>14B/18CM - UNIÃO DA VITÓRIA</v>
      </c>
      <c r="F19" s="294">
        <f>Tabela3[[#This Row],[NENHUMA CLASSIFICAÇÃO COPILOT]]</f>
        <v>0</v>
      </c>
      <c r="G19">
        <f>Tabela3[[#This Row],[Capacitação em Direitos Humanos, Gênero, Raça e Etnia; e em Depoimento Especial" - 0148945-13.2024.8.16.6000]]</f>
        <v>0</v>
      </c>
      <c r="H19">
        <f>Tabela3[[#This Row],[Justiça Restaurativa - 0148919-15.2024.8.16.6000]]</f>
        <v>0</v>
      </c>
      <c r="I19">
        <f>Tabela3[[#This Row],[Capacitação de Facilitadores 0148959-94.2024.8.16.6000]]</f>
        <v>0</v>
      </c>
      <c r="J19">
        <f>Tabela3[[#This Row],[Acessibilidade e Inclusão - 0148938-21.2024.8.16.6000]]</f>
        <v>0</v>
      </c>
      <c r="K19">
        <f>Tabela3[[#This Row],[Política de Prevenção e Enfrentamento do Assédio Moral, do Assédio Sexual e da Discriminação.0148908-83.2024.8.16.6000]]</f>
        <v>0</v>
      </c>
      <c r="L19">
        <f>Tabela3[[#This Row],[SOCIOAMBIENTAL]]</f>
        <v>0</v>
      </c>
      <c r="M19">
        <f>Tabela3[[#This Row],[SUSTENTABILIDADE
https://portal.tjpr.jus.br/portletforms/frm.do?idFormulario=7430
0017859-16.2024.8.16.6000]]</f>
        <v>0</v>
      </c>
      <c r="N19">
        <f>Tabela3[[#This Row],[CURSO PARA MAGISTRADOS]]</f>
        <v>0</v>
      </c>
      <c r="O19">
        <f>Tabela3[[#This Row],[LIVRO DE REGISTRO]]</f>
        <v>0</v>
      </c>
      <c r="P19">
        <f>Tabela3[[#This Row],[DATA DO ULTIMO REGISTRO]]</f>
        <v>0</v>
      </c>
      <c r="Q19">
        <f>Tabela3[[#This Row],[REG DE INSTRUTORES2]]</f>
        <v>0</v>
      </c>
      <c r="R19">
        <f>Tabela3[[#This Row],[REGISTRO DE INSTRUTORES NO SEI]]</f>
        <v>0</v>
      </c>
      <c r="S19">
        <f>Tabela3[[#This Row],[2021]]</f>
        <v>0</v>
      </c>
      <c r="T19">
        <f>Tabela3[[#This Row],[2022]]</f>
        <v>0</v>
      </c>
      <c r="U19">
        <f>Tabela3[[#This Row],[2023]]</f>
        <v>0</v>
      </c>
      <c r="V19">
        <f>Tabela3[[#This Row],[REGISTRO NO SEI/2024]]</f>
        <v>0</v>
      </c>
      <c r="W19">
        <f>Tabela3[[#This Row],[2024]]</f>
        <v>0</v>
      </c>
      <c r="X19">
        <f>Tabela3[[#This Row],[REGISTRO NO SEI/2025]]</f>
        <v>0</v>
      </c>
      <c r="Y19">
        <f>Tabela3[[#This Row],[TOTAL CERTIFICADOS EMITIDOS/2025]]</f>
        <v>0</v>
      </c>
      <c r="Z19">
        <f>Tabela3[[#This Row],[1º trim/2025]]</f>
        <v>0</v>
      </c>
      <c r="AA19">
        <f>Tabela3[[#This Row],[2º trim/2025]]</f>
        <v>0</v>
      </c>
      <c r="AB19">
        <f>Tabela3[[#This Row],[3º trim/2025]]</f>
        <v>0</v>
      </c>
      <c r="AC19">
        <f>Tabela3[[#This Row],[4º trim/2025]]</f>
        <v>0</v>
      </c>
    </row>
    <row r="20" spans="1:29" x14ac:dyDescent="0.25">
      <c r="A20" s="293">
        <f>Tabela3[[#This Row],[MODALIDADE]]</f>
        <v>0</v>
      </c>
      <c r="B20" s="293">
        <f>Tabela3[[#This Row],[ID DA PLANILHA]]</f>
        <v>19</v>
      </c>
      <c r="C20" s="293">
        <f>Tabela3[[#This Row],[ANO]]</f>
        <v>1</v>
      </c>
      <c r="D20" s="293">
        <f>Tabela3[[#This Row],[SEI]]</f>
        <v>0</v>
      </c>
      <c r="E20" s="294" t="str">
        <f>Tabela3[[#This Row],[NOME DO Curso]]</f>
        <v>14C/18CM - UNIÃO DA VITÓRIA</v>
      </c>
      <c r="F20" s="294">
        <f>Tabela3[[#This Row],[NENHUMA CLASSIFICAÇÃO COPILOT]]</f>
        <v>0</v>
      </c>
      <c r="G20">
        <f>Tabela3[[#This Row],[Capacitação em Direitos Humanos, Gênero, Raça e Etnia; e em Depoimento Especial" - 0148945-13.2024.8.16.6000]]</f>
        <v>0</v>
      </c>
      <c r="H20">
        <f>Tabela3[[#This Row],[Justiça Restaurativa - 0148919-15.2024.8.16.6000]]</f>
        <v>0</v>
      </c>
      <c r="I20">
        <f>Tabela3[[#This Row],[Capacitação de Facilitadores 0148959-94.2024.8.16.6000]]</f>
        <v>0</v>
      </c>
      <c r="J20">
        <f>Tabela3[[#This Row],[Acessibilidade e Inclusão - 0148938-21.2024.8.16.6000]]</f>
        <v>0</v>
      </c>
      <c r="K20">
        <f>Tabela3[[#This Row],[Política de Prevenção e Enfrentamento do Assédio Moral, do Assédio Sexual e da Discriminação.0148908-83.2024.8.16.6000]]</f>
        <v>0</v>
      </c>
      <c r="L20">
        <f>Tabela3[[#This Row],[SOCIOAMBIENTAL]]</f>
        <v>0</v>
      </c>
      <c r="M20">
        <f>Tabela3[[#This Row],[SUSTENTABILIDADE
https://portal.tjpr.jus.br/portletforms/frm.do?idFormulario=7430
0017859-16.2024.8.16.6000]]</f>
        <v>0</v>
      </c>
      <c r="N20">
        <f>Tabela3[[#This Row],[CURSO PARA MAGISTRADOS]]</f>
        <v>0</v>
      </c>
      <c r="O20">
        <f>Tabela3[[#This Row],[LIVRO DE REGISTRO]]</f>
        <v>0</v>
      </c>
      <c r="P20">
        <f>Tabela3[[#This Row],[DATA DO ULTIMO REGISTRO]]</f>
        <v>0</v>
      </c>
      <c r="Q20">
        <f>Tabela3[[#This Row],[REG DE INSTRUTORES2]]</f>
        <v>0</v>
      </c>
      <c r="R20">
        <f>Tabela3[[#This Row],[REGISTRO DE INSTRUTORES NO SEI]]</f>
        <v>0</v>
      </c>
      <c r="S20">
        <f>Tabela3[[#This Row],[2021]]</f>
        <v>0</v>
      </c>
      <c r="T20">
        <f>Tabela3[[#This Row],[2022]]</f>
        <v>0</v>
      </c>
      <c r="U20">
        <f>Tabela3[[#This Row],[2023]]</f>
        <v>0</v>
      </c>
      <c r="V20">
        <f>Tabela3[[#This Row],[REGISTRO NO SEI/2024]]</f>
        <v>0</v>
      </c>
      <c r="W20">
        <f>Tabela3[[#This Row],[2024]]</f>
        <v>0</v>
      </c>
      <c r="X20">
        <f>Tabela3[[#This Row],[REGISTRO NO SEI/2025]]</f>
        <v>0</v>
      </c>
      <c r="Y20">
        <f>Tabela3[[#This Row],[TOTAL CERTIFICADOS EMITIDOS/2025]]</f>
        <v>0</v>
      </c>
      <c r="Z20">
        <f>Tabela3[[#This Row],[1º trim/2025]]</f>
        <v>0</v>
      </c>
      <c r="AA20">
        <f>Tabela3[[#This Row],[2º trim/2025]]</f>
        <v>0</v>
      </c>
      <c r="AB20">
        <f>Tabela3[[#This Row],[3º trim/2025]]</f>
        <v>0</v>
      </c>
      <c r="AC20">
        <f>Tabela3[[#This Row],[4º trim/2025]]</f>
        <v>0</v>
      </c>
    </row>
    <row r="21" spans="1:29" x14ac:dyDescent="0.25">
      <c r="A21" s="293">
        <f>Tabela3[[#This Row],[MODALIDADE]]</f>
        <v>0</v>
      </c>
      <c r="B21" s="293">
        <f>Tabela3[[#This Row],[ID DA PLANILHA]]</f>
        <v>20</v>
      </c>
      <c r="C21" s="293">
        <f>Tabela3[[#This Row],[ANO]]</f>
        <v>1</v>
      </c>
      <c r="D21" s="293">
        <f>Tabela3[[#This Row],[SEI]]</f>
        <v>0</v>
      </c>
      <c r="E21" s="294" t="str">
        <f>Tabela3[[#This Row],[NOME DO Curso]]</f>
        <v>15A/17CM - CURITIBA</v>
      </c>
      <c r="F21" s="294">
        <f>Tabela3[[#This Row],[NENHUMA CLASSIFICAÇÃO COPILOT]]</f>
        <v>0</v>
      </c>
      <c r="G21">
        <f>Tabela3[[#This Row],[Capacitação em Direitos Humanos, Gênero, Raça e Etnia; e em Depoimento Especial" - 0148945-13.2024.8.16.6000]]</f>
        <v>0</v>
      </c>
      <c r="H21">
        <f>Tabela3[[#This Row],[Justiça Restaurativa - 0148919-15.2024.8.16.6000]]</f>
        <v>0</v>
      </c>
      <c r="I21">
        <f>Tabela3[[#This Row],[Capacitação de Facilitadores 0148959-94.2024.8.16.6000]]</f>
        <v>0</v>
      </c>
      <c r="J21">
        <f>Tabela3[[#This Row],[Acessibilidade e Inclusão - 0148938-21.2024.8.16.6000]]</f>
        <v>0</v>
      </c>
      <c r="K21">
        <f>Tabela3[[#This Row],[Política de Prevenção e Enfrentamento do Assédio Moral, do Assédio Sexual e da Discriminação.0148908-83.2024.8.16.6000]]</f>
        <v>0</v>
      </c>
      <c r="L21">
        <f>Tabela3[[#This Row],[SOCIOAMBIENTAL]]</f>
        <v>0</v>
      </c>
      <c r="M21">
        <f>Tabela3[[#This Row],[SUSTENTABILIDADE
https://portal.tjpr.jus.br/portletforms/frm.do?idFormulario=7430
0017859-16.2024.8.16.6000]]</f>
        <v>0</v>
      </c>
      <c r="N21">
        <f>Tabela3[[#This Row],[CURSO PARA MAGISTRADOS]]</f>
        <v>0</v>
      </c>
      <c r="O21">
        <f>Tabela3[[#This Row],[LIVRO DE REGISTRO]]</f>
        <v>0</v>
      </c>
      <c r="P21">
        <f>Tabela3[[#This Row],[DATA DO ULTIMO REGISTRO]]</f>
        <v>0</v>
      </c>
      <c r="Q21">
        <f>Tabela3[[#This Row],[REG DE INSTRUTORES2]]</f>
        <v>0</v>
      </c>
      <c r="R21">
        <f>Tabela3[[#This Row],[REGISTRO DE INSTRUTORES NO SEI]]</f>
        <v>0</v>
      </c>
      <c r="S21">
        <f>Tabela3[[#This Row],[2021]]</f>
        <v>0</v>
      </c>
      <c r="T21">
        <f>Tabela3[[#This Row],[2022]]</f>
        <v>0</v>
      </c>
      <c r="U21">
        <f>Tabela3[[#This Row],[2023]]</f>
        <v>0</v>
      </c>
      <c r="V21">
        <f>Tabela3[[#This Row],[REGISTRO NO SEI/2024]]</f>
        <v>0</v>
      </c>
      <c r="W21">
        <f>Tabela3[[#This Row],[2024]]</f>
        <v>0</v>
      </c>
      <c r="X21">
        <f>Tabela3[[#This Row],[REGISTRO NO SEI/2025]]</f>
        <v>0</v>
      </c>
      <c r="Y21">
        <f>Tabela3[[#This Row],[TOTAL CERTIFICADOS EMITIDOS/2025]]</f>
        <v>0</v>
      </c>
      <c r="Z21">
        <f>Tabela3[[#This Row],[1º trim/2025]]</f>
        <v>0</v>
      </c>
      <c r="AA21">
        <f>Tabela3[[#This Row],[2º trim/2025]]</f>
        <v>0</v>
      </c>
      <c r="AB21">
        <f>Tabela3[[#This Row],[3º trim/2025]]</f>
        <v>0</v>
      </c>
      <c r="AC21">
        <f>Tabela3[[#This Row],[4º trim/2025]]</f>
        <v>0</v>
      </c>
    </row>
    <row r="22" spans="1:29" x14ac:dyDescent="0.25">
      <c r="A22" s="293">
        <f>Tabela3[[#This Row],[MODALIDADE]]</f>
        <v>0</v>
      </c>
      <c r="B22" s="293">
        <f>Tabela3[[#This Row],[ID DA PLANILHA]]</f>
        <v>21</v>
      </c>
      <c r="C22" s="293">
        <f>Tabela3[[#This Row],[ANO]]</f>
        <v>1</v>
      </c>
      <c r="D22" s="293">
        <f>Tabela3[[#This Row],[SEI]]</f>
        <v>0</v>
      </c>
      <c r="E22" s="294" t="str">
        <f>Tabela3[[#This Row],[NOME DO Curso]]</f>
        <v>15A/18CM - PONTA GROSSA</v>
      </c>
      <c r="F22" s="294">
        <f>Tabela3[[#This Row],[NENHUMA CLASSIFICAÇÃO COPILOT]]</f>
        <v>0</v>
      </c>
      <c r="G22">
        <f>Tabela3[[#This Row],[Capacitação em Direitos Humanos, Gênero, Raça e Etnia; e em Depoimento Especial" - 0148945-13.2024.8.16.6000]]</f>
        <v>0</v>
      </c>
      <c r="H22">
        <f>Tabela3[[#This Row],[Justiça Restaurativa - 0148919-15.2024.8.16.6000]]</f>
        <v>0</v>
      </c>
      <c r="I22">
        <f>Tabela3[[#This Row],[Capacitação de Facilitadores 0148959-94.2024.8.16.6000]]</f>
        <v>0</v>
      </c>
      <c r="J22">
        <f>Tabela3[[#This Row],[Acessibilidade e Inclusão - 0148938-21.2024.8.16.6000]]</f>
        <v>0</v>
      </c>
      <c r="K22">
        <f>Tabela3[[#This Row],[Política de Prevenção e Enfrentamento do Assédio Moral, do Assédio Sexual e da Discriminação.0148908-83.2024.8.16.6000]]</f>
        <v>0</v>
      </c>
      <c r="L22">
        <f>Tabela3[[#This Row],[SOCIOAMBIENTAL]]</f>
        <v>0</v>
      </c>
      <c r="M22">
        <f>Tabela3[[#This Row],[SUSTENTABILIDADE
https://portal.tjpr.jus.br/portletforms/frm.do?idFormulario=7430
0017859-16.2024.8.16.6000]]</f>
        <v>0</v>
      </c>
      <c r="N22">
        <f>Tabela3[[#This Row],[CURSO PARA MAGISTRADOS]]</f>
        <v>0</v>
      </c>
      <c r="O22">
        <f>Tabela3[[#This Row],[LIVRO DE REGISTRO]]</f>
        <v>0</v>
      </c>
      <c r="P22">
        <f>Tabela3[[#This Row],[DATA DO ULTIMO REGISTRO]]</f>
        <v>0</v>
      </c>
      <c r="Q22">
        <f>Tabela3[[#This Row],[REG DE INSTRUTORES2]]</f>
        <v>0</v>
      </c>
      <c r="R22">
        <f>Tabela3[[#This Row],[REGISTRO DE INSTRUTORES NO SEI]]</f>
        <v>0</v>
      </c>
      <c r="S22">
        <f>Tabela3[[#This Row],[2021]]</f>
        <v>0</v>
      </c>
      <c r="T22">
        <f>Tabela3[[#This Row],[2022]]</f>
        <v>0</v>
      </c>
      <c r="U22">
        <f>Tabela3[[#This Row],[2023]]</f>
        <v>0</v>
      </c>
      <c r="V22">
        <f>Tabela3[[#This Row],[REGISTRO NO SEI/2024]]</f>
        <v>0</v>
      </c>
      <c r="W22">
        <f>Tabela3[[#This Row],[2024]]</f>
        <v>0</v>
      </c>
      <c r="X22">
        <f>Tabela3[[#This Row],[REGISTRO NO SEI/2025]]</f>
        <v>0</v>
      </c>
      <c r="Y22">
        <f>Tabela3[[#This Row],[TOTAL CERTIFICADOS EMITIDOS/2025]]</f>
        <v>0</v>
      </c>
      <c r="Z22">
        <f>Tabela3[[#This Row],[1º trim/2025]]</f>
        <v>0</v>
      </c>
      <c r="AA22">
        <f>Tabela3[[#This Row],[2º trim/2025]]</f>
        <v>0</v>
      </c>
      <c r="AB22">
        <f>Tabela3[[#This Row],[3º trim/2025]]</f>
        <v>0</v>
      </c>
      <c r="AC22">
        <f>Tabela3[[#This Row],[4º trim/2025]]</f>
        <v>0</v>
      </c>
    </row>
    <row r="23" spans="1:29" x14ac:dyDescent="0.25">
      <c r="A23" s="293">
        <f>Tabela3[[#This Row],[MODALIDADE]]</f>
        <v>0</v>
      </c>
      <c r="B23" s="293">
        <f>Tabela3[[#This Row],[ID DA PLANILHA]]</f>
        <v>22</v>
      </c>
      <c r="C23" s="293">
        <f>Tabela3[[#This Row],[ANO]]</f>
        <v>1</v>
      </c>
      <c r="D23" s="293">
        <f>Tabela3[[#This Row],[SEI]]</f>
        <v>0</v>
      </c>
      <c r="E23" s="294" t="str">
        <f>Tabela3[[#This Row],[NOME DO Curso]]</f>
        <v>15B/17CM - CURITIBA</v>
      </c>
      <c r="F23" s="294">
        <f>Tabela3[[#This Row],[NENHUMA CLASSIFICAÇÃO COPILOT]]</f>
        <v>0</v>
      </c>
      <c r="G23">
        <f>Tabela3[[#This Row],[Capacitação em Direitos Humanos, Gênero, Raça e Etnia; e em Depoimento Especial" - 0148945-13.2024.8.16.6000]]</f>
        <v>0</v>
      </c>
      <c r="H23">
        <f>Tabela3[[#This Row],[Justiça Restaurativa - 0148919-15.2024.8.16.6000]]</f>
        <v>0</v>
      </c>
      <c r="I23">
        <f>Tabela3[[#This Row],[Capacitação de Facilitadores 0148959-94.2024.8.16.6000]]</f>
        <v>0</v>
      </c>
      <c r="J23">
        <f>Tabela3[[#This Row],[Acessibilidade e Inclusão - 0148938-21.2024.8.16.6000]]</f>
        <v>0</v>
      </c>
      <c r="K23">
        <f>Tabela3[[#This Row],[Política de Prevenção e Enfrentamento do Assédio Moral, do Assédio Sexual e da Discriminação.0148908-83.2024.8.16.6000]]</f>
        <v>0</v>
      </c>
      <c r="L23">
        <f>Tabela3[[#This Row],[SOCIOAMBIENTAL]]</f>
        <v>0</v>
      </c>
      <c r="M23">
        <f>Tabela3[[#This Row],[SUSTENTABILIDADE
https://portal.tjpr.jus.br/portletforms/frm.do?idFormulario=7430
0017859-16.2024.8.16.6000]]</f>
        <v>0</v>
      </c>
      <c r="N23">
        <f>Tabela3[[#This Row],[CURSO PARA MAGISTRADOS]]</f>
        <v>0</v>
      </c>
      <c r="O23">
        <f>Tabela3[[#This Row],[LIVRO DE REGISTRO]]</f>
        <v>0</v>
      </c>
      <c r="P23">
        <f>Tabela3[[#This Row],[DATA DO ULTIMO REGISTRO]]</f>
        <v>0</v>
      </c>
      <c r="Q23">
        <f>Tabela3[[#This Row],[REG DE INSTRUTORES2]]</f>
        <v>0</v>
      </c>
      <c r="R23">
        <f>Tabela3[[#This Row],[REGISTRO DE INSTRUTORES NO SEI]]</f>
        <v>0</v>
      </c>
      <c r="S23">
        <f>Tabela3[[#This Row],[2021]]</f>
        <v>0</v>
      </c>
      <c r="T23">
        <f>Tabela3[[#This Row],[2022]]</f>
        <v>0</v>
      </c>
      <c r="U23">
        <f>Tabela3[[#This Row],[2023]]</f>
        <v>0</v>
      </c>
      <c r="V23">
        <f>Tabela3[[#This Row],[REGISTRO NO SEI/2024]]</f>
        <v>0</v>
      </c>
      <c r="W23">
        <f>Tabela3[[#This Row],[2024]]</f>
        <v>0</v>
      </c>
      <c r="X23">
        <f>Tabela3[[#This Row],[REGISTRO NO SEI/2025]]</f>
        <v>0</v>
      </c>
      <c r="Y23">
        <f>Tabela3[[#This Row],[TOTAL CERTIFICADOS EMITIDOS/2025]]</f>
        <v>0</v>
      </c>
      <c r="Z23">
        <f>Tabela3[[#This Row],[1º trim/2025]]</f>
        <v>0</v>
      </c>
      <c r="AA23">
        <f>Tabela3[[#This Row],[2º trim/2025]]</f>
        <v>0</v>
      </c>
      <c r="AB23">
        <f>Tabela3[[#This Row],[3º trim/2025]]</f>
        <v>0</v>
      </c>
      <c r="AC23">
        <f>Tabela3[[#This Row],[4º trim/2025]]</f>
        <v>0</v>
      </c>
    </row>
    <row r="24" spans="1:29" x14ac:dyDescent="0.25">
      <c r="A24" s="293">
        <f>Tabela3[[#This Row],[MODALIDADE]]</f>
        <v>0</v>
      </c>
      <c r="B24" s="293">
        <f>Tabela3[[#This Row],[ID DA PLANILHA]]</f>
        <v>23</v>
      </c>
      <c r="C24" s="293">
        <f>Tabela3[[#This Row],[ANO]]</f>
        <v>1</v>
      </c>
      <c r="D24" s="293">
        <f>Tabela3[[#This Row],[SEI]]</f>
        <v>0</v>
      </c>
      <c r="E24" s="294" t="str">
        <f>Tabela3[[#This Row],[NOME DO Curso]]</f>
        <v>15C/17CM - CURITIBA</v>
      </c>
      <c r="F24" s="294">
        <f>Tabela3[[#This Row],[NENHUMA CLASSIFICAÇÃO COPILOT]]</f>
        <v>0</v>
      </c>
      <c r="G24">
        <f>Tabela3[[#This Row],[Capacitação em Direitos Humanos, Gênero, Raça e Etnia; e em Depoimento Especial" - 0148945-13.2024.8.16.6000]]</f>
        <v>0</v>
      </c>
      <c r="H24">
        <f>Tabela3[[#This Row],[Justiça Restaurativa - 0148919-15.2024.8.16.6000]]</f>
        <v>0</v>
      </c>
      <c r="I24">
        <f>Tabela3[[#This Row],[Capacitação de Facilitadores 0148959-94.2024.8.16.6000]]</f>
        <v>0</v>
      </c>
      <c r="J24">
        <f>Tabela3[[#This Row],[Acessibilidade e Inclusão - 0148938-21.2024.8.16.6000]]</f>
        <v>0</v>
      </c>
      <c r="K24">
        <f>Tabela3[[#This Row],[Política de Prevenção e Enfrentamento do Assédio Moral, do Assédio Sexual e da Discriminação.0148908-83.2024.8.16.6000]]</f>
        <v>0</v>
      </c>
      <c r="L24">
        <f>Tabela3[[#This Row],[SOCIOAMBIENTAL]]</f>
        <v>0</v>
      </c>
      <c r="M24">
        <f>Tabela3[[#This Row],[SUSTENTABILIDADE
https://portal.tjpr.jus.br/portletforms/frm.do?idFormulario=7430
0017859-16.2024.8.16.6000]]</f>
        <v>0</v>
      </c>
      <c r="N24">
        <f>Tabela3[[#This Row],[CURSO PARA MAGISTRADOS]]</f>
        <v>0</v>
      </c>
      <c r="O24">
        <f>Tabela3[[#This Row],[LIVRO DE REGISTRO]]</f>
        <v>0</v>
      </c>
      <c r="P24">
        <f>Tabela3[[#This Row],[DATA DO ULTIMO REGISTRO]]</f>
        <v>0</v>
      </c>
      <c r="Q24">
        <f>Tabela3[[#This Row],[REG DE INSTRUTORES2]]</f>
        <v>0</v>
      </c>
      <c r="R24">
        <f>Tabela3[[#This Row],[REGISTRO DE INSTRUTORES NO SEI]]</f>
        <v>0</v>
      </c>
      <c r="S24">
        <f>Tabela3[[#This Row],[2021]]</f>
        <v>0</v>
      </c>
      <c r="T24">
        <f>Tabela3[[#This Row],[2022]]</f>
        <v>0</v>
      </c>
      <c r="U24">
        <f>Tabela3[[#This Row],[2023]]</f>
        <v>0</v>
      </c>
      <c r="V24">
        <f>Tabela3[[#This Row],[REGISTRO NO SEI/2024]]</f>
        <v>0</v>
      </c>
      <c r="W24">
        <f>Tabela3[[#This Row],[2024]]</f>
        <v>0</v>
      </c>
      <c r="X24">
        <f>Tabela3[[#This Row],[REGISTRO NO SEI/2025]]</f>
        <v>0</v>
      </c>
      <c r="Y24">
        <f>Tabela3[[#This Row],[TOTAL CERTIFICADOS EMITIDOS/2025]]</f>
        <v>0</v>
      </c>
      <c r="Z24">
        <f>Tabela3[[#This Row],[1º trim/2025]]</f>
        <v>0</v>
      </c>
      <c r="AA24">
        <f>Tabela3[[#This Row],[2º trim/2025]]</f>
        <v>0</v>
      </c>
      <c r="AB24">
        <f>Tabela3[[#This Row],[3º trim/2025]]</f>
        <v>0</v>
      </c>
      <c r="AC24">
        <f>Tabela3[[#This Row],[4º trim/2025]]</f>
        <v>0</v>
      </c>
    </row>
    <row r="25" spans="1:29" x14ac:dyDescent="0.25">
      <c r="A25" s="293">
        <f>Tabela3[[#This Row],[MODALIDADE]]</f>
        <v>0</v>
      </c>
      <c r="B25" s="293">
        <f>Tabela3[[#This Row],[ID DA PLANILHA]]</f>
        <v>24</v>
      </c>
      <c r="C25" s="293">
        <f>Tabela3[[#This Row],[ANO]]</f>
        <v>1</v>
      </c>
      <c r="D25" s="293">
        <f>Tabela3[[#This Row],[SEI]]</f>
        <v>0</v>
      </c>
      <c r="E25" s="294" t="str">
        <f>Tabela3[[#This Row],[NOME DO Curso]]</f>
        <v>16A/17CM - CURITIBA</v>
      </c>
      <c r="F25" s="294">
        <f>Tabela3[[#This Row],[NENHUMA CLASSIFICAÇÃO COPILOT]]</f>
        <v>0</v>
      </c>
      <c r="G25">
        <f>Tabela3[[#This Row],[Capacitação em Direitos Humanos, Gênero, Raça e Etnia; e em Depoimento Especial" - 0148945-13.2024.8.16.6000]]</f>
        <v>0</v>
      </c>
      <c r="H25">
        <f>Tabela3[[#This Row],[Justiça Restaurativa - 0148919-15.2024.8.16.6000]]</f>
        <v>0</v>
      </c>
      <c r="I25">
        <f>Tabela3[[#This Row],[Capacitação de Facilitadores 0148959-94.2024.8.16.6000]]</f>
        <v>0</v>
      </c>
      <c r="J25">
        <f>Tabela3[[#This Row],[Acessibilidade e Inclusão - 0148938-21.2024.8.16.6000]]</f>
        <v>0</v>
      </c>
      <c r="K25">
        <f>Tabela3[[#This Row],[Política de Prevenção e Enfrentamento do Assédio Moral, do Assédio Sexual e da Discriminação.0148908-83.2024.8.16.6000]]</f>
        <v>0</v>
      </c>
      <c r="L25">
        <f>Tabela3[[#This Row],[SOCIOAMBIENTAL]]</f>
        <v>0</v>
      </c>
      <c r="M25">
        <f>Tabela3[[#This Row],[SUSTENTABILIDADE
https://portal.tjpr.jus.br/portletforms/frm.do?idFormulario=7430
0017859-16.2024.8.16.6000]]</f>
        <v>0</v>
      </c>
      <c r="N25">
        <f>Tabela3[[#This Row],[CURSO PARA MAGISTRADOS]]</f>
        <v>0</v>
      </c>
      <c r="O25">
        <f>Tabela3[[#This Row],[LIVRO DE REGISTRO]]</f>
        <v>0</v>
      </c>
      <c r="P25">
        <f>Tabela3[[#This Row],[DATA DO ULTIMO REGISTRO]]</f>
        <v>0</v>
      </c>
      <c r="Q25">
        <f>Tabela3[[#This Row],[REG DE INSTRUTORES2]]</f>
        <v>0</v>
      </c>
      <c r="R25">
        <f>Tabela3[[#This Row],[REGISTRO DE INSTRUTORES NO SEI]]</f>
        <v>0</v>
      </c>
      <c r="S25">
        <f>Tabela3[[#This Row],[2021]]</f>
        <v>0</v>
      </c>
      <c r="T25">
        <f>Tabela3[[#This Row],[2022]]</f>
        <v>0</v>
      </c>
      <c r="U25">
        <f>Tabela3[[#This Row],[2023]]</f>
        <v>0</v>
      </c>
      <c r="V25">
        <f>Tabela3[[#This Row],[REGISTRO NO SEI/2024]]</f>
        <v>0</v>
      </c>
      <c r="W25">
        <f>Tabela3[[#This Row],[2024]]</f>
        <v>0</v>
      </c>
      <c r="X25">
        <f>Tabela3[[#This Row],[REGISTRO NO SEI/2025]]</f>
        <v>0</v>
      </c>
      <c r="Y25">
        <f>Tabela3[[#This Row],[TOTAL CERTIFICADOS EMITIDOS/2025]]</f>
        <v>0</v>
      </c>
      <c r="Z25">
        <f>Tabela3[[#This Row],[1º trim/2025]]</f>
        <v>0</v>
      </c>
      <c r="AA25">
        <f>Tabela3[[#This Row],[2º trim/2025]]</f>
        <v>0</v>
      </c>
      <c r="AB25">
        <f>Tabela3[[#This Row],[3º trim/2025]]</f>
        <v>0</v>
      </c>
      <c r="AC25">
        <f>Tabela3[[#This Row],[4º trim/2025]]</f>
        <v>0</v>
      </c>
    </row>
    <row r="26" spans="1:29" x14ac:dyDescent="0.25">
      <c r="A26" s="293">
        <f>Tabela3[[#This Row],[MODALIDADE]]</f>
        <v>0</v>
      </c>
      <c r="B26" s="293">
        <f>Tabela3[[#This Row],[ID DA PLANILHA]]</f>
        <v>25</v>
      </c>
      <c r="C26" s="293">
        <f>Tabela3[[#This Row],[ANO]]</f>
        <v>1</v>
      </c>
      <c r="D26" s="293">
        <f>Tabela3[[#This Row],[SEI]]</f>
        <v>0</v>
      </c>
      <c r="E26" s="294" t="str">
        <f>Tabela3[[#This Row],[NOME DO Curso]]</f>
        <v>16A/18CM - CURITIBA</v>
      </c>
      <c r="F26" s="294">
        <f>Tabela3[[#This Row],[NENHUMA CLASSIFICAÇÃO COPILOT]]</f>
        <v>0</v>
      </c>
      <c r="G26">
        <f>Tabela3[[#This Row],[Capacitação em Direitos Humanos, Gênero, Raça e Etnia; e em Depoimento Especial" - 0148945-13.2024.8.16.6000]]</f>
        <v>0</v>
      </c>
      <c r="H26">
        <f>Tabela3[[#This Row],[Justiça Restaurativa - 0148919-15.2024.8.16.6000]]</f>
        <v>0</v>
      </c>
      <c r="I26">
        <f>Tabela3[[#This Row],[Capacitação de Facilitadores 0148959-94.2024.8.16.6000]]</f>
        <v>0</v>
      </c>
      <c r="J26">
        <f>Tabela3[[#This Row],[Acessibilidade e Inclusão - 0148938-21.2024.8.16.6000]]</f>
        <v>0</v>
      </c>
      <c r="K26">
        <f>Tabela3[[#This Row],[Política de Prevenção e Enfrentamento do Assédio Moral, do Assédio Sexual e da Discriminação.0148908-83.2024.8.16.6000]]</f>
        <v>0</v>
      </c>
      <c r="L26">
        <f>Tabela3[[#This Row],[SOCIOAMBIENTAL]]</f>
        <v>0</v>
      </c>
      <c r="M26">
        <f>Tabela3[[#This Row],[SUSTENTABILIDADE
https://portal.tjpr.jus.br/portletforms/frm.do?idFormulario=7430
0017859-16.2024.8.16.6000]]</f>
        <v>0</v>
      </c>
      <c r="N26">
        <f>Tabela3[[#This Row],[CURSO PARA MAGISTRADOS]]</f>
        <v>0</v>
      </c>
      <c r="O26">
        <f>Tabela3[[#This Row],[LIVRO DE REGISTRO]]</f>
        <v>0</v>
      </c>
      <c r="P26">
        <f>Tabela3[[#This Row],[DATA DO ULTIMO REGISTRO]]</f>
        <v>0</v>
      </c>
      <c r="Q26">
        <f>Tabela3[[#This Row],[REG DE INSTRUTORES2]]</f>
        <v>0</v>
      </c>
      <c r="R26">
        <f>Tabela3[[#This Row],[REGISTRO DE INSTRUTORES NO SEI]]</f>
        <v>0</v>
      </c>
      <c r="S26">
        <f>Tabela3[[#This Row],[2021]]</f>
        <v>0</v>
      </c>
      <c r="T26">
        <f>Tabela3[[#This Row],[2022]]</f>
        <v>0</v>
      </c>
      <c r="U26">
        <f>Tabela3[[#This Row],[2023]]</f>
        <v>0</v>
      </c>
      <c r="V26">
        <f>Tabela3[[#This Row],[REGISTRO NO SEI/2024]]</f>
        <v>0</v>
      </c>
      <c r="W26">
        <f>Tabela3[[#This Row],[2024]]</f>
        <v>0</v>
      </c>
      <c r="X26">
        <f>Tabela3[[#This Row],[REGISTRO NO SEI/2025]]</f>
        <v>0</v>
      </c>
      <c r="Y26">
        <f>Tabela3[[#This Row],[TOTAL CERTIFICADOS EMITIDOS/2025]]</f>
        <v>0</v>
      </c>
      <c r="Z26">
        <f>Tabela3[[#This Row],[1º trim/2025]]</f>
        <v>0</v>
      </c>
      <c r="AA26">
        <f>Tabela3[[#This Row],[2º trim/2025]]</f>
        <v>0</v>
      </c>
      <c r="AB26">
        <f>Tabela3[[#This Row],[3º trim/2025]]</f>
        <v>0</v>
      </c>
      <c r="AC26">
        <f>Tabela3[[#This Row],[4º trim/2025]]</f>
        <v>0</v>
      </c>
    </row>
    <row r="27" spans="1:29" x14ac:dyDescent="0.25">
      <c r="A27" s="293">
        <f>Tabela3[[#This Row],[MODALIDADE]]</f>
        <v>0</v>
      </c>
      <c r="B27" s="293">
        <f>Tabela3[[#This Row],[ID DA PLANILHA]]</f>
        <v>26</v>
      </c>
      <c r="C27" s="293">
        <f>Tabela3[[#This Row],[ANO]]</f>
        <v>1</v>
      </c>
      <c r="D27" s="293">
        <f>Tabela3[[#This Row],[SEI]]</f>
        <v>0</v>
      </c>
      <c r="E27" s="294" t="str">
        <f>Tabela3[[#This Row],[NOME DO Curso]]</f>
        <v>16B/17CM - CURITIBA</v>
      </c>
      <c r="F27" s="294">
        <f>Tabela3[[#This Row],[NENHUMA CLASSIFICAÇÃO COPILOT]]</f>
        <v>0</v>
      </c>
      <c r="G27">
        <f>Tabela3[[#This Row],[Capacitação em Direitos Humanos, Gênero, Raça e Etnia; e em Depoimento Especial" - 0148945-13.2024.8.16.6000]]</f>
        <v>0</v>
      </c>
      <c r="H27">
        <f>Tabela3[[#This Row],[Justiça Restaurativa - 0148919-15.2024.8.16.6000]]</f>
        <v>0</v>
      </c>
      <c r="I27">
        <f>Tabela3[[#This Row],[Capacitação de Facilitadores 0148959-94.2024.8.16.6000]]</f>
        <v>0</v>
      </c>
      <c r="J27">
        <f>Tabela3[[#This Row],[Acessibilidade e Inclusão - 0148938-21.2024.8.16.6000]]</f>
        <v>0</v>
      </c>
      <c r="K27">
        <f>Tabela3[[#This Row],[Política de Prevenção e Enfrentamento do Assédio Moral, do Assédio Sexual e da Discriminação.0148908-83.2024.8.16.6000]]</f>
        <v>0</v>
      </c>
      <c r="L27">
        <f>Tabela3[[#This Row],[SOCIOAMBIENTAL]]</f>
        <v>0</v>
      </c>
      <c r="M27">
        <f>Tabela3[[#This Row],[SUSTENTABILIDADE
https://portal.tjpr.jus.br/portletforms/frm.do?idFormulario=7430
0017859-16.2024.8.16.6000]]</f>
        <v>0</v>
      </c>
      <c r="N27">
        <f>Tabela3[[#This Row],[CURSO PARA MAGISTRADOS]]</f>
        <v>0</v>
      </c>
      <c r="O27">
        <f>Tabela3[[#This Row],[LIVRO DE REGISTRO]]</f>
        <v>0</v>
      </c>
      <c r="P27">
        <f>Tabela3[[#This Row],[DATA DO ULTIMO REGISTRO]]</f>
        <v>0</v>
      </c>
      <c r="Q27">
        <f>Tabela3[[#This Row],[REG DE INSTRUTORES2]]</f>
        <v>0</v>
      </c>
      <c r="R27">
        <f>Tabela3[[#This Row],[REGISTRO DE INSTRUTORES NO SEI]]</f>
        <v>0</v>
      </c>
      <c r="S27">
        <f>Tabela3[[#This Row],[2021]]</f>
        <v>0</v>
      </c>
      <c r="T27">
        <f>Tabela3[[#This Row],[2022]]</f>
        <v>0</v>
      </c>
      <c r="U27">
        <f>Tabela3[[#This Row],[2023]]</f>
        <v>0</v>
      </c>
      <c r="V27">
        <f>Tabela3[[#This Row],[REGISTRO NO SEI/2024]]</f>
        <v>0</v>
      </c>
      <c r="W27">
        <f>Tabela3[[#This Row],[2024]]</f>
        <v>0</v>
      </c>
      <c r="X27">
        <f>Tabela3[[#This Row],[REGISTRO NO SEI/2025]]</f>
        <v>0</v>
      </c>
      <c r="Y27">
        <f>Tabela3[[#This Row],[TOTAL CERTIFICADOS EMITIDOS/2025]]</f>
        <v>0</v>
      </c>
      <c r="Z27">
        <f>Tabela3[[#This Row],[1º trim/2025]]</f>
        <v>0</v>
      </c>
      <c r="AA27">
        <f>Tabela3[[#This Row],[2º trim/2025]]</f>
        <v>0</v>
      </c>
      <c r="AB27">
        <f>Tabela3[[#This Row],[3º trim/2025]]</f>
        <v>0</v>
      </c>
      <c r="AC27">
        <f>Tabela3[[#This Row],[4º trim/2025]]</f>
        <v>0</v>
      </c>
    </row>
    <row r="28" spans="1:29" x14ac:dyDescent="0.25">
      <c r="A28" s="293">
        <f>Tabela3[[#This Row],[MODALIDADE]]</f>
        <v>0</v>
      </c>
      <c r="B28" s="293">
        <f>Tabela3[[#This Row],[ID DA PLANILHA]]</f>
        <v>27</v>
      </c>
      <c r="C28" s="293">
        <f>Tabela3[[#This Row],[ANO]]</f>
        <v>1</v>
      </c>
      <c r="D28" s="293">
        <f>Tabela3[[#This Row],[SEI]]</f>
        <v>0</v>
      </c>
      <c r="E28" s="294" t="str">
        <f>Tabela3[[#This Row],[NOME DO Curso]]</f>
        <v>16B/18CM - CURITIBA</v>
      </c>
      <c r="F28" s="294">
        <f>Tabela3[[#This Row],[NENHUMA CLASSIFICAÇÃO COPILOT]]</f>
        <v>0</v>
      </c>
      <c r="G28">
        <f>Tabela3[[#This Row],[Capacitação em Direitos Humanos, Gênero, Raça e Etnia; e em Depoimento Especial" - 0148945-13.2024.8.16.6000]]</f>
        <v>0</v>
      </c>
      <c r="H28">
        <f>Tabela3[[#This Row],[Justiça Restaurativa - 0148919-15.2024.8.16.6000]]</f>
        <v>0</v>
      </c>
      <c r="I28">
        <f>Tabela3[[#This Row],[Capacitação de Facilitadores 0148959-94.2024.8.16.6000]]</f>
        <v>0</v>
      </c>
      <c r="J28">
        <f>Tabela3[[#This Row],[Acessibilidade e Inclusão - 0148938-21.2024.8.16.6000]]</f>
        <v>0</v>
      </c>
      <c r="K28">
        <f>Tabela3[[#This Row],[Política de Prevenção e Enfrentamento do Assédio Moral, do Assédio Sexual e da Discriminação.0148908-83.2024.8.16.6000]]</f>
        <v>0</v>
      </c>
      <c r="L28">
        <f>Tabela3[[#This Row],[SOCIOAMBIENTAL]]</f>
        <v>0</v>
      </c>
      <c r="M28">
        <f>Tabela3[[#This Row],[SUSTENTABILIDADE
https://portal.tjpr.jus.br/portletforms/frm.do?idFormulario=7430
0017859-16.2024.8.16.6000]]</f>
        <v>0</v>
      </c>
      <c r="N28">
        <f>Tabela3[[#This Row],[CURSO PARA MAGISTRADOS]]</f>
        <v>0</v>
      </c>
      <c r="O28">
        <f>Tabela3[[#This Row],[LIVRO DE REGISTRO]]</f>
        <v>0</v>
      </c>
      <c r="P28">
        <f>Tabela3[[#This Row],[DATA DO ULTIMO REGISTRO]]</f>
        <v>0</v>
      </c>
      <c r="Q28">
        <f>Tabela3[[#This Row],[REG DE INSTRUTORES2]]</f>
        <v>0</v>
      </c>
      <c r="R28">
        <f>Tabela3[[#This Row],[REGISTRO DE INSTRUTORES NO SEI]]</f>
        <v>0</v>
      </c>
      <c r="S28">
        <f>Tabela3[[#This Row],[2021]]</f>
        <v>0</v>
      </c>
      <c r="T28">
        <f>Tabela3[[#This Row],[2022]]</f>
        <v>0</v>
      </c>
      <c r="U28">
        <f>Tabela3[[#This Row],[2023]]</f>
        <v>0</v>
      </c>
      <c r="V28">
        <f>Tabela3[[#This Row],[REGISTRO NO SEI/2024]]</f>
        <v>0</v>
      </c>
      <c r="W28">
        <f>Tabela3[[#This Row],[2024]]</f>
        <v>0</v>
      </c>
      <c r="X28">
        <f>Tabela3[[#This Row],[REGISTRO NO SEI/2025]]</f>
        <v>0</v>
      </c>
      <c r="Y28">
        <f>Tabela3[[#This Row],[TOTAL CERTIFICADOS EMITIDOS/2025]]</f>
        <v>0</v>
      </c>
      <c r="Z28">
        <f>Tabela3[[#This Row],[1º trim/2025]]</f>
        <v>0</v>
      </c>
      <c r="AA28">
        <f>Tabela3[[#This Row],[2º trim/2025]]</f>
        <v>0</v>
      </c>
      <c r="AB28">
        <f>Tabela3[[#This Row],[3º trim/2025]]</f>
        <v>0</v>
      </c>
      <c r="AC28">
        <f>Tabela3[[#This Row],[4º trim/2025]]</f>
        <v>0</v>
      </c>
    </row>
    <row r="29" spans="1:29" x14ac:dyDescent="0.25">
      <c r="A29" s="293">
        <f>Tabela3[[#This Row],[MODALIDADE]]</f>
        <v>0</v>
      </c>
      <c r="B29" s="293">
        <f>Tabela3[[#This Row],[ID DA PLANILHA]]</f>
        <v>28</v>
      </c>
      <c r="C29" s="293">
        <f>Tabela3[[#This Row],[ANO]]</f>
        <v>1</v>
      </c>
      <c r="D29" s="293">
        <f>Tabela3[[#This Row],[SEI]]</f>
        <v>0</v>
      </c>
      <c r="E29" s="294" t="str">
        <f>Tabela3[[#This Row],[NOME DO Curso]]</f>
        <v>17A/17CM - CURITIBA</v>
      </c>
      <c r="F29" s="294">
        <f>Tabela3[[#This Row],[NENHUMA CLASSIFICAÇÃO COPILOT]]</f>
        <v>0</v>
      </c>
      <c r="G29">
        <f>Tabela3[[#This Row],[Capacitação em Direitos Humanos, Gênero, Raça e Etnia; e em Depoimento Especial" - 0148945-13.2024.8.16.6000]]</f>
        <v>0</v>
      </c>
      <c r="H29">
        <f>Tabela3[[#This Row],[Justiça Restaurativa - 0148919-15.2024.8.16.6000]]</f>
        <v>0</v>
      </c>
      <c r="I29">
        <f>Tabela3[[#This Row],[Capacitação de Facilitadores 0148959-94.2024.8.16.6000]]</f>
        <v>0</v>
      </c>
      <c r="J29">
        <f>Tabela3[[#This Row],[Acessibilidade e Inclusão - 0148938-21.2024.8.16.6000]]</f>
        <v>0</v>
      </c>
      <c r="K29">
        <f>Tabela3[[#This Row],[Política de Prevenção e Enfrentamento do Assédio Moral, do Assédio Sexual e da Discriminação.0148908-83.2024.8.16.6000]]</f>
        <v>0</v>
      </c>
      <c r="L29">
        <f>Tabela3[[#This Row],[SOCIOAMBIENTAL]]</f>
        <v>0</v>
      </c>
      <c r="M29">
        <f>Tabela3[[#This Row],[SUSTENTABILIDADE
https://portal.tjpr.jus.br/portletforms/frm.do?idFormulario=7430
0017859-16.2024.8.16.6000]]</f>
        <v>0</v>
      </c>
      <c r="N29">
        <f>Tabela3[[#This Row],[CURSO PARA MAGISTRADOS]]</f>
        <v>0</v>
      </c>
      <c r="O29">
        <f>Tabela3[[#This Row],[LIVRO DE REGISTRO]]</f>
        <v>0</v>
      </c>
      <c r="P29">
        <f>Tabela3[[#This Row],[DATA DO ULTIMO REGISTRO]]</f>
        <v>0</v>
      </c>
      <c r="Q29">
        <f>Tabela3[[#This Row],[REG DE INSTRUTORES2]]</f>
        <v>0</v>
      </c>
      <c r="R29">
        <f>Tabela3[[#This Row],[REGISTRO DE INSTRUTORES NO SEI]]</f>
        <v>0</v>
      </c>
      <c r="S29">
        <f>Tabela3[[#This Row],[2021]]</f>
        <v>0</v>
      </c>
      <c r="T29">
        <f>Tabela3[[#This Row],[2022]]</f>
        <v>0</v>
      </c>
      <c r="U29">
        <f>Tabela3[[#This Row],[2023]]</f>
        <v>0</v>
      </c>
      <c r="V29">
        <f>Tabela3[[#This Row],[REGISTRO NO SEI/2024]]</f>
        <v>0</v>
      </c>
      <c r="W29">
        <f>Tabela3[[#This Row],[2024]]</f>
        <v>0</v>
      </c>
      <c r="X29">
        <f>Tabela3[[#This Row],[REGISTRO NO SEI/2025]]</f>
        <v>0</v>
      </c>
      <c r="Y29">
        <f>Tabela3[[#This Row],[TOTAL CERTIFICADOS EMITIDOS/2025]]</f>
        <v>0</v>
      </c>
      <c r="Z29">
        <f>Tabela3[[#This Row],[1º trim/2025]]</f>
        <v>0</v>
      </c>
      <c r="AA29">
        <f>Tabela3[[#This Row],[2º trim/2025]]</f>
        <v>0</v>
      </c>
      <c r="AB29">
        <f>Tabela3[[#This Row],[3º trim/2025]]</f>
        <v>0</v>
      </c>
      <c r="AC29">
        <f>Tabela3[[#This Row],[4º trim/2025]]</f>
        <v>0</v>
      </c>
    </row>
    <row r="30" spans="1:29" x14ac:dyDescent="0.25">
      <c r="A30" s="293">
        <f>Tabela3[[#This Row],[MODALIDADE]]</f>
        <v>0</v>
      </c>
      <c r="B30" s="293">
        <f>Tabela3[[#This Row],[ID DA PLANILHA]]</f>
        <v>29</v>
      </c>
      <c r="C30" s="293">
        <f>Tabela3[[#This Row],[ANO]]</f>
        <v>1</v>
      </c>
      <c r="D30" s="293">
        <f>Tabela3[[#This Row],[SEI]]</f>
        <v>0</v>
      </c>
      <c r="E30" s="294" t="str">
        <f>Tabela3[[#This Row],[NOME DO Curso]]</f>
        <v>17A/18CM - FOZ DO IGUAÇU</v>
      </c>
      <c r="F30" s="294">
        <f>Tabela3[[#This Row],[NENHUMA CLASSIFICAÇÃO COPILOT]]</f>
        <v>0</v>
      </c>
      <c r="G30">
        <f>Tabela3[[#This Row],[Capacitação em Direitos Humanos, Gênero, Raça e Etnia; e em Depoimento Especial" - 0148945-13.2024.8.16.6000]]</f>
        <v>0</v>
      </c>
      <c r="H30">
        <f>Tabela3[[#This Row],[Justiça Restaurativa - 0148919-15.2024.8.16.6000]]</f>
        <v>0</v>
      </c>
      <c r="I30">
        <f>Tabela3[[#This Row],[Capacitação de Facilitadores 0148959-94.2024.8.16.6000]]</f>
        <v>0</v>
      </c>
      <c r="J30">
        <f>Tabela3[[#This Row],[Acessibilidade e Inclusão - 0148938-21.2024.8.16.6000]]</f>
        <v>0</v>
      </c>
      <c r="K30">
        <f>Tabela3[[#This Row],[Política de Prevenção e Enfrentamento do Assédio Moral, do Assédio Sexual e da Discriminação.0148908-83.2024.8.16.6000]]</f>
        <v>0</v>
      </c>
      <c r="L30">
        <f>Tabela3[[#This Row],[SOCIOAMBIENTAL]]</f>
        <v>0</v>
      </c>
      <c r="M30">
        <f>Tabela3[[#This Row],[SUSTENTABILIDADE
https://portal.tjpr.jus.br/portletforms/frm.do?idFormulario=7430
0017859-16.2024.8.16.6000]]</f>
        <v>0</v>
      </c>
      <c r="N30">
        <f>Tabela3[[#This Row],[CURSO PARA MAGISTRADOS]]</f>
        <v>0</v>
      </c>
      <c r="O30">
        <f>Tabela3[[#This Row],[LIVRO DE REGISTRO]]</f>
        <v>0</v>
      </c>
      <c r="P30">
        <f>Tabela3[[#This Row],[DATA DO ULTIMO REGISTRO]]</f>
        <v>0</v>
      </c>
      <c r="Q30">
        <f>Tabela3[[#This Row],[REG DE INSTRUTORES2]]</f>
        <v>0</v>
      </c>
      <c r="R30">
        <f>Tabela3[[#This Row],[REGISTRO DE INSTRUTORES NO SEI]]</f>
        <v>0</v>
      </c>
      <c r="S30">
        <f>Tabela3[[#This Row],[2021]]</f>
        <v>0</v>
      </c>
      <c r="T30">
        <f>Tabela3[[#This Row],[2022]]</f>
        <v>0</v>
      </c>
      <c r="U30">
        <f>Tabela3[[#This Row],[2023]]</f>
        <v>0</v>
      </c>
      <c r="V30">
        <f>Tabela3[[#This Row],[REGISTRO NO SEI/2024]]</f>
        <v>0</v>
      </c>
      <c r="W30">
        <f>Tabela3[[#This Row],[2024]]</f>
        <v>0</v>
      </c>
      <c r="X30">
        <f>Tabela3[[#This Row],[REGISTRO NO SEI/2025]]</f>
        <v>0</v>
      </c>
      <c r="Y30">
        <f>Tabela3[[#This Row],[TOTAL CERTIFICADOS EMITIDOS/2025]]</f>
        <v>0</v>
      </c>
      <c r="Z30">
        <f>Tabela3[[#This Row],[1º trim/2025]]</f>
        <v>0</v>
      </c>
      <c r="AA30">
        <f>Tabela3[[#This Row],[2º trim/2025]]</f>
        <v>0</v>
      </c>
      <c r="AB30">
        <f>Tabela3[[#This Row],[3º trim/2025]]</f>
        <v>0</v>
      </c>
      <c r="AC30">
        <f>Tabela3[[#This Row],[4º trim/2025]]</f>
        <v>0</v>
      </c>
    </row>
    <row r="31" spans="1:29" x14ac:dyDescent="0.25">
      <c r="A31" s="293">
        <f>Tabela3[[#This Row],[MODALIDADE]]</f>
        <v>0</v>
      </c>
      <c r="B31" s="293">
        <f>Tabela3[[#This Row],[ID DA PLANILHA]]</f>
        <v>30</v>
      </c>
      <c r="C31" s="293">
        <f>Tabela3[[#This Row],[ANO]]</f>
        <v>1</v>
      </c>
      <c r="D31" s="293">
        <f>Tabela3[[#This Row],[SEI]]</f>
        <v>0</v>
      </c>
      <c r="E31" s="294" t="str">
        <f>Tabela3[[#This Row],[NOME DO Curso]]</f>
        <v>17B/17CM - CURITIBA</v>
      </c>
      <c r="F31" s="294">
        <f>Tabela3[[#This Row],[NENHUMA CLASSIFICAÇÃO COPILOT]]</f>
        <v>0</v>
      </c>
      <c r="G31">
        <f>Tabela3[[#This Row],[Capacitação em Direitos Humanos, Gênero, Raça e Etnia; e em Depoimento Especial" - 0148945-13.2024.8.16.6000]]</f>
        <v>0</v>
      </c>
      <c r="H31">
        <f>Tabela3[[#This Row],[Justiça Restaurativa - 0148919-15.2024.8.16.6000]]</f>
        <v>0</v>
      </c>
      <c r="I31">
        <f>Tabela3[[#This Row],[Capacitação de Facilitadores 0148959-94.2024.8.16.6000]]</f>
        <v>0</v>
      </c>
      <c r="J31">
        <f>Tabela3[[#This Row],[Acessibilidade e Inclusão - 0148938-21.2024.8.16.6000]]</f>
        <v>0</v>
      </c>
      <c r="K31">
        <f>Tabela3[[#This Row],[Política de Prevenção e Enfrentamento do Assédio Moral, do Assédio Sexual e da Discriminação.0148908-83.2024.8.16.6000]]</f>
        <v>0</v>
      </c>
      <c r="L31">
        <f>Tabela3[[#This Row],[SOCIOAMBIENTAL]]</f>
        <v>0</v>
      </c>
      <c r="M31">
        <f>Tabela3[[#This Row],[SUSTENTABILIDADE
https://portal.tjpr.jus.br/portletforms/frm.do?idFormulario=7430
0017859-16.2024.8.16.6000]]</f>
        <v>0</v>
      </c>
      <c r="N31">
        <f>Tabela3[[#This Row],[CURSO PARA MAGISTRADOS]]</f>
        <v>0</v>
      </c>
      <c r="O31">
        <f>Tabela3[[#This Row],[LIVRO DE REGISTRO]]</f>
        <v>0</v>
      </c>
      <c r="P31">
        <f>Tabela3[[#This Row],[DATA DO ULTIMO REGISTRO]]</f>
        <v>0</v>
      </c>
      <c r="Q31">
        <f>Tabela3[[#This Row],[REG DE INSTRUTORES2]]</f>
        <v>0</v>
      </c>
      <c r="R31">
        <f>Tabela3[[#This Row],[REGISTRO DE INSTRUTORES NO SEI]]</f>
        <v>0</v>
      </c>
      <c r="S31">
        <f>Tabela3[[#This Row],[2021]]</f>
        <v>0</v>
      </c>
      <c r="T31">
        <f>Tabela3[[#This Row],[2022]]</f>
        <v>0</v>
      </c>
      <c r="U31">
        <f>Tabela3[[#This Row],[2023]]</f>
        <v>0</v>
      </c>
      <c r="V31">
        <f>Tabela3[[#This Row],[REGISTRO NO SEI/2024]]</f>
        <v>0</v>
      </c>
      <c r="W31">
        <f>Tabela3[[#This Row],[2024]]</f>
        <v>0</v>
      </c>
      <c r="X31">
        <f>Tabela3[[#This Row],[REGISTRO NO SEI/2025]]</f>
        <v>0</v>
      </c>
      <c r="Y31">
        <f>Tabela3[[#This Row],[TOTAL CERTIFICADOS EMITIDOS/2025]]</f>
        <v>0</v>
      </c>
      <c r="Z31">
        <f>Tabela3[[#This Row],[1º trim/2025]]</f>
        <v>0</v>
      </c>
      <c r="AA31">
        <f>Tabela3[[#This Row],[2º trim/2025]]</f>
        <v>0</v>
      </c>
      <c r="AB31">
        <f>Tabela3[[#This Row],[3º trim/2025]]</f>
        <v>0</v>
      </c>
      <c r="AC31">
        <f>Tabela3[[#This Row],[4º trim/2025]]</f>
        <v>0</v>
      </c>
    </row>
    <row r="32" spans="1:29" x14ac:dyDescent="0.25">
      <c r="A32" s="293">
        <f>Tabela3[[#This Row],[MODALIDADE]]</f>
        <v>0</v>
      </c>
      <c r="B32" s="293">
        <f>Tabela3[[#This Row],[ID DA PLANILHA]]</f>
        <v>31</v>
      </c>
      <c r="C32" s="293">
        <f>Tabela3[[#This Row],[ANO]]</f>
        <v>1</v>
      </c>
      <c r="D32" s="293">
        <f>Tabela3[[#This Row],[SEI]]</f>
        <v>0</v>
      </c>
      <c r="E32" s="294" t="str">
        <f>Tabela3[[#This Row],[NOME DO Curso]]</f>
        <v>17B/18CM - FOZ DO IGUAÇU</v>
      </c>
      <c r="F32" s="294">
        <f>Tabela3[[#This Row],[NENHUMA CLASSIFICAÇÃO COPILOT]]</f>
        <v>0</v>
      </c>
      <c r="G32">
        <f>Tabela3[[#This Row],[Capacitação em Direitos Humanos, Gênero, Raça e Etnia; e em Depoimento Especial" - 0148945-13.2024.8.16.6000]]</f>
        <v>0</v>
      </c>
      <c r="H32">
        <f>Tabela3[[#This Row],[Justiça Restaurativa - 0148919-15.2024.8.16.6000]]</f>
        <v>0</v>
      </c>
      <c r="I32">
        <f>Tabela3[[#This Row],[Capacitação de Facilitadores 0148959-94.2024.8.16.6000]]</f>
        <v>0</v>
      </c>
      <c r="J32">
        <f>Tabela3[[#This Row],[Acessibilidade e Inclusão - 0148938-21.2024.8.16.6000]]</f>
        <v>0</v>
      </c>
      <c r="K32">
        <f>Tabela3[[#This Row],[Política de Prevenção e Enfrentamento do Assédio Moral, do Assédio Sexual e da Discriminação.0148908-83.2024.8.16.6000]]</f>
        <v>0</v>
      </c>
      <c r="L32">
        <f>Tabela3[[#This Row],[SOCIOAMBIENTAL]]</f>
        <v>0</v>
      </c>
      <c r="M32">
        <f>Tabela3[[#This Row],[SUSTENTABILIDADE
https://portal.tjpr.jus.br/portletforms/frm.do?idFormulario=7430
0017859-16.2024.8.16.6000]]</f>
        <v>0</v>
      </c>
      <c r="N32">
        <f>Tabela3[[#This Row],[CURSO PARA MAGISTRADOS]]</f>
        <v>0</v>
      </c>
      <c r="O32">
        <f>Tabela3[[#This Row],[LIVRO DE REGISTRO]]</f>
        <v>0</v>
      </c>
      <c r="P32">
        <f>Tabela3[[#This Row],[DATA DO ULTIMO REGISTRO]]</f>
        <v>0</v>
      </c>
      <c r="Q32">
        <f>Tabela3[[#This Row],[REG DE INSTRUTORES2]]</f>
        <v>0</v>
      </c>
      <c r="R32">
        <f>Tabela3[[#This Row],[REGISTRO DE INSTRUTORES NO SEI]]</f>
        <v>0</v>
      </c>
      <c r="S32">
        <f>Tabela3[[#This Row],[2021]]</f>
        <v>0</v>
      </c>
      <c r="T32">
        <f>Tabela3[[#This Row],[2022]]</f>
        <v>0</v>
      </c>
      <c r="U32">
        <f>Tabela3[[#This Row],[2023]]</f>
        <v>0</v>
      </c>
      <c r="V32">
        <f>Tabela3[[#This Row],[REGISTRO NO SEI/2024]]</f>
        <v>0</v>
      </c>
      <c r="W32">
        <f>Tabela3[[#This Row],[2024]]</f>
        <v>0</v>
      </c>
      <c r="X32">
        <f>Tabela3[[#This Row],[REGISTRO NO SEI/2025]]</f>
        <v>0</v>
      </c>
      <c r="Y32">
        <f>Tabela3[[#This Row],[TOTAL CERTIFICADOS EMITIDOS/2025]]</f>
        <v>0</v>
      </c>
      <c r="Z32">
        <f>Tabela3[[#This Row],[1º trim/2025]]</f>
        <v>0</v>
      </c>
      <c r="AA32">
        <f>Tabela3[[#This Row],[2º trim/2025]]</f>
        <v>0</v>
      </c>
      <c r="AB32">
        <f>Tabela3[[#This Row],[3º trim/2025]]</f>
        <v>0</v>
      </c>
      <c r="AC32">
        <f>Tabela3[[#This Row],[4º trim/2025]]</f>
        <v>0</v>
      </c>
    </row>
    <row r="33" spans="1:29" x14ac:dyDescent="0.25">
      <c r="A33" s="293">
        <f>Tabela3[[#This Row],[MODALIDADE]]</f>
        <v>0</v>
      </c>
      <c r="B33" s="293">
        <f>Tabela3[[#This Row],[ID DA PLANILHA]]</f>
        <v>32</v>
      </c>
      <c r="C33" s="293">
        <f>Tabela3[[#This Row],[ANO]]</f>
        <v>1</v>
      </c>
      <c r="D33" s="293">
        <f>Tabela3[[#This Row],[SEI]]</f>
        <v>0</v>
      </c>
      <c r="E33" s="294" t="str">
        <f>Tabela3[[#This Row],[NOME DO Curso]]</f>
        <v>18A/17CM - CURITIBA</v>
      </c>
      <c r="F33" s="294">
        <f>Tabela3[[#This Row],[NENHUMA CLASSIFICAÇÃO COPILOT]]</f>
        <v>0</v>
      </c>
      <c r="G33">
        <f>Tabela3[[#This Row],[Capacitação em Direitos Humanos, Gênero, Raça e Etnia; e em Depoimento Especial" - 0148945-13.2024.8.16.6000]]</f>
        <v>0</v>
      </c>
      <c r="H33">
        <f>Tabela3[[#This Row],[Justiça Restaurativa - 0148919-15.2024.8.16.6000]]</f>
        <v>0</v>
      </c>
      <c r="I33">
        <f>Tabela3[[#This Row],[Capacitação de Facilitadores 0148959-94.2024.8.16.6000]]</f>
        <v>0</v>
      </c>
      <c r="J33">
        <f>Tabela3[[#This Row],[Acessibilidade e Inclusão - 0148938-21.2024.8.16.6000]]</f>
        <v>0</v>
      </c>
      <c r="K33">
        <f>Tabela3[[#This Row],[Política de Prevenção e Enfrentamento do Assédio Moral, do Assédio Sexual e da Discriminação.0148908-83.2024.8.16.6000]]</f>
        <v>0</v>
      </c>
      <c r="L33">
        <f>Tabela3[[#This Row],[SOCIOAMBIENTAL]]</f>
        <v>0</v>
      </c>
      <c r="M33">
        <f>Tabela3[[#This Row],[SUSTENTABILIDADE
https://portal.tjpr.jus.br/portletforms/frm.do?idFormulario=7430
0017859-16.2024.8.16.6000]]</f>
        <v>0</v>
      </c>
      <c r="N33">
        <f>Tabela3[[#This Row],[CURSO PARA MAGISTRADOS]]</f>
        <v>0</v>
      </c>
      <c r="O33">
        <f>Tabela3[[#This Row],[LIVRO DE REGISTRO]]</f>
        <v>0</v>
      </c>
      <c r="P33">
        <f>Tabela3[[#This Row],[DATA DO ULTIMO REGISTRO]]</f>
        <v>0</v>
      </c>
      <c r="Q33">
        <f>Tabela3[[#This Row],[REG DE INSTRUTORES2]]</f>
        <v>0</v>
      </c>
      <c r="R33">
        <f>Tabela3[[#This Row],[REGISTRO DE INSTRUTORES NO SEI]]</f>
        <v>0</v>
      </c>
      <c r="S33">
        <f>Tabela3[[#This Row],[2021]]</f>
        <v>0</v>
      </c>
      <c r="T33">
        <f>Tabela3[[#This Row],[2022]]</f>
        <v>0</v>
      </c>
      <c r="U33">
        <f>Tabela3[[#This Row],[2023]]</f>
        <v>0</v>
      </c>
      <c r="V33">
        <f>Tabela3[[#This Row],[REGISTRO NO SEI/2024]]</f>
        <v>0</v>
      </c>
      <c r="W33">
        <f>Tabela3[[#This Row],[2024]]</f>
        <v>0</v>
      </c>
      <c r="X33">
        <f>Tabela3[[#This Row],[REGISTRO NO SEI/2025]]</f>
        <v>0</v>
      </c>
      <c r="Y33">
        <f>Tabela3[[#This Row],[TOTAL CERTIFICADOS EMITIDOS/2025]]</f>
        <v>0</v>
      </c>
      <c r="Z33">
        <f>Tabela3[[#This Row],[1º trim/2025]]</f>
        <v>0</v>
      </c>
      <c r="AA33">
        <f>Tabela3[[#This Row],[2º trim/2025]]</f>
        <v>0</v>
      </c>
      <c r="AB33">
        <f>Tabela3[[#This Row],[3º trim/2025]]</f>
        <v>0</v>
      </c>
      <c r="AC33">
        <f>Tabela3[[#This Row],[4º trim/2025]]</f>
        <v>0</v>
      </c>
    </row>
    <row r="34" spans="1:29" x14ac:dyDescent="0.25">
      <c r="A34" s="293">
        <f>Tabela3[[#This Row],[MODALIDADE]]</f>
        <v>0</v>
      </c>
      <c r="B34" s="293">
        <f>Tabela3[[#This Row],[ID DA PLANILHA]]</f>
        <v>33</v>
      </c>
      <c r="C34" s="293">
        <f>Tabela3[[#This Row],[ANO]]</f>
        <v>1</v>
      </c>
      <c r="D34" s="293">
        <f>Tabela3[[#This Row],[SEI]]</f>
        <v>0</v>
      </c>
      <c r="E34" s="294" t="str">
        <f>Tabela3[[#This Row],[NOME DO Curso]]</f>
        <v>18A/18CM - CORNÉLIO PROCÓPIO</v>
      </c>
      <c r="F34" s="294">
        <f>Tabela3[[#This Row],[NENHUMA CLASSIFICAÇÃO COPILOT]]</f>
        <v>0</v>
      </c>
      <c r="G34">
        <f>Tabela3[[#This Row],[Capacitação em Direitos Humanos, Gênero, Raça e Etnia; e em Depoimento Especial" - 0148945-13.2024.8.16.6000]]</f>
        <v>0</v>
      </c>
      <c r="H34">
        <f>Tabela3[[#This Row],[Justiça Restaurativa - 0148919-15.2024.8.16.6000]]</f>
        <v>0</v>
      </c>
      <c r="I34">
        <f>Tabela3[[#This Row],[Capacitação de Facilitadores 0148959-94.2024.8.16.6000]]</f>
        <v>0</v>
      </c>
      <c r="J34">
        <f>Tabela3[[#This Row],[Acessibilidade e Inclusão - 0148938-21.2024.8.16.6000]]</f>
        <v>0</v>
      </c>
      <c r="K34">
        <f>Tabela3[[#This Row],[Política de Prevenção e Enfrentamento do Assédio Moral, do Assédio Sexual e da Discriminação.0148908-83.2024.8.16.6000]]</f>
        <v>0</v>
      </c>
      <c r="L34">
        <f>Tabela3[[#This Row],[SOCIOAMBIENTAL]]</f>
        <v>0</v>
      </c>
      <c r="M34">
        <f>Tabela3[[#This Row],[SUSTENTABILIDADE
https://portal.tjpr.jus.br/portletforms/frm.do?idFormulario=7430
0017859-16.2024.8.16.6000]]</f>
        <v>0</v>
      </c>
      <c r="N34">
        <f>Tabela3[[#This Row],[CURSO PARA MAGISTRADOS]]</f>
        <v>0</v>
      </c>
      <c r="O34">
        <f>Tabela3[[#This Row],[LIVRO DE REGISTRO]]</f>
        <v>0</v>
      </c>
      <c r="P34">
        <f>Tabela3[[#This Row],[DATA DO ULTIMO REGISTRO]]</f>
        <v>0</v>
      </c>
      <c r="Q34">
        <f>Tabela3[[#This Row],[REG DE INSTRUTORES2]]</f>
        <v>0</v>
      </c>
      <c r="R34">
        <f>Tabela3[[#This Row],[REGISTRO DE INSTRUTORES NO SEI]]</f>
        <v>0</v>
      </c>
      <c r="S34">
        <f>Tabela3[[#This Row],[2021]]</f>
        <v>0</v>
      </c>
      <c r="T34">
        <f>Tabela3[[#This Row],[2022]]</f>
        <v>0</v>
      </c>
      <c r="U34">
        <f>Tabela3[[#This Row],[2023]]</f>
        <v>0</v>
      </c>
      <c r="V34">
        <f>Tabela3[[#This Row],[REGISTRO NO SEI/2024]]</f>
        <v>0</v>
      </c>
      <c r="W34">
        <f>Tabela3[[#This Row],[2024]]</f>
        <v>0</v>
      </c>
      <c r="X34">
        <f>Tabela3[[#This Row],[REGISTRO NO SEI/2025]]</f>
        <v>0</v>
      </c>
      <c r="Y34">
        <f>Tabela3[[#This Row],[TOTAL CERTIFICADOS EMITIDOS/2025]]</f>
        <v>0</v>
      </c>
      <c r="Z34">
        <f>Tabela3[[#This Row],[1º trim/2025]]</f>
        <v>0</v>
      </c>
      <c r="AA34">
        <f>Tabela3[[#This Row],[2º trim/2025]]</f>
        <v>0</v>
      </c>
      <c r="AB34">
        <f>Tabela3[[#This Row],[3º trim/2025]]</f>
        <v>0</v>
      </c>
      <c r="AC34">
        <f>Tabela3[[#This Row],[4º trim/2025]]</f>
        <v>0</v>
      </c>
    </row>
    <row r="35" spans="1:29" x14ac:dyDescent="0.25">
      <c r="A35" s="293">
        <f>Tabela3[[#This Row],[MODALIDADE]]</f>
        <v>0</v>
      </c>
      <c r="B35" s="293">
        <f>Tabela3[[#This Row],[ID DA PLANILHA]]</f>
        <v>34</v>
      </c>
      <c r="C35" s="293">
        <f>Tabela3[[#This Row],[ANO]]</f>
        <v>1</v>
      </c>
      <c r="D35" s="293">
        <f>Tabela3[[#This Row],[SEI]]</f>
        <v>0</v>
      </c>
      <c r="E35" s="294" t="str">
        <f>Tabela3[[#This Row],[NOME DO Curso]]</f>
        <v>18B/17CM - CURITIBA</v>
      </c>
      <c r="F35" s="294">
        <f>Tabela3[[#This Row],[NENHUMA CLASSIFICAÇÃO COPILOT]]</f>
        <v>0</v>
      </c>
      <c r="G35">
        <f>Tabela3[[#This Row],[Capacitação em Direitos Humanos, Gênero, Raça e Etnia; e em Depoimento Especial" - 0148945-13.2024.8.16.6000]]</f>
        <v>0</v>
      </c>
      <c r="H35">
        <f>Tabela3[[#This Row],[Justiça Restaurativa - 0148919-15.2024.8.16.6000]]</f>
        <v>0</v>
      </c>
      <c r="I35">
        <f>Tabela3[[#This Row],[Capacitação de Facilitadores 0148959-94.2024.8.16.6000]]</f>
        <v>0</v>
      </c>
      <c r="J35">
        <f>Tabela3[[#This Row],[Acessibilidade e Inclusão - 0148938-21.2024.8.16.6000]]</f>
        <v>0</v>
      </c>
      <c r="K35">
        <f>Tabela3[[#This Row],[Política de Prevenção e Enfrentamento do Assédio Moral, do Assédio Sexual e da Discriminação.0148908-83.2024.8.16.6000]]</f>
        <v>0</v>
      </c>
      <c r="L35">
        <f>Tabela3[[#This Row],[SOCIOAMBIENTAL]]</f>
        <v>0</v>
      </c>
      <c r="M35">
        <f>Tabela3[[#This Row],[SUSTENTABILIDADE
https://portal.tjpr.jus.br/portletforms/frm.do?idFormulario=7430
0017859-16.2024.8.16.6000]]</f>
        <v>0</v>
      </c>
      <c r="N35">
        <f>Tabela3[[#This Row],[CURSO PARA MAGISTRADOS]]</f>
        <v>0</v>
      </c>
      <c r="O35">
        <f>Tabela3[[#This Row],[LIVRO DE REGISTRO]]</f>
        <v>0</v>
      </c>
      <c r="P35">
        <f>Tabela3[[#This Row],[DATA DO ULTIMO REGISTRO]]</f>
        <v>0</v>
      </c>
      <c r="Q35">
        <f>Tabela3[[#This Row],[REG DE INSTRUTORES2]]</f>
        <v>0</v>
      </c>
      <c r="R35">
        <f>Tabela3[[#This Row],[REGISTRO DE INSTRUTORES NO SEI]]</f>
        <v>0</v>
      </c>
      <c r="S35">
        <f>Tabela3[[#This Row],[2021]]</f>
        <v>0</v>
      </c>
      <c r="T35">
        <f>Tabela3[[#This Row],[2022]]</f>
        <v>0</v>
      </c>
      <c r="U35">
        <f>Tabela3[[#This Row],[2023]]</f>
        <v>0</v>
      </c>
      <c r="V35">
        <f>Tabela3[[#This Row],[REGISTRO NO SEI/2024]]</f>
        <v>0</v>
      </c>
      <c r="W35">
        <f>Tabela3[[#This Row],[2024]]</f>
        <v>0</v>
      </c>
      <c r="X35">
        <f>Tabela3[[#This Row],[REGISTRO NO SEI/2025]]</f>
        <v>0</v>
      </c>
      <c r="Y35">
        <f>Tabela3[[#This Row],[TOTAL CERTIFICADOS EMITIDOS/2025]]</f>
        <v>0</v>
      </c>
      <c r="Z35">
        <f>Tabela3[[#This Row],[1º trim/2025]]</f>
        <v>0</v>
      </c>
      <c r="AA35">
        <f>Tabela3[[#This Row],[2º trim/2025]]</f>
        <v>0</v>
      </c>
      <c r="AB35">
        <f>Tabela3[[#This Row],[3º trim/2025]]</f>
        <v>0</v>
      </c>
      <c r="AC35">
        <f>Tabela3[[#This Row],[4º trim/2025]]</f>
        <v>0</v>
      </c>
    </row>
    <row r="36" spans="1:29" x14ac:dyDescent="0.25">
      <c r="A36" s="293">
        <f>Tabela3[[#This Row],[MODALIDADE]]</f>
        <v>0</v>
      </c>
      <c r="B36" s="293">
        <f>Tabela3[[#This Row],[ID DA PLANILHA]]</f>
        <v>35</v>
      </c>
      <c r="C36" s="293">
        <f>Tabela3[[#This Row],[ANO]]</f>
        <v>1</v>
      </c>
      <c r="D36" s="293">
        <f>Tabela3[[#This Row],[SEI]]</f>
        <v>0</v>
      </c>
      <c r="E36" s="294" t="str">
        <f>Tabela3[[#This Row],[NOME DO Curso]]</f>
        <v>18C/17CM - CURITIBA</v>
      </c>
      <c r="F36" s="294">
        <f>Tabela3[[#This Row],[NENHUMA CLASSIFICAÇÃO COPILOT]]</f>
        <v>0</v>
      </c>
      <c r="G36">
        <f>Tabela3[[#This Row],[Capacitação em Direitos Humanos, Gênero, Raça e Etnia; e em Depoimento Especial" - 0148945-13.2024.8.16.6000]]</f>
        <v>0</v>
      </c>
      <c r="H36">
        <f>Tabela3[[#This Row],[Justiça Restaurativa - 0148919-15.2024.8.16.6000]]</f>
        <v>0</v>
      </c>
      <c r="I36">
        <f>Tabela3[[#This Row],[Capacitação de Facilitadores 0148959-94.2024.8.16.6000]]</f>
        <v>0</v>
      </c>
      <c r="J36">
        <f>Tabela3[[#This Row],[Acessibilidade e Inclusão - 0148938-21.2024.8.16.6000]]</f>
        <v>0</v>
      </c>
      <c r="K36">
        <f>Tabela3[[#This Row],[Política de Prevenção e Enfrentamento do Assédio Moral, do Assédio Sexual e da Discriminação.0148908-83.2024.8.16.6000]]</f>
        <v>0</v>
      </c>
      <c r="L36">
        <f>Tabela3[[#This Row],[SOCIOAMBIENTAL]]</f>
        <v>0</v>
      </c>
      <c r="M36">
        <f>Tabela3[[#This Row],[SUSTENTABILIDADE
https://portal.tjpr.jus.br/portletforms/frm.do?idFormulario=7430
0017859-16.2024.8.16.6000]]</f>
        <v>0</v>
      </c>
      <c r="N36">
        <f>Tabela3[[#This Row],[CURSO PARA MAGISTRADOS]]</f>
        <v>0</v>
      </c>
      <c r="O36">
        <f>Tabela3[[#This Row],[LIVRO DE REGISTRO]]</f>
        <v>0</v>
      </c>
      <c r="P36">
        <f>Tabela3[[#This Row],[DATA DO ULTIMO REGISTRO]]</f>
        <v>0</v>
      </c>
      <c r="Q36">
        <f>Tabela3[[#This Row],[REG DE INSTRUTORES2]]</f>
        <v>0</v>
      </c>
      <c r="R36">
        <f>Tabela3[[#This Row],[REGISTRO DE INSTRUTORES NO SEI]]</f>
        <v>0</v>
      </c>
      <c r="S36">
        <f>Tabela3[[#This Row],[2021]]</f>
        <v>0</v>
      </c>
      <c r="T36">
        <f>Tabela3[[#This Row],[2022]]</f>
        <v>0</v>
      </c>
      <c r="U36">
        <f>Tabela3[[#This Row],[2023]]</f>
        <v>0</v>
      </c>
      <c r="V36">
        <f>Tabela3[[#This Row],[REGISTRO NO SEI/2024]]</f>
        <v>0</v>
      </c>
      <c r="W36">
        <f>Tabela3[[#This Row],[2024]]</f>
        <v>0</v>
      </c>
      <c r="X36">
        <f>Tabela3[[#This Row],[REGISTRO NO SEI/2025]]</f>
        <v>0</v>
      </c>
      <c r="Y36">
        <f>Tabela3[[#This Row],[TOTAL CERTIFICADOS EMITIDOS/2025]]</f>
        <v>0</v>
      </c>
      <c r="Z36">
        <f>Tabela3[[#This Row],[1º trim/2025]]</f>
        <v>0</v>
      </c>
      <c r="AA36">
        <f>Tabela3[[#This Row],[2º trim/2025]]</f>
        <v>0</v>
      </c>
      <c r="AB36">
        <f>Tabela3[[#This Row],[3º trim/2025]]</f>
        <v>0</v>
      </c>
      <c r="AC36">
        <f>Tabela3[[#This Row],[4º trim/2025]]</f>
        <v>0</v>
      </c>
    </row>
    <row r="37" spans="1:29" x14ac:dyDescent="0.25">
      <c r="A37" s="293">
        <f>Tabela3[[#This Row],[MODALIDADE]]</f>
        <v>0</v>
      </c>
      <c r="B37" s="293">
        <f>Tabela3[[#This Row],[ID DA PLANILHA]]</f>
        <v>36</v>
      </c>
      <c r="C37" s="293">
        <f>Tabela3[[#This Row],[ANO]]</f>
        <v>1</v>
      </c>
      <c r="D37" s="293">
        <f>Tabela3[[#This Row],[SEI]]</f>
        <v>0</v>
      </c>
      <c r="E37" s="294" t="str">
        <f>Tabela3[[#This Row],[NOME DO Curso]]</f>
        <v>19A/17CM - CURITIBA</v>
      </c>
      <c r="F37" s="294">
        <f>Tabela3[[#This Row],[NENHUMA CLASSIFICAÇÃO COPILOT]]</f>
        <v>0</v>
      </c>
      <c r="G37">
        <f>Tabela3[[#This Row],[Capacitação em Direitos Humanos, Gênero, Raça e Etnia; e em Depoimento Especial" - 0148945-13.2024.8.16.6000]]</f>
        <v>0</v>
      </c>
      <c r="H37">
        <f>Tabela3[[#This Row],[Justiça Restaurativa - 0148919-15.2024.8.16.6000]]</f>
        <v>0</v>
      </c>
      <c r="I37">
        <f>Tabela3[[#This Row],[Capacitação de Facilitadores 0148959-94.2024.8.16.6000]]</f>
        <v>0</v>
      </c>
      <c r="J37">
        <f>Tabela3[[#This Row],[Acessibilidade e Inclusão - 0148938-21.2024.8.16.6000]]</f>
        <v>0</v>
      </c>
      <c r="K37">
        <f>Tabela3[[#This Row],[Política de Prevenção e Enfrentamento do Assédio Moral, do Assédio Sexual e da Discriminação.0148908-83.2024.8.16.6000]]</f>
        <v>0</v>
      </c>
      <c r="L37">
        <f>Tabela3[[#This Row],[SOCIOAMBIENTAL]]</f>
        <v>0</v>
      </c>
      <c r="M37">
        <f>Tabela3[[#This Row],[SUSTENTABILIDADE
https://portal.tjpr.jus.br/portletforms/frm.do?idFormulario=7430
0017859-16.2024.8.16.6000]]</f>
        <v>0</v>
      </c>
      <c r="N37">
        <f>Tabela3[[#This Row],[CURSO PARA MAGISTRADOS]]</f>
        <v>0</v>
      </c>
      <c r="O37">
        <f>Tabela3[[#This Row],[LIVRO DE REGISTRO]]</f>
        <v>0</v>
      </c>
      <c r="P37">
        <f>Tabela3[[#This Row],[DATA DO ULTIMO REGISTRO]]</f>
        <v>0</v>
      </c>
      <c r="Q37">
        <f>Tabela3[[#This Row],[REG DE INSTRUTORES2]]</f>
        <v>0</v>
      </c>
      <c r="R37">
        <f>Tabela3[[#This Row],[REGISTRO DE INSTRUTORES NO SEI]]</f>
        <v>0</v>
      </c>
      <c r="S37">
        <f>Tabela3[[#This Row],[2021]]</f>
        <v>0</v>
      </c>
      <c r="T37">
        <f>Tabela3[[#This Row],[2022]]</f>
        <v>0</v>
      </c>
      <c r="U37">
        <f>Tabela3[[#This Row],[2023]]</f>
        <v>0</v>
      </c>
      <c r="V37">
        <f>Tabela3[[#This Row],[REGISTRO NO SEI/2024]]</f>
        <v>0</v>
      </c>
      <c r="W37">
        <f>Tabela3[[#This Row],[2024]]</f>
        <v>0</v>
      </c>
      <c r="X37">
        <f>Tabela3[[#This Row],[REGISTRO NO SEI/2025]]</f>
        <v>0</v>
      </c>
      <c r="Y37">
        <f>Tabela3[[#This Row],[TOTAL CERTIFICADOS EMITIDOS/2025]]</f>
        <v>0</v>
      </c>
      <c r="Z37">
        <f>Tabela3[[#This Row],[1º trim/2025]]</f>
        <v>0</v>
      </c>
      <c r="AA37">
        <f>Tabela3[[#This Row],[2º trim/2025]]</f>
        <v>0</v>
      </c>
      <c r="AB37">
        <f>Tabela3[[#This Row],[3º trim/2025]]</f>
        <v>0</v>
      </c>
      <c r="AC37">
        <f>Tabela3[[#This Row],[4º trim/2025]]</f>
        <v>0</v>
      </c>
    </row>
    <row r="38" spans="1:29" x14ac:dyDescent="0.25">
      <c r="A38" s="293">
        <f>Tabela3[[#This Row],[MODALIDADE]]</f>
        <v>0</v>
      </c>
      <c r="B38" s="293">
        <f>Tabela3[[#This Row],[ID DA PLANILHA]]</f>
        <v>37</v>
      </c>
      <c r="C38" s="293">
        <f>Tabela3[[#This Row],[ANO]]</f>
        <v>1</v>
      </c>
      <c r="D38" s="293">
        <f>Tabela3[[#This Row],[SEI]]</f>
        <v>0</v>
      </c>
      <c r="E38" s="294" t="str">
        <f>Tabela3[[#This Row],[NOME DO Curso]]</f>
        <v>19A/18CM - CURITIBA</v>
      </c>
      <c r="F38" s="294">
        <f>Tabela3[[#This Row],[NENHUMA CLASSIFICAÇÃO COPILOT]]</f>
        <v>0</v>
      </c>
      <c r="G38">
        <f>Tabela3[[#This Row],[Capacitação em Direitos Humanos, Gênero, Raça e Etnia; e em Depoimento Especial" - 0148945-13.2024.8.16.6000]]</f>
        <v>0</v>
      </c>
      <c r="H38">
        <f>Tabela3[[#This Row],[Justiça Restaurativa - 0148919-15.2024.8.16.6000]]</f>
        <v>0</v>
      </c>
      <c r="I38">
        <f>Tabela3[[#This Row],[Capacitação de Facilitadores 0148959-94.2024.8.16.6000]]</f>
        <v>0</v>
      </c>
      <c r="J38">
        <f>Tabela3[[#This Row],[Acessibilidade e Inclusão - 0148938-21.2024.8.16.6000]]</f>
        <v>0</v>
      </c>
      <c r="K38">
        <f>Tabela3[[#This Row],[Política de Prevenção e Enfrentamento do Assédio Moral, do Assédio Sexual e da Discriminação.0148908-83.2024.8.16.6000]]</f>
        <v>0</v>
      </c>
      <c r="L38">
        <f>Tabela3[[#This Row],[SOCIOAMBIENTAL]]</f>
        <v>0</v>
      </c>
      <c r="M38">
        <f>Tabela3[[#This Row],[SUSTENTABILIDADE
https://portal.tjpr.jus.br/portletforms/frm.do?idFormulario=7430
0017859-16.2024.8.16.6000]]</f>
        <v>0</v>
      </c>
      <c r="N38">
        <f>Tabela3[[#This Row],[CURSO PARA MAGISTRADOS]]</f>
        <v>0</v>
      </c>
      <c r="O38">
        <f>Tabela3[[#This Row],[LIVRO DE REGISTRO]]</f>
        <v>0</v>
      </c>
      <c r="P38">
        <f>Tabela3[[#This Row],[DATA DO ULTIMO REGISTRO]]</f>
        <v>0</v>
      </c>
      <c r="Q38">
        <f>Tabela3[[#This Row],[REG DE INSTRUTORES2]]</f>
        <v>0</v>
      </c>
      <c r="R38">
        <f>Tabela3[[#This Row],[REGISTRO DE INSTRUTORES NO SEI]]</f>
        <v>0</v>
      </c>
      <c r="S38">
        <f>Tabela3[[#This Row],[2021]]</f>
        <v>0</v>
      </c>
      <c r="T38">
        <f>Tabela3[[#This Row],[2022]]</f>
        <v>0</v>
      </c>
      <c r="U38">
        <f>Tabela3[[#This Row],[2023]]</f>
        <v>0</v>
      </c>
      <c r="V38">
        <f>Tabela3[[#This Row],[REGISTRO NO SEI/2024]]</f>
        <v>0</v>
      </c>
      <c r="W38">
        <f>Tabela3[[#This Row],[2024]]</f>
        <v>0</v>
      </c>
      <c r="X38">
        <f>Tabela3[[#This Row],[REGISTRO NO SEI/2025]]</f>
        <v>0</v>
      </c>
      <c r="Y38">
        <f>Tabela3[[#This Row],[TOTAL CERTIFICADOS EMITIDOS/2025]]</f>
        <v>0</v>
      </c>
      <c r="Z38">
        <f>Tabela3[[#This Row],[1º trim/2025]]</f>
        <v>0</v>
      </c>
      <c r="AA38">
        <f>Tabela3[[#This Row],[2º trim/2025]]</f>
        <v>0</v>
      </c>
      <c r="AB38">
        <f>Tabela3[[#This Row],[3º trim/2025]]</f>
        <v>0</v>
      </c>
      <c r="AC38">
        <f>Tabela3[[#This Row],[4º trim/2025]]</f>
        <v>0</v>
      </c>
    </row>
    <row r="39" spans="1:29" x14ac:dyDescent="0.25">
      <c r="A39" s="293">
        <f>Tabela3[[#This Row],[MODALIDADE]]</f>
        <v>0</v>
      </c>
      <c r="B39" s="293">
        <f>Tabela3[[#This Row],[ID DA PLANILHA]]</f>
        <v>38</v>
      </c>
      <c r="C39" s="293">
        <f>Tabela3[[#This Row],[ANO]]</f>
        <v>1</v>
      </c>
      <c r="D39" s="293">
        <f>Tabela3[[#This Row],[SEI]]</f>
        <v>0</v>
      </c>
      <c r="E39" s="294" t="str">
        <f>Tabela3[[#This Row],[NOME DO Curso]]</f>
        <v>19B/17CM - CURITIBA</v>
      </c>
      <c r="F39" s="294">
        <f>Tabela3[[#This Row],[NENHUMA CLASSIFICAÇÃO COPILOT]]</f>
        <v>0</v>
      </c>
      <c r="G39">
        <f>Tabela3[[#This Row],[Capacitação em Direitos Humanos, Gênero, Raça e Etnia; e em Depoimento Especial" - 0148945-13.2024.8.16.6000]]</f>
        <v>0</v>
      </c>
      <c r="H39">
        <f>Tabela3[[#This Row],[Justiça Restaurativa - 0148919-15.2024.8.16.6000]]</f>
        <v>0</v>
      </c>
      <c r="I39">
        <f>Tabela3[[#This Row],[Capacitação de Facilitadores 0148959-94.2024.8.16.6000]]</f>
        <v>0</v>
      </c>
      <c r="J39">
        <f>Tabela3[[#This Row],[Acessibilidade e Inclusão - 0148938-21.2024.8.16.6000]]</f>
        <v>0</v>
      </c>
      <c r="K39">
        <f>Tabela3[[#This Row],[Política de Prevenção e Enfrentamento do Assédio Moral, do Assédio Sexual e da Discriminação.0148908-83.2024.8.16.6000]]</f>
        <v>0</v>
      </c>
      <c r="L39">
        <f>Tabela3[[#This Row],[SOCIOAMBIENTAL]]</f>
        <v>0</v>
      </c>
      <c r="M39">
        <f>Tabela3[[#This Row],[SUSTENTABILIDADE
https://portal.tjpr.jus.br/portletforms/frm.do?idFormulario=7430
0017859-16.2024.8.16.6000]]</f>
        <v>0</v>
      </c>
      <c r="N39">
        <f>Tabela3[[#This Row],[CURSO PARA MAGISTRADOS]]</f>
        <v>0</v>
      </c>
      <c r="O39">
        <f>Tabela3[[#This Row],[LIVRO DE REGISTRO]]</f>
        <v>0</v>
      </c>
      <c r="P39">
        <f>Tabela3[[#This Row],[DATA DO ULTIMO REGISTRO]]</f>
        <v>0</v>
      </c>
      <c r="Q39">
        <f>Tabela3[[#This Row],[REG DE INSTRUTORES2]]</f>
        <v>0</v>
      </c>
      <c r="R39">
        <f>Tabela3[[#This Row],[REGISTRO DE INSTRUTORES NO SEI]]</f>
        <v>0</v>
      </c>
      <c r="S39">
        <f>Tabela3[[#This Row],[2021]]</f>
        <v>0</v>
      </c>
      <c r="T39">
        <f>Tabela3[[#This Row],[2022]]</f>
        <v>0</v>
      </c>
      <c r="U39">
        <f>Tabela3[[#This Row],[2023]]</f>
        <v>0</v>
      </c>
      <c r="V39">
        <f>Tabela3[[#This Row],[REGISTRO NO SEI/2024]]</f>
        <v>0</v>
      </c>
      <c r="W39">
        <f>Tabela3[[#This Row],[2024]]</f>
        <v>0</v>
      </c>
      <c r="X39">
        <f>Tabela3[[#This Row],[REGISTRO NO SEI/2025]]</f>
        <v>0</v>
      </c>
      <c r="Y39">
        <f>Tabela3[[#This Row],[TOTAL CERTIFICADOS EMITIDOS/2025]]</f>
        <v>0</v>
      </c>
      <c r="Z39">
        <f>Tabela3[[#This Row],[1º trim/2025]]</f>
        <v>0</v>
      </c>
      <c r="AA39">
        <f>Tabela3[[#This Row],[2º trim/2025]]</f>
        <v>0</v>
      </c>
      <c r="AB39">
        <f>Tabela3[[#This Row],[3º trim/2025]]</f>
        <v>0</v>
      </c>
      <c r="AC39">
        <f>Tabela3[[#This Row],[4º trim/2025]]</f>
        <v>0</v>
      </c>
    </row>
    <row r="40" spans="1:29" x14ac:dyDescent="0.25">
      <c r="A40" s="293">
        <f>Tabela3[[#This Row],[MODALIDADE]]</f>
        <v>0</v>
      </c>
      <c r="B40" s="293">
        <f>Tabela3[[#This Row],[ID DA PLANILHA]]</f>
        <v>39</v>
      </c>
      <c r="C40" s="293">
        <f>Tabela3[[#This Row],[ANO]]</f>
        <v>1</v>
      </c>
      <c r="D40" s="293">
        <f>Tabela3[[#This Row],[SEI]]</f>
        <v>0</v>
      </c>
      <c r="E40" s="294" t="str">
        <f>Tabela3[[#This Row],[NOME DO Curso]]</f>
        <v>19B/18CM - CURITIBA</v>
      </c>
      <c r="F40" s="294">
        <f>Tabela3[[#This Row],[NENHUMA CLASSIFICAÇÃO COPILOT]]</f>
        <v>0</v>
      </c>
      <c r="G40">
        <f>Tabela3[[#This Row],[Capacitação em Direitos Humanos, Gênero, Raça e Etnia; e em Depoimento Especial" - 0148945-13.2024.8.16.6000]]</f>
        <v>0</v>
      </c>
      <c r="H40">
        <f>Tabela3[[#This Row],[Justiça Restaurativa - 0148919-15.2024.8.16.6000]]</f>
        <v>0</v>
      </c>
      <c r="I40">
        <f>Tabela3[[#This Row],[Capacitação de Facilitadores 0148959-94.2024.8.16.6000]]</f>
        <v>0</v>
      </c>
      <c r="J40">
        <f>Tabela3[[#This Row],[Acessibilidade e Inclusão - 0148938-21.2024.8.16.6000]]</f>
        <v>0</v>
      </c>
      <c r="K40">
        <f>Tabela3[[#This Row],[Política de Prevenção e Enfrentamento do Assédio Moral, do Assédio Sexual e da Discriminação.0148908-83.2024.8.16.6000]]</f>
        <v>0</v>
      </c>
      <c r="L40">
        <f>Tabela3[[#This Row],[SOCIOAMBIENTAL]]</f>
        <v>0</v>
      </c>
      <c r="M40">
        <f>Tabela3[[#This Row],[SUSTENTABILIDADE
https://portal.tjpr.jus.br/portletforms/frm.do?idFormulario=7430
0017859-16.2024.8.16.6000]]</f>
        <v>0</v>
      </c>
      <c r="N40">
        <f>Tabela3[[#This Row],[CURSO PARA MAGISTRADOS]]</f>
        <v>0</v>
      </c>
      <c r="O40">
        <f>Tabela3[[#This Row],[LIVRO DE REGISTRO]]</f>
        <v>0</v>
      </c>
      <c r="P40">
        <f>Tabela3[[#This Row],[DATA DO ULTIMO REGISTRO]]</f>
        <v>0</v>
      </c>
      <c r="Q40">
        <f>Tabela3[[#This Row],[REG DE INSTRUTORES2]]</f>
        <v>0</v>
      </c>
      <c r="R40">
        <f>Tabela3[[#This Row],[REGISTRO DE INSTRUTORES NO SEI]]</f>
        <v>0</v>
      </c>
      <c r="S40">
        <f>Tabela3[[#This Row],[2021]]</f>
        <v>0</v>
      </c>
      <c r="T40">
        <f>Tabela3[[#This Row],[2022]]</f>
        <v>0</v>
      </c>
      <c r="U40">
        <f>Tabela3[[#This Row],[2023]]</f>
        <v>0</v>
      </c>
      <c r="V40">
        <f>Tabela3[[#This Row],[REGISTRO NO SEI/2024]]</f>
        <v>0</v>
      </c>
      <c r="W40">
        <f>Tabela3[[#This Row],[2024]]</f>
        <v>0</v>
      </c>
      <c r="X40">
        <f>Tabela3[[#This Row],[REGISTRO NO SEI/2025]]</f>
        <v>0</v>
      </c>
      <c r="Y40">
        <f>Tabela3[[#This Row],[TOTAL CERTIFICADOS EMITIDOS/2025]]</f>
        <v>0</v>
      </c>
      <c r="Z40">
        <f>Tabela3[[#This Row],[1º trim/2025]]</f>
        <v>0</v>
      </c>
      <c r="AA40">
        <f>Tabela3[[#This Row],[2º trim/2025]]</f>
        <v>0</v>
      </c>
      <c r="AB40">
        <f>Tabela3[[#This Row],[3º trim/2025]]</f>
        <v>0</v>
      </c>
      <c r="AC40">
        <f>Tabela3[[#This Row],[4º trim/2025]]</f>
        <v>0</v>
      </c>
    </row>
    <row r="41" spans="1:29" x14ac:dyDescent="0.25">
      <c r="A41" s="293">
        <f>Tabela3[[#This Row],[MODALIDADE]]</f>
        <v>0</v>
      </c>
      <c r="B41" s="293">
        <f>Tabela3[[#This Row],[ID DA PLANILHA]]</f>
        <v>40</v>
      </c>
      <c r="C41" s="293">
        <f>Tabela3[[#This Row],[ANO]]</f>
        <v>1</v>
      </c>
      <c r="D41" s="293">
        <f>Tabela3[[#This Row],[SEI]]</f>
        <v>0</v>
      </c>
      <c r="E41" s="294" t="str">
        <f>Tabela3[[#This Row],[NOME DO Curso]]</f>
        <v>19C/17CM - CURITIBA</v>
      </c>
      <c r="F41" s="294">
        <f>Tabela3[[#This Row],[NENHUMA CLASSIFICAÇÃO COPILOT]]</f>
        <v>0</v>
      </c>
      <c r="G41">
        <f>Tabela3[[#This Row],[Capacitação em Direitos Humanos, Gênero, Raça e Etnia; e em Depoimento Especial" - 0148945-13.2024.8.16.6000]]</f>
        <v>0</v>
      </c>
      <c r="H41">
        <f>Tabela3[[#This Row],[Justiça Restaurativa - 0148919-15.2024.8.16.6000]]</f>
        <v>0</v>
      </c>
      <c r="I41">
        <f>Tabela3[[#This Row],[Capacitação de Facilitadores 0148959-94.2024.8.16.6000]]</f>
        <v>0</v>
      </c>
      <c r="J41">
        <f>Tabela3[[#This Row],[Acessibilidade e Inclusão - 0148938-21.2024.8.16.6000]]</f>
        <v>0</v>
      </c>
      <c r="K41">
        <f>Tabela3[[#This Row],[Política de Prevenção e Enfrentamento do Assédio Moral, do Assédio Sexual e da Discriminação.0148908-83.2024.8.16.6000]]</f>
        <v>0</v>
      </c>
      <c r="L41">
        <f>Tabela3[[#This Row],[SOCIOAMBIENTAL]]</f>
        <v>0</v>
      </c>
      <c r="M41">
        <f>Tabela3[[#This Row],[SUSTENTABILIDADE
https://portal.tjpr.jus.br/portletforms/frm.do?idFormulario=7430
0017859-16.2024.8.16.6000]]</f>
        <v>0</v>
      </c>
      <c r="N41">
        <f>Tabela3[[#This Row],[CURSO PARA MAGISTRADOS]]</f>
        <v>0</v>
      </c>
      <c r="O41">
        <f>Tabela3[[#This Row],[LIVRO DE REGISTRO]]</f>
        <v>0</v>
      </c>
      <c r="P41">
        <f>Tabela3[[#This Row],[DATA DO ULTIMO REGISTRO]]</f>
        <v>0</v>
      </c>
      <c r="Q41">
        <f>Tabela3[[#This Row],[REG DE INSTRUTORES2]]</f>
        <v>0</v>
      </c>
      <c r="R41">
        <f>Tabela3[[#This Row],[REGISTRO DE INSTRUTORES NO SEI]]</f>
        <v>0</v>
      </c>
      <c r="S41">
        <f>Tabela3[[#This Row],[2021]]</f>
        <v>0</v>
      </c>
      <c r="T41">
        <f>Tabela3[[#This Row],[2022]]</f>
        <v>0</v>
      </c>
      <c r="U41">
        <f>Tabela3[[#This Row],[2023]]</f>
        <v>0</v>
      </c>
      <c r="V41">
        <f>Tabela3[[#This Row],[REGISTRO NO SEI/2024]]</f>
        <v>0</v>
      </c>
      <c r="W41">
        <f>Tabela3[[#This Row],[2024]]</f>
        <v>0</v>
      </c>
      <c r="X41">
        <f>Tabela3[[#This Row],[REGISTRO NO SEI/2025]]</f>
        <v>0</v>
      </c>
      <c r="Y41">
        <f>Tabela3[[#This Row],[TOTAL CERTIFICADOS EMITIDOS/2025]]</f>
        <v>0</v>
      </c>
      <c r="Z41">
        <f>Tabela3[[#This Row],[1º trim/2025]]</f>
        <v>0</v>
      </c>
      <c r="AA41">
        <f>Tabela3[[#This Row],[2º trim/2025]]</f>
        <v>0</v>
      </c>
      <c r="AB41">
        <f>Tabela3[[#This Row],[3º trim/2025]]</f>
        <v>0</v>
      </c>
      <c r="AC41">
        <f>Tabela3[[#This Row],[4º trim/2025]]</f>
        <v>0</v>
      </c>
    </row>
    <row r="42" spans="1:29" x14ac:dyDescent="0.25">
      <c r="A42" s="293">
        <f>Tabela3[[#This Row],[MODALIDADE]]</f>
        <v>0</v>
      </c>
      <c r="B42" s="293">
        <f>Tabela3[[#This Row],[ID DA PLANILHA]]</f>
        <v>41</v>
      </c>
      <c r="C42" s="293">
        <f>Tabela3[[#This Row],[ANO]]</f>
        <v>1</v>
      </c>
      <c r="D42" s="293">
        <f>Tabela3[[#This Row],[SEI]]</f>
        <v>0</v>
      </c>
      <c r="E42" s="294" t="str">
        <f>Tabela3[[#This Row],[NOME DO Curso]]</f>
        <v>1A/16MC - CURITIBA</v>
      </c>
      <c r="F42" s="294">
        <f>Tabela3[[#This Row],[NENHUMA CLASSIFICAÇÃO COPILOT]]</f>
        <v>0</v>
      </c>
      <c r="G42">
        <f>Tabela3[[#This Row],[Capacitação em Direitos Humanos, Gênero, Raça e Etnia; e em Depoimento Especial" - 0148945-13.2024.8.16.6000]]</f>
        <v>0</v>
      </c>
      <c r="H42">
        <f>Tabela3[[#This Row],[Justiça Restaurativa - 0148919-15.2024.8.16.6000]]</f>
        <v>0</v>
      </c>
      <c r="I42">
        <f>Tabela3[[#This Row],[Capacitação de Facilitadores 0148959-94.2024.8.16.6000]]</f>
        <v>0</v>
      </c>
      <c r="J42">
        <f>Tabela3[[#This Row],[Acessibilidade e Inclusão - 0148938-21.2024.8.16.6000]]</f>
        <v>0</v>
      </c>
      <c r="K42">
        <f>Tabela3[[#This Row],[Política de Prevenção e Enfrentamento do Assédio Moral, do Assédio Sexual e da Discriminação.0148908-83.2024.8.16.6000]]</f>
        <v>0</v>
      </c>
      <c r="L42">
        <f>Tabela3[[#This Row],[SOCIOAMBIENTAL]]</f>
        <v>0</v>
      </c>
      <c r="M42">
        <f>Tabela3[[#This Row],[SUSTENTABILIDADE
https://portal.tjpr.jus.br/portletforms/frm.do?idFormulario=7430
0017859-16.2024.8.16.6000]]</f>
        <v>0</v>
      </c>
      <c r="N42">
        <f>Tabela3[[#This Row],[CURSO PARA MAGISTRADOS]]</f>
        <v>0</v>
      </c>
      <c r="O42">
        <f>Tabela3[[#This Row],[LIVRO DE REGISTRO]]</f>
        <v>0</v>
      </c>
      <c r="P42">
        <f>Tabela3[[#This Row],[DATA DO ULTIMO REGISTRO]]</f>
        <v>0</v>
      </c>
      <c r="Q42">
        <f>Tabela3[[#This Row],[REG DE INSTRUTORES2]]</f>
        <v>0</v>
      </c>
      <c r="R42">
        <f>Tabela3[[#This Row],[REGISTRO DE INSTRUTORES NO SEI]]</f>
        <v>0</v>
      </c>
      <c r="S42">
        <f>Tabela3[[#This Row],[2021]]</f>
        <v>0</v>
      </c>
      <c r="T42">
        <f>Tabela3[[#This Row],[2022]]</f>
        <v>0</v>
      </c>
      <c r="U42">
        <f>Tabela3[[#This Row],[2023]]</f>
        <v>0</v>
      </c>
      <c r="V42">
        <f>Tabela3[[#This Row],[REGISTRO NO SEI/2024]]</f>
        <v>0</v>
      </c>
      <c r="W42">
        <f>Tabela3[[#This Row],[2024]]</f>
        <v>0</v>
      </c>
      <c r="X42">
        <f>Tabela3[[#This Row],[REGISTRO NO SEI/2025]]</f>
        <v>0</v>
      </c>
      <c r="Y42">
        <f>Tabela3[[#This Row],[TOTAL CERTIFICADOS EMITIDOS/2025]]</f>
        <v>0</v>
      </c>
      <c r="Z42">
        <f>Tabela3[[#This Row],[1º trim/2025]]</f>
        <v>0</v>
      </c>
      <c r="AA42">
        <f>Tabela3[[#This Row],[2º trim/2025]]</f>
        <v>0</v>
      </c>
      <c r="AB42">
        <f>Tabela3[[#This Row],[3º trim/2025]]</f>
        <v>0</v>
      </c>
      <c r="AC42">
        <f>Tabela3[[#This Row],[4º trim/2025]]</f>
        <v>0</v>
      </c>
    </row>
    <row r="43" spans="1:29" x14ac:dyDescent="0.25">
      <c r="A43" s="293">
        <f>Tabela3[[#This Row],[MODALIDADE]]</f>
        <v>0</v>
      </c>
      <c r="B43" s="293">
        <f>Tabela3[[#This Row],[ID DA PLANILHA]]</f>
        <v>42</v>
      </c>
      <c r="C43" s="293">
        <f>Tabela3[[#This Row],[ANO]]</f>
        <v>1</v>
      </c>
      <c r="D43" s="293">
        <f>Tabela3[[#This Row],[SEI]]</f>
        <v>0</v>
      </c>
      <c r="E43" s="294" t="str">
        <f>Tabela3[[#This Row],[NOME DO Curso]]</f>
        <v>1A/18CM - CURITIBA</v>
      </c>
      <c r="F43" s="294">
        <f>Tabela3[[#This Row],[NENHUMA CLASSIFICAÇÃO COPILOT]]</f>
        <v>0</v>
      </c>
      <c r="G43">
        <f>Tabela3[[#This Row],[Capacitação em Direitos Humanos, Gênero, Raça e Etnia; e em Depoimento Especial" - 0148945-13.2024.8.16.6000]]</f>
        <v>0</v>
      </c>
      <c r="H43">
        <f>Tabela3[[#This Row],[Justiça Restaurativa - 0148919-15.2024.8.16.6000]]</f>
        <v>0</v>
      </c>
      <c r="I43">
        <f>Tabela3[[#This Row],[Capacitação de Facilitadores 0148959-94.2024.8.16.6000]]</f>
        <v>0</v>
      </c>
      <c r="J43">
        <f>Tabela3[[#This Row],[Acessibilidade e Inclusão - 0148938-21.2024.8.16.6000]]</f>
        <v>0</v>
      </c>
      <c r="K43">
        <f>Tabela3[[#This Row],[Política de Prevenção e Enfrentamento do Assédio Moral, do Assédio Sexual e da Discriminação.0148908-83.2024.8.16.6000]]</f>
        <v>0</v>
      </c>
      <c r="L43">
        <f>Tabela3[[#This Row],[SOCIOAMBIENTAL]]</f>
        <v>0</v>
      </c>
      <c r="M43">
        <f>Tabela3[[#This Row],[SUSTENTABILIDADE
https://portal.tjpr.jus.br/portletforms/frm.do?idFormulario=7430
0017859-16.2024.8.16.6000]]</f>
        <v>0</v>
      </c>
      <c r="N43">
        <f>Tabela3[[#This Row],[CURSO PARA MAGISTRADOS]]</f>
        <v>0</v>
      </c>
      <c r="O43">
        <f>Tabela3[[#This Row],[LIVRO DE REGISTRO]]</f>
        <v>0</v>
      </c>
      <c r="P43">
        <f>Tabela3[[#This Row],[DATA DO ULTIMO REGISTRO]]</f>
        <v>0</v>
      </c>
      <c r="Q43">
        <f>Tabela3[[#This Row],[REG DE INSTRUTORES2]]</f>
        <v>0</v>
      </c>
      <c r="R43">
        <f>Tabela3[[#This Row],[REGISTRO DE INSTRUTORES NO SEI]]</f>
        <v>0</v>
      </c>
      <c r="S43">
        <f>Tabela3[[#This Row],[2021]]</f>
        <v>0</v>
      </c>
      <c r="T43">
        <f>Tabela3[[#This Row],[2022]]</f>
        <v>0</v>
      </c>
      <c r="U43">
        <f>Tabela3[[#This Row],[2023]]</f>
        <v>0</v>
      </c>
      <c r="V43">
        <f>Tabela3[[#This Row],[REGISTRO NO SEI/2024]]</f>
        <v>0</v>
      </c>
      <c r="W43">
        <f>Tabela3[[#This Row],[2024]]</f>
        <v>0</v>
      </c>
      <c r="X43">
        <f>Tabela3[[#This Row],[REGISTRO NO SEI/2025]]</f>
        <v>0</v>
      </c>
      <c r="Y43">
        <f>Tabela3[[#This Row],[TOTAL CERTIFICADOS EMITIDOS/2025]]</f>
        <v>0</v>
      </c>
      <c r="Z43">
        <f>Tabela3[[#This Row],[1º trim/2025]]</f>
        <v>0</v>
      </c>
      <c r="AA43">
        <f>Tabela3[[#This Row],[2º trim/2025]]</f>
        <v>0</v>
      </c>
      <c r="AB43">
        <f>Tabela3[[#This Row],[3º trim/2025]]</f>
        <v>0</v>
      </c>
      <c r="AC43">
        <f>Tabela3[[#This Row],[4º trim/2025]]</f>
        <v>0</v>
      </c>
    </row>
    <row r="44" spans="1:29" x14ac:dyDescent="0.25">
      <c r="A44" s="293">
        <f>Tabela3[[#This Row],[MODALIDADE]]</f>
        <v>0</v>
      </c>
      <c r="B44" s="293">
        <f>Tabela3[[#This Row],[ID DA PLANILHA]]</f>
        <v>43</v>
      </c>
      <c r="C44" s="293">
        <f>Tabela3[[#This Row],[ANO]]</f>
        <v>1</v>
      </c>
      <c r="D44" s="293">
        <f>Tabela3[[#This Row],[SEI]]</f>
        <v>0</v>
      </c>
      <c r="E44" s="294" t="str">
        <f>Tabela3[[#This Row],[NOME DO Curso]]</f>
        <v>2024 _ Brigada _ Etapa Prática-Certificado de Brigadista _ Jandaia do Sul</v>
      </c>
      <c r="F44" s="294">
        <f>Tabela3[[#This Row],[NENHUMA CLASSIFICAÇÃO COPILOT]]</f>
        <v>0</v>
      </c>
      <c r="G44">
        <f>Tabela3[[#This Row],[Capacitação em Direitos Humanos, Gênero, Raça e Etnia; e em Depoimento Especial" - 0148945-13.2024.8.16.6000]]</f>
        <v>0</v>
      </c>
      <c r="H44">
        <f>Tabela3[[#This Row],[Justiça Restaurativa - 0148919-15.2024.8.16.6000]]</f>
        <v>0</v>
      </c>
      <c r="I44">
        <f>Tabela3[[#This Row],[Capacitação de Facilitadores 0148959-94.2024.8.16.6000]]</f>
        <v>0</v>
      </c>
      <c r="J44">
        <f>Tabela3[[#This Row],[Acessibilidade e Inclusão - 0148938-21.2024.8.16.6000]]</f>
        <v>0</v>
      </c>
      <c r="K44">
        <f>Tabela3[[#This Row],[Política de Prevenção e Enfrentamento do Assédio Moral, do Assédio Sexual e da Discriminação.0148908-83.2024.8.16.6000]]</f>
        <v>0</v>
      </c>
      <c r="L44">
        <f>Tabela3[[#This Row],[SOCIOAMBIENTAL]]</f>
        <v>0</v>
      </c>
      <c r="M44">
        <f>Tabela3[[#This Row],[SUSTENTABILIDADE
https://portal.tjpr.jus.br/portletforms/frm.do?idFormulario=7430
0017859-16.2024.8.16.6000]]</f>
        <v>0</v>
      </c>
      <c r="N44">
        <f>Tabela3[[#This Row],[CURSO PARA MAGISTRADOS]]</f>
        <v>0</v>
      </c>
      <c r="O44">
        <f>Tabela3[[#This Row],[LIVRO DE REGISTRO]]</f>
        <v>0</v>
      </c>
      <c r="P44">
        <f>Tabela3[[#This Row],[DATA DO ULTIMO REGISTRO]]</f>
        <v>0</v>
      </c>
      <c r="Q44">
        <f>Tabela3[[#This Row],[REG DE INSTRUTORES2]]</f>
        <v>0</v>
      </c>
      <c r="R44">
        <f>Tabela3[[#This Row],[REGISTRO DE INSTRUTORES NO SEI]]</f>
        <v>0</v>
      </c>
      <c r="S44">
        <f>Tabela3[[#This Row],[2021]]</f>
        <v>0</v>
      </c>
      <c r="T44">
        <f>Tabela3[[#This Row],[2022]]</f>
        <v>0</v>
      </c>
      <c r="U44">
        <f>Tabela3[[#This Row],[2023]]</f>
        <v>0</v>
      </c>
      <c r="V44">
        <f>Tabela3[[#This Row],[REGISTRO NO SEI/2024]]</f>
        <v>0</v>
      </c>
      <c r="W44">
        <f>Tabela3[[#This Row],[2024]]</f>
        <v>0</v>
      </c>
      <c r="X44">
        <f>Tabela3[[#This Row],[REGISTRO NO SEI/2025]]</f>
        <v>0</v>
      </c>
      <c r="Y44">
        <f>Tabela3[[#This Row],[TOTAL CERTIFICADOS EMITIDOS/2025]]</f>
        <v>0</v>
      </c>
      <c r="Z44">
        <f>Tabela3[[#This Row],[1º trim/2025]]</f>
        <v>0</v>
      </c>
      <c r="AA44">
        <f>Tabela3[[#This Row],[2º trim/2025]]</f>
        <v>0</v>
      </c>
      <c r="AB44">
        <f>Tabela3[[#This Row],[3º trim/2025]]</f>
        <v>0</v>
      </c>
      <c r="AC44">
        <f>Tabela3[[#This Row],[4º trim/2025]]</f>
        <v>0</v>
      </c>
    </row>
    <row r="45" spans="1:29" x14ac:dyDescent="0.25">
      <c r="A45" s="293">
        <f>Tabela3[[#This Row],[MODALIDADE]]</f>
        <v>0</v>
      </c>
      <c r="B45" s="293">
        <f>Tabela3[[#This Row],[ID DA PLANILHA]]</f>
        <v>44</v>
      </c>
      <c r="C45" s="293">
        <f>Tabela3[[#This Row],[ANO]]</f>
        <v>1</v>
      </c>
      <c r="D45" s="293">
        <f>Tabela3[[#This Row],[SEI]]</f>
        <v>0</v>
      </c>
      <c r="E45" s="294" t="str">
        <f>Tabela3[[#This Row],[NOME DO Curso]]</f>
        <v>2024 _ Brigada _ Etapa Prática-Certificado de Brigadista _ Cruzeiro do Oeste</v>
      </c>
      <c r="F45" s="294">
        <f>Tabela3[[#This Row],[NENHUMA CLASSIFICAÇÃO COPILOT]]</f>
        <v>0</v>
      </c>
      <c r="G45">
        <f>Tabela3[[#This Row],[Capacitação em Direitos Humanos, Gênero, Raça e Etnia; e em Depoimento Especial" - 0148945-13.2024.8.16.6000]]</f>
        <v>0</v>
      </c>
      <c r="H45">
        <f>Tabela3[[#This Row],[Justiça Restaurativa - 0148919-15.2024.8.16.6000]]</f>
        <v>0</v>
      </c>
      <c r="I45">
        <f>Tabela3[[#This Row],[Capacitação de Facilitadores 0148959-94.2024.8.16.6000]]</f>
        <v>0</v>
      </c>
      <c r="J45">
        <f>Tabela3[[#This Row],[Acessibilidade e Inclusão - 0148938-21.2024.8.16.6000]]</f>
        <v>0</v>
      </c>
      <c r="K45">
        <f>Tabela3[[#This Row],[Política de Prevenção e Enfrentamento do Assédio Moral, do Assédio Sexual e da Discriminação.0148908-83.2024.8.16.6000]]</f>
        <v>0</v>
      </c>
      <c r="L45">
        <f>Tabela3[[#This Row],[SOCIOAMBIENTAL]]</f>
        <v>0</v>
      </c>
      <c r="M45">
        <f>Tabela3[[#This Row],[SUSTENTABILIDADE
https://portal.tjpr.jus.br/portletforms/frm.do?idFormulario=7430
0017859-16.2024.8.16.6000]]</f>
        <v>0</v>
      </c>
      <c r="N45">
        <f>Tabela3[[#This Row],[CURSO PARA MAGISTRADOS]]</f>
        <v>0</v>
      </c>
      <c r="O45">
        <f>Tabela3[[#This Row],[LIVRO DE REGISTRO]]</f>
        <v>0</v>
      </c>
      <c r="P45">
        <f>Tabela3[[#This Row],[DATA DO ULTIMO REGISTRO]]</f>
        <v>0</v>
      </c>
      <c r="Q45">
        <f>Tabela3[[#This Row],[REG DE INSTRUTORES2]]</f>
        <v>0</v>
      </c>
      <c r="R45">
        <f>Tabela3[[#This Row],[REGISTRO DE INSTRUTORES NO SEI]]</f>
        <v>0</v>
      </c>
      <c r="S45">
        <f>Tabela3[[#This Row],[2021]]</f>
        <v>0</v>
      </c>
      <c r="T45">
        <f>Tabela3[[#This Row],[2022]]</f>
        <v>0</v>
      </c>
      <c r="U45">
        <f>Tabela3[[#This Row],[2023]]</f>
        <v>0</v>
      </c>
      <c r="V45">
        <f>Tabela3[[#This Row],[REGISTRO NO SEI/2024]]</f>
        <v>0</v>
      </c>
      <c r="W45">
        <f>Tabela3[[#This Row],[2024]]</f>
        <v>0</v>
      </c>
      <c r="X45">
        <f>Tabela3[[#This Row],[REGISTRO NO SEI/2025]]</f>
        <v>0</v>
      </c>
      <c r="Y45">
        <f>Tabela3[[#This Row],[TOTAL CERTIFICADOS EMITIDOS/2025]]</f>
        <v>0</v>
      </c>
      <c r="Z45">
        <f>Tabela3[[#This Row],[1º trim/2025]]</f>
        <v>0</v>
      </c>
      <c r="AA45">
        <f>Tabela3[[#This Row],[2º trim/2025]]</f>
        <v>0</v>
      </c>
      <c r="AB45">
        <f>Tabela3[[#This Row],[3º trim/2025]]</f>
        <v>0</v>
      </c>
      <c r="AC45">
        <f>Tabela3[[#This Row],[4º trim/2025]]</f>
        <v>0</v>
      </c>
    </row>
    <row r="46" spans="1:29" ht="30" x14ac:dyDescent="0.25">
      <c r="A46" s="293">
        <f>Tabela3[[#This Row],[MODALIDADE]]</f>
        <v>0</v>
      </c>
      <c r="B46" s="293">
        <f>Tabela3[[#This Row],[ID DA PLANILHA]]</f>
        <v>45</v>
      </c>
      <c r="C46" s="293">
        <f>Tabela3[[#This Row],[ANO]]</f>
        <v>1</v>
      </c>
      <c r="D46" s="293">
        <f>Tabela3[[#This Row],[SEI]]</f>
        <v>0</v>
      </c>
      <c r="E46" s="294" t="str">
        <f>Tabela3[[#This Row],[NOME DO Curso]]</f>
        <v>2024 _ Brigada _ Etapa Prática-Certificado de Brigadista _ Palácio do Tribunal de Justiça</v>
      </c>
      <c r="F46" s="294">
        <f>Tabela3[[#This Row],[NENHUMA CLASSIFICAÇÃO COPILOT]]</f>
        <v>0</v>
      </c>
      <c r="G46">
        <f>Tabela3[[#This Row],[Capacitação em Direitos Humanos, Gênero, Raça e Etnia; e em Depoimento Especial" - 0148945-13.2024.8.16.6000]]</f>
        <v>0</v>
      </c>
      <c r="H46">
        <f>Tabela3[[#This Row],[Justiça Restaurativa - 0148919-15.2024.8.16.6000]]</f>
        <v>0</v>
      </c>
      <c r="I46">
        <f>Tabela3[[#This Row],[Capacitação de Facilitadores 0148959-94.2024.8.16.6000]]</f>
        <v>0</v>
      </c>
      <c r="J46">
        <f>Tabela3[[#This Row],[Acessibilidade e Inclusão - 0148938-21.2024.8.16.6000]]</f>
        <v>0</v>
      </c>
      <c r="K46">
        <f>Tabela3[[#This Row],[Política de Prevenção e Enfrentamento do Assédio Moral, do Assédio Sexual e da Discriminação.0148908-83.2024.8.16.6000]]</f>
        <v>0</v>
      </c>
      <c r="L46">
        <f>Tabela3[[#This Row],[SOCIOAMBIENTAL]]</f>
        <v>0</v>
      </c>
      <c r="M46">
        <f>Tabela3[[#This Row],[SUSTENTABILIDADE
https://portal.tjpr.jus.br/portletforms/frm.do?idFormulario=7430
0017859-16.2024.8.16.6000]]</f>
        <v>0</v>
      </c>
      <c r="N46">
        <f>Tabela3[[#This Row],[CURSO PARA MAGISTRADOS]]</f>
        <v>0</v>
      </c>
      <c r="O46">
        <f>Tabela3[[#This Row],[LIVRO DE REGISTRO]]</f>
        <v>0</v>
      </c>
      <c r="P46">
        <f>Tabela3[[#This Row],[DATA DO ULTIMO REGISTRO]]</f>
        <v>0</v>
      </c>
      <c r="Q46">
        <f>Tabela3[[#This Row],[REG DE INSTRUTORES2]]</f>
        <v>0</v>
      </c>
      <c r="R46">
        <f>Tabela3[[#This Row],[REGISTRO DE INSTRUTORES NO SEI]]</f>
        <v>0</v>
      </c>
      <c r="S46">
        <f>Tabela3[[#This Row],[2021]]</f>
        <v>0</v>
      </c>
      <c r="T46">
        <f>Tabela3[[#This Row],[2022]]</f>
        <v>0</v>
      </c>
      <c r="U46">
        <f>Tabela3[[#This Row],[2023]]</f>
        <v>0</v>
      </c>
      <c r="V46">
        <f>Tabela3[[#This Row],[REGISTRO NO SEI/2024]]</f>
        <v>0</v>
      </c>
      <c r="W46">
        <f>Tabela3[[#This Row],[2024]]</f>
        <v>0</v>
      </c>
      <c r="X46">
        <f>Tabela3[[#This Row],[REGISTRO NO SEI/2025]]</f>
        <v>0</v>
      </c>
      <c r="Y46">
        <f>Tabela3[[#This Row],[TOTAL CERTIFICADOS EMITIDOS/2025]]</f>
        <v>0</v>
      </c>
      <c r="Z46">
        <f>Tabela3[[#This Row],[1º trim/2025]]</f>
        <v>0</v>
      </c>
      <c r="AA46">
        <f>Tabela3[[#This Row],[2º trim/2025]]</f>
        <v>0</v>
      </c>
      <c r="AB46">
        <f>Tabela3[[#This Row],[3º trim/2025]]</f>
        <v>0</v>
      </c>
      <c r="AC46">
        <f>Tabela3[[#This Row],[4º trim/2025]]</f>
        <v>0</v>
      </c>
    </row>
    <row r="47" spans="1:29" x14ac:dyDescent="0.25">
      <c r="A47" s="293">
        <f>Tabela3[[#This Row],[MODALIDADE]]</f>
        <v>0</v>
      </c>
      <c r="B47" s="293">
        <f>Tabela3[[#This Row],[ID DA PLANILHA]]</f>
        <v>46</v>
      </c>
      <c r="C47" s="293">
        <f>Tabela3[[#This Row],[ANO]]</f>
        <v>1</v>
      </c>
      <c r="D47" s="293">
        <f>Tabela3[[#This Row],[SEI]]</f>
        <v>0</v>
      </c>
      <c r="E47" s="294" t="str">
        <f>Tabela3[[#This Row],[NOME DO Curso]]</f>
        <v>20A/17CM - TOLEDO</v>
      </c>
      <c r="F47" s="294">
        <f>Tabela3[[#This Row],[NENHUMA CLASSIFICAÇÃO COPILOT]]</f>
        <v>0</v>
      </c>
      <c r="G47">
        <f>Tabela3[[#This Row],[Capacitação em Direitos Humanos, Gênero, Raça e Etnia; e em Depoimento Especial" - 0148945-13.2024.8.16.6000]]</f>
        <v>0</v>
      </c>
      <c r="H47">
        <f>Tabela3[[#This Row],[Justiça Restaurativa - 0148919-15.2024.8.16.6000]]</f>
        <v>0</v>
      </c>
      <c r="I47">
        <f>Tabela3[[#This Row],[Capacitação de Facilitadores 0148959-94.2024.8.16.6000]]</f>
        <v>0</v>
      </c>
      <c r="J47">
        <f>Tabela3[[#This Row],[Acessibilidade e Inclusão - 0148938-21.2024.8.16.6000]]</f>
        <v>0</v>
      </c>
      <c r="K47">
        <f>Tabela3[[#This Row],[Política de Prevenção e Enfrentamento do Assédio Moral, do Assédio Sexual e da Discriminação.0148908-83.2024.8.16.6000]]</f>
        <v>0</v>
      </c>
      <c r="L47">
        <f>Tabela3[[#This Row],[SOCIOAMBIENTAL]]</f>
        <v>0</v>
      </c>
      <c r="M47">
        <f>Tabela3[[#This Row],[SUSTENTABILIDADE
https://portal.tjpr.jus.br/portletforms/frm.do?idFormulario=7430
0017859-16.2024.8.16.6000]]</f>
        <v>0</v>
      </c>
      <c r="N47">
        <f>Tabela3[[#This Row],[CURSO PARA MAGISTRADOS]]</f>
        <v>0</v>
      </c>
      <c r="O47">
        <f>Tabela3[[#This Row],[LIVRO DE REGISTRO]]</f>
        <v>0</v>
      </c>
      <c r="P47">
        <f>Tabela3[[#This Row],[DATA DO ULTIMO REGISTRO]]</f>
        <v>0</v>
      </c>
      <c r="Q47">
        <f>Tabela3[[#This Row],[REG DE INSTRUTORES2]]</f>
        <v>0</v>
      </c>
      <c r="R47">
        <f>Tabela3[[#This Row],[REGISTRO DE INSTRUTORES NO SEI]]</f>
        <v>0</v>
      </c>
      <c r="S47">
        <f>Tabela3[[#This Row],[2021]]</f>
        <v>0</v>
      </c>
      <c r="T47">
        <f>Tabela3[[#This Row],[2022]]</f>
        <v>0</v>
      </c>
      <c r="U47">
        <f>Tabela3[[#This Row],[2023]]</f>
        <v>0</v>
      </c>
      <c r="V47">
        <f>Tabela3[[#This Row],[REGISTRO NO SEI/2024]]</f>
        <v>0</v>
      </c>
      <c r="W47">
        <f>Tabela3[[#This Row],[2024]]</f>
        <v>0</v>
      </c>
      <c r="X47">
        <f>Tabela3[[#This Row],[REGISTRO NO SEI/2025]]</f>
        <v>0</v>
      </c>
      <c r="Y47">
        <f>Tabela3[[#This Row],[TOTAL CERTIFICADOS EMITIDOS/2025]]</f>
        <v>0</v>
      </c>
      <c r="Z47">
        <f>Tabela3[[#This Row],[1º trim/2025]]</f>
        <v>0</v>
      </c>
      <c r="AA47">
        <f>Tabela3[[#This Row],[2º trim/2025]]</f>
        <v>0</v>
      </c>
      <c r="AB47">
        <f>Tabela3[[#This Row],[3º trim/2025]]</f>
        <v>0</v>
      </c>
      <c r="AC47">
        <f>Tabela3[[#This Row],[4º trim/2025]]</f>
        <v>0</v>
      </c>
    </row>
    <row r="48" spans="1:29" x14ac:dyDescent="0.25">
      <c r="A48" s="293">
        <f>Tabela3[[#This Row],[MODALIDADE]]</f>
        <v>0</v>
      </c>
      <c r="B48" s="293">
        <f>Tabela3[[#This Row],[ID DA PLANILHA]]</f>
        <v>47</v>
      </c>
      <c r="C48" s="293">
        <f>Tabela3[[#This Row],[ANO]]</f>
        <v>1</v>
      </c>
      <c r="D48" s="293">
        <f>Tabela3[[#This Row],[SEI]]</f>
        <v>0</v>
      </c>
      <c r="E48" s="294" t="str">
        <f>Tabela3[[#This Row],[NOME DO Curso]]</f>
        <v>20A/18CM - CURITIBA</v>
      </c>
      <c r="F48" s="294">
        <f>Tabela3[[#This Row],[NENHUMA CLASSIFICAÇÃO COPILOT]]</f>
        <v>0</v>
      </c>
      <c r="G48">
        <f>Tabela3[[#This Row],[Capacitação em Direitos Humanos, Gênero, Raça e Etnia; e em Depoimento Especial" - 0148945-13.2024.8.16.6000]]</f>
        <v>0</v>
      </c>
      <c r="H48">
        <f>Tabela3[[#This Row],[Justiça Restaurativa - 0148919-15.2024.8.16.6000]]</f>
        <v>0</v>
      </c>
      <c r="I48">
        <f>Tabela3[[#This Row],[Capacitação de Facilitadores 0148959-94.2024.8.16.6000]]</f>
        <v>0</v>
      </c>
      <c r="J48">
        <f>Tabela3[[#This Row],[Acessibilidade e Inclusão - 0148938-21.2024.8.16.6000]]</f>
        <v>0</v>
      </c>
      <c r="K48">
        <f>Tabela3[[#This Row],[Política de Prevenção e Enfrentamento do Assédio Moral, do Assédio Sexual e da Discriminação.0148908-83.2024.8.16.6000]]</f>
        <v>0</v>
      </c>
      <c r="L48">
        <f>Tabela3[[#This Row],[SOCIOAMBIENTAL]]</f>
        <v>0</v>
      </c>
      <c r="M48">
        <f>Tabela3[[#This Row],[SUSTENTABILIDADE
https://portal.tjpr.jus.br/portletforms/frm.do?idFormulario=7430
0017859-16.2024.8.16.6000]]</f>
        <v>0</v>
      </c>
      <c r="N48">
        <f>Tabela3[[#This Row],[CURSO PARA MAGISTRADOS]]</f>
        <v>0</v>
      </c>
      <c r="O48">
        <f>Tabela3[[#This Row],[LIVRO DE REGISTRO]]</f>
        <v>0</v>
      </c>
      <c r="P48">
        <f>Tabela3[[#This Row],[DATA DO ULTIMO REGISTRO]]</f>
        <v>0</v>
      </c>
      <c r="Q48">
        <f>Tabela3[[#This Row],[REG DE INSTRUTORES2]]</f>
        <v>0</v>
      </c>
      <c r="R48">
        <f>Tabela3[[#This Row],[REGISTRO DE INSTRUTORES NO SEI]]</f>
        <v>0</v>
      </c>
      <c r="S48">
        <f>Tabela3[[#This Row],[2021]]</f>
        <v>0</v>
      </c>
      <c r="T48">
        <f>Tabela3[[#This Row],[2022]]</f>
        <v>0</v>
      </c>
      <c r="U48">
        <f>Tabela3[[#This Row],[2023]]</f>
        <v>0</v>
      </c>
      <c r="V48">
        <f>Tabela3[[#This Row],[REGISTRO NO SEI/2024]]</f>
        <v>0</v>
      </c>
      <c r="W48">
        <f>Tabela3[[#This Row],[2024]]</f>
        <v>0</v>
      </c>
      <c r="X48">
        <f>Tabela3[[#This Row],[REGISTRO NO SEI/2025]]</f>
        <v>0</v>
      </c>
      <c r="Y48">
        <f>Tabela3[[#This Row],[TOTAL CERTIFICADOS EMITIDOS/2025]]</f>
        <v>0</v>
      </c>
      <c r="Z48">
        <f>Tabela3[[#This Row],[1º trim/2025]]</f>
        <v>0</v>
      </c>
      <c r="AA48">
        <f>Tabela3[[#This Row],[2º trim/2025]]</f>
        <v>0</v>
      </c>
      <c r="AB48">
        <f>Tabela3[[#This Row],[3º trim/2025]]</f>
        <v>0</v>
      </c>
      <c r="AC48">
        <f>Tabela3[[#This Row],[4º trim/2025]]</f>
        <v>0</v>
      </c>
    </row>
    <row r="49" spans="1:29" x14ac:dyDescent="0.25">
      <c r="A49" s="293">
        <f>Tabela3[[#This Row],[MODALIDADE]]</f>
        <v>0</v>
      </c>
      <c r="B49" s="293">
        <f>Tabela3[[#This Row],[ID DA PLANILHA]]</f>
        <v>48</v>
      </c>
      <c r="C49" s="293">
        <f>Tabela3[[#This Row],[ANO]]</f>
        <v>1</v>
      </c>
      <c r="D49" s="293">
        <f>Tabela3[[#This Row],[SEI]]</f>
        <v>0</v>
      </c>
      <c r="E49" s="294" t="str">
        <f>Tabela3[[#This Row],[NOME DO Curso]]</f>
        <v>20B/17CM - TOLEDO</v>
      </c>
      <c r="F49" s="294">
        <f>Tabela3[[#This Row],[NENHUMA CLASSIFICAÇÃO COPILOT]]</f>
        <v>0</v>
      </c>
      <c r="G49">
        <f>Tabela3[[#This Row],[Capacitação em Direitos Humanos, Gênero, Raça e Etnia; e em Depoimento Especial" - 0148945-13.2024.8.16.6000]]</f>
        <v>0</v>
      </c>
      <c r="H49">
        <f>Tabela3[[#This Row],[Justiça Restaurativa - 0148919-15.2024.8.16.6000]]</f>
        <v>0</v>
      </c>
      <c r="I49">
        <f>Tabela3[[#This Row],[Capacitação de Facilitadores 0148959-94.2024.8.16.6000]]</f>
        <v>0</v>
      </c>
      <c r="J49">
        <f>Tabela3[[#This Row],[Acessibilidade e Inclusão - 0148938-21.2024.8.16.6000]]</f>
        <v>0</v>
      </c>
      <c r="K49">
        <f>Tabela3[[#This Row],[Política de Prevenção e Enfrentamento do Assédio Moral, do Assédio Sexual e da Discriminação.0148908-83.2024.8.16.6000]]</f>
        <v>0</v>
      </c>
      <c r="L49">
        <f>Tabela3[[#This Row],[SOCIOAMBIENTAL]]</f>
        <v>0</v>
      </c>
      <c r="M49">
        <f>Tabela3[[#This Row],[SUSTENTABILIDADE
https://portal.tjpr.jus.br/portletforms/frm.do?idFormulario=7430
0017859-16.2024.8.16.6000]]</f>
        <v>0</v>
      </c>
      <c r="N49">
        <f>Tabela3[[#This Row],[CURSO PARA MAGISTRADOS]]</f>
        <v>0</v>
      </c>
      <c r="O49">
        <f>Tabela3[[#This Row],[LIVRO DE REGISTRO]]</f>
        <v>0</v>
      </c>
      <c r="P49">
        <f>Tabela3[[#This Row],[DATA DO ULTIMO REGISTRO]]</f>
        <v>0</v>
      </c>
      <c r="Q49">
        <f>Tabela3[[#This Row],[REG DE INSTRUTORES2]]</f>
        <v>0</v>
      </c>
      <c r="R49">
        <f>Tabela3[[#This Row],[REGISTRO DE INSTRUTORES NO SEI]]</f>
        <v>0</v>
      </c>
      <c r="S49">
        <f>Tabela3[[#This Row],[2021]]</f>
        <v>0</v>
      </c>
      <c r="T49">
        <f>Tabela3[[#This Row],[2022]]</f>
        <v>0</v>
      </c>
      <c r="U49">
        <f>Tabela3[[#This Row],[2023]]</f>
        <v>0</v>
      </c>
      <c r="V49">
        <f>Tabela3[[#This Row],[REGISTRO NO SEI/2024]]</f>
        <v>0</v>
      </c>
      <c r="W49">
        <f>Tabela3[[#This Row],[2024]]</f>
        <v>0</v>
      </c>
      <c r="X49">
        <f>Tabela3[[#This Row],[REGISTRO NO SEI/2025]]</f>
        <v>0</v>
      </c>
      <c r="Y49">
        <f>Tabela3[[#This Row],[TOTAL CERTIFICADOS EMITIDOS/2025]]</f>
        <v>0</v>
      </c>
      <c r="Z49">
        <f>Tabela3[[#This Row],[1º trim/2025]]</f>
        <v>0</v>
      </c>
      <c r="AA49">
        <f>Tabela3[[#This Row],[2º trim/2025]]</f>
        <v>0</v>
      </c>
      <c r="AB49">
        <f>Tabela3[[#This Row],[3º trim/2025]]</f>
        <v>0</v>
      </c>
      <c r="AC49">
        <f>Tabela3[[#This Row],[4º trim/2025]]</f>
        <v>0</v>
      </c>
    </row>
    <row r="50" spans="1:29" x14ac:dyDescent="0.25">
      <c r="A50" s="293">
        <f>Tabela3[[#This Row],[MODALIDADE]]</f>
        <v>0</v>
      </c>
      <c r="B50" s="293">
        <f>Tabela3[[#This Row],[ID DA PLANILHA]]</f>
        <v>49</v>
      </c>
      <c r="C50" s="293">
        <f>Tabela3[[#This Row],[ANO]]</f>
        <v>1</v>
      </c>
      <c r="D50" s="293">
        <f>Tabela3[[#This Row],[SEI]]</f>
        <v>0</v>
      </c>
      <c r="E50" s="294" t="str">
        <f>Tabela3[[#This Row],[NOME DO Curso]]</f>
        <v>21A/17CM - LONDRINA</v>
      </c>
      <c r="F50" s="294">
        <f>Tabela3[[#This Row],[NENHUMA CLASSIFICAÇÃO COPILOT]]</f>
        <v>0</v>
      </c>
      <c r="G50">
        <f>Tabela3[[#This Row],[Capacitação em Direitos Humanos, Gênero, Raça e Etnia; e em Depoimento Especial" - 0148945-13.2024.8.16.6000]]</f>
        <v>0</v>
      </c>
      <c r="H50">
        <f>Tabela3[[#This Row],[Justiça Restaurativa - 0148919-15.2024.8.16.6000]]</f>
        <v>0</v>
      </c>
      <c r="I50">
        <f>Tabela3[[#This Row],[Capacitação de Facilitadores 0148959-94.2024.8.16.6000]]</f>
        <v>0</v>
      </c>
      <c r="J50">
        <f>Tabela3[[#This Row],[Acessibilidade e Inclusão - 0148938-21.2024.8.16.6000]]</f>
        <v>0</v>
      </c>
      <c r="K50">
        <f>Tabela3[[#This Row],[Política de Prevenção e Enfrentamento do Assédio Moral, do Assédio Sexual e da Discriminação.0148908-83.2024.8.16.6000]]</f>
        <v>0</v>
      </c>
      <c r="L50">
        <f>Tabela3[[#This Row],[SOCIOAMBIENTAL]]</f>
        <v>0</v>
      </c>
      <c r="M50">
        <f>Tabela3[[#This Row],[SUSTENTABILIDADE
https://portal.tjpr.jus.br/portletforms/frm.do?idFormulario=7430
0017859-16.2024.8.16.6000]]</f>
        <v>0</v>
      </c>
      <c r="N50">
        <f>Tabela3[[#This Row],[CURSO PARA MAGISTRADOS]]</f>
        <v>0</v>
      </c>
      <c r="O50">
        <f>Tabela3[[#This Row],[LIVRO DE REGISTRO]]</f>
        <v>0</v>
      </c>
      <c r="P50">
        <f>Tabela3[[#This Row],[DATA DO ULTIMO REGISTRO]]</f>
        <v>0</v>
      </c>
      <c r="Q50">
        <f>Tabela3[[#This Row],[REG DE INSTRUTORES2]]</f>
        <v>0</v>
      </c>
      <c r="R50">
        <f>Tabela3[[#This Row],[REGISTRO DE INSTRUTORES NO SEI]]</f>
        <v>0</v>
      </c>
      <c r="S50">
        <f>Tabela3[[#This Row],[2021]]</f>
        <v>0</v>
      </c>
      <c r="T50">
        <f>Tabela3[[#This Row],[2022]]</f>
        <v>0</v>
      </c>
      <c r="U50">
        <f>Tabela3[[#This Row],[2023]]</f>
        <v>0</v>
      </c>
      <c r="V50">
        <f>Tabela3[[#This Row],[REGISTRO NO SEI/2024]]</f>
        <v>0</v>
      </c>
      <c r="W50">
        <f>Tabela3[[#This Row],[2024]]</f>
        <v>0</v>
      </c>
      <c r="X50">
        <f>Tabela3[[#This Row],[REGISTRO NO SEI/2025]]</f>
        <v>0</v>
      </c>
      <c r="Y50">
        <f>Tabela3[[#This Row],[TOTAL CERTIFICADOS EMITIDOS/2025]]</f>
        <v>0</v>
      </c>
      <c r="Z50">
        <f>Tabela3[[#This Row],[1º trim/2025]]</f>
        <v>0</v>
      </c>
      <c r="AA50">
        <f>Tabela3[[#This Row],[2º trim/2025]]</f>
        <v>0</v>
      </c>
      <c r="AB50">
        <f>Tabela3[[#This Row],[3º trim/2025]]</f>
        <v>0</v>
      </c>
      <c r="AC50">
        <f>Tabela3[[#This Row],[4º trim/2025]]</f>
        <v>0</v>
      </c>
    </row>
    <row r="51" spans="1:29" x14ac:dyDescent="0.25">
      <c r="A51" s="293">
        <f>Tabela3[[#This Row],[MODALIDADE]]</f>
        <v>0</v>
      </c>
      <c r="B51" s="293">
        <f>Tabela3[[#This Row],[ID DA PLANILHA]]</f>
        <v>50</v>
      </c>
      <c r="C51" s="293">
        <f>Tabela3[[#This Row],[ANO]]</f>
        <v>1</v>
      </c>
      <c r="D51" s="293">
        <f>Tabela3[[#This Row],[SEI]]</f>
        <v>0</v>
      </c>
      <c r="E51" s="294" t="str">
        <f>Tabela3[[#This Row],[NOME DO Curso]]</f>
        <v>21B/17CM - LONDRINA</v>
      </c>
      <c r="F51" s="294">
        <f>Tabela3[[#This Row],[NENHUMA CLASSIFICAÇÃO COPILOT]]</f>
        <v>0</v>
      </c>
      <c r="G51">
        <f>Tabela3[[#This Row],[Capacitação em Direitos Humanos, Gênero, Raça e Etnia; e em Depoimento Especial" - 0148945-13.2024.8.16.6000]]</f>
        <v>0</v>
      </c>
      <c r="H51">
        <f>Tabela3[[#This Row],[Justiça Restaurativa - 0148919-15.2024.8.16.6000]]</f>
        <v>0</v>
      </c>
      <c r="I51">
        <f>Tabela3[[#This Row],[Capacitação de Facilitadores 0148959-94.2024.8.16.6000]]</f>
        <v>0</v>
      </c>
      <c r="J51">
        <f>Tabela3[[#This Row],[Acessibilidade e Inclusão - 0148938-21.2024.8.16.6000]]</f>
        <v>0</v>
      </c>
      <c r="K51">
        <f>Tabela3[[#This Row],[Política de Prevenção e Enfrentamento do Assédio Moral, do Assédio Sexual e da Discriminação.0148908-83.2024.8.16.6000]]</f>
        <v>0</v>
      </c>
      <c r="L51">
        <f>Tabela3[[#This Row],[SOCIOAMBIENTAL]]</f>
        <v>0</v>
      </c>
      <c r="M51">
        <f>Tabela3[[#This Row],[SUSTENTABILIDADE
https://portal.tjpr.jus.br/portletforms/frm.do?idFormulario=7430
0017859-16.2024.8.16.6000]]</f>
        <v>0</v>
      </c>
      <c r="N51">
        <f>Tabela3[[#This Row],[CURSO PARA MAGISTRADOS]]</f>
        <v>0</v>
      </c>
      <c r="O51">
        <f>Tabela3[[#This Row],[LIVRO DE REGISTRO]]</f>
        <v>0</v>
      </c>
      <c r="P51">
        <f>Tabela3[[#This Row],[DATA DO ULTIMO REGISTRO]]</f>
        <v>0</v>
      </c>
      <c r="Q51">
        <f>Tabela3[[#This Row],[REG DE INSTRUTORES2]]</f>
        <v>0</v>
      </c>
      <c r="R51">
        <f>Tabela3[[#This Row],[REGISTRO DE INSTRUTORES NO SEI]]</f>
        <v>0</v>
      </c>
      <c r="S51">
        <f>Tabela3[[#This Row],[2021]]</f>
        <v>0</v>
      </c>
      <c r="T51">
        <f>Tabela3[[#This Row],[2022]]</f>
        <v>0</v>
      </c>
      <c r="U51">
        <f>Tabela3[[#This Row],[2023]]</f>
        <v>0</v>
      </c>
      <c r="V51">
        <f>Tabela3[[#This Row],[REGISTRO NO SEI/2024]]</f>
        <v>0</v>
      </c>
      <c r="W51">
        <f>Tabela3[[#This Row],[2024]]</f>
        <v>0</v>
      </c>
      <c r="X51">
        <f>Tabela3[[#This Row],[REGISTRO NO SEI/2025]]</f>
        <v>0</v>
      </c>
      <c r="Y51">
        <f>Tabela3[[#This Row],[TOTAL CERTIFICADOS EMITIDOS/2025]]</f>
        <v>0</v>
      </c>
      <c r="Z51">
        <f>Tabela3[[#This Row],[1º trim/2025]]</f>
        <v>0</v>
      </c>
      <c r="AA51">
        <f>Tabela3[[#This Row],[2º trim/2025]]</f>
        <v>0</v>
      </c>
      <c r="AB51">
        <f>Tabela3[[#This Row],[3º trim/2025]]</f>
        <v>0</v>
      </c>
      <c r="AC51">
        <f>Tabela3[[#This Row],[4º trim/2025]]</f>
        <v>0</v>
      </c>
    </row>
    <row r="52" spans="1:29" x14ac:dyDescent="0.25">
      <c r="A52" s="293">
        <f>Tabela3[[#This Row],[MODALIDADE]]</f>
        <v>0</v>
      </c>
      <c r="B52" s="293">
        <f>Tabela3[[#This Row],[ID DA PLANILHA]]</f>
        <v>51</v>
      </c>
      <c r="C52" s="293">
        <f>Tabela3[[#This Row],[ANO]]</f>
        <v>1</v>
      </c>
      <c r="D52" s="293">
        <f>Tabela3[[#This Row],[SEI]]</f>
        <v>0</v>
      </c>
      <c r="E52" s="294" t="str">
        <f>Tabela3[[#This Row],[NOME DO Curso]]</f>
        <v>22A/17CM - MARINGÁ</v>
      </c>
      <c r="F52" s="294">
        <f>Tabela3[[#This Row],[NENHUMA CLASSIFICAÇÃO COPILOT]]</f>
        <v>0</v>
      </c>
      <c r="G52">
        <f>Tabela3[[#This Row],[Capacitação em Direitos Humanos, Gênero, Raça e Etnia; e em Depoimento Especial" - 0148945-13.2024.8.16.6000]]</f>
        <v>0</v>
      </c>
      <c r="H52">
        <f>Tabela3[[#This Row],[Justiça Restaurativa - 0148919-15.2024.8.16.6000]]</f>
        <v>0</v>
      </c>
      <c r="I52">
        <f>Tabela3[[#This Row],[Capacitação de Facilitadores 0148959-94.2024.8.16.6000]]</f>
        <v>0</v>
      </c>
      <c r="J52">
        <f>Tabela3[[#This Row],[Acessibilidade e Inclusão - 0148938-21.2024.8.16.6000]]</f>
        <v>0</v>
      </c>
      <c r="K52">
        <f>Tabela3[[#This Row],[Política de Prevenção e Enfrentamento do Assédio Moral, do Assédio Sexual e da Discriminação.0148908-83.2024.8.16.6000]]</f>
        <v>0</v>
      </c>
      <c r="L52">
        <f>Tabela3[[#This Row],[SOCIOAMBIENTAL]]</f>
        <v>0</v>
      </c>
      <c r="M52">
        <f>Tabela3[[#This Row],[SUSTENTABILIDADE
https://portal.tjpr.jus.br/portletforms/frm.do?idFormulario=7430
0017859-16.2024.8.16.6000]]</f>
        <v>0</v>
      </c>
      <c r="N52">
        <f>Tabela3[[#This Row],[CURSO PARA MAGISTRADOS]]</f>
        <v>0</v>
      </c>
      <c r="O52">
        <f>Tabela3[[#This Row],[LIVRO DE REGISTRO]]</f>
        <v>0</v>
      </c>
      <c r="P52">
        <f>Tabela3[[#This Row],[DATA DO ULTIMO REGISTRO]]</f>
        <v>0</v>
      </c>
      <c r="Q52">
        <f>Tabela3[[#This Row],[REG DE INSTRUTORES2]]</f>
        <v>0</v>
      </c>
      <c r="R52">
        <f>Tabela3[[#This Row],[REGISTRO DE INSTRUTORES NO SEI]]</f>
        <v>0</v>
      </c>
      <c r="S52">
        <f>Tabela3[[#This Row],[2021]]</f>
        <v>0</v>
      </c>
      <c r="T52">
        <f>Tabela3[[#This Row],[2022]]</f>
        <v>0</v>
      </c>
      <c r="U52">
        <f>Tabela3[[#This Row],[2023]]</f>
        <v>0</v>
      </c>
      <c r="V52">
        <f>Tabela3[[#This Row],[REGISTRO NO SEI/2024]]</f>
        <v>0</v>
      </c>
      <c r="W52">
        <f>Tabela3[[#This Row],[2024]]</f>
        <v>0</v>
      </c>
      <c r="X52">
        <f>Tabela3[[#This Row],[REGISTRO NO SEI/2025]]</f>
        <v>0</v>
      </c>
      <c r="Y52">
        <f>Tabela3[[#This Row],[TOTAL CERTIFICADOS EMITIDOS/2025]]</f>
        <v>0</v>
      </c>
      <c r="Z52">
        <f>Tabela3[[#This Row],[1º trim/2025]]</f>
        <v>0</v>
      </c>
      <c r="AA52">
        <f>Tabela3[[#This Row],[2º trim/2025]]</f>
        <v>0</v>
      </c>
      <c r="AB52">
        <f>Tabela3[[#This Row],[3º trim/2025]]</f>
        <v>0</v>
      </c>
      <c r="AC52">
        <f>Tabela3[[#This Row],[4º trim/2025]]</f>
        <v>0</v>
      </c>
    </row>
    <row r="53" spans="1:29" x14ac:dyDescent="0.25">
      <c r="A53" s="293">
        <f>Tabela3[[#This Row],[MODALIDADE]]</f>
        <v>0</v>
      </c>
      <c r="B53" s="293">
        <f>Tabela3[[#This Row],[ID DA PLANILHA]]</f>
        <v>52</v>
      </c>
      <c r="C53" s="293">
        <f>Tabela3[[#This Row],[ANO]]</f>
        <v>1</v>
      </c>
      <c r="D53" s="293">
        <f>Tabela3[[#This Row],[SEI]]</f>
        <v>0</v>
      </c>
      <c r="E53" s="294" t="str">
        <f>Tabela3[[#This Row],[NOME DO Curso]]</f>
        <v>22A/18CM - CURITIBA</v>
      </c>
      <c r="F53" s="294">
        <f>Tabela3[[#This Row],[NENHUMA CLASSIFICAÇÃO COPILOT]]</f>
        <v>0</v>
      </c>
      <c r="G53">
        <f>Tabela3[[#This Row],[Capacitação em Direitos Humanos, Gênero, Raça e Etnia; e em Depoimento Especial" - 0148945-13.2024.8.16.6000]]</f>
        <v>0</v>
      </c>
      <c r="H53">
        <f>Tabela3[[#This Row],[Justiça Restaurativa - 0148919-15.2024.8.16.6000]]</f>
        <v>0</v>
      </c>
      <c r="I53">
        <f>Tabela3[[#This Row],[Capacitação de Facilitadores 0148959-94.2024.8.16.6000]]</f>
        <v>0</v>
      </c>
      <c r="J53">
        <f>Tabela3[[#This Row],[Acessibilidade e Inclusão - 0148938-21.2024.8.16.6000]]</f>
        <v>0</v>
      </c>
      <c r="K53">
        <f>Tabela3[[#This Row],[Política de Prevenção e Enfrentamento do Assédio Moral, do Assédio Sexual e da Discriminação.0148908-83.2024.8.16.6000]]</f>
        <v>0</v>
      </c>
      <c r="L53">
        <f>Tabela3[[#This Row],[SOCIOAMBIENTAL]]</f>
        <v>0</v>
      </c>
      <c r="M53">
        <f>Tabela3[[#This Row],[SUSTENTABILIDADE
https://portal.tjpr.jus.br/portletforms/frm.do?idFormulario=7430
0017859-16.2024.8.16.6000]]</f>
        <v>0</v>
      </c>
      <c r="N53">
        <f>Tabela3[[#This Row],[CURSO PARA MAGISTRADOS]]</f>
        <v>0</v>
      </c>
      <c r="O53">
        <f>Tabela3[[#This Row],[LIVRO DE REGISTRO]]</f>
        <v>0</v>
      </c>
      <c r="P53">
        <f>Tabela3[[#This Row],[DATA DO ULTIMO REGISTRO]]</f>
        <v>0</v>
      </c>
      <c r="Q53">
        <f>Tabela3[[#This Row],[REG DE INSTRUTORES2]]</f>
        <v>0</v>
      </c>
      <c r="R53">
        <f>Tabela3[[#This Row],[REGISTRO DE INSTRUTORES NO SEI]]</f>
        <v>0</v>
      </c>
      <c r="S53">
        <f>Tabela3[[#This Row],[2021]]</f>
        <v>0</v>
      </c>
      <c r="T53">
        <f>Tabela3[[#This Row],[2022]]</f>
        <v>0</v>
      </c>
      <c r="U53">
        <f>Tabela3[[#This Row],[2023]]</f>
        <v>0</v>
      </c>
      <c r="V53">
        <f>Tabela3[[#This Row],[REGISTRO NO SEI/2024]]</f>
        <v>0</v>
      </c>
      <c r="W53">
        <f>Tabela3[[#This Row],[2024]]</f>
        <v>0</v>
      </c>
      <c r="X53">
        <f>Tabela3[[#This Row],[REGISTRO NO SEI/2025]]</f>
        <v>0</v>
      </c>
      <c r="Y53">
        <f>Tabela3[[#This Row],[TOTAL CERTIFICADOS EMITIDOS/2025]]</f>
        <v>0</v>
      </c>
      <c r="Z53">
        <f>Tabela3[[#This Row],[1º trim/2025]]</f>
        <v>0</v>
      </c>
      <c r="AA53">
        <f>Tabela3[[#This Row],[2º trim/2025]]</f>
        <v>0</v>
      </c>
      <c r="AB53">
        <f>Tabela3[[#This Row],[3º trim/2025]]</f>
        <v>0</v>
      </c>
      <c r="AC53">
        <f>Tabela3[[#This Row],[4º trim/2025]]</f>
        <v>0</v>
      </c>
    </row>
    <row r="54" spans="1:29" x14ac:dyDescent="0.25">
      <c r="A54" s="293">
        <f>Tabela3[[#This Row],[MODALIDADE]]</f>
        <v>0</v>
      </c>
      <c r="B54" s="293">
        <f>Tabela3[[#This Row],[ID DA PLANILHA]]</f>
        <v>53</v>
      </c>
      <c r="C54" s="293">
        <f>Tabela3[[#This Row],[ANO]]</f>
        <v>1</v>
      </c>
      <c r="D54" s="293">
        <f>Tabela3[[#This Row],[SEI]]</f>
        <v>0</v>
      </c>
      <c r="E54" s="294" t="str">
        <f>Tabela3[[#This Row],[NOME DO Curso]]</f>
        <v>22B/17CM - MARINGÁ</v>
      </c>
      <c r="F54" s="294">
        <f>Tabela3[[#This Row],[NENHUMA CLASSIFICAÇÃO COPILOT]]</f>
        <v>0</v>
      </c>
      <c r="G54">
        <f>Tabela3[[#This Row],[Capacitação em Direitos Humanos, Gênero, Raça e Etnia; e em Depoimento Especial" - 0148945-13.2024.8.16.6000]]</f>
        <v>0</v>
      </c>
      <c r="H54">
        <f>Tabela3[[#This Row],[Justiça Restaurativa - 0148919-15.2024.8.16.6000]]</f>
        <v>0</v>
      </c>
      <c r="I54">
        <f>Tabela3[[#This Row],[Capacitação de Facilitadores 0148959-94.2024.8.16.6000]]</f>
        <v>0</v>
      </c>
      <c r="J54">
        <f>Tabela3[[#This Row],[Acessibilidade e Inclusão - 0148938-21.2024.8.16.6000]]</f>
        <v>0</v>
      </c>
      <c r="K54">
        <f>Tabela3[[#This Row],[Política de Prevenção e Enfrentamento do Assédio Moral, do Assédio Sexual e da Discriminação.0148908-83.2024.8.16.6000]]</f>
        <v>0</v>
      </c>
      <c r="L54">
        <f>Tabela3[[#This Row],[SOCIOAMBIENTAL]]</f>
        <v>0</v>
      </c>
      <c r="M54">
        <f>Tabela3[[#This Row],[SUSTENTABILIDADE
https://portal.tjpr.jus.br/portletforms/frm.do?idFormulario=7430
0017859-16.2024.8.16.6000]]</f>
        <v>0</v>
      </c>
      <c r="N54">
        <f>Tabela3[[#This Row],[CURSO PARA MAGISTRADOS]]</f>
        <v>0</v>
      </c>
      <c r="O54">
        <f>Tabela3[[#This Row],[LIVRO DE REGISTRO]]</f>
        <v>0</v>
      </c>
      <c r="P54">
        <f>Tabela3[[#This Row],[DATA DO ULTIMO REGISTRO]]</f>
        <v>0</v>
      </c>
      <c r="Q54">
        <f>Tabela3[[#This Row],[REG DE INSTRUTORES2]]</f>
        <v>0</v>
      </c>
      <c r="R54">
        <f>Tabela3[[#This Row],[REGISTRO DE INSTRUTORES NO SEI]]</f>
        <v>0</v>
      </c>
      <c r="S54">
        <f>Tabela3[[#This Row],[2021]]</f>
        <v>0</v>
      </c>
      <c r="T54">
        <f>Tabela3[[#This Row],[2022]]</f>
        <v>0</v>
      </c>
      <c r="U54">
        <f>Tabela3[[#This Row],[2023]]</f>
        <v>0</v>
      </c>
      <c r="V54">
        <f>Tabela3[[#This Row],[REGISTRO NO SEI/2024]]</f>
        <v>0</v>
      </c>
      <c r="W54">
        <f>Tabela3[[#This Row],[2024]]</f>
        <v>0</v>
      </c>
      <c r="X54">
        <f>Tabela3[[#This Row],[REGISTRO NO SEI/2025]]</f>
        <v>0</v>
      </c>
      <c r="Y54">
        <f>Tabela3[[#This Row],[TOTAL CERTIFICADOS EMITIDOS/2025]]</f>
        <v>0</v>
      </c>
      <c r="Z54">
        <f>Tabela3[[#This Row],[1º trim/2025]]</f>
        <v>0</v>
      </c>
      <c r="AA54">
        <f>Tabela3[[#This Row],[2º trim/2025]]</f>
        <v>0</v>
      </c>
      <c r="AB54">
        <f>Tabela3[[#This Row],[3º trim/2025]]</f>
        <v>0</v>
      </c>
      <c r="AC54">
        <f>Tabela3[[#This Row],[4º trim/2025]]</f>
        <v>0</v>
      </c>
    </row>
    <row r="55" spans="1:29" x14ac:dyDescent="0.25">
      <c r="A55" s="293">
        <f>Tabela3[[#This Row],[MODALIDADE]]</f>
        <v>0</v>
      </c>
      <c r="B55" s="293">
        <f>Tabela3[[#This Row],[ID DA PLANILHA]]</f>
        <v>54</v>
      </c>
      <c r="C55" s="293">
        <f>Tabela3[[#This Row],[ANO]]</f>
        <v>1</v>
      </c>
      <c r="D55" s="293">
        <f>Tabela3[[#This Row],[SEI]]</f>
        <v>0</v>
      </c>
      <c r="E55" s="294" t="str">
        <f>Tabela3[[#This Row],[NOME DO Curso]]</f>
        <v>22B/18CM - CURITIBA</v>
      </c>
      <c r="F55" s="294">
        <f>Tabela3[[#This Row],[NENHUMA CLASSIFICAÇÃO COPILOT]]</f>
        <v>0</v>
      </c>
      <c r="G55">
        <f>Tabela3[[#This Row],[Capacitação em Direitos Humanos, Gênero, Raça e Etnia; e em Depoimento Especial" - 0148945-13.2024.8.16.6000]]</f>
        <v>0</v>
      </c>
      <c r="H55">
        <f>Tabela3[[#This Row],[Justiça Restaurativa - 0148919-15.2024.8.16.6000]]</f>
        <v>0</v>
      </c>
      <c r="I55">
        <f>Tabela3[[#This Row],[Capacitação de Facilitadores 0148959-94.2024.8.16.6000]]</f>
        <v>0</v>
      </c>
      <c r="J55">
        <f>Tabela3[[#This Row],[Acessibilidade e Inclusão - 0148938-21.2024.8.16.6000]]</f>
        <v>0</v>
      </c>
      <c r="K55">
        <f>Tabela3[[#This Row],[Política de Prevenção e Enfrentamento do Assédio Moral, do Assédio Sexual e da Discriminação.0148908-83.2024.8.16.6000]]</f>
        <v>0</v>
      </c>
      <c r="L55">
        <f>Tabela3[[#This Row],[SOCIOAMBIENTAL]]</f>
        <v>0</v>
      </c>
      <c r="M55">
        <f>Tabela3[[#This Row],[SUSTENTABILIDADE
https://portal.tjpr.jus.br/portletforms/frm.do?idFormulario=7430
0017859-16.2024.8.16.6000]]</f>
        <v>0</v>
      </c>
      <c r="N55">
        <f>Tabela3[[#This Row],[CURSO PARA MAGISTRADOS]]</f>
        <v>0</v>
      </c>
      <c r="O55">
        <f>Tabela3[[#This Row],[LIVRO DE REGISTRO]]</f>
        <v>0</v>
      </c>
      <c r="P55">
        <f>Tabela3[[#This Row],[DATA DO ULTIMO REGISTRO]]</f>
        <v>0</v>
      </c>
      <c r="Q55">
        <f>Tabela3[[#This Row],[REG DE INSTRUTORES2]]</f>
        <v>0</v>
      </c>
      <c r="R55">
        <f>Tabela3[[#This Row],[REGISTRO DE INSTRUTORES NO SEI]]</f>
        <v>0</v>
      </c>
      <c r="S55">
        <f>Tabela3[[#This Row],[2021]]</f>
        <v>0</v>
      </c>
      <c r="T55">
        <f>Tabela3[[#This Row],[2022]]</f>
        <v>0</v>
      </c>
      <c r="U55">
        <f>Tabela3[[#This Row],[2023]]</f>
        <v>0</v>
      </c>
      <c r="V55">
        <f>Tabela3[[#This Row],[REGISTRO NO SEI/2024]]</f>
        <v>0</v>
      </c>
      <c r="W55">
        <f>Tabela3[[#This Row],[2024]]</f>
        <v>0</v>
      </c>
      <c r="X55">
        <f>Tabela3[[#This Row],[REGISTRO NO SEI/2025]]</f>
        <v>0</v>
      </c>
      <c r="Y55">
        <f>Tabela3[[#This Row],[TOTAL CERTIFICADOS EMITIDOS/2025]]</f>
        <v>0</v>
      </c>
      <c r="Z55">
        <f>Tabela3[[#This Row],[1º trim/2025]]</f>
        <v>0</v>
      </c>
      <c r="AA55">
        <f>Tabela3[[#This Row],[2º trim/2025]]</f>
        <v>0</v>
      </c>
      <c r="AB55">
        <f>Tabela3[[#This Row],[3º trim/2025]]</f>
        <v>0</v>
      </c>
      <c r="AC55">
        <f>Tabela3[[#This Row],[4º trim/2025]]</f>
        <v>0</v>
      </c>
    </row>
    <row r="56" spans="1:29" x14ac:dyDescent="0.25">
      <c r="A56" s="293">
        <f>Tabela3[[#This Row],[MODALIDADE]]</f>
        <v>0</v>
      </c>
      <c r="B56" s="293">
        <f>Tabela3[[#This Row],[ID DA PLANILHA]]</f>
        <v>55</v>
      </c>
      <c r="C56" s="293">
        <f>Tabela3[[#This Row],[ANO]]</f>
        <v>1</v>
      </c>
      <c r="D56" s="293">
        <f>Tabela3[[#This Row],[SEI]]</f>
        <v>0</v>
      </c>
      <c r="E56" s="294" t="str">
        <f>Tabela3[[#This Row],[NOME DO Curso]]</f>
        <v>22C/18CM - CURITIBA</v>
      </c>
      <c r="F56" s="294">
        <f>Tabela3[[#This Row],[NENHUMA CLASSIFICAÇÃO COPILOT]]</f>
        <v>0</v>
      </c>
      <c r="G56">
        <f>Tabela3[[#This Row],[Capacitação em Direitos Humanos, Gênero, Raça e Etnia; e em Depoimento Especial" - 0148945-13.2024.8.16.6000]]</f>
        <v>0</v>
      </c>
      <c r="H56">
        <f>Tabela3[[#This Row],[Justiça Restaurativa - 0148919-15.2024.8.16.6000]]</f>
        <v>0</v>
      </c>
      <c r="I56">
        <f>Tabela3[[#This Row],[Capacitação de Facilitadores 0148959-94.2024.8.16.6000]]</f>
        <v>0</v>
      </c>
      <c r="J56">
        <f>Tabela3[[#This Row],[Acessibilidade e Inclusão - 0148938-21.2024.8.16.6000]]</f>
        <v>0</v>
      </c>
      <c r="K56">
        <f>Tabela3[[#This Row],[Política de Prevenção e Enfrentamento do Assédio Moral, do Assédio Sexual e da Discriminação.0148908-83.2024.8.16.6000]]</f>
        <v>0</v>
      </c>
      <c r="L56">
        <f>Tabela3[[#This Row],[SOCIOAMBIENTAL]]</f>
        <v>0</v>
      </c>
      <c r="M56">
        <f>Tabela3[[#This Row],[SUSTENTABILIDADE
https://portal.tjpr.jus.br/portletforms/frm.do?idFormulario=7430
0017859-16.2024.8.16.6000]]</f>
        <v>0</v>
      </c>
      <c r="N56">
        <f>Tabela3[[#This Row],[CURSO PARA MAGISTRADOS]]</f>
        <v>0</v>
      </c>
      <c r="O56">
        <f>Tabela3[[#This Row],[LIVRO DE REGISTRO]]</f>
        <v>0</v>
      </c>
      <c r="P56">
        <f>Tabela3[[#This Row],[DATA DO ULTIMO REGISTRO]]</f>
        <v>0</v>
      </c>
      <c r="Q56">
        <f>Tabela3[[#This Row],[REG DE INSTRUTORES2]]</f>
        <v>0</v>
      </c>
      <c r="R56">
        <f>Tabela3[[#This Row],[REGISTRO DE INSTRUTORES NO SEI]]</f>
        <v>0</v>
      </c>
      <c r="S56">
        <f>Tabela3[[#This Row],[2021]]</f>
        <v>0</v>
      </c>
      <c r="T56">
        <f>Tabela3[[#This Row],[2022]]</f>
        <v>0</v>
      </c>
      <c r="U56">
        <f>Tabela3[[#This Row],[2023]]</f>
        <v>0</v>
      </c>
      <c r="V56">
        <f>Tabela3[[#This Row],[REGISTRO NO SEI/2024]]</f>
        <v>0</v>
      </c>
      <c r="W56">
        <f>Tabela3[[#This Row],[2024]]</f>
        <v>0</v>
      </c>
      <c r="X56">
        <f>Tabela3[[#This Row],[REGISTRO NO SEI/2025]]</f>
        <v>0</v>
      </c>
      <c r="Y56">
        <f>Tabela3[[#This Row],[TOTAL CERTIFICADOS EMITIDOS/2025]]</f>
        <v>0</v>
      </c>
      <c r="Z56">
        <f>Tabela3[[#This Row],[1º trim/2025]]</f>
        <v>0</v>
      </c>
      <c r="AA56">
        <f>Tabela3[[#This Row],[2º trim/2025]]</f>
        <v>0</v>
      </c>
      <c r="AB56">
        <f>Tabela3[[#This Row],[3º trim/2025]]</f>
        <v>0</v>
      </c>
      <c r="AC56">
        <f>Tabela3[[#This Row],[4º trim/2025]]</f>
        <v>0</v>
      </c>
    </row>
    <row r="57" spans="1:29" x14ac:dyDescent="0.25">
      <c r="A57" s="293">
        <f>Tabela3[[#This Row],[MODALIDADE]]</f>
        <v>0</v>
      </c>
      <c r="B57" s="293">
        <f>Tabela3[[#This Row],[ID DA PLANILHA]]</f>
        <v>56</v>
      </c>
      <c r="C57" s="293">
        <f>Tabela3[[#This Row],[ANO]]</f>
        <v>1</v>
      </c>
      <c r="D57" s="293">
        <f>Tabela3[[#This Row],[SEI]]</f>
        <v>0</v>
      </c>
      <c r="E57" s="294" t="str">
        <f>Tabela3[[#This Row],[NOME DO Curso]]</f>
        <v>23A/17CM - CASCAVEL</v>
      </c>
      <c r="F57" s="294">
        <f>Tabela3[[#This Row],[NENHUMA CLASSIFICAÇÃO COPILOT]]</f>
        <v>0</v>
      </c>
      <c r="G57">
        <f>Tabela3[[#This Row],[Capacitação em Direitos Humanos, Gênero, Raça e Etnia; e em Depoimento Especial" - 0148945-13.2024.8.16.6000]]</f>
        <v>0</v>
      </c>
      <c r="H57">
        <f>Tabela3[[#This Row],[Justiça Restaurativa - 0148919-15.2024.8.16.6000]]</f>
        <v>0</v>
      </c>
      <c r="I57">
        <f>Tabela3[[#This Row],[Capacitação de Facilitadores 0148959-94.2024.8.16.6000]]</f>
        <v>0</v>
      </c>
      <c r="J57">
        <f>Tabela3[[#This Row],[Acessibilidade e Inclusão - 0148938-21.2024.8.16.6000]]</f>
        <v>0</v>
      </c>
      <c r="K57">
        <f>Tabela3[[#This Row],[Política de Prevenção e Enfrentamento do Assédio Moral, do Assédio Sexual e da Discriminação.0148908-83.2024.8.16.6000]]</f>
        <v>0</v>
      </c>
      <c r="L57">
        <f>Tabela3[[#This Row],[SOCIOAMBIENTAL]]</f>
        <v>0</v>
      </c>
      <c r="M57">
        <f>Tabela3[[#This Row],[SUSTENTABILIDADE
https://portal.tjpr.jus.br/portletforms/frm.do?idFormulario=7430
0017859-16.2024.8.16.6000]]</f>
        <v>0</v>
      </c>
      <c r="N57">
        <f>Tabela3[[#This Row],[CURSO PARA MAGISTRADOS]]</f>
        <v>0</v>
      </c>
      <c r="O57">
        <f>Tabela3[[#This Row],[LIVRO DE REGISTRO]]</f>
        <v>0</v>
      </c>
      <c r="P57">
        <f>Tabela3[[#This Row],[DATA DO ULTIMO REGISTRO]]</f>
        <v>0</v>
      </c>
      <c r="Q57">
        <f>Tabela3[[#This Row],[REG DE INSTRUTORES2]]</f>
        <v>0</v>
      </c>
      <c r="R57">
        <f>Tabela3[[#This Row],[REGISTRO DE INSTRUTORES NO SEI]]</f>
        <v>0</v>
      </c>
      <c r="S57">
        <f>Tabela3[[#This Row],[2021]]</f>
        <v>0</v>
      </c>
      <c r="T57">
        <f>Tabela3[[#This Row],[2022]]</f>
        <v>0</v>
      </c>
      <c r="U57">
        <f>Tabela3[[#This Row],[2023]]</f>
        <v>0</v>
      </c>
      <c r="V57">
        <f>Tabela3[[#This Row],[REGISTRO NO SEI/2024]]</f>
        <v>0</v>
      </c>
      <c r="W57">
        <f>Tabela3[[#This Row],[2024]]</f>
        <v>0</v>
      </c>
      <c r="X57">
        <f>Tabela3[[#This Row],[REGISTRO NO SEI/2025]]</f>
        <v>0</v>
      </c>
      <c r="Y57">
        <f>Tabela3[[#This Row],[TOTAL CERTIFICADOS EMITIDOS/2025]]</f>
        <v>0</v>
      </c>
      <c r="Z57">
        <f>Tabela3[[#This Row],[1º trim/2025]]</f>
        <v>0</v>
      </c>
      <c r="AA57">
        <f>Tabela3[[#This Row],[2º trim/2025]]</f>
        <v>0</v>
      </c>
      <c r="AB57">
        <f>Tabela3[[#This Row],[3º trim/2025]]</f>
        <v>0</v>
      </c>
      <c r="AC57">
        <f>Tabela3[[#This Row],[4º trim/2025]]</f>
        <v>0</v>
      </c>
    </row>
    <row r="58" spans="1:29" x14ac:dyDescent="0.25">
      <c r="A58" s="293">
        <f>Tabela3[[#This Row],[MODALIDADE]]</f>
        <v>0</v>
      </c>
      <c r="B58" s="293">
        <f>Tabela3[[#This Row],[ID DA PLANILHA]]</f>
        <v>57</v>
      </c>
      <c r="C58" s="293">
        <f>Tabela3[[#This Row],[ANO]]</f>
        <v>1</v>
      </c>
      <c r="D58" s="293">
        <f>Tabela3[[#This Row],[SEI]]</f>
        <v>0</v>
      </c>
      <c r="E58" s="294" t="str">
        <f>Tabela3[[#This Row],[NOME DO Curso]]</f>
        <v>23A/18CM - CURITIBA</v>
      </c>
      <c r="F58" s="294">
        <f>Tabela3[[#This Row],[NENHUMA CLASSIFICAÇÃO COPILOT]]</f>
        <v>0</v>
      </c>
      <c r="G58">
        <f>Tabela3[[#This Row],[Capacitação em Direitos Humanos, Gênero, Raça e Etnia; e em Depoimento Especial" - 0148945-13.2024.8.16.6000]]</f>
        <v>0</v>
      </c>
      <c r="H58">
        <f>Tabela3[[#This Row],[Justiça Restaurativa - 0148919-15.2024.8.16.6000]]</f>
        <v>0</v>
      </c>
      <c r="I58">
        <f>Tabela3[[#This Row],[Capacitação de Facilitadores 0148959-94.2024.8.16.6000]]</f>
        <v>0</v>
      </c>
      <c r="J58">
        <f>Tabela3[[#This Row],[Acessibilidade e Inclusão - 0148938-21.2024.8.16.6000]]</f>
        <v>0</v>
      </c>
      <c r="K58">
        <f>Tabela3[[#This Row],[Política de Prevenção e Enfrentamento do Assédio Moral, do Assédio Sexual e da Discriminação.0148908-83.2024.8.16.6000]]</f>
        <v>0</v>
      </c>
      <c r="L58">
        <f>Tabela3[[#This Row],[SOCIOAMBIENTAL]]</f>
        <v>0</v>
      </c>
      <c r="M58">
        <f>Tabela3[[#This Row],[SUSTENTABILIDADE
https://portal.tjpr.jus.br/portletforms/frm.do?idFormulario=7430
0017859-16.2024.8.16.6000]]</f>
        <v>0</v>
      </c>
      <c r="N58">
        <f>Tabela3[[#This Row],[CURSO PARA MAGISTRADOS]]</f>
        <v>0</v>
      </c>
      <c r="O58">
        <f>Tabela3[[#This Row],[LIVRO DE REGISTRO]]</f>
        <v>0</v>
      </c>
      <c r="P58">
        <f>Tabela3[[#This Row],[DATA DO ULTIMO REGISTRO]]</f>
        <v>0</v>
      </c>
      <c r="Q58">
        <f>Tabela3[[#This Row],[REG DE INSTRUTORES2]]</f>
        <v>0</v>
      </c>
      <c r="R58">
        <f>Tabela3[[#This Row],[REGISTRO DE INSTRUTORES NO SEI]]</f>
        <v>0</v>
      </c>
      <c r="S58">
        <f>Tabela3[[#This Row],[2021]]</f>
        <v>0</v>
      </c>
      <c r="T58">
        <f>Tabela3[[#This Row],[2022]]</f>
        <v>0</v>
      </c>
      <c r="U58">
        <f>Tabela3[[#This Row],[2023]]</f>
        <v>0</v>
      </c>
      <c r="V58">
        <f>Tabela3[[#This Row],[REGISTRO NO SEI/2024]]</f>
        <v>0</v>
      </c>
      <c r="W58">
        <f>Tabela3[[#This Row],[2024]]</f>
        <v>0</v>
      </c>
      <c r="X58">
        <f>Tabela3[[#This Row],[REGISTRO NO SEI/2025]]</f>
        <v>0</v>
      </c>
      <c r="Y58">
        <f>Tabela3[[#This Row],[TOTAL CERTIFICADOS EMITIDOS/2025]]</f>
        <v>0</v>
      </c>
      <c r="Z58">
        <f>Tabela3[[#This Row],[1º trim/2025]]</f>
        <v>0</v>
      </c>
      <c r="AA58">
        <f>Tabela3[[#This Row],[2º trim/2025]]</f>
        <v>0</v>
      </c>
      <c r="AB58">
        <f>Tabela3[[#This Row],[3º trim/2025]]</f>
        <v>0</v>
      </c>
      <c r="AC58">
        <f>Tabela3[[#This Row],[4º trim/2025]]</f>
        <v>0</v>
      </c>
    </row>
    <row r="59" spans="1:29" x14ac:dyDescent="0.25">
      <c r="A59" s="293">
        <f>Tabela3[[#This Row],[MODALIDADE]]</f>
        <v>0</v>
      </c>
      <c r="B59" s="293">
        <f>Tabela3[[#This Row],[ID DA PLANILHA]]</f>
        <v>58</v>
      </c>
      <c r="C59" s="293">
        <f>Tabela3[[#This Row],[ANO]]</f>
        <v>1</v>
      </c>
      <c r="D59" s="293">
        <f>Tabela3[[#This Row],[SEI]]</f>
        <v>0</v>
      </c>
      <c r="E59" s="294" t="str">
        <f>Tabela3[[#This Row],[NOME DO Curso]]</f>
        <v>24A/18CM - APUCARANA</v>
      </c>
      <c r="F59" s="294">
        <f>Tabela3[[#This Row],[NENHUMA CLASSIFICAÇÃO COPILOT]]</f>
        <v>0</v>
      </c>
      <c r="G59">
        <f>Tabela3[[#This Row],[Capacitação em Direitos Humanos, Gênero, Raça e Etnia; e em Depoimento Especial" - 0148945-13.2024.8.16.6000]]</f>
        <v>0</v>
      </c>
      <c r="H59">
        <f>Tabela3[[#This Row],[Justiça Restaurativa - 0148919-15.2024.8.16.6000]]</f>
        <v>0</v>
      </c>
      <c r="I59">
        <f>Tabela3[[#This Row],[Capacitação de Facilitadores 0148959-94.2024.8.16.6000]]</f>
        <v>0</v>
      </c>
      <c r="J59">
        <f>Tabela3[[#This Row],[Acessibilidade e Inclusão - 0148938-21.2024.8.16.6000]]</f>
        <v>0</v>
      </c>
      <c r="K59">
        <f>Tabela3[[#This Row],[Política de Prevenção e Enfrentamento do Assédio Moral, do Assédio Sexual e da Discriminação.0148908-83.2024.8.16.6000]]</f>
        <v>0</v>
      </c>
      <c r="L59">
        <f>Tabela3[[#This Row],[SOCIOAMBIENTAL]]</f>
        <v>0</v>
      </c>
      <c r="M59">
        <f>Tabela3[[#This Row],[SUSTENTABILIDADE
https://portal.tjpr.jus.br/portletforms/frm.do?idFormulario=7430
0017859-16.2024.8.16.6000]]</f>
        <v>0</v>
      </c>
      <c r="N59">
        <f>Tabela3[[#This Row],[CURSO PARA MAGISTRADOS]]</f>
        <v>0</v>
      </c>
      <c r="O59">
        <f>Tabela3[[#This Row],[LIVRO DE REGISTRO]]</f>
        <v>0</v>
      </c>
      <c r="P59">
        <f>Tabela3[[#This Row],[DATA DO ULTIMO REGISTRO]]</f>
        <v>0</v>
      </c>
      <c r="Q59">
        <f>Tabela3[[#This Row],[REG DE INSTRUTORES2]]</f>
        <v>0</v>
      </c>
      <c r="R59">
        <f>Tabela3[[#This Row],[REGISTRO DE INSTRUTORES NO SEI]]</f>
        <v>0</v>
      </c>
      <c r="S59">
        <f>Tabela3[[#This Row],[2021]]</f>
        <v>0</v>
      </c>
      <c r="T59">
        <f>Tabela3[[#This Row],[2022]]</f>
        <v>0</v>
      </c>
      <c r="U59">
        <f>Tabela3[[#This Row],[2023]]</f>
        <v>0</v>
      </c>
      <c r="V59">
        <f>Tabela3[[#This Row],[REGISTRO NO SEI/2024]]</f>
        <v>0</v>
      </c>
      <c r="W59">
        <f>Tabela3[[#This Row],[2024]]</f>
        <v>0</v>
      </c>
      <c r="X59">
        <f>Tabela3[[#This Row],[REGISTRO NO SEI/2025]]</f>
        <v>0</v>
      </c>
      <c r="Y59">
        <f>Tabela3[[#This Row],[TOTAL CERTIFICADOS EMITIDOS/2025]]</f>
        <v>0</v>
      </c>
      <c r="Z59">
        <f>Tabela3[[#This Row],[1º trim/2025]]</f>
        <v>0</v>
      </c>
      <c r="AA59">
        <f>Tabela3[[#This Row],[2º trim/2025]]</f>
        <v>0</v>
      </c>
      <c r="AB59">
        <f>Tabela3[[#This Row],[3º trim/2025]]</f>
        <v>0</v>
      </c>
      <c r="AC59">
        <f>Tabela3[[#This Row],[4º trim/2025]]</f>
        <v>0</v>
      </c>
    </row>
    <row r="60" spans="1:29" x14ac:dyDescent="0.25">
      <c r="A60" s="293">
        <f>Tabela3[[#This Row],[MODALIDADE]]</f>
        <v>0</v>
      </c>
      <c r="B60" s="293">
        <f>Tabela3[[#This Row],[ID DA PLANILHA]]</f>
        <v>59</v>
      </c>
      <c r="C60" s="293">
        <f>Tabela3[[#This Row],[ANO]]</f>
        <v>1</v>
      </c>
      <c r="D60" s="293">
        <f>Tabela3[[#This Row],[SEI]]</f>
        <v>0</v>
      </c>
      <c r="E60" s="294" t="str">
        <f>Tabela3[[#This Row],[NOME DO Curso]]</f>
        <v>25A/18CM - MATINHOS</v>
      </c>
      <c r="F60" s="294">
        <f>Tabela3[[#This Row],[NENHUMA CLASSIFICAÇÃO COPILOT]]</f>
        <v>0</v>
      </c>
      <c r="G60">
        <f>Tabela3[[#This Row],[Capacitação em Direitos Humanos, Gênero, Raça e Etnia; e em Depoimento Especial" - 0148945-13.2024.8.16.6000]]</f>
        <v>0</v>
      </c>
      <c r="H60">
        <f>Tabela3[[#This Row],[Justiça Restaurativa - 0148919-15.2024.8.16.6000]]</f>
        <v>0</v>
      </c>
      <c r="I60">
        <f>Tabela3[[#This Row],[Capacitação de Facilitadores 0148959-94.2024.8.16.6000]]</f>
        <v>0</v>
      </c>
      <c r="J60">
        <f>Tabela3[[#This Row],[Acessibilidade e Inclusão - 0148938-21.2024.8.16.6000]]</f>
        <v>0</v>
      </c>
      <c r="K60">
        <f>Tabela3[[#This Row],[Política de Prevenção e Enfrentamento do Assédio Moral, do Assédio Sexual e da Discriminação.0148908-83.2024.8.16.6000]]</f>
        <v>0</v>
      </c>
      <c r="L60">
        <f>Tabela3[[#This Row],[SOCIOAMBIENTAL]]</f>
        <v>0</v>
      </c>
      <c r="M60">
        <f>Tabela3[[#This Row],[SUSTENTABILIDADE
https://portal.tjpr.jus.br/portletforms/frm.do?idFormulario=7430
0017859-16.2024.8.16.6000]]</f>
        <v>0</v>
      </c>
      <c r="N60">
        <f>Tabela3[[#This Row],[CURSO PARA MAGISTRADOS]]</f>
        <v>0</v>
      </c>
      <c r="O60">
        <f>Tabela3[[#This Row],[LIVRO DE REGISTRO]]</f>
        <v>0</v>
      </c>
      <c r="P60">
        <f>Tabela3[[#This Row],[DATA DO ULTIMO REGISTRO]]</f>
        <v>0</v>
      </c>
      <c r="Q60">
        <f>Tabela3[[#This Row],[REG DE INSTRUTORES2]]</f>
        <v>0</v>
      </c>
      <c r="R60">
        <f>Tabela3[[#This Row],[REGISTRO DE INSTRUTORES NO SEI]]</f>
        <v>0</v>
      </c>
      <c r="S60">
        <f>Tabela3[[#This Row],[2021]]</f>
        <v>0</v>
      </c>
      <c r="T60">
        <f>Tabela3[[#This Row],[2022]]</f>
        <v>0</v>
      </c>
      <c r="U60">
        <f>Tabela3[[#This Row],[2023]]</f>
        <v>0</v>
      </c>
      <c r="V60">
        <f>Tabela3[[#This Row],[REGISTRO NO SEI/2024]]</f>
        <v>0</v>
      </c>
      <c r="W60">
        <f>Tabela3[[#This Row],[2024]]</f>
        <v>0</v>
      </c>
      <c r="X60">
        <f>Tabela3[[#This Row],[REGISTRO NO SEI/2025]]</f>
        <v>0</v>
      </c>
      <c r="Y60">
        <f>Tabela3[[#This Row],[TOTAL CERTIFICADOS EMITIDOS/2025]]</f>
        <v>0</v>
      </c>
      <c r="Z60">
        <f>Tabela3[[#This Row],[1º trim/2025]]</f>
        <v>0</v>
      </c>
      <c r="AA60">
        <f>Tabela3[[#This Row],[2º trim/2025]]</f>
        <v>0</v>
      </c>
      <c r="AB60">
        <f>Tabela3[[#This Row],[3º trim/2025]]</f>
        <v>0</v>
      </c>
      <c r="AC60">
        <f>Tabela3[[#This Row],[4º trim/2025]]</f>
        <v>0</v>
      </c>
    </row>
    <row r="61" spans="1:29" x14ac:dyDescent="0.25">
      <c r="A61" s="293">
        <f>Tabela3[[#This Row],[MODALIDADE]]</f>
        <v>0</v>
      </c>
      <c r="B61" s="293">
        <f>Tabela3[[#This Row],[ID DA PLANILHA]]</f>
        <v>60</v>
      </c>
      <c r="C61" s="293">
        <f>Tabela3[[#This Row],[ANO]]</f>
        <v>1</v>
      </c>
      <c r="D61" s="293">
        <f>Tabela3[[#This Row],[SEI]]</f>
        <v>0</v>
      </c>
      <c r="E61" s="294" t="str">
        <f>Tabela3[[#This Row],[NOME DO Curso]]</f>
        <v>26A/18CM - GUARAPUAVA</v>
      </c>
      <c r="F61" s="294">
        <f>Tabela3[[#This Row],[NENHUMA CLASSIFICAÇÃO COPILOT]]</f>
        <v>0</v>
      </c>
      <c r="G61">
        <f>Tabela3[[#This Row],[Capacitação em Direitos Humanos, Gênero, Raça e Etnia; e em Depoimento Especial" - 0148945-13.2024.8.16.6000]]</f>
        <v>0</v>
      </c>
      <c r="H61">
        <f>Tabela3[[#This Row],[Justiça Restaurativa - 0148919-15.2024.8.16.6000]]</f>
        <v>0</v>
      </c>
      <c r="I61">
        <f>Tabela3[[#This Row],[Capacitação de Facilitadores 0148959-94.2024.8.16.6000]]</f>
        <v>0</v>
      </c>
      <c r="J61">
        <f>Tabela3[[#This Row],[Acessibilidade e Inclusão - 0148938-21.2024.8.16.6000]]</f>
        <v>0</v>
      </c>
      <c r="K61">
        <f>Tabela3[[#This Row],[Política de Prevenção e Enfrentamento do Assédio Moral, do Assédio Sexual e da Discriminação.0148908-83.2024.8.16.6000]]</f>
        <v>0</v>
      </c>
      <c r="L61">
        <f>Tabela3[[#This Row],[SOCIOAMBIENTAL]]</f>
        <v>0</v>
      </c>
      <c r="M61">
        <f>Tabela3[[#This Row],[SUSTENTABILIDADE
https://portal.tjpr.jus.br/portletforms/frm.do?idFormulario=7430
0017859-16.2024.8.16.6000]]</f>
        <v>0</v>
      </c>
      <c r="N61">
        <f>Tabela3[[#This Row],[CURSO PARA MAGISTRADOS]]</f>
        <v>0</v>
      </c>
      <c r="O61">
        <f>Tabela3[[#This Row],[LIVRO DE REGISTRO]]</f>
        <v>0</v>
      </c>
      <c r="P61">
        <f>Tabela3[[#This Row],[DATA DO ULTIMO REGISTRO]]</f>
        <v>0</v>
      </c>
      <c r="Q61">
        <f>Tabela3[[#This Row],[REG DE INSTRUTORES2]]</f>
        <v>0</v>
      </c>
      <c r="R61">
        <f>Tabela3[[#This Row],[REGISTRO DE INSTRUTORES NO SEI]]</f>
        <v>0</v>
      </c>
      <c r="S61">
        <f>Tabela3[[#This Row],[2021]]</f>
        <v>0</v>
      </c>
      <c r="T61">
        <f>Tabela3[[#This Row],[2022]]</f>
        <v>0</v>
      </c>
      <c r="U61">
        <f>Tabela3[[#This Row],[2023]]</f>
        <v>0</v>
      </c>
      <c r="V61">
        <f>Tabela3[[#This Row],[REGISTRO NO SEI/2024]]</f>
        <v>0</v>
      </c>
      <c r="W61">
        <f>Tabela3[[#This Row],[2024]]</f>
        <v>0</v>
      </c>
      <c r="X61">
        <f>Tabela3[[#This Row],[REGISTRO NO SEI/2025]]</f>
        <v>0</v>
      </c>
      <c r="Y61">
        <f>Tabela3[[#This Row],[TOTAL CERTIFICADOS EMITIDOS/2025]]</f>
        <v>0</v>
      </c>
      <c r="Z61">
        <f>Tabela3[[#This Row],[1º trim/2025]]</f>
        <v>0</v>
      </c>
      <c r="AA61">
        <f>Tabela3[[#This Row],[2º trim/2025]]</f>
        <v>0</v>
      </c>
      <c r="AB61">
        <f>Tabela3[[#This Row],[3º trim/2025]]</f>
        <v>0</v>
      </c>
      <c r="AC61">
        <f>Tabela3[[#This Row],[4º trim/2025]]</f>
        <v>0</v>
      </c>
    </row>
    <row r="62" spans="1:29" x14ac:dyDescent="0.25">
      <c r="A62" s="293">
        <f>Tabela3[[#This Row],[MODALIDADE]]</f>
        <v>0</v>
      </c>
      <c r="B62" s="293">
        <f>Tabela3[[#This Row],[ID DA PLANILHA]]</f>
        <v>61</v>
      </c>
      <c r="C62" s="293">
        <f>Tabela3[[#This Row],[ANO]]</f>
        <v>1</v>
      </c>
      <c r="D62" s="293">
        <f>Tabela3[[#This Row],[SEI]]</f>
        <v>0</v>
      </c>
      <c r="E62" s="294" t="str">
        <f>Tabela3[[#This Row],[NOME DO Curso]]</f>
        <v>27A/18CM - TOLEDO</v>
      </c>
      <c r="F62" s="294">
        <f>Tabela3[[#This Row],[NENHUMA CLASSIFICAÇÃO COPILOT]]</f>
        <v>0</v>
      </c>
      <c r="G62">
        <f>Tabela3[[#This Row],[Capacitação em Direitos Humanos, Gênero, Raça e Etnia; e em Depoimento Especial" - 0148945-13.2024.8.16.6000]]</f>
        <v>0</v>
      </c>
      <c r="H62">
        <f>Tabela3[[#This Row],[Justiça Restaurativa - 0148919-15.2024.8.16.6000]]</f>
        <v>0</v>
      </c>
      <c r="I62">
        <f>Tabela3[[#This Row],[Capacitação de Facilitadores 0148959-94.2024.8.16.6000]]</f>
        <v>0</v>
      </c>
      <c r="J62">
        <f>Tabela3[[#This Row],[Acessibilidade e Inclusão - 0148938-21.2024.8.16.6000]]</f>
        <v>0</v>
      </c>
      <c r="K62">
        <f>Tabela3[[#This Row],[Política de Prevenção e Enfrentamento do Assédio Moral, do Assédio Sexual e da Discriminação.0148908-83.2024.8.16.6000]]</f>
        <v>0</v>
      </c>
      <c r="L62">
        <f>Tabela3[[#This Row],[SOCIOAMBIENTAL]]</f>
        <v>0</v>
      </c>
      <c r="M62">
        <f>Tabela3[[#This Row],[SUSTENTABILIDADE
https://portal.tjpr.jus.br/portletforms/frm.do?idFormulario=7430
0017859-16.2024.8.16.6000]]</f>
        <v>0</v>
      </c>
      <c r="N62">
        <f>Tabela3[[#This Row],[CURSO PARA MAGISTRADOS]]</f>
        <v>0</v>
      </c>
      <c r="O62">
        <f>Tabela3[[#This Row],[LIVRO DE REGISTRO]]</f>
        <v>0</v>
      </c>
      <c r="P62">
        <f>Tabela3[[#This Row],[DATA DO ULTIMO REGISTRO]]</f>
        <v>0</v>
      </c>
      <c r="Q62">
        <f>Tabela3[[#This Row],[REG DE INSTRUTORES2]]</f>
        <v>0</v>
      </c>
      <c r="R62">
        <f>Tabela3[[#This Row],[REGISTRO DE INSTRUTORES NO SEI]]</f>
        <v>0</v>
      </c>
      <c r="S62">
        <f>Tabela3[[#This Row],[2021]]</f>
        <v>0</v>
      </c>
      <c r="T62">
        <f>Tabela3[[#This Row],[2022]]</f>
        <v>0</v>
      </c>
      <c r="U62">
        <f>Tabela3[[#This Row],[2023]]</f>
        <v>0</v>
      </c>
      <c r="V62">
        <f>Tabela3[[#This Row],[REGISTRO NO SEI/2024]]</f>
        <v>0</v>
      </c>
      <c r="W62">
        <f>Tabela3[[#This Row],[2024]]</f>
        <v>0</v>
      </c>
      <c r="X62">
        <f>Tabela3[[#This Row],[REGISTRO NO SEI/2025]]</f>
        <v>0</v>
      </c>
      <c r="Y62">
        <f>Tabela3[[#This Row],[TOTAL CERTIFICADOS EMITIDOS/2025]]</f>
        <v>0</v>
      </c>
      <c r="Z62">
        <f>Tabela3[[#This Row],[1º trim/2025]]</f>
        <v>0</v>
      </c>
      <c r="AA62">
        <f>Tabela3[[#This Row],[2º trim/2025]]</f>
        <v>0</v>
      </c>
      <c r="AB62">
        <f>Tabela3[[#This Row],[3º trim/2025]]</f>
        <v>0</v>
      </c>
      <c r="AC62">
        <f>Tabela3[[#This Row],[4º trim/2025]]</f>
        <v>0</v>
      </c>
    </row>
    <row r="63" spans="1:29" x14ac:dyDescent="0.25">
      <c r="A63" s="293">
        <f>Tabela3[[#This Row],[MODALIDADE]]</f>
        <v>0</v>
      </c>
      <c r="B63" s="293">
        <f>Tabela3[[#This Row],[ID DA PLANILHA]]</f>
        <v>62</v>
      </c>
      <c r="C63" s="293">
        <f>Tabela3[[#This Row],[ANO]]</f>
        <v>1</v>
      </c>
      <c r="D63" s="293">
        <f>Tabela3[[#This Row],[SEI]]</f>
        <v>0</v>
      </c>
      <c r="E63" s="294" t="str">
        <f>Tabela3[[#This Row],[NOME DO Curso]]</f>
        <v>27B/18CM - TOLEDO</v>
      </c>
      <c r="F63" s="294">
        <f>Tabela3[[#This Row],[NENHUMA CLASSIFICAÇÃO COPILOT]]</f>
        <v>0</v>
      </c>
      <c r="G63">
        <f>Tabela3[[#This Row],[Capacitação em Direitos Humanos, Gênero, Raça e Etnia; e em Depoimento Especial" - 0148945-13.2024.8.16.6000]]</f>
        <v>0</v>
      </c>
      <c r="H63">
        <f>Tabela3[[#This Row],[Justiça Restaurativa - 0148919-15.2024.8.16.6000]]</f>
        <v>0</v>
      </c>
      <c r="I63">
        <f>Tabela3[[#This Row],[Capacitação de Facilitadores 0148959-94.2024.8.16.6000]]</f>
        <v>0</v>
      </c>
      <c r="J63">
        <f>Tabela3[[#This Row],[Acessibilidade e Inclusão - 0148938-21.2024.8.16.6000]]</f>
        <v>0</v>
      </c>
      <c r="K63">
        <f>Tabela3[[#This Row],[Política de Prevenção e Enfrentamento do Assédio Moral, do Assédio Sexual e da Discriminação.0148908-83.2024.8.16.6000]]</f>
        <v>0</v>
      </c>
      <c r="L63">
        <f>Tabela3[[#This Row],[SOCIOAMBIENTAL]]</f>
        <v>0</v>
      </c>
      <c r="M63">
        <f>Tabela3[[#This Row],[SUSTENTABILIDADE
https://portal.tjpr.jus.br/portletforms/frm.do?idFormulario=7430
0017859-16.2024.8.16.6000]]</f>
        <v>0</v>
      </c>
      <c r="N63">
        <f>Tabela3[[#This Row],[CURSO PARA MAGISTRADOS]]</f>
        <v>0</v>
      </c>
      <c r="O63">
        <f>Tabela3[[#This Row],[LIVRO DE REGISTRO]]</f>
        <v>0</v>
      </c>
      <c r="P63">
        <f>Tabela3[[#This Row],[DATA DO ULTIMO REGISTRO]]</f>
        <v>0</v>
      </c>
      <c r="Q63">
        <f>Tabela3[[#This Row],[REG DE INSTRUTORES2]]</f>
        <v>0</v>
      </c>
      <c r="R63">
        <f>Tabela3[[#This Row],[REGISTRO DE INSTRUTORES NO SEI]]</f>
        <v>0</v>
      </c>
      <c r="S63">
        <f>Tabela3[[#This Row],[2021]]</f>
        <v>0</v>
      </c>
      <c r="T63">
        <f>Tabela3[[#This Row],[2022]]</f>
        <v>0</v>
      </c>
      <c r="U63">
        <f>Tabela3[[#This Row],[2023]]</f>
        <v>0</v>
      </c>
      <c r="V63">
        <f>Tabela3[[#This Row],[REGISTRO NO SEI/2024]]</f>
        <v>0</v>
      </c>
      <c r="W63">
        <f>Tabela3[[#This Row],[2024]]</f>
        <v>0</v>
      </c>
      <c r="X63">
        <f>Tabela3[[#This Row],[REGISTRO NO SEI/2025]]</f>
        <v>0</v>
      </c>
      <c r="Y63">
        <f>Tabela3[[#This Row],[TOTAL CERTIFICADOS EMITIDOS/2025]]</f>
        <v>0</v>
      </c>
      <c r="Z63">
        <f>Tabela3[[#This Row],[1º trim/2025]]</f>
        <v>0</v>
      </c>
      <c r="AA63">
        <f>Tabela3[[#This Row],[2º trim/2025]]</f>
        <v>0</v>
      </c>
      <c r="AB63">
        <f>Tabela3[[#This Row],[3º trim/2025]]</f>
        <v>0</v>
      </c>
      <c r="AC63">
        <f>Tabela3[[#This Row],[4º trim/2025]]</f>
        <v>0</v>
      </c>
    </row>
    <row r="64" spans="1:29" x14ac:dyDescent="0.25">
      <c r="A64" s="293">
        <f>Tabela3[[#This Row],[MODALIDADE]]</f>
        <v>0</v>
      </c>
      <c r="B64" s="293">
        <f>Tabela3[[#This Row],[ID DA PLANILHA]]</f>
        <v>63</v>
      </c>
      <c r="C64" s="293">
        <f>Tabela3[[#This Row],[ANO]]</f>
        <v>1</v>
      </c>
      <c r="D64" s="293">
        <f>Tabela3[[#This Row],[SEI]]</f>
        <v>0</v>
      </c>
      <c r="E64" s="294" t="str">
        <f>Tabela3[[#This Row],[NOME DO Curso]]</f>
        <v>28A/18CM - CURITIBA</v>
      </c>
      <c r="F64" s="294">
        <f>Tabela3[[#This Row],[NENHUMA CLASSIFICAÇÃO COPILOT]]</f>
        <v>0</v>
      </c>
      <c r="G64">
        <f>Tabela3[[#This Row],[Capacitação em Direitos Humanos, Gênero, Raça e Etnia; e em Depoimento Especial" - 0148945-13.2024.8.16.6000]]</f>
        <v>0</v>
      </c>
      <c r="H64">
        <f>Tabela3[[#This Row],[Justiça Restaurativa - 0148919-15.2024.8.16.6000]]</f>
        <v>0</v>
      </c>
      <c r="I64">
        <f>Tabela3[[#This Row],[Capacitação de Facilitadores 0148959-94.2024.8.16.6000]]</f>
        <v>0</v>
      </c>
      <c r="J64">
        <f>Tabela3[[#This Row],[Acessibilidade e Inclusão - 0148938-21.2024.8.16.6000]]</f>
        <v>0</v>
      </c>
      <c r="K64">
        <f>Tabela3[[#This Row],[Política de Prevenção e Enfrentamento do Assédio Moral, do Assédio Sexual e da Discriminação.0148908-83.2024.8.16.6000]]</f>
        <v>0</v>
      </c>
      <c r="L64">
        <f>Tabela3[[#This Row],[SOCIOAMBIENTAL]]</f>
        <v>0</v>
      </c>
      <c r="M64">
        <f>Tabela3[[#This Row],[SUSTENTABILIDADE
https://portal.tjpr.jus.br/portletforms/frm.do?idFormulario=7430
0017859-16.2024.8.16.6000]]</f>
        <v>0</v>
      </c>
      <c r="N64">
        <f>Tabela3[[#This Row],[CURSO PARA MAGISTRADOS]]</f>
        <v>0</v>
      </c>
      <c r="O64">
        <f>Tabela3[[#This Row],[LIVRO DE REGISTRO]]</f>
        <v>0</v>
      </c>
      <c r="P64">
        <f>Tabela3[[#This Row],[DATA DO ULTIMO REGISTRO]]</f>
        <v>0</v>
      </c>
      <c r="Q64">
        <f>Tabela3[[#This Row],[REG DE INSTRUTORES2]]</f>
        <v>0</v>
      </c>
      <c r="R64">
        <f>Tabela3[[#This Row],[REGISTRO DE INSTRUTORES NO SEI]]</f>
        <v>0</v>
      </c>
      <c r="S64">
        <f>Tabela3[[#This Row],[2021]]</f>
        <v>0</v>
      </c>
      <c r="T64">
        <f>Tabela3[[#This Row],[2022]]</f>
        <v>0</v>
      </c>
      <c r="U64">
        <f>Tabela3[[#This Row],[2023]]</f>
        <v>0</v>
      </c>
      <c r="V64">
        <f>Tabela3[[#This Row],[REGISTRO NO SEI/2024]]</f>
        <v>0</v>
      </c>
      <c r="W64">
        <f>Tabela3[[#This Row],[2024]]</f>
        <v>0</v>
      </c>
      <c r="X64">
        <f>Tabela3[[#This Row],[REGISTRO NO SEI/2025]]</f>
        <v>0</v>
      </c>
      <c r="Y64">
        <f>Tabela3[[#This Row],[TOTAL CERTIFICADOS EMITIDOS/2025]]</f>
        <v>0</v>
      </c>
      <c r="Z64">
        <f>Tabela3[[#This Row],[1º trim/2025]]</f>
        <v>0</v>
      </c>
      <c r="AA64">
        <f>Tabela3[[#This Row],[2º trim/2025]]</f>
        <v>0</v>
      </c>
      <c r="AB64">
        <f>Tabela3[[#This Row],[3º trim/2025]]</f>
        <v>0</v>
      </c>
      <c r="AC64">
        <f>Tabela3[[#This Row],[4º trim/2025]]</f>
        <v>0</v>
      </c>
    </row>
    <row r="65" spans="1:29" x14ac:dyDescent="0.25">
      <c r="A65" s="293">
        <f>Tabela3[[#This Row],[MODALIDADE]]</f>
        <v>0</v>
      </c>
      <c r="B65" s="293">
        <f>Tabela3[[#This Row],[ID DA PLANILHA]]</f>
        <v>64</v>
      </c>
      <c r="C65" s="293">
        <f>Tabela3[[#This Row],[ANO]]</f>
        <v>1</v>
      </c>
      <c r="D65" s="293">
        <f>Tabela3[[#This Row],[SEI]]</f>
        <v>0</v>
      </c>
      <c r="E65" s="294" t="str">
        <f>Tabela3[[#This Row],[NOME DO Curso]]</f>
        <v>29A/18CM - PALOTINA</v>
      </c>
      <c r="F65" s="294">
        <f>Tabela3[[#This Row],[NENHUMA CLASSIFICAÇÃO COPILOT]]</f>
        <v>0</v>
      </c>
      <c r="G65">
        <f>Tabela3[[#This Row],[Capacitação em Direitos Humanos, Gênero, Raça e Etnia; e em Depoimento Especial" - 0148945-13.2024.8.16.6000]]</f>
        <v>0</v>
      </c>
      <c r="H65">
        <f>Tabela3[[#This Row],[Justiça Restaurativa - 0148919-15.2024.8.16.6000]]</f>
        <v>0</v>
      </c>
      <c r="I65">
        <f>Tabela3[[#This Row],[Capacitação de Facilitadores 0148959-94.2024.8.16.6000]]</f>
        <v>0</v>
      </c>
      <c r="J65">
        <f>Tabela3[[#This Row],[Acessibilidade e Inclusão - 0148938-21.2024.8.16.6000]]</f>
        <v>0</v>
      </c>
      <c r="K65">
        <f>Tabela3[[#This Row],[Política de Prevenção e Enfrentamento do Assédio Moral, do Assédio Sexual e da Discriminação.0148908-83.2024.8.16.6000]]</f>
        <v>0</v>
      </c>
      <c r="L65">
        <f>Tabela3[[#This Row],[SOCIOAMBIENTAL]]</f>
        <v>0</v>
      </c>
      <c r="M65">
        <f>Tabela3[[#This Row],[SUSTENTABILIDADE
https://portal.tjpr.jus.br/portletforms/frm.do?idFormulario=7430
0017859-16.2024.8.16.6000]]</f>
        <v>0</v>
      </c>
      <c r="N65">
        <f>Tabela3[[#This Row],[CURSO PARA MAGISTRADOS]]</f>
        <v>0</v>
      </c>
      <c r="O65">
        <f>Tabela3[[#This Row],[LIVRO DE REGISTRO]]</f>
        <v>0</v>
      </c>
      <c r="P65">
        <f>Tabela3[[#This Row],[DATA DO ULTIMO REGISTRO]]</f>
        <v>0</v>
      </c>
      <c r="Q65">
        <f>Tabela3[[#This Row],[REG DE INSTRUTORES2]]</f>
        <v>0</v>
      </c>
      <c r="R65">
        <f>Tabela3[[#This Row],[REGISTRO DE INSTRUTORES NO SEI]]</f>
        <v>0</v>
      </c>
      <c r="S65">
        <f>Tabela3[[#This Row],[2021]]</f>
        <v>0</v>
      </c>
      <c r="T65">
        <f>Tabela3[[#This Row],[2022]]</f>
        <v>0</v>
      </c>
      <c r="U65">
        <f>Tabela3[[#This Row],[2023]]</f>
        <v>0</v>
      </c>
      <c r="V65">
        <f>Tabela3[[#This Row],[REGISTRO NO SEI/2024]]</f>
        <v>0</v>
      </c>
      <c r="W65">
        <f>Tabela3[[#This Row],[2024]]</f>
        <v>0</v>
      </c>
      <c r="X65">
        <f>Tabela3[[#This Row],[REGISTRO NO SEI/2025]]</f>
        <v>0</v>
      </c>
      <c r="Y65">
        <f>Tabela3[[#This Row],[TOTAL CERTIFICADOS EMITIDOS/2025]]</f>
        <v>0</v>
      </c>
      <c r="Z65">
        <f>Tabela3[[#This Row],[1º trim/2025]]</f>
        <v>0</v>
      </c>
      <c r="AA65">
        <f>Tabela3[[#This Row],[2º trim/2025]]</f>
        <v>0</v>
      </c>
      <c r="AB65">
        <f>Tabela3[[#This Row],[3º trim/2025]]</f>
        <v>0</v>
      </c>
      <c r="AC65">
        <f>Tabela3[[#This Row],[4º trim/2025]]</f>
        <v>0</v>
      </c>
    </row>
    <row r="66" spans="1:29" x14ac:dyDescent="0.25">
      <c r="A66" s="293">
        <f>Tabela3[[#This Row],[MODALIDADE]]</f>
        <v>0</v>
      </c>
      <c r="B66" s="293">
        <f>Tabela3[[#This Row],[ID DA PLANILHA]]</f>
        <v>65</v>
      </c>
      <c r="C66" s="293">
        <f>Tabela3[[#This Row],[ANO]]</f>
        <v>1</v>
      </c>
      <c r="D66" s="293">
        <f>Tabela3[[#This Row],[SEI]]</f>
        <v>0</v>
      </c>
      <c r="E66" s="294" t="str">
        <f>Tabela3[[#This Row],[NOME DO Curso]]</f>
        <v>29B/18CM - PALOTINA</v>
      </c>
      <c r="F66" s="294">
        <f>Tabela3[[#This Row],[NENHUMA CLASSIFICAÇÃO COPILOT]]</f>
        <v>0</v>
      </c>
      <c r="G66">
        <f>Tabela3[[#This Row],[Capacitação em Direitos Humanos, Gênero, Raça e Etnia; e em Depoimento Especial" - 0148945-13.2024.8.16.6000]]</f>
        <v>0</v>
      </c>
      <c r="H66">
        <f>Tabela3[[#This Row],[Justiça Restaurativa - 0148919-15.2024.8.16.6000]]</f>
        <v>0</v>
      </c>
      <c r="I66">
        <f>Tabela3[[#This Row],[Capacitação de Facilitadores 0148959-94.2024.8.16.6000]]</f>
        <v>0</v>
      </c>
      <c r="J66">
        <f>Tabela3[[#This Row],[Acessibilidade e Inclusão - 0148938-21.2024.8.16.6000]]</f>
        <v>0</v>
      </c>
      <c r="K66">
        <f>Tabela3[[#This Row],[Política de Prevenção e Enfrentamento do Assédio Moral, do Assédio Sexual e da Discriminação.0148908-83.2024.8.16.6000]]</f>
        <v>0</v>
      </c>
      <c r="L66">
        <f>Tabela3[[#This Row],[SOCIOAMBIENTAL]]</f>
        <v>0</v>
      </c>
      <c r="M66">
        <f>Tabela3[[#This Row],[SUSTENTABILIDADE
https://portal.tjpr.jus.br/portletforms/frm.do?idFormulario=7430
0017859-16.2024.8.16.6000]]</f>
        <v>0</v>
      </c>
      <c r="N66">
        <f>Tabela3[[#This Row],[CURSO PARA MAGISTRADOS]]</f>
        <v>0</v>
      </c>
      <c r="O66">
        <f>Tabela3[[#This Row],[LIVRO DE REGISTRO]]</f>
        <v>0</v>
      </c>
      <c r="P66">
        <f>Tabela3[[#This Row],[DATA DO ULTIMO REGISTRO]]</f>
        <v>0</v>
      </c>
      <c r="Q66">
        <f>Tabela3[[#This Row],[REG DE INSTRUTORES2]]</f>
        <v>0</v>
      </c>
      <c r="R66">
        <f>Tabela3[[#This Row],[REGISTRO DE INSTRUTORES NO SEI]]</f>
        <v>0</v>
      </c>
      <c r="S66">
        <f>Tabela3[[#This Row],[2021]]</f>
        <v>0</v>
      </c>
      <c r="T66">
        <f>Tabela3[[#This Row],[2022]]</f>
        <v>0</v>
      </c>
      <c r="U66">
        <f>Tabela3[[#This Row],[2023]]</f>
        <v>0</v>
      </c>
      <c r="V66">
        <f>Tabela3[[#This Row],[REGISTRO NO SEI/2024]]</f>
        <v>0</v>
      </c>
      <c r="W66">
        <f>Tabela3[[#This Row],[2024]]</f>
        <v>0</v>
      </c>
      <c r="X66">
        <f>Tabela3[[#This Row],[REGISTRO NO SEI/2025]]</f>
        <v>0</v>
      </c>
      <c r="Y66">
        <f>Tabela3[[#This Row],[TOTAL CERTIFICADOS EMITIDOS/2025]]</f>
        <v>0</v>
      </c>
      <c r="Z66">
        <f>Tabela3[[#This Row],[1º trim/2025]]</f>
        <v>0</v>
      </c>
      <c r="AA66">
        <f>Tabela3[[#This Row],[2º trim/2025]]</f>
        <v>0</v>
      </c>
      <c r="AB66">
        <f>Tabela3[[#This Row],[3º trim/2025]]</f>
        <v>0</v>
      </c>
      <c r="AC66">
        <f>Tabela3[[#This Row],[4º trim/2025]]</f>
        <v>0</v>
      </c>
    </row>
    <row r="67" spans="1:29" x14ac:dyDescent="0.25">
      <c r="A67" s="293">
        <f>Tabela3[[#This Row],[MODALIDADE]]</f>
        <v>0</v>
      </c>
      <c r="B67" s="293">
        <f>Tabela3[[#This Row],[ID DA PLANILHA]]</f>
        <v>66</v>
      </c>
      <c r="C67" s="293">
        <f>Tabela3[[#This Row],[ANO]]</f>
        <v>1</v>
      </c>
      <c r="D67" s="293">
        <f>Tabela3[[#This Row],[SEI]]</f>
        <v>0</v>
      </c>
      <c r="E67" s="294" t="str">
        <f>Tabela3[[#This Row],[NOME DO Curso]]</f>
        <v>2A/17CM - CURITIBA</v>
      </c>
      <c r="F67" s="294">
        <f>Tabela3[[#This Row],[NENHUMA CLASSIFICAÇÃO COPILOT]]</f>
        <v>0</v>
      </c>
      <c r="G67">
        <f>Tabela3[[#This Row],[Capacitação em Direitos Humanos, Gênero, Raça e Etnia; e em Depoimento Especial" - 0148945-13.2024.8.16.6000]]</f>
        <v>0</v>
      </c>
      <c r="H67">
        <f>Tabela3[[#This Row],[Justiça Restaurativa - 0148919-15.2024.8.16.6000]]</f>
        <v>0</v>
      </c>
      <c r="I67">
        <f>Tabela3[[#This Row],[Capacitação de Facilitadores 0148959-94.2024.8.16.6000]]</f>
        <v>0</v>
      </c>
      <c r="J67">
        <f>Tabela3[[#This Row],[Acessibilidade e Inclusão - 0148938-21.2024.8.16.6000]]</f>
        <v>0</v>
      </c>
      <c r="K67">
        <f>Tabela3[[#This Row],[Política de Prevenção e Enfrentamento do Assédio Moral, do Assédio Sexual e da Discriminação.0148908-83.2024.8.16.6000]]</f>
        <v>0</v>
      </c>
      <c r="L67">
        <f>Tabela3[[#This Row],[SOCIOAMBIENTAL]]</f>
        <v>0</v>
      </c>
      <c r="M67">
        <f>Tabela3[[#This Row],[SUSTENTABILIDADE
https://portal.tjpr.jus.br/portletforms/frm.do?idFormulario=7430
0017859-16.2024.8.16.6000]]</f>
        <v>0</v>
      </c>
      <c r="N67">
        <f>Tabela3[[#This Row],[CURSO PARA MAGISTRADOS]]</f>
        <v>0</v>
      </c>
      <c r="O67">
        <f>Tabela3[[#This Row],[LIVRO DE REGISTRO]]</f>
        <v>0</v>
      </c>
      <c r="P67">
        <f>Tabela3[[#This Row],[DATA DO ULTIMO REGISTRO]]</f>
        <v>0</v>
      </c>
      <c r="Q67">
        <f>Tabela3[[#This Row],[REG DE INSTRUTORES2]]</f>
        <v>0</v>
      </c>
      <c r="R67">
        <f>Tabela3[[#This Row],[REGISTRO DE INSTRUTORES NO SEI]]</f>
        <v>0</v>
      </c>
      <c r="S67">
        <f>Tabela3[[#This Row],[2021]]</f>
        <v>0</v>
      </c>
      <c r="T67">
        <f>Tabela3[[#This Row],[2022]]</f>
        <v>0</v>
      </c>
      <c r="U67">
        <f>Tabela3[[#This Row],[2023]]</f>
        <v>0</v>
      </c>
      <c r="V67">
        <f>Tabela3[[#This Row],[REGISTRO NO SEI/2024]]</f>
        <v>0</v>
      </c>
      <c r="W67">
        <f>Tabela3[[#This Row],[2024]]</f>
        <v>0</v>
      </c>
      <c r="X67">
        <f>Tabela3[[#This Row],[REGISTRO NO SEI/2025]]</f>
        <v>0</v>
      </c>
      <c r="Y67">
        <f>Tabela3[[#This Row],[TOTAL CERTIFICADOS EMITIDOS/2025]]</f>
        <v>0</v>
      </c>
      <c r="Z67">
        <f>Tabela3[[#This Row],[1º trim/2025]]</f>
        <v>0</v>
      </c>
      <c r="AA67">
        <f>Tabela3[[#This Row],[2º trim/2025]]</f>
        <v>0</v>
      </c>
      <c r="AB67">
        <f>Tabela3[[#This Row],[3º trim/2025]]</f>
        <v>0</v>
      </c>
      <c r="AC67">
        <f>Tabela3[[#This Row],[4º trim/2025]]</f>
        <v>0</v>
      </c>
    </row>
    <row r="68" spans="1:29" x14ac:dyDescent="0.25">
      <c r="A68" s="293">
        <f>Tabela3[[#This Row],[MODALIDADE]]</f>
        <v>0</v>
      </c>
      <c r="B68" s="293">
        <f>Tabela3[[#This Row],[ID DA PLANILHA]]</f>
        <v>67</v>
      </c>
      <c r="C68" s="293">
        <f>Tabela3[[#This Row],[ANO]]</f>
        <v>1</v>
      </c>
      <c r="D68" s="293">
        <f>Tabela3[[#This Row],[SEI]]</f>
        <v>0</v>
      </c>
      <c r="E68" s="294" t="str">
        <f>Tabela3[[#This Row],[NOME DO Curso]]</f>
        <v>2A/18CM - CURITIBA</v>
      </c>
      <c r="F68" s="294">
        <f>Tabela3[[#This Row],[NENHUMA CLASSIFICAÇÃO COPILOT]]</f>
        <v>0</v>
      </c>
      <c r="G68">
        <f>Tabela3[[#This Row],[Capacitação em Direitos Humanos, Gênero, Raça e Etnia; e em Depoimento Especial" - 0148945-13.2024.8.16.6000]]</f>
        <v>0</v>
      </c>
      <c r="H68">
        <f>Tabela3[[#This Row],[Justiça Restaurativa - 0148919-15.2024.8.16.6000]]</f>
        <v>0</v>
      </c>
      <c r="I68">
        <f>Tabela3[[#This Row],[Capacitação de Facilitadores 0148959-94.2024.8.16.6000]]</f>
        <v>0</v>
      </c>
      <c r="J68">
        <f>Tabela3[[#This Row],[Acessibilidade e Inclusão - 0148938-21.2024.8.16.6000]]</f>
        <v>0</v>
      </c>
      <c r="K68">
        <f>Tabela3[[#This Row],[Política de Prevenção e Enfrentamento do Assédio Moral, do Assédio Sexual e da Discriminação.0148908-83.2024.8.16.6000]]</f>
        <v>0</v>
      </c>
      <c r="L68">
        <f>Tabela3[[#This Row],[SOCIOAMBIENTAL]]</f>
        <v>0</v>
      </c>
      <c r="M68">
        <f>Tabela3[[#This Row],[SUSTENTABILIDADE
https://portal.tjpr.jus.br/portletforms/frm.do?idFormulario=7430
0017859-16.2024.8.16.6000]]</f>
        <v>0</v>
      </c>
      <c r="N68">
        <f>Tabela3[[#This Row],[CURSO PARA MAGISTRADOS]]</f>
        <v>0</v>
      </c>
      <c r="O68">
        <f>Tabela3[[#This Row],[LIVRO DE REGISTRO]]</f>
        <v>0</v>
      </c>
      <c r="P68">
        <f>Tabela3[[#This Row],[DATA DO ULTIMO REGISTRO]]</f>
        <v>0</v>
      </c>
      <c r="Q68">
        <f>Tabela3[[#This Row],[REG DE INSTRUTORES2]]</f>
        <v>0</v>
      </c>
      <c r="R68">
        <f>Tabela3[[#This Row],[REGISTRO DE INSTRUTORES NO SEI]]</f>
        <v>0</v>
      </c>
      <c r="S68">
        <f>Tabela3[[#This Row],[2021]]</f>
        <v>0</v>
      </c>
      <c r="T68">
        <f>Tabela3[[#This Row],[2022]]</f>
        <v>0</v>
      </c>
      <c r="U68">
        <f>Tabela3[[#This Row],[2023]]</f>
        <v>0</v>
      </c>
      <c r="V68">
        <f>Tabela3[[#This Row],[REGISTRO NO SEI/2024]]</f>
        <v>0</v>
      </c>
      <c r="W68">
        <f>Tabela3[[#This Row],[2024]]</f>
        <v>0</v>
      </c>
      <c r="X68">
        <f>Tabela3[[#This Row],[REGISTRO NO SEI/2025]]</f>
        <v>0</v>
      </c>
      <c r="Y68">
        <f>Tabela3[[#This Row],[TOTAL CERTIFICADOS EMITIDOS/2025]]</f>
        <v>0</v>
      </c>
      <c r="Z68">
        <f>Tabela3[[#This Row],[1º trim/2025]]</f>
        <v>0</v>
      </c>
      <c r="AA68">
        <f>Tabela3[[#This Row],[2º trim/2025]]</f>
        <v>0</v>
      </c>
      <c r="AB68">
        <f>Tabela3[[#This Row],[3º trim/2025]]</f>
        <v>0</v>
      </c>
      <c r="AC68">
        <f>Tabela3[[#This Row],[4º trim/2025]]</f>
        <v>0</v>
      </c>
    </row>
    <row r="69" spans="1:29" x14ac:dyDescent="0.25">
      <c r="A69" s="293">
        <f>Tabela3[[#This Row],[MODALIDADE]]</f>
        <v>0</v>
      </c>
      <c r="B69" s="293">
        <f>Tabela3[[#This Row],[ID DA PLANILHA]]</f>
        <v>68</v>
      </c>
      <c r="C69" s="293">
        <f>Tabela3[[#This Row],[ANO]]</f>
        <v>1</v>
      </c>
      <c r="D69" s="293">
        <f>Tabela3[[#This Row],[SEI]]</f>
        <v>0</v>
      </c>
      <c r="E69" s="294" t="str">
        <f>Tabela3[[#This Row],[NOME DO Curso]]</f>
        <v>2B/17CM - CURITIBA</v>
      </c>
      <c r="F69" s="294">
        <f>Tabela3[[#This Row],[NENHUMA CLASSIFICAÇÃO COPILOT]]</f>
        <v>0</v>
      </c>
      <c r="G69">
        <f>Tabela3[[#This Row],[Capacitação em Direitos Humanos, Gênero, Raça e Etnia; e em Depoimento Especial" - 0148945-13.2024.8.16.6000]]</f>
        <v>0</v>
      </c>
      <c r="H69">
        <f>Tabela3[[#This Row],[Justiça Restaurativa - 0148919-15.2024.8.16.6000]]</f>
        <v>0</v>
      </c>
      <c r="I69">
        <f>Tabela3[[#This Row],[Capacitação de Facilitadores 0148959-94.2024.8.16.6000]]</f>
        <v>0</v>
      </c>
      <c r="J69">
        <f>Tabela3[[#This Row],[Acessibilidade e Inclusão - 0148938-21.2024.8.16.6000]]</f>
        <v>0</v>
      </c>
      <c r="K69">
        <f>Tabela3[[#This Row],[Política de Prevenção e Enfrentamento do Assédio Moral, do Assédio Sexual e da Discriminação.0148908-83.2024.8.16.6000]]</f>
        <v>0</v>
      </c>
      <c r="L69">
        <f>Tabela3[[#This Row],[SOCIOAMBIENTAL]]</f>
        <v>0</v>
      </c>
      <c r="M69">
        <f>Tabela3[[#This Row],[SUSTENTABILIDADE
https://portal.tjpr.jus.br/portletforms/frm.do?idFormulario=7430
0017859-16.2024.8.16.6000]]</f>
        <v>0</v>
      </c>
      <c r="N69">
        <f>Tabela3[[#This Row],[CURSO PARA MAGISTRADOS]]</f>
        <v>0</v>
      </c>
      <c r="O69">
        <f>Tabela3[[#This Row],[LIVRO DE REGISTRO]]</f>
        <v>0</v>
      </c>
      <c r="P69">
        <f>Tabela3[[#This Row],[DATA DO ULTIMO REGISTRO]]</f>
        <v>0</v>
      </c>
      <c r="Q69">
        <f>Tabela3[[#This Row],[REG DE INSTRUTORES2]]</f>
        <v>0</v>
      </c>
      <c r="R69">
        <f>Tabela3[[#This Row],[REGISTRO DE INSTRUTORES NO SEI]]</f>
        <v>0</v>
      </c>
      <c r="S69">
        <f>Tabela3[[#This Row],[2021]]</f>
        <v>0</v>
      </c>
      <c r="T69">
        <f>Tabela3[[#This Row],[2022]]</f>
        <v>0</v>
      </c>
      <c r="U69">
        <f>Tabela3[[#This Row],[2023]]</f>
        <v>0</v>
      </c>
      <c r="V69">
        <f>Tabela3[[#This Row],[REGISTRO NO SEI/2024]]</f>
        <v>0</v>
      </c>
      <c r="W69">
        <f>Tabela3[[#This Row],[2024]]</f>
        <v>0</v>
      </c>
      <c r="X69">
        <f>Tabela3[[#This Row],[REGISTRO NO SEI/2025]]</f>
        <v>0</v>
      </c>
      <c r="Y69">
        <f>Tabela3[[#This Row],[TOTAL CERTIFICADOS EMITIDOS/2025]]</f>
        <v>0</v>
      </c>
      <c r="Z69">
        <f>Tabela3[[#This Row],[1º trim/2025]]</f>
        <v>0</v>
      </c>
      <c r="AA69">
        <f>Tabela3[[#This Row],[2º trim/2025]]</f>
        <v>0</v>
      </c>
      <c r="AB69">
        <f>Tabela3[[#This Row],[3º trim/2025]]</f>
        <v>0</v>
      </c>
      <c r="AC69">
        <f>Tabela3[[#This Row],[4º trim/2025]]</f>
        <v>0</v>
      </c>
    </row>
    <row r="70" spans="1:29" x14ac:dyDescent="0.25">
      <c r="A70" s="293">
        <f>Tabela3[[#This Row],[MODALIDADE]]</f>
        <v>0</v>
      </c>
      <c r="B70" s="293">
        <f>Tabela3[[#This Row],[ID DA PLANILHA]]</f>
        <v>69</v>
      </c>
      <c r="C70" s="293">
        <f>Tabela3[[#This Row],[ANO]]</f>
        <v>1</v>
      </c>
      <c r="D70" s="293">
        <f>Tabela3[[#This Row],[SEI]]</f>
        <v>0</v>
      </c>
      <c r="E70" s="294" t="str">
        <f>Tabela3[[#This Row],[NOME DO Curso]]</f>
        <v>2C/17CM - CURITIBA</v>
      </c>
      <c r="F70" s="294">
        <f>Tabela3[[#This Row],[NENHUMA CLASSIFICAÇÃO COPILOT]]</f>
        <v>0</v>
      </c>
      <c r="G70">
        <f>Tabela3[[#This Row],[Capacitação em Direitos Humanos, Gênero, Raça e Etnia; e em Depoimento Especial" - 0148945-13.2024.8.16.6000]]</f>
        <v>0</v>
      </c>
      <c r="H70">
        <f>Tabela3[[#This Row],[Justiça Restaurativa - 0148919-15.2024.8.16.6000]]</f>
        <v>0</v>
      </c>
      <c r="I70">
        <f>Tabela3[[#This Row],[Capacitação de Facilitadores 0148959-94.2024.8.16.6000]]</f>
        <v>0</v>
      </c>
      <c r="J70">
        <f>Tabela3[[#This Row],[Acessibilidade e Inclusão - 0148938-21.2024.8.16.6000]]</f>
        <v>0</v>
      </c>
      <c r="K70">
        <f>Tabela3[[#This Row],[Política de Prevenção e Enfrentamento do Assédio Moral, do Assédio Sexual e da Discriminação.0148908-83.2024.8.16.6000]]</f>
        <v>0</v>
      </c>
      <c r="L70">
        <f>Tabela3[[#This Row],[SOCIOAMBIENTAL]]</f>
        <v>0</v>
      </c>
      <c r="M70">
        <f>Tabela3[[#This Row],[SUSTENTABILIDADE
https://portal.tjpr.jus.br/portletforms/frm.do?idFormulario=7430
0017859-16.2024.8.16.6000]]</f>
        <v>0</v>
      </c>
      <c r="N70">
        <f>Tabela3[[#This Row],[CURSO PARA MAGISTRADOS]]</f>
        <v>0</v>
      </c>
      <c r="O70">
        <f>Tabela3[[#This Row],[LIVRO DE REGISTRO]]</f>
        <v>0</v>
      </c>
      <c r="P70">
        <f>Tabela3[[#This Row],[DATA DO ULTIMO REGISTRO]]</f>
        <v>0</v>
      </c>
      <c r="Q70">
        <f>Tabela3[[#This Row],[REG DE INSTRUTORES2]]</f>
        <v>0</v>
      </c>
      <c r="R70">
        <f>Tabela3[[#This Row],[REGISTRO DE INSTRUTORES NO SEI]]</f>
        <v>0</v>
      </c>
      <c r="S70">
        <f>Tabela3[[#This Row],[2021]]</f>
        <v>0</v>
      </c>
      <c r="T70">
        <f>Tabela3[[#This Row],[2022]]</f>
        <v>0</v>
      </c>
      <c r="U70">
        <f>Tabela3[[#This Row],[2023]]</f>
        <v>0</v>
      </c>
      <c r="V70">
        <f>Tabela3[[#This Row],[REGISTRO NO SEI/2024]]</f>
        <v>0</v>
      </c>
      <c r="W70">
        <f>Tabela3[[#This Row],[2024]]</f>
        <v>0</v>
      </c>
      <c r="X70">
        <f>Tabela3[[#This Row],[REGISTRO NO SEI/2025]]</f>
        <v>0</v>
      </c>
      <c r="Y70">
        <f>Tabela3[[#This Row],[TOTAL CERTIFICADOS EMITIDOS/2025]]</f>
        <v>0</v>
      </c>
      <c r="Z70">
        <f>Tabela3[[#This Row],[1º trim/2025]]</f>
        <v>0</v>
      </c>
      <c r="AA70">
        <f>Tabela3[[#This Row],[2º trim/2025]]</f>
        <v>0</v>
      </c>
      <c r="AB70">
        <f>Tabela3[[#This Row],[3º trim/2025]]</f>
        <v>0</v>
      </c>
      <c r="AC70">
        <f>Tabela3[[#This Row],[4º trim/2025]]</f>
        <v>0</v>
      </c>
    </row>
    <row r="71" spans="1:29" x14ac:dyDescent="0.25">
      <c r="A71" s="293">
        <f>Tabela3[[#This Row],[MODALIDADE]]</f>
        <v>0</v>
      </c>
      <c r="B71" s="293">
        <f>Tabela3[[#This Row],[ID DA PLANILHA]]</f>
        <v>70</v>
      </c>
      <c r="C71" s="293">
        <f>Tabela3[[#This Row],[ANO]]</f>
        <v>1</v>
      </c>
      <c r="D71" s="293">
        <f>Tabela3[[#This Row],[SEI]]</f>
        <v>0</v>
      </c>
      <c r="E71" s="303" t="str">
        <f>Tabela3[[#This Row],[NOME DO Curso]]</f>
        <v>2º Seminário Nacional sobre a Atuação da Assessoria Jurídica em Licitações e Contratos e suas Boas Práticas</v>
      </c>
      <c r="F71" s="294">
        <f>Tabela3[[#This Row],[NENHUMA CLASSIFICAÇÃO COPILOT]]</f>
        <v>0</v>
      </c>
      <c r="G71">
        <f>Tabela3[[#This Row],[Capacitação em Direitos Humanos, Gênero, Raça e Etnia; e em Depoimento Especial" - 0148945-13.2024.8.16.6000]]</f>
        <v>0</v>
      </c>
      <c r="H71">
        <f>Tabela3[[#This Row],[Justiça Restaurativa - 0148919-15.2024.8.16.6000]]</f>
        <v>0</v>
      </c>
      <c r="I71">
        <f>Tabela3[[#This Row],[Capacitação de Facilitadores 0148959-94.2024.8.16.6000]]</f>
        <v>0</v>
      </c>
      <c r="J71">
        <f>Tabela3[[#This Row],[Acessibilidade e Inclusão - 0148938-21.2024.8.16.6000]]</f>
        <v>0</v>
      </c>
      <c r="K71">
        <f>Tabela3[[#This Row],[Política de Prevenção e Enfrentamento do Assédio Moral, do Assédio Sexual e da Discriminação.0148908-83.2024.8.16.6000]]</f>
        <v>0</v>
      </c>
      <c r="L71">
        <f>Tabela3[[#This Row],[SOCIOAMBIENTAL]]</f>
        <v>0</v>
      </c>
      <c r="M71">
        <f>Tabela3[[#This Row],[SUSTENTABILIDADE
https://portal.tjpr.jus.br/portletforms/frm.do?idFormulario=7430
0017859-16.2024.8.16.6000]]</f>
        <v>0</v>
      </c>
      <c r="N71">
        <f>Tabela3[[#This Row],[CURSO PARA MAGISTRADOS]]</f>
        <v>0</v>
      </c>
      <c r="O71">
        <f>Tabela3[[#This Row],[LIVRO DE REGISTRO]]</f>
        <v>0</v>
      </c>
      <c r="P71">
        <f>Tabela3[[#This Row],[DATA DO ULTIMO REGISTRO]]</f>
        <v>0</v>
      </c>
      <c r="Q71">
        <f>Tabela3[[#This Row],[REG DE INSTRUTORES2]]</f>
        <v>0</v>
      </c>
      <c r="R71">
        <f>Tabela3[[#This Row],[REGISTRO DE INSTRUTORES NO SEI]]</f>
        <v>0</v>
      </c>
      <c r="S71">
        <f>Tabela3[[#This Row],[2021]]</f>
        <v>0</v>
      </c>
      <c r="T71">
        <f>Tabela3[[#This Row],[2022]]</f>
        <v>0</v>
      </c>
      <c r="U71">
        <f>Tabela3[[#This Row],[2023]]</f>
        <v>0</v>
      </c>
      <c r="V71">
        <f>Tabela3[[#This Row],[REGISTRO NO SEI/2024]]</f>
        <v>0</v>
      </c>
      <c r="W71">
        <f>Tabela3[[#This Row],[2024]]</f>
        <v>0</v>
      </c>
      <c r="X71">
        <f>Tabela3[[#This Row],[REGISTRO NO SEI/2025]]</f>
        <v>0</v>
      </c>
      <c r="Y71">
        <f>Tabela3[[#This Row],[TOTAL CERTIFICADOS EMITIDOS/2025]]</f>
        <v>0</v>
      </c>
      <c r="Z71">
        <f>Tabela3[[#This Row],[1º trim/2025]]</f>
        <v>0</v>
      </c>
      <c r="AA71">
        <f>Tabela3[[#This Row],[2º trim/2025]]</f>
        <v>0</v>
      </c>
      <c r="AB71">
        <f>Tabela3[[#This Row],[3º trim/2025]]</f>
        <v>0</v>
      </c>
      <c r="AC71">
        <f>Tabela3[[#This Row],[4º trim/2025]]</f>
        <v>0</v>
      </c>
    </row>
    <row r="72" spans="1:29" x14ac:dyDescent="0.25">
      <c r="A72" s="293">
        <f>Tabela3[[#This Row],[MODALIDADE]]</f>
        <v>0</v>
      </c>
      <c r="B72" s="293">
        <f>Tabela3[[#This Row],[ID DA PLANILHA]]</f>
        <v>71</v>
      </c>
      <c r="C72" s="293">
        <f>Tabela3[[#This Row],[ANO]]</f>
        <v>1</v>
      </c>
      <c r="D72" s="293">
        <f>Tabela3[[#This Row],[SEI]]</f>
        <v>0</v>
      </c>
      <c r="E72" s="294" t="str">
        <f>Tabela3[[#This Row],[NOME DO Curso]]</f>
        <v>30A/18CM - FRANCISCO BELTRÃO</v>
      </c>
      <c r="F72" s="294">
        <f>Tabela3[[#This Row],[NENHUMA CLASSIFICAÇÃO COPILOT]]</f>
        <v>0</v>
      </c>
      <c r="G72">
        <f>Tabela3[[#This Row],[Capacitação em Direitos Humanos, Gênero, Raça e Etnia; e em Depoimento Especial" - 0148945-13.2024.8.16.6000]]</f>
        <v>0</v>
      </c>
      <c r="H72">
        <f>Tabela3[[#This Row],[Justiça Restaurativa - 0148919-15.2024.8.16.6000]]</f>
        <v>0</v>
      </c>
      <c r="I72">
        <f>Tabela3[[#This Row],[Capacitação de Facilitadores 0148959-94.2024.8.16.6000]]</f>
        <v>0</v>
      </c>
      <c r="J72">
        <f>Tabela3[[#This Row],[Acessibilidade e Inclusão - 0148938-21.2024.8.16.6000]]</f>
        <v>0</v>
      </c>
      <c r="K72">
        <f>Tabela3[[#This Row],[Política de Prevenção e Enfrentamento do Assédio Moral, do Assédio Sexual e da Discriminação.0148908-83.2024.8.16.6000]]</f>
        <v>0</v>
      </c>
      <c r="L72">
        <f>Tabela3[[#This Row],[SOCIOAMBIENTAL]]</f>
        <v>0</v>
      </c>
      <c r="M72">
        <f>Tabela3[[#This Row],[SUSTENTABILIDADE
https://portal.tjpr.jus.br/portletforms/frm.do?idFormulario=7430
0017859-16.2024.8.16.6000]]</f>
        <v>0</v>
      </c>
      <c r="N72">
        <f>Tabela3[[#This Row],[CURSO PARA MAGISTRADOS]]</f>
        <v>0</v>
      </c>
      <c r="O72">
        <f>Tabela3[[#This Row],[LIVRO DE REGISTRO]]</f>
        <v>0</v>
      </c>
      <c r="P72">
        <f>Tabela3[[#This Row],[DATA DO ULTIMO REGISTRO]]</f>
        <v>0</v>
      </c>
      <c r="Q72">
        <f>Tabela3[[#This Row],[REG DE INSTRUTORES2]]</f>
        <v>0</v>
      </c>
      <c r="R72">
        <f>Tabela3[[#This Row],[REGISTRO DE INSTRUTORES NO SEI]]</f>
        <v>0</v>
      </c>
      <c r="S72">
        <f>Tabela3[[#This Row],[2021]]</f>
        <v>0</v>
      </c>
      <c r="T72">
        <f>Tabela3[[#This Row],[2022]]</f>
        <v>0</v>
      </c>
      <c r="U72">
        <f>Tabela3[[#This Row],[2023]]</f>
        <v>0</v>
      </c>
      <c r="V72">
        <f>Tabela3[[#This Row],[REGISTRO NO SEI/2024]]</f>
        <v>0</v>
      </c>
      <c r="W72">
        <f>Tabela3[[#This Row],[2024]]</f>
        <v>0</v>
      </c>
      <c r="X72">
        <f>Tabela3[[#This Row],[REGISTRO NO SEI/2025]]</f>
        <v>0</v>
      </c>
      <c r="Y72">
        <f>Tabela3[[#This Row],[TOTAL CERTIFICADOS EMITIDOS/2025]]</f>
        <v>0</v>
      </c>
      <c r="Z72">
        <f>Tabela3[[#This Row],[1º trim/2025]]</f>
        <v>0</v>
      </c>
      <c r="AA72">
        <f>Tabela3[[#This Row],[2º trim/2025]]</f>
        <v>0</v>
      </c>
      <c r="AB72">
        <f>Tabela3[[#This Row],[3º trim/2025]]</f>
        <v>0</v>
      </c>
      <c r="AC72">
        <f>Tabela3[[#This Row],[4º trim/2025]]</f>
        <v>0</v>
      </c>
    </row>
    <row r="73" spans="1:29" x14ac:dyDescent="0.25">
      <c r="A73" s="293">
        <f>Tabela3[[#This Row],[MODALIDADE]]</f>
        <v>0</v>
      </c>
      <c r="B73" s="293">
        <f>Tabela3[[#This Row],[ID DA PLANILHA]]</f>
        <v>72</v>
      </c>
      <c r="C73" s="293">
        <f>Tabela3[[#This Row],[ANO]]</f>
        <v>1</v>
      </c>
      <c r="D73" s="293">
        <f>Tabela3[[#This Row],[SEI]]</f>
        <v>0</v>
      </c>
      <c r="E73" s="294" t="str">
        <f>Tabela3[[#This Row],[NOME DO Curso]]</f>
        <v>31A/18CM - CEJUSC 2º GRAU</v>
      </c>
      <c r="F73" s="294">
        <f>Tabela3[[#This Row],[NENHUMA CLASSIFICAÇÃO COPILOT]]</f>
        <v>0</v>
      </c>
      <c r="G73">
        <f>Tabela3[[#This Row],[Capacitação em Direitos Humanos, Gênero, Raça e Etnia; e em Depoimento Especial" - 0148945-13.2024.8.16.6000]]</f>
        <v>0</v>
      </c>
      <c r="H73">
        <f>Tabela3[[#This Row],[Justiça Restaurativa - 0148919-15.2024.8.16.6000]]</f>
        <v>0</v>
      </c>
      <c r="I73">
        <f>Tabela3[[#This Row],[Capacitação de Facilitadores 0148959-94.2024.8.16.6000]]</f>
        <v>0</v>
      </c>
      <c r="J73">
        <f>Tabela3[[#This Row],[Acessibilidade e Inclusão - 0148938-21.2024.8.16.6000]]</f>
        <v>0</v>
      </c>
      <c r="K73">
        <f>Tabela3[[#This Row],[Política de Prevenção e Enfrentamento do Assédio Moral, do Assédio Sexual e da Discriminação.0148908-83.2024.8.16.6000]]</f>
        <v>0</v>
      </c>
      <c r="L73">
        <f>Tabela3[[#This Row],[SOCIOAMBIENTAL]]</f>
        <v>0</v>
      </c>
      <c r="M73">
        <f>Tabela3[[#This Row],[SUSTENTABILIDADE
https://portal.tjpr.jus.br/portletforms/frm.do?idFormulario=7430
0017859-16.2024.8.16.6000]]</f>
        <v>0</v>
      </c>
      <c r="N73">
        <f>Tabela3[[#This Row],[CURSO PARA MAGISTRADOS]]</f>
        <v>0</v>
      </c>
      <c r="O73">
        <f>Tabela3[[#This Row],[LIVRO DE REGISTRO]]</f>
        <v>0</v>
      </c>
      <c r="P73">
        <f>Tabela3[[#This Row],[DATA DO ULTIMO REGISTRO]]</f>
        <v>0</v>
      </c>
      <c r="Q73">
        <f>Tabela3[[#This Row],[REG DE INSTRUTORES2]]</f>
        <v>0</v>
      </c>
      <c r="R73">
        <f>Tabela3[[#This Row],[REGISTRO DE INSTRUTORES NO SEI]]</f>
        <v>0</v>
      </c>
      <c r="S73">
        <f>Tabela3[[#This Row],[2021]]</f>
        <v>0</v>
      </c>
      <c r="T73">
        <f>Tabela3[[#This Row],[2022]]</f>
        <v>0</v>
      </c>
      <c r="U73">
        <f>Tabela3[[#This Row],[2023]]</f>
        <v>0</v>
      </c>
      <c r="V73">
        <f>Tabela3[[#This Row],[REGISTRO NO SEI/2024]]</f>
        <v>0</v>
      </c>
      <c r="W73">
        <f>Tabela3[[#This Row],[2024]]</f>
        <v>0</v>
      </c>
      <c r="X73">
        <f>Tabela3[[#This Row],[REGISTRO NO SEI/2025]]</f>
        <v>0</v>
      </c>
      <c r="Y73">
        <f>Tabela3[[#This Row],[TOTAL CERTIFICADOS EMITIDOS/2025]]</f>
        <v>0</v>
      </c>
      <c r="Z73">
        <f>Tabela3[[#This Row],[1º trim/2025]]</f>
        <v>0</v>
      </c>
      <c r="AA73">
        <f>Tabela3[[#This Row],[2º trim/2025]]</f>
        <v>0</v>
      </c>
      <c r="AB73">
        <f>Tabela3[[#This Row],[3º trim/2025]]</f>
        <v>0</v>
      </c>
      <c r="AC73">
        <f>Tabela3[[#This Row],[4º trim/2025]]</f>
        <v>0</v>
      </c>
    </row>
    <row r="74" spans="1:29" x14ac:dyDescent="0.25">
      <c r="A74" s="293">
        <f>Tabela3[[#This Row],[MODALIDADE]]</f>
        <v>0</v>
      </c>
      <c r="B74" s="293">
        <f>Tabela3[[#This Row],[ID DA PLANILHA]]</f>
        <v>73</v>
      </c>
      <c r="C74" s="293">
        <f>Tabela3[[#This Row],[ANO]]</f>
        <v>1</v>
      </c>
      <c r="D74" s="293">
        <f>Tabela3[[#This Row],[SEI]]</f>
        <v>0</v>
      </c>
      <c r="E74" s="294" t="str">
        <f>Tabela3[[#This Row],[NOME DO Curso]]</f>
        <v>31B/18CM - CEJUSC 2º GRAU</v>
      </c>
      <c r="F74" s="294">
        <f>Tabela3[[#This Row],[NENHUMA CLASSIFICAÇÃO COPILOT]]</f>
        <v>0</v>
      </c>
      <c r="G74">
        <f>Tabela3[[#This Row],[Capacitação em Direitos Humanos, Gênero, Raça e Etnia; e em Depoimento Especial" - 0148945-13.2024.8.16.6000]]</f>
        <v>0</v>
      </c>
      <c r="H74">
        <f>Tabela3[[#This Row],[Justiça Restaurativa - 0148919-15.2024.8.16.6000]]</f>
        <v>0</v>
      </c>
      <c r="I74">
        <f>Tabela3[[#This Row],[Capacitação de Facilitadores 0148959-94.2024.8.16.6000]]</f>
        <v>0</v>
      </c>
      <c r="J74">
        <f>Tabela3[[#This Row],[Acessibilidade e Inclusão - 0148938-21.2024.8.16.6000]]</f>
        <v>0</v>
      </c>
      <c r="K74">
        <f>Tabela3[[#This Row],[Política de Prevenção e Enfrentamento do Assédio Moral, do Assédio Sexual e da Discriminação.0148908-83.2024.8.16.6000]]</f>
        <v>0</v>
      </c>
      <c r="L74">
        <f>Tabela3[[#This Row],[SOCIOAMBIENTAL]]</f>
        <v>0</v>
      </c>
      <c r="M74">
        <f>Tabela3[[#This Row],[SUSTENTABILIDADE
https://portal.tjpr.jus.br/portletforms/frm.do?idFormulario=7430
0017859-16.2024.8.16.6000]]</f>
        <v>0</v>
      </c>
      <c r="N74">
        <f>Tabela3[[#This Row],[CURSO PARA MAGISTRADOS]]</f>
        <v>0</v>
      </c>
      <c r="O74">
        <f>Tabela3[[#This Row],[LIVRO DE REGISTRO]]</f>
        <v>0</v>
      </c>
      <c r="P74">
        <f>Tabela3[[#This Row],[DATA DO ULTIMO REGISTRO]]</f>
        <v>0</v>
      </c>
      <c r="Q74">
        <f>Tabela3[[#This Row],[REG DE INSTRUTORES2]]</f>
        <v>0</v>
      </c>
      <c r="R74">
        <f>Tabela3[[#This Row],[REGISTRO DE INSTRUTORES NO SEI]]</f>
        <v>0</v>
      </c>
      <c r="S74">
        <f>Tabela3[[#This Row],[2021]]</f>
        <v>0</v>
      </c>
      <c r="T74">
        <f>Tabela3[[#This Row],[2022]]</f>
        <v>0</v>
      </c>
      <c r="U74">
        <f>Tabela3[[#This Row],[2023]]</f>
        <v>0</v>
      </c>
      <c r="V74">
        <f>Tabela3[[#This Row],[REGISTRO NO SEI/2024]]</f>
        <v>0</v>
      </c>
      <c r="W74">
        <f>Tabela3[[#This Row],[2024]]</f>
        <v>0</v>
      </c>
      <c r="X74">
        <f>Tabela3[[#This Row],[REGISTRO NO SEI/2025]]</f>
        <v>0</v>
      </c>
      <c r="Y74">
        <f>Tabela3[[#This Row],[TOTAL CERTIFICADOS EMITIDOS/2025]]</f>
        <v>0</v>
      </c>
      <c r="Z74">
        <f>Tabela3[[#This Row],[1º trim/2025]]</f>
        <v>0</v>
      </c>
      <c r="AA74">
        <f>Tabela3[[#This Row],[2º trim/2025]]</f>
        <v>0</v>
      </c>
      <c r="AB74">
        <f>Tabela3[[#This Row],[3º trim/2025]]</f>
        <v>0</v>
      </c>
      <c r="AC74">
        <f>Tabela3[[#This Row],[4º trim/2025]]</f>
        <v>0</v>
      </c>
    </row>
    <row r="75" spans="1:29" x14ac:dyDescent="0.25">
      <c r="A75" s="293">
        <f>Tabela3[[#This Row],[MODALIDADE]]</f>
        <v>0</v>
      </c>
      <c r="B75" s="293">
        <f>Tabela3[[#This Row],[ID DA PLANILHA]]</f>
        <v>74</v>
      </c>
      <c r="C75" s="293">
        <f>Tabela3[[#This Row],[ANO]]</f>
        <v>1</v>
      </c>
      <c r="D75" s="293">
        <f>Tabela3[[#This Row],[SEI]]</f>
        <v>0</v>
      </c>
      <c r="E75" s="294" t="str">
        <f>Tabela3[[#This Row],[NOME DO Curso]]</f>
        <v>32A/18CM - REALEZA</v>
      </c>
      <c r="F75" s="294">
        <f>Tabela3[[#This Row],[NENHUMA CLASSIFICAÇÃO COPILOT]]</f>
        <v>0</v>
      </c>
      <c r="G75">
        <f>Tabela3[[#This Row],[Capacitação em Direitos Humanos, Gênero, Raça e Etnia; e em Depoimento Especial" - 0148945-13.2024.8.16.6000]]</f>
        <v>0</v>
      </c>
      <c r="H75">
        <f>Tabela3[[#This Row],[Justiça Restaurativa - 0148919-15.2024.8.16.6000]]</f>
        <v>0</v>
      </c>
      <c r="I75">
        <f>Tabela3[[#This Row],[Capacitação de Facilitadores 0148959-94.2024.8.16.6000]]</f>
        <v>0</v>
      </c>
      <c r="J75">
        <f>Tabela3[[#This Row],[Acessibilidade e Inclusão - 0148938-21.2024.8.16.6000]]</f>
        <v>0</v>
      </c>
      <c r="K75">
        <f>Tabela3[[#This Row],[Política de Prevenção e Enfrentamento do Assédio Moral, do Assédio Sexual e da Discriminação.0148908-83.2024.8.16.6000]]</f>
        <v>0</v>
      </c>
      <c r="L75">
        <f>Tabela3[[#This Row],[SOCIOAMBIENTAL]]</f>
        <v>0</v>
      </c>
      <c r="M75">
        <f>Tabela3[[#This Row],[SUSTENTABILIDADE
https://portal.tjpr.jus.br/portletforms/frm.do?idFormulario=7430
0017859-16.2024.8.16.6000]]</f>
        <v>0</v>
      </c>
      <c r="N75">
        <f>Tabela3[[#This Row],[CURSO PARA MAGISTRADOS]]</f>
        <v>0</v>
      </c>
      <c r="O75">
        <f>Tabela3[[#This Row],[LIVRO DE REGISTRO]]</f>
        <v>0</v>
      </c>
      <c r="P75">
        <f>Tabela3[[#This Row],[DATA DO ULTIMO REGISTRO]]</f>
        <v>0</v>
      </c>
      <c r="Q75">
        <f>Tabela3[[#This Row],[REG DE INSTRUTORES2]]</f>
        <v>0</v>
      </c>
      <c r="R75">
        <f>Tabela3[[#This Row],[REGISTRO DE INSTRUTORES NO SEI]]</f>
        <v>0</v>
      </c>
      <c r="S75">
        <f>Tabela3[[#This Row],[2021]]</f>
        <v>0</v>
      </c>
      <c r="T75">
        <f>Tabela3[[#This Row],[2022]]</f>
        <v>0</v>
      </c>
      <c r="U75">
        <f>Tabela3[[#This Row],[2023]]</f>
        <v>0</v>
      </c>
      <c r="V75">
        <f>Tabela3[[#This Row],[REGISTRO NO SEI/2024]]</f>
        <v>0</v>
      </c>
      <c r="W75">
        <f>Tabela3[[#This Row],[2024]]</f>
        <v>0</v>
      </c>
      <c r="X75">
        <f>Tabela3[[#This Row],[REGISTRO NO SEI/2025]]</f>
        <v>0</v>
      </c>
      <c r="Y75">
        <f>Tabela3[[#This Row],[TOTAL CERTIFICADOS EMITIDOS/2025]]</f>
        <v>0</v>
      </c>
      <c r="Z75">
        <f>Tabela3[[#This Row],[1º trim/2025]]</f>
        <v>0</v>
      </c>
      <c r="AA75">
        <f>Tabela3[[#This Row],[2º trim/2025]]</f>
        <v>0</v>
      </c>
      <c r="AB75">
        <f>Tabela3[[#This Row],[3º trim/2025]]</f>
        <v>0</v>
      </c>
      <c r="AC75">
        <f>Tabela3[[#This Row],[4º trim/2025]]</f>
        <v>0</v>
      </c>
    </row>
    <row r="76" spans="1:29" x14ac:dyDescent="0.25">
      <c r="A76" s="293">
        <f>Tabela3[[#This Row],[MODALIDADE]]</f>
        <v>0</v>
      </c>
      <c r="B76" s="293">
        <f>Tabela3[[#This Row],[ID DA PLANILHA]]</f>
        <v>75</v>
      </c>
      <c r="C76" s="293">
        <f>Tabela3[[#This Row],[ANO]]</f>
        <v>1</v>
      </c>
      <c r="D76" s="293">
        <f>Tabela3[[#This Row],[SEI]]</f>
        <v>0</v>
      </c>
      <c r="E76" s="294" t="str">
        <f>Tabela3[[#This Row],[NOME DO Curso]]</f>
        <v>33A/18CM - IRATI</v>
      </c>
      <c r="F76" s="294">
        <f>Tabela3[[#This Row],[NENHUMA CLASSIFICAÇÃO COPILOT]]</f>
        <v>0</v>
      </c>
      <c r="G76">
        <f>Tabela3[[#This Row],[Capacitação em Direitos Humanos, Gênero, Raça e Etnia; e em Depoimento Especial" - 0148945-13.2024.8.16.6000]]</f>
        <v>0</v>
      </c>
      <c r="H76">
        <f>Tabela3[[#This Row],[Justiça Restaurativa - 0148919-15.2024.8.16.6000]]</f>
        <v>0</v>
      </c>
      <c r="I76">
        <f>Tabela3[[#This Row],[Capacitação de Facilitadores 0148959-94.2024.8.16.6000]]</f>
        <v>0</v>
      </c>
      <c r="J76">
        <f>Tabela3[[#This Row],[Acessibilidade e Inclusão - 0148938-21.2024.8.16.6000]]</f>
        <v>0</v>
      </c>
      <c r="K76">
        <f>Tabela3[[#This Row],[Política de Prevenção e Enfrentamento do Assédio Moral, do Assédio Sexual e da Discriminação.0148908-83.2024.8.16.6000]]</f>
        <v>0</v>
      </c>
      <c r="L76">
        <f>Tabela3[[#This Row],[SOCIOAMBIENTAL]]</f>
        <v>0</v>
      </c>
      <c r="M76">
        <f>Tabela3[[#This Row],[SUSTENTABILIDADE
https://portal.tjpr.jus.br/portletforms/frm.do?idFormulario=7430
0017859-16.2024.8.16.6000]]</f>
        <v>0</v>
      </c>
      <c r="N76">
        <f>Tabela3[[#This Row],[CURSO PARA MAGISTRADOS]]</f>
        <v>0</v>
      </c>
      <c r="O76">
        <f>Tabela3[[#This Row],[LIVRO DE REGISTRO]]</f>
        <v>0</v>
      </c>
      <c r="P76">
        <f>Tabela3[[#This Row],[DATA DO ULTIMO REGISTRO]]</f>
        <v>0</v>
      </c>
      <c r="Q76">
        <f>Tabela3[[#This Row],[REG DE INSTRUTORES2]]</f>
        <v>0</v>
      </c>
      <c r="R76">
        <f>Tabela3[[#This Row],[REGISTRO DE INSTRUTORES NO SEI]]</f>
        <v>0</v>
      </c>
      <c r="S76">
        <f>Tabela3[[#This Row],[2021]]</f>
        <v>0</v>
      </c>
      <c r="T76">
        <f>Tabela3[[#This Row],[2022]]</f>
        <v>0</v>
      </c>
      <c r="U76">
        <f>Tabela3[[#This Row],[2023]]</f>
        <v>0</v>
      </c>
      <c r="V76">
        <f>Tabela3[[#This Row],[REGISTRO NO SEI/2024]]</f>
        <v>0</v>
      </c>
      <c r="W76">
        <f>Tabela3[[#This Row],[2024]]</f>
        <v>0</v>
      </c>
      <c r="X76">
        <f>Tabela3[[#This Row],[REGISTRO NO SEI/2025]]</f>
        <v>0</v>
      </c>
      <c r="Y76">
        <f>Tabela3[[#This Row],[TOTAL CERTIFICADOS EMITIDOS/2025]]</f>
        <v>0</v>
      </c>
      <c r="Z76">
        <f>Tabela3[[#This Row],[1º trim/2025]]</f>
        <v>0</v>
      </c>
      <c r="AA76">
        <f>Tabela3[[#This Row],[2º trim/2025]]</f>
        <v>0</v>
      </c>
      <c r="AB76">
        <f>Tabela3[[#This Row],[3º trim/2025]]</f>
        <v>0</v>
      </c>
      <c r="AC76">
        <f>Tabela3[[#This Row],[4º trim/2025]]</f>
        <v>0</v>
      </c>
    </row>
    <row r="77" spans="1:29" x14ac:dyDescent="0.25">
      <c r="A77" s="293">
        <f>Tabela3[[#This Row],[MODALIDADE]]</f>
        <v>0</v>
      </c>
      <c r="B77" s="293">
        <f>Tabela3[[#This Row],[ID DA PLANILHA]]</f>
        <v>76</v>
      </c>
      <c r="C77" s="293">
        <f>Tabela3[[#This Row],[ANO]]</f>
        <v>1</v>
      </c>
      <c r="D77" s="293">
        <f>Tabela3[[#This Row],[SEI]]</f>
        <v>0</v>
      </c>
      <c r="E77" s="294" t="str">
        <f>Tabela3[[#This Row],[NOME DO Curso]]</f>
        <v>33B/18CM - IRATI</v>
      </c>
      <c r="F77" s="294">
        <f>Tabela3[[#This Row],[NENHUMA CLASSIFICAÇÃO COPILOT]]</f>
        <v>0</v>
      </c>
      <c r="G77">
        <f>Tabela3[[#This Row],[Capacitação em Direitos Humanos, Gênero, Raça e Etnia; e em Depoimento Especial" - 0148945-13.2024.8.16.6000]]</f>
        <v>0</v>
      </c>
      <c r="H77">
        <f>Tabela3[[#This Row],[Justiça Restaurativa - 0148919-15.2024.8.16.6000]]</f>
        <v>0</v>
      </c>
      <c r="I77">
        <f>Tabela3[[#This Row],[Capacitação de Facilitadores 0148959-94.2024.8.16.6000]]</f>
        <v>0</v>
      </c>
      <c r="J77">
        <f>Tabela3[[#This Row],[Acessibilidade e Inclusão - 0148938-21.2024.8.16.6000]]</f>
        <v>0</v>
      </c>
      <c r="K77">
        <f>Tabela3[[#This Row],[Política de Prevenção e Enfrentamento do Assédio Moral, do Assédio Sexual e da Discriminação.0148908-83.2024.8.16.6000]]</f>
        <v>0</v>
      </c>
      <c r="L77">
        <f>Tabela3[[#This Row],[SOCIOAMBIENTAL]]</f>
        <v>0</v>
      </c>
      <c r="M77">
        <f>Tabela3[[#This Row],[SUSTENTABILIDADE
https://portal.tjpr.jus.br/portletforms/frm.do?idFormulario=7430
0017859-16.2024.8.16.6000]]</f>
        <v>0</v>
      </c>
      <c r="N77">
        <f>Tabela3[[#This Row],[CURSO PARA MAGISTRADOS]]</f>
        <v>0</v>
      </c>
      <c r="O77">
        <f>Tabela3[[#This Row],[LIVRO DE REGISTRO]]</f>
        <v>0</v>
      </c>
      <c r="P77">
        <f>Tabela3[[#This Row],[DATA DO ULTIMO REGISTRO]]</f>
        <v>0</v>
      </c>
      <c r="Q77">
        <f>Tabela3[[#This Row],[REG DE INSTRUTORES2]]</f>
        <v>0</v>
      </c>
      <c r="R77">
        <f>Tabela3[[#This Row],[REGISTRO DE INSTRUTORES NO SEI]]</f>
        <v>0</v>
      </c>
      <c r="S77">
        <f>Tabela3[[#This Row],[2021]]</f>
        <v>0</v>
      </c>
      <c r="T77">
        <f>Tabela3[[#This Row],[2022]]</f>
        <v>0</v>
      </c>
      <c r="U77">
        <f>Tabela3[[#This Row],[2023]]</f>
        <v>0</v>
      </c>
      <c r="V77">
        <f>Tabela3[[#This Row],[REGISTRO NO SEI/2024]]</f>
        <v>0</v>
      </c>
      <c r="W77">
        <f>Tabela3[[#This Row],[2024]]</f>
        <v>0</v>
      </c>
      <c r="X77">
        <f>Tabela3[[#This Row],[REGISTRO NO SEI/2025]]</f>
        <v>0</v>
      </c>
      <c r="Y77">
        <f>Tabela3[[#This Row],[TOTAL CERTIFICADOS EMITIDOS/2025]]</f>
        <v>0</v>
      </c>
      <c r="Z77">
        <f>Tabela3[[#This Row],[1º trim/2025]]</f>
        <v>0</v>
      </c>
      <c r="AA77">
        <f>Tabela3[[#This Row],[2º trim/2025]]</f>
        <v>0</v>
      </c>
      <c r="AB77">
        <f>Tabela3[[#This Row],[3º trim/2025]]</f>
        <v>0</v>
      </c>
      <c r="AC77">
        <f>Tabela3[[#This Row],[4º trim/2025]]</f>
        <v>0</v>
      </c>
    </row>
    <row r="78" spans="1:29" x14ac:dyDescent="0.25">
      <c r="A78" s="293">
        <f>Tabela3[[#This Row],[MODALIDADE]]</f>
        <v>0</v>
      </c>
      <c r="B78" s="293">
        <f>Tabela3[[#This Row],[ID DA PLANILHA]]</f>
        <v>77</v>
      </c>
      <c r="C78" s="293">
        <f>Tabela3[[#This Row],[ANO]]</f>
        <v>1</v>
      </c>
      <c r="D78" s="293">
        <f>Tabela3[[#This Row],[SEI]]</f>
        <v>0</v>
      </c>
      <c r="E78" s="294" t="str">
        <f>Tabela3[[#This Row],[NOME DO Curso]]</f>
        <v>34A/18CM - MARINGÁ</v>
      </c>
      <c r="F78" s="294">
        <f>Tabela3[[#This Row],[NENHUMA CLASSIFICAÇÃO COPILOT]]</f>
        <v>0</v>
      </c>
      <c r="G78">
        <f>Tabela3[[#This Row],[Capacitação em Direitos Humanos, Gênero, Raça e Etnia; e em Depoimento Especial" - 0148945-13.2024.8.16.6000]]</f>
        <v>0</v>
      </c>
      <c r="H78">
        <f>Tabela3[[#This Row],[Justiça Restaurativa - 0148919-15.2024.8.16.6000]]</f>
        <v>0</v>
      </c>
      <c r="I78">
        <f>Tabela3[[#This Row],[Capacitação de Facilitadores 0148959-94.2024.8.16.6000]]</f>
        <v>0</v>
      </c>
      <c r="J78">
        <f>Tabela3[[#This Row],[Acessibilidade e Inclusão - 0148938-21.2024.8.16.6000]]</f>
        <v>0</v>
      </c>
      <c r="K78">
        <f>Tabela3[[#This Row],[Política de Prevenção e Enfrentamento do Assédio Moral, do Assédio Sexual e da Discriminação.0148908-83.2024.8.16.6000]]</f>
        <v>0</v>
      </c>
      <c r="L78">
        <f>Tabela3[[#This Row],[SOCIOAMBIENTAL]]</f>
        <v>0</v>
      </c>
      <c r="M78">
        <f>Tabela3[[#This Row],[SUSTENTABILIDADE
https://portal.tjpr.jus.br/portletforms/frm.do?idFormulario=7430
0017859-16.2024.8.16.6000]]</f>
        <v>0</v>
      </c>
      <c r="N78">
        <f>Tabela3[[#This Row],[CURSO PARA MAGISTRADOS]]</f>
        <v>0</v>
      </c>
      <c r="O78">
        <f>Tabela3[[#This Row],[LIVRO DE REGISTRO]]</f>
        <v>0</v>
      </c>
      <c r="P78">
        <f>Tabela3[[#This Row],[DATA DO ULTIMO REGISTRO]]</f>
        <v>0</v>
      </c>
      <c r="Q78">
        <f>Tabela3[[#This Row],[REG DE INSTRUTORES2]]</f>
        <v>0</v>
      </c>
      <c r="R78">
        <f>Tabela3[[#This Row],[REGISTRO DE INSTRUTORES NO SEI]]</f>
        <v>0</v>
      </c>
      <c r="S78">
        <f>Tabela3[[#This Row],[2021]]</f>
        <v>0</v>
      </c>
      <c r="T78">
        <f>Tabela3[[#This Row],[2022]]</f>
        <v>0</v>
      </c>
      <c r="U78">
        <f>Tabela3[[#This Row],[2023]]</f>
        <v>0</v>
      </c>
      <c r="V78">
        <f>Tabela3[[#This Row],[REGISTRO NO SEI/2024]]</f>
        <v>0</v>
      </c>
      <c r="W78">
        <f>Tabela3[[#This Row],[2024]]</f>
        <v>0</v>
      </c>
      <c r="X78">
        <f>Tabela3[[#This Row],[REGISTRO NO SEI/2025]]</f>
        <v>0</v>
      </c>
      <c r="Y78">
        <f>Tabela3[[#This Row],[TOTAL CERTIFICADOS EMITIDOS/2025]]</f>
        <v>0</v>
      </c>
      <c r="Z78">
        <f>Tabela3[[#This Row],[1º trim/2025]]</f>
        <v>0</v>
      </c>
      <c r="AA78">
        <f>Tabela3[[#This Row],[2º trim/2025]]</f>
        <v>0</v>
      </c>
      <c r="AB78">
        <f>Tabela3[[#This Row],[3º trim/2025]]</f>
        <v>0</v>
      </c>
      <c r="AC78">
        <f>Tabela3[[#This Row],[4º trim/2025]]</f>
        <v>0</v>
      </c>
    </row>
    <row r="79" spans="1:29" x14ac:dyDescent="0.25">
      <c r="A79" s="293">
        <f>Tabela3[[#This Row],[MODALIDADE]]</f>
        <v>0</v>
      </c>
      <c r="B79" s="293">
        <f>Tabela3[[#This Row],[ID DA PLANILHA]]</f>
        <v>78</v>
      </c>
      <c r="C79" s="293">
        <f>Tabela3[[#This Row],[ANO]]</f>
        <v>1</v>
      </c>
      <c r="D79" s="293">
        <f>Tabela3[[#This Row],[SEI]]</f>
        <v>0</v>
      </c>
      <c r="E79" s="294" t="str">
        <f>Tabela3[[#This Row],[NOME DO Curso]]</f>
        <v>34B/18CM - MARINGÁ</v>
      </c>
      <c r="F79" s="294">
        <f>Tabela3[[#This Row],[NENHUMA CLASSIFICAÇÃO COPILOT]]</f>
        <v>0</v>
      </c>
      <c r="G79">
        <f>Tabela3[[#This Row],[Capacitação em Direitos Humanos, Gênero, Raça e Etnia; e em Depoimento Especial" - 0148945-13.2024.8.16.6000]]</f>
        <v>0</v>
      </c>
      <c r="H79">
        <f>Tabela3[[#This Row],[Justiça Restaurativa - 0148919-15.2024.8.16.6000]]</f>
        <v>0</v>
      </c>
      <c r="I79">
        <f>Tabela3[[#This Row],[Capacitação de Facilitadores 0148959-94.2024.8.16.6000]]</f>
        <v>0</v>
      </c>
      <c r="J79">
        <f>Tabela3[[#This Row],[Acessibilidade e Inclusão - 0148938-21.2024.8.16.6000]]</f>
        <v>0</v>
      </c>
      <c r="K79">
        <f>Tabela3[[#This Row],[Política de Prevenção e Enfrentamento do Assédio Moral, do Assédio Sexual e da Discriminação.0148908-83.2024.8.16.6000]]</f>
        <v>0</v>
      </c>
      <c r="L79">
        <f>Tabela3[[#This Row],[SOCIOAMBIENTAL]]</f>
        <v>0</v>
      </c>
      <c r="M79">
        <f>Tabela3[[#This Row],[SUSTENTABILIDADE
https://portal.tjpr.jus.br/portletforms/frm.do?idFormulario=7430
0017859-16.2024.8.16.6000]]</f>
        <v>0</v>
      </c>
      <c r="N79">
        <f>Tabela3[[#This Row],[CURSO PARA MAGISTRADOS]]</f>
        <v>0</v>
      </c>
      <c r="O79">
        <f>Tabela3[[#This Row],[LIVRO DE REGISTRO]]</f>
        <v>0</v>
      </c>
      <c r="P79">
        <f>Tabela3[[#This Row],[DATA DO ULTIMO REGISTRO]]</f>
        <v>0</v>
      </c>
      <c r="Q79">
        <f>Tabela3[[#This Row],[REG DE INSTRUTORES2]]</f>
        <v>0</v>
      </c>
      <c r="R79">
        <f>Tabela3[[#This Row],[REGISTRO DE INSTRUTORES NO SEI]]</f>
        <v>0</v>
      </c>
      <c r="S79">
        <f>Tabela3[[#This Row],[2021]]</f>
        <v>0</v>
      </c>
      <c r="T79">
        <f>Tabela3[[#This Row],[2022]]</f>
        <v>0</v>
      </c>
      <c r="U79">
        <f>Tabela3[[#This Row],[2023]]</f>
        <v>0</v>
      </c>
      <c r="V79">
        <f>Tabela3[[#This Row],[REGISTRO NO SEI/2024]]</f>
        <v>0</v>
      </c>
      <c r="W79">
        <f>Tabela3[[#This Row],[2024]]</f>
        <v>0</v>
      </c>
      <c r="X79">
        <f>Tabela3[[#This Row],[REGISTRO NO SEI/2025]]</f>
        <v>0</v>
      </c>
      <c r="Y79">
        <f>Tabela3[[#This Row],[TOTAL CERTIFICADOS EMITIDOS/2025]]</f>
        <v>0</v>
      </c>
      <c r="Z79">
        <f>Tabela3[[#This Row],[1º trim/2025]]</f>
        <v>0</v>
      </c>
      <c r="AA79">
        <f>Tabela3[[#This Row],[2º trim/2025]]</f>
        <v>0</v>
      </c>
      <c r="AB79">
        <f>Tabela3[[#This Row],[3º trim/2025]]</f>
        <v>0</v>
      </c>
      <c r="AC79">
        <f>Tabela3[[#This Row],[4º trim/2025]]</f>
        <v>0</v>
      </c>
    </row>
    <row r="80" spans="1:29" x14ac:dyDescent="0.25">
      <c r="A80" s="293">
        <f>Tabela3[[#This Row],[MODALIDADE]]</f>
        <v>0</v>
      </c>
      <c r="B80" s="293">
        <f>Tabela3[[#This Row],[ID DA PLANILHA]]</f>
        <v>79</v>
      </c>
      <c r="C80" s="293">
        <f>Tabela3[[#This Row],[ANO]]</f>
        <v>1</v>
      </c>
      <c r="D80" s="293">
        <f>Tabela3[[#This Row],[SEI]]</f>
        <v>0</v>
      </c>
      <c r="E80" s="294" t="str">
        <f>Tabela3[[#This Row],[NOME DO Curso]]</f>
        <v>35A/18CM - PONTA GROSSA</v>
      </c>
      <c r="F80" s="294">
        <f>Tabela3[[#This Row],[NENHUMA CLASSIFICAÇÃO COPILOT]]</f>
        <v>0</v>
      </c>
      <c r="G80">
        <f>Tabela3[[#This Row],[Capacitação em Direitos Humanos, Gênero, Raça e Etnia; e em Depoimento Especial" - 0148945-13.2024.8.16.6000]]</f>
        <v>0</v>
      </c>
      <c r="H80">
        <f>Tabela3[[#This Row],[Justiça Restaurativa - 0148919-15.2024.8.16.6000]]</f>
        <v>0</v>
      </c>
      <c r="I80">
        <f>Tabela3[[#This Row],[Capacitação de Facilitadores 0148959-94.2024.8.16.6000]]</f>
        <v>0</v>
      </c>
      <c r="J80">
        <f>Tabela3[[#This Row],[Acessibilidade e Inclusão - 0148938-21.2024.8.16.6000]]</f>
        <v>0</v>
      </c>
      <c r="K80">
        <f>Tabela3[[#This Row],[Política de Prevenção e Enfrentamento do Assédio Moral, do Assédio Sexual e da Discriminação.0148908-83.2024.8.16.6000]]</f>
        <v>0</v>
      </c>
      <c r="L80">
        <f>Tabela3[[#This Row],[SOCIOAMBIENTAL]]</f>
        <v>0</v>
      </c>
      <c r="M80">
        <f>Tabela3[[#This Row],[SUSTENTABILIDADE
https://portal.tjpr.jus.br/portletforms/frm.do?idFormulario=7430
0017859-16.2024.8.16.6000]]</f>
        <v>0</v>
      </c>
      <c r="N80">
        <f>Tabela3[[#This Row],[CURSO PARA MAGISTRADOS]]</f>
        <v>0</v>
      </c>
      <c r="O80">
        <f>Tabela3[[#This Row],[LIVRO DE REGISTRO]]</f>
        <v>0</v>
      </c>
      <c r="P80">
        <f>Tabela3[[#This Row],[DATA DO ULTIMO REGISTRO]]</f>
        <v>0</v>
      </c>
      <c r="Q80">
        <f>Tabela3[[#This Row],[REG DE INSTRUTORES2]]</f>
        <v>0</v>
      </c>
      <c r="R80">
        <f>Tabela3[[#This Row],[REGISTRO DE INSTRUTORES NO SEI]]</f>
        <v>0</v>
      </c>
      <c r="S80">
        <f>Tabela3[[#This Row],[2021]]</f>
        <v>0</v>
      </c>
      <c r="T80">
        <f>Tabela3[[#This Row],[2022]]</f>
        <v>0</v>
      </c>
      <c r="U80">
        <f>Tabela3[[#This Row],[2023]]</f>
        <v>0</v>
      </c>
      <c r="V80">
        <f>Tabela3[[#This Row],[REGISTRO NO SEI/2024]]</f>
        <v>0</v>
      </c>
      <c r="W80">
        <f>Tabela3[[#This Row],[2024]]</f>
        <v>0</v>
      </c>
      <c r="X80">
        <f>Tabela3[[#This Row],[REGISTRO NO SEI/2025]]</f>
        <v>0</v>
      </c>
      <c r="Y80">
        <f>Tabela3[[#This Row],[TOTAL CERTIFICADOS EMITIDOS/2025]]</f>
        <v>0</v>
      </c>
      <c r="Z80">
        <f>Tabela3[[#This Row],[1º trim/2025]]</f>
        <v>0</v>
      </c>
      <c r="AA80">
        <f>Tabela3[[#This Row],[2º trim/2025]]</f>
        <v>0</v>
      </c>
      <c r="AB80">
        <f>Tabela3[[#This Row],[3º trim/2025]]</f>
        <v>0</v>
      </c>
      <c r="AC80">
        <f>Tabela3[[#This Row],[4º trim/2025]]</f>
        <v>0</v>
      </c>
    </row>
    <row r="81" spans="1:29" x14ac:dyDescent="0.25">
      <c r="A81" s="293">
        <f>Tabela3[[#This Row],[MODALIDADE]]</f>
        <v>0</v>
      </c>
      <c r="B81" s="293">
        <f>Tabela3[[#This Row],[ID DA PLANILHA]]</f>
        <v>80</v>
      </c>
      <c r="C81" s="293">
        <f>Tabela3[[#This Row],[ANO]]</f>
        <v>1</v>
      </c>
      <c r="D81" s="293">
        <f>Tabela3[[#This Row],[SEI]]</f>
        <v>0</v>
      </c>
      <c r="E81" s="294" t="str">
        <f>Tabela3[[#This Row],[NOME DO Curso]]</f>
        <v>35B/18CM - PONTA GROSSA</v>
      </c>
      <c r="F81" s="294">
        <f>Tabela3[[#This Row],[NENHUMA CLASSIFICAÇÃO COPILOT]]</f>
        <v>0</v>
      </c>
      <c r="G81">
        <f>Tabela3[[#This Row],[Capacitação em Direitos Humanos, Gênero, Raça e Etnia; e em Depoimento Especial" - 0148945-13.2024.8.16.6000]]</f>
        <v>0</v>
      </c>
      <c r="H81">
        <f>Tabela3[[#This Row],[Justiça Restaurativa - 0148919-15.2024.8.16.6000]]</f>
        <v>0</v>
      </c>
      <c r="I81">
        <f>Tabela3[[#This Row],[Capacitação de Facilitadores 0148959-94.2024.8.16.6000]]</f>
        <v>0</v>
      </c>
      <c r="J81">
        <f>Tabela3[[#This Row],[Acessibilidade e Inclusão - 0148938-21.2024.8.16.6000]]</f>
        <v>0</v>
      </c>
      <c r="K81">
        <f>Tabela3[[#This Row],[Política de Prevenção e Enfrentamento do Assédio Moral, do Assédio Sexual e da Discriminação.0148908-83.2024.8.16.6000]]</f>
        <v>0</v>
      </c>
      <c r="L81">
        <f>Tabela3[[#This Row],[SOCIOAMBIENTAL]]</f>
        <v>0</v>
      </c>
      <c r="M81">
        <f>Tabela3[[#This Row],[SUSTENTABILIDADE
https://portal.tjpr.jus.br/portletforms/frm.do?idFormulario=7430
0017859-16.2024.8.16.6000]]</f>
        <v>0</v>
      </c>
      <c r="N81">
        <f>Tabela3[[#This Row],[CURSO PARA MAGISTRADOS]]</f>
        <v>0</v>
      </c>
      <c r="O81">
        <f>Tabela3[[#This Row],[LIVRO DE REGISTRO]]</f>
        <v>0</v>
      </c>
      <c r="P81">
        <f>Tabela3[[#This Row],[DATA DO ULTIMO REGISTRO]]</f>
        <v>0</v>
      </c>
      <c r="Q81">
        <f>Tabela3[[#This Row],[REG DE INSTRUTORES2]]</f>
        <v>0</v>
      </c>
      <c r="R81">
        <f>Tabela3[[#This Row],[REGISTRO DE INSTRUTORES NO SEI]]</f>
        <v>0</v>
      </c>
      <c r="S81">
        <f>Tabela3[[#This Row],[2021]]</f>
        <v>0</v>
      </c>
      <c r="T81">
        <f>Tabela3[[#This Row],[2022]]</f>
        <v>0</v>
      </c>
      <c r="U81">
        <f>Tabela3[[#This Row],[2023]]</f>
        <v>0</v>
      </c>
      <c r="V81">
        <f>Tabela3[[#This Row],[REGISTRO NO SEI/2024]]</f>
        <v>0</v>
      </c>
      <c r="W81">
        <f>Tabela3[[#This Row],[2024]]</f>
        <v>0</v>
      </c>
      <c r="X81">
        <f>Tabela3[[#This Row],[REGISTRO NO SEI/2025]]</f>
        <v>0</v>
      </c>
      <c r="Y81">
        <f>Tabela3[[#This Row],[TOTAL CERTIFICADOS EMITIDOS/2025]]</f>
        <v>0</v>
      </c>
      <c r="Z81">
        <f>Tabela3[[#This Row],[1º trim/2025]]</f>
        <v>0</v>
      </c>
      <c r="AA81">
        <f>Tabela3[[#This Row],[2º trim/2025]]</f>
        <v>0</v>
      </c>
      <c r="AB81">
        <f>Tabela3[[#This Row],[3º trim/2025]]</f>
        <v>0</v>
      </c>
      <c r="AC81">
        <f>Tabela3[[#This Row],[4º trim/2025]]</f>
        <v>0</v>
      </c>
    </row>
    <row r="82" spans="1:29" x14ac:dyDescent="0.25">
      <c r="A82" s="293">
        <f>Tabela3[[#This Row],[MODALIDADE]]</f>
        <v>0</v>
      </c>
      <c r="B82" s="293">
        <f>Tabela3[[#This Row],[ID DA PLANILHA]]</f>
        <v>81</v>
      </c>
      <c r="C82" s="293">
        <f>Tabela3[[#This Row],[ANO]]</f>
        <v>1</v>
      </c>
      <c r="D82" s="293">
        <f>Tabela3[[#This Row],[SEI]]</f>
        <v>0</v>
      </c>
      <c r="E82" s="294" t="str">
        <f>Tabela3[[#This Row],[NOME DO Curso]]</f>
        <v>35C/18CM - PONTA GROSSA</v>
      </c>
      <c r="F82" s="294">
        <f>Tabela3[[#This Row],[NENHUMA CLASSIFICAÇÃO COPILOT]]</f>
        <v>0</v>
      </c>
      <c r="G82">
        <f>Tabela3[[#This Row],[Capacitação em Direitos Humanos, Gênero, Raça e Etnia; e em Depoimento Especial" - 0148945-13.2024.8.16.6000]]</f>
        <v>0</v>
      </c>
      <c r="H82">
        <f>Tabela3[[#This Row],[Justiça Restaurativa - 0148919-15.2024.8.16.6000]]</f>
        <v>0</v>
      </c>
      <c r="I82">
        <f>Tabela3[[#This Row],[Capacitação de Facilitadores 0148959-94.2024.8.16.6000]]</f>
        <v>0</v>
      </c>
      <c r="J82">
        <f>Tabela3[[#This Row],[Acessibilidade e Inclusão - 0148938-21.2024.8.16.6000]]</f>
        <v>0</v>
      </c>
      <c r="K82">
        <f>Tabela3[[#This Row],[Política de Prevenção e Enfrentamento do Assédio Moral, do Assédio Sexual e da Discriminação.0148908-83.2024.8.16.6000]]</f>
        <v>0</v>
      </c>
      <c r="L82">
        <f>Tabela3[[#This Row],[SOCIOAMBIENTAL]]</f>
        <v>0</v>
      </c>
      <c r="M82">
        <f>Tabela3[[#This Row],[SUSTENTABILIDADE
https://portal.tjpr.jus.br/portletforms/frm.do?idFormulario=7430
0017859-16.2024.8.16.6000]]</f>
        <v>0</v>
      </c>
      <c r="N82">
        <f>Tabela3[[#This Row],[CURSO PARA MAGISTRADOS]]</f>
        <v>0</v>
      </c>
      <c r="O82">
        <f>Tabela3[[#This Row],[LIVRO DE REGISTRO]]</f>
        <v>0</v>
      </c>
      <c r="P82">
        <f>Tabela3[[#This Row],[DATA DO ULTIMO REGISTRO]]</f>
        <v>0</v>
      </c>
      <c r="Q82">
        <f>Tabela3[[#This Row],[REG DE INSTRUTORES2]]</f>
        <v>0</v>
      </c>
      <c r="R82">
        <f>Tabela3[[#This Row],[REGISTRO DE INSTRUTORES NO SEI]]</f>
        <v>0</v>
      </c>
      <c r="S82">
        <f>Tabela3[[#This Row],[2021]]</f>
        <v>0</v>
      </c>
      <c r="T82">
        <f>Tabela3[[#This Row],[2022]]</f>
        <v>0</v>
      </c>
      <c r="U82">
        <f>Tabela3[[#This Row],[2023]]</f>
        <v>0</v>
      </c>
      <c r="V82">
        <f>Tabela3[[#This Row],[REGISTRO NO SEI/2024]]</f>
        <v>0</v>
      </c>
      <c r="W82">
        <f>Tabela3[[#This Row],[2024]]</f>
        <v>0</v>
      </c>
      <c r="X82">
        <f>Tabela3[[#This Row],[REGISTRO NO SEI/2025]]</f>
        <v>0</v>
      </c>
      <c r="Y82">
        <f>Tabela3[[#This Row],[TOTAL CERTIFICADOS EMITIDOS/2025]]</f>
        <v>0</v>
      </c>
      <c r="Z82">
        <f>Tabela3[[#This Row],[1º trim/2025]]</f>
        <v>0</v>
      </c>
      <c r="AA82">
        <f>Tabela3[[#This Row],[2º trim/2025]]</f>
        <v>0</v>
      </c>
      <c r="AB82">
        <f>Tabela3[[#This Row],[3º trim/2025]]</f>
        <v>0</v>
      </c>
      <c r="AC82">
        <f>Tabela3[[#This Row],[4º trim/2025]]</f>
        <v>0</v>
      </c>
    </row>
    <row r="83" spans="1:29" x14ac:dyDescent="0.25">
      <c r="A83" s="293">
        <f>Tabela3[[#This Row],[MODALIDADE]]</f>
        <v>0</v>
      </c>
      <c r="B83" s="293">
        <f>Tabela3[[#This Row],[ID DA PLANILHA]]</f>
        <v>82</v>
      </c>
      <c r="C83" s="293">
        <f>Tabela3[[#This Row],[ANO]]</f>
        <v>1</v>
      </c>
      <c r="D83" s="293">
        <f>Tabela3[[#This Row],[SEI]]</f>
        <v>0</v>
      </c>
      <c r="E83" s="294" t="str">
        <f>Tabela3[[#This Row],[NOME DO Curso]]</f>
        <v>36A/18CM - CURITIBA</v>
      </c>
      <c r="F83" s="294">
        <f>Tabela3[[#This Row],[NENHUMA CLASSIFICAÇÃO COPILOT]]</f>
        <v>0</v>
      </c>
      <c r="G83">
        <f>Tabela3[[#This Row],[Capacitação em Direitos Humanos, Gênero, Raça e Etnia; e em Depoimento Especial" - 0148945-13.2024.8.16.6000]]</f>
        <v>0</v>
      </c>
      <c r="H83">
        <f>Tabela3[[#This Row],[Justiça Restaurativa - 0148919-15.2024.8.16.6000]]</f>
        <v>0</v>
      </c>
      <c r="I83">
        <f>Tabela3[[#This Row],[Capacitação de Facilitadores 0148959-94.2024.8.16.6000]]</f>
        <v>0</v>
      </c>
      <c r="J83">
        <f>Tabela3[[#This Row],[Acessibilidade e Inclusão - 0148938-21.2024.8.16.6000]]</f>
        <v>0</v>
      </c>
      <c r="K83">
        <f>Tabela3[[#This Row],[Política de Prevenção e Enfrentamento do Assédio Moral, do Assédio Sexual e da Discriminação.0148908-83.2024.8.16.6000]]</f>
        <v>0</v>
      </c>
      <c r="L83">
        <f>Tabela3[[#This Row],[SOCIOAMBIENTAL]]</f>
        <v>0</v>
      </c>
      <c r="M83">
        <f>Tabela3[[#This Row],[SUSTENTABILIDADE
https://portal.tjpr.jus.br/portletforms/frm.do?idFormulario=7430
0017859-16.2024.8.16.6000]]</f>
        <v>0</v>
      </c>
      <c r="N83">
        <f>Tabela3[[#This Row],[CURSO PARA MAGISTRADOS]]</f>
        <v>0</v>
      </c>
      <c r="O83">
        <f>Tabela3[[#This Row],[LIVRO DE REGISTRO]]</f>
        <v>0</v>
      </c>
      <c r="P83">
        <f>Tabela3[[#This Row],[DATA DO ULTIMO REGISTRO]]</f>
        <v>0</v>
      </c>
      <c r="Q83">
        <f>Tabela3[[#This Row],[REG DE INSTRUTORES2]]</f>
        <v>0</v>
      </c>
      <c r="R83">
        <f>Tabela3[[#This Row],[REGISTRO DE INSTRUTORES NO SEI]]</f>
        <v>0</v>
      </c>
      <c r="S83">
        <f>Tabela3[[#This Row],[2021]]</f>
        <v>0</v>
      </c>
      <c r="T83">
        <f>Tabela3[[#This Row],[2022]]</f>
        <v>0</v>
      </c>
      <c r="U83">
        <f>Tabela3[[#This Row],[2023]]</f>
        <v>0</v>
      </c>
      <c r="V83">
        <f>Tabela3[[#This Row],[REGISTRO NO SEI/2024]]</f>
        <v>0</v>
      </c>
      <c r="W83">
        <f>Tabela3[[#This Row],[2024]]</f>
        <v>0</v>
      </c>
      <c r="X83">
        <f>Tabela3[[#This Row],[REGISTRO NO SEI/2025]]</f>
        <v>0</v>
      </c>
      <c r="Y83">
        <f>Tabela3[[#This Row],[TOTAL CERTIFICADOS EMITIDOS/2025]]</f>
        <v>0</v>
      </c>
      <c r="Z83">
        <f>Tabela3[[#This Row],[1º trim/2025]]</f>
        <v>0</v>
      </c>
      <c r="AA83">
        <f>Tabela3[[#This Row],[2º trim/2025]]</f>
        <v>0</v>
      </c>
      <c r="AB83">
        <f>Tabela3[[#This Row],[3º trim/2025]]</f>
        <v>0</v>
      </c>
      <c r="AC83">
        <f>Tabela3[[#This Row],[4º trim/2025]]</f>
        <v>0</v>
      </c>
    </row>
    <row r="84" spans="1:29" x14ac:dyDescent="0.25">
      <c r="A84" s="293">
        <f>Tabela3[[#This Row],[MODALIDADE]]</f>
        <v>0</v>
      </c>
      <c r="B84" s="293">
        <f>Tabela3[[#This Row],[ID DA PLANILHA]]</f>
        <v>83</v>
      </c>
      <c r="C84" s="293">
        <f>Tabela3[[#This Row],[ANO]]</f>
        <v>1</v>
      </c>
      <c r="D84" s="293">
        <f>Tabela3[[#This Row],[SEI]]</f>
        <v>0</v>
      </c>
      <c r="E84" s="294" t="str">
        <f>Tabela3[[#This Row],[NOME DO Curso]]</f>
        <v>36B/18CM - CURITIBA</v>
      </c>
      <c r="F84" s="294">
        <f>Tabela3[[#This Row],[NENHUMA CLASSIFICAÇÃO COPILOT]]</f>
        <v>0</v>
      </c>
      <c r="G84">
        <f>Tabela3[[#This Row],[Capacitação em Direitos Humanos, Gênero, Raça e Etnia; e em Depoimento Especial" - 0148945-13.2024.8.16.6000]]</f>
        <v>0</v>
      </c>
      <c r="H84">
        <f>Tabela3[[#This Row],[Justiça Restaurativa - 0148919-15.2024.8.16.6000]]</f>
        <v>0</v>
      </c>
      <c r="I84">
        <f>Tabela3[[#This Row],[Capacitação de Facilitadores 0148959-94.2024.8.16.6000]]</f>
        <v>0</v>
      </c>
      <c r="J84">
        <f>Tabela3[[#This Row],[Acessibilidade e Inclusão - 0148938-21.2024.8.16.6000]]</f>
        <v>0</v>
      </c>
      <c r="K84">
        <f>Tabela3[[#This Row],[Política de Prevenção e Enfrentamento do Assédio Moral, do Assédio Sexual e da Discriminação.0148908-83.2024.8.16.6000]]</f>
        <v>0</v>
      </c>
      <c r="L84">
        <f>Tabela3[[#This Row],[SOCIOAMBIENTAL]]</f>
        <v>0</v>
      </c>
      <c r="M84">
        <f>Tabela3[[#This Row],[SUSTENTABILIDADE
https://portal.tjpr.jus.br/portletforms/frm.do?idFormulario=7430
0017859-16.2024.8.16.6000]]</f>
        <v>0</v>
      </c>
      <c r="N84">
        <f>Tabela3[[#This Row],[CURSO PARA MAGISTRADOS]]</f>
        <v>0</v>
      </c>
      <c r="O84">
        <f>Tabela3[[#This Row],[LIVRO DE REGISTRO]]</f>
        <v>0</v>
      </c>
      <c r="P84">
        <f>Tabela3[[#This Row],[DATA DO ULTIMO REGISTRO]]</f>
        <v>0</v>
      </c>
      <c r="Q84">
        <f>Tabela3[[#This Row],[REG DE INSTRUTORES2]]</f>
        <v>0</v>
      </c>
      <c r="R84">
        <f>Tabela3[[#This Row],[REGISTRO DE INSTRUTORES NO SEI]]</f>
        <v>0</v>
      </c>
      <c r="S84">
        <f>Tabela3[[#This Row],[2021]]</f>
        <v>0</v>
      </c>
      <c r="T84">
        <f>Tabela3[[#This Row],[2022]]</f>
        <v>0</v>
      </c>
      <c r="U84">
        <f>Tabela3[[#This Row],[2023]]</f>
        <v>0</v>
      </c>
      <c r="V84">
        <f>Tabela3[[#This Row],[REGISTRO NO SEI/2024]]</f>
        <v>0</v>
      </c>
      <c r="W84">
        <f>Tabela3[[#This Row],[2024]]</f>
        <v>0</v>
      </c>
      <c r="X84">
        <f>Tabela3[[#This Row],[REGISTRO NO SEI/2025]]</f>
        <v>0</v>
      </c>
      <c r="Y84">
        <f>Tabela3[[#This Row],[TOTAL CERTIFICADOS EMITIDOS/2025]]</f>
        <v>0</v>
      </c>
      <c r="Z84">
        <f>Tabela3[[#This Row],[1º trim/2025]]</f>
        <v>0</v>
      </c>
      <c r="AA84">
        <f>Tabela3[[#This Row],[2º trim/2025]]</f>
        <v>0</v>
      </c>
      <c r="AB84">
        <f>Tabela3[[#This Row],[3º trim/2025]]</f>
        <v>0</v>
      </c>
      <c r="AC84">
        <f>Tabela3[[#This Row],[4º trim/2025]]</f>
        <v>0</v>
      </c>
    </row>
    <row r="85" spans="1:29" x14ac:dyDescent="0.25">
      <c r="A85" s="293">
        <f>Tabela3[[#This Row],[MODALIDADE]]</f>
        <v>0</v>
      </c>
      <c r="B85" s="293">
        <f>Tabela3[[#This Row],[ID DA PLANILHA]]</f>
        <v>84</v>
      </c>
      <c r="C85" s="293">
        <f>Tabela3[[#This Row],[ANO]]</f>
        <v>1</v>
      </c>
      <c r="D85" s="293">
        <f>Tabela3[[#This Row],[SEI]]</f>
        <v>0</v>
      </c>
      <c r="E85" s="294" t="str">
        <f>Tabela3[[#This Row],[NOME DO Curso]]</f>
        <v>37A/18CM - SALTO DO LONTRA</v>
      </c>
      <c r="F85" s="294">
        <f>Tabela3[[#This Row],[NENHUMA CLASSIFICAÇÃO COPILOT]]</f>
        <v>0</v>
      </c>
      <c r="G85">
        <f>Tabela3[[#This Row],[Capacitação em Direitos Humanos, Gênero, Raça e Etnia; e em Depoimento Especial" - 0148945-13.2024.8.16.6000]]</f>
        <v>0</v>
      </c>
      <c r="H85">
        <f>Tabela3[[#This Row],[Justiça Restaurativa - 0148919-15.2024.8.16.6000]]</f>
        <v>0</v>
      </c>
      <c r="I85">
        <f>Tabela3[[#This Row],[Capacitação de Facilitadores 0148959-94.2024.8.16.6000]]</f>
        <v>0</v>
      </c>
      <c r="J85">
        <f>Tabela3[[#This Row],[Acessibilidade e Inclusão - 0148938-21.2024.8.16.6000]]</f>
        <v>0</v>
      </c>
      <c r="K85">
        <f>Tabela3[[#This Row],[Política de Prevenção e Enfrentamento do Assédio Moral, do Assédio Sexual e da Discriminação.0148908-83.2024.8.16.6000]]</f>
        <v>0</v>
      </c>
      <c r="L85">
        <f>Tabela3[[#This Row],[SOCIOAMBIENTAL]]</f>
        <v>0</v>
      </c>
      <c r="M85">
        <f>Tabela3[[#This Row],[SUSTENTABILIDADE
https://portal.tjpr.jus.br/portletforms/frm.do?idFormulario=7430
0017859-16.2024.8.16.6000]]</f>
        <v>0</v>
      </c>
      <c r="N85">
        <f>Tabela3[[#This Row],[CURSO PARA MAGISTRADOS]]</f>
        <v>0</v>
      </c>
      <c r="O85">
        <f>Tabela3[[#This Row],[LIVRO DE REGISTRO]]</f>
        <v>0</v>
      </c>
      <c r="P85">
        <f>Tabela3[[#This Row],[DATA DO ULTIMO REGISTRO]]</f>
        <v>0</v>
      </c>
      <c r="Q85">
        <f>Tabela3[[#This Row],[REG DE INSTRUTORES2]]</f>
        <v>0</v>
      </c>
      <c r="R85">
        <f>Tabela3[[#This Row],[REGISTRO DE INSTRUTORES NO SEI]]</f>
        <v>0</v>
      </c>
      <c r="S85">
        <f>Tabela3[[#This Row],[2021]]</f>
        <v>0</v>
      </c>
      <c r="T85">
        <f>Tabela3[[#This Row],[2022]]</f>
        <v>0</v>
      </c>
      <c r="U85">
        <f>Tabela3[[#This Row],[2023]]</f>
        <v>0</v>
      </c>
      <c r="V85">
        <f>Tabela3[[#This Row],[REGISTRO NO SEI/2024]]</f>
        <v>0</v>
      </c>
      <c r="W85">
        <f>Tabela3[[#This Row],[2024]]</f>
        <v>0</v>
      </c>
      <c r="X85">
        <f>Tabela3[[#This Row],[REGISTRO NO SEI/2025]]</f>
        <v>0</v>
      </c>
      <c r="Y85">
        <f>Tabela3[[#This Row],[TOTAL CERTIFICADOS EMITIDOS/2025]]</f>
        <v>0</v>
      </c>
      <c r="Z85">
        <f>Tabela3[[#This Row],[1º trim/2025]]</f>
        <v>0</v>
      </c>
      <c r="AA85">
        <f>Tabela3[[#This Row],[2º trim/2025]]</f>
        <v>0</v>
      </c>
      <c r="AB85">
        <f>Tabela3[[#This Row],[3º trim/2025]]</f>
        <v>0</v>
      </c>
      <c r="AC85">
        <f>Tabela3[[#This Row],[4º trim/2025]]</f>
        <v>0</v>
      </c>
    </row>
    <row r="86" spans="1:29" x14ac:dyDescent="0.25">
      <c r="A86" s="293">
        <f>Tabela3[[#This Row],[MODALIDADE]]</f>
        <v>0</v>
      </c>
      <c r="B86" s="293">
        <f>Tabela3[[#This Row],[ID DA PLANILHA]]</f>
        <v>85</v>
      </c>
      <c r="C86" s="293">
        <f>Tabela3[[#This Row],[ANO]]</f>
        <v>1</v>
      </c>
      <c r="D86" s="293">
        <f>Tabela3[[#This Row],[SEI]]</f>
        <v>0</v>
      </c>
      <c r="E86" s="294" t="str">
        <f>Tabela3[[#This Row],[NOME DO Curso]]</f>
        <v>38A/18CM - CORONEL VIVIDA</v>
      </c>
      <c r="F86" s="294">
        <f>Tabela3[[#This Row],[NENHUMA CLASSIFICAÇÃO COPILOT]]</f>
        <v>0</v>
      </c>
      <c r="G86">
        <f>Tabela3[[#This Row],[Capacitação em Direitos Humanos, Gênero, Raça e Etnia; e em Depoimento Especial" - 0148945-13.2024.8.16.6000]]</f>
        <v>0</v>
      </c>
      <c r="H86">
        <f>Tabela3[[#This Row],[Justiça Restaurativa - 0148919-15.2024.8.16.6000]]</f>
        <v>0</v>
      </c>
      <c r="I86">
        <f>Tabela3[[#This Row],[Capacitação de Facilitadores 0148959-94.2024.8.16.6000]]</f>
        <v>0</v>
      </c>
      <c r="J86">
        <f>Tabela3[[#This Row],[Acessibilidade e Inclusão - 0148938-21.2024.8.16.6000]]</f>
        <v>0</v>
      </c>
      <c r="K86">
        <f>Tabela3[[#This Row],[Política de Prevenção e Enfrentamento do Assédio Moral, do Assédio Sexual e da Discriminação.0148908-83.2024.8.16.6000]]</f>
        <v>0</v>
      </c>
      <c r="L86">
        <f>Tabela3[[#This Row],[SOCIOAMBIENTAL]]</f>
        <v>0</v>
      </c>
      <c r="M86">
        <f>Tabela3[[#This Row],[SUSTENTABILIDADE
https://portal.tjpr.jus.br/portletforms/frm.do?idFormulario=7430
0017859-16.2024.8.16.6000]]</f>
        <v>0</v>
      </c>
      <c r="N86">
        <f>Tabela3[[#This Row],[CURSO PARA MAGISTRADOS]]</f>
        <v>0</v>
      </c>
      <c r="O86">
        <f>Tabela3[[#This Row],[LIVRO DE REGISTRO]]</f>
        <v>0</v>
      </c>
      <c r="P86">
        <f>Tabela3[[#This Row],[DATA DO ULTIMO REGISTRO]]</f>
        <v>0</v>
      </c>
      <c r="Q86">
        <f>Tabela3[[#This Row],[REG DE INSTRUTORES2]]</f>
        <v>0</v>
      </c>
      <c r="R86">
        <f>Tabela3[[#This Row],[REGISTRO DE INSTRUTORES NO SEI]]</f>
        <v>0</v>
      </c>
      <c r="S86">
        <f>Tabela3[[#This Row],[2021]]</f>
        <v>0</v>
      </c>
      <c r="T86">
        <f>Tabela3[[#This Row],[2022]]</f>
        <v>0</v>
      </c>
      <c r="U86">
        <f>Tabela3[[#This Row],[2023]]</f>
        <v>0</v>
      </c>
      <c r="V86">
        <f>Tabela3[[#This Row],[REGISTRO NO SEI/2024]]</f>
        <v>0</v>
      </c>
      <c r="W86">
        <f>Tabela3[[#This Row],[2024]]</f>
        <v>0</v>
      </c>
      <c r="X86">
        <f>Tabela3[[#This Row],[REGISTRO NO SEI/2025]]</f>
        <v>0</v>
      </c>
      <c r="Y86">
        <f>Tabela3[[#This Row],[TOTAL CERTIFICADOS EMITIDOS/2025]]</f>
        <v>0</v>
      </c>
      <c r="Z86">
        <f>Tabela3[[#This Row],[1º trim/2025]]</f>
        <v>0</v>
      </c>
      <c r="AA86">
        <f>Tabela3[[#This Row],[2º trim/2025]]</f>
        <v>0</v>
      </c>
      <c r="AB86">
        <f>Tabela3[[#This Row],[3º trim/2025]]</f>
        <v>0</v>
      </c>
      <c r="AC86">
        <f>Tabela3[[#This Row],[4º trim/2025]]</f>
        <v>0</v>
      </c>
    </row>
    <row r="87" spans="1:29" x14ac:dyDescent="0.25">
      <c r="A87" s="293">
        <f>Tabela3[[#This Row],[MODALIDADE]]</f>
        <v>0</v>
      </c>
      <c r="B87" s="293">
        <f>Tabela3[[#This Row],[ID DA PLANILHA]]</f>
        <v>86</v>
      </c>
      <c r="C87" s="293">
        <f>Tabela3[[#This Row],[ANO]]</f>
        <v>1</v>
      </c>
      <c r="D87" s="293">
        <f>Tabela3[[#This Row],[SEI]]</f>
        <v>0</v>
      </c>
      <c r="E87" s="294" t="str">
        <f>Tabela3[[#This Row],[NOME DO Curso]]</f>
        <v>39A/18CM - LONDRINA</v>
      </c>
      <c r="F87" s="294">
        <f>Tabela3[[#This Row],[NENHUMA CLASSIFICAÇÃO COPILOT]]</f>
        <v>0</v>
      </c>
      <c r="G87">
        <f>Tabela3[[#This Row],[Capacitação em Direitos Humanos, Gênero, Raça e Etnia; e em Depoimento Especial" - 0148945-13.2024.8.16.6000]]</f>
        <v>0</v>
      </c>
      <c r="H87">
        <f>Tabela3[[#This Row],[Justiça Restaurativa - 0148919-15.2024.8.16.6000]]</f>
        <v>0</v>
      </c>
      <c r="I87">
        <f>Tabela3[[#This Row],[Capacitação de Facilitadores 0148959-94.2024.8.16.6000]]</f>
        <v>0</v>
      </c>
      <c r="J87">
        <f>Tabela3[[#This Row],[Acessibilidade e Inclusão - 0148938-21.2024.8.16.6000]]</f>
        <v>0</v>
      </c>
      <c r="K87">
        <f>Tabela3[[#This Row],[Política de Prevenção e Enfrentamento do Assédio Moral, do Assédio Sexual e da Discriminação.0148908-83.2024.8.16.6000]]</f>
        <v>0</v>
      </c>
      <c r="L87">
        <f>Tabela3[[#This Row],[SOCIOAMBIENTAL]]</f>
        <v>0</v>
      </c>
      <c r="M87">
        <f>Tabela3[[#This Row],[SUSTENTABILIDADE
https://portal.tjpr.jus.br/portletforms/frm.do?idFormulario=7430
0017859-16.2024.8.16.6000]]</f>
        <v>0</v>
      </c>
      <c r="N87">
        <f>Tabela3[[#This Row],[CURSO PARA MAGISTRADOS]]</f>
        <v>0</v>
      </c>
      <c r="O87">
        <f>Tabela3[[#This Row],[LIVRO DE REGISTRO]]</f>
        <v>0</v>
      </c>
      <c r="P87">
        <f>Tabela3[[#This Row],[DATA DO ULTIMO REGISTRO]]</f>
        <v>0</v>
      </c>
      <c r="Q87">
        <f>Tabela3[[#This Row],[REG DE INSTRUTORES2]]</f>
        <v>0</v>
      </c>
      <c r="R87">
        <f>Tabela3[[#This Row],[REGISTRO DE INSTRUTORES NO SEI]]</f>
        <v>0</v>
      </c>
      <c r="S87">
        <f>Tabela3[[#This Row],[2021]]</f>
        <v>0</v>
      </c>
      <c r="T87">
        <f>Tabela3[[#This Row],[2022]]</f>
        <v>0</v>
      </c>
      <c r="U87">
        <f>Tabela3[[#This Row],[2023]]</f>
        <v>0</v>
      </c>
      <c r="V87">
        <f>Tabela3[[#This Row],[REGISTRO NO SEI/2024]]</f>
        <v>0</v>
      </c>
      <c r="W87">
        <f>Tabela3[[#This Row],[2024]]</f>
        <v>0</v>
      </c>
      <c r="X87">
        <f>Tabela3[[#This Row],[REGISTRO NO SEI/2025]]</f>
        <v>0</v>
      </c>
      <c r="Y87">
        <f>Tabela3[[#This Row],[TOTAL CERTIFICADOS EMITIDOS/2025]]</f>
        <v>0</v>
      </c>
      <c r="Z87">
        <f>Tabela3[[#This Row],[1º trim/2025]]</f>
        <v>0</v>
      </c>
      <c r="AA87">
        <f>Tabela3[[#This Row],[2º trim/2025]]</f>
        <v>0</v>
      </c>
      <c r="AB87">
        <f>Tabela3[[#This Row],[3º trim/2025]]</f>
        <v>0</v>
      </c>
      <c r="AC87">
        <f>Tabela3[[#This Row],[4º trim/2025]]</f>
        <v>0</v>
      </c>
    </row>
    <row r="88" spans="1:29" x14ac:dyDescent="0.25">
      <c r="A88" s="293">
        <f>Tabela3[[#This Row],[MODALIDADE]]</f>
        <v>0</v>
      </c>
      <c r="B88" s="293">
        <f>Tabela3[[#This Row],[ID DA PLANILHA]]</f>
        <v>87</v>
      </c>
      <c r="C88" s="293">
        <f>Tabela3[[#This Row],[ANO]]</f>
        <v>1</v>
      </c>
      <c r="D88" s="293">
        <f>Tabela3[[#This Row],[SEI]]</f>
        <v>0</v>
      </c>
      <c r="E88" s="294" t="str">
        <f>Tabela3[[#This Row],[NOME DO Curso]]</f>
        <v>39B/18CM - LONDRINA</v>
      </c>
      <c r="F88" s="294">
        <f>Tabela3[[#This Row],[NENHUMA CLASSIFICAÇÃO COPILOT]]</f>
        <v>0</v>
      </c>
      <c r="G88">
        <f>Tabela3[[#This Row],[Capacitação em Direitos Humanos, Gênero, Raça e Etnia; e em Depoimento Especial" - 0148945-13.2024.8.16.6000]]</f>
        <v>0</v>
      </c>
      <c r="H88">
        <f>Tabela3[[#This Row],[Justiça Restaurativa - 0148919-15.2024.8.16.6000]]</f>
        <v>0</v>
      </c>
      <c r="I88">
        <f>Tabela3[[#This Row],[Capacitação de Facilitadores 0148959-94.2024.8.16.6000]]</f>
        <v>0</v>
      </c>
      <c r="J88">
        <f>Tabela3[[#This Row],[Acessibilidade e Inclusão - 0148938-21.2024.8.16.6000]]</f>
        <v>0</v>
      </c>
      <c r="K88">
        <f>Tabela3[[#This Row],[Política de Prevenção e Enfrentamento do Assédio Moral, do Assédio Sexual e da Discriminação.0148908-83.2024.8.16.6000]]</f>
        <v>0</v>
      </c>
      <c r="L88">
        <f>Tabela3[[#This Row],[SOCIOAMBIENTAL]]</f>
        <v>0</v>
      </c>
      <c r="M88">
        <f>Tabela3[[#This Row],[SUSTENTABILIDADE
https://portal.tjpr.jus.br/portletforms/frm.do?idFormulario=7430
0017859-16.2024.8.16.6000]]</f>
        <v>0</v>
      </c>
      <c r="N88">
        <f>Tabela3[[#This Row],[CURSO PARA MAGISTRADOS]]</f>
        <v>0</v>
      </c>
      <c r="O88">
        <f>Tabela3[[#This Row],[LIVRO DE REGISTRO]]</f>
        <v>0</v>
      </c>
      <c r="P88">
        <f>Tabela3[[#This Row],[DATA DO ULTIMO REGISTRO]]</f>
        <v>0</v>
      </c>
      <c r="Q88">
        <f>Tabela3[[#This Row],[REG DE INSTRUTORES2]]</f>
        <v>0</v>
      </c>
      <c r="R88">
        <f>Tabela3[[#This Row],[REGISTRO DE INSTRUTORES NO SEI]]</f>
        <v>0</v>
      </c>
      <c r="S88">
        <f>Tabela3[[#This Row],[2021]]</f>
        <v>0</v>
      </c>
      <c r="T88">
        <f>Tabela3[[#This Row],[2022]]</f>
        <v>0</v>
      </c>
      <c r="U88">
        <f>Tabela3[[#This Row],[2023]]</f>
        <v>0</v>
      </c>
      <c r="V88">
        <f>Tabela3[[#This Row],[REGISTRO NO SEI/2024]]</f>
        <v>0</v>
      </c>
      <c r="W88">
        <f>Tabela3[[#This Row],[2024]]</f>
        <v>0</v>
      </c>
      <c r="X88">
        <f>Tabela3[[#This Row],[REGISTRO NO SEI/2025]]</f>
        <v>0</v>
      </c>
      <c r="Y88">
        <f>Tabela3[[#This Row],[TOTAL CERTIFICADOS EMITIDOS/2025]]</f>
        <v>0</v>
      </c>
      <c r="Z88">
        <f>Tabela3[[#This Row],[1º trim/2025]]</f>
        <v>0</v>
      </c>
      <c r="AA88">
        <f>Tabela3[[#This Row],[2º trim/2025]]</f>
        <v>0</v>
      </c>
      <c r="AB88">
        <f>Tabela3[[#This Row],[3º trim/2025]]</f>
        <v>0</v>
      </c>
      <c r="AC88">
        <f>Tabela3[[#This Row],[4º trim/2025]]</f>
        <v>0</v>
      </c>
    </row>
    <row r="89" spans="1:29" x14ac:dyDescent="0.25">
      <c r="A89" s="293">
        <f>Tabela3[[#This Row],[MODALIDADE]]</f>
        <v>0</v>
      </c>
      <c r="B89" s="293">
        <f>Tabela3[[#This Row],[ID DA PLANILHA]]</f>
        <v>88</v>
      </c>
      <c r="C89" s="293">
        <f>Tabela3[[#This Row],[ANO]]</f>
        <v>1</v>
      </c>
      <c r="D89" s="293">
        <f>Tabela3[[#This Row],[SEI]]</f>
        <v>0</v>
      </c>
      <c r="E89" s="294" t="str">
        <f>Tabela3[[#This Row],[NOME DO Curso]]</f>
        <v>3A/17CM - CURITIBA</v>
      </c>
      <c r="F89" s="294">
        <f>Tabela3[[#This Row],[NENHUMA CLASSIFICAÇÃO COPILOT]]</f>
        <v>0</v>
      </c>
      <c r="G89">
        <f>Tabela3[[#This Row],[Capacitação em Direitos Humanos, Gênero, Raça e Etnia; e em Depoimento Especial" - 0148945-13.2024.8.16.6000]]</f>
        <v>0</v>
      </c>
      <c r="H89">
        <f>Tabela3[[#This Row],[Justiça Restaurativa - 0148919-15.2024.8.16.6000]]</f>
        <v>0</v>
      </c>
      <c r="I89">
        <f>Tabela3[[#This Row],[Capacitação de Facilitadores 0148959-94.2024.8.16.6000]]</f>
        <v>0</v>
      </c>
      <c r="J89">
        <f>Tabela3[[#This Row],[Acessibilidade e Inclusão - 0148938-21.2024.8.16.6000]]</f>
        <v>0</v>
      </c>
      <c r="K89">
        <f>Tabela3[[#This Row],[Política de Prevenção e Enfrentamento do Assédio Moral, do Assédio Sexual e da Discriminação.0148908-83.2024.8.16.6000]]</f>
        <v>0</v>
      </c>
      <c r="L89">
        <f>Tabela3[[#This Row],[SOCIOAMBIENTAL]]</f>
        <v>0</v>
      </c>
      <c r="M89">
        <f>Tabela3[[#This Row],[SUSTENTABILIDADE
https://portal.tjpr.jus.br/portletforms/frm.do?idFormulario=7430
0017859-16.2024.8.16.6000]]</f>
        <v>0</v>
      </c>
      <c r="N89">
        <f>Tabela3[[#This Row],[CURSO PARA MAGISTRADOS]]</f>
        <v>0</v>
      </c>
      <c r="O89">
        <f>Tabela3[[#This Row],[LIVRO DE REGISTRO]]</f>
        <v>0</v>
      </c>
      <c r="P89">
        <f>Tabela3[[#This Row],[DATA DO ULTIMO REGISTRO]]</f>
        <v>0</v>
      </c>
      <c r="Q89">
        <f>Tabela3[[#This Row],[REG DE INSTRUTORES2]]</f>
        <v>0</v>
      </c>
      <c r="R89">
        <f>Tabela3[[#This Row],[REGISTRO DE INSTRUTORES NO SEI]]</f>
        <v>0</v>
      </c>
      <c r="S89">
        <f>Tabela3[[#This Row],[2021]]</f>
        <v>0</v>
      </c>
      <c r="T89">
        <f>Tabela3[[#This Row],[2022]]</f>
        <v>0</v>
      </c>
      <c r="U89">
        <f>Tabela3[[#This Row],[2023]]</f>
        <v>0</v>
      </c>
      <c r="V89">
        <f>Tabela3[[#This Row],[REGISTRO NO SEI/2024]]</f>
        <v>0</v>
      </c>
      <c r="W89">
        <f>Tabela3[[#This Row],[2024]]</f>
        <v>0</v>
      </c>
      <c r="X89">
        <f>Tabela3[[#This Row],[REGISTRO NO SEI/2025]]</f>
        <v>0</v>
      </c>
      <c r="Y89">
        <f>Tabela3[[#This Row],[TOTAL CERTIFICADOS EMITIDOS/2025]]</f>
        <v>0</v>
      </c>
      <c r="Z89">
        <f>Tabela3[[#This Row],[1º trim/2025]]</f>
        <v>0</v>
      </c>
      <c r="AA89">
        <f>Tabela3[[#This Row],[2º trim/2025]]</f>
        <v>0</v>
      </c>
      <c r="AB89">
        <f>Tabela3[[#This Row],[3º trim/2025]]</f>
        <v>0</v>
      </c>
      <c r="AC89">
        <f>Tabela3[[#This Row],[4º trim/2025]]</f>
        <v>0</v>
      </c>
    </row>
    <row r="90" spans="1:29" x14ac:dyDescent="0.25">
      <c r="A90" s="293">
        <f>Tabela3[[#This Row],[MODALIDADE]]</f>
        <v>0</v>
      </c>
      <c r="B90" s="293">
        <f>Tabela3[[#This Row],[ID DA PLANILHA]]</f>
        <v>89</v>
      </c>
      <c r="C90" s="293">
        <f>Tabela3[[#This Row],[ANO]]</f>
        <v>1</v>
      </c>
      <c r="D90" s="293">
        <f>Tabela3[[#This Row],[SEI]]</f>
        <v>0</v>
      </c>
      <c r="E90" s="294" t="str">
        <f>Tabela3[[#This Row],[NOME DO Curso]]</f>
        <v>3A/18CM - CURITIBA</v>
      </c>
      <c r="F90" s="294">
        <f>Tabela3[[#This Row],[NENHUMA CLASSIFICAÇÃO COPILOT]]</f>
        <v>0</v>
      </c>
      <c r="G90">
        <f>Tabela3[[#This Row],[Capacitação em Direitos Humanos, Gênero, Raça e Etnia; e em Depoimento Especial" - 0148945-13.2024.8.16.6000]]</f>
        <v>0</v>
      </c>
      <c r="H90">
        <f>Tabela3[[#This Row],[Justiça Restaurativa - 0148919-15.2024.8.16.6000]]</f>
        <v>0</v>
      </c>
      <c r="I90">
        <f>Tabela3[[#This Row],[Capacitação de Facilitadores 0148959-94.2024.8.16.6000]]</f>
        <v>0</v>
      </c>
      <c r="J90">
        <f>Tabela3[[#This Row],[Acessibilidade e Inclusão - 0148938-21.2024.8.16.6000]]</f>
        <v>0</v>
      </c>
      <c r="K90">
        <f>Tabela3[[#This Row],[Política de Prevenção e Enfrentamento do Assédio Moral, do Assédio Sexual e da Discriminação.0148908-83.2024.8.16.6000]]</f>
        <v>0</v>
      </c>
      <c r="L90">
        <f>Tabela3[[#This Row],[SOCIOAMBIENTAL]]</f>
        <v>0</v>
      </c>
      <c r="M90">
        <f>Tabela3[[#This Row],[SUSTENTABILIDADE
https://portal.tjpr.jus.br/portletforms/frm.do?idFormulario=7430
0017859-16.2024.8.16.6000]]</f>
        <v>0</v>
      </c>
      <c r="N90">
        <f>Tabela3[[#This Row],[CURSO PARA MAGISTRADOS]]</f>
        <v>0</v>
      </c>
      <c r="O90">
        <f>Tabela3[[#This Row],[LIVRO DE REGISTRO]]</f>
        <v>0</v>
      </c>
      <c r="P90">
        <f>Tabela3[[#This Row],[DATA DO ULTIMO REGISTRO]]</f>
        <v>0</v>
      </c>
      <c r="Q90">
        <f>Tabela3[[#This Row],[REG DE INSTRUTORES2]]</f>
        <v>0</v>
      </c>
      <c r="R90">
        <f>Tabela3[[#This Row],[REGISTRO DE INSTRUTORES NO SEI]]</f>
        <v>0</v>
      </c>
      <c r="S90">
        <f>Tabela3[[#This Row],[2021]]</f>
        <v>0</v>
      </c>
      <c r="T90">
        <f>Tabela3[[#This Row],[2022]]</f>
        <v>0</v>
      </c>
      <c r="U90">
        <f>Tabela3[[#This Row],[2023]]</f>
        <v>0</v>
      </c>
      <c r="V90">
        <f>Tabela3[[#This Row],[REGISTRO NO SEI/2024]]</f>
        <v>0</v>
      </c>
      <c r="W90">
        <f>Tabela3[[#This Row],[2024]]</f>
        <v>0</v>
      </c>
      <c r="X90">
        <f>Tabela3[[#This Row],[REGISTRO NO SEI/2025]]</f>
        <v>0</v>
      </c>
      <c r="Y90">
        <f>Tabela3[[#This Row],[TOTAL CERTIFICADOS EMITIDOS/2025]]</f>
        <v>0</v>
      </c>
      <c r="Z90">
        <f>Tabela3[[#This Row],[1º trim/2025]]</f>
        <v>0</v>
      </c>
      <c r="AA90">
        <f>Tabela3[[#This Row],[2º trim/2025]]</f>
        <v>0</v>
      </c>
      <c r="AB90">
        <f>Tabela3[[#This Row],[3º trim/2025]]</f>
        <v>0</v>
      </c>
      <c r="AC90">
        <f>Tabela3[[#This Row],[4º trim/2025]]</f>
        <v>0</v>
      </c>
    </row>
    <row r="91" spans="1:29" x14ac:dyDescent="0.25">
      <c r="A91" s="293">
        <f>Tabela3[[#This Row],[MODALIDADE]]</f>
        <v>0</v>
      </c>
      <c r="B91" s="293">
        <f>Tabela3[[#This Row],[ID DA PLANILHA]]</f>
        <v>90</v>
      </c>
      <c r="C91" s="293">
        <f>Tabela3[[#This Row],[ANO]]</f>
        <v>1</v>
      </c>
      <c r="D91" s="293">
        <f>Tabela3[[#This Row],[SEI]]</f>
        <v>0</v>
      </c>
      <c r="E91" s="294" t="str">
        <f>Tabela3[[#This Row],[NOME DO Curso]]</f>
        <v>3B/17CM - CURITIBA</v>
      </c>
      <c r="F91" s="294">
        <f>Tabela3[[#This Row],[NENHUMA CLASSIFICAÇÃO COPILOT]]</f>
        <v>0</v>
      </c>
      <c r="G91">
        <f>Tabela3[[#This Row],[Capacitação em Direitos Humanos, Gênero, Raça e Etnia; e em Depoimento Especial" - 0148945-13.2024.8.16.6000]]</f>
        <v>0</v>
      </c>
      <c r="H91">
        <f>Tabela3[[#This Row],[Justiça Restaurativa - 0148919-15.2024.8.16.6000]]</f>
        <v>0</v>
      </c>
      <c r="I91">
        <f>Tabela3[[#This Row],[Capacitação de Facilitadores 0148959-94.2024.8.16.6000]]</f>
        <v>0</v>
      </c>
      <c r="J91">
        <f>Tabela3[[#This Row],[Acessibilidade e Inclusão - 0148938-21.2024.8.16.6000]]</f>
        <v>0</v>
      </c>
      <c r="K91">
        <f>Tabela3[[#This Row],[Política de Prevenção e Enfrentamento do Assédio Moral, do Assédio Sexual e da Discriminação.0148908-83.2024.8.16.6000]]</f>
        <v>0</v>
      </c>
      <c r="L91">
        <f>Tabela3[[#This Row],[SOCIOAMBIENTAL]]</f>
        <v>0</v>
      </c>
      <c r="M91">
        <f>Tabela3[[#This Row],[SUSTENTABILIDADE
https://portal.tjpr.jus.br/portletforms/frm.do?idFormulario=7430
0017859-16.2024.8.16.6000]]</f>
        <v>0</v>
      </c>
      <c r="N91">
        <f>Tabela3[[#This Row],[CURSO PARA MAGISTRADOS]]</f>
        <v>0</v>
      </c>
      <c r="O91">
        <f>Tabela3[[#This Row],[LIVRO DE REGISTRO]]</f>
        <v>0</v>
      </c>
      <c r="P91">
        <f>Tabela3[[#This Row],[DATA DO ULTIMO REGISTRO]]</f>
        <v>0</v>
      </c>
      <c r="Q91">
        <f>Tabela3[[#This Row],[REG DE INSTRUTORES2]]</f>
        <v>0</v>
      </c>
      <c r="R91">
        <f>Tabela3[[#This Row],[REGISTRO DE INSTRUTORES NO SEI]]</f>
        <v>0</v>
      </c>
      <c r="S91">
        <f>Tabela3[[#This Row],[2021]]</f>
        <v>0</v>
      </c>
      <c r="T91">
        <f>Tabela3[[#This Row],[2022]]</f>
        <v>0</v>
      </c>
      <c r="U91">
        <f>Tabela3[[#This Row],[2023]]</f>
        <v>0</v>
      </c>
      <c r="V91">
        <f>Tabela3[[#This Row],[REGISTRO NO SEI/2024]]</f>
        <v>0</v>
      </c>
      <c r="W91">
        <f>Tabela3[[#This Row],[2024]]</f>
        <v>0</v>
      </c>
      <c r="X91">
        <f>Tabela3[[#This Row],[REGISTRO NO SEI/2025]]</f>
        <v>0</v>
      </c>
      <c r="Y91">
        <f>Tabela3[[#This Row],[TOTAL CERTIFICADOS EMITIDOS/2025]]</f>
        <v>0</v>
      </c>
      <c r="Z91">
        <f>Tabela3[[#This Row],[1º trim/2025]]</f>
        <v>0</v>
      </c>
      <c r="AA91">
        <f>Tabela3[[#This Row],[2º trim/2025]]</f>
        <v>0</v>
      </c>
      <c r="AB91">
        <f>Tabela3[[#This Row],[3º trim/2025]]</f>
        <v>0</v>
      </c>
      <c r="AC91">
        <f>Tabela3[[#This Row],[4º trim/2025]]</f>
        <v>0</v>
      </c>
    </row>
    <row r="92" spans="1:29" x14ac:dyDescent="0.25">
      <c r="A92" s="293">
        <f>Tabela3[[#This Row],[MODALIDADE]]</f>
        <v>0</v>
      </c>
      <c r="B92" s="293">
        <f>Tabela3[[#This Row],[ID DA PLANILHA]]</f>
        <v>91</v>
      </c>
      <c r="C92" s="293">
        <f>Tabela3[[#This Row],[ANO]]</f>
        <v>1</v>
      </c>
      <c r="D92" s="293">
        <f>Tabela3[[#This Row],[SEI]]</f>
        <v>0</v>
      </c>
      <c r="E92" s="294" t="str">
        <f>Tabela3[[#This Row],[NOME DO Curso]]</f>
        <v>3B/18CM - CURITIBA</v>
      </c>
      <c r="F92" s="294">
        <f>Tabela3[[#This Row],[NENHUMA CLASSIFICAÇÃO COPILOT]]</f>
        <v>0</v>
      </c>
      <c r="G92">
        <f>Tabela3[[#This Row],[Capacitação em Direitos Humanos, Gênero, Raça e Etnia; e em Depoimento Especial" - 0148945-13.2024.8.16.6000]]</f>
        <v>0</v>
      </c>
      <c r="H92">
        <f>Tabela3[[#This Row],[Justiça Restaurativa - 0148919-15.2024.8.16.6000]]</f>
        <v>0</v>
      </c>
      <c r="I92">
        <f>Tabela3[[#This Row],[Capacitação de Facilitadores 0148959-94.2024.8.16.6000]]</f>
        <v>0</v>
      </c>
      <c r="J92">
        <f>Tabela3[[#This Row],[Acessibilidade e Inclusão - 0148938-21.2024.8.16.6000]]</f>
        <v>0</v>
      </c>
      <c r="K92">
        <f>Tabela3[[#This Row],[Política de Prevenção e Enfrentamento do Assédio Moral, do Assédio Sexual e da Discriminação.0148908-83.2024.8.16.6000]]</f>
        <v>0</v>
      </c>
      <c r="L92">
        <f>Tabela3[[#This Row],[SOCIOAMBIENTAL]]</f>
        <v>0</v>
      </c>
      <c r="M92">
        <f>Tabela3[[#This Row],[SUSTENTABILIDADE
https://portal.tjpr.jus.br/portletforms/frm.do?idFormulario=7430
0017859-16.2024.8.16.6000]]</f>
        <v>0</v>
      </c>
      <c r="N92">
        <f>Tabela3[[#This Row],[CURSO PARA MAGISTRADOS]]</f>
        <v>0</v>
      </c>
      <c r="O92">
        <f>Tabela3[[#This Row],[LIVRO DE REGISTRO]]</f>
        <v>0</v>
      </c>
      <c r="P92">
        <f>Tabela3[[#This Row],[DATA DO ULTIMO REGISTRO]]</f>
        <v>0</v>
      </c>
      <c r="Q92">
        <f>Tabela3[[#This Row],[REG DE INSTRUTORES2]]</f>
        <v>0</v>
      </c>
      <c r="R92">
        <f>Tabela3[[#This Row],[REGISTRO DE INSTRUTORES NO SEI]]</f>
        <v>0</v>
      </c>
      <c r="S92">
        <f>Tabela3[[#This Row],[2021]]</f>
        <v>0</v>
      </c>
      <c r="T92">
        <f>Tabela3[[#This Row],[2022]]</f>
        <v>0</v>
      </c>
      <c r="U92">
        <f>Tabela3[[#This Row],[2023]]</f>
        <v>0</v>
      </c>
      <c r="V92">
        <f>Tabela3[[#This Row],[REGISTRO NO SEI/2024]]</f>
        <v>0</v>
      </c>
      <c r="W92">
        <f>Tabela3[[#This Row],[2024]]</f>
        <v>0</v>
      </c>
      <c r="X92">
        <f>Tabela3[[#This Row],[REGISTRO NO SEI/2025]]</f>
        <v>0</v>
      </c>
      <c r="Y92">
        <f>Tabela3[[#This Row],[TOTAL CERTIFICADOS EMITIDOS/2025]]</f>
        <v>0</v>
      </c>
      <c r="Z92">
        <f>Tabela3[[#This Row],[1º trim/2025]]</f>
        <v>0</v>
      </c>
      <c r="AA92">
        <f>Tabela3[[#This Row],[2º trim/2025]]</f>
        <v>0</v>
      </c>
      <c r="AB92">
        <f>Tabela3[[#This Row],[3º trim/2025]]</f>
        <v>0</v>
      </c>
      <c r="AC92">
        <f>Tabela3[[#This Row],[4º trim/2025]]</f>
        <v>0</v>
      </c>
    </row>
    <row r="93" spans="1:29" x14ac:dyDescent="0.25">
      <c r="A93" s="293">
        <f>Tabela3[[#This Row],[MODALIDADE]]</f>
        <v>0</v>
      </c>
      <c r="B93" s="293">
        <f>Tabela3[[#This Row],[ID DA PLANILHA]]</f>
        <v>92</v>
      </c>
      <c r="C93" s="293">
        <f>Tabela3[[#This Row],[ANO]]</f>
        <v>1</v>
      </c>
      <c r="D93" s="293">
        <f>Tabela3[[#This Row],[SEI]]</f>
        <v>0</v>
      </c>
      <c r="E93" s="294" t="str">
        <f>Tabela3[[#This Row],[NOME DO Curso]]</f>
        <v>3C/17CM - CURITIBA</v>
      </c>
      <c r="F93" s="294">
        <f>Tabela3[[#This Row],[NENHUMA CLASSIFICAÇÃO COPILOT]]</f>
        <v>0</v>
      </c>
      <c r="G93">
        <f>Tabela3[[#This Row],[Capacitação em Direitos Humanos, Gênero, Raça e Etnia; e em Depoimento Especial" - 0148945-13.2024.8.16.6000]]</f>
        <v>0</v>
      </c>
      <c r="H93">
        <f>Tabela3[[#This Row],[Justiça Restaurativa - 0148919-15.2024.8.16.6000]]</f>
        <v>0</v>
      </c>
      <c r="I93">
        <f>Tabela3[[#This Row],[Capacitação de Facilitadores 0148959-94.2024.8.16.6000]]</f>
        <v>0</v>
      </c>
      <c r="J93">
        <f>Tabela3[[#This Row],[Acessibilidade e Inclusão - 0148938-21.2024.8.16.6000]]</f>
        <v>0</v>
      </c>
      <c r="K93">
        <f>Tabela3[[#This Row],[Política de Prevenção e Enfrentamento do Assédio Moral, do Assédio Sexual e da Discriminação.0148908-83.2024.8.16.6000]]</f>
        <v>0</v>
      </c>
      <c r="L93">
        <f>Tabela3[[#This Row],[SOCIOAMBIENTAL]]</f>
        <v>0</v>
      </c>
      <c r="M93">
        <f>Tabela3[[#This Row],[SUSTENTABILIDADE
https://portal.tjpr.jus.br/portletforms/frm.do?idFormulario=7430
0017859-16.2024.8.16.6000]]</f>
        <v>0</v>
      </c>
      <c r="N93">
        <f>Tabela3[[#This Row],[CURSO PARA MAGISTRADOS]]</f>
        <v>0</v>
      </c>
      <c r="O93">
        <f>Tabela3[[#This Row],[LIVRO DE REGISTRO]]</f>
        <v>0</v>
      </c>
      <c r="P93">
        <f>Tabela3[[#This Row],[DATA DO ULTIMO REGISTRO]]</f>
        <v>0</v>
      </c>
      <c r="Q93">
        <f>Tabela3[[#This Row],[REG DE INSTRUTORES2]]</f>
        <v>0</v>
      </c>
      <c r="R93">
        <f>Tabela3[[#This Row],[REGISTRO DE INSTRUTORES NO SEI]]</f>
        <v>0</v>
      </c>
      <c r="S93">
        <f>Tabela3[[#This Row],[2021]]</f>
        <v>0</v>
      </c>
      <c r="T93">
        <f>Tabela3[[#This Row],[2022]]</f>
        <v>0</v>
      </c>
      <c r="U93">
        <f>Tabela3[[#This Row],[2023]]</f>
        <v>0</v>
      </c>
      <c r="V93">
        <f>Tabela3[[#This Row],[REGISTRO NO SEI/2024]]</f>
        <v>0</v>
      </c>
      <c r="W93">
        <f>Tabela3[[#This Row],[2024]]</f>
        <v>0</v>
      </c>
      <c r="X93">
        <f>Tabela3[[#This Row],[REGISTRO NO SEI/2025]]</f>
        <v>0</v>
      </c>
      <c r="Y93">
        <f>Tabela3[[#This Row],[TOTAL CERTIFICADOS EMITIDOS/2025]]</f>
        <v>0</v>
      </c>
      <c r="Z93">
        <f>Tabela3[[#This Row],[1º trim/2025]]</f>
        <v>0</v>
      </c>
      <c r="AA93">
        <f>Tabela3[[#This Row],[2º trim/2025]]</f>
        <v>0</v>
      </c>
      <c r="AB93">
        <f>Tabela3[[#This Row],[3º trim/2025]]</f>
        <v>0</v>
      </c>
      <c r="AC93">
        <f>Tabela3[[#This Row],[4º trim/2025]]</f>
        <v>0</v>
      </c>
    </row>
    <row r="94" spans="1:29" x14ac:dyDescent="0.25">
      <c r="A94" s="293">
        <f>Tabela3[[#This Row],[MODALIDADE]]</f>
        <v>0</v>
      </c>
      <c r="B94" s="293">
        <f>Tabela3[[#This Row],[ID DA PLANILHA]]</f>
        <v>93</v>
      </c>
      <c r="C94" s="293">
        <f>Tabela3[[#This Row],[ANO]]</f>
        <v>1</v>
      </c>
      <c r="D94" s="293">
        <f>Tabela3[[#This Row],[SEI]]</f>
        <v>0</v>
      </c>
      <c r="E94" s="294" t="str">
        <f>Tabela3[[#This Row],[NOME DO Curso]]</f>
        <v>3C/18CM - CURITIBA</v>
      </c>
      <c r="F94" s="294">
        <f>Tabela3[[#This Row],[NENHUMA CLASSIFICAÇÃO COPILOT]]</f>
        <v>0</v>
      </c>
      <c r="G94">
        <f>Tabela3[[#This Row],[Capacitação em Direitos Humanos, Gênero, Raça e Etnia; e em Depoimento Especial" - 0148945-13.2024.8.16.6000]]</f>
        <v>0</v>
      </c>
      <c r="H94">
        <f>Tabela3[[#This Row],[Justiça Restaurativa - 0148919-15.2024.8.16.6000]]</f>
        <v>0</v>
      </c>
      <c r="I94">
        <f>Tabela3[[#This Row],[Capacitação de Facilitadores 0148959-94.2024.8.16.6000]]</f>
        <v>0</v>
      </c>
      <c r="J94">
        <f>Tabela3[[#This Row],[Acessibilidade e Inclusão - 0148938-21.2024.8.16.6000]]</f>
        <v>0</v>
      </c>
      <c r="K94">
        <f>Tabela3[[#This Row],[Política de Prevenção e Enfrentamento do Assédio Moral, do Assédio Sexual e da Discriminação.0148908-83.2024.8.16.6000]]</f>
        <v>0</v>
      </c>
      <c r="L94">
        <f>Tabela3[[#This Row],[SOCIOAMBIENTAL]]</f>
        <v>0</v>
      </c>
      <c r="M94">
        <f>Tabela3[[#This Row],[SUSTENTABILIDADE
https://portal.tjpr.jus.br/portletforms/frm.do?idFormulario=7430
0017859-16.2024.8.16.6000]]</f>
        <v>0</v>
      </c>
      <c r="N94">
        <f>Tabela3[[#This Row],[CURSO PARA MAGISTRADOS]]</f>
        <v>0</v>
      </c>
      <c r="O94">
        <f>Tabela3[[#This Row],[LIVRO DE REGISTRO]]</f>
        <v>0</v>
      </c>
      <c r="P94">
        <f>Tabela3[[#This Row],[DATA DO ULTIMO REGISTRO]]</f>
        <v>0</v>
      </c>
      <c r="Q94">
        <f>Tabela3[[#This Row],[REG DE INSTRUTORES2]]</f>
        <v>0</v>
      </c>
      <c r="R94">
        <f>Tabela3[[#This Row],[REGISTRO DE INSTRUTORES NO SEI]]</f>
        <v>0</v>
      </c>
      <c r="S94">
        <f>Tabela3[[#This Row],[2021]]</f>
        <v>0</v>
      </c>
      <c r="T94">
        <f>Tabela3[[#This Row],[2022]]</f>
        <v>0</v>
      </c>
      <c r="U94">
        <f>Tabela3[[#This Row],[2023]]</f>
        <v>0</v>
      </c>
      <c r="V94">
        <f>Tabela3[[#This Row],[REGISTRO NO SEI/2024]]</f>
        <v>0</v>
      </c>
      <c r="W94">
        <f>Tabela3[[#This Row],[2024]]</f>
        <v>0</v>
      </c>
      <c r="X94">
        <f>Tabela3[[#This Row],[REGISTRO NO SEI/2025]]</f>
        <v>0</v>
      </c>
      <c r="Y94">
        <f>Tabela3[[#This Row],[TOTAL CERTIFICADOS EMITIDOS/2025]]</f>
        <v>0</v>
      </c>
      <c r="Z94">
        <f>Tabela3[[#This Row],[1º trim/2025]]</f>
        <v>0</v>
      </c>
      <c r="AA94">
        <f>Tabela3[[#This Row],[2º trim/2025]]</f>
        <v>0</v>
      </c>
      <c r="AB94">
        <f>Tabela3[[#This Row],[3º trim/2025]]</f>
        <v>0</v>
      </c>
      <c r="AC94">
        <f>Tabela3[[#This Row],[4º trim/2025]]</f>
        <v>0</v>
      </c>
    </row>
    <row r="95" spans="1:29" x14ac:dyDescent="0.25">
      <c r="A95" s="293">
        <f>Tabela3[[#This Row],[MODALIDADE]]</f>
        <v>0</v>
      </c>
      <c r="B95" s="293">
        <f>Tabela3[[#This Row],[ID DA PLANILHA]]</f>
        <v>94</v>
      </c>
      <c r="C95" s="293">
        <f>Tabela3[[#This Row],[ANO]]</f>
        <v>1</v>
      </c>
      <c r="D95" s="293">
        <f>Tabela3[[#This Row],[SEI]]</f>
        <v>0</v>
      </c>
      <c r="E95" s="294" t="str">
        <f>Tabela3[[#This Row],[NOME DO Curso]]</f>
        <v>40A/18CM - CURITIBA</v>
      </c>
      <c r="F95" s="294">
        <f>Tabela3[[#This Row],[NENHUMA CLASSIFICAÇÃO COPILOT]]</f>
        <v>0</v>
      </c>
      <c r="G95">
        <f>Tabela3[[#This Row],[Capacitação em Direitos Humanos, Gênero, Raça e Etnia; e em Depoimento Especial" - 0148945-13.2024.8.16.6000]]</f>
        <v>0</v>
      </c>
      <c r="H95">
        <f>Tabela3[[#This Row],[Justiça Restaurativa - 0148919-15.2024.8.16.6000]]</f>
        <v>0</v>
      </c>
      <c r="I95">
        <f>Tabela3[[#This Row],[Capacitação de Facilitadores 0148959-94.2024.8.16.6000]]</f>
        <v>0</v>
      </c>
      <c r="J95">
        <f>Tabela3[[#This Row],[Acessibilidade e Inclusão - 0148938-21.2024.8.16.6000]]</f>
        <v>0</v>
      </c>
      <c r="K95">
        <f>Tabela3[[#This Row],[Política de Prevenção e Enfrentamento do Assédio Moral, do Assédio Sexual e da Discriminação.0148908-83.2024.8.16.6000]]</f>
        <v>0</v>
      </c>
      <c r="L95">
        <f>Tabela3[[#This Row],[SOCIOAMBIENTAL]]</f>
        <v>0</v>
      </c>
      <c r="M95">
        <f>Tabela3[[#This Row],[SUSTENTABILIDADE
https://portal.tjpr.jus.br/portletforms/frm.do?idFormulario=7430
0017859-16.2024.8.16.6000]]</f>
        <v>0</v>
      </c>
      <c r="N95">
        <f>Tabela3[[#This Row],[CURSO PARA MAGISTRADOS]]</f>
        <v>0</v>
      </c>
      <c r="O95">
        <f>Tabela3[[#This Row],[LIVRO DE REGISTRO]]</f>
        <v>0</v>
      </c>
      <c r="P95">
        <f>Tabela3[[#This Row],[DATA DO ULTIMO REGISTRO]]</f>
        <v>0</v>
      </c>
      <c r="Q95">
        <f>Tabela3[[#This Row],[REG DE INSTRUTORES2]]</f>
        <v>0</v>
      </c>
      <c r="R95">
        <f>Tabela3[[#This Row],[REGISTRO DE INSTRUTORES NO SEI]]</f>
        <v>0</v>
      </c>
      <c r="S95">
        <f>Tabela3[[#This Row],[2021]]</f>
        <v>0</v>
      </c>
      <c r="T95">
        <f>Tabela3[[#This Row],[2022]]</f>
        <v>0</v>
      </c>
      <c r="U95">
        <f>Tabela3[[#This Row],[2023]]</f>
        <v>0</v>
      </c>
      <c r="V95">
        <f>Tabela3[[#This Row],[REGISTRO NO SEI/2024]]</f>
        <v>0</v>
      </c>
      <c r="W95">
        <f>Tabela3[[#This Row],[2024]]</f>
        <v>0</v>
      </c>
      <c r="X95">
        <f>Tabela3[[#This Row],[REGISTRO NO SEI/2025]]</f>
        <v>0</v>
      </c>
      <c r="Y95">
        <f>Tabela3[[#This Row],[TOTAL CERTIFICADOS EMITIDOS/2025]]</f>
        <v>0</v>
      </c>
      <c r="Z95">
        <f>Tabela3[[#This Row],[1º trim/2025]]</f>
        <v>0</v>
      </c>
      <c r="AA95">
        <f>Tabela3[[#This Row],[2º trim/2025]]</f>
        <v>0</v>
      </c>
      <c r="AB95">
        <f>Tabela3[[#This Row],[3º trim/2025]]</f>
        <v>0</v>
      </c>
      <c r="AC95">
        <f>Tabela3[[#This Row],[4º trim/2025]]</f>
        <v>0</v>
      </c>
    </row>
    <row r="96" spans="1:29" x14ac:dyDescent="0.25">
      <c r="A96" s="293">
        <f>Tabela3[[#This Row],[MODALIDADE]]</f>
        <v>0</v>
      </c>
      <c r="B96" s="293">
        <f>Tabela3[[#This Row],[ID DA PLANILHA]]</f>
        <v>95</v>
      </c>
      <c r="C96" s="293">
        <f>Tabela3[[#This Row],[ANO]]</f>
        <v>1</v>
      </c>
      <c r="D96" s="293">
        <f>Tabela3[[#This Row],[SEI]]</f>
        <v>0</v>
      </c>
      <c r="E96" s="294" t="str">
        <f>Tabela3[[#This Row],[NOME DO Curso]]</f>
        <v>40B/18CM - CURITIBA</v>
      </c>
      <c r="F96" s="294">
        <f>Tabela3[[#This Row],[NENHUMA CLASSIFICAÇÃO COPILOT]]</f>
        <v>0</v>
      </c>
      <c r="G96">
        <f>Tabela3[[#This Row],[Capacitação em Direitos Humanos, Gênero, Raça e Etnia; e em Depoimento Especial" - 0148945-13.2024.8.16.6000]]</f>
        <v>0</v>
      </c>
      <c r="H96">
        <f>Tabela3[[#This Row],[Justiça Restaurativa - 0148919-15.2024.8.16.6000]]</f>
        <v>0</v>
      </c>
      <c r="I96">
        <f>Tabela3[[#This Row],[Capacitação de Facilitadores 0148959-94.2024.8.16.6000]]</f>
        <v>0</v>
      </c>
      <c r="J96">
        <f>Tabela3[[#This Row],[Acessibilidade e Inclusão - 0148938-21.2024.8.16.6000]]</f>
        <v>0</v>
      </c>
      <c r="K96">
        <f>Tabela3[[#This Row],[Política de Prevenção e Enfrentamento do Assédio Moral, do Assédio Sexual e da Discriminação.0148908-83.2024.8.16.6000]]</f>
        <v>0</v>
      </c>
      <c r="L96">
        <f>Tabela3[[#This Row],[SOCIOAMBIENTAL]]</f>
        <v>0</v>
      </c>
      <c r="M96">
        <f>Tabela3[[#This Row],[SUSTENTABILIDADE
https://portal.tjpr.jus.br/portletforms/frm.do?idFormulario=7430
0017859-16.2024.8.16.6000]]</f>
        <v>0</v>
      </c>
      <c r="N96">
        <f>Tabela3[[#This Row],[CURSO PARA MAGISTRADOS]]</f>
        <v>0</v>
      </c>
      <c r="O96">
        <f>Tabela3[[#This Row],[LIVRO DE REGISTRO]]</f>
        <v>0</v>
      </c>
      <c r="P96">
        <f>Tabela3[[#This Row],[DATA DO ULTIMO REGISTRO]]</f>
        <v>0</v>
      </c>
      <c r="Q96">
        <f>Tabela3[[#This Row],[REG DE INSTRUTORES2]]</f>
        <v>0</v>
      </c>
      <c r="R96">
        <f>Tabela3[[#This Row],[REGISTRO DE INSTRUTORES NO SEI]]</f>
        <v>0</v>
      </c>
      <c r="S96">
        <f>Tabela3[[#This Row],[2021]]</f>
        <v>0</v>
      </c>
      <c r="T96">
        <f>Tabela3[[#This Row],[2022]]</f>
        <v>0</v>
      </c>
      <c r="U96">
        <f>Tabela3[[#This Row],[2023]]</f>
        <v>0</v>
      </c>
      <c r="V96">
        <f>Tabela3[[#This Row],[REGISTRO NO SEI/2024]]</f>
        <v>0</v>
      </c>
      <c r="W96">
        <f>Tabela3[[#This Row],[2024]]</f>
        <v>0</v>
      </c>
      <c r="X96">
        <f>Tabela3[[#This Row],[REGISTRO NO SEI/2025]]</f>
        <v>0</v>
      </c>
      <c r="Y96">
        <f>Tabela3[[#This Row],[TOTAL CERTIFICADOS EMITIDOS/2025]]</f>
        <v>0</v>
      </c>
      <c r="Z96">
        <f>Tabela3[[#This Row],[1º trim/2025]]</f>
        <v>0</v>
      </c>
      <c r="AA96">
        <f>Tabela3[[#This Row],[2º trim/2025]]</f>
        <v>0</v>
      </c>
      <c r="AB96">
        <f>Tabela3[[#This Row],[3º trim/2025]]</f>
        <v>0</v>
      </c>
      <c r="AC96">
        <f>Tabela3[[#This Row],[4º trim/2025]]</f>
        <v>0</v>
      </c>
    </row>
    <row r="97" spans="1:29" x14ac:dyDescent="0.25">
      <c r="A97" s="293">
        <f>Tabela3[[#This Row],[MODALIDADE]]</f>
        <v>0</v>
      </c>
      <c r="B97" s="293">
        <f>Tabela3[[#This Row],[ID DA PLANILHA]]</f>
        <v>96</v>
      </c>
      <c r="C97" s="293">
        <f>Tabela3[[#This Row],[ANO]]</f>
        <v>1</v>
      </c>
      <c r="D97" s="293">
        <f>Tabela3[[#This Row],[SEI]]</f>
        <v>0</v>
      </c>
      <c r="E97" s="294" t="str">
        <f>Tabela3[[#This Row],[NOME DO Curso]]</f>
        <v>41A/18CM - PÉROLA</v>
      </c>
      <c r="F97" s="294">
        <f>Tabela3[[#This Row],[NENHUMA CLASSIFICAÇÃO COPILOT]]</f>
        <v>0</v>
      </c>
      <c r="G97">
        <f>Tabela3[[#This Row],[Capacitação em Direitos Humanos, Gênero, Raça e Etnia; e em Depoimento Especial" - 0148945-13.2024.8.16.6000]]</f>
        <v>0</v>
      </c>
      <c r="H97">
        <f>Tabela3[[#This Row],[Justiça Restaurativa - 0148919-15.2024.8.16.6000]]</f>
        <v>0</v>
      </c>
      <c r="I97">
        <f>Tabela3[[#This Row],[Capacitação de Facilitadores 0148959-94.2024.8.16.6000]]</f>
        <v>0</v>
      </c>
      <c r="J97">
        <f>Tabela3[[#This Row],[Acessibilidade e Inclusão - 0148938-21.2024.8.16.6000]]</f>
        <v>0</v>
      </c>
      <c r="K97">
        <f>Tabela3[[#This Row],[Política de Prevenção e Enfrentamento do Assédio Moral, do Assédio Sexual e da Discriminação.0148908-83.2024.8.16.6000]]</f>
        <v>0</v>
      </c>
      <c r="L97">
        <f>Tabela3[[#This Row],[SOCIOAMBIENTAL]]</f>
        <v>0</v>
      </c>
      <c r="M97">
        <f>Tabela3[[#This Row],[SUSTENTABILIDADE
https://portal.tjpr.jus.br/portletforms/frm.do?idFormulario=7430
0017859-16.2024.8.16.6000]]</f>
        <v>0</v>
      </c>
      <c r="N97">
        <f>Tabela3[[#This Row],[CURSO PARA MAGISTRADOS]]</f>
        <v>0</v>
      </c>
      <c r="O97">
        <f>Tabela3[[#This Row],[LIVRO DE REGISTRO]]</f>
        <v>0</v>
      </c>
      <c r="P97">
        <f>Tabela3[[#This Row],[DATA DO ULTIMO REGISTRO]]</f>
        <v>0</v>
      </c>
      <c r="Q97">
        <f>Tabela3[[#This Row],[REG DE INSTRUTORES2]]</f>
        <v>0</v>
      </c>
      <c r="R97">
        <f>Tabela3[[#This Row],[REGISTRO DE INSTRUTORES NO SEI]]</f>
        <v>0</v>
      </c>
      <c r="S97">
        <f>Tabela3[[#This Row],[2021]]</f>
        <v>0</v>
      </c>
      <c r="T97">
        <f>Tabela3[[#This Row],[2022]]</f>
        <v>0</v>
      </c>
      <c r="U97">
        <f>Tabela3[[#This Row],[2023]]</f>
        <v>0</v>
      </c>
      <c r="V97">
        <f>Tabela3[[#This Row],[REGISTRO NO SEI/2024]]</f>
        <v>0</v>
      </c>
      <c r="W97">
        <f>Tabela3[[#This Row],[2024]]</f>
        <v>0</v>
      </c>
      <c r="X97">
        <f>Tabela3[[#This Row],[REGISTRO NO SEI/2025]]</f>
        <v>0</v>
      </c>
      <c r="Y97">
        <f>Tabela3[[#This Row],[TOTAL CERTIFICADOS EMITIDOS/2025]]</f>
        <v>0</v>
      </c>
      <c r="Z97">
        <f>Tabela3[[#This Row],[1º trim/2025]]</f>
        <v>0</v>
      </c>
      <c r="AA97">
        <f>Tabela3[[#This Row],[2º trim/2025]]</f>
        <v>0</v>
      </c>
      <c r="AB97">
        <f>Tabela3[[#This Row],[3º trim/2025]]</f>
        <v>0</v>
      </c>
      <c r="AC97">
        <f>Tabela3[[#This Row],[4º trim/2025]]</f>
        <v>0</v>
      </c>
    </row>
    <row r="98" spans="1:29" x14ac:dyDescent="0.25">
      <c r="A98" s="293">
        <f>Tabela3[[#This Row],[MODALIDADE]]</f>
        <v>0</v>
      </c>
      <c r="B98" s="293">
        <f>Tabela3[[#This Row],[ID DA PLANILHA]]</f>
        <v>97</v>
      </c>
      <c r="C98" s="293">
        <f>Tabela3[[#This Row],[ANO]]</f>
        <v>1</v>
      </c>
      <c r="D98" s="293">
        <f>Tabela3[[#This Row],[SEI]]</f>
        <v>0</v>
      </c>
      <c r="E98" s="294" t="str">
        <f>Tabela3[[#This Row],[NOME DO Curso]]</f>
        <v>42A/18CM - CURITIBA</v>
      </c>
      <c r="F98" s="294">
        <f>Tabela3[[#This Row],[NENHUMA CLASSIFICAÇÃO COPILOT]]</f>
        <v>0</v>
      </c>
      <c r="G98">
        <f>Tabela3[[#This Row],[Capacitação em Direitos Humanos, Gênero, Raça e Etnia; e em Depoimento Especial" - 0148945-13.2024.8.16.6000]]</f>
        <v>0</v>
      </c>
      <c r="H98">
        <f>Tabela3[[#This Row],[Justiça Restaurativa - 0148919-15.2024.8.16.6000]]</f>
        <v>0</v>
      </c>
      <c r="I98">
        <f>Tabela3[[#This Row],[Capacitação de Facilitadores 0148959-94.2024.8.16.6000]]</f>
        <v>0</v>
      </c>
      <c r="J98">
        <f>Tabela3[[#This Row],[Acessibilidade e Inclusão - 0148938-21.2024.8.16.6000]]</f>
        <v>0</v>
      </c>
      <c r="K98">
        <f>Tabela3[[#This Row],[Política de Prevenção e Enfrentamento do Assédio Moral, do Assédio Sexual e da Discriminação.0148908-83.2024.8.16.6000]]</f>
        <v>0</v>
      </c>
      <c r="L98">
        <f>Tabela3[[#This Row],[SOCIOAMBIENTAL]]</f>
        <v>0</v>
      </c>
      <c r="M98">
        <f>Tabela3[[#This Row],[SUSTENTABILIDADE
https://portal.tjpr.jus.br/portletforms/frm.do?idFormulario=7430
0017859-16.2024.8.16.6000]]</f>
        <v>0</v>
      </c>
      <c r="N98">
        <f>Tabela3[[#This Row],[CURSO PARA MAGISTRADOS]]</f>
        <v>0</v>
      </c>
      <c r="O98">
        <f>Tabela3[[#This Row],[LIVRO DE REGISTRO]]</f>
        <v>0</v>
      </c>
      <c r="P98">
        <f>Tabela3[[#This Row],[DATA DO ULTIMO REGISTRO]]</f>
        <v>0</v>
      </c>
      <c r="Q98">
        <f>Tabela3[[#This Row],[REG DE INSTRUTORES2]]</f>
        <v>0</v>
      </c>
      <c r="R98">
        <f>Tabela3[[#This Row],[REGISTRO DE INSTRUTORES NO SEI]]</f>
        <v>0</v>
      </c>
      <c r="S98">
        <f>Tabela3[[#This Row],[2021]]</f>
        <v>0</v>
      </c>
      <c r="T98">
        <f>Tabela3[[#This Row],[2022]]</f>
        <v>0</v>
      </c>
      <c r="U98">
        <f>Tabela3[[#This Row],[2023]]</f>
        <v>0</v>
      </c>
      <c r="V98">
        <f>Tabela3[[#This Row],[REGISTRO NO SEI/2024]]</f>
        <v>0</v>
      </c>
      <c r="W98">
        <f>Tabela3[[#This Row],[2024]]</f>
        <v>0</v>
      </c>
      <c r="X98">
        <f>Tabela3[[#This Row],[REGISTRO NO SEI/2025]]</f>
        <v>0</v>
      </c>
      <c r="Y98">
        <f>Tabela3[[#This Row],[TOTAL CERTIFICADOS EMITIDOS/2025]]</f>
        <v>0</v>
      </c>
      <c r="Z98">
        <f>Tabela3[[#This Row],[1º trim/2025]]</f>
        <v>0</v>
      </c>
      <c r="AA98">
        <f>Tabela3[[#This Row],[2º trim/2025]]</f>
        <v>0</v>
      </c>
      <c r="AB98">
        <f>Tabela3[[#This Row],[3º trim/2025]]</f>
        <v>0</v>
      </c>
      <c r="AC98">
        <f>Tabela3[[#This Row],[4º trim/2025]]</f>
        <v>0</v>
      </c>
    </row>
    <row r="99" spans="1:29" x14ac:dyDescent="0.25">
      <c r="A99" s="293">
        <f>Tabela3[[#This Row],[MODALIDADE]]</f>
        <v>0</v>
      </c>
      <c r="B99" s="293">
        <f>Tabela3[[#This Row],[ID DA PLANILHA]]</f>
        <v>98</v>
      </c>
      <c r="C99" s="293">
        <f>Tabela3[[#This Row],[ANO]]</f>
        <v>1</v>
      </c>
      <c r="D99" s="293">
        <f>Tabela3[[#This Row],[SEI]]</f>
        <v>0</v>
      </c>
      <c r="E99" s="294" t="str">
        <f>Tabela3[[#This Row],[NOME DO Curso]]</f>
        <v>43A/18CM - CURITIBA</v>
      </c>
      <c r="F99" s="294">
        <f>Tabela3[[#This Row],[NENHUMA CLASSIFICAÇÃO COPILOT]]</f>
        <v>0</v>
      </c>
      <c r="G99">
        <f>Tabela3[[#This Row],[Capacitação em Direitos Humanos, Gênero, Raça e Etnia; e em Depoimento Especial" - 0148945-13.2024.8.16.6000]]</f>
        <v>0</v>
      </c>
      <c r="H99">
        <f>Tabela3[[#This Row],[Justiça Restaurativa - 0148919-15.2024.8.16.6000]]</f>
        <v>0</v>
      </c>
      <c r="I99">
        <f>Tabela3[[#This Row],[Capacitação de Facilitadores 0148959-94.2024.8.16.6000]]</f>
        <v>0</v>
      </c>
      <c r="J99">
        <f>Tabela3[[#This Row],[Acessibilidade e Inclusão - 0148938-21.2024.8.16.6000]]</f>
        <v>0</v>
      </c>
      <c r="K99">
        <f>Tabela3[[#This Row],[Política de Prevenção e Enfrentamento do Assédio Moral, do Assédio Sexual e da Discriminação.0148908-83.2024.8.16.6000]]</f>
        <v>0</v>
      </c>
      <c r="L99">
        <f>Tabela3[[#This Row],[SOCIOAMBIENTAL]]</f>
        <v>0</v>
      </c>
      <c r="M99">
        <f>Tabela3[[#This Row],[SUSTENTABILIDADE
https://portal.tjpr.jus.br/portletforms/frm.do?idFormulario=7430
0017859-16.2024.8.16.6000]]</f>
        <v>0</v>
      </c>
      <c r="N99">
        <f>Tabela3[[#This Row],[CURSO PARA MAGISTRADOS]]</f>
        <v>0</v>
      </c>
      <c r="O99">
        <f>Tabela3[[#This Row],[LIVRO DE REGISTRO]]</f>
        <v>0</v>
      </c>
      <c r="P99">
        <f>Tabela3[[#This Row],[DATA DO ULTIMO REGISTRO]]</f>
        <v>0</v>
      </c>
      <c r="Q99">
        <f>Tabela3[[#This Row],[REG DE INSTRUTORES2]]</f>
        <v>0</v>
      </c>
      <c r="R99">
        <f>Tabela3[[#This Row],[REGISTRO DE INSTRUTORES NO SEI]]</f>
        <v>0</v>
      </c>
      <c r="S99">
        <f>Tabela3[[#This Row],[2021]]</f>
        <v>0</v>
      </c>
      <c r="T99">
        <f>Tabela3[[#This Row],[2022]]</f>
        <v>0</v>
      </c>
      <c r="U99">
        <f>Tabela3[[#This Row],[2023]]</f>
        <v>0</v>
      </c>
      <c r="V99">
        <f>Tabela3[[#This Row],[REGISTRO NO SEI/2024]]</f>
        <v>0</v>
      </c>
      <c r="W99">
        <f>Tabela3[[#This Row],[2024]]</f>
        <v>0</v>
      </c>
      <c r="X99">
        <f>Tabela3[[#This Row],[REGISTRO NO SEI/2025]]</f>
        <v>0</v>
      </c>
      <c r="Y99">
        <f>Tabela3[[#This Row],[TOTAL CERTIFICADOS EMITIDOS/2025]]</f>
        <v>0</v>
      </c>
      <c r="Z99">
        <f>Tabela3[[#This Row],[1º trim/2025]]</f>
        <v>0</v>
      </c>
      <c r="AA99">
        <f>Tabela3[[#This Row],[2º trim/2025]]</f>
        <v>0</v>
      </c>
      <c r="AB99">
        <f>Tabela3[[#This Row],[3º trim/2025]]</f>
        <v>0</v>
      </c>
      <c r="AC99">
        <f>Tabela3[[#This Row],[4º trim/2025]]</f>
        <v>0</v>
      </c>
    </row>
    <row r="100" spans="1:29" x14ac:dyDescent="0.25">
      <c r="A100" s="293">
        <f>Tabela3[[#This Row],[MODALIDADE]]</f>
        <v>0</v>
      </c>
      <c r="B100" s="293">
        <f>Tabela3[[#This Row],[ID DA PLANILHA]]</f>
        <v>99</v>
      </c>
      <c r="C100" s="293">
        <f>Tabela3[[#This Row],[ANO]]</f>
        <v>1</v>
      </c>
      <c r="D100" s="293">
        <f>Tabela3[[#This Row],[SEI]]</f>
        <v>0</v>
      </c>
      <c r="E100" s="294" t="str">
        <f>Tabela3[[#This Row],[NOME DO Curso]]</f>
        <v>43B/18CM - CURITIBA</v>
      </c>
      <c r="F100" s="294">
        <f>Tabela3[[#This Row],[NENHUMA CLASSIFICAÇÃO COPILOT]]</f>
        <v>0</v>
      </c>
      <c r="G100">
        <f>Tabela3[[#This Row],[Capacitação em Direitos Humanos, Gênero, Raça e Etnia; e em Depoimento Especial" - 0148945-13.2024.8.16.6000]]</f>
        <v>0</v>
      </c>
      <c r="H100">
        <f>Tabela3[[#This Row],[Justiça Restaurativa - 0148919-15.2024.8.16.6000]]</f>
        <v>0</v>
      </c>
      <c r="I100">
        <f>Tabela3[[#This Row],[Capacitação de Facilitadores 0148959-94.2024.8.16.6000]]</f>
        <v>0</v>
      </c>
      <c r="J100">
        <f>Tabela3[[#This Row],[Acessibilidade e Inclusão - 0148938-21.2024.8.16.6000]]</f>
        <v>0</v>
      </c>
      <c r="K100">
        <f>Tabela3[[#This Row],[Política de Prevenção e Enfrentamento do Assédio Moral, do Assédio Sexual e da Discriminação.0148908-83.2024.8.16.6000]]</f>
        <v>0</v>
      </c>
      <c r="L100">
        <f>Tabela3[[#This Row],[SOCIOAMBIENTAL]]</f>
        <v>0</v>
      </c>
      <c r="M100">
        <f>Tabela3[[#This Row],[SUSTENTABILIDADE
https://portal.tjpr.jus.br/portletforms/frm.do?idFormulario=7430
0017859-16.2024.8.16.6000]]</f>
        <v>0</v>
      </c>
      <c r="N100">
        <f>Tabela3[[#This Row],[CURSO PARA MAGISTRADOS]]</f>
        <v>0</v>
      </c>
      <c r="O100">
        <f>Tabela3[[#This Row],[LIVRO DE REGISTRO]]</f>
        <v>0</v>
      </c>
      <c r="P100">
        <f>Tabela3[[#This Row],[DATA DO ULTIMO REGISTRO]]</f>
        <v>0</v>
      </c>
      <c r="Q100">
        <f>Tabela3[[#This Row],[REG DE INSTRUTORES2]]</f>
        <v>0</v>
      </c>
      <c r="R100">
        <f>Tabela3[[#This Row],[REGISTRO DE INSTRUTORES NO SEI]]</f>
        <v>0</v>
      </c>
      <c r="S100">
        <f>Tabela3[[#This Row],[2021]]</f>
        <v>0</v>
      </c>
      <c r="T100">
        <f>Tabela3[[#This Row],[2022]]</f>
        <v>0</v>
      </c>
      <c r="U100">
        <f>Tabela3[[#This Row],[2023]]</f>
        <v>0</v>
      </c>
      <c r="V100">
        <f>Tabela3[[#This Row],[REGISTRO NO SEI/2024]]</f>
        <v>0</v>
      </c>
      <c r="W100">
        <f>Tabela3[[#This Row],[2024]]</f>
        <v>0</v>
      </c>
      <c r="X100">
        <f>Tabela3[[#This Row],[REGISTRO NO SEI/2025]]</f>
        <v>0</v>
      </c>
      <c r="Y100">
        <f>Tabela3[[#This Row],[TOTAL CERTIFICADOS EMITIDOS/2025]]</f>
        <v>0</v>
      </c>
      <c r="Z100">
        <f>Tabela3[[#This Row],[1º trim/2025]]</f>
        <v>0</v>
      </c>
      <c r="AA100">
        <f>Tabela3[[#This Row],[2º trim/2025]]</f>
        <v>0</v>
      </c>
      <c r="AB100">
        <f>Tabela3[[#This Row],[3º trim/2025]]</f>
        <v>0</v>
      </c>
      <c r="AC100">
        <f>Tabela3[[#This Row],[4º trim/2025]]</f>
        <v>0</v>
      </c>
    </row>
    <row r="101" spans="1:29" x14ac:dyDescent="0.25">
      <c r="A101" s="293">
        <f>Tabela3[[#This Row],[MODALIDADE]]</f>
        <v>0</v>
      </c>
      <c r="B101" s="293">
        <f>Tabela3[[#This Row],[ID DA PLANILHA]]</f>
        <v>100</v>
      </c>
      <c r="C101" s="293">
        <f>Tabela3[[#This Row],[ANO]]</f>
        <v>1</v>
      </c>
      <c r="D101" s="293">
        <f>Tabela3[[#This Row],[SEI]]</f>
        <v>0</v>
      </c>
      <c r="E101" s="294" t="str">
        <f>Tabela3[[#This Row],[NOME DO Curso]]</f>
        <v>44A/18CM - CAMPO MOURÃO</v>
      </c>
      <c r="F101" s="294">
        <f>Tabela3[[#This Row],[NENHUMA CLASSIFICAÇÃO COPILOT]]</f>
        <v>0</v>
      </c>
      <c r="G101">
        <f>Tabela3[[#This Row],[Capacitação em Direitos Humanos, Gênero, Raça e Etnia; e em Depoimento Especial" - 0148945-13.2024.8.16.6000]]</f>
        <v>0</v>
      </c>
      <c r="H101">
        <f>Tabela3[[#This Row],[Justiça Restaurativa - 0148919-15.2024.8.16.6000]]</f>
        <v>0</v>
      </c>
      <c r="I101">
        <f>Tabela3[[#This Row],[Capacitação de Facilitadores 0148959-94.2024.8.16.6000]]</f>
        <v>0</v>
      </c>
      <c r="J101">
        <f>Tabela3[[#This Row],[Acessibilidade e Inclusão - 0148938-21.2024.8.16.6000]]</f>
        <v>0</v>
      </c>
      <c r="K101">
        <f>Tabela3[[#This Row],[Política de Prevenção e Enfrentamento do Assédio Moral, do Assédio Sexual e da Discriminação.0148908-83.2024.8.16.6000]]</f>
        <v>0</v>
      </c>
      <c r="L101">
        <f>Tabela3[[#This Row],[SOCIOAMBIENTAL]]</f>
        <v>0</v>
      </c>
      <c r="M101">
        <f>Tabela3[[#This Row],[SUSTENTABILIDADE
https://portal.tjpr.jus.br/portletforms/frm.do?idFormulario=7430
0017859-16.2024.8.16.6000]]</f>
        <v>0</v>
      </c>
      <c r="N101">
        <f>Tabela3[[#This Row],[CURSO PARA MAGISTRADOS]]</f>
        <v>0</v>
      </c>
      <c r="O101">
        <f>Tabela3[[#This Row],[LIVRO DE REGISTRO]]</f>
        <v>0</v>
      </c>
      <c r="P101">
        <f>Tabela3[[#This Row],[DATA DO ULTIMO REGISTRO]]</f>
        <v>0</v>
      </c>
      <c r="Q101">
        <f>Tabela3[[#This Row],[REG DE INSTRUTORES2]]</f>
        <v>0</v>
      </c>
      <c r="R101">
        <f>Tabela3[[#This Row],[REGISTRO DE INSTRUTORES NO SEI]]</f>
        <v>0</v>
      </c>
      <c r="S101">
        <f>Tabela3[[#This Row],[2021]]</f>
        <v>0</v>
      </c>
      <c r="T101">
        <f>Tabela3[[#This Row],[2022]]</f>
        <v>0</v>
      </c>
      <c r="U101">
        <f>Tabela3[[#This Row],[2023]]</f>
        <v>0</v>
      </c>
      <c r="V101">
        <f>Tabela3[[#This Row],[REGISTRO NO SEI/2024]]</f>
        <v>0</v>
      </c>
      <c r="W101">
        <f>Tabela3[[#This Row],[2024]]</f>
        <v>0</v>
      </c>
      <c r="X101">
        <f>Tabela3[[#This Row],[REGISTRO NO SEI/2025]]</f>
        <v>0</v>
      </c>
      <c r="Y101">
        <f>Tabela3[[#This Row],[TOTAL CERTIFICADOS EMITIDOS/2025]]</f>
        <v>0</v>
      </c>
      <c r="Z101">
        <f>Tabela3[[#This Row],[1º trim/2025]]</f>
        <v>0</v>
      </c>
      <c r="AA101">
        <f>Tabela3[[#This Row],[2º trim/2025]]</f>
        <v>0</v>
      </c>
      <c r="AB101">
        <f>Tabela3[[#This Row],[3º trim/2025]]</f>
        <v>0</v>
      </c>
      <c r="AC101">
        <f>Tabela3[[#This Row],[4º trim/2025]]</f>
        <v>0</v>
      </c>
    </row>
    <row r="102" spans="1:29" x14ac:dyDescent="0.25">
      <c r="A102" s="293">
        <f>Tabela3[[#This Row],[MODALIDADE]]</f>
        <v>0</v>
      </c>
      <c r="B102" s="293">
        <f>Tabela3[[#This Row],[ID DA PLANILHA]]</f>
        <v>101</v>
      </c>
      <c r="C102" s="293">
        <f>Tabela3[[#This Row],[ANO]]</f>
        <v>1</v>
      </c>
      <c r="D102" s="293">
        <f>Tabela3[[#This Row],[SEI]]</f>
        <v>0</v>
      </c>
      <c r="E102" s="294" t="str">
        <f>Tabela3[[#This Row],[NOME DO Curso]]</f>
        <v>45A/18CM - CURITIBA</v>
      </c>
      <c r="F102" s="294">
        <f>Tabela3[[#This Row],[NENHUMA CLASSIFICAÇÃO COPILOT]]</f>
        <v>0</v>
      </c>
      <c r="G102">
        <f>Tabela3[[#This Row],[Capacitação em Direitos Humanos, Gênero, Raça e Etnia; e em Depoimento Especial" - 0148945-13.2024.8.16.6000]]</f>
        <v>0</v>
      </c>
      <c r="H102">
        <f>Tabela3[[#This Row],[Justiça Restaurativa - 0148919-15.2024.8.16.6000]]</f>
        <v>0</v>
      </c>
      <c r="I102">
        <f>Tabela3[[#This Row],[Capacitação de Facilitadores 0148959-94.2024.8.16.6000]]</f>
        <v>0</v>
      </c>
      <c r="J102">
        <f>Tabela3[[#This Row],[Acessibilidade e Inclusão - 0148938-21.2024.8.16.6000]]</f>
        <v>0</v>
      </c>
      <c r="K102">
        <f>Tabela3[[#This Row],[Política de Prevenção e Enfrentamento do Assédio Moral, do Assédio Sexual e da Discriminação.0148908-83.2024.8.16.6000]]</f>
        <v>0</v>
      </c>
      <c r="L102">
        <f>Tabela3[[#This Row],[SOCIOAMBIENTAL]]</f>
        <v>0</v>
      </c>
      <c r="M102">
        <f>Tabela3[[#This Row],[SUSTENTABILIDADE
https://portal.tjpr.jus.br/portletforms/frm.do?idFormulario=7430
0017859-16.2024.8.16.6000]]</f>
        <v>0</v>
      </c>
      <c r="N102">
        <f>Tabela3[[#This Row],[CURSO PARA MAGISTRADOS]]</f>
        <v>0</v>
      </c>
      <c r="O102">
        <f>Tabela3[[#This Row],[LIVRO DE REGISTRO]]</f>
        <v>0</v>
      </c>
      <c r="P102">
        <f>Tabela3[[#This Row],[DATA DO ULTIMO REGISTRO]]</f>
        <v>0</v>
      </c>
      <c r="Q102">
        <f>Tabela3[[#This Row],[REG DE INSTRUTORES2]]</f>
        <v>0</v>
      </c>
      <c r="R102">
        <f>Tabela3[[#This Row],[REGISTRO DE INSTRUTORES NO SEI]]</f>
        <v>0</v>
      </c>
      <c r="S102">
        <f>Tabela3[[#This Row],[2021]]</f>
        <v>0</v>
      </c>
      <c r="T102">
        <f>Tabela3[[#This Row],[2022]]</f>
        <v>0</v>
      </c>
      <c r="U102">
        <f>Tabela3[[#This Row],[2023]]</f>
        <v>0</v>
      </c>
      <c r="V102">
        <f>Tabela3[[#This Row],[REGISTRO NO SEI/2024]]</f>
        <v>0</v>
      </c>
      <c r="W102">
        <f>Tabela3[[#This Row],[2024]]</f>
        <v>0</v>
      </c>
      <c r="X102">
        <f>Tabela3[[#This Row],[REGISTRO NO SEI/2025]]</f>
        <v>0</v>
      </c>
      <c r="Y102">
        <f>Tabela3[[#This Row],[TOTAL CERTIFICADOS EMITIDOS/2025]]</f>
        <v>0</v>
      </c>
      <c r="Z102">
        <f>Tabela3[[#This Row],[1º trim/2025]]</f>
        <v>0</v>
      </c>
      <c r="AA102">
        <f>Tabela3[[#This Row],[2º trim/2025]]</f>
        <v>0</v>
      </c>
      <c r="AB102">
        <f>Tabela3[[#This Row],[3º trim/2025]]</f>
        <v>0</v>
      </c>
      <c r="AC102">
        <f>Tabela3[[#This Row],[4º trim/2025]]</f>
        <v>0</v>
      </c>
    </row>
    <row r="103" spans="1:29" x14ac:dyDescent="0.25">
      <c r="A103" s="293">
        <f>Tabela3[[#This Row],[MODALIDADE]]</f>
        <v>0</v>
      </c>
      <c r="B103" s="293">
        <f>Tabela3[[#This Row],[ID DA PLANILHA]]</f>
        <v>102</v>
      </c>
      <c r="C103" s="293">
        <f>Tabela3[[#This Row],[ANO]]</f>
        <v>1</v>
      </c>
      <c r="D103" s="293">
        <f>Tabela3[[#This Row],[SEI]]</f>
        <v>0</v>
      </c>
      <c r="E103" s="294" t="str">
        <f>Tabela3[[#This Row],[NOME DO Curso]]</f>
        <v>46A/18CM - UMUARAMA</v>
      </c>
      <c r="F103" s="294">
        <f>Tabela3[[#This Row],[NENHUMA CLASSIFICAÇÃO COPILOT]]</f>
        <v>0</v>
      </c>
      <c r="G103">
        <f>Tabela3[[#This Row],[Capacitação em Direitos Humanos, Gênero, Raça e Etnia; e em Depoimento Especial" - 0148945-13.2024.8.16.6000]]</f>
        <v>0</v>
      </c>
      <c r="H103">
        <f>Tabela3[[#This Row],[Justiça Restaurativa - 0148919-15.2024.8.16.6000]]</f>
        <v>0</v>
      </c>
      <c r="I103">
        <f>Tabela3[[#This Row],[Capacitação de Facilitadores 0148959-94.2024.8.16.6000]]</f>
        <v>0</v>
      </c>
      <c r="J103">
        <f>Tabela3[[#This Row],[Acessibilidade e Inclusão - 0148938-21.2024.8.16.6000]]</f>
        <v>0</v>
      </c>
      <c r="K103">
        <f>Tabela3[[#This Row],[Política de Prevenção e Enfrentamento do Assédio Moral, do Assédio Sexual e da Discriminação.0148908-83.2024.8.16.6000]]</f>
        <v>0</v>
      </c>
      <c r="L103">
        <f>Tabela3[[#This Row],[SOCIOAMBIENTAL]]</f>
        <v>0</v>
      </c>
      <c r="M103">
        <f>Tabela3[[#This Row],[SUSTENTABILIDADE
https://portal.tjpr.jus.br/portletforms/frm.do?idFormulario=7430
0017859-16.2024.8.16.6000]]</f>
        <v>0</v>
      </c>
      <c r="N103">
        <f>Tabela3[[#This Row],[CURSO PARA MAGISTRADOS]]</f>
        <v>0</v>
      </c>
      <c r="O103">
        <f>Tabela3[[#This Row],[LIVRO DE REGISTRO]]</f>
        <v>0</v>
      </c>
      <c r="P103">
        <f>Tabela3[[#This Row],[DATA DO ULTIMO REGISTRO]]</f>
        <v>0</v>
      </c>
      <c r="Q103">
        <f>Tabela3[[#This Row],[REG DE INSTRUTORES2]]</f>
        <v>0</v>
      </c>
      <c r="R103">
        <f>Tabela3[[#This Row],[REGISTRO DE INSTRUTORES NO SEI]]</f>
        <v>0</v>
      </c>
      <c r="S103">
        <f>Tabela3[[#This Row],[2021]]</f>
        <v>0</v>
      </c>
      <c r="T103">
        <f>Tabela3[[#This Row],[2022]]</f>
        <v>0</v>
      </c>
      <c r="U103">
        <f>Tabela3[[#This Row],[2023]]</f>
        <v>0</v>
      </c>
      <c r="V103">
        <f>Tabela3[[#This Row],[REGISTRO NO SEI/2024]]</f>
        <v>0</v>
      </c>
      <c r="W103">
        <f>Tabela3[[#This Row],[2024]]</f>
        <v>0</v>
      </c>
      <c r="X103">
        <f>Tabela3[[#This Row],[REGISTRO NO SEI/2025]]</f>
        <v>0</v>
      </c>
      <c r="Y103">
        <f>Tabela3[[#This Row],[TOTAL CERTIFICADOS EMITIDOS/2025]]</f>
        <v>0</v>
      </c>
      <c r="Z103">
        <f>Tabela3[[#This Row],[1º trim/2025]]</f>
        <v>0</v>
      </c>
      <c r="AA103">
        <f>Tabela3[[#This Row],[2º trim/2025]]</f>
        <v>0</v>
      </c>
      <c r="AB103">
        <f>Tabela3[[#This Row],[3º trim/2025]]</f>
        <v>0</v>
      </c>
      <c r="AC103">
        <f>Tabela3[[#This Row],[4º trim/2025]]</f>
        <v>0</v>
      </c>
    </row>
    <row r="104" spans="1:29" x14ac:dyDescent="0.25">
      <c r="A104" s="293">
        <f>Tabela3[[#This Row],[MODALIDADE]]</f>
        <v>0</v>
      </c>
      <c r="B104" s="293">
        <f>Tabela3[[#This Row],[ID DA PLANILHA]]</f>
        <v>103</v>
      </c>
      <c r="C104" s="293">
        <f>Tabela3[[#This Row],[ANO]]</f>
        <v>1</v>
      </c>
      <c r="D104" s="293">
        <f>Tabela3[[#This Row],[SEI]]</f>
        <v>0</v>
      </c>
      <c r="E104" s="294" t="str">
        <f>Tabela3[[#This Row],[NOME DO Curso]]</f>
        <v>46B/18CM - UMUARAMA</v>
      </c>
      <c r="F104" s="294">
        <f>Tabela3[[#This Row],[NENHUMA CLASSIFICAÇÃO COPILOT]]</f>
        <v>0</v>
      </c>
      <c r="G104">
        <f>Tabela3[[#This Row],[Capacitação em Direitos Humanos, Gênero, Raça e Etnia; e em Depoimento Especial" - 0148945-13.2024.8.16.6000]]</f>
        <v>0</v>
      </c>
      <c r="H104">
        <f>Tabela3[[#This Row],[Justiça Restaurativa - 0148919-15.2024.8.16.6000]]</f>
        <v>0</v>
      </c>
      <c r="I104">
        <f>Tabela3[[#This Row],[Capacitação de Facilitadores 0148959-94.2024.8.16.6000]]</f>
        <v>0</v>
      </c>
      <c r="J104">
        <f>Tabela3[[#This Row],[Acessibilidade e Inclusão - 0148938-21.2024.8.16.6000]]</f>
        <v>0</v>
      </c>
      <c r="K104">
        <f>Tabela3[[#This Row],[Política de Prevenção e Enfrentamento do Assédio Moral, do Assédio Sexual e da Discriminação.0148908-83.2024.8.16.6000]]</f>
        <v>0</v>
      </c>
      <c r="L104">
        <f>Tabela3[[#This Row],[SOCIOAMBIENTAL]]</f>
        <v>0</v>
      </c>
      <c r="M104">
        <f>Tabela3[[#This Row],[SUSTENTABILIDADE
https://portal.tjpr.jus.br/portletforms/frm.do?idFormulario=7430
0017859-16.2024.8.16.6000]]</f>
        <v>0</v>
      </c>
      <c r="N104">
        <f>Tabela3[[#This Row],[CURSO PARA MAGISTRADOS]]</f>
        <v>0</v>
      </c>
      <c r="O104">
        <f>Tabela3[[#This Row],[LIVRO DE REGISTRO]]</f>
        <v>0</v>
      </c>
      <c r="P104">
        <f>Tabela3[[#This Row],[DATA DO ULTIMO REGISTRO]]</f>
        <v>0</v>
      </c>
      <c r="Q104">
        <f>Tabela3[[#This Row],[REG DE INSTRUTORES2]]</f>
        <v>0</v>
      </c>
      <c r="R104">
        <f>Tabela3[[#This Row],[REGISTRO DE INSTRUTORES NO SEI]]</f>
        <v>0</v>
      </c>
      <c r="S104">
        <f>Tabela3[[#This Row],[2021]]</f>
        <v>0</v>
      </c>
      <c r="T104">
        <f>Tabela3[[#This Row],[2022]]</f>
        <v>0</v>
      </c>
      <c r="U104">
        <f>Tabela3[[#This Row],[2023]]</f>
        <v>0</v>
      </c>
      <c r="V104">
        <f>Tabela3[[#This Row],[REGISTRO NO SEI/2024]]</f>
        <v>0</v>
      </c>
      <c r="W104">
        <f>Tabela3[[#This Row],[2024]]</f>
        <v>0</v>
      </c>
      <c r="X104">
        <f>Tabela3[[#This Row],[REGISTRO NO SEI/2025]]</f>
        <v>0</v>
      </c>
      <c r="Y104">
        <f>Tabela3[[#This Row],[TOTAL CERTIFICADOS EMITIDOS/2025]]</f>
        <v>0</v>
      </c>
      <c r="Z104">
        <f>Tabela3[[#This Row],[1º trim/2025]]</f>
        <v>0</v>
      </c>
      <c r="AA104">
        <f>Tabela3[[#This Row],[2º trim/2025]]</f>
        <v>0</v>
      </c>
      <c r="AB104">
        <f>Tabela3[[#This Row],[3º trim/2025]]</f>
        <v>0</v>
      </c>
      <c r="AC104">
        <f>Tabela3[[#This Row],[4º trim/2025]]</f>
        <v>0</v>
      </c>
    </row>
    <row r="105" spans="1:29" x14ac:dyDescent="0.25">
      <c r="A105" s="293">
        <f>Tabela3[[#This Row],[MODALIDADE]]</f>
        <v>0</v>
      </c>
      <c r="B105" s="293">
        <f>Tabela3[[#This Row],[ID DA PLANILHA]]</f>
        <v>104</v>
      </c>
      <c r="C105" s="293">
        <f>Tabela3[[#This Row],[ANO]]</f>
        <v>1</v>
      </c>
      <c r="D105" s="293">
        <f>Tabela3[[#This Row],[SEI]]</f>
        <v>0</v>
      </c>
      <c r="E105" s="294" t="str">
        <f>Tabela3[[#This Row],[NOME DO Curso]]</f>
        <v>47A/18CM - MANOEL RIBAS</v>
      </c>
      <c r="F105" s="294">
        <f>Tabela3[[#This Row],[NENHUMA CLASSIFICAÇÃO COPILOT]]</f>
        <v>0</v>
      </c>
      <c r="G105">
        <f>Tabela3[[#This Row],[Capacitação em Direitos Humanos, Gênero, Raça e Etnia; e em Depoimento Especial" - 0148945-13.2024.8.16.6000]]</f>
        <v>0</v>
      </c>
      <c r="H105">
        <f>Tabela3[[#This Row],[Justiça Restaurativa - 0148919-15.2024.8.16.6000]]</f>
        <v>0</v>
      </c>
      <c r="I105">
        <f>Tabela3[[#This Row],[Capacitação de Facilitadores 0148959-94.2024.8.16.6000]]</f>
        <v>0</v>
      </c>
      <c r="J105">
        <f>Tabela3[[#This Row],[Acessibilidade e Inclusão - 0148938-21.2024.8.16.6000]]</f>
        <v>0</v>
      </c>
      <c r="K105">
        <f>Tabela3[[#This Row],[Política de Prevenção e Enfrentamento do Assédio Moral, do Assédio Sexual e da Discriminação.0148908-83.2024.8.16.6000]]</f>
        <v>0</v>
      </c>
      <c r="L105">
        <f>Tabela3[[#This Row],[SOCIOAMBIENTAL]]</f>
        <v>0</v>
      </c>
      <c r="M105">
        <f>Tabela3[[#This Row],[SUSTENTABILIDADE
https://portal.tjpr.jus.br/portletforms/frm.do?idFormulario=7430
0017859-16.2024.8.16.6000]]</f>
        <v>0</v>
      </c>
      <c r="N105">
        <f>Tabela3[[#This Row],[CURSO PARA MAGISTRADOS]]</f>
        <v>0</v>
      </c>
      <c r="O105">
        <f>Tabela3[[#This Row],[LIVRO DE REGISTRO]]</f>
        <v>0</v>
      </c>
      <c r="P105">
        <f>Tabela3[[#This Row],[DATA DO ULTIMO REGISTRO]]</f>
        <v>0</v>
      </c>
      <c r="Q105">
        <f>Tabela3[[#This Row],[REG DE INSTRUTORES2]]</f>
        <v>0</v>
      </c>
      <c r="R105">
        <f>Tabela3[[#This Row],[REGISTRO DE INSTRUTORES NO SEI]]</f>
        <v>0</v>
      </c>
      <c r="S105">
        <f>Tabela3[[#This Row],[2021]]</f>
        <v>0</v>
      </c>
      <c r="T105">
        <f>Tabela3[[#This Row],[2022]]</f>
        <v>0</v>
      </c>
      <c r="U105">
        <f>Tabela3[[#This Row],[2023]]</f>
        <v>0</v>
      </c>
      <c r="V105">
        <f>Tabela3[[#This Row],[REGISTRO NO SEI/2024]]</f>
        <v>0</v>
      </c>
      <c r="W105">
        <f>Tabela3[[#This Row],[2024]]</f>
        <v>0</v>
      </c>
      <c r="X105">
        <f>Tabela3[[#This Row],[REGISTRO NO SEI/2025]]</f>
        <v>0</v>
      </c>
      <c r="Y105">
        <f>Tabela3[[#This Row],[TOTAL CERTIFICADOS EMITIDOS/2025]]</f>
        <v>0</v>
      </c>
      <c r="Z105">
        <f>Tabela3[[#This Row],[1º trim/2025]]</f>
        <v>0</v>
      </c>
      <c r="AA105">
        <f>Tabela3[[#This Row],[2º trim/2025]]</f>
        <v>0</v>
      </c>
      <c r="AB105">
        <f>Tabela3[[#This Row],[3º trim/2025]]</f>
        <v>0</v>
      </c>
      <c r="AC105">
        <f>Tabela3[[#This Row],[4º trim/2025]]</f>
        <v>0</v>
      </c>
    </row>
    <row r="106" spans="1:29" x14ac:dyDescent="0.25">
      <c r="A106" s="293">
        <f>Tabela3[[#This Row],[MODALIDADE]]</f>
        <v>0</v>
      </c>
      <c r="B106" s="293">
        <f>Tabela3[[#This Row],[ID DA PLANILHA]]</f>
        <v>105</v>
      </c>
      <c r="C106" s="293">
        <f>Tabela3[[#This Row],[ANO]]</f>
        <v>1</v>
      </c>
      <c r="D106" s="293">
        <f>Tabela3[[#This Row],[SEI]]</f>
        <v>0</v>
      </c>
      <c r="E106" s="294" t="str">
        <f>Tabela3[[#This Row],[NOME DO Curso]]</f>
        <v>48A/18CM - CURITIBA</v>
      </c>
      <c r="F106" s="294">
        <f>Tabela3[[#This Row],[NENHUMA CLASSIFICAÇÃO COPILOT]]</f>
        <v>0</v>
      </c>
      <c r="G106">
        <f>Tabela3[[#This Row],[Capacitação em Direitos Humanos, Gênero, Raça e Etnia; e em Depoimento Especial" - 0148945-13.2024.8.16.6000]]</f>
        <v>0</v>
      </c>
      <c r="H106">
        <f>Tabela3[[#This Row],[Justiça Restaurativa - 0148919-15.2024.8.16.6000]]</f>
        <v>0</v>
      </c>
      <c r="I106">
        <f>Tabela3[[#This Row],[Capacitação de Facilitadores 0148959-94.2024.8.16.6000]]</f>
        <v>0</v>
      </c>
      <c r="J106">
        <f>Tabela3[[#This Row],[Acessibilidade e Inclusão - 0148938-21.2024.8.16.6000]]</f>
        <v>0</v>
      </c>
      <c r="K106">
        <f>Tabela3[[#This Row],[Política de Prevenção e Enfrentamento do Assédio Moral, do Assédio Sexual e da Discriminação.0148908-83.2024.8.16.6000]]</f>
        <v>0</v>
      </c>
      <c r="L106">
        <f>Tabela3[[#This Row],[SOCIOAMBIENTAL]]</f>
        <v>0</v>
      </c>
      <c r="M106">
        <f>Tabela3[[#This Row],[SUSTENTABILIDADE
https://portal.tjpr.jus.br/portletforms/frm.do?idFormulario=7430
0017859-16.2024.8.16.6000]]</f>
        <v>0</v>
      </c>
      <c r="N106">
        <f>Tabela3[[#This Row],[CURSO PARA MAGISTRADOS]]</f>
        <v>0</v>
      </c>
      <c r="O106">
        <f>Tabela3[[#This Row],[LIVRO DE REGISTRO]]</f>
        <v>0</v>
      </c>
      <c r="P106">
        <f>Tabela3[[#This Row],[DATA DO ULTIMO REGISTRO]]</f>
        <v>0</v>
      </c>
      <c r="Q106">
        <f>Tabela3[[#This Row],[REG DE INSTRUTORES2]]</f>
        <v>0</v>
      </c>
      <c r="R106">
        <f>Tabela3[[#This Row],[REGISTRO DE INSTRUTORES NO SEI]]</f>
        <v>0</v>
      </c>
      <c r="S106">
        <f>Tabela3[[#This Row],[2021]]</f>
        <v>0</v>
      </c>
      <c r="T106">
        <f>Tabela3[[#This Row],[2022]]</f>
        <v>0</v>
      </c>
      <c r="U106">
        <f>Tabela3[[#This Row],[2023]]</f>
        <v>0</v>
      </c>
      <c r="V106">
        <f>Tabela3[[#This Row],[REGISTRO NO SEI/2024]]</f>
        <v>0</v>
      </c>
      <c r="W106">
        <f>Tabela3[[#This Row],[2024]]</f>
        <v>0</v>
      </c>
      <c r="X106">
        <f>Tabela3[[#This Row],[REGISTRO NO SEI/2025]]</f>
        <v>0</v>
      </c>
      <c r="Y106">
        <f>Tabela3[[#This Row],[TOTAL CERTIFICADOS EMITIDOS/2025]]</f>
        <v>0</v>
      </c>
      <c r="Z106">
        <f>Tabela3[[#This Row],[1º trim/2025]]</f>
        <v>0</v>
      </c>
      <c r="AA106">
        <f>Tabela3[[#This Row],[2º trim/2025]]</f>
        <v>0</v>
      </c>
      <c r="AB106">
        <f>Tabela3[[#This Row],[3º trim/2025]]</f>
        <v>0</v>
      </c>
      <c r="AC106">
        <f>Tabela3[[#This Row],[4º trim/2025]]</f>
        <v>0</v>
      </c>
    </row>
    <row r="107" spans="1:29" x14ac:dyDescent="0.25">
      <c r="A107" s="293">
        <f>Tabela3[[#This Row],[MODALIDADE]]</f>
        <v>0</v>
      </c>
      <c r="B107" s="293">
        <f>Tabela3[[#This Row],[ID DA PLANILHA]]</f>
        <v>106</v>
      </c>
      <c r="C107" s="293">
        <f>Tabela3[[#This Row],[ANO]]</f>
        <v>1</v>
      </c>
      <c r="D107" s="293">
        <f>Tabela3[[#This Row],[SEI]]</f>
        <v>0</v>
      </c>
      <c r="E107" s="294" t="str">
        <f>Tabela3[[#This Row],[NOME DO Curso]]</f>
        <v>4A/17CM</v>
      </c>
      <c r="F107" s="294">
        <f>Tabela3[[#This Row],[NENHUMA CLASSIFICAÇÃO COPILOT]]</f>
        <v>0</v>
      </c>
      <c r="G107">
        <f>Tabela3[[#This Row],[Capacitação em Direitos Humanos, Gênero, Raça e Etnia; e em Depoimento Especial" - 0148945-13.2024.8.16.6000]]</f>
        <v>0</v>
      </c>
      <c r="H107">
        <f>Tabela3[[#This Row],[Justiça Restaurativa - 0148919-15.2024.8.16.6000]]</f>
        <v>0</v>
      </c>
      <c r="I107">
        <f>Tabela3[[#This Row],[Capacitação de Facilitadores 0148959-94.2024.8.16.6000]]</f>
        <v>0</v>
      </c>
      <c r="J107">
        <f>Tabela3[[#This Row],[Acessibilidade e Inclusão - 0148938-21.2024.8.16.6000]]</f>
        <v>0</v>
      </c>
      <c r="K107">
        <f>Tabela3[[#This Row],[Política de Prevenção e Enfrentamento do Assédio Moral, do Assédio Sexual e da Discriminação.0148908-83.2024.8.16.6000]]</f>
        <v>0</v>
      </c>
      <c r="L107">
        <f>Tabela3[[#This Row],[SOCIOAMBIENTAL]]</f>
        <v>0</v>
      </c>
      <c r="M107">
        <f>Tabela3[[#This Row],[SUSTENTABILIDADE
https://portal.tjpr.jus.br/portletforms/frm.do?idFormulario=7430
0017859-16.2024.8.16.6000]]</f>
        <v>0</v>
      </c>
      <c r="N107">
        <f>Tabela3[[#This Row],[CURSO PARA MAGISTRADOS]]</f>
        <v>0</v>
      </c>
      <c r="O107">
        <f>Tabela3[[#This Row],[LIVRO DE REGISTRO]]</f>
        <v>0</v>
      </c>
      <c r="P107">
        <f>Tabela3[[#This Row],[DATA DO ULTIMO REGISTRO]]</f>
        <v>0</v>
      </c>
      <c r="Q107">
        <f>Tabela3[[#This Row],[REG DE INSTRUTORES2]]</f>
        <v>0</v>
      </c>
      <c r="R107">
        <f>Tabela3[[#This Row],[REGISTRO DE INSTRUTORES NO SEI]]</f>
        <v>0</v>
      </c>
      <c r="S107">
        <f>Tabela3[[#This Row],[2021]]</f>
        <v>0</v>
      </c>
      <c r="T107">
        <f>Tabela3[[#This Row],[2022]]</f>
        <v>0</v>
      </c>
      <c r="U107">
        <f>Tabela3[[#This Row],[2023]]</f>
        <v>0</v>
      </c>
      <c r="V107">
        <f>Tabela3[[#This Row],[REGISTRO NO SEI/2024]]</f>
        <v>0</v>
      </c>
      <c r="W107">
        <f>Tabela3[[#This Row],[2024]]</f>
        <v>0</v>
      </c>
      <c r="X107">
        <f>Tabela3[[#This Row],[REGISTRO NO SEI/2025]]</f>
        <v>0</v>
      </c>
      <c r="Y107">
        <f>Tabela3[[#This Row],[TOTAL CERTIFICADOS EMITIDOS/2025]]</f>
        <v>0</v>
      </c>
      <c r="Z107">
        <f>Tabela3[[#This Row],[1º trim/2025]]</f>
        <v>0</v>
      </c>
      <c r="AA107">
        <f>Tabela3[[#This Row],[2º trim/2025]]</f>
        <v>0</v>
      </c>
      <c r="AB107">
        <f>Tabela3[[#This Row],[3º trim/2025]]</f>
        <v>0</v>
      </c>
      <c r="AC107">
        <f>Tabela3[[#This Row],[4º trim/2025]]</f>
        <v>0</v>
      </c>
    </row>
    <row r="108" spans="1:29" x14ac:dyDescent="0.25">
      <c r="A108" s="293">
        <f>Tabela3[[#This Row],[MODALIDADE]]</f>
        <v>0</v>
      </c>
      <c r="B108" s="293">
        <f>Tabela3[[#This Row],[ID DA PLANILHA]]</f>
        <v>107</v>
      </c>
      <c r="C108" s="293">
        <f>Tabela3[[#This Row],[ANO]]</f>
        <v>1</v>
      </c>
      <c r="D108" s="293">
        <f>Tabela3[[#This Row],[SEI]]</f>
        <v>0</v>
      </c>
      <c r="E108" s="294" t="str">
        <f>Tabela3[[#This Row],[NOME DO Curso]]</f>
        <v>4A/18CM - PONTA GROSSA</v>
      </c>
      <c r="F108" s="294">
        <f>Tabela3[[#This Row],[NENHUMA CLASSIFICAÇÃO COPILOT]]</f>
        <v>0</v>
      </c>
      <c r="G108">
        <f>Tabela3[[#This Row],[Capacitação em Direitos Humanos, Gênero, Raça e Etnia; e em Depoimento Especial" - 0148945-13.2024.8.16.6000]]</f>
        <v>0</v>
      </c>
      <c r="H108">
        <f>Tabela3[[#This Row],[Justiça Restaurativa - 0148919-15.2024.8.16.6000]]</f>
        <v>0</v>
      </c>
      <c r="I108">
        <f>Tabela3[[#This Row],[Capacitação de Facilitadores 0148959-94.2024.8.16.6000]]</f>
        <v>0</v>
      </c>
      <c r="J108">
        <f>Tabela3[[#This Row],[Acessibilidade e Inclusão - 0148938-21.2024.8.16.6000]]</f>
        <v>0</v>
      </c>
      <c r="K108">
        <f>Tabela3[[#This Row],[Política de Prevenção e Enfrentamento do Assédio Moral, do Assédio Sexual e da Discriminação.0148908-83.2024.8.16.6000]]</f>
        <v>0</v>
      </c>
      <c r="L108">
        <f>Tabela3[[#This Row],[SOCIOAMBIENTAL]]</f>
        <v>0</v>
      </c>
      <c r="M108">
        <f>Tabela3[[#This Row],[SUSTENTABILIDADE
https://portal.tjpr.jus.br/portletforms/frm.do?idFormulario=7430
0017859-16.2024.8.16.6000]]</f>
        <v>0</v>
      </c>
      <c r="N108">
        <f>Tabela3[[#This Row],[CURSO PARA MAGISTRADOS]]</f>
        <v>0</v>
      </c>
      <c r="O108">
        <f>Tabela3[[#This Row],[LIVRO DE REGISTRO]]</f>
        <v>0</v>
      </c>
      <c r="P108">
        <f>Tabela3[[#This Row],[DATA DO ULTIMO REGISTRO]]</f>
        <v>0</v>
      </c>
      <c r="Q108">
        <f>Tabela3[[#This Row],[REG DE INSTRUTORES2]]</f>
        <v>0</v>
      </c>
      <c r="R108">
        <f>Tabela3[[#This Row],[REGISTRO DE INSTRUTORES NO SEI]]</f>
        <v>0</v>
      </c>
      <c r="S108">
        <f>Tabela3[[#This Row],[2021]]</f>
        <v>0</v>
      </c>
      <c r="T108">
        <f>Tabela3[[#This Row],[2022]]</f>
        <v>0</v>
      </c>
      <c r="U108">
        <f>Tabela3[[#This Row],[2023]]</f>
        <v>0</v>
      </c>
      <c r="V108">
        <f>Tabela3[[#This Row],[REGISTRO NO SEI/2024]]</f>
        <v>0</v>
      </c>
      <c r="W108">
        <f>Tabela3[[#This Row],[2024]]</f>
        <v>0</v>
      </c>
      <c r="X108">
        <f>Tabela3[[#This Row],[REGISTRO NO SEI/2025]]</f>
        <v>0</v>
      </c>
      <c r="Y108">
        <f>Tabela3[[#This Row],[TOTAL CERTIFICADOS EMITIDOS/2025]]</f>
        <v>0</v>
      </c>
      <c r="Z108">
        <f>Tabela3[[#This Row],[1º trim/2025]]</f>
        <v>0</v>
      </c>
      <c r="AA108">
        <f>Tabela3[[#This Row],[2º trim/2025]]</f>
        <v>0</v>
      </c>
      <c r="AB108">
        <f>Tabela3[[#This Row],[3º trim/2025]]</f>
        <v>0</v>
      </c>
      <c r="AC108">
        <f>Tabela3[[#This Row],[4º trim/2025]]</f>
        <v>0</v>
      </c>
    </row>
    <row r="109" spans="1:29" x14ac:dyDescent="0.25">
      <c r="A109" s="293">
        <f>Tabela3[[#This Row],[MODALIDADE]]</f>
        <v>0</v>
      </c>
      <c r="B109" s="293">
        <f>Tabela3[[#This Row],[ID DA PLANILHA]]</f>
        <v>108</v>
      </c>
      <c r="C109" s="293">
        <f>Tabela3[[#This Row],[ANO]]</f>
        <v>1</v>
      </c>
      <c r="D109" s="293">
        <f>Tabela3[[#This Row],[SEI]]</f>
        <v>0</v>
      </c>
      <c r="E109" s="294" t="str">
        <f>Tabela3[[#This Row],[NOME DO Curso]]</f>
        <v>4B/17CM</v>
      </c>
      <c r="F109" s="294">
        <f>Tabela3[[#This Row],[NENHUMA CLASSIFICAÇÃO COPILOT]]</f>
        <v>0</v>
      </c>
      <c r="G109">
        <f>Tabela3[[#This Row],[Capacitação em Direitos Humanos, Gênero, Raça e Etnia; e em Depoimento Especial" - 0148945-13.2024.8.16.6000]]</f>
        <v>0</v>
      </c>
      <c r="H109">
        <f>Tabela3[[#This Row],[Justiça Restaurativa - 0148919-15.2024.8.16.6000]]</f>
        <v>0</v>
      </c>
      <c r="I109">
        <f>Tabela3[[#This Row],[Capacitação de Facilitadores 0148959-94.2024.8.16.6000]]</f>
        <v>0</v>
      </c>
      <c r="J109">
        <f>Tabela3[[#This Row],[Acessibilidade e Inclusão - 0148938-21.2024.8.16.6000]]</f>
        <v>0</v>
      </c>
      <c r="K109">
        <f>Tabela3[[#This Row],[Política de Prevenção e Enfrentamento do Assédio Moral, do Assédio Sexual e da Discriminação.0148908-83.2024.8.16.6000]]</f>
        <v>0</v>
      </c>
      <c r="L109">
        <f>Tabela3[[#This Row],[SOCIOAMBIENTAL]]</f>
        <v>0</v>
      </c>
      <c r="M109">
        <f>Tabela3[[#This Row],[SUSTENTABILIDADE
https://portal.tjpr.jus.br/portletforms/frm.do?idFormulario=7430
0017859-16.2024.8.16.6000]]</f>
        <v>0</v>
      </c>
      <c r="N109">
        <f>Tabela3[[#This Row],[CURSO PARA MAGISTRADOS]]</f>
        <v>0</v>
      </c>
      <c r="O109">
        <f>Tabela3[[#This Row],[LIVRO DE REGISTRO]]</f>
        <v>0</v>
      </c>
      <c r="P109">
        <f>Tabela3[[#This Row],[DATA DO ULTIMO REGISTRO]]</f>
        <v>0</v>
      </c>
      <c r="Q109">
        <f>Tabela3[[#This Row],[REG DE INSTRUTORES2]]</f>
        <v>0</v>
      </c>
      <c r="R109">
        <f>Tabela3[[#This Row],[REGISTRO DE INSTRUTORES NO SEI]]</f>
        <v>0</v>
      </c>
      <c r="S109">
        <f>Tabela3[[#This Row],[2021]]</f>
        <v>0</v>
      </c>
      <c r="T109">
        <f>Tabela3[[#This Row],[2022]]</f>
        <v>0</v>
      </c>
      <c r="U109">
        <f>Tabela3[[#This Row],[2023]]</f>
        <v>0</v>
      </c>
      <c r="V109">
        <f>Tabela3[[#This Row],[REGISTRO NO SEI/2024]]</f>
        <v>0</v>
      </c>
      <c r="W109">
        <f>Tabela3[[#This Row],[2024]]</f>
        <v>0</v>
      </c>
      <c r="X109">
        <f>Tabela3[[#This Row],[REGISTRO NO SEI/2025]]</f>
        <v>0</v>
      </c>
      <c r="Y109">
        <f>Tabela3[[#This Row],[TOTAL CERTIFICADOS EMITIDOS/2025]]</f>
        <v>0</v>
      </c>
      <c r="Z109">
        <f>Tabela3[[#This Row],[1º trim/2025]]</f>
        <v>0</v>
      </c>
      <c r="AA109">
        <f>Tabela3[[#This Row],[2º trim/2025]]</f>
        <v>0</v>
      </c>
      <c r="AB109">
        <f>Tabela3[[#This Row],[3º trim/2025]]</f>
        <v>0</v>
      </c>
      <c r="AC109">
        <f>Tabela3[[#This Row],[4º trim/2025]]</f>
        <v>0</v>
      </c>
    </row>
    <row r="110" spans="1:29" x14ac:dyDescent="0.25">
      <c r="A110" s="293">
        <f>Tabela3[[#This Row],[MODALIDADE]]</f>
        <v>0</v>
      </c>
      <c r="B110" s="293">
        <f>Tabela3[[#This Row],[ID DA PLANILHA]]</f>
        <v>109</v>
      </c>
      <c r="C110" s="293">
        <f>Tabela3[[#This Row],[ANO]]</f>
        <v>1</v>
      </c>
      <c r="D110" s="293">
        <f>Tabela3[[#This Row],[SEI]]</f>
        <v>0</v>
      </c>
      <c r="E110" s="294" t="str">
        <f>Tabela3[[#This Row],[NOME DO Curso]]</f>
        <v>4C/17CM</v>
      </c>
      <c r="F110" s="294">
        <f>Tabela3[[#This Row],[NENHUMA CLASSIFICAÇÃO COPILOT]]</f>
        <v>0</v>
      </c>
      <c r="G110">
        <f>Tabela3[[#This Row],[Capacitação em Direitos Humanos, Gênero, Raça e Etnia; e em Depoimento Especial" - 0148945-13.2024.8.16.6000]]</f>
        <v>0</v>
      </c>
      <c r="H110">
        <f>Tabela3[[#This Row],[Justiça Restaurativa - 0148919-15.2024.8.16.6000]]</f>
        <v>0</v>
      </c>
      <c r="I110">
        <f>Tabela3[[#This Row],[Capacitação de Facilitadores 0148959-94.2024.8.16.6000]]</f>
        <v>0</v>
      </c>
      <c r="J110">
        <f>Tabela3[[#This Row],[Acessibilidade e Inclusão - 0148938-21.2024.8.16.6000]]</f>
        <v>0</v>
      </c>
      <c r="K110">
        <f>Tabela3[[#This Row],[Política de Prevenção e Enfrentamento do Assédio Moral, do Assédio Sexual e da Discriminação.0148908-83.2024.8.16.6000]]</f>
        <v>0</v>
      </c>
      <c r="L110">
        <f>Tabela3[[#This Row],[SOCIOAMBIENTAL]]</f>
        <v>0</v>
      </c>
      <c r="M110">
        <f>Tabela3[[#This Row],[SUSTENTABILIDADE
https://portal.tjpr.jus.br/portletforms/frm.do?idFormulario=7430
0017859-16.2024.8.16.6000]]</f>
        <v>0</v>
      </c>
      <c r="N110">
        <f>Tabela3[[#This Row],[CURSO PARA MAGISTRADOS]]</f>
        <v>0</v>
      </c>
      <c r="O110">
        <f>Tabela3[[#This Row],[LIVRO DE REGISTRO]]</f>
        <v>0</v>
      </c>
      <c r="P110">
        <f>Tabela3[[#This Row],[DATA DO ULTIMO REGISTRO]]</f>
        <v>0</v>
      </c>
      <c r="Q110">
        <f>Tabela3[[#This Row],[REG DE INSTRUTORES2]]</f>
        <v>0</v>
      </c>
      <c r="R110">
        <f>Tabela3[[#This Row],[REGISTRO DE INSTRUTORES NO SEI]]</f>
        <v>0</v>
      </c>
      <c r="S110">
        <f>Tabela3[[#This Row],[2021]]</f>
        <v>0</v>
      </c>
      <c r="T110">
        <f>Tabela3[[#This Row],[2022]]</f>
        <v>0</v>
      </c>
      <c r="U110">
        <f>Tabela3[[#This Row],[2023]]</f>
        <v>0</v>
      </c>
      <c r="V110">
        <f>Tabela3[[#This Row],[REGISTRO NO SEI/2024]]</f>
        <v>0</v>
      </c>
      <c r="W110">
        <f>Tabela3[[#This Row],[2024]]</f>
        <v>0</v>
      </c>
      <c r="X110">
        <f>Tabela3[[#This Row],[REGISTRO NO SEI/2025]]</f>
        <v>0</v>
      </c>
      <c r="Y110">
        <f>Tabela3[[#This Row],[TOTAL CERTIFICADOS EMITIDOS/2025]]</f>
        <v>0</v>
      </c>
      <c r="Z110">
        <f>Tabela3[[#This Row],[1º trim/2025]]</f>
        <v>0</v>
      </c>
      <c r="AA110">
        <f>Tabela3[[#This Row],[2º trim/2025]]</f>
        <v>0</v>
      </c>
      <c r="AB110">
        <f>Tabela3[[#This Row],[3º trim/2025]]</f>
        <v>0</v>
      </c>
      <c r="AC110">
        <f>Tabela3[[#This Row],[4º trim/2025]]</f>
        <v>0</v>
      </c>
    </row>
    <row r="111" spans="1:29" x14ac:dyDescent="0.25">
      <c r="A111" s="293">
        <f>Tabela3[[#This Row],[MODALIDADE]]</f>
        <v>0</v>
      </c>
      <c r="B111" s="293">
        <f>Tabela3[[#This Row],[ID DA PLANILHA]]</f>
        <v>110</v>
      </c>
      <c r="C111" s="293">
        <f>Tabela3[[#This Row],[ANO]]</f>
        <v>1</v>
      </c>
      <c r="D111" s="293">
        <f>Tabela3[[#This Row],[SEI]]</f>
        <v>0</v>
      </c>
      <c r="E111" s="294" t="str">
        <f>Tabela3[[#This Row],[NOME DO Curso]]</f>
        <v>4D/17CM</v>
      </c>
      <c r="F111" s="294">
        <f>Tabela3[[#This Row],[NENHUMA CLASSIFICAÇÃO COPILOT]]</f>
        <v>0</v>
      </c>
      <c r="G111">
        <f>Tabela3[[#This Row],[Capacitação em Direitos Humanos, Gênero, Raça e Etnia; e em Depoimento Especial" - 0148945-13.2024.8.16.6000]]</f>
        <v>0</v>
      </c>
      <c r="H111">
        <f>Tabela3[[#This Row],[Justiça Restaurativa - 0148919-15.2024.8.16.6000]]</f>
        <v>0</v>
      </c>
      <c r="I111">
        <f>Tabela3[[#This Row],[Capacitação de Facilitadores 0148959-94.2024.8.16.6000]]</f>
        <v>0</v>
      </c>
      <c r="J111">
        <f>Tabela3[[#This Row],[Acessibilidade e Inclusão - 0148938-21.2024.8.16.6000]]</f>
        <v>0</v>
      </c>
      <c r="K111">
        <f>Tabela3[[#This Row],[Política de Prevenção e Enfrentamento do Assédio Moral, do Assédio Sexual e da Discriminação.0148908-83.2024.8.16.6000]]</f>
        <v>0</v>
      </c>
      <c r="L111">
        <f>Tabela3[[#This Row],[SOCIOAMBIENTAL]]</f>
        <v>0</v>
      </c>
      <c r="M111">
        <f>Tabela3[[#This Row],[SUSTENTABILIDADE
https://portal.tjpr.jus.br/portletforms/frm.do?idFormulario=7430
0017859-16.2024.8.16.6000]]</f>
        <v>0</v>
      </c>
      <c r="N111">
        <f>Tabela3[[#This Row],[CURSO PARA MAGISTRADOS]]</f>
        <v>0</v>
      </c>
      <c r="O111">
        <f>Tabela3[[#This Row],[LIVRO DE REGISTRO]]</f>
        <v>0</v>
      </c>
      <c r="P111">
        <f>Tabela3[[#This Row],[DATA DO ULTIMO REGISTRO]]</f>
        <v>0</v>
      </c>
      <c r="Q111">
        <f>Tabela3[[#This Row],[REG DE INSTRUTORES2]]</f>
        <v>0</v>
      </c>
      <c r="R111">
        <f>Tabela3[[#This Row],[REGISTRO DE INSTRUTORES NO SEI]]</f>
        <v>0</v>
      </c>
      <c r="S111">
        <f>Tabela3[[#This Row],[2021]]</f>
        <v>0</v>
      </c>
      <c r="T111">
        <f>Tabela3[[#This Row],[2022]]</f>
        <v>0</v>
      </c>
      <c r="U111">
        <f>Tabela3[[#This Row],[2023]]</f>
        <v>0</v>
      </c>
      <c r="V111">
        <f>Tabela3[[#This Row],[REGISTRO NO SEI/2024]]</f>
        <v>0</v>
      </c>
      <c r="W111">
        <f>Tabela3[[#This Row],[2024]]</f>
        <v>0</v>
      </c>
      <c r="X111">
        <f>Tabela3[[#This Row],[REGISTRO NO SEI/2025]]</f>
        <v>0</v>
      </c>
      <c r="Y111">
        <f>Tabela3[[#This Row],[TOTAL CERTIFICADOS EMITIDOS/2025]]</f>
        <v>0</v>
      </c>
      <c r="Z111">
        <f>Tabela3[[#This Row],[1º trim/2025]]</f>
        <v>0</v>
      </c>
      <c r="AA111">
        <f>Tabela3[[#This Row],[2º trim/2025]]</f>
        <v>0</v>
      </c>
      <c r="AB111">
        <f>Tabela3[[#This Row],[3º trim/2025]]</f>
        <v>0</v>
      </c>
      <c r="AC111">
        <f>Tabela3[[#This Row],[4º trim/2025]]</f>
        <v>0</v>
      </c>
    </row>
    <row r="112" spans="1:29" x14ac:dyDescent="0.25">
      <c r="A112" s="293">
        <f>Tabela3[[#This Row],[MODALIDADE]]</f>
        <v>0</v>
      </c>
      <c r="B112" s="293">
        <f>Tabela3[[#This Row],[ID DA PLANILHA]]</f>
        <v>111</v>
      </c>
      <c r="C112" s="293">
        <f>Tabela3[[#This Row],[ANO]]</f>
        <v>1</v>
      </c>
      <c r="D112" s="293">
        <f>Tabela3[[#This Row],[SEI]]</f>
        <v>0</v>
      </c>
      <c r="E112" s="294" t="str">
        <f>Tabela3[[#This Row],[NOME DO Curso]]</f>
        <v>4E/17CM</v>
      </c>
      <c r="F112" s="294">
        <f>Tabela3[[#This Row],[NENHUMA CLASSIFICAÇÃO COPILOT]]</f>
        <v>0</v>
      </c>
      <c r="G112">
        <f>Tabela3[[#This Row],[Capacitação em Direitos Humanos, Gênero, Raça e Etnia; e em Depoimento Especial" - 0148945-13.2024.8.16.6000]]</f>
        <v>0</v>
      </c>
      <c r="H112">
        <f>Tabela3[[#This Row],[Justiça Restaurativa - 0148919-15.2024.8.16.6000]]</f>
        <v>0</v>
      </c>
      <c r="I112">
        <f>Tabela3[[#This Row],[Capacitação de Facilitadores 0148959-94.2024.8.16.6000]]</f>
        <v>0</v>
      </c>
      <c r="J112">
        <f>Tabela3[[#This Row],[Acessibilidade e Inclusão - 0148938-21.2024.8.16.6000]]</f>
        <v>0</v>
      </c>
      <c r="K112">
        <f>Tabela3[[#This Row],[Política de Prevenção e Enfrentamento do Assédio Moral, do Assédio Sexual e da Discriminação.0148908-83.2024.8.16.6000]]</f>
        <v>0</v>
      </c>
      <c r="L112">
        <f>Tabela3[[#This Row],[SOCIOAMBIENTAL]]</f>
        <v>0</v>
      </c>
      <c r="M112">
        <f>Tabela3[[#This Row],[SUSTENTABILIDADE
https://portal.tjpr.jus.br/portletforms/frm.do?idFormulario=7430
0017859-16.2024.8.16.6000]]</f>
        <v>0</v>
      </c>
      <c r="N112">
        <f>Tabela3[[#This Row],[CURSO PARA MAGISTRADOS]]</f>
        <v>0</v>
      </c>
      <c r="O112">
        <f>Tabela3[[#This Row],[LIVRO DE REGISTRO]]</f>
        <v>0</v>
      </c>
      <c r="P112">
        <f>Tabela3[[#This Row],[DATA DO ULTIMO REGISTRO]]</f>
        <v>0</v>
      </c>
      <c r="Q112">
        <f>Tabela3[[#This Row],[REG DE INSTRUTORES2]]</f>
        <v>0</v>
      </c>
      <c r="R112">
        <f>Tabela3[[#This Row],[REGISTRO DE INSTRUTORES NO SEI]]</f>
        <v>0</v>
      </c>
      <c r="S112">
        <f>Tabela3[[#This Row],[2021]]</f>
        <v>0</v>
      </c>
      <c r="T112">
        <f>Tabela3[[#This Row],[2022]]</f>
        <v>0</v>
      </c>
      <c r="U112">
        <f>Tabela3[[#This Row],[2023]]</f>
        <v>0</v>
      </c>
      <c r="V112">
        <f>Tabela3[[#This Row],[REGISTRO NO SEI/2024]]</f>
        <v>0</v>
      </c>
      <c r="W112">
        <f>Tabela3[[#This Row],[2024]]</f>
        <v>0</v>
      </c>
      <c r="X112">
        <f>Tabela3[[#This Row],[REGISTRO NO SEI/2025]]</f>
        <v>0</v>
      </c>
      <c r="Y112">
        <f>Tabela3[[#This Row],[TOTAL CERTIFICADOS EMITIDOS/2025]]</f>
        <v>0</v>
      </c>
      <c r="Z112">
        <f>Tabela3[[#This Row],[1º trim/2025]]</f>
        <v>0</v>
      </c>
      <c r="AA112">
        <f>Tabela3[[#This Row],[2º trim/2025]]</f>
        <v>0</v>
      </c>
      <c r="AB112">
        <f>Tabela3[[#This Row],[3º trim/2025]]</f>
        <v>0</v>
      </c>
      <c r="AC112">
        <f>Tabela3[[#This Row],[4º trim/2025]]</f>
        <v>0</v>
      </c>
    </row>
    <row r="113" spans="1:29" x14ac:dyDescent="0.25">
      <c r="A113" s="293">
        <f>Tabela3[[#This Row],[MODALIDADE]]</f>
        <v>0</v>
      </c>
      <c r="B113" s="293">
        <f>Tabela3[[#This Row],[ID DA PLANILHA]]</f>
        <v>112</v>
      </c>
      <c r="C113" s="293">
        <f>Tabela3[[#This Row],[ANO]]</f>
        <v>1</v>
      </c>
      <c r="D113" s="293">
        <f>Tabela3[[#This Row],[SEI]]</f>
        <v>0</v>
      </c>
      <c r="E113" s="294" t="str">
        <f>Tabela3[[#This Row],[NOME DO Curso]]</f>
        <v>4F/17CM</v>
      </c>
      <c r="F113" s="294">
        <f>Tabela3[[#This Row],[NENHUMA CLASSIFICAÇÃO COPILOT]]</f>
        <v>0</v>
      </c>
      <c r="G113">
        <f>Tabela3[[#This Row],[Capacitação em Direitos Humanos, Gênero, Raça e Etnia; e em Depoimento Especial" - 0148945-13.2024.8.16.6000]]</f>
        <v>0</v>
      </c>
      <c r="H113">
        <f>Tabela3[[#This Row],[Justiça Restaurativa - 0148919-15.2024.8.16.6000]]</f>
        <v>0</v>
      </c>
      <c r="I113">
        <f>Tabela3[[#This Row],[Capacitação de Facilitadores 0148959-94.2024.8.16.6000]]</f>
        <v>0</v>
      </c>
      <c r="J113">
        <f>Tabela3[[#This Row],[Acessibilidade e Inclusão - 0148938-21.2024.8.16.6000]]</f>
        <v>0</v>
      </c>
      <c r="K113">
        <f>Tabela3[[#This Row],[Política de Prevenção e Enfrentamento do Assédio Moral, do Assédio Sexual e da Discriminação.0148908-83.2024.8.16.6000]]</f>
        <v>0</v>
      </c>
      <c r="L113">
        <f>Tabela3[[#This Row],[SOCIOAMBIENTAL]]</f>
        <v>0</v>
      </c>
      <c r="M113">
        <f>Tabela3[[#This Row],[SUSTENTABILIDADE
https://portal.tjpr.jus.br/portletforms/frm.do?idFormulario=7430
0017859-16.2024.8.16.6000]]</f>
        <v>0</v>
      </c>
      <c r="N113">
        <f>Tabela3[[#This Row],[CURSO PARA MAGISTRADOS]]</f>
        <v>0</v>
      </c>
      <c r="O113">
        <f>Tabela3[[#This Row],[LIVRO DE REGISTRO]]</f>
        <v>0</v>
      </c>
      <c r="P113">
        <f>Tabela3[[#This Row],[DATA DO ULTIMO REGISTRO]]</f>
        <v>0</v>
      </c>
      <c r="Q113">
        <f>Tabela3[[#This Row],[REG DE INSTRUTORES2]]</f>
        <v>0</v>
      </c>
      <c r="R113">
        <f>Tabela3[[#This Row],[REGISTRO DE INSTRUTORES NO SEI]]</f>
        <v>0</v>
      </c>
      <c r="S113">
        <f>Tabela3[[#This Row],[2021]]</f>
        <v>0</v>
      </c>
      <c r="T113">
        <f>Tabela3[[#This Row],[2022]]</f>
        <v>0</v>
      </c>
      <c r="U113">
        <f>Tabela3[[#This Row],[2023]]</f>
        <v>0</v>
      </c>
      <c r="V113">
        <f>Tabela3[[#This Row],[REGISTRO NO SEI/2024]]</f>
        <v>0</v>
      </c>
      <c r="W113">
        <f>Tabela3[[#This Row],[2024]]</f>
        <v>0</v>
      </c>
      <c r="X113">
        <f>Tabela3[[#This Row],[REGISTRO NO SEI/2025]]</f>
        <v>0</v>
      </c>
      <c r="Y113">
        <f>Tabela3[[#This Row],[TOTAL CERTIFICADOS EMITIDOS/2025]]</f>
        <v>0</v>
      </c>
      <c r="Z113">
        <f>Tabela3[[#This Row],[1º trim/2025]]</f>
        <v>0</v>
      </c>
      <c r="AA113">
        <f>Tabela3[[#This Row],[2º trim/2025]]</f>
        <v>0</v>
      </c>
      <c r="AB113">
        <f>Tabela3[[#This Row],[3º trim/2025]]</f>
        <v>0</v>
      </c>
      <c r="AC113">
        <f>Tabela3[[#This Row],[4º trim/2025]]</f>
        <v>0</v>
      </c>
    </row>
    <row r="114" spans="1:29" x14ac:dyDescent="0.25">
      <c r="A114" s="293">
        <f>Tabela3[[#This Row],[MODALIDADE]]</f>
        <v>0</v>
      </c>
      <c r="B114" s="293">
        <f>Tabela3[[#This Row],[ID DA PLANILHA]]</f>
        <v>113</v>
      </c>
      <c r="C114" s="293">
        <f>Tabela3[[#This Row],[ANO]]</f>
        <v>1</v>
      </c>
      <c r="D114" s="293">
        <f>Tabela3[[#This Row],[SEI]]</f>
        <v>0</v>
      </c>
      <c r="E114" s="294" t="str">
        <f>Tabela3[[#This Row],[NOME DO Curso]]</f>
        <v>5A/17CM - PONTA GROSSA</v>
      </c>
      <c r="F114" s="294">
        <f>Tabela3[[#This Row],[NENHUMA CLASSIFICAÇÃO COPILOT]]</f>
        <v>0</v>
      </c>
      <c r="G114">
        <f>Tabela3[[#This Row],[Capacitação em Direitos Humanos, Gênero, Raça e Etnia; e em Depoimento Especial" - 0148945-13.2024.8.16.6000]]</f>
        <v>0</v>
      </c>
      <c r="H114">
        <f>Tabela3[[#This Row],[Justiça Restaurativa - 0148919-15.2024.8.16.6000]]</f>
        <v>0</v>
      </c>
      <c r="I114">
        <f>Tabela3[[#This Row],[Capacitação de Facilitadores 0148959-94.2024.8.16.6000]]</f>
        <v>0</v>
      </c>
      <c r="J114">
        <f>Tabela3[[#This Row],[Acessibilidade e Inclusão - 0148938-21.2024.8.16.6000]]</f>
        <v>0</v>
      </c>
      <c r="K114">
        <f>Tabela3[[#This Row],[Política de Prevenção e Enfrentamento do Assédio Moral, do Assédio Sexual e da Discriminação.0148908-83.2024.8.16.6000]]</f>
        <v>0</v>
      </c>
      <c r="L114">
        <f>Tabela3[[#This Row],[SOCIOAMBIENTAL]]</f>
        <v>0</v>
      </c>
      <c r="M114">
        <f>Tabela3[[#This Row],[SUSTENTABILIDADE
https://portal.tjpr.jus.br/portletforms/frm.do?idFormulario=7430
0017859-16.2024.8.16.6000]]</f>
        <v>0</v>
      </c>
      <c r="N114">
        <f>Tabela3[[#This Row],[CURSO PARA MAGISTRADOS]]</f>
        <v>0</v>
      </c>
      <c r="O114">
        <f>Tabela3[[#This Row],[LIVRO DE REGISTRO]]</f>
        <v>0</v>
      </c>
      <c r="P114">
        <f>Tabela3[[#This Row],[DATA DO ULTIMO REGISTRO]]</f>
        <v>0</v>
      </c>
      <c r="Q114">
        <f>Tabela3[[#This Row],[REG DE INSTRUTORES2]]</f>
        <v>0</v>
      </c>
      <c r="R114">
        <f>Tabela3[[#This Row],[REGISTRO DE INSTRUTORES NO SEI]]</f>
        <v>0</v>
      </c>
      <c r="S114">
        <f>Tabela3[[#This Row],[2021]]</f>
        <v>0</v>
      </c>
      <c r="T114">
        <f>Tabela3[[#This Row],[2022]]</f>
        <v>0</v>
      </c>
      <c r="U114">
        <f>Tabela3[[#This Row],[2023]]</f>
        <v>0</v>
      </c>
      <c r="V114">
        <f>Tabela3[[#This Row],[REGISTRO NO SEI/2024]]</f>
        <v>0</v>
      </c>
      <c r="W114">
        <f>Tabela3[[#This Row],[2024]]</f>
        <v>0</v>
      </c>
      <c r="X114">
        <f>Tabela3[[#This Row],[REGISTRO NO SEI/2025]]</f>
        <v>0</v>
      </c>
      <c r="Y114">
        <f>Tabela3[[#This Row],[TOTAL CERTIFICADOS EMITIDOS/2025]]</f>
        <v>0</v>
      </c>
      <c r="Z114">
        <f>Tabela3[[#This Row],[1º trim/2025]]</f>
        <v>0</v>
      </c>
      <c r="AA114">
        <f>Tabela3[[#This Row],[2º trim/2025]]</f>
        <v>0</v>
      </c>
      <c r="AB114">
        <f>Tabela3[[#This Row],[3º trim/2025]]</f>
        <v>0</v>
      </c>
      <c r="AC114">
        <f>Tabela3[[#This Row],[4º trim/2025]]</f>
        <v>0</v>
      </c>
    </row>
    <row r="115" spans="1:29" x14ac:dyDescent="0.25">
      <c r="A115" s="293">
        <f>Tabela3[[#This Row],[MODALIDADE]]</f>
        <v>0</v>
      </c>
      <c r="B115" s="293">
        <f>Tabela3[[#This Row],[ID DA PLANILHA]]</f>
        <v>114</v>
      </c>
      <c r="C115" s="293">
        <f>Tabela3[[#This Row],[ANO]]</f>
        <v>1</v>
      </c>
      <c r="D115" s="293">
        <f>Tabela3[[#This Row],[SEI]]</f>
        <v>0</v>
      </c>
      <c r="E115" s="294" t="str">
        <f>Tabela3[[#This Row],[NOME DO Curso]]</f>
        <v>5A/18CM - TELÊMACO BORBA</v>
      </c>
      <c r="F115" s="294">
        <f>Tabela3[[#This Row],[NENHUMA CLASSIFICAÇÃO COPILOT]]</f>
        <v>0</v>
      </c>
      <c r="G115">
        <f>Tabela3[[#This Row],[Capacitação em Direitos Humanos, Gênero, Raça e Etnia; e em Depoimento Especial" - 0148945-13.2024.8.16.6000]]</f>
        <v>0</v>
      </c>
      <c r="H115">
        <f>Tabela3[[#This Row],[Justiça Restaurativa - 0148919-15.2024.8.16.6000]]</f>
        <v>0</v>
      </c>
      <c r="I115">
        <f>Tabela3[[#This Row],[Capacitação de Facilitadores 0148959-94.2024.8.16.6000]]</f>
        <v>0</v>
      </c>
      <c r="J115">
        <f>Tabela3[[#This Row],[Acessibilidade e Inclusão - 0148938-21.2024.8.16.6000]]</f>
        <v>0</v>
      </c>
      <c r="K115">
        <f>Tabela3[[#This Row],[Política de Prevenção e Enfrentamento do Assédio Moral, do Assédio Sexual e da Discriminação.0148908-83.2024.8.16.6000]]</f>
        <v>0</v>
      </c>
      <c r="L115">
        <f>Tabela3[[#This Row],[SOCIOAMBIENTAL]]</f>
        <v>0</v>
      </c>
      <c r="M115">
        <f>Tabela3[[#This Row],[SUSTENTABILIDADE
https://portal.tjpr.jus.br/portletforms/frm.do?idFormulario=7430
0017859-16.2024.8.16.6000]]</f>
        <v>0</v>
      </c>
      <c r="N115">
        <f>Tabela3[[#This Row],[CURSO PARA MAGISTRADOS]]</f>
        <v>0</v>
      </c>
      <c r="O115">
        <f>Tabela3[[#This Row],[LIVRO DE REGISTRO]]</f>
        <v>0</v>
      </c>
      <c r="P115">
        <f>Tabela3[[#This Row],[DATA DO ULTIMO REGISTRO]]</f>
        <v>0</v>
      </c>
      <c r="Q115">
        <f>Tabela3[[#This Row],[REG DE INSTRUTORES2]]</f>
        <v>0</v>
      </c>
      <c r="R115">
        <f>Tabela3[[#This Row],[REGISTRO DE INSTRUTORES NO SEI]]</f>
        <v>0</v>
      </c>
      <c r="S115">
        <f>Tabela3[[#This Row],[2021]]</f>
        <v>0</v>
      </c>
      <c r="T115">
        <f>Tabela3[[#This Row],[2022]]</f>
        <v>0</v>
      </c>
      <c r="U115">
        <f>Tabela3[[#This Row],[2023]]</f>
        <v>0</v>
      </c>
      <c r="V115">
        <f>Tabela3[[#This Row],[REGISTRO NO SEI/2024]]</f>
        <v>0</v>
      </c>
      <c r="W115">
        <f>Tabela3[[#This Row],[2024]]</f>
        <v>0</v>
      </c>
      <c r="X115">
        <f>Tabela3[[#This Row],[REGISTRO NO SEI/2025]]</f>
        <v>0</v>
      </c>
      <c r="Y115">
        <f>Tabela3[[#This Row],[TOTAL CERTIFICADOS EMITIDOS/2025]]</f>
        <v>0</v>
      </c>
      <c r="Z115">
        <f>Tabela3[[#This Row],[1º trim/2025]]</f>
        <v>0</v>
      </c>
      <c r="AA115">
        <f>Tabela3[[#This Row],[2º trim/2025]]</f>
        <v>0</v>
      </c>
      <c r="AB115">
        <f>Tabela3[[#This Row],[3º trim/2025]]</f>
        <v>0</v>
      </c>
      <c r="AC115">
        <f>Tabela3[[#This Row],[4º trim/2025]]</f>
        <v>0</v>
      </c>
    </row>
    <row r="116" spans="1:29" x14ac:dyDescent="0.25">
      <c r="A116" s="293">
        <f>Tabela3[[#This Row],[MODALIDADE]]</f>
        <v>0</v>
      </c>
      <c r="B116" s="293">
        <f>Tabela3[[#This Row],[ID DA PLANILHA]]</f>
        <v>115</v>
      </c>
      <c r="C116" s="293">
        <f>Tabela3[[#This Row],[ANO]]</f>
        <v>1</v>
      </c>
      <c r="D116" s="293">
        <f>Tabela3[[#This Row],[SEI]]</f>
        <v>0</v>
      </c>
      <c r="E116" s="294" t="str">
        <f>Tabela3[[#This Row],[NOME DO Curso]]</f>
        <v>5B/18CM - TELÊMACO BORBA</v>
      </c>
      <c r="F116" s="294">
        <f>Tabela3[[#This Row],[NENHUMA CLASSIFICAÇÃO COPILOT]]</f>
        <v>0</v>
      </c>
      <c r="G116">
        <f>Tabela3[[#This Row],[Capacitação em Direitos Humanos, Gênero, Raça e Etnia; e em Depoimento Especial" - 0148945-13.2024.8.16.6000]]</f>
        <v>0</v>
      </c>
      <c r="H116">
        <f>Tabela3[[#This Row],[Justiça Restaurativa - 0148919-15.2024.8.16.6000]]</f>
        <v>0</v>
      </c>
      <c r="I116">
        <f>Tabela3[[#This Row],[Capacitação de Facilitadores 0148959-94.2024.8.16.6000]]</f>
        <v>0</v>
      </c>
      <c r="J116">
        <f>Tabela3[[#This Row],[Acessibilidade e Inclusão - 0148938-21.2024.8.16.6000]]</f>
        <v>0</v>
      </c>
      <c r="K116">
        <f>Tabela3[[#This Row],[Política de Prevenção e Enfrentamento do Assédio Moral, do Assédio Sexual e da Discriminação.0148908-83.2024.8.16.6000]]</f>
        <v>0</v>
      </c>
      <c r="L116">
        <f>Tabela3[[#This Row],[SOCIOAMBIENTAL]]</f>
        <v>0</v>
      </c>
      <c r="M116">
        <f>Tabela3[[#This Row],[SUSTENTABILIDADE
https://portal.tjpr.jus.br/portletforms/frm.do?idFormulario=7430
0017859-16.2024.8.16.6000]]</f>
        <v>0</v>
      </c>
      <c r="N116">
        <f>Tabela3[[#This Row],[CURSO PARA MAGISTRADOS]]</f>
        <v>0</v>
      </c>
      <c r="O116">
        <f>Tabela3[[#This Row],[LIVRO DE REGISTRO]]</f>
        <v>0</v>
      </c>
      <c r="P116">
        <f>Tabela3[[#This Row],[DATA DO ULTIMO REGISTRO]]</f>
        <v>0</v>
      </c>
      <c r="Q116">
        <f>Tabela3[[#This Row],[REG DE INSTRUTORES2]]</f>
        <v>0</v>
      </c>
      <c r="R116">
        <f>Tabela3[[#This Row],[REGISTRO DE INSTRUTORES NO SEI]]</f>
        <v>0</v>
      </c>
      <c r="S116">
        <f>Tabela3[[#This Row],[2021]]</f>
        <v>0</v>
      </c>
      <c r="T116">
        <f>Tabela3[[#This Row],[2022]]</f>
        <v>0</v>
      </c>
      <c r="U116">
        <f>Tabela3[[#This Row],[2023]]</f>
        <v>0</v>
      </c>
      <c r="V116">
        <f>Tabela3[[#This Row],[REGISTRO NO SEI/2024]]</f>
        <v>0</v>
      </c>
      <c r="W116">
        <f>Tabela3[[#This Row],[2024]]</f>
        <v>0</v>
      </c>
      <c r="X116">
        <f>Tabela3[[#This Row],[REGISTRO NO SEI/2025]]</f>
        <v>0</v>
      </c>
      <c r="Y116">
        <f>Tabela3[[#This Row],[TOTAL CERTIFICADOS EMITIDOS/2025]]</f>
        <v>0</v>
      </c>
      <c r="Z116">
        <f>Tabela3[[#This Row],[1º trim/2025]]</f>
        <v>0</v>
      </c>
      <c r="AA116">
        <f>Tabela3[[#This Row],[2º trim/2025]]</f>
        <v>0</v>
      </c>
      <c r="AB116">
        <f>Tabela3[[#This Row],[3º trim/2025]]</f>
        <v>0</v>
      </c>
      <c r="AC116">
        <f>Tabela3[[#This Row],[4º trim/2025]]</f>
        <v>0</v>
      </c>
    </row>
    <row r="117" spans="1:29" x14ac:dyDescent="0.25">
      <c r="A117" s="293">
        <f>Tabela3[[#This Row],[MODALIDADE]]</f>
        <v>0</v>
      </c>
      <c r="B117" s="293">
        <f>Tabela3[[#This Row],[ID DA PLANILHA]]</f>
        <v>116</v>
      </c>
      <c r="C117" s="293">
        <f>Tabela3[[#This Row],[ANO]]</f>
        <v>1</v>
      </c>
      <c r="D117" s="293">
        <f>Tabela3[[#This Row],[SEI]]</f>
        <v>0</v>
      </c>
      <c r="E117" s="294" t="str">
        <f>Tabela3[[#This Row],[NOME DO Curso]]</f>
        <v>6A/17CM - CURITIBA</v>
      </c>
      <c r="F117" s="294">
        <f>Tabela3[[#This Row],[NENHUMA CLASSIFICAÇÃO COPILOT]]</f>
        <v>0</v>
      </c>
      <c r="G117">
        <f>Tabela3[[#This Row],[Capacitação em Direitos Humanos, Gênero, Raça e Etnia; e em Depoimento Especial" - 0148945-13.2024.8.16.6000]]</f>
        <v>0</v>
      </c>
      <c r="H117">
        <f>Tabela3[[#This Row],[Justiça Restaurativa - 0148919-15.2024.8.16.6000]]</f>
        <v>0</v>
      </c>
      <c r="I117">
        <f>Tabela3[[#This Row],[Capacitação de Facilitadores 0148959-94.2024.8.16.6000]]</f>
        <v>0</v>
      </c>
      <c r="J117">
        <f>Tabela3[[#This Row],[Acessibilidade e Inclusão - 0148938-21.2024.8.16.6000]]</f>
        <v>0</v>
      </c>
      <c r="K117">
        <f>Tabela3[[#This Row],[Política de Prevenção e Enfrentamento do Assédio Moral, do Assédio Sexual e da Discriminação.0148908-83.2024.8.16.6000]]</f>
        <v>0</v>
      </c>
      <c r="L117">
        <f>Tabela3[[#This Row],[SOCIOAMBIENTAL]]</f>
        <v>0</v>
      </c>
      <c r="M117">
        <f>Tabela3[[#This Row],[SUSTENTABILIDADE
https://portal.tjpr.jus.br/portletforms/frm.do?idFormulario=7430
0017859-16.2024.8.16.6000]]</f>
        <v>0</v>
      </c>
      <c r="N117">
        <f>Tabela3[[#This Row],[CURSO PARA MAGISTRADOS]]</f>
        <v>0</v>
      </c>
      <c r="O117">
        <f>Tabela3[[#This Row],[LIVRO DE REGISTRO]]</f>
        <v>0</v>
      </c>
      <c r="P117">
        <f>Tabela3[[#This Row],[DATA DO ULTIMO REGISTRO]]</f>
        <v>0</v>
      </c>
      <c r="Q117">
        <f>Tabela3[[#This Row],[REG DE INSTRUTORES2]]</f>
        <v>0</v>
      </c>
      <c r="R117">
        <f>Tabela3[[#This Row],[REGISTRO DE INSTRUTORES NO SEI]]</f>
        <v>0</v>
      </c>
      <c r="S117">
        <f>Tabela3[[#This Row],[2021]]</f>
        <v>0</v>
      </c>
      <c r="T117">
        <f>Tabela3[[#This Row],[2022]]</f>
        <v>0</v>
      </c>
      <c r="U117">
        <f>Tabela3[[#This Row],[2023]]</f>
        <v>0</v>
      </c>
      <c r="V117">
        <f>Tabela3[[#This Row],[REGISTRO NO SEI/2024]]</f>
        <v>0</v>
      </c>
      <c r="W117">
        <f>Tabela3[[#This Row],[2024]]</f>
        <v>0</v>
      </c>
      <c r="X117">
        <f>Tabela3[[#This Row],[REGISTRO NO SEI/2025]]</f>
        <v>0</v>
      </c>
      <c r="Y117">
        <f>Tabela3[[#This Row],[TOTAL CERTIFICADOS EMITIDOS/2025]]</f>
        <v>0</v>
      </c>
      <c r="Z117">
        <f>Tabela3[[#This Row],[1º trim/2025]]</f>
        <v>0</v>
      </c>
      <c r="AA117">
        <f>Tabela3[[#This Row],[2º trim/2025]]</f>
        <v>0</v>
      </c>
      <c r="AB117">
        <f>Tabela3[[#This Row],[3º trim/2025]]</f>
        <v>0</v>
      </c>
      <c r="AC117">
        <f>Tabela3[[#This Row],[4º trim/2025]]</f>
        <v>0</v>
      </c>
    </row>
    <row r="118" spans="1:29" x14ac:dyDescent="0.25">
      <c r="A118" s="293">
        <f>Tabela3[[#This Row],[MODALIDADE]]</f>
        <v>0</v>
      </c>
      <c r="B118" s="293">
        <f>Tabela3[[#This Row],[ID DA PLANILHA]]</f>
        <v>117</v>
      </c>
      <c r="C118" s="293">
        <f>Tabela3[[#This Row],[ANO]]</f>
        <v>1</v>
      </c>
      <c r="D118" s="293">
        <f>Tabela3[[#This Row],[SEI]]</f>
        <v>0</v>
      </c>
      <c r="E118" s="294" t="str">
        <f>Tabela3[[#This Row],[NOME DO Curso]]</f>
        <v>6A/18CM - CASCAVEL</v>
      </c>
      <c r="F118" s="294">
        <f>Tabela3[[#This Row],[NENHUMA CLASSIFICAÇÃO COPILOT]]</f>
        <v>0</v>
      </c>
      <c r="G118">
        <f>Tabela3[[#This Row],[Capacitação em Direitos Humanos, Gênero, Raça e Etnia; e em Depoimento Especial" - 0148945-13.2024.8.16.6000]]</f>
        <v>0</v>
      </c>
      <c r="H118">
        <f>Tabela3[[#This Row],[Justiça Restaurativa - 0148919-15.2024.8.16.6000]]</f>
        <v>0</v>
      </c>
      <c r="I118">
        <f>Tabela3[[#This Row],[Capacitação de Facilitadores 0148959-94.2024.8.16.6000]]</f>
        <v>0</v>
      </c>
      <c r="J118">
        <f>Tabela3[[#This Row],[Acessibilidade e Inclusão - 0148938-21.2024.8.16.6000]]</f>
        <v>0</v>
      </c>
      <c r="K118">
        <f>Tabela3[[#This Row],[Política de Prevenção e Enfrentamento do Assédio Moral, do Assédio Sexual e da Discriminação.0148908-83.2024.8.16.6000]]</f>
        <v>0</v>
      </c>
      <c r="L118">
        <f>Tabela3[[#This Row],[SOCIOAMBIENTAL]]</f>
        <v>0</v>
      </c>
      <c r="M118">
        <f>Tabela3[[#This Row],[SUSTENTABILIDADE
https://portal.tjpr.jus.br/portletforms/frm.do?idFormulario=7430
0017859-16.2024.8.16.6000]]</f>
        <v>0</v>
      </c>
      <c r="N118">
        <f>Tabela3[[#This Row],[CURSO PARA MAGISTRADOS]]</f>
        <v>0</v>
      </c>
      <c r="O118">
        <f>Tabela3[[#This Row],[LIVRO DE REGISTRO]]</f>
        <v>0</v>
      </c>
      <c r="P118">
        <f>Tabela3[[#This Row],[DATA DO ULTIMO REGISTRO]]</f>
        <v>0</v>
      </c>
      <c r="Q118">
        <f>Tabela3[[#This Row],[REG DE INSTRUTORES2]]</f>
        <v>0</v>
      </c>
      <c r="R118">
        <f>Tabela3[[#This Row],[REGISTRO DE INSTRUTORES NO SEI]]</f>
        <v>0</v>
      </c>
      <c r="S118">
        <f>Tabela3[[#This Row],[2021]]</f>
        <v>0</v>
      </c>
      <c r="T118">
        <f>Tabela3[[#This Row],[2022]]</f>
        <v>0</v>
      </c>
      <c r="U118">
        <f>Tabela3[[#This Row],[2023]]</f>
        <v>0</v>
      </c>
      <c r="V118">
        <f>Tabela3[[#This Row],[REGISTRO NO SEI/2024]]</f>
        <v>0</v>
      </c>
      <c r="W118">
        <f>Tabela3[[#This Row],[2024]]</f>
        <v>0</v>
      </c>
      <c r="X118">
        <f>Tabela3[[#This Row],[REGISTRO NO SEI/2025]]</f>
        <v>0</v>
      </c>
      <c r="Y118">
        <f>Tabela3[[#This Row],[TOTAL CERTIFICADOS EMITIDOS/2025]]</f>
        <v>0</v>
      </c>
      <c r="Z118">
        <f>Tabela3[[#This Row],[1º trim/2025]]</f>
        <v>0</v>
      </c>
      <c r="AA118">
        <f>Tabela3[[#This Row],[2º trim/2025]]</f>
        <v>0</v>
      </c>
      <c r="AB118">
        <f>Tabela3[[#This Row],[3º trim/2025]]</f>
        <v>0</v>
      </c>
      <c r="AC118">
        <f>Tabela3[[#This Row],[4º trim/2025]]</f>
        <v>0</v>
      </c>
    </row>
    <row r="119" spans="1:29" x14ac:dyDescent="0.25">
      <c r="A119" s="293">
        <f>Tabela3[[#This Row],[MODALIDADE]]</f>
        <v>0</v>
      </c>
      <c r="B119" s="293">
        <f>Tabela3[[#This Row],[ID DA PLANILHA]]</f>
        <v>118</v>
      </c>
      <c r="C119" s="293">
        <f>Tabela3[[#This Row],[ANO]]</f>
        <v>1</v>
      </c>
      <c r="D119" s="293">
        <f>Tabela3[[#This Row],[SEI]]</f>
        <v>0</v>
      </c>
      <c r="E119" s="294" t="str">
        <f>Tabela3[[#This Row],[NOME DO Curso]]</f>
        <v>6B/17CM - CURITIBA</v>
      </c>
      <c r="F119" s="294">
        <f>Tabela3[[#This Row],[NENHUMA CLASSIFICAÇÃO COPILOT]]</f>
        <v>0</v>
      </c>
      <c r="G119">
        <f>Tabela3[[#This Row],[Capacitação em Direitos Humanos, Gênero, Raça e Etnia; e em Depoimento Especial" - 0148945-13.2024.8.16.6000]]</f>
        <v>0</v>
      </c>
      <c r="H119">
        <f>Tabela3[[#This Row],[Justiça Restaurativa - 0148919-15.2024.8.16.6000]]</f>
        <v>0</v>
      </c>
      <c r="I119">
        <f>Tabela3[[#This Row],[Capacitação de Facilitadores 0148959-94.2024.8.16.6000]]</f>
        <v>0</v>
      </c>
      <c r="J119">
        <f>Tabela3[[#This Row],[Acessibilidade e Inclusão - 0148938-21.2024.8.16.6000]]</f>
        <v>0</v>
      </c>
      <c r="K119">
        <f>Tabela3[[#This Row],[Política de Prevenção e Enfrentamento do Assédio Moral, do Assédio Sexual e da Discriminação.0148908-83.2024.8.16.6000]]</f>
        <v>0</v>
      </c>
      <c r="L119">
        <f>Tabela3[[#This Row],[SOCIOAMBIENTAL]]</f>
        <v>0</v>
      </c>
      <c r="M119">
        <f>Tabela3[[#This Row],[SUSTENTABILIDADE
https://portal.tjpr.jus.br/portletforms/frm.do?idFormulario=7430
0017859-16.2024.8.16.6000]]</f>
        <v>0</v>
      </c>
      <c r="N119">
        <f>Tabela3[[#This Row],[CURSO PARA MAGISTRADOS]]</f>
        <v>0</v>
      </c>
      <c r="O119">
        <f>Tabela3[[#This Row],[LIVRO DE REGISTRO]]</f>
        <v>0</v>
      </c>
      <c r="P119">
        <f>Tabela3[[#This Row],[DATA DO ULTIMO REGISTRO]]</f>
        <v>0</v>
      </c>
      <c r="Q119">
        <f>Tabela3[[#This Row],[REG DE INSTRUTORES2]]</f>
        <v>0</v>
      </c>
      <c r="R119">
        <f>Tabela3[[#This Row],[REGISTRO DE INSTRUTORES NO SEI]]</f>
        <v>0</v>
      </c>
      <c r="S119">
        <f>Tabela3[[#This Row],[2021]]</f>
        <v>0</v>
      </c>
      <c r="T119">
        <f>Tabela3[[#This Row],[2022]]</f>
        <v>0</v>
      </c>
      <c r="U119">
        <f>Tabela3[[#This Row],[2023]]</f>
        <v>0</v>
      </c>
      <c r="V119">
        <f>Tabela3[[#This Row],[REGISTRO NO SEI/2024]]</f>
        <v>0</v>
      </c>
      <c r="W119">
        <f>Tabela3[[#This Row],[2024]]</f>
        <v>0</v>
      </c>
      <c r="X119">
        <f>Tabela3[[#This Row],[REGISTRO NO SEI/2025]]</f>
        <v>0</v>
      </c>
      <c r="Y119">
        <f>Tabela3[[#This Row],[TOTAL CERTIFICADOS EMITIDOS/2025]]</f>
        <v>0</v>
      </c>
      <c r="Z119">
        <f>Tabela3[[#This Row],[1º trim/2025]]</f>
        <v>0</v>
      </c>
      <c r="AA119">
        <f>Tabela3[[#This Row],[2º trim/2025]]</f>
        <v>0</v>
      </c>
      <c r="AB119">
        <f>Tabela3[[#This Row],[3º trim/2025]]</f>
        <v>0</v>
      </c>
      <c r="AC119">
        <f>Tabela3[[#This Row],[4º trim/2025]]</f>
        <v>0</v>
      </c>
    </row>
    <row r="120" spans="1:29" x14ac:dyDescent="0.25">
      <c r="A120" s="293">
        <f>Tabela3[[#This Row],[MODALIDADE]]</f>
        <v>0</v>
      </c>
      <c r="B120" s="293">
        <f>Tabela3[[#This Row],[ID DA PLANILHA]]</f>
        <v>119</v>
      </c>
      <c r="C120" s="293">
        <f>Tabela3[[#This Row],[ANO]]</f>
        <v>1</v>
      </c>
      <c r="D120" s="293">
        <f>Tabela3[[#This Row],[SEI]]</f>
        <v>0</v>
      </c>
      <c r="E120" s="294" t="str">
        <f>Tabela3[[#This Row],[NOME DO Curso]]</f>
        <v>6B/18CM - CASCAVEL</v>
      </c>
      <c r="F120" s="294">
        <f>Tabela3[[#This Row],[NENHUMA CLASSIFICAÇÃO COPILOT]]</f>
        <v>0</v>
      </c>
      <c r="G120">
        <f>Tabela3[[#This Row],[Capacitação em Direitos Humanos, Gênero, Raça e Etnia; e em Depoimento Especial" - 0148945-13.2024.8.16.6000]]</f>
        <v>0</v>
      </c>
      <c r="H120">
        <f>Tabela3[[#This Row],[Justiça Restaurativa - 0148919-15.2024.8.16.6000]]</f>
        <v>0</v>
      </c>
      <c r="I120">
        <f>Tabela3[[#This Row],[Capacitação de Facilitadores 0148959-94.2024.8.16.6000]]</f>
        <v>0</v>
      </c>
      <c r="J120">
        <f>Tabela3[[#This Row],[Acessibilidade e Inclusão - 0148938-21.2024.8.16.6000]]</f>
        <v>0</v>
      </c>
      <c r="K120">
        <f>Tabela3[[#This Row],[Política de Prevenção e Enfrentamento do Assédio Moral, do Assédio Sexual e da Discriminação.0148908-83.2024.8.16.6000]]</f>
        <v>0</v>
      </c>
      <c r="L120">
        <f>Tabela3[[#This Row],[SOCIOAMBIENTAL]]</f>
        <v>0</v>
      </c>
      <c r="M120">
        <f>Tabela3[[#This Row],[SUSTENTABILIDADE
https://portal.tjpr.jus.br/portletforms/frm.do?idFormulario=7430
0017859-16.2024.8.16.6000]]</f>
        <v>0</v>
      </c>
      <c r="N120">
        <f>Tabela3[[#This Row],[CURSO PARA MAGISTRADOS]]</f>
        <v>0</v>
      </c>
      <c r="O120">
        <f>Tabela3[[#This Row],[LIVRO DE REGISTRO]]</f>
        <v>0</v>
      </c>
      <c r="P120">
        <f>Tabela3[[#This Row],[DATA DO ULTIMO REGISTRO]]</f>
        <v>0</v>
      </c>
      <c r="Q120">
        <f>Tabela3[[#This Row],[REG DE INSTRUTORES2]]</f>
        <v>0</v>
      </c>
      <c r="R120">
        <f>Tabela3[[#This Row],[REGISTRO DE INSTRUTORES NO SEI]]</f>
        <v>0</v>
      </c>
      <c r="S120">
        <f>Tabela3[[#This Row],[2021]]</f>
        <v>0</v>
      </c>
      <c r="T120">
        <f>Tabela3[[#This Row],[2022]]</f>
        <v>0</v>
      </c>
      <c r="U120">
        <f>Tabela3[[#This Row],[2023]]</f>
        <v>0</v>
      </c>
      <c r="V120">
        <f>Tabela3[[#This Row],[REGISTRO NO SEI/2024]]</f>
        <v>0</v>
      </c>
      <c r="W120">
        <f>Tabela3[[#This Row],[2024]]</f>
        <v>0</v>
      </c>
      <c r="X120">
        <f>Tabela3[[#This Row],[REGISTRO NO SEI/2025]]</f>
        <v>0</v>
      </c>
      <c r="Y120">
        <f>Tabela3[[#This Row],[TOTAL CERTIFICADOS EMITIDOS/2025]]</f>
        <v>0</v>
      </c>
      <c r="Z120">
        <f>Tabela3[[#This Row],[1º trim/2025]]</f>
        <v>0</v>
      </c>
      <c r="AA120">
        <f>Tabela3[[#This Row],[2º trim/2025]]</f>
        <v>0</v>
      </c>
      <c r="AB120">
        <f>Tabela3[[#This Row],[3º trim/2025]]</f>
        <v>0</v>
      </c>
      <c r="AC120">
        <f>Tabela3[[#This Row],[4º trim/2025]]</f>
        <v>0</v>
      </c>
    </row>
    <row r="121" spans="1:29" x14ac:dyDescent="0.25">
      <c r="A121" s="293">
        <f>Tabela3[[#This Row],[MODALIDADE]]</f>
        <v>0</v>
      </c>
      <c r="B121" s="293">
        <f>Tabela3[[#This Row],[ID DA PLANILHA]]</f>
        <v>120</v>
      </c>
      <c r="C121" s="293">
        <f>Tabela3[[#This Row],[ANO]]</f>
        <v>1</v>
      </c>
      <c r="D121" s="293">
        <f>Tabela3[[#This Row],[SEI]]</f>
        <v>0</v>
      </c>
      <c r="E121" s="294" t="str">
        <f>Tabela3[[#This Row],[NOME DO Curso]]</f>
        <v>6C/17CM - CURITIBA</v>
      </c>
      <c r="F121" s="294">
        <f>Tabela3[[#This Row],[NENHUMA CLASSIFICAÇÃO COPILOT]]</f>
        <v>0</v>
      </c>
      <c r="G121">
        <f>Tabela3[[#This Row],[Capacitação em Direitos Humanos, Gênero, Raça e Etnia; e em Depoimento Especial" - 0148945-13.2024.8.16.6000]]</f>
        <v>0</v>
      </c>
      <c r="H121">
        <f>Tabela3[[#This Row],[Justiça Restaurativa - 0148919-15.2024.8.16.6000]]</f>
        <v>0</v>
      </c>
      <c r="I121">
        <f>Tabela3[[#This Row],[Capacitação de Facilitadores 0148959-94.2024.8.16.6000]]</f>
        <v>0</v>
      </c>
      <c r="J121">
        <f>Tabela3[[#This Row],[Acessibilidade e Inclusão - 0148938-21.2024.8.16.6000]]</f>
        <v>0</v>
      </c>
      <c r="K121">
        <f>Tabela3[[#This Row],[Política de Prevenção e Enfrentamento do Assédio Moral, do Assédio Sexual e da Discriminação.0148908-83.2024.8.16.6000]]</f>
        <v>0</v>
      </c>
      <c r="L121">
        <f>Tabela3[[#This Row],[SOCIOAMBIENTAL]]</f>
        <v>0</v>
      </c>
      <c r="M121">
        <f>Tabela3[[#This Row],[SUSTENTABILIDADE
https://portal.tjpr.jus.br/portletforms/frm.do?idFormulario=7430
0017859-16.2024.8.16.6000]]</f>
        <v>0</v>
      </c>
      <c r="N121">
        <f>Tabela3[[#This Row],[CURSO PARA MAGISTRADOS]]</f>
        <v>0</v>
      </c>
      <c r="O121">
        <f>Tabela3[[#This Row],[LIVRO DE REGISTRO]]</f>
        <v>0</v>
      </c>
      <c r="P121">
        <f>Tabela3[[#This Row],[DATA DO ULTIMO REGISTRO]]</f>
        <v>0</v>
      </c>
      <c r="Q121">
        <f>Tabela3[[#This Row],[REG DE INSTRUTORES2]]</f>
        <v>0</v>
      </c>
      <c r="R121">
        <f>Tabela3[[#This Row],[REGISTRO DE INSTRUTORES NO SEI]]</f>
        <v>0</v>
      </c>
      <c r="S121">
        <f>Tabela3[[#This Row],[2021]]</f>
        <v>0</v>
      </c>
      <c r="T121">
        <f>Tabela3[[#This Row],[2022]]</f>
        <v>0</v>
      </c>
      <c r="U121">
        <f>Tabela3[[#This Row],[2023]]</f>
        <v>0</v>
      </c>
      <c r="V121">
        <f>Tabela3[[#This Row],[REGISTRO NO SEI/2024]]</f>
        <v>0</v>
      </c>
      <c r="W121">
        <f>Tabela3[[#This Row],[2024]]</f>
        <v>0</v>
      </c>
      <c r="X121">
        <f>Tabela3[[#This Row],[REGISTRO NO SEI/2025]]</f>
        <v>0</v>
      </c>
      <c r="Y121">
        <f>Tabela3[[#This Row],[TOTAL CERTIFICADOS EMITIDOS/2025]]</f>
        <v>0</v>
      </c>
      <c r="Z121">
        <f>Tabela3[[#This Row],[1º trim/2025]]</f>
        <v>0</v>
      </c>
      <c r="AA121">
        <f>Tabela3[[#This Row],[2º trim/2025]]</f>
        <v>0</v>
      </c>
      <c r="AB121">
        <f>Tabela3[[#This Row],[3º trim/2025]]</f>
        <v>0</v>
      </c>
      <c r="AC121">
        <f>Tabela3[[#This Row],[4º trim/2025]]</f>
        <v>0</v>
      </c>
    </row>
    <row r="122" spans="1:29" x14ac:dyDescent="0.25">
      <c r="A122" s="293">
        <f>Tabela3[[#This Row],[MODALIDADE]]</f>
        <v>0</v>
      </c>
      <c r="B122" s="293">
        <f>Tabela3[[#This Row],[ID DA PLANILHA]]</f>
        <v>121</v>
      </c>
      <c r="C122" s="293">
        <f>Tabela3[[#This Row],[ANO]]</f>
        <v>1</v>
      </c>
      <c r="D122" s="293">
        <f>Tabela3[[#This Row],[SEI]]</f>
        <v>0</v>
      </c>
      <c r="E122" s="294" t="str">
        <f>Tabela3[[#This Row],[NOME DO Curso]]</f>
        <v>6C/18CM - CASCAVEL</v>
      </c>
      <c r="F122" s="294">
        <f>Tabela3[[#This Row],[NENHUMA CLASSIFICAÇÃO COPILOT]]</f>
        <v>0</v>
      </c>
      <c r="G122">
        <f>Tabela3[[#This Row],[Capacitação em Direitos Humanos, Gênero, Raça e Etnia; e em Depoimento Especial" - 0148945-13.2024.8.16.6000]]</f>
        <v>0</v>
      </c>
      <c r="H122">
        <f>Tabela3[[#This Row],[Justiça Restaurativa - 0148919-15.2024.8.16.6000]]</f>
        <v>0</v>
      </c>
      <c r="I122">
        <f>Tabela3[[#This Row],[Capacitação de Facilitadores 0148959-94.2024.8.16.6000]]</f>
        <v>0</v>
      </c>
      <c r="J122">
        <f>Tabela3[[#This Row],[Acessibilidade e Inclusão - 0148938-21.2024.8.16.6000]]</f>
        <v>0</v>
      </c>
      <c r="K122">
        <f>Tabela3[[#This Row],[Política de Prevenção e Enfrentamento do Assédio Moral, do Assédio Sexual e da Discriminação.0148908-83.2024.8.16.6000]]</f>
        <v>0</v>
      </c>
      <c r="L122">
        <f>Tabela3[[#This Row],[SOCIOAMBIENTAL]]</f>
        <v>0</v>
      </c>
      <c r="M122">
        <f>Tabela3[[#This Row],[SUSTENTABILIDADE
https://portal.tjpr.jus.br/portletforms/frm.do?idFormulario=7430
0017859-16.2024.8.16.6000]]</f>
        <v>0</v>
      </c>
      <c r="N122">
        <f>Tabela3[[#This Row],[CURSO PARA MAGISTRADOS]]</f>
        <v>0</v>
      </c>
      <c r="O122">
        <f>Tabela3[[#This Row],[LIVRO DE REGISTRO]]</f>
        <v>0</v>
      </c>
      <c r="P122">
        <f>Tabela3[[#This Row],[DATA DO ULTIMO REGISTRO]]</f>
        <v>0</v>
      </c>
      <c r="Q122">
        <f>Tabela3[[#This Row],[REG DE INSTRUTORES2]]</f>
        <v>0</v>
      </c>
      <c r="R122">
        <f>Tabela3[[#This Row],[REGISTRO DE INSTRUTORES NO SEI]]</f>
        <v>0</v>
      </c>
      <c r="S122">
        <f>Tabela3[[#This Row],[2021]]</f>
        <v>0</v>
      </c>
      <c r="T122">
        <f>Tabela3[[#This Row],[2022]]</f>
        <v>0</v>
      </c>
      <c r="U122">
        <f>Tabela3[[#This Row],[2023]]</f>
        <v>0</v>
      </c>
      <c r="V122">
        <f>Tabela3[[#This Row],[REGISTRO NO SEI/2024]]</f>
        <v>0</v>
      </c>
      <c r="W122">
        <f>Tabela3[[#This Row],[2024]]</f>
        <v>0</v>
      </c>
      <c r="X122">
        <f>Tabela3[[#This Row],[REGISTRO NO SEI/2025]]</f>
        <v>0</v>
      </c>
      <c r="Y122">
        <f>Tabela3[[#This Row],[TOTAL CERTIFICADOS EMITIDOS/2025]]</f>
        <v>0</v>
      </c>
      <c r="Z122">
        <f>Tabela3[[#This Row],[1º trim/2025]]</f>
        <v>0</v>
      </c>
      <c r="AA122">
        <f>Tabela3[[#This Row],[2º trim/2025]]</f>
        <v>0</v>
      </c>
      <c r="AB122">
        <f>Tabela3[[#This Row],[3º trim/2025]]</f>
        <v>0</v>
      </c>
      <c r="AC122">
        <f>Tabela3[[#This Row],[4º trim/2025]]</f>
        <v>0</v>
      </c>
    </row>
    <row r="123" spans="1:29" x14ac:dyDescent="0.25">
      <c r="A123" s="293">
        <f>Tabela3[[#This Row],[MODALIDADE]]</f>
        <v>0</v>
      </c>
      <c r="B123" s="293">
        <f>Tabela3[[#This Row],[ID DA PLANILHA]]</f>
        <v>122</v>
      </c>
      <c r="C123" s="293">
        <f>Tabela3[[#This Row],[ANO]]</f>
        <v>1</v>
      </c>
      <c r="D123" s="293">
        <f>Tabela3[[#This Row],[SEI]]</f>
        <v>0</v>
      </c>
      <c r="E123" s="294" t="str">
        <f>Tabela3[[#This Row],[NOME DO Curso]]</f>
        <v>7A/17CM - CURITIBA</v>
      </c>
      <c r="F123" s="294">
        <f>Tabela3[[#This Row],[NENHUMA CLASSIFICAÇÃO COPILOT]]</f>
        <v>0</v>
      </c>
      <c r="G123">
        <f>Tabela3[[#This Row],[Capacitação em Direitos Humanos, Gênero, Raça e Etnia; e em Depoimento Especial" - 0148945-13.2024.8.16.6000]]</f>
        <v>0</v>
      </c>
      <c r="H123">
        <f>Tabela3[[#This Row],[Justiça Restaurativa - 0148919-15.2024.8.16.6000]]</f>
        <v>0</v>
      </c>
      <c r="I123">
        <f>Tabela3[[#This Row],[Capacitação de Facilitadores 0148959-94.2024.8.16.6000]]</f>
        <v>0</v>
      </c>
      <c r="J123">
        <f>Tabela3[[#This Row],[Acessibilidade e Inclusão - 0148938-21.2024.8.16.6000]]</f>
        <v>0</v>
      </c>
      <c r="K123">
        <f>Tabela3[[#This Row],[Política de Prevenção e Enfrentamento do Assédio Moral, do Assédio Sexual e da Discriminação.0148908-83.2024.8.16.6000]]</f>
        <v>0</v>
      </c>
      <c r="L123">
        <f>Tabela3[[#This Row],[SOCIOAMBIENTAL]]</f>
        <v>0</v>
      </c>
      <c r="M123">
        <f>Tabela3[[#This Row],[SUSTENTABILIDADE
https://portal.tjpr.jus.br/portletforms/frm.do?idFormulario=7430
0017859-16.2024.8.16.6000]]</f>
        <v>0</v>
      </c>
      <c r="N123">
        <f>Tabela3[[#This Row],[CURSO PARA MAGISTRADOS]]</f>
        <v>0</v>
      </c>
      <c r="O123">
        <f>Tabela3[[#This Row],[LIVRO DE REGISTRO]]</f>
        <v>0</v>
      </c>
      <c r="P123">
        <f>Tabela3[[#This Row],[DATA DO ULTIMO REGISTRO]]</f>
        <v>0</v>
      </c>
      <c r="Q123">
        <f>Tabela3[[#This Row],[REG DE INSTRUTORES2]]</f>
        <v>0</v>
      </c>
      <c r="R123">
        <f>Tabela3[[#This Row],[REGISTRO DE INSTRUTORES NO SEI]]</f>
        <v>0</v>
      </c>
      <c r="S123">
        <f>Tabela3[[#This Row],[2021]]</f>
        <v>0</v>
      </c>
      <c r="T123">
        <f>Tabela3[[#This Row],[2022]]</f>
        <v>0</v>
      </c>
      <c r="U123">
        <f>Tabela3[[#This Row],[2023]]</f>
        <v>0</v>
      </c>
      <c r="V123">
        <f>Tabela3[[#This Row],[REGISTRO NO SEI/2024]]</f>
        <v>0</v>
      </c>
      <c r="W123">
        <f>Tabela3[[#This Row],[2024]]</f>
        <v>0</v>
      </c>
      <c r="X123">
        <f>Tabela3[[#This Row],[REGISTRO NO SEI/2025]]</f>
        <v>0</v>
      </c>
      <c r="Y123">
        <f>Tabela3[[#This Row],[TOTAL CERTIFICADOS EMITIDOS/2025]]</f>
        <v>0</v>
      </c>
      <c r="Z123">
        <f>Tabela3[[#This Row],[1º trim/2025]]</f>
        <v>0</v>
      </c>
      <c r="AA123">
        <f>Tabela3[[#This Row],[2º trim/2025]]</f>
        <v>0</v>
      </c>
      <c r="AB123">
        <f>Tabela3[[#This Row],[3º trim/2025]]</f>
        <v>0</v>
      </c>
      <c r="AC123">
        <f>Tabela3[[#This Row],[4º trim/2025]]</f>
        <v>0</v>
      </c>
    </row>
    <row r="124" spans="1:29" x14ac:dyDescent="0.25">
      <c r="A124" s="293">
        <f>Tabela3[[#This Row],[MODALIDADE]]</f>
        <v>0</v>
      </c>
      <c r="B124" s="293">
        <f>Tabela3[[#This Row],[ID DA PLANILHA]]</f>
        <v>123</v>
      </c>
      <c r="C124" s="293">
        <f>Tabela3[[#This Row],[ANO]]</f>
        <v>1</v>
      </c>
      <c r="D124" s="293">
        <f>Tabela3[[#This Row],[SEI]]</f>
        <v>0</v>
      </c>
      <c r="E124" s="294" t="str">
        <f>Tabela3[[#This Row],[NOME DO Curso]]</f>
        <v>7A/18CM - WENCESLAU BRAZ</v>
      </c>
      <c r="F124" s="294">
        <f>Tabela3[[#This Row],[NENHUMA CLASSIFICAÇÃO COPILOT]]</f>
        <v>0</v>
      </c>
      <c r="G124">
        <f>Tabela3[[#This Row],[Capacitação em Direitos Humanos, Gênero, Raça e Etnia; e em Depoimento Especial" - 0148945-13.2024.8.16.6000]]</f>
        <v>0</v>
      </c>
      <c r="H124">
        <f>Tabela3[[#This Row],[Justiça Restaurativa - 0148919-15.2024.8.16.6000]]</f>
        <v>0</v>
      </c>
      <c r="I124">
        <f>Tabela3[[#This Row],[Capacitação de Facilitadores 0148959-94.2024.8.16.6000]]</f>
        <v>0</v>
      </c>
      <c r="J124">
        <f>Tabela3[[#This Row],[Acessibilidade e Inclusão - 0148938-21.2024.8.16.6000]]</f>
        <v>0</v>
      </c>
      <c r="K124">
        <f>Tabela3[[#This Row],[Política de Prevenção e Enfrentamento do Assédio Moral, do Assédio Sexual e da Discriminação.0148908-83.2024.8.16.6000]]</f>
        <v>0</v>
      </c>
      <c r="L124">
        <f>Tabela3[[#This Row],[SOCIOAMBIENTAL]]</f>
        <v>0</v>
      </c>
      <c r="M124">
        <f>Tabela3[[#This Row],[SUSTENTABILIDADE
https://portal.tjpr.jus.br/portletforms/frm.do?idFormulario=7430
0017859-16.2024.8.16.6000]]</f>
        <v>0</v>
      </c>
      <c r="N124">
        <f>Tabela3[[#This Row],[CURSO PARA MAGISTRADOS]]</f>
        <v>0</v>
      </c>
      <c r="O124">
        <f>Tabela3[[#This Row],[LIVRO DE REGISTRO]]</f>
        <v>0</v>
      </c>
      <c r="P124">
        <f>Tabela3[[#This Row],[DATA DO ULTIMO REGISTRO]]</f>
        <v>0</v>
      </c>
      <c r="Q124">
        <f>Tabela3[[#This Row],[REG DE INSTRUTORES2]]</f>
        <v>0</v>
      </c>
      <c r="R124">
        <f>Tabela3[[#This Row],[REGISTRO DE INSTRUTORES NO SEI]]</f>
        <v>0</v>
      </c>
      <c r="S124">
        <f>Tabela3[[#This Row],[2021]]</f>
        <v>0</v>
      </c>
      <c r="T124">
        <f>Tabela3[[#This Row],[2022]]</f>
        <v>0</v>
      </c>
      <c r="U124">
        <f>Tabela3[[#This Row],[2023]]</f>
        <v>0</v>
      </c>
      <c r="V124">
        <f>Tabela3[[#This Row],[REGISTRO NO SEI/2024]]</f>
        <v>0</v>
      </c>
      <c r="W124">
        <f>Tabela3[[#This Row],[2024]]</f>
        <v>0</v>
      </c>
      <c r="X124">
        <f>Tabela3[[#This Row],[REGISTRO NO SEI/2025]]</f>
        <v>0</v>
      </c>
      <c r="Y124">
        <f>Tabela3[[#This Row],[TOTAL CERTIFICADOS EMITIDOS/2025]]</f>
        <v>0</v>
      </c>
      <c r="Z124">
        <f>Tabela3[[#This Row],[1º trim/2025]]</f>
        <v>0</v>
      </c>
      <c r="AA124">
        <f>Tabela3[[#This Row],[2º trim/2025]]</f>
        <v>0</v>
      </c>
      <c r="AB124">
        <f>Tabela3[[#This Row],[3º trim/2025]]</f>
        <v>0</v>
      </c>
      <c r="AC124">
        <f>Tabela3[[#This Row],[4º trim/2025]]</f>
        <v>0</v>
      </c>
    </row>
    <row r="125" spans="1:29" x14ac:dyDescent="0.25">
      <c r="A125" s="293">
        <f>Tabela3[[#This Row],[MODALIDADE]]</f>
        <v>0</v>
      </c>
      <c r="B125" s="293">
        <f>Tabela3[[#This Row],[ID DA PLANILHA]]</f>
        <v>124</v>
      </c>
      <c r="C125" s="293">
        <f>Tabela3[[#This Row],[ANO]]</f>
        <v>1</v>
      </c>
      <c r="D125" s="293">
        <f>Tabela3[[#This Row],[SEI]]</f>
        <v>0</v>
      </c>
      <c r="E125" s="294" t="str">
        <f>Tabela3[[#This Row],[NOME DO Curso]]</f>
        <v>7B/17CM - CURITIBA</v>
      </c>
      <c r="F125" s="294">
        <f>Tabela3[[#This Row],[NENHUMA CLASSIFICAÇÃO COPILOT]]</f>
        <v>0</v>
      </c>
      <c r="G125">
        <f>Tabela3[[#This Row],[Capacitação em Direitos Humanos, Gênero, Raça e Etnia; e em Depoimento Especial" - 0148945-13.2024.8.16.6000]]</f>
        <v>0</v>
      </c>
      <c r="H125">
        <f>Tabela3[[#This Row],[Justiça Restaurativa - 0148919-15.2024.8.16.6000]]</f>
        <v>0</v>
      </c>
      <c r="I125">
        <f>Tabela3[[#This Row],[Capacitação de Facilitadores 0148959-94.2024.8.16.6000]]</f>
        <v>0</v>
      </c>
      <c r="J125">
        <f>Tabela3[[#This Row],[Acessibilidade e Inclusão - 0148938-21.2024.8.16.6000]]</f>
        <v>0</v>
      </c>
      <c r="K125">
        <f>Tabela3[[#This Row],[Política de Prevenção e Enfrentamento do Assédio Moral, do Assédio Sexual e da Discriminação.0148908-83.2024.8.16.6000]]</f>
        <v>0</v>
      </c>
      <c r="L125">
        <f>Tabela3[[#This Row],[SOCIOAMBIENTAL]]</f>
        <v>0</v>
      </c>
      <c r="M125">
        <f>Tabela3[[#This Row],[SUSTENTABILIDADE
https://portal.tjpr.jus.br/portletforms/frm.do?idFormulario=7430
0017859-16.2024.8.16.6000]]</f>
        <v>0</v>
      </c>
      <c r="N125">
        <f>Tabela3[[#This Row],[CURSO PARA MAGISTRADOS]]</f>
        <v>0</v>
      </c>
      <c r="O125">
        <f>Tabela3[[#This Row],[LIVRO DE REGISTRO]]</f>
        <v>0</v>
      </c>
      <c r="P125">
        <f>Tabela3[[#This Row],[DATA DO ULTIMO REGISTRO]]</f>
        <v>0</v>
      </c>
      <c r="Q125">
        <f>Tabela3[[#This Row],[REG DE INSTRUTORES2]]</f>
        <v>0</v>
      </c>
      <c r="R125">
        <f>Tabela3[[#This Row],[REGISTRO DE INSTRUTORES NO SEI]]</f>
        <v>0</v>
      </c>
      <c r="S125">
        <f>Tabela3[[#This Row],[2021]]</f>
        <v>0</v>
      </c>
      <c r="T125">
        <f>Tabela3[[#This Row],[2022]]</f>
        <v>0</v>
      </c>
      <c r="U125">
        <f>Tabela3[[#This Row],[2023]]</f>
        <v>0</v>
      </c>
      <c r="V125">
        <f>Tabela3[[#This Row],[REGISTRO NO SEI/2024]]</f>
        <v>0</v>
      </c>
      <c r="W125">
        <f>Tabela3[[#This Row],[2024]]</f>
        <v>0</v>
      </c>
      <c r="X125">
        <f>Tabela3[[#This Row],[REGISTRO NO SEI/2025]]</f>
        <v>0</v>
      </c>
      <c r="Y125">
        <f>Tabela3[[#This Row],[TOTAL CERTIFICADOS EMITIDOS/2025]]</f>
        <v>0</v>
      </c>
      <c r="Z125">
        <f>Tabela3[[#This Row],[1º trim/2025]]</f>
        <v>0</v>
      </c>
      <c r="AA125">
        <f>Tabela3[[#This Row],[2º trim/2025]]</f>
        <v>0</v>
      </c>
      <c r="AB125">
        <f>Tabela3[[#This Row],[3º trim/2025]]</f>
        <v>0</v>
      </c>
      <c r="AC125">
        <f>Tabela3[[#This Row],[4º trim/2025]]</f>
        <v>0</v>
      </c>
    </row>
    <row r="126" spans="1:29" x14ac:dyDescent="0.25">
      <c r="A126" s="293">
        <f>Tabela3[[#This Row],[MODALIDADE]]</f>
        <v>0</v>
      </c>
      <c r="B126" s="293">
        <f>Tabela3[[#This Row],[ID DA PLANILHA]]</f>
        <v>125</v>
      </c>
      <c r="C126" s="293">
        <f>Tabela3[[#This Row],[ANO]]</f>
        <v>1</v>
      </c>
      <c r="D126" s="293">
        <f>Tabela3[[#This Row],[SEI]]</f>
        <v>0</v>
      </c>
      <c r="E126" s="294" t="str">
        <f>Tabela3[[#This Row],[NOME DO Curso]]</f>
        <v>7B/18CM - WENCESLAU BRAZ</v>
      </c>
      <c r="F126" s="294">
        <f>Tabela3[[#This Row],[NENHUMA CLASSIFICAÇÃO COPILOT]]</f>
        <v>0</v>
      </c>
      <c r="G126">
        <f>Tabela3[[#This Row],[Capacitação em Direitos Humanos, Gênero, Raça e Etnia; e em Depoimento Especial" - 0148945-13.2024.8.16.6000]]</f>
        <v>0</v>
      </c>
      <c r="H126">
        <f>Tabela3[[#This Row],[Justiça Restaurativa - 0148919-15.2024.8.16.6000]]</f>
        <v>0</v>
      </c>
      <c r="I126">
        <f>Tabela3[[#This Row],[Capacitação de Facilitadores 0148959-94.2024.8.16.6000]]</f>
        <v>0</v>
      </c>
      <c r="J126">
        <f>Tabela3[[#This Row],[Acessibilidade e Inclusão - 0148938-21.2024.8.16.6000]]</f>
        <v>0</v>
      </c>
      <c r="K126">
        <f>Tabela3[[#This Row],[Política de Prevenção e Enfrentamento do Assédio Moral, do Assédio Sexual e da Discriminação.0148908-83.2024.8.16.6000]]</f>
        <v>0</v>
      </c>
      <c r="L126">
        <f>Tabela3[[#This Row],[SOCIOAMBIENTAL]]</f>
        <v>0</v>
      </c>
      <c r="M126">
        <f>Tabela3[[#This Row],[SUSTENTABILIDADE
https://portal.tjpr.jus.br/portletforms/frm.do?idFormulario=7430
0017859-16.2024.8.16.6000]]</f>
        <v>0</v>
      </c>
      <c r="N126">
        <f>Tabela3[[#This Row],[CURSO PARA MAGISTRADOS]]</f>
        <v>0</v>
      </c>
      <c r="O126">
        <f>Tabela3[[#This Row],[LIVRO DE REGISTRO]]</f>
        <v>0</v>
      </c>
      <c r="P126">
        <f>Tabela3[[#This Row],[DATA DO ULTIMO REGISTRO]]</f>
        <v>0</v>
      </c>
      <c r="Q126">
        <f>Tabela3[[#This Row],[REG DE INSTRUTORES2]]</f>
        <v>0</v>
      </c>
      <c r="R126">
        <f>Tabela3[[#This Row],[REGISTRO DE INSTRUTORES NO SEI]]</f>
        <v>0</v>
      </c>
      <c r="S126">
        <f>Tabela3[[#This Row],[2021]]</f>
        <v>0</v>
      </c>
      <c r="T126">
        <f>Tabela3[[#This Row],[2022]]</f>
        <v>0</v>
      </c>
      <c r="U126">
        <f>Tabela3[[#This Row],[2023]]</f>
        <v>0</v>
      </c>
      <c r="V126">
        <f>Tabela3[[#This Row],[REGISTRO NO SEI/2024]]</f>
        <v>0</v>
      </c>
      <c r="W126">
        <f>Tabela3[[#This Row],[2024]]</f>
        <v>0</v>
      </c>
      <c r="X126">
        <f>Tabela3[[#This Row],[REGISTRO NO SEI/2025]]</f>
        <v>0</v>
      </c>
      <c r="Y126">
        <f>Tabela3[[#This Row],[TOTAL CERTIFICADOS EMITIDOS/2025]]</f>
        <v>0</v>
      </c>
      <c r="Z126">
        <f>Tabela3[[#This Row],[1º trim/2025]]</f>
        <v>0</v>
      </c>
      <c r="AA126">
        <f>Tabela3[[#This Row],[2º trim/2025]]</f>
        <v>0</v>
      </c>
      <c r="AB126">
        <f>Tabela3[[#This Row],[3º trim/2025]]</f>
        <v>0</v>
      </c>
      <c r="AC126">
        <f>Tabela3[[#This Row],[4º trim/2025]]</f>
        <v>0</v>
      </c>
    </row>
    <row r="127" spans="1:29" x14ac:dyDescent="0.25">
      <c r="A127" s="293">
        <f>Tabela3[[#This Row],[MODALIDADE]]</f>
        <v>0</v>
      </c>
      <c r="B127" s="293">
        <f>Tabela3[[#This Row],[ID DA PLANILHA]]</f>
        <v>126</v>
      </c>
      <c r="C127" s="293">
        <f>Tabela3[[#This Row],[ANO]]</f>
        <v>1</v>
      </c>
      <c r="D127" s="293">
        <f>Tabela3[[#This Row],[SEI]]</f>
        <v>0</v>
      </c>
      <c r="E127" s="294" t="str">
        <f>Tabela3[[#This Row],[NOME DO Curso]]</f>
        <v>7C/17CM - CURITIBA</v>
      </c>
      <c r="F127" s="294">
        <f>Tabela3[[#This Row],[NENHUMA CLASSIFICAÇÃO COPILOT]]</f>
        <v>0</v>
      </c>
      <c r="G127">
        <f>Tabela3[[#This Row],[Capacitação em Direitos Humanos, Gênero, Raça e Etnia; e em Depoimento Especial" - 0148945-13.2024.8.16.6000]]</f>
        <v>0</v>
      </c>
      <c r="H127">
        <f>Tabela3[[#This Row],[Justiça Restaurativa - 0148919-15.2024.8.16.6000]]</f>
        <v>0</v>
      </c>
      <c r="I127">
        <f>Tabela3[[#This Row],[Capacitação de Facilitadores 0148959-94.2024.8.16.6000]]</f>
        <v>0</v>
      </c>
      <c r="J127">
        <f>Tabela3[[#This Row],[Acessibilidade e Inclusão - 0148938-21.2024.8.16.6000]]</f>
        <v>0</v>
      </c>
      <c r="K127">
        <f>Tabela3[[#This Row],[Política de Prevenção e Enfrentamento do Assédio Moral, do Assédio Sexual e da Discriminação.0148908-83.2024.8.16.6000]]</f>
        <v>0</v>
      </c>
      <c r="L127">
        <f>Tabela3[[#This Row],[SOCIOAMBIENTAL]]</f>
        <v>0</v>
      </c>
      <c r="M127">
        <f>Tabela3[[#This Row],[SUSTENTABILIDADE
https://portal.tjpr.jus.br/portletforms/frm.do?idFormulario=7430
0017859-16.2024.8.16.6000]]</f>
        <v>0</v>
      </c>
      <c r="N127">
        <f>Tabela3[[#This Row],[CURSO PARA MAGISTRADOS]]</f>
        <v>0</v>
      </c>
      <c r="O127">
        <f>Tabela3[[#This Row],[LIVRO DE REGISTRO]]</f>
        <v>0</v>
      </c>
      <c r="P127">
        <f>Tabela3[[#This Row],[DATA DO ULTIMO REGISTRO]]</f>
        <v>0</v>
      </c>
      <c r="Q127">
        <f>Tabela3[[#This Row],[REG DE INSTRUTORES2]]</f>
        <v>0</v>
      </c>
      <c r="R127">
        <f>Tabela3[[#This Row],[REGISTRO DE INSTRUTORES NO SEI]]</f>
        <v>0</v>
      </c>
      <c r="S127">
        <f>Tabela3[[#This Row],[2021]]</f>
        <v>0</v>
      </c>
      <c r="T127">
        <f>Tabela3[[#This Row],[2022]]</f>
        <v>0</v>
      </c>
      <c r="U127">
        <f>Tabela3[[#This Row],[2023]]</f>
        <v>0</v>
      </c>
      <c r="V127">
        <f>Tabela3[[#This Row],[REGISTRO NO SEI/2024]]</f>
        <v>0</v>
      </c>
      <c r="W127">
        <f>Tabela3[[#This Row],[2024]]</f>
        <v>0</v>
      </c>
      <c r="X127">
        <f>Tabela3[[#This Row],[REGISTRO NO SEI/2025]]</f>
        <v>0</v>
      </c>
      <c r="Y127">
        <f>Tabela3[[#This Row],[TOTAL CERTIFICADOS EMITIDOS/2025]]</f>
        <v>0</v>
      </c>
      <c r="Z127">
        <f>Tabela3[[#This Row],[1º trim/2025]]</f>
        <v>0</v>
      </c>
      <c r="AA127">
        <f>Tabela3[[#This Row],[2º trim/2025]]</f>
        <v>0</v>
      </c>
      <c r="AB127">
        <f>Tabela3[[#This Row],[3º trim/2025]]</f>
        <v>0</v>
      </c>
      <c r="AC127">
        <f>Tabela3[[#This Row],[4º trim/2025]]</f>
        <v>0</v>
      </c>
    </row>
    <row r="128" spans="1:29" x14ac:dyDescent="0.25">
      <c r="A128" s="293">
        <f>Tabela3[[#This Row],[MODALIDADE]]</f>
        <v>0</v>
      </c>
      <c r="B128" s="293">
        <f>Tabela3[[#This Row],[ID DA PLANILHA]]</f>
        <v>127</v>
      </c>
      <c r="C128" s="293">
        <f>Tabela3[[#This Row],[ANO]]</f>
        <v>1</v>
      </c>
      <c r="D128" s="293">
        <f>Tabela3[[#This Row],[SEI]]</f>
        <v>0</v>
      </c>
      <c r="E128" s="294" t="str">
        <f>Tabela3[[#This Row],[NOME DO Curso]]</f>
        <v>8A/17CM - CURITIBA</v>
      </c>
      <c r="F128" s="294">
        <f>Tabela3[[#This Row],[NENHUMA CLASSIFICAÇÃO COPILOT]]</f>
        <v>0</v>
      </c>
      <c r="G128">
        <f>Tabela3[[#This Row],[Capacitação em Direitos Humanos, Gênero, Raça e Etnia; e em Depoimento Especial" - 0148945-13.2024.8.16.6000]]</f>
        <v>0</v>
      </c>
      <c r="H128">
        <f>Tabela3[[#This Row],[Justiça Restaurativa - 0148919-15.2024.8.16.6000]]</f>
        <v>0</v>
      </c>
      <c r="I128">
        <f>Tabela3[[#This Row],[Capacitação de Facilitadores 0148959-94.2024.8.16.6000]]</f>
        <v>0</v>
      </c>
      <c r="J128">
        <f>Tabela3[[#This Row],[Acessibilidade e Inclusão - 0148938-21.2024.8.16.6000]]</f>
        <v>0</v>
      </c>
      <c r="K128">
        <f>Tabela3[[#This Row],[Política de Prevenção e Enfrentamento do Assédio Moral, do Assédio Sexual e da Discriminação.0148908-83.2024.8.16.6000]]</f>
        <v>0</v>
      </c>
      <c r="L128">
        <f>Tabela3[[#This Row],[SOCIOAMBIENTAL]]</f>
        <v>0</v>
      </c>
      <c r="M128">
        <f>Tabela3[[#This Row],[SUSTENTABILIDADE
https://portal.tjpr.jus.br/portletforms/frm.do?idFormulario=7430
0017859-16.2024.8.16.6000]]</f>
        <v>0</v>
      </c>
      <c r="N128">
        <f>Tabela3[[#This Row],[CURSO PARA MAGISTRADOS]]</f>
        <v>0</v>
      </c>
      <c r="O128">
        <f>Tabela3[[#This Row],[LIVRO DE REGISTRO]]</f>
        <v>0</v>
      </c>
      <c r="P128">
        <f>Tabela3[[#This Row],[DATA DO ULTIMO REGISTRO]]</f>
        <v>0</v>
      </c>
      <c r="Q128">
        <f>Tabela3[[#This Row],[REG DE INSTRUTORES2]]</f>
        <v>0</v>
      </c>
      <c r="R128">
        <f>Tabela3[[#This Row],[REGISTRO DE INSTRUTORES NO SEI]]</f>
        <v>0</v>
      </c>
      <c r="S128">
        <f>Tabela3[[#This Row],[2021]]</f>
        <v>0</v>
      </c>
      <c r="T128">
        <f>Tabela3[[#This Row],[2022]]</f>
        <v>0</v>
      </c>
      <c r="U128">
        <f>Tabela3[[#This Row],[2023]]</f>
        <v>0</v>
      </c>
      <c r="V128">
        <f>Tabela3[[#This Row],[REGISTRO NO SEI/2024]]</f>
        <v>0</v>
      </c>
      <c r="W128">
        <f>Tabela3[[#This Row],[2024]]</f>
        <v>0</v>
      </c>
      <c r="X128">
        <f>Tabela3[[#This Row],[REGISTRO NO SEI/2025]]</f>
        <v>0</v>
      </c>
      <c r="Y128">
        <f>Tabela3[[#This Row],[TOTAL CERTIFICADOS EMITIDOS/2025]]</f>
        <v>0</v>
      </c>
      <c r="Z128">
        <f>Tabela3[[#This Row],[1º trim/2025]]</f>
        <v>0</v>
      </c>
      <c r="AA128">
        <f>Tabela3[[#This Row],[2º trim/2025]]</f>
        <v>0</v>
      </c>
      <c r="AB128">
        <f>Tabela3[[#This Row],[3º trim/2025]]</f>
        <v>0</v>
      </c>
      <c r="AC128">
        <f>Tabela3[[#This Row],[4º trim/2025]]</f>
        <v>0</v>
      </c>
    </row>
    <row r="129" spans="1:29" x14ac:dyDescent="0.25">
      <c r="A129" s="293">
        <f>Tabela3[[#This Row],[MODALIDADE]]</f>
        <v>0</v>
      </c>
      <c r="B129" s="293">
        <f>Tabela3[[#This Row],[ID DA PLANILHA]]</f>
        <v>128</v>
      </c>
      <c r="C129" s="293">
        <f>Tabela3[[#This Row],[ANO]]</f>
        <v>1</v>
      </c>
      <c r="D129" s="293">
        <f>Tabela3[[#This Row],[SEI]]</f>
        <v>0</v>
      </c>
      <c r="E129" s="294" t="str">
        <f>Tabela3[[#This Row],[NOME DO Curso]]</f>
        <v>8A/18CM - CURITIBA</v>
      </c>
      <c r="F129" s="294">
        <f>Tabela3[[#This Row],[NENHUMA CLASSIFICAÇÃO COPILOT]]</f>
        <v>0</v>
      </c>
      <c r="G129">
        <f>Tabela3[[#This Row],[Capacitação em Direitos Humanos, Gênero, Raça e Etnia; e em Depoimento Especial" - 0148945-13.2024.8.16.6000]]</f>
        <v>0</v>
      </c>
      <c r="H129">
        <f>Tabela3[[#This Row],[Justiça Restaurativa - 0148919-15.2024.8.16.6000]]</f>
        <v>0</v>
      </c>
      <c r="I129">
        <f>Tabela3[[#This Row],[Capacitação de Facilitadores 0148959-94.2024.8.16.6000]]</f>
        <v>0</v>
      </c>
      <c r="J129">
        <f>Tabela3[[#This Row],[Acessibilidade e Inclusão - 0148938-21.2024.8.16.6000]]</f>
        <v>0</v>
      </c>
      <c r="K129">
        <f>Tabela3[[#This Row],[Política de Prevenção e Enfrentamento do Assédio Moral, do Assédio Sexual e da Discriminação.0148908-83.2024.8.16.6000]]</f>
        <v>0</v>
      </c>
      <c r="L129">
        <f>Tabela3[[#This Row],[SOCIOAMBIENTAL]]</f>
        <v>0</v>
      </c>
      <c r="M129">
        <f>Tabela3[[#This Row],[SUSTENTABILIDADE
https://portal.tjpr.jus.br/portletforms/frm.do?idFormulario=7430
0017859-16.2024.8.16.6000]]</f>
        <v>0</v>
      </c>
      <c r="N129">
        <f>Tabela3[[#This Row],[CURSO PARA MAGISTRADOS]]</f>
        <v>0</v>
      </c>
      <c r="O129">
        <f>Tabela3[[#This Row],[LIVRO DE REGISTRO]]</f>
        <v>0</v>
      </c>
      <c r="P129">
        <f>Tabela3[[#This Row],[DATA DO ULTIMO REGISTRO]]</f>
        <v>0</v>
      </c>
      <c r="Q129">
        <f>Tabela3[[#This Row],[REG DE INSTRUTORES2]]</f>
        <v>0</v>
      </c>
      <c r="R129">
        <f>Tabela3[[#This Row],[REGISTRO DE INSTRUTORES NO SEI]]</f>
        <v>0</v>
      </c>
      <c r="S129">
        <f>Tabela3[[#This Row],[2021]]</f>
        <v>0</v>
      </c>
      <c r="T129">
        <f>Tabela3[[#This Row],[2022]]</f>
        <v>0</v>
      </c>
      <c r="U129">
        <f>Tabela3[[#This Row],[2023]]</f>
        <v>0</v>
      </c>
      <c r="V129">
        <f>Tabela3[[#This Row],[REGISTRO NO SEI/2024]]</f>
        <v>0</v>
      </c>
      <c r="W129">
        <f>Tabela3[[#This Row],[2024]]</f>
        <v>0</v>
      </c>
      <c r="X129">
        <f>Tabela3[[#This Row],[REGISTRO NO SEI/2025]]</f>
        <v>0</v>
      </c>
      <c r="Y129">
        <f>Tabela3[[#This Row],[TOTAL CERTIFICADOS EMITIDOS/2025]]</f>
        <v>0</v>
      </c>
      <c r="Z129">
        <f>Tabela3[[#This Row],[1º trim/2025]]</f>
        <v>0</v>
      </c>
      <c r="AA129">
        <f>Tabela3[[#This Row],[2º trim/2025]]</f>
        <v>0</v>
      </c>
      <c r="AB129">
        <f>Tabela3[[#This Row],[3º trim/2025]]</f>
        <v>0</v>
      </c>
      <c r="AC129">
        <f>Tabela3[[#This Row],[4º trim/2025]]</f>
        <v>0</v>
      </c>
    </row>
    <row r="130" spans="1:29" x14ac:dyDescent="0.25">
      <c r="A130" s="293">
        <f>Tabela3[[#This Row],[MODALIDADE]]</f>
        <v>0</v>
      </c>
      <c r="B130" s="293">
        <f>Tabela3[[#This Row],[ID DA PLANILHA]]</f>
        <v>129</v>
      </c>
      <c r="C130" s="293">
        <f>Tabela3[[#This Row],[ANO]]</f>
        <v>1</v>
      </c>
      <c r="D130" s="293">
        <f>Tabela3[[#This Row],[SEI]]</f>
        <v>0</v>
      </c>
      <c r="E130" s="294" t="str">
        <f>Tabela3[[#This Row],[NOME DO Curso]]</f>
        <v>8B/17CM - CURITIBA</v>
      </c>
      <c r="F130" s="294">
        <f>Tabela3[[#This Row],[NENHUMA CLASSIFICAÇÃO COPILOT]]</f>
        <v>0</v>
      </c>
      <c r="G130">
        <f>Tabela3[[#This Row],[Capacitação em Direitos Humanos, Gênero, Raça e Etnia; e em Depoimento Especial" - 0148945-13.2024.8.16.6000]]</f>
        <v>0</v>
      </c>
      <c r="H130">
        <f>Tabela3[[#This Row],[Justiça Restaurativa - 0148919-15.2024.8.16.6000]]</f>
        <v>0</v>
      </c>
      <c r="I130">
        <f>Tabela3[[#This Row],[Capacitação de Facilitadores 0148959-94.2024.8.16.6000]]</f>
        <v>0</v>
      </c>
      <c r="J130">
        <f>Tabela3[[#This Row],[Acessibilidade e Inclusão - 0148938-21.2024.8.16.6000]]</f>
        <v>0</v>
      </c>
      <c r="K130">
        <f>Tabela3[[#This Row],[Política de Prevenção e Enfrentamento do Assédio Moral, do Assédio Sexual e da Discriminação.0148908-83.2024.8.16.6000]]</f>
        <v>0</v>
      </c>
      <c r="L130">
        <f>Tabela3[[#This Row],[SOCIOAMBIENTAL]]</f>
        <v>0</v>
      </c>
      <c r="M130">
        <f>Tabela3[[#This Row],[SUSTENTABILIDADE
https://portal.tjpr.jus.br/portletforms/frm.do?idFormulario=7430
0017859-16.2024.8.16.6000]]</f>
        <v>0</v>
      </c>
      <c r="N130">
        <f>Tabela3[[#This Row],[CURSO PARA MAGISTRADOS]]</f>
        <v>0</v>
      </c>
      <c r="O130">
        <f>Tabela3[[#This Row],[LIVRO DE REGISTRO]]</f>
        <v>0</v>
      </c>
      <c r="P130">
        <f>Tabela3[[#This Row],[DATA DO ULTIMO REGISTRO]]</f>
        <v>0</v>
      </c>
      <c r="Q130">
        <f>Tabela3[[#This Row],[REG DE INSTRUTORES2]]</f>
        <v>0</v>
      </c>
      <c r="R130">
        <f>Tabela3[[#This Row],[REGISTRO DE INSTRUTORES NO SEI]]</f>
        <v>0</v>
      </c>
      <c r="S130">
        <f>Tabela3[[#This Row],[2021]]</f>
        <v>0</v>
      </c>
      <c r="T130">
        <f>Tabela3[[#This Row],[2022]]</f>
        <v>0</v>
      </c>
      <c r="U130">
        <f>Tabela3[[#This Row],[2023]]</f>
        <v>0</v>
      </c>
      <c r="V130">
        <f>Tabela3[[#This Row],[REGISTRO NO SEI/2024]]</f>
        <v>0</v>
      </c>
      <c r="W130">
        <f>Tabela3[[#This Row],[2024]]</f>
        <v>0</v>
      </c>
      <c r="X130">
        <f>Tabela3[[#This Row],[REGISTRO NO SEI/2025]]</f>
        <v>0</v>
      </c>
      <c r="Y130">
        <f>Tabela3[[#This Row],[TOTAL CERTIFICADOS EMITIDOS/2025]]</f>
        <v>0</v>
      </c>
      <c r="Z130">
        <f>Tabela3[[#This Row],[1º trim/2025]]</f>
        <v>0</v>
      </c>
      <c r="AA130">
        <f>Tabela3[[#This Row],[2º trim/2025]]</f>
        <v>0</v>
      </c>
      <c r="AB130">
        <f>Tabela3[[#This Row],[3º trim/2025]]</f>
        <v>0</v>
      </c>
      <c r="AC130">
        <f>Tabela3[[#This Row],[4º trim/2025]]</f>
        <v>0</v>
      </c>
    </row>
    <row r="131" spans="1:29" x14ac:dyDescent="0.25">
      <c r="A131" s="293">
        <f>Tabela3[[#This Row],[MODALIDADE]]</f>
        <v>0</v>
      </c>
      <c r="B131" s="293">
        <f>Tabela3[[#This Row],[ID DA PLANILHA]]</f>
        <v>130</v>
      </c>
      <c r="C131" s="293">
        <f>Tabela3[[#This Row],[ANO]]</f>
        <v>1</v>
      </c>
      <c r="D131" s="293">
        <f>Tabela3[[#This Row],[SEI]]</f>
        <v>0</v>
      </c>
      <c r="E131" s="294" t="str">
        <f>Tabela3[[#This Row],[NOME DO Curso]]</f>
        <v>9A/17CM - COLORADO</v>
      </c>
      <c r="F131" s="294">
        <f>Tabela3[[#This Row],[NENHUMA CLASSIFICAÇÃO COPILOT]]</f>
        <v>0</v>
      </c>
      <c r="G131">
        <f>Tabela3[[#This Row],[Capacitação em Direitos Humanos, Gênero, Raça e Etnia; e em Depoimento Especial" - 0148945-13.2024.8.16.6000]]</f>
        <v>0</v>
      </c>
      <c r="H131">
        <f>Tabela3[[#This Row],[Justiça Restaurativa - 0148919-15.2024.8.16.6000]]</f>
        <v>0</v>
      </c>
      <c r="I131">
        <f>Tabela3[[#This Row],[Capacitação de Facilitadores 0148959-94.2024.8.16.6000]]</f>
        <v>0</v>
      </c>
      <c r="J131">
        <f>Tabela3[[#This Row],[Acessibilidade e Inclusão - 0148938-21.2024.8.16.6000]]</f>
        <v>0</v>
      </c>
      <c r="K131">
        <f>Tabela3[[#This Row],[Política de Prevenção e Enfrentamento do Assédio Moral, do Assédio Sexual e da Discriminação.0148908-83.2024.8.16.6000]]</f>
        <v>0</v>
      </c>
      <c r="L131">
        <f>Tabela3[[#This Row],[SOCIOAMBIENTAL]]</f>
        <v>0</v>
      </c>
      <c r="M131">
        <f>Tabela3[[#This Row],[SUSTENTABILIDADE
https://portal.tjpr.jus.br/portletforms/frm.do?idFormulario=7430
0017859-16.2024.8.16.6000]]</f>
        <v>0</v>
      </c>
      <c r="N131">
        <f>Tabela3[[#This Row],[CURSO PARA MAGISTRADOS]]</f>
        <v>0</v>
      </c>
      <c r="O131">
        <f>Tabela3[[#This Row],[LIVRO DE REGISTRO]]</f>
        <v>0</v>
      </c>
      <c r="P131">
        <f>Tabela3[[#This Row],[DATA DO ULTIMO REGISTRO]]</f>
        <v>0</v>
      </c>
      <c r="Q131">
        <f>Tabela3[[#This Row],[REG DE INSTRUTORES2]]</f>
        <v>0</v>
      </c>
      <c r="R131">
        <f>Tabela3[[#This Row],[REGISTRO DE INSTRUTORES NO SEI]]</f>
        <v>0</v>
      </c>
      <c r="S131">
        <f>Tabela3[[#This Row],[2021]]</f>
        <v>0</v>
      </c>
      <c r="T131">
        <f>Tabela3[[#This Row],[2022]]</f>
        <v>0</v>
      </c>
      <c r="U131">
        <f>Tabela3[[#This Row],[2023]]</f>
        <v>0</v>
      </c>
      <c r="V131">
        <f>Tabela3[[#This Row],[REGISTRO NO SEI/2024]]</f>
        <v>0</v>
      </c>
      <c r="W131">
        <f>Tabela3[[#This Row],[2024]]</f>
        <v>0</v>
      </c>
      <c r="X131">
        <f>Tabela3[[#This Row],[REGISTRO NO SEI/2025]]</f>
        <v>0</v>
      </c>
      <c r="Y131">
        <f>Tabela3[[#This Row],[TOTAL CERTIFICADOS EMITIDOS/2025]]</f>
        <v>0</v>
      </c>
      <c r="Z131">
        <f>Tabela3[[#This Row],[1º trim/2025]]</f>
        <v>0</v>
      </c>
      <c r="AA131">
        <f>Tabela3[[#This Row],[2º trim/2025]]</f>
        <v>0</v>
      </c>
      <c r="AB131">
        <f>Tabela3[[#This Row],[3º trim/2025]]</f>
        <v>0</v>
      </c>
      <c r="AC131">
        <f>Tabela3[[#This Row],[4º trim/2025]]</f>
        <v>0</v>
      </c>
    </row>
    <row r="132" spans="1:29" x14ac:dyDescent="0.25">
      <c r="A132" s="293">
        <f>Tabela3[[#This Row],[MODALIDADE]]</f>
        <v>0</v>
      </c>
      <c r="B132" s="293">
        <f>Tabela3[[#This Row],[ID DA PLANILHA]]</f>
        <v>131</v>
      </c>
      <c r="C132" s="293">
        <f>Tabela3[[#This Row],[ANO]]</f>
        <v>1</v>
      </c>
      <c r="D132" s="293">
        <f>Tabela3[[#This Row],[SEI]]</f>
        <v>0</v>
      </c>
      <c r="E132" s="294" t="str">
        <f>Tabela3[[#This Row],[NOME DO Curso]]</f>
        <v>9A/18CM - CURITIBA</v>
      </c>
      <c r="F132" s="294">
        <f>Tabela3[[#This Row],[NENHUMA CLASSIFICAÇÃO COPILOT]]</f>
        <v>0</v>
      </c>
      <c r="G132">
        <f>Tabela3[[#This Row],[Capacitação em Direitos Humanos, Gênero, Raça e Etnia; e em Depoimento Especial" - 0148945-13.2024.8.16.6000]]</f>
        <v>0</v>
      </c>
      <c r="H132">
        <f>Tabela3[[#This Row],[Justiça Restaurativa - 0148919-15.2024.8.16.6000]]</f>
        <v>0</v>
      </c>
      <c r="I132">
        <f>Tabela3[[#This Row],[Capacitação de Facilitadores 0148959-94.2024.8.16.6000]]</f>
        <v>0</v>
      </c>
      <c r="J132">
        <f>Tabela3[[#This Row],[Acessibilidade e Inclusão - 0148938-21.2024.8.16.6000]]</f>
        <v>0</v>
      </c>
      <c r="K132">
        <f>Tabela3[[#This Row],[Política de Prevenção e Enfrentamento do Assédio Moral, do Assédio Sexual e da Discriminação.0148908-83.2024.8.16.6000]]</f>
        <v>0</v>
      </c>
      <c r="L132">
        <f>Tabela3[[#This Row],[SOCIOAMBIENTAL]]</f>
        <v>0</v>
      </c>
      <c r="M132">
        <f>Tabela3[[#This Row],[SUSTENTABILIDADE
https://portal.tjpr.jus.br/portletforms/frm.do?idFormulario=7430
0017859-16.2024.8.16.6000]]</f>
        <v>0</v>
      </c>
      <c r="N132">
        <f>Tabela3[[#This Row],[CURSO PARA MAGISTRADOS]]</f>
        <v>0</v>
      </c>
      <c r="O132">
        <f>Tabela3[[#This Row],[LIVRO DE REGISTRO]]</f>
        <v>0</v>
      </c>
      <c r="P132">
        <f>Tabela3[[#This Row],[DATA DO ULTIMO REGISTRO]]</f>
        <v>0</v>
      </c>
      <c r="Q132">
        <f>Tabela3[[#This Row],[REG DE INSTRUTORES2]]</f>
        <v>0</v>
      </c>
      <c r="R132">
        <f>Tabela3[[#This Row],[REGISTRO DE INSTRUTORES NO SEI]]</f>
        <v>0</v>
      </c>
      <c r="S132">
        <f>Tabela3[[#This Row],[2021]]</f>
        <v>0</v>
      </c>
      <c r="T132">
        <f>Tabela3[[#This Row],[2022]]</f>
        <v>0</v>
      </c>
      <c r="U132">
        <f>Tabela3[[#This Row],[2023]]</f>
        <v>0</v>
      </c>
      <c r="V132">
        <f>Tabela3[[#This Row],[REGISTRO NO SEI/2024]]</f>
        <v>0</v>
      </c>
      <c r="W132">
        <f>Tabela3[[#This Row],[2024]]</f>
        <v>0</v>
      </c>
      <c r="X132">
        <f>Tabela3[[#This Row],[REGISTRO NO SEI/2025]]</f>
        <v>0</v>
      </c>
      <c r="Y132">
        <f>Tabela3[[#This Row],[TOTAL CERTIFICADOS EMITIDOS/2025]]</f>
        <v>0</v>
      </c>
      <c r="Z132">
        <f>Tabela3[[#This Row],[1º trim/2025]]</f>
        <v>0</v>
      </c>
      <c r="AA132">
        <f>Tabela3[[#This Row],[2º trim/2025]]</f>
        <v>0</v>
      </c>
      <c r="AB132">
        <f>Tabela3[[#This Row],[3º trim/2025]]</f>
        <v>0</v>
      </c>
      <c r="AC132">
        <f>Tabela3[[#This Row],[4º trim/2025]]</f>
        <v>0</v>
      </c>
    </row>
    <row r="133" spans="1:29" x14ac:dyDescent="0.25">
      <c r="A133" s="293">
        <f>Tabela3[[#This Row],[MODALIDADE]]</f>
        <v>0</v>
      </c>
      <c r="B133" s="293">
        <f>Tabela3[[#This Row],[ID DA PLANILHA]]</f>
        <v>132</v>
      </c>
      <c r="C133" s="293">
        <f>Tabela3[[#This Row],[ANO]]</f>
        <v>1</v>
      </c>
      <c r="D133" s="293">
        <f>Tabela3[[#This Row],[SEI]]</f>
        <v>0</v>
      </c>
      <c r="E133" s="294" t="str">
        <f>Tabela3[[#This Row],[NOME DO Curso]]</f>
        <v>9B/17CM - COLORADO</v>
      </c>
      <c r="F133" s="294">
        <f>Tabela3[[#This Row],[NENHUMA CLASSIFICAÇÃO COPILOT]]</f>
        <v>0</v>
      </c>
      <c r="G133">
        <f>Tabela3[[#This Row],[Capacitação em Direitos Humanos, Gênero, Raça e Etnia; e em Depoimento Especial" - 0148945-13.2024.8.16.6000]]</f>
        <v>0</v>
      </c>
      <c r="H133">
        <f>Tabela3[[#This Row],[Justiça Restaurativa - 0148919-15.2024.8.16.6000]]</f>
        <v>0</v>
      </c>
      <c r="I133">
        <f>Tabela3[[#This Row],[Capacitação de Facilitadores 0148959-94.2024.8.16.6000]]</f>
        <v>0</v>
      </c>
      <c r="J133">
        <f>Tabela3[[#This Row],[Acessibilidade e Inclusão - 0148938-21.2024.8.16.6000]]</f>
        <v>0</v>
      </c>
      <c r="K133">
        <f>Tabela3[[#This Row],[Política de Prevenção e Enfrentamento do Assédio Moral, do Assédio Sexual e da Discriminação.0148908-83.2024.8.16.6000]]</f>
        <v>0</v>
      </c>
      <c r="L133">
        <f>Tabela3[[#This Row],[SOCIOAMBIENTAL]]</f>
        <v>0</v>
      </c>
      <c r="M133">
        <f>Tabela3[[#This Row],[SUSTENTABILIDADE
https://portal.tjpr.jus.br/portletforms/frm.do?idFormulario=7430
0017859-16.2024.8.16.6000]]</f>
        <v>0</v>
      </c>
      <c r="N133">
        <f>Tabela3[[#This Row],[CURSO PARA MAGISTRADOS]]</f>
        <v>0</v>
      </c>
      <c r="O133">
        <f>Tabela3[[#This Row],[LIVRO DE REGISTRO]]</f>
        <v>0</v>
      </c>
      <c r="P133">
        <f>Tabela3[[#This Row],[DATA DO ULTIMO REGISTRO]]</f>
        <v>0</v>
      </c>
      <c r="Q133">
        <f>Tabela3[[#This Row],[REG DE INSTRUTORES2]]</f>
        <v>0</v>
      </c>
      <c r="R133">
        <f>Tabela3[[#This Row],[REGISTRO DE INSTRUTORES NO SEI]]</f>
        <v>0</v>
      </c>
      <c r="S133">
        <f>Tabela3[[#This Row],[2021]]</f>
        <v>0</v>
      </c>
      <c r="T133">
        <f>Tabela3[[#This Row],[2022]]</f>
        <v>0</v>
      </c>
      <c r="U133">
        <f>Tabela3[[#This Row],[2023]]</f>
        <v>0</v>
      </c>
      <c r="V133">
        <f>Tabela3[[#This Row],[REGISTRO NO SEI/2024]]</f>
        <v>0</v>
      </c>
      <c r="W133">
        <f>Tabela3[[#This Row],[2024]]</f>
        <v>0</v>
      </c>
      <c r="X133">
        <f>Tabela3[[#This Row],[REGISTRO NO SEI/2025]]</f>
        <v>0</v>
      </c>
      <c r="Y133">
        <f>Tabela3[[#This Row],[TOTAL CERTIFICADOS EMITIDOS/2025]]</f>
        <v>0</v>
      </c>
      <c r="Z133">
        <f>Tabela3[[#This Row],[1º trim/2025]]</f>
        <v>0</v>
      </c>
      <c r="AA133">
        <f>Tabela3[[#This Row],[2º trim/2025]]</f>
        <v>0</v>
      </c>
      <c r="AB133">
        <f>Tabela3[[#This Row],[3º trim/2025]]</f>
        <v>0</v>
      </c>
      <c r="AC133">
        <f>Tabela3[[#This Row],[4º trim/2025]]</f>
        <v>0</v>
      </c>
    </row>
    <row r="134" spans="1:29" x14ac:dyDescent="0.25">
      <c r="A134" s="293">
        <f>Tabela3[[#This Row],[MODALIDADE]]</f>
        <v>0</v>
      </c>
      <c r="B134" s="293">
        <f>Tabela3[[#This Row],[ID DA PLANILHA]]</f>
        <v>133</v>
      </c>
      <c r="C134" s="293">
        <f>Tabela3[[#This Row],[ANO]]</f>
        <v>1</v>
      </c>
      <c r="D134" s="293">
        <f>Tabela3[[#This Row],[SEI]]</f>
        <v>0</v>
      </c>
      <c r="E134" s="294" t="str">
        <f>Tabela3[[#This Row],[NOME DO Curso]]</f>
        <v>A atuação dos Juízes Leigos</v>
      </c>
      <c r="F134" s="294">
        <f>Tabela3[[#This Row],[NENHUMA CLASSIFICAÇÃO COPILOT]]</f>
        <v>0</v>
      </c>
      <c r="G134">
        <f>Tabela3[[#This Row],[Capacitação em Direitos Humanos, Gênero, Raça e Etnia; e em Depoimento Especial" - 0148945-13.2024.8.16.6000]]</f>
        <v>0</v>
      </c>
      <c r="H134">
        <f>Tabela3[[#This Row],[Justiça Restaurativa - 0148919-15.2024.8.16.6000]]</f>
        <v>0</v>
      </c>
      <c r="I134">
        <f>Tabela3[[#This Row],[Capacitação de Facilitadores 0148959-94.2024.8.16.6000]]</f>
        <v>0</v>
      </c>
      <c r="J134">
        <f>Tabela3[[#This Row],[Acessibilidade e Inclusão - 0148938-21.2024.8.16.6000]]</f>
        <v>0</v>
      </c>
      <c r="K134">
        <f>Tabela3[[#This Row],[Política de Prevenção e Enfrentamento do Assédio Moral, do Assédio Sexual e da Discriminação.0148908-83.2024.8.16.6000]]</f>
        <v>0</v>
      </c>
      <c r="L134">
        <f>Tabela3[[#This Row],[SOCIOAMBIENTAL]]</f>
        <v>0</v>
      </c>
      <c r="M134">
        <f>Tabela3[[#This Row],[SUSTENTABILIDADE
https://portal.tjpr.jus.br/portletforms/frm.do?idFormulario=7430
0017859-16.2024.8.16.6000]]</f>
        <v>0</v>
      </c>
      <c r="N134">
        <f>Tabela3[[#This Row],[CURSO PARA MAGISTRADOS]]</f>
        <v>0</v>
      </c>
      <c r="O134">
        <f>Tabela3[[#This Row],[LIVRO DE REGISTRO]]</f>
        <v>0</v>
      </c>
      <c r="P134">
        <f>Tabela3[[#This Row],[DATA DO ULTIMO REGISTRO]]</f>
        <v>0</v>
      </c>
      <c r="Q134">
        <f>Tabela3[[#This Row],[REG DE INSTRUTORES2]]</f>
        <v>0</v>
      </c>
      <c r="R134">
        <f>Tabela3[[#This Row],[REGISTRO DE INSTRUTORES NO SEI]]</f>
        <v>0</v>
      </c>
      <c r="S134">
        <f>Tabela3[[#This Row],[2021]]</f>
        <v>0</v>
      </c>
      <c r="T134">
        <f>Tabela3[[#This Row],[2022]]</f>
        <v>0</v>
      </c>
      <c r="U134">
        <f>Tabela3[[#This Row],[2023]]</f>
        <v>0</v>
      </c>
      <c r="V134">
        <f>Tabela3[[#This Row],[REGISTRO NO SEI/2024]]</f>
        <v>0</v>
      </c>
      <c r="W134">
        <f>Tabela3[[#This Row],[2024]]</f>
        <v>0</v>
      </c>
      <c r="X134">
        <f>Tabela3[[#This Row],[REGISTRO NO SEI/2025]]</f>
        <v>0</v>
      </c>
      <c r="Y134">
        <f>Tabela3[[#This Row],[TOTAL CERTIFICADOS EMITIDOS/2025]]</f>
        <v>0</v>
      </c>
      <c r="Z134">
        <f>Tabela3[[#This Row],[1º trim/2025]]</f>
        <v>0</v>
      </c>
      <c r="AA134">
        <f>Tabela3[[#This Row],[2º trim/2025]]</f>
        <v>0</v>
      </c>
      <c r="AB134">
        <f>Tabela3[[#This Row],[3º trim/2025]]</f>
        <v>0</v>
      </c>
      <c r="AC134">
        <f>Tabela3[[#This Row],[4º trim/2025]]</f>
        <v>0</v>
      </c>
    </row>
    <row r="135" spans="1:29" x14ac:dyDescent="0.25">
      <c r="A135" s="293">
        <f>Tabela3[[#This Row],[MODALIDADE]]</f>
        <v>0</v>
      </c>
      <c r="B135" s="293">
        <f>Tabela3[[#This Row],[ID DA PLANILHA]]</f>
        <v>134</v>
      </c>
      <c r="C135" s="293">
        <f>Tabela3[[#This Row],[ANO]]</f>
        <v>1</v>
      </c>
      <c r="D135" s="293">
        <f>Tabela3[[#This Row],[SEI]]</f>
        <v>0</v>
      </c>
      <c r="E135" s="294" t="str">
        <f>Tabela3[[#This Row],[NOME DO Curso]]</f>
        <v>A Resolução de Conflitos na Era Digital</v>
      </c>
      <c r="F135" s="294">
        <f>Tabela3[[#This Row],[NENHUMA CLASSIFICAÇÃO COPILOT]]</f>
        <v>0</v>
      </c>
      <c r="G135">
        <f>Tabela3[[#This Row],[Capacitação em Direitos Humanos, Gênero, Raça e Etnia; e em Depoimento Especial" - 0148945-13.2024.8.16.6000]]</f>
        <v>0</v>
      </c>
      <c r="H135">
        <f>Tabela3[[#This Row],[Justiça Restaurativa - 0148919-15.2024.8.16.6000]]</f>
        <v>0</v>
      </c>
      <c r="I135">
        <f>Tabela3[[#This Row],[Capacitação de Facilitadores 0148959-94.2024.8.16.6000]]</f>
        <v>0</v>
      </c>
      <c r="J135">
        <f>Tabela3[[#This Row],[Acessibilidade e Inclusão - 0148938-21.2024.8.16.6000]]</f>
        <v>0</v>
      </c>
      <c r="K135">
        <f>Tabela3[[#This Row],[Política de Prevenção e Enfrentamento do Assédio Moral, do Assédio Sexual e da Discriminação.0148908-83.2024.8.16.6000]]</f>
        <v>0</v>
      </c>
      <c r="L135">
        <f>Tabela3[[#This Row],[SOCIOAMBIENTAL]]</f>
        <v>0</v>
      </c>
      <c r="M135">
        <f>Tabela3[[#This Row],[SUSTENTABILIDADE
https://portal.tjpr.jus.br/portletforms/frm.do?idFormulario=7430
0017859-16.2024.8.16.6000]]</f>
        <v>0</v>
      </c>
      <c r="N135">
        <f>Tabela3[[#This Row],[CURSO PARA MAGISTRADOS]]</f>
        <v>0</v>
      </c>
      <c r="O135">
        <f>Tabela3[[#This Row],[LIVRO DE REGISTRO]]</f>
        <v>0</v>
      </c>
      <c r="P135">
        <f>Tabela3[[#This Row],[DATA DO ULTIMO REGISTRO]]</f>
        <v>0</v>
      </c>
      <c r="Q135">
        <f>Tabela3[[#This Row],[REG DE INSTRUTORES2]]</f>
        <v>0</v>
      </c>
      <c r="R135">
        <f>Tabela3[[#This Row],[REGISTRO DE INSTRUTORES NO SEI]]</f>
        <v>0</v>
      </c>
      <c r="S135">
        <f>Tabela3[[#This Row],[2021]]</f>
        <v>0</v>
      </c>
      <c r="T135">
        <f>Tabela3[[#This Row],[2022]]</f>
        <v>0</v>
      </c>
      <c r="U135">
        <f>Tabela3[[#This Row],[2023]]</f>
        <v>0</v>
      </c>
      <c r="V135">
        <f>Tabela3[[#This Row],[REGISTRO NO SEI/2024]]</f>
        <v>0</v>
      </c>
      <c r="W135">
        <f>Tabela3[[#This Row],[2024]]</f>
        <v>0</v>
      </c>
      <c r="X135">
        <f>Tabela3[[#This Row],[REGISTRO NO SEI/2025]]</f>
        <v>0</v>
      </c>
      <c r="Y135">
        <f>Tabela3[[#This Row],[TOTAL CERTIFICADOS EMITIDOS/2025]]</f>
        <v>0</v>
      </c>
      <c r="Z135">
        <f>Tabela3[[#This Row],[1º trim/2025]]</f>
        <v>0</v>
      </c>
      <c r="AA135">
        <f>Tabela3[[#This Row],[2º trim/2025]]</f>
        <v>0</v>
      </c>
      <c r="AB135">
        <f>Tabela3[[#This Row],[3º trim/2025]]</f>
        <v>0</v>
      </c>
      <c r="AC135">
        <f>Tabela3[[#This Row],[4º trim/2025]]</f>
        <v>0</v>
      </c>
    </row>
    <row r="136" spans="1:29" x14ac:dyDescent="0.25">
      <c r="A136" s="293">
        <f>Tabela3[[#This Row],[MODALIDADE]]</f>
        <v>0</v>
      </c>
      <c r="B136" s="293">
        <f>Tabela3[[#This Row],[ID DA PLANILHA]]</f>
        <v>135</v>
      </c>
      <c r="C136" s="293">
        <f>Tabela3[[#This Row],[ANO]]</f>
        <v>1</v>
      </c>
      <c r="D136" s="293">
        <f>Tabela3[[#This Row],[SEI]]</f>
        <v>0</v>
      </c>
      <c r="E136" s="294" t="str">
        <f>Tabela3[[#This Row],[NOME DO Curso]]</f>
        <v>Administração Judiciária</v>
      </c>
      <c r="F136" s="294">
        <f>Tabela3[[#This Row],[NENHUMA CLASSIFICAÇÃO COPILOT]]</f>
        <v>0</v>
      </c>
      <c r="G136">
        <f>Tabela3[[#This Row],[Capacitação em Direitos Humanos, Gênero, Raça e Etnia; e em Depoimento Especial" - 0148945-13.2024.8.16.6000]]</f>
        <v>0</v>
      </c>
      <c r="H136">
        <f>Tabela3[[#This Row],[Justiça Restaurativa - 0148919-15.2024.8.16.6000]]</f>
        <v>0</v>
      </c>
      <c r="I136">
        <f>Tabela3[[#This Row],[Capacitação de Facilitadores 0148959-94.2024.8.16.6000]]</f>
        <v>0</v>
      </c>
      <c r="J136">
        <f>Tabela3[[#This Row],[Acessibilidade e Inclusão - 0148938-21.2024.8.16.6000]]</f>
        <v>0</v>
      </c>
      <c r="K136">
        <f>Tabela3[[#This Row],[Política de Prevenção e Enfrentamento do Assédio Moral, do Assédio Sexual e da Discriminação.0148908-83.2024.8.16.6000]]</f>
        <v>0</v>
      </c>
      <c r="L136">
        <f>Tabela3[[#This Row],[SOCIOAMBIENTAL]]</f>
        <v>0</v>
      </c>
      <c r="M136">
        <f>Tabela3[[#This Row],[SUSTENTABILIDADE
https://portal.tjpr.jus.br/portletforms/frm.do?idFormulario=7430
0017859-16.2024.8.16.6000]]</f>
        <v>0</v>
      </c>
      <c r="N136">
        <f>Tabela3[[#This Row],[CURSO PARA MAGISTRADOS]]</f>
        <v>0</v>
      </c>
      <c r="O136">
        <f>Tabela3[[#This Row],[LIVRO DE REGISTRO]]</f>
        <v>0</v>
      </c>
      <c r="P136">
        <f>Tabela3[[#This Row],[DATA DO ULTIMO REGISTRO]]</f>
        <v>0</v>
      </c>
      <c r="Q136">
        <f>Tabela3[[#This Row],[REG DE INSTRUTORES2]]</f>
        <v>0</v>
      </c>
      <c r="R136">
        <f>Tabela3[[#This Row],[REGISTRO DE INSTRUTORES NO SEI]]</f>
        <v>0</v>
      </c>
      <c r="S136">
        <f>Tabela3[[#This Row],[2021]]</f>
        <v>0</v>
      </c>
      <c r="T136">
        <f>Tabela3[[#This Row],[2022]]</f>
        <v>0</v>
      </c>
      <c r="U136">
        <f>Tabela3[[#This Row],[2023]]</f>
        <v>0</v>
      </c>
      <c r="V136">
        <f>Tabela3[[#This Row],[REGISTRO NO SEI/2024]]</f>
        <v>0</v>
      </c>
      <c r="W136">
        <f>Tabela3[[#This Row],[2024]]</f>
        <v>0</v>
      </c>
      <c r="X136">
        <f>Tabela3[[#This Row],[REGISTRO NO SEI/2025]]</f>
        <v>0</v>
      </c>
      <c r="Y136">
        <f>Tabela3[[#This Row],[TOTAL CERTIFICADOS EMITIDOS/2025]]</f>
        <v>0</v>
      </c>
      <c r="Z136">
        <f>Tabela3[[#This Row],[1º trim/2025]]</f>
        <v>0</v>
      </c>
      <c r="AA136">
        <f>Tabela3[[#This Row],[2º trim/2025]]</f>
        <v>0</v>
      </c>
      <c r="AB136">
        <f>Tabela3[[#This Row],[3º trim/2025]]</f>
        <v>0</v>
      </c>
      <c r="AC136">
        <f>Tabela3[[#This Row],[4º trim/2025]]</f>
        <v>0</v>
      </c>
    </row>
    <row r="137" spans="1:29" x14ac:dyDescent="0.25">
      <c r="A137" s="293">
        <f>Tabela3[[#This Row],[MODALIDADE]]</f>
        <v>0</v>
      </c>
      <c r="B137" s="293">
        <f>Tabela3[[#This Row],[ID DA PLANILHA]]</f>
        <v>136</v>
      </c>
      <c r="C137" s="293">
        <f>Tabela3[[#This Row],[ANO]]</f>
        <v>1</v>
      </c>
      <c r="D137" s="293">
        <f>Tabela3[[#This Row],[SEI]]</f>
        <v>0</v>
      </c>
      <c r="E137" s="294" t="str">
        <f>Tabela3[[#This Row],[NOME DO Curso]]</f>
        <v>Ambiente Virtual de Aprendizagem - Mobile</v>
      </c>
      <c r="F137" s="294">
        <f>Tabela3[[#This Row],[NENHUMA CLASSIFICAÇÃO COPILOT]]</f>
        <v>0</v>
      </c>
      <c r="G137">
        <f>Tabela3[[#This Row],[Capacitação em Direitos Humanos, Gênero, Raça e Etnia; e em Depoimento Especial" - 0148945-13.2024.8.16.6000]]</f>
        <v>0</v>
      </c>
      <c r="H137">
        <f>Tabela3[[#This Row],[Justiça Restaurativa - 0148919-15.2024.8.16.6000]]</f>
        <v>0</v>
      </c>
      <c r="I137">
        <f>Tabela3[[#This Row],[Capacitação de Facilitadores 0148959-94.2024.8.16.6000]]</f>
        <v>0</v>
      </c>
      <c r="J137">
        <f>Tabela3[[#This Row],[Acessibilidade e Inclusão - 0148938-21.2024.8.16.6000]]</f>
        <v>0</v>
      </c>
      <c r="K137">
        <f>Tabela3[[#This Row],[Política de Prevenção e Enfrentamento do Assédio Moral, do Assédio Sexual e da Discriminação.0148908-83.2024.8.16.6000]]</f>
        <v>0</v>
      </c>
      <c r="L137">
        <f>Tabela3[[#This Row],[SOCIOAMBIENTAL]]</f>
        <v>0</v>
      </c>
      <c r="M137">
        <f>Tabela3[[#This Row],[SUSTENTABILIDADE
https://portal.tjpr.jus.br/portletforms/frm.do?idFormulario=7430
0017859-16.2024.8.16.6000]]</f>
        <v>0</v>
      </c>
      <c r="N137">
        <f>Tabela3[[#This Row],[CURSO PARA MAGISTRADOS]]</f>
        <v>0</v>
      </c>
      <c r="O137">
        <f>Tabela3[[#This Row],[LIVRO DE REGISTRO]]</f>
        <v>0</v>
      </c>
      <c r="P137">
        <f>Tabela3[[#This Row],[DATA DO ULTIMO REGISTRO]]</f>
        <v>0</v>
      </c>
      <c r="Q137">
        <f>Tabela3[[#This Row],[REG DE INSTRUTORES2]]</f>
        <v>0</v>
      </c>
      <c r="R137">
        <f>Tabela3[[#This Row],[REGISTRO DE INSTRUTORES NO SEI]]</f>
        <v>0</v>
      </c>
      <c r="S137">
        <f>Tabela3[[#This Row],[2021]]</f>
        <v>0</v>
      </c>
      <c r="T137">
        <f>Tabela3[[#This Row],[2022]]</f>
        <v>0</v>
      </c>
      <c r="U137">
        <f>Tabela3[[#This Row],[2023]]</f>
        <v>0</v>
      </c>
      <c r="V137">
        <f>Tabela3[[#This Row],[REGISTRO NO SEI/2024]]</f>
        <v>0</v>
      </c>
      <c r="W137">
        <f>Tabela3[[#This Row],[2024]]</f>
        <v>0</v>
      </c>
      <c r="X137">
        <f>Tabela3[[#This Row],[REGISTRO NO SEI/2025]]</f>
        <v>0</v>
      </c>
      <c r="Y137">
        <f>Tabela3[[#This Row],[TOTAL CERTIFICADOS EMITIDOS/2025]]</f>
        <v>0</v>
      </c>
      <c r="Z137">
        <f>Tabela3[[#This Row],[1º trim/2025]]</f>
        <v>0</v>
      </c>
      <c r="AA137">
        <f>Tabela3[[#This Row],[2º trim/2025]]</f>
        <v>0</v>
      </c>
      <c r="AB137">
        <f>Tabela3[[#This Row],[3º trim/2025]]</f>
        <v>0</v>
      </c>
      <c r="AC137">
        <f>Tabela3[[#This Row],[4º trim/2025]]</f>
        <v>0</v>
      </c>
    </row>
    <row r="138" spans="1:29" x14ac:dyDescent="0.25">
      <c r="A138" s="293">
        <f>Tabela3[[#This Row],[MODALIDADE]]</f>
        <v>0</v>
      </c>
      <c r="B138" s="293">
        <f>Tabela3[[#This Row],[ID DA PLANILHA]]</f>
        <v>137</v>
      </c>
      <c r="C138" s="293">
        <f>Tabela3[[#This Row],[ANO]]</f>
        <v>1</v>
      </c>
      <c r="D138" s="293">
        <f>Tabela3[[#This Row],[SEI]]</f>
        <v>0</v>
      </c>
      <c r="E138" s="294" t="str">
        <f>Tabela3[[#This Row],[NOME DO Curso]]</f>
        <v>Apontamentos sobre o Programa Nacional de Prevenção à Corrupção no TJPR</v>
      </c>
      <c r="F138" s="294">
        <f>Tabela3[[#This Row],[NENHUMA CLASSIFICAÇÃO COPILOT]]</f>
        <v>0</v>
      </c>
      <c r="G138">
        <f>Tabela3[[#This Row],[Capacitação em Direitos Humanos, Gênero, Raça e Etnia; e em Depoimento Especial" - 0148945-13.2024.8.16.6000]]</f>
        <v>0</v>
      </c>
      <c r="H138">
        <f>Tabela3[[#This Row],[Justiça Restaurativa - 0148919-15.2024.8.16.6000]]</f>
        <v>0</v>
      </c>
      <c r="I138">
        <f>Tabela3[[#This Row],[Capacitação de Facilitadores 0148959-94.2024.8.16.6000]]</f>
        <v>0</v>
      </c>
      <c r="J138">
        <f>Tabela3[[#This Row],[Acessibilidade e Inclusão - 0148938-21.2024.8.16.6000]]</f>
        <v>0</v>
      </c>
      <c r="K138">
        <f>Tabela3[[#This Row],[Política de Prevenção e Enfrentamento do Assédio Moral, do Assédio Sexual e da Discriminação.0148908-83.2024.8.16.6000]]</f>
        <v>0</v>
      </c>
      <c r="L138">
        <f>Tabela3[[#This Row],[SOCIOAMBIENTAL]]</f>
        <v>0</v>
      </c>
      <c r="M138">
        <f>Tabela3[[#This Row],[SUSTENTABILIDADE
https://portal.tjpr.jus.br/portletforms/frm.do?idFormulario=7430
0017859-16.2024.8.16.6000]]</f>
        <v>0</v>
      </c>
      <c r="N138">
        <f>Tabela3[[#This Row],[CURSO PARA MAGISTRADOS]]</f>
        <v>0</v>
      </c>
      <c r="O138">
        <f>Tabela3[[#This Row],[LIVRO DE REGISTRO]]</f>
        <v>0</v>
      </c>
      <c r="P138">
        <f>Tabela3[[#This Row],[DATA DO ULTIMO REGISTRO]]</f>
        <v>0</v>
      </c>
      <c r="Q138">
        <f>Tabela3[[#This Row],[REG DE INSTRUTORES2]]</f>
        <v>0</v>
      </c>
      <c r="R138">
        <f>Tabela3[[#This Row],[REGISTRO DE INSTRUTORES NO SEI]]</f>
        <v>0</v>
      </c>
      <c r="S138">
        <f>Tabela3[[#This Row],[2021]]</f>
        <v>0</v>
      </c>
      <c r="T138">
        <f>Tabela3[[#This Row],[2022]]</f>
        <v>0</v>
      </c>
      <c r="U138">
        <f>Tabela3[[#This Row],[2023]]</f>
        <v>0</v>
      </c>
      <c r="V138">
        <f>Tabela3[[#This Row],[REGISTRO NO SEI/2024]]</f>
        <v>0</v>
      </c>
      <c r="W138">
        <f>Tabela3[[#This Row],[2024]]</f>
        <v>0</v>
      </c>
      <c r="X138">
        <f>Tabela3[[#This Row],[REGISTRO NO SEI/2025]]</f>
        <v>0</v>
      </c>
      <c r="Y138">
        <f>Tabela3[[#This Row],[TOTAL CERTIFICADOS EMITIDOS/2025]]</f>
        <v>0</v>
      </c>
      <c r="Z138">
        <f>Tabela3[[#This Row],[1º trim/2025]]</f>
        <v>0</v>
      </c>
      <c r="AA138">
        <f>Tabela3[[#This Row],[2º trim/2025]]</f>
        <v>0</v>
      </c>
      <c r="AB138">
        <f>Tabela3[[#This Row],[3º trim/2025]]</f>
        <v>0</v>
      </c>
      <c r="AC138">
        <f>Tabela3[[#This Row],[4º trim/2025]]</f>
        <v>0</v>
      </c>
    </row>
    <row r="139" spans="1:29" x14ac:dyDescent="0.25">
      <c r="A139" s="293">
        <f>Tabela3[[#This Row],[MODALIDADE]]</f>
        <v>0</v>
      </c>
      <c r="B139" s="293">
        <f>Tabela3[[#This Row],[ID DA PLANILHA]]</f>
        <v>138</v>
      </c>
      <c r="C139" s="293">
        <f>Tabela3[[#This Row],[ANO]]</f>
        <v>1</v>
      </c>
      <c r="D139" s="293">
        <f>Tabela3[[#This Row],[SEI]]</f>
        <v>0</v>
      </c>
      <c r="E139" s="294" t="str">
        <f>Tabela3[[#This Row],[NOME DO Curso]]</f>
        <v>Arquivos</v>
      </c>
      <c r="F139" s="294">
        <f>Tabela3[[#This Row],[NENHUMA CLASSIFICAÇÃO COPILOT]]</f>
        <v>0</v>
      </c>
      <c r="G139">
        <f>Tabela3[[#This Row],[Capacitação em Direitos Humanos, Gênero, Raça e Etnia; e em Depoimento Especial" - 0148945-13.2024.8.16.6000]]</f>
        <v>0</v>
      </c>
      <c r="H139">
        <f>Tabela3[[#This Row],[Justiça Restaurativa - 0148919-15.2024.8.16.6000]]</f>
        <v>0</v>
      </c>
      <c r="I139">
        <f>Tabela3[[#This Row],[Capacitação de Facilitadores 0148959-94.2024.8.16.6000]]</f>
        <v>0</v>
      </c>
      <c r="J139">
        <f>Tabela3[[#This Row],[Acessibilidade e Inclusão - 0148938-21.2024.8.16.6000]]</f>
        <v>0</v>
      </c>
      <c r="K139">
        <f>Tabela3[[#This Row],[Política de Prevenção e Enfrentamento do Assédio Moral, do Assédio Sexual e da Discriminação.0148908-83.2024.8.16.6000]]</f>
        <v>0</v>
      </c>
      <c r="L139">
        <f>Tabela3[[#This Row],[SOCIOAMBIENTAL]]</f>
        <v>0</v>
      </c>
      <c r="M139">
        <f>Tabela3[[#This Row],[SUSTENTABILIDADE
https://portal.tjpr.jus.br/portletforms/frm.do?idFormulario=7430
0017859-16.2024.8.16.6000]]</f>
        <v>0</v>
      </c>
      <c r="N139">
        <f>Tabela3[[#This Row],[CURSO PARA MAGISTRADOS]]</f>
        <v>0</v>
      </c>
      <c r="O139">
        <f>Tabela3[[#This Row],[LIVRO DE REGISTRO]]</f>
        <v>0</v>
      </c>
      <c r="P139">
        <f>Tabela3[[#This Row],[DATA DO ULTIMO REGISTRO]]</f>
        <v>0</v>
      </c>
      <c r="Q139">
        <f>Tabela3[[#This Row],[REG DE INSTRUTORES2]]</f>
        <v>0</v>
      </c>
      <c r="R139">
        <f>Tabela3[[#This Row],[REGISTRO DE INSTRUTORES NO SEI]]</f>
        <v>0</v>
      </c>
      <c r="S139">
        <f>Tabela3[[#This Row],[2021]]</f>
        <v>0</v>
      </c>
      <c r="T139">
        <f>Tabela3[[#This Row],[2022]]</f>
        <v>0</v>
      </c>
      <c r="U139">
        <f>Tabela3[[#This Row],[2023]]</f>
        <v>0</v>
      </c>
      <c r="V139">
        <f>Tabela3[[#This Row],[REGISTRO NO SEI/2024]]</f>
        <v>0</v>
      </c>
      <c r="W139">
        <f>Tabela3[[#This Row],[2024]]</f>
        <v>0</v>
      </c>
      <c r="X139">
        <f>Tabela3[[#This Row],[REGISTRO NO SEI/2025]]</f>
        <v>0</v>
      </c>
      <c r="Y139">
        <f>Tabela3[[#This Row],[TOTAL CERTIFICADOS EMITIDOS/2025]]</f>
        <v>0</v>
      </c>
      <c r="Z139">
        <f>Tabela3[[#This Row],[1º trim/2025]]</f>
        <v>0</v>
      </c>
      <c r="AA139">
        <f>Tabela3[[#This Row],[2º trim/2025]]</f>
        <v>0</v>
      </c>
      <c r="AB139">
        <f>Tabela3[[#This Row],[3º trim/2025]]</f>
        <v>0</v>
      </c>
      <c r="AC139">
        <f>Tabela3[[#This Row],[4º trim/2025]]</f>
        <v>0</v>
      </c>
    </row>
    <row r="140" spans="1:29" x14ac:dyDescent="0.25">
      <c r="A140" s="293">
        <f>Tabela3[[#This Row],[MODALIDADE]]</f>
        <v>0</v>
      </c>
      <c r="B140" s="293">
        <f>Tabela3[[#This Row],[ID DA PLANILHA]]</f>
        <v>139</v>
      </c>
      <c r="C140" s="293">
        <f>Tabela3[[#This Row],[ANO]]</f>
        <v>1</v>
      </c>
      <c r="D140" s="293">
        <f>Tabela3[[#This Row],[SEI]]</f>
        <v>0</v>
      </c>
      <c r="E140" s="294" t="str">
        <f>Tabela3[[#This Row],[NOME DO Curso]]</f>
        <v>As novas regras previdenciárias</v>
      </c>
      <c r="F140" s="294">
        <f>Tabela3[[#This Row],[NENHUMA CLASSIFICAÇÃO COPILOT]]</f>
        <v>0</v>
      </c>
      <c r="G140">
        <f>Tabela3[[#This Row],[Capacitação em Direitos Humanos, Gênero, Raça e Etnia; e em Depoimento Especial" - 0148945-13.2024.8.16.6000]]</f>
        <v>0</v>
      </c>
      <c r="H140">
        <f>Tabela3[[#This Row],[Justiça Restaurativa - 0148919-15.2024.8.16.6000]]</f>
        <v>0</v>
      </c>
      <c r="I140">
        <f>Tabela3[[#This Row],[Capacitação de Facilitadores 0148959-94.2024.8.16.6000]]</f>
        <v>0</v>
      </c>
      <c r="J140">
        <f>Tabela3[[#This Row],[Acessibilidade e Inclusão - 0148938-21.2024.8.16.6000]]</f>
        <v>0</v>
      </c>
      <c r="K140">
        <f>Tabela3[[#This Row],[Política de Prevenção e Enfrentamento do Assédio Moral, do Assédio Sexual e da Discriminação.0148908-83.2024.8.16.6000]]</f>
        <v>0</v>
      </c>
      <c r="L140">
        <f>Tabela3[[#This Row],[SOCIOAMBIENTAL]]</f>
        <v>0</v>
      </c>
      <c r="M140">
        <f>Tabela3[[#This Row],[SUSTENTABILIDADE
https://portal.tjpr.jus.br/portletforms/frm.do?idFormulario=7430
0017859-16.2024.8.16.6000]]</f>
        <v>0</v>
      </c>
      <c r="N140">
        <f>Tabela3[[#This Row],[CURSO PARA MAGISTRADOS]]</f>
        <v>0</v>
      </c>
      <c r="O140">
        <f>Tabela3[[#This Row],[LIVRO DE REGISTRO]]</f>
        <v>0</v>
      </c>
      <c r="P140">
        <f>Tabela3[[#This Row],[DATA DO ULTIMO REGISTRO]]</f>
        <v>0</v>
      </c>
      <c r="Q140">
        <f>Tabela3[[#This Row],[REG DE INSTRUTORES2]]</f>
        <v>0</v>
      </c>
      <c r="R140">
        <f>Tabela3[[#This Row],[REGISTRO DE INSTRUTORES NO SEI]]</f>
        <v>0</v>
      </c>
      <c r="S140">
        <f>Tabela3[[#This Row],[2021]]</f>
        <v>0</v>
      </c>
      <c r="T140">
        <f>Tabela3[[#This Row],[2022]]</f>
        <v>0</v>
      </c>
      <c r="U140">
        <f>Tabela3[[#This Row],[2023]]</f>
        <v>0</v>
      </c>
      <c r="V140">
        <f>Tabela3[[#This Row],[REGISTRO NO SEI/2024]]</f>
        <v>0</v>
      </c>
      <c r="W140">
        <f>Tabela3[[#This Row],[2024]]</f>
        <v>0</v>
      </c>
      <c r="X140">
        <f>Tabela3[[#This Row],[REGISTRO NO SEI/2025]]</f>
        <v>0</v>
      </c>
      <c r="Y140">
        <f>Tabela3[[#This Row],[TOTAL CERTIFICADOS EMITIDOS/2025]]</f>
        <v>0</v>
      </c>
      <c r="Z140">
        <f>Tabela3[[#This Row],[1º trim/2025]]</f>
        <v>0</v>
      </c>
      <c r="AA140">
        <f>Tabela3[[#This Row],[2º trim/2025]]</f>
        <v>0</v>
      </c>
      <c r="AB140">
        <f>Tabela3[[#This Row],[3º trim/2025]]</f>
        <v>0</v>
      </c>
      <c r="AC140">
        <f>Tabela3[[#This Row],[4º trim/2025]]</f>
        <v>0</v>
      </c>
    </row>
    <row r="141" spans="1:29" x14ac:dyDescent="0.25">
      <c r="A141" s="293">
        <f>Tabela3[[#This Row],[MODALIDADE]]</f>
        <v>0</v>
      </c>
      <c r="B141" s="293">
        <f>Tabela3[[#This Row],[ID DA PLANILHA]]</f>
        <v>140</v>
      </c>
      <c r="C141" s="293">
        <f>Tabela3[[#This Row],[ANO]]</f>
        <v>1</v>
      </c>
      <c r="D141" s="293">
        <f>Tabela3[[#This Row],[SEI]]</f>
        <v>0</v>
      </c>
      <c r="E141" s="294" t="str">
        <f>Tabela3[[#This Row],[NOME DO Curso]]</f>
        <v>Atendimento ao público para CNJ</v>
      </c>
      <c r="F141" s="294">
        <f>Tabela3[[#This Row],[NENHUMA CLASSIFICAÇÃO COPILOT]]</f>
        <v>0</v>
      </c>
      <c r="G141">
        <f>Tabela3[[#This Row],[Capacitação em Direitos Humanos, Gênero, Raça e Etnia; e em Depoimento Especial" - 0148945-13.2024.8.16.6000]]</f>
        <v>0</v>
      </c>
      <c r="H141">
        <f>Tabela3[[#This Row],[Justiça Restaurativa - 0148919-15.2024.8.16.6000]]</f>
        <v>0</v>
      </c>
      <c r="I141">
        <f>Tabela3[[#This Row],[Capacitação de Facilitadores 0148959-94.2024.8.16.6000]]</f>
        <v>0</v>
      </c>
      <c r="J141">
        <f>Tabela3[[#This Row],[Acessibilidade e Inclusão - 0148938-21.2024.8.16.6000]]</f>
        <v>0</v>
      </c>
      <c r="K141">
        <f>Tabela3[[#This Row],[Política de Prevenção e Enfrentamento do Assédio Moral, do Assédio Sexual e da Discriminação.0148908-83.2024.8.16.6000]]</f>
        <v>0</v>
      </c>
      <c r="L141">
        <f>Tabela3[[#This Row],[SOCIOAMBIENTAL]]</f>
        <v>0</v>
      </c>
      <c r="M141">
        <f>Tabela3[[#This Row],[SUSTENTABILIDADE
https://portal.tjpr.jus.br/portletforms/frm.do?idFormulario=7430
0017859-16.2024.8.16.6000]]</f>
        <v>0</v>
      </c>
      <c r="N141">
        <f>Tabela3[[#This Row],[CURSO PARA MAGISTRADOS]]</f>
        <v>0</v>
      </c>
      <c r="O141">
        <f>Tabela3[[#This Row],[LIVRO DE REGISTRO]]</f>
        <v>0</v>
      </c>
      <c r="P141">
        <f>Tabela3[[#This Row],[DATA DO ULTIMO REGISTRO]]</f>
        <v>0</v>
      </c>
      <c r="Q141">
        <f>Tabela3[[#This Row],[REG DE INSTRUTORES2]]</f>
        <v>0</v>
      </c>
      <c r="R141">
        <f>Tabela3[[#This Row],[REGISTRO DE INSTRUTORES NO SEI]]</f>
        <v>0</v>
      </c>
      <c r="S141">
        <f>Tabela3[[#This Row],[2021]]</f>
        <v>0</v>
      </c>
      <c r="T141">
        <f>Tabela3[[#This Row],[2022]]</f>
        <v>0</v>
      </c>
      <c r="U141">
        <f>Tabela3[[#This Row],[2023]]</f>
        <v>0</v>
      </c>
      <c r="V141">
        <f>Tabela3[[#This Row],[REGISTRO NO SEI/2024]]</f>
        <v>0</v>
      </c>
      <c r="W141">
        <f>Tabela3[[#This Row],[2024]]</f>
        <v>0</v>
      </c>
      <c r="X141">
        <f>Tabela3[[#This Row],[REGISTRO NO SEI/2025]]</f>
        <v>0</v>
      </c>
      <c r="Y141">
        <f>Tabela3[[#This Row],[TOTAL CERTIFICADOS EMITIDOS/2025]]</f>
        <v>0</v>
      </c>
      <c r="Z141">
        <f>Tabela3[[#This Row],[1º trim/2025]]</f>
        <v>0</v>
      </c>
      <c r="AA141">
        <f>Tabela3[[#This Row],[2º trim/2025]]</f>
        <v>0</v>
      </c>
      <c r="AB141">
        <f>Tabela3[[#This Row],[3º trim/2025]]</f>
        <v>0</v>
      </c>
      <c r="AC141">
        <f>Tabela3[[#This Row],[4º trim/2025]]</f>
        <v>0</v>
      </c>
    </row>
    <row r="142" spans="1:29" x14ac:dyDescent="0.25">
      <c r="A142" s="293">
        <f>Tabela3[[#This Row],[MODALIDADE]]</f>
        <v>0</v>
      </c>
      <c r="B142" s="293">
        <f>Tabela3[[#This Row],[ID DA PLANILHA]]</f>
        <v>141</v>
      </c>
      <c r="C142" s="293">
        <f>Tabela3[[#This Row],[ANO]]</f>
        <v>1</v>
      </c>
      <c r="D142" s="293">
        <f>Tabela3[[#This Row],[SEI]]</f>
        <v>0</v>
      </c>
      <c r="E142" s="294" t="str">
        <f>Tabela3[[#This Row],[NOME DO Curso]]</f>
        <v>Atuação dos estagiários junto ao TJPR - Turma 31jul2019</v>
      </c>
      <c r="F142" s="294">
        <f>Tabela3[[#This Row],[NENHUMA CLASSIFICAÇÃO COPILOT]]</f>
        <v>0</v>
      </c>
      <c r="G142">
        <f>Tabela3[[#This Row],[Capacitação em Direitos Humanos, Gênero, Raça e Etnia; e em Depoimento Especial" - 0148945-13.2024.8.16.6000]]</f>
        <v>0</v>
      </c>
      <c r="H142">
        <f>Tabela3[[#This Row],[Justiça Restaurativa - 0148919-15.2024.8.16.6000]]</f>
        <v>0</v>
      </c>
      <c r="I142">
        <f>Tabela3[[#This Row],[Capacitação de Facilitadores 0148959-94.2024.8.16.6000]]</f>
        <v>0</v>
      </c>
      <c r="J142">
        <f>Tabela3[[#This Row],[Acessibilidade e Inclusão - 0148938-21.2024.8.16.6000]]</f>
        <v>0</v>
      </c>
      <c r="K142">
        <f>Tabela3[[#This Row],[Política de Prevenção e Enfrentamento do Assédio Moral, do Assédio Sexual e da Discriminação.0148908-83.2024.8.16.6000]]</f>
        <v>0</v>
      </c>
      <c r="L142">
        <f>Tabela3[[#This Row],[SOCIOAMBIENTAL]]</f>
        <v>0</v>
      </c>
      <c r="M142">
        <f>Tabela3[[#This Row],[SUSTENTABILIDADE
https://portal.tjpr.jus.br/portletforms/frm.do?idFormulario=7430
0017859-16.2024.8.16.6000]]</f>
        <v>0</v>
      </c>
      <c r="N142">
        <f>Tabela3[[#This Row],[CURSO PARA MAGISTRADOS]]</f>
        <v>0</v>
      </c>
      <c r="O142">
        <f>Tabela3[[#This Row],[LIVRO DE REGISTRO]]</f>
        <v>0</v>
      </c>
      <c r="P142">
        <f>Tabela3[[#This Row],[DATA DO ULTIMO REGISTRO]]</f>
        <v>0</v>
      </c>
      <c r="Q142">
        <f>Tabela3[[#This Row],[REG DE INSTRUTORES2]]</f>
        <v>0</v>
      </c>
      <c r="R142">
        <f>Tabela3[[#This Row],[REGISTRO DE INSTRUTORES NO SEI]]</f>
        <v>0</v>
      </c>
      <c r="S142">
        <f>Tabela3[[#This Row],[2021]]</f>
        <v>0</v>
      </c>
      <c r="T142">
        <f>Tabela3[[#This Row],[2022]]</f>
        <v>0</v>
      </c>
      <c r="U142">
        <f>Tabela3[[#This Row],[2023]]</f>
        <v>0</v>
      </c>
      <c r="V142">
        <f>Tabela3[[#This Row],[REGISTRO NO SEI/2024]]</f>
        <v>0</v>
      </c>
      <c r="W142">
        <f>Tabela3[[#This Row],[2024]]</f>
        <v>0</v>
      </c>
      <c r="X142">
        <f>Tabela3[[#This Row],[REGISTRO NO SEI/2025]]</f>
        <v>0</v>
      </c>
      <c r="Y142">
        <f>Tabela3[[#This Row],[TOTAL CERTIFICADOS EMITIDOS/2025]]</f>
        <v>0</v>
      </c>
      <c r="Z142">
        <f>Tabela3[[#This Row],[1º trim/2025]]</f>
        <v>0</v>
      </c>
      <c r="AA142">
        <f>Tabela3[[#This Row],[2º trim/2025]]</f>
        <v>0</v>
      </c>
      <c r="AB142">
        <f>Tabela3[[#This Row],[3º trim/2025]]</f>
        <v>0</v>
      </c>
      <c r="AC142">
        <f>Tabela3[[#This Row],[4º trim/2025]]</f>
        <v>0</v>
      </c>
    </row>
    <row r="143" spans="1:29" x14ac:dyDescent="0.25">
      <c r="A143" s="293">
        <f>Tabela3[[#This Row],[MODALIDADE]]</f>
        <v>0</v>
      </c>
      <c r="B143" s="293">
        <f>Tabela3[[#This Row],[ID DA PLANILHA]]</f>
        <v>142</v>
      </c>
      <c r="C143" s="293">
        <f>Tabela3[[#This Row],[ANO]]</f>
        <v>1</v>
      </c>
      <c r="D143" s="293">
        <f>Tabela3[[#This Row],[SEI]]</f>
        <v>0</v>
      </c>
      <c r="E143" s="294" t="str">
        <f>Tabela3[[#This Row],[NOME DO Curso]]</f>
        <v>Atualização em custas processuais de 1º grau de jurisdição</v>
      </c>
      <c r="F143" s="294">
        <f>Tabela3[[#This Row],[NENHUMA CLASSIFICAÇÃO COPILOT]]</f>
        <v>0</v>
      </c>
      <c r="G143">
        <f>Tabela3[[#This Row],[Capacitação em Direitos Humanos, Gênero, Raça e Etnia; e em Depoimento Especial" - 0148945-13.2024.8.16.6000]]</f>
        <v>0</v>
      </c>
      <c r="H143">
        <f>Tabela3[[#This Row],[Justiça Restaurativa - 0148919-15.2024.8.16.6000]]</f>
        <v>0</v>
      </c>
      <c r="I143">
        <f>Tabela3[[#This Row],[Capacitação de Facilitadores 0148959-94.2024.8.16.6000]]</f>
        <v>0</v>
      </c>
      <c r="J143">
        <f>Tabela3[[#This Row],[Acessibilidade e Inclusão - 0148938-21.2024.8.16.6000]]</f>
        <v>0</v>
      </c>
      <c r="K143">
        <f>Tabela3[[#This Row],[Política de Prevenção e Enfrentamento do Assédio Moral, do Assédio Sexual e da Discriminação.0148908-83.2024.8.16.6000]]</f>
        <v>0</v>
      </c>
      <c r="L143">
        <f>Tabela3[[#This Row],[SOCIOAMBIENTAL]]</f>
        <v>0</v>
      </c>
      <c r="M143">
        <f>Tabela3[[#This Row],[SUSTENTABILIDADE
https://portal.tjpr.jus.br/portletforms/frm.do?idFormulario=7430
0017859-16.2024.8.16.6000]]</f>
        <v>0</v>
      </c>
      <c r="N143">
        <f>Tabela3[[#This Row],[CURSO PARA MAGISTRADOS]]</f>
        <v>0</v>
      </c>
      <c r="O143">
        <f>Tabela3[[#This Row],[LIVRO DE REGISTRO]]</f>
        <v>0</v>
      </c>
      <c r="P143">
        <f>Tabela3[[#This Row],[DATA DO ULTIMO REGISTRO]]</f>
        <v>0</v>
      </c>
      <c r="Q143">
        <f>Tabela3[[#This Row],[REG DE INSTRUTORES2]]</f>
        <v>0</v>
      </c>
      <c r="R143">
        <f>Tabela3[[#This Row],[REGISTRO DE INSTRUTORES NO SEI]]</f>
        <v>0</v>
      </c>
      <c r="S143">
        <f>Tabela3[[#This Row],[2021]]</f>
        <v>0</v>
      </c>
      <c r="T143">
        <f>Tabela3[[#This Row],[2022]]</f>
        <v>0</v>
      </c>
      <c r="U143">
        <f>Tabela3[[#This Row],[2023]]</f>
        <v>0</v>
      </c>
      <c r="V143">
        <f>Tabela3[[#This Row],[REGISTRO NO SEI/2024]]</f>
        <v>0</v>
      </c>
      <c r="W143">
        <f>Tabela3[[#This Row],[2024]]</f>
        <v>0</v>
      </c>
      <c r="X143">
        <f>Tabela3[[#This Row],[REGISTRO NO SEI/2025]]</f>
        <v>0</v>
      </c>
      <c r="Y143">
        <f>Tabela3[[#This Row],[TOTAL CERTIFICADOS EMITIDOS/2025]]</f>
        <v>0</v>
      </c>
      <c r="Z143">
        <f>Tabela3[[#This Row],[1º trim/2025]]</f>
        <v>0</v>
      </c>
      <c r="AA143">
        <f>Tabela3[[#This Row],[2º trim/2025]]</f>
        <v>0</v>
      </c>
      <c r="AB143">
        <f>Tabela3[[#This Row],[3º trim/2025]]</f>
        <v>0</v>
      </c>
      <c r="AC143">
        <f>Tabela3[[#This Row],[4º trim/2025]]</f>
        <v>0</v>
      </c>
    </row>
    <row r="144" spans="1:29" x14ac:dyDescent="0.25">
      <c r="A144" s="293">
        <f>Tabela3[[#This Row],[MODALIDADE]]</f>
        <v>0</v>
      </c>
      <c r="B144" s="293">
        <f>Tabela3[[#This Row],[ID DA PLANILHA]]</f>
        <v>143</v>
      </c>
      <c r="C144" s="293">
        <f>Tabela3[[#This Row],[ANO]]</f>
        <v>1</v>
      </c>
      <c r="D144" s="293">
        <f>Tabela3[[#This Row],[SEI]]</f>
        <v>0</v>
      </c>
      <c r="E144" s="294" t="str">
        <f>Tabela3[[#This Row],[NOME DO Curso]]</f>
        <v>Atualização em Gramática da Língua Portuguesa</v>
      </c>
      <c r="F144" s="294">
        <f>Tabela3[[#This Row],[NENHUMA CLASSIFICAÇÃO COPILOT]]</f>
        <v>0</v>
      </c>
      <c r="G144">
        <f>Tabela3[[#This Row],[Capacitação em Direitos Humanos, Gênero, Raça e Etnia; e em Depoimento Especial" - 0148945-13.2024.8.16.6000]]</f>
        <v>0</v>
      </c>
      <c r="H144">
        <f>Tabela3[[#This Row],[Justiça Restaurativa - 0148919-15.2024.8.16.6000]]</f>
        <v>0</v>
      </c>
      <c r="I144">
        <f>Tabela3[[#This Row],[Capacitação de Facilitadores 0148959-94.2024.8.16.6000]]</f>
        <v>0</v>
      </c>
      <c r="J144">
        <f>Tabela3[[#This Row],[Acessibilidade e Inclusão - 0148938-21.2024.8.16.6000]]</f>
        <v>0</v>
      </c>
      <c r="K144">
        <f>Tabela3[[#This Row],[Política de Prevenção e Enfrentamento do Assédio Moral, do Assédio Sexual e da Discriminação.0148908-83.2024.8.16.6000]]</f>
        <v>0</v>
      </c>
      <c r="L144">
        <f>Tabela3[[#This Row],[SOCIOAMBIENTAL]]</f>
        <v>0</v>
      </c>
      <c r="M144">
        <f>Tabela3[[#This Row],[SUSTENTABILIDADE
https://portal.tjpr.jus.br/portletforms/frm.do?idFormulario=7430
0017859-16.2024.8.16.6000]]</f>
        <v>0</v>
      </c>
      <c r="N144">
        <f>Tabela3[[#This Row],[CURSO PARA MAGISTRADOS]]</f>
        <v>0</v>
      </c>
      <c r="O144">
        <f>Tabela3[[#This Row],[LIVRO DE REGISTRO]]</f>
        <v>0</v>
      </c>
      <c r="P144">
        <f>Tabela3[[#This Row],[DATA DO ULTIMO REGISTRO]]</f>
        <v>0</v>
      </c>
      <c r="Q144">
        <f>Tabela3[[#This Row],[REG DE INSTRUTORES2]]</f>
        <v>0</v>
      </c>
      <c r="R144">
        <f>Tabela3[[#This Row],[REGISTRO DE INSTRUTORES NO SEI]]</f>
        <v>0</v>
      </c>
      <c r="S144">
        <f>Tabela3[[#This Row],[2021]]</f>
        <v>0</v>
      </c>
      <c r="T144">
        <f>Tabela3[[#This Row],[2022]]</f>
        <v>0</v>
      </c>
      <c r="U144">
        <f>Tabela3[[#This Row],[2023]]</f>
        <v>0</v>
      </c>
      <c r="V144">
        <f>Tabela3[[#This Row],[REGISTRO NO SEI/2024]]</f>
        <v>0</v>
      </c>
      <c r="W144">
        <f>Tabela3[[#This Row],[2024]]</f>
        <v>0</v>
      </c>
      <c r="X144">
        <f>Tabela3[[#This Row],[REGISTRO NO SEI/2025]]</f>
        <v>0</v>
      </c>
      <c r="Y144">
        <f>Tabela3[[#This Row],[TOTAL CERTIFICADOS EMITIDOS/2025]]</f>
        <v>0</v>
      </c>
      <c r="Z144">
        <f>Tabela3[[#This Row],[1º trim/2025]]</f>
        <v>0</v>
      </c>
      <c r="AA144">
        <f>Tabela3[[#This Row],[2º trim/2025]]</f>
        <v>0</v>
      </c>
      <c r="AB144">
        <f>Tabela3[[#This Row],[3º trim/2025]]</f>
        <v>0</v>
      </c>
      <c r="AC144">
        <f>Tabela3[[#This Row],[4º trim/2025]]</f>
        <v>0</v>
      </c>
    </row>
    <row r="145" spans="1:29" x14ac:dyDescent="0.25">
      <c r="A145" s="293">
        <f>Tabela3[[#This Row],[MODALIDADE]]</f>
        <v>0</v>
      </c>
      <c r="B145" s="293">
        <f>Tabela3[[#This Row],[ID DA PLANILHA]]</f>
        <v>144</v>
      </c>
      <c r="C145" s="293">
        <f>Tabela3[[#This Row],[ANO]]</f>
        <v>1</v>
      </c>
      <c r="D145" s="293">
        <f>Tabela3[[#This Row],[SEI]]</f>
        <v>0</v>
      </c>
      <c r="E145" s="294" t="str">
        <f>Tabela3[[#This Row],[NOME DO Curso]]</f>
        <v>Atualização em Gramática da Língua Portuguesa turma teste</v>
      </c>
      <c r="F145" s="294">
        <f>Tabela3[[#This Row],[NENHUMA CLASSIFICAÇÃO COPILOT]]</f>
        <v>0</v>
      </c>
      <c r="G145">
        <f>Tabela3[[#This Row],[Capacitação em Direitos Humanos, Gênero, Raça e Etnia; e em Depoimento Especial" - 0148945-13.2024.8.16.6000]]</f>
        <v>0</v>
      </c>
      <c r="H145">
        <f>Tabela3[[#This Row],[Justiça Restaurativa - 0148919-15.2024.8.16.6000]]</f>
        <v>0</v>
      </c>
      <c r="I145">
        <f>Tabela3[[#This Row],[Capacitação de Facilitadores 0148959-94.2024.8.16.6000]]</f>
        <v>0</v>
      </c>
      <c r="J145">
        <f>Tabela3[[#This Row],[Acessibilidade e Inclusão - 0148938-21.2024.8.16.6000]]</f>
        <v>0</v>
      </c>
      <c r="K145">
        <f>Tabela3[[#This Row],[Política de Prevenção e Enfrentamento do Assédio Moral, do Assédio Sexual e da Discriminação.0148908-83.2024.8.16.6000]]</f>
        <v>0</v>
      </c>
      <c r="L145">
        <f>Tabela3[[#This Row],[SOCIOAMBIENTAL]]</f>
        <v>0</v>
      </c>
      <c r="M145">
        <f>Tabela3[[#This Row],[SUSTENTABILIDADE
https://portal.tjpr.jus.br/portletforms/frm.do?idFormulario=7430
0017859-16.2024.8.16.6000]]</f>
        <v>0</v>
      </c>
      <c r="N145">
        <f>Tabela3[[#This Row],[CURSO PARA MAGISTRADOS]]</f>
        <v>0</v>
      </c>
      <c r="O145">
        <f>Tabela3[[#This Row],[LIVRO DE REGISTRO]]</f>
        <v>0</v>
      </c>
      <c r="P145">
        <f>Tabela3[[#This Row],[DATA DO ULTIMO REGISTRO]]</f>
        <v>0</v>
      </c>
      <c r="Q145">
        <f>Tabela3[[#This Row],[REG DE INSTRUTORES2]]</f>
        <v>0</v>
      </c>
      <c r="R145">
        <f>Tabela3[[#This Row],[REGISTRO DE INSTRUTORES NO SEI]]</f>
        <v>0</v>
      </c>
      <c r="S145">
        <f>Tabela3[[#This Row],[2021]]</f>
        <v>0</v>
      </c>
      <c r="T145">
        <f>Tabela3[[#This Row],[2022]]</f>
        <v>0</v>
      </c>
      <c r="U145">
        <f>Tabela3[[#This Row],[2023]]</f>
        <v>0</v>
      </c>
      <c r="V145">
        <f>Tabela3[[#This Row],[REGISTRO NO SEI/2024]]</f>
        <v>0</v>
      </c>
      <c r="W145">
        <f>Tabela3[[#This Row],[2024]]</f>
        <v>0</v>
      </c>
      <c r="X145">
        <f>Tabela3[[#This Row],[REGISTRO NO SEI/2025]]</f>
        <v>0</v>
      </c>
      <c r="Y145">
        <f>Tabela3[[#This Row],[TOTAL CERTIFICADOS EMITIDOS/2025]]</f>
        <v>0</v>
      </c>
      <c r="Z145">
        <f>Tabela3[[#This Row],[1º trim/2025]]</f>
        <v>0</v>
      </c>
      <c r="AA145">
        <f>Tabela3[[#This Row],[2º trim/2025]]</f>
        <v>0</v>
      </c>
      <c r="AB145">
        <f>Tabela3[[#This Row],[3º trim/2025]]</f>
        <v>0</v>
      </c>
      <c r="AC145">
        <f>Tabela3[[#This Row],[4º trim/2025]]</f>
        <v>0</v>
      </c>
    </row>
    <row r="146" spans="1:29" x14ac:dyDescent="0.25">
      <c r="A146" s="293">
        <f>Tabela3[[#This Row],[MODALIDADE]]</f>
        <v>0</v>
      </c>
      <c r="B146" s="293">
        <f>Tabela3[[#This Row],[ID DA PLANILHA]]</f>
        <v>145</v>
      </c>
      <c r="C146" s="293">
        <f>Tabela3[[#This Row],[ANO]]</f>
        <v>1</v>
      </c>
      <c r="D146" s="293">
        <f>Tabela3[[#This Row],[SEI]]</f>
        <v>0</v>
      </c>
      <c r="E146" s="294" t="str">
        <f>Tabela3[[#This Row],[NOME DO Curso]]</f>
        <v>Atualização em Mediação Judicial</v>
      </c>
      <c r="F146" s="294">
        <f>Tabela3[[#This Row],[NENHUMA CLASSIFICAÇÃO COPILOT]]</f>
        <v>0</v>
      </c>
      <c r="G146">
        <f>Tabela3[[#This Row],[Capacitação em Direitos Humanos, Gênero, Raça e Etnia; e em Depoimento Especial" - 0148945-13.2024.8.16.6000]]</f>
        <v>0</v>
      </c>
      <c r="H146">
        <f>Tabela3[[#This Row],[Justiça Restaurativa - 0148919-15.2024.8.16.6000]]</f>
        <v>0</v>
      </c>
      <c r="I146">
        <f>Tabela3[[#This Row],[Capacitação de Facilitadores 0148959-94.2024.8.16.6000]]</f>
        <v>0</v>
      </c>
      <c r="J146">
        <f>Tabela3[[#This Row],[Acessibilidade e Inclusão - 0148938-21.2024.8.16.6000]]</f>
        <v>0</v>
      </c>
      <c r="K146">
        <f>Tabela3[[#This Row],[Política de Prevenção e Enfrentamento do Assédio Moral, do Assédio Sexual e da Discriminação.0148908-83.2024.8.16.6000]]</f>
        <v>0</v>
      </c>
      <c r="L146">
        <f>Tabela3[[#This Row],[SOCIOAMBIENTAL]]</f>
        <v>0</v>
      </c>
      <c r="M146">
        <f>Tabela3[[#This Row],[SUSTENTABILIDADE
https://portal.tjpr.jus.br/portletforms/frm.do?idFormulario=7430
0017859-16.2024.8.16.6000]]</f>
        <v>0</v>
      </c>
      <c r="N146">
        <f>Tabela3[[#This Row],[CURSO PARA MAGISTRADOS]]</f>
        <v>0</v>
      </c>
      <c r="O146">
        <f>Tabela3[[#This Row],[LIVRO DE REGISTRO]]</f>
        <v>0</v>
      </c>
      <c r="P146">
        <f>Tabela3[[#This Row],[DATA DO ULTIMO REGISTRO]]</f>
        <v>0</v>
      </c>
      <c r="Q146">
        <f>Tabela3[[#This Row],[REG DE INSTRUTORES2]]</f>
        <v>0</v>
      </c>
      <c r="R146">
        <f>Tabela3[[#This Row],[REGISTRO DE INSTRUTORES NO SEI]]</f>
        <v>0</v>
      </c>
      <c r="S146">
        <f>Tabela3[[#This Row],[2021]]</f>
        <v>0</v>
      </c>
      <c r="T146">
        <f>Tabela3[[#This Row],[2022]]</f>
        <v>0</v>
      </c>
      <c r="U146">
        <f>Tabela3[[#This Row],[2023]]</f>
        <v>0</v>
      </c>
      <c r="V146">
        <f>Tabela3[[#This Row],[REGISTRO NO SEI/2024]]</f>
        <v>0</v>
      </c>
      <c r="W146">
        <f>Tabela3[[#This Row],[2024]]</f>
        <v>0</v>
      </c>
      <c r="X146">
        <f>Tabela3[[#This Row],[REGISTRO NO SEI/2025]]</f>
        <v>0</v>
      </c>
      <c r="Y146">
        <f>Tabela3[[#This Row],[TOTAL CERTIFICADOS EMITIDOS/2025]]</f>
        <v>0</v>
      </c>
      <c r="Z146">
        <f>Tabela3[[#This Row],[1º trim/2025]]</f>
        <v>0</v>
      </c>
      <c r="AA146">
        <f>Tabela3[[#This Row],[2º trim/2025]]</f>
        <v>0</v>
      </c>
      <c r="AB146">
        <f>Tabela3[[#This Row],[3º trim/2025]]</f>
        <v>0</v>
      </c>
      <c r="AC146">
        <f>Tabela3[[#This Row],[4º trim/2025]]</f>
        <v>0</v>
      </c>
    </row>
    <row r="147" spans="1:29" x14ac:dyDescent="0.25">
      <c r="A147" s="293">
        <f>Tabela3[[#This Row],[MODALIDADE]]</f>
        <v>0</v>
      </c>
      <c r="B147" s="293">
        <f>Tabela3[[#This Row],[ID DA PLANILHA]]</f>
        <v>146</v>
      </c>
      <c r="C147" s="293">
        <f>Tabela3[[#This Row],[ANO]]</f>
        <v>1</v>
      </c>
      <c r="D147" s="293">
        <f>Tabela3[[#This Row],[SEI]]</f>
        <v>0</v>
      </c>
      <c r="E147" s="294" t="str">
        <f>Tabela3[[#This Row],[NOME DO Curso]]</f>
        <v>Br1gadistas - evacuação</v>
      </c>
      <c r="F147" s="294">
        <f>Tabela3[[#This Row],[NENHUMA CLASSIFICAÇÃO COPILOT]]</f>
        <v>0</v>
      </c>
      <c r="G147">
        <f>Tabela3[[#This Row],[Capacitação em Direitos Humanos, Gênero, Raça e Etnia; e em Depoimento Especial" - 0148945-13.2024.8.16.6000]]</f>
        <v>0</v>
      </c>
      <c r="H147">
        <f>Tabela3[[#This Row],[Justiça Restaurativa - 0148919-15.2024.8.16.6000]]</f>
        <v>0</v>
      </c>
      <c r="I147">
        <f>Tabela3[[#This Row],[Capacitação de Facilitadores 0148959-94.2024.8.16.6000]]</f>
        <v>0</v>
      </c>
      <c r="J147">
        <f>Tabela3[[#This Row],[Acessibilidade e Inclusão - 0148938-21.2024.8.16.6000]]</f>
        <v>0</v>
      </c>
      <c r="K147">
        <f>Tabela3[[#This Row],[Política de Prevenção e Enfrentamento do Assédio Moral, do Assédio Sexual e da Discriminação.0148908-83.2024.8.16.6000]]</f>
        <v>0</v>
      </c>
      <c r="L147">
        <f>Tabela3[[#This Row],[SOCIOAMBIENTAL]]</f>
        <v>0</v>
      </c>
      <c r="M147">
        <f>Tabela3[[#This Row],[SUSTENTABILIDADE
https://portal.tjpr.jus.br/portletforms/frm.do?idFormulario=7430
0017859-16.2024.8.16.6000]]</f>
        <v>0</v>
      </c>
      <c r="N147">
        <f>Tabela3[[#This Row],[CURSO PARA MAGISTRADOS]]</f>
        <v>0</v>
      </c>
      <c r="O147">
        <f>Tabela3[[#This Row],[LIVRO DE REGISTRO]]</f>
        <v>0</v>
      </c>
      <c r="P147">
        <f>Tabela3[[#This Row],[DATA DO ULTIMO REGISTRO]]</f>
        <v>0</v>
      </c>
      <c r="Q147">
        <f>Tabela3[[#This Row],[REG DE INSTRUTORES2]]</f>
        <v>0</v>
      </c>
      <c r="R147">
        <f>Tabela3[[#This Row],[REGISTRO DE INSTRUTORES NO SEI]]</f>
        <v>0</v>
      </c>
      <c r="S147">
        <f>Tabela3[[#This Row],[2021]]</f>
        <v>0</v>
      </c>
      <c r="T147">
        <f>Tabela3[[#This Row],[2022]]</f>
        <v>0</v>
      </c>
      <c r="U147">
        <f>Tabela3[[#This Row],[2023]]</f>
        <v>0</v>
      </c>
      <c r="V147">
        <f>Tabela3[[#This Row],[REGISTRO NO SEI/2024]]</f>
        <v>0</v>
      </c>
      <c r="W147">
        <f>Tabela3[[#This Row],[2024]]</f>
        <v>0</v>
      </c>
      <c r="X147">
        <f>Tabela3[[#This Row],[REGISTRO NO SEI/2025]]</f>
        <v>0</v>
      </c>
      <c r="Y147">
        <f>Tabela3[[#This Row],[TOTAL CERTIFICADOS EMITIDOS/2025]]</f>
        <v>0</v>
      </c>
      <c r="Z147">
        <f>Tabela3[[#This Row],[1º trim/2025]]</f>
        <v>0</v>
      </c>
      <c r="AA147">
        <f>Tabela3[[#This Row],[2º trim/2025]]</f>
        <v>0</v>
      </c>
      <c r="AB147">
        <f>Tabela3[[#This Row],[3º trim/2025]]</f>
        <v>0</v>
      </c>
      <c r="AC147">
        <f>Tabela3[[#This Row],[4º trim/2025]]</f>
        <v>0</v>
      </c>
    </row>
    <row r="148" spans="1:29" x14ac:dyDescent="0.25">
      <c r="A148" s="293">
        <f>Tabela3[[#This Row],[MODALIDADE]]</f>
        <v>0</v>
      </c>
      <c r="B148" s="293">
        <f>Tabela3[[#This Row],[ID DA PLANILHA]]</f>
        <v>147</v>
      </c>
      <c r="C148" s="293">
        <f>Tabela3[[#This Row],[ANO]]</f>
        <v>1</v>
      </c>
      <c r="D148" s="293">
        <f>Tabela3[[#This Row],[SEI]]</f>
        <v>0</v>
      </c>
      <c r="E148" s="294" t="str">
        <f>Tabela3[[#This Row],[NOME DO Curso]]</f>
        <v>Brigadista</v>
      </c>
      <c r="F148" s="294">
        <f>Tabela3[[#This Row],[NENHUMA CLASSIFICAÇÃO COPILOT]]</f>
        <v>0</v>
      </c>
      <c r="G148">
        <f>Tabela3[[#This Row],[Capacitação em Direitos Humanos, Gênero, Raça e Etnia; e em Depoimento Especial" - 0148945-13.2024.8.16.6000]]</f>
        <v>0</v>
      </c>
      <c r="H148">
        <f>Tabela3[[#This Row],[Justiça Restaurativa - 0148919-15.2024.8.16.6000]]</f>
        <v>0</v>
      </c>
      <c r="I148">
        <f>Tabela3[[#This Row],[Capacitação de Facilitadores 0148959-94.2024.8.16.6000]]</f>
        <v>0</v>
      </c>
      <c r="J148">
        <f>Tabela3[[#This Row],[Acessibilidade e Inclusão - 0148938-21.2024.8.16.6000]]</f>
        <v>0</v>
      </c>
      <c r="K148">
        <f>Tabela3[[#This Row],[Política de Prevenção e Enfrentamento do Assédio Moral, do Assédio Sexual e da Discriminação.0148908-83.2024.8.16.6000]]</f>
        <v>0</v>
      </c>
      <c r="L148">
        <f>Tabela3[[#This Row],[SOCIOAMBIENTAL]]</f>
        <v>0</v>
      </c>
      <c r="M148">
        <f>Tabela3[[#This Row],[SUSTENTABILIDADE
https://portal.tjpr.jus.br/portletforms/frm.do?idFormulario=7430
0017859-16.2024.8.16.6000]]</f>
        <v>0</v>
      </c>
      <c r="N148">
        <f>Tabela3[[#This Row],[CURSO PARA MAGISTRADOS]]</f>
        <v>0</v>
      </c>
      <c r="O148">
        <f>Tabela3[[#This Row],[LIVRO DE REGISTRO]]</f>
        <v>0</v>
      </c>
      <c r="P148">
        <f>Tabela3[[#This Row],[DATA DO ULTIMO REGISTRO]]</f>
        <v>0</v>
      </c>
      <c r="Q148">
        <f>Tabela3[[#This Row],[REG DE INSTRUTORES2]]</f>
        <v>0</v>
      </c>
      <c r="R148">
        <f>Tabela3[[#This Row],[REGISTRO DE INSTRUTORES NO SEI]]</f>
        <v>0</v>
      </c>
      <c r="S148">
        <f>Tabela3[[#This Row],[2021]]</f>
        <v>0</v>
      </c>
      <c r="T148">
        <f>Tabela3[[#This Row],[2022]]</f>
        <v>0</v>
      </c>
      <c r="U148">
        <f>Tabela3[[#This Row],[2023]]</f>
        <v>0</v>
      </c>
      <c r="V148">
        <f>Tabela3[[#This Row],[REGISTRO NO SEI/2024]]</f>
        <v>0</v>
      </c>
      <c r="W148">
        <f>Tabela3[[#This Row],[2024]]</f>
        <v>0</v>
      </c>
      <c r="X148">
        <f>Tabela3[[#This Row],[REGISTRO NO SEI/2025]]</f>
        <v>0</v>
      </c>
      <c r="Y148">
        <f>Tabela3[[#This Row],[TOTAL CERTIFICADOS EMITIDOS/2025]]</f>
        <v>0</v>
      </c>
      <c r="Z148">
        <f>Tabela3[[#This Row],[1º trim/2025]]</f>
        <v>0</v>
      </c>
      <c r="AA148">
        <f>Tabela3[[#This Row],[2º trim/2025]]</f>
        <v>0</v>
      </c>
      <c r="AB148">
        <f>Tabela3[[#This Row],[3º trim/2025]]</f>
        <v>0</v>
      </c>
      <c r="AC148">
        <f>Tabela3[[#This Row],[4º trim/2025]]</f>
        <v>0</v>
      </c>
    </row>
    <row r="149" spans="1:29" x14ac:dyDescent="0.25">
      <c r="A149" s="293">
        <f>Tabela3[[#This Row],[MODALIDADE]]</f>
        <v>0</v>
      </c>
      <c r="B149" s="293">
        <f>Tabela3[[#This Row],[ID DA PLANILHA]]</f>
        <v>148</v>
      </c>
      <c r="C149" s="293">
        <f>Tabela3[[#This Row],[ANO]]</f>
        <v>1</v>
      </c>
      <c r="D149" s="293">
        <f>Tabela3[[#This Row],[SEI]]</f>
        <v>0</v>
      </c>
      <c r="E149" s="294" t="str">
        <f>Tabela3[[#This Row],[NOME DO Curso]]</f>
        <v>Brigadista Prático</v>
      </c>
      <c r="F149" s="294">
        <f>Tabela3[[#This Row],[NENHUMA CLASSIFICAÇÃO COPILOT]]</f>
        <v>0</v>
      </c>
      <c r="G149">
        <f>Tabela3[[#This Row],[Capacitação em Direitos Humanos, Gênero, Raça e Etnia; e em Depoimento Especial" - 0148945-13.2024.8.16.6000]]</f>
        <v>0</v>
      </c>
      <c r="H149">
        <f>Tabela3[[#This Row],[Justiça Restaurativa - 0148919-15.2024.8.16.6000]]</f>
        <v>0</v>
      </c>
      <c r="I149">
        <f>Tabela3[[#This Row],[Capacitação de Facilitadores 0148959-94.2024.8.16.6000]]</f>
        <v>0</v>
      </c>
      <c r="J149">
        <f>Tabela3[[#This Row],[Acessibilidade e Inclusão - 0148938-21.2024.8.16.6000]]</f>
        <v>0</v>
      </c>
      <c r="K149">
        <f>Tabela3[[#This Row],[Política de Prevenção e Enfrentamento do Assédio Moral, do Assédio Sexual e da Discriminação.0148908-83.2024.8.16.6000]]</f>
        <v>0</v>
      </c>
      <c r="L149">
        <f>Tabela3[[#This Row],[SOCIOAMBIENTAL]]</f>
        <v>0</v>
      </c>
      <c r="M149">
        <f>Tabela3[[#This Row],[SUSTENTABILIDADE
https://portal.tjpr.jus.br/portletforms/frm.do?idFormulario=7430
0017859-16.2024.8.16.6000]]</f>
        <v>0</v>
      </c>
      <c r="N149">
        <f>Tabela3[[#This Row],[CURSO PARA MAGISTRADOS]]</f>
        <v>0</v>
      </c>
      <c r="O149">
        <f>Tabela3[[#This Row],[LIVRO DE REGISTRO]]</f>
        <v>0</v>
      </c>
      <c r="P149">
        <f>Tabela3[[#This Row],[DATA DO ULTIMO REGISTRO]]</f>
        <v>0</v>
      </c>
      <c r="Q149">
        <f>Tabela3[[#This Row],[REG DE INSTRUTORES2]]</f>
        <v>0</v>
      </c>
      <c r="R149">
        <f>Tabela3[[#This Row],[REGISTRO DE INSTRUTORES NO SEI]]</f>
        <v>0</v>
      </c>
      <c r="S149">
        <f>Tabela3[[#This Row],[2021]]</f>
        <v>0</v>
      </c>
      <c r="T149">
        <f>Tabela3[[#This Row],[2022]]</f>
        <v>0</v>
      </c>
      <c r="U149">
        <f>Tabela3[[#This Row],[2023]]</f>
        <v>0</v>
      </c>
      <c r="V149">
        <f>Tabela3[[#This Row],[REGISTRO NO SEI/2024]]</f>
        <v>0</v>
      </c>
      <c r="W149">
        <f>Tabela3[[#This Row],[2024]]</f>
        <v>0</v>
      </c>
      <c r="X149">
        <f>Tabela3[[#This Row],[REGISTRO NO SEI/2025]]</f>
        <v>0</v>
      </c>
      <c r="Y149">
        <f>Tabela3[[#This Row],[TOTAL CERTIFICADOS EMITIDOS/2025]]</f>
        <v>0</v>
      </c>
      <c r="Z149">
        <f>Tabela3[[#This Row],[1º trim/2025]]</f>
        <v>0</v>
      </c>
      <c r="AA149">
        <f>Tabela3[[#This Row],[2º trim/2025]]</f>
        <v>0</v>
      </c>
      <c r="AB149">
        <f>Tabela3[[#This Row],[3º trim/2025]]</f>
        <v>0</v>
      </c>
      <c r="AC149">
        <f>Tabela3[[#This Row],[4º trim/2025]]</f>
        <v>0</v>
      </c>
    </row>
    <row r="150" spans="1:29" x14ac:dyDescent="0.25">
      <c r="A150" s="293">
        <f>Tabela3[[#This Row],[MODALIDADE]]</f>
        <v>0</v>
      </c>
      <c r="B150" s="293">
        <f>Tabela3[[#This Row],[ID DA PLANILHA]]</f>
        <v>149</v>
      </c>
      <c r="C150" s="293">
        <f>Tabela3[[#This Row],[ANO]]</f>
        <v>1</v>
      </c>
      <c r="D150" s="293">
        <f>Tabela3[[#This Row],[SEI]]</f>
        <v>0</v>
      </c>
      <c r="E150" s="294" t="str">
        <f>Tabela3[[#This Row],[NOME DO Curso]]</f>
        <v>Brigadistas - Pitanga</v>
      </c>
      <c r="F150" s="294">
        <f>Tabela3[[#This Row],[NENHUMA CLASSIFICAÇÃO COPILOT]]</f>
        <v>0</v>
      </c>
      <c r="G150">
        <f>Tabela3[[#This Row],[Capacitação em Direitos Humanos, Gênero, Raça e Etnia; e em Depoimento Especial" - 0148945-13.2024.8.16.6000]]</f>
        <v>0</v>
      </c>
      <c r="H150">
        <f>Tabela3[[#This Row],[Justiça Restaurativa - 0148919-15.2024.8.16.6000]]</f>
        <v>0</v>
      </c>
      <c r="I150">
        <f>Tabela3[[#This Row],[Capacitação de Facilitadores 0148959-94.2024.8.16.6000]]</f>
        <v>0</v>
      </c>
      <c r="J150">
        <f>Tabela3[[#This Row],[Acessibilidade e Inclusão - 0148938-21.2024.8.16.6000]]</f>
        <v>0</v>
      </c>
      <c r="K150">
        <f>Tabela3[[#This Row],[Política de Prevenção e Enfrentamento do Assédio Moral, do Assédio Sexual e da Discriminação.0148908-83.2024.8.16.6000]]</f>
        <v>0</v>
      </c>
      <c r="L150">
        <f>Tabela3[[#This Row],[SOCIOAMBIENTAL]]</f>
        <v>0</v>
      </c>
      <c r="M150">
        <f>Tabela3[[#This Row],[SUSTENTABILIDADE
https://portal.tjpr.jus.br/portletforms/frm.do?idFormulario=7430
0017859-16.2024.8.16.6000]]</f>
        <v>0</v>
      </c>
      <c r="N150">
        <f>Tabela3[[#This Row],[CURSO PARA MAGISTRADOS]]</f>
        <v>0</v>
      </c>
      <c r="O150">
        <f>Tabela3[[#This Row],[LIVRO DE REGISTRO]]</f>
        <v>0</v>
      </c>
      <c r="P150">
        <f>Tabela3[[#This Row],[DATA DO ULTIMO REGISTRO]]</f>
        <v>0</v>
      </c>
      <c r="Q150">
        <f>Tabela3[[#This Row],[REG DE INSTRUTORES2]]</f>
        <v>0</v>
      </c>
      <c r="R150">
        <f>Tabela3[[#This Row],[REGISTRO DE INSTRUTORES NO SEI]]</f>
        <v>0</v>
      </c>
      <c r="S150">
        <f>Tabela3[[#This Row],[2021]]</f>
        <v>0</v>
      </c>
      <c r="T150">
        <f>Tabela3[[#This Row],[2022]]</f>
        <v>0</v>
      </c>
      <c r="U150">
        <f>Tabela3[[#This Row],[2023]]</f>
        <v>0</v>
      </c>
      <c r="V150">
        <f>Tabela3[[#This Row],[REGISTRO NO SEI/2024]]</f>
        <v>0</v>
      </c>
      <c r="W150">
        <f>Tabela3[[#This Row],[2024]]</f>
        <v>0</v>
      </c>
      <c r="X150">
        <f>Tabela3[[#This Row],[REGISTRO NO SEI/2025]]</f>
        <v>0</v>
      </c>
      <c r="Y150">
        <f>Tabela3[[#This Row],[TOTAL CERTIFICADOS EMITIDOS/2025]]</f>
        <v>0</v>
      </c>
      <c r="Z150">
        <f>Tabela3[[#This Row],[1º trim/2025]]</f>
        <v>0</v>
      </c>
      <c r="AA150">
        <f>Tabela3[[#This Row],[2º trim/2025]]</f>
        <v>0</v>
      </c>
      <c r="AB150">
        <f>Tabela3[[#This Row],[3º trim/2025]]</f>
        <v>0</v>
      </c>
      <c r="AC150">
        <f>Tabela3[[#This Row],[4º trim/2025]]</f>
        <v>0</v>
      </c>
    </row>
    <row r="151" spans="1:29" x14ac:dyDescent="0.25">
      <c r="A151" s="293">
        <f>Tabela3[[#This Row],[MODALIDADE]]</f>
        <v>0</v>
      </c>
      <c r="B151" s="293">
        <f>Tabela3[[#This Row],[ID DA PLANILHA]]</f>
        <v>150</v>
      </c>
      <c r="C151" s="293">
        <f>Tabela3[[#This Row],[ANO]]</f>
        <v>1</v>
      </c>
      <c r="D151" s="293">
        <f>Tabela3[[#This Row],[SEI]]</f>
        <v>0</v>
      </c>
      <c r="E151" s="294" t="str">
        <f>Tabela3[[#This Row],[NOME DO Curso]]</f>
        <v>Brigadistas - teórico</v>
      </c>
      <c r="F151" s="294">
        <f>Tabela3[[#This Row],[NENHUMA CLASSIFICAÇÃO COPILOT]]</f>
        <v>0</v>
      </c>
      <c r="G151">
        <f>Tabela3[[#This Row],[Capacitação em Direitos Humanos, Gênero, Raça e Etnia; e em Depoimento Especial" - 0148945-13.2024.8.16.6000]]</f>
        <v>0</v>
      </c>
      <c r="H151">
        <f>Tabela3[[#This Row],[Justiça Restaurativa - 0148919-15.2024.8.16.6000]]</f>
        <v>0</v>
      </c>
      <c r="I151">
        <f>Tabela3[[#This Row],[Capacitação de Facilitadores 0148959-94.2024.8.16.6000]]</f>
        <v>0</v>
      </c>
      <c r="J151">
        <f>Tabela3[[#This Row],[Acessibilidade e Inclusão - 0148938-21.2024.8.16.6000]]</f>
        <v>0</v>
      </c>
      <c r="K151">
        <f>Tabela3[[#This Row],[Política de Prevenção e Enfrentamento do Assédio Moral, do Assédio Sexual e da Discriminação.0148908-83.2024.8.16.6000]]</f>
        <v>0</v>
      </c>
      <c r="L151">
        <f>Tabela3[[#This Row],[SOCIOAMBIENTAL]]</f>
        <v>0</v>
      </c>
      <c r="M151">
        <f>Tabela3[[#This Row],[SUSTENTABILIDADE
https://portal.tjpr.jus.br/portletforms/frm.do?idFormulario=7430
0017859-16.2024.8.16.6000]]</f>
        <v>0</v>
      </c>
      <c r="N151">
        <f>Tabela3[[#This Row],[CURSO PARA MAGISTRADOS]]</f>
        <v>0</v>
      </c>
      <c r="O151">
        <f>Tabela3[[#This Row],[LIVRO DE REGISTRO]]</f>
        <v>0</v>
      </c>
      <c r="P151">
        <f>Tabela3[[#This Row],[DATA DO ULTIMO REGISTRO]]</f>
        <v>0</v>
      </c>
      <c r="Q151">
        <f>Tabela3[[#This Row],[REG DE INSTRUTORES2]]</f>
        <v>0</v>
      </c>
      <c r="R151">
        <f>Tabela3[[#This Row],[REGISTRO DE INSTRUTORES NO SEI]]</f>
        <v>0</v>
      </c>
      <c r="S151">
        <f>Tabela3[[#This Row],[2021]]</f>
        <v>0</v>
      </c>
      <c r="T151">
        <f>Tabela3[[#This Row],[2022]]</f>
        <v>0</v>
      </c>
      <c r="U151">
        <f>Tabela3[[#This Row],[2023]]</f>
        <v>0</v>
      </c>
      <c r="V151">
        <f>Tabela3[[#This Row],[REGISTRO NO SEI/2024]]</f>
        <v>0</v>
      </c>
      <c r="W151">
        <f>Tabela3[[#This Row],[2024]]</f>
        <v>0</v>
      </c>
      <c r="X151">
        <f>Tabela3[[#This Row],[REGISTRO NO SEI/2025]]</f>
        <v>0</v>
      </c>
      <c r="Y151">
        <f>Tabela3[[#This Row],[TOTAL CERTIFICADOS EMITIDOS/2025]]</f>
        <v>0</v>
      </c>
      <c r="Z151">
        <f>Tabela3[[#This Row],[1º trim/2025]]</f>
        <v>0</v>
      </c>
      <c r="AA151">
        <f>Tabela3[[#This Row],[2º trim/2025]]</f>
        <v>0</v>
      </c>
      <c r="AB151">
        <f>Tabela3[[#This Row],[3º trim/2025]]</f>
        <v>0</v>
      </c>
      <c r="AC151">
        <f>Tabela3[[#This Row],[4º trim/2025]]</f>
        <v>0</v>
      </c>
    </row>
    <row r="152" spans="1:29" x14ac:dyDescent="0.25">
      <c r="A152" s="293">
        <f>Tabela3[[#This Row],[MODALIDADE]]</f>
        <v>0</v>
      </c>
      <c r="B152" s="293">
        <f>Tabela3[[#This Row],[ID DA PLANILHA]]</f>
        <v>151</v>
      </c>
      <c r="C152" s="293">
        <f>Tabela3[[#This Row],[ANO]]</f>
        <v>1</v>
      </c>
      <c r="D152" s="293">
        <f>Tabela3[[#This Row],[SEI]]</f>
        <v>0</v>
      </c>
      <c r="E152" s="294" t="str">
        <f>Tabela3[[#This Row],[NOME DO Curso]]</f>
        <v>Capacitação em Precatórios</v>
      </c>
      <c r="F152" s="294">
        <f>Tabela3[[#This Row],[NENHUMA CLASSIFICAÇÃO COPILOT]]</f>
        <v>0</v>
      </c>
      <c r="G152">
        <f>Tabela3[[#This Row],[Capacitação em Direitos Humanos, Gênero, Raça e Etnia; e em Depoimento Especial" - 0148945-13.2024.8.16.6000]]</f>
        <v>0</v>
      </c>
      <c r="H152">
        <f>Tabela3[[#This Row],[Justiça Restaurativa - 0148919-15.2024.8.16.6000]]</f>
        <v>0</v>
      </c>
      <c r="I152">
        <f>Tabela3[[#This Row],[Capacitação de Facilitadores 0148959-94.2024.8.16.6000]]</f>
        <v>0</v>
      </c>
      <c r="J152">
        <f>Tabela3[[#This Row],[Acessibilidade e Inclusão - 0148938-21.2024.8.16.6000]]</f>
        <v>0</v>
      </c>
      <c r="K152">
        <f>Tabela3[[#This Row],[Política de Prevenção e Enfrentamento do Assédio Moral, do Assédio Sexual e da Discriminação.0148908-83.2024.8.16.6000]]</f>
        <v>0</v>
      </c>
      <c r="L152">
        <f>Tabela3[[#This Row],[SOCIOAMBIENTAL]]</f>
        <v>0</v>
      </c>
      <c r="M152">
        <f>Tabela3[[#This Row],[SUSTENTABILIDADE
https://portal.tjpr.jus.br/portletforms/frm.do?idFormulario=7430
0017859-16.2024.8.16.6000]]</f>
        <v>0</v>
      </c>
      <c r="N152">
        <f>Tabela3[[#This Row],[CURSO PARA MAGISTRADOS]]</f>
        <v>0</v>
      </c>
      <c r="O152">
        <f>Tabela3[[#This Row],[LIVRO DE REGISTRO]]</f>
        <v>0</v>
      </c>
      <c r="P152">
        <f>Tabela3[[#This Row],[DATA DO ULTIMO REGISTRO]]</f>
        <v>0</v>
      </c>
      <c r="Q152">
        <f>Tabela3[[#This Row],[REG DE INSTRUTORES2]]</f>
        <v>0</v>
      </c>
      <c r="R152">
        <f>Tabela3[[#This Row],[REGISTRO DE INSTRUTORES NO SEI]]</f>
        <v>0</v>
      </c>
      <c r="S152">
        <f>Tabela3[[#This Row],[2021]]</f>
        <v>0</v>
      </c>
      <c r="T152">
        <f>Tabela3[[#This Row],[2022]]</f>
        <v>0</v>
      </c>
      <c r="U152">
        <f>Tabela3[[#This Row],[2023]]</f>
        <v>0</v>
      </c>
      <c r="V152">
        <f>Tabela3[[#This Row],[REGISTRO NO SEI/2024]]</f>
        <v>0</v>
      </c>
      <c r="W152">
        <f>Tabela3[[#This Row],[2024]]</f>
        <v>0</v>
      </c>
      <c r="X152">
        <f>Tabela3[[#This Row],[REGISTRO NO SEI/2025]]</f>
        <v>0</v>
      </c>
      <c r="Y152">
        <f>Tabela3[[#This Row],[TOTAL CERTIFICADOS EMITIDOS/2025]]</f>
        <v>0</v>
      </c>
      <c r="Z152">
        <f>Tabela3[[#This Row],[1º trim/2025]]</f>
        <v>0</v>
      </c>
      <c r="AA152">
        <f>Tabela3[[#This Row],[2º trim/2025]]</f>
        <v>0</v>
      </c>
      <c r="AB152">
        <f>Tabela3[[#This Row],[3º trim/2025]]</f>
        <v>0</v>
      </c>
      <c r="AC152">
        <f>Tabela3[[#This Row],[4º trim/2025]]</f>
        <v>0</v>
      </c>
    </row>
    <row r="153" spans="1:29" x14ac:dyDescent="0.25">
      <c r="A153" s="293">
        <f>Tabela3[[#This Row],[MODALIDADE]]</f>
        <v>0</v>
      </c>
      <c r="B153" s="293">
        <f>Tabela3[[#This Row],[ID DA PLANILHA]]</f>
        <v>152</v>
      </c>
      <c r="C153" s="293">
        <f>Tabela3[[#This Row],[ANO]]</f>
        <v>1</v>
      </c>
      <c r="D153" s="293">
        <f>Tabela3[[#This Row],[SEI]]</f>
        <v>0</v>
      </c>
      <c r="E153" s="294" t="str">
        <f>Tabela3[[#This Row],[NOME DO Curso]]</f>
        <v>Cartórios Distribuidores - Umuarama</v>
      </c>
      <c r="F153" s="294">
        <f>Tabela3[[#This Row],[NENHUMA CLASSIFICAÇÃO COPILOT]]</f>
        <v>0</v>
      </c>
      <c r="G153">
        <f>Tabela3[[#This Row],[Capacitação em Direitos Humanos, Gênero, Raça e Etnia; e em Depoimento Especial" - 0148945-13.2024.8.16.6000]]</f>
        <v>0</v>
      </c>
      <c r="H153">
        <f>Tabela3[[#This Row],[Justiça Restaurativa - 0148919-15.2024.8.16.6000]]</f>
        <v>0</v>
      </c>
      <c r="I153">
        <f>Tabela3[[#This Row],[Capacitação de Facilitadores 0148959-94.2024.8.16.6000]]</f>
        <v>0</v>
      </c>
      <c r="J153">
        <f>Tabela3[[#This Row],[Acessibilidade e Inclusão - 0148938-21.2024.8.16.6000]]</f>
        <v>0</v>
      </c>
      <c r="K153">
        <f>Tabela3[[#This Row],[Política de Prevenção e Enfrentamento do Assédio Moral, do Assédio Sexual e da Discriminação.0148908-83.2024.8.16.6000]]</f>
        <v>0</v>
      </c>
      <c r="L153">
        <f>Tabela3[[#This Row],[SOCIOAMBIENTAL]]</f>
        <v>0</v>
      </c>
      <c r="M153">
        <f>Tabela3[[#This Row],[SUSTENTABILIDADE
https://portal.tjpr.jus.br/portletforms/frm.do?idFormulario=7430
0017859-16.2024.8.16.6000]]</f>
        <v>0</v>
      </c>
      <c r="N153">
        <f>Tabela3[[#This Row],[CURSO PARA MAGISTRADOS]]</f>
        <v>0</v>
      </c>
      <c r="O153">
        <f>Tabela3[[#This Row],[LIVRO DE REGISTRO]]</f>
        <v>0</v>
      </c>
      <c r="P153">
        <f>Tabela3[[#This Row],[DATA DO ULTIMO REGISTRO]]</f>
        <v>0</v>
      </c>
      <c r="Q153">
        <f>Tabela3[[#This Row],[REG DE INSTRUTORES2]]</f>
        <v>0</v>
      </c>
      <c r="R153">
        <f>Tabela3[[#This Row],[REGISTRO DE INSTRUTORES NO SEI]]</f>
        <v>0</v>
      </c>
      <c r="S153">
        <f>Tabela3[[#This Row],[2021]]</f>
        <v>0</v>
      </c>
      <c r="T153">
        <f>Tabela3[[#This Row],[2022]]</f>
        <v>0</v>
      </c>
      <c r="U153">
        <f>Tabela3[[#This Row],[2023]]</f>
        <v>0</v>
      </c>
      <c r="V153">
        <f>Tabela3[[#This Row],[REGISTRO NO SEI/2024]]</f>
        <v>0</v>
      </c>
      <c r="W153">
        <f>Tabela3[[#This Row],[2024]]</f>
        <v>0</v>
      </c>
      <c r="X153">
        <f>Tabela3[[#This Row],[REGISTRO NO SEI/2025]]</f>
        <v>0</v>
      </c>
      <c r="Y153">
        <f>Tabela3[[#This Row],[TOTAL CERTIFICADOS EMITIDOS/2025]]</f>
        <v>0</v>
      </c>
      <c r="Z153">
        <f>Tabela3[[#This Row],[1º trim/2025]]</f>
        <v>0</v>
      </c>
      <c r="AA153">
        <f>Tabela3[[#This Row],[2º trim/2025]]</f>
        <v>0</v>
      </c>
      <c r="AB153">
        <f>Tabela3[[#This Row],[3º trim/2025]]</f>
        <v>0</v>
      </c>
      <c r="AC153">
        <f>Tabela3[[#This Row],[4º trim/2025]]</f>
        <v>0</v>
      </c>
    </row>
    <row r="154" spans="1:29" x14ac:dyDescent="0.25">
      <c r="A154" s="293">
        <f>Tabela3[[#This Row],[MODALIDADE]]</f>
        <v>0</v>
      </c>
      <c r="B154" s="293">
        <f>Tabela3[[#This Row],[ID DA PLANILHA]]</f>
        <v>153</v>
      </c>
      <c r="C154" s="293">
        <f>Tabela3[[#This Row],[ANO]]</f>
        <v>1</v>
      </c>
      <c r="D154" s="293">
        <f>Tabela3[[#This Row],[SEI]]</f>
        <v>0</v>
      </c>
      <c r="E154" s="294" t="str">
        <f>Tabela3[[#This Row],[NOME DO Curso]]</f>
        <v>Comunicação Social, Judiciário, Gênero e Diversidade</v>
      </c>
      <c r="F154" s="294">
        <f>Tabela3[[#This Row],[NENHUMA CLASSIFICAÇÃO COPILOT]]</f>
        <v>0</v>
      </c>
      <c r="G154">
        <f>Tabela3[[#This Row],[Capacitação em Direitos Humanos, Gênero, Raça e Etnia; e em Depoimento Especial" - 0148945-13.2024.8.16.6000]]</f>
        <v>0</v>
      </c>
      <c r="H154">
        <f>Tabela3[[#This Row],[Justiça Restaurativa - 0148919-15.2024.8.16.6000]]</f>
        <v>0</v>
      </c>
      <c r="I154">
        <f>Tabela3[[#This Row],[Capacitação de Facilitadores 0148959-94.2024.8.16.6000]]</f>
        <v>0</v>
      </c>
      <c r="J154">
        <f>Tabela3[[#This Row],[Acessibilidade e Inclusão - 0148938-21.2024.8.16.6000]]</f>
        <v>0</v>
      </c>
      <c r="K154">
        <f>Tabela3[[#This Row],[Política de Prevenção e Enfrentamento do Assédio Moral, do Assédio Sexual e da Discriminação.0148908-83.2024.8.16.6000]]</f>
        <v>0</v>
      </c>
      <c r="L154">
        <f>Tabela3[[#This Row],[SOCIOAMBIENTAL]]</f>
        <v>0</v>
      </c>
      <c r="M154">
        <f>Tabela3[[#This Row],[SUSTENTABILIDADE
https://portal.tjpr.jus.br/portletforms/frm.do?idFormulario=7430
0017859-16.2024.8.16.6000]]</f>
        <v>0</v>
      </c>
      <c r="N154">
        <f>Tabela3[[#This Row],[CURSO PARA MAGISTRADOS]]</f>
        <v>0</v>
      </c>
      <c r="O154">
        <f>Tabela3[[#This Row],[LIVRO DE REGISTRO]]</f>
        <v>0</v>
      </c>
      <c r="P154">
        <f>Tabela3[[#This Row],[DATA DO ULTIMO REGISTRO]]</f>
        <v>0</v>
      </c>
      <c r="Q154">
        <f>Tabela3[[#This Row],[REG DE INSTRUTORES2]]</f>
        <v>0</v>
      </c>
      <c r="R154">
        <f>Tabela3[[#This Row],[REGISTRO DE INSTRUTORES NO SEI]]</f>
        <v>0</v>
      </c>
      <c r="S154">
        <f>Tabela3[[#This Row],[2021]]</f>
        <v>0</v>
      </c>
      <c r="T154">
        <f>Tabela3[[#This Row],[2022]]</f>
        <v>0</v>
      </c>
      <c r="U154">
        <f>Tabela3[[#This Row],[2023]]</f>
        <v>0</v>
      </c>
      <c r="V154">
        <f>Tabela3[[#This Row],[REGISTRO NO SEI/2024]]</f>
        <v>0</v>
      </c>
      <c r="W154">
        <f>Tabela3[[#This Row],[2024]]</f>
        <v>0</v>
      </c>
      <c r="X154">
        <f>Tabela3[[#This Row],[REGISTRO NO SEI/2025]]</f>
        <v>0</v>
      </c>
      <c r="Y154">
        <f>Tabela3[[#This Row],[TOTAL CERTIFICADOS EMITIDOS/2025]]</f>
        <v>0</v>
      </c>
      <c r="Z154">
        <f>Tabela3[[#This Row],[1º trim/2025]]</f>
        <v>0</v>
      </c>
      <c r="AA154">
        <f>Tabela3[[#This Row],[2º trim/2025]]</f>
        <v>0</v>
      </c>
      <c r="AB154">
        <f>Tabela3[[#This Row],[3º trim/2025]]</f>
        <v>0</v>
      </c>
      <c r="AC154">
        <f>Tabela3[[#This Row],[4º trim/2025]]</f>
        <v>0</v>
      </c>
    </row>
    <row r="155" spans="1:29" x14ac:dyDescent="0.25">
      <c r="A155" s="293">
        <f>Tabela3[[#This Row],[MODALIDADE]]</f>
        <v>0</v>
      </c>
      <c r="B155" s="293">
        <f>Tabela3[[#This Row],[ID DA PLANILHA]]</f>
        <v>154</v>
      </c>
      <c r="C155" s="293">
        <f>Tabela3[[#This Row],[ANO]]</f>
        <v>1</v>
      </c>
      <c r="D155" s="293">
        <f>Tabela3[[#This Row],[SEI]]</f>
        <v>0</v>
      </c>
      <c r="E155" s="294" t="str">
        <f>Tabela3[[#This Row],[NOME DO Curso]]</f>
        <v>Conhecendo a Mediação</v>
      </c>
      <c r="F155" s="294">
        <f>Tabela3[[#This Row],[NENHUMA CLASSIFICAÇÃO COPILOT]]</f>
        <v>0</v>
      </c>
      <c r="G155">
        <f>Tabela3[[#This Row],[Capacitação em Direitos Humanos, Gênero, Raça e Etnia; e em Depoimento Especial" - 0148945-13.2024.8.16.6000]]</f>
        <v>0</v>
      </c>
      <c r="H155">
        <f>Tabela3[[#This Row],[Justiça Restaurativa - 0148919-15.2024.8.16.6000]]</f>
        <v>0</v>
      </c>
      <c r="I155">
        <f>Tabela3[[#This Row],[Capacitação de Facilitadores 0148959-94.2024.8.16.6000]]</f>
        <v>0</v>
      </c>
      <c r="J155">
        <f>Tabela3[[#This Row],[Acessibilidade e Inclusão - 0148938-21.2024.8.16.6000]]</f>
        <v>0</v>
      </c>
      <c r="K155">
        <f>Tabela3[[#This Row],[Política de Prevenção e Enfrentamento do Assédio Moral, do Assédio Sexual e da Discriminação.0148908-83.2024.8.16.6000]]</f>
        <v>0</v>
      </c>
      <c r="L155">
        <f>Tabela3[[#This Row],[SOCIOAMBIENTAL]]</f>
        <v>0</v>
      </c>
      <c r="M155">
        <f>Tabela3[[#This Row],[SUSTENTABILIDADE
https://portal.tjpr.jus.br/portletforms/frm.do?idFormulario=7430
0017859-16.2024.8.16.6000]]</f>
        <v>0</v>
      </c>
      <c r="N155">
        <f>Tabela3[[#This Row],[CURSO PARA MAGISTRADOS]]</f>
        <v>0</v>
      </c>
      <c r="O155">
        <f>Tabela3[[#This Row],[LIVRO DE REGISTRO]]</f>
        <v>0</v>
      </c>
      <c r="P155">
        <f>Tabela3[[#This Row],[DATA DO ULTIMO REGISTRO]]</f>
        <v>0</v>
      </c>
      <c r="Q155">
        <f>Tabela3[[#This Row],[REG DE INSTRUTORES2]]</f>
        <v>0</v>
      </c>
      <c r="R155">
        <f>Tabela3[[#This Row],[REGISTRO DE INSTRUTORES NO SEI]]</f>
        <v>0</v>
      </c>
      <c r="S155">
        <f>Tabela3[[#This Row],[2021]]</f>
        <v>0</v>
      </c>
      <c r="T155">
        <f>Tabela3[[#This Row],[2022]]</f>
        <v>0</v>
      </c>
      <c r="U155">
        <f>Tabela3[[#This Row],[2023]]</f>
        <v>0</v>
      </c>
      <c r="V155">
        <f>Tabela3[[#This Row],[REGISTRO NO SEI/2024]]</f>
        <v>0</v>
      </c>
      <c r="W155">
        <f>Tabela3[[#This Row],[2024]]</f>
        <v>0</v>
      </c>
      <c r="X155">
        <f>Tabela3[[#This Row],[REGISTRO NO SEI/2025]]</f>
        <v>0</v>
      </c>
      <c r="Y155">
        <f>Tabela3[[#This Row],[TOTAL CERTIFICADOS EMITIDOS/2025]]</f>
        <v>0</v>
      </c>
      <c r="Z155">
        <f>Tabela3[[#This Row],[1º trim/2025]]</f>
        <v>0</v>
      </c>
      <c r="AA155">
        <f>Tabela3[[#This Row],[2º trim/2025]]</f>
        <v>0</v>
      </c>
      <c r="AB155">
        <f>Tabela3[[#This Row],[3º trim/2025]]</f>
        <v>0</v>
      </c>
      <c r="AC155">
        <f>Tabela3[[#This Row],[4º trim/2025]]</f>
        <v>0</v>
      </c>
    </row>
    <row r="156" spans="1:29" x14ac:dyDescent="0.25">
      <c r="A156" s="293">
        <f>Tabela3[[#This Row],[MODALIDADE]]</f>
        <v>0</v>
      </c>
      <c r="B156" s="293">
        <f>Tabela3[[#This Row],[ID DA PLANILHA]]</f>
        <v>155</v>
      </c>
      <c r="C156" s="293">
        <f>Tabela3[[#This Row],[ANO]]</f>
        <v>1</v>
      </c>
      <c r="D156" s="293">
        <f>Tabela3[[#This Row],[SEI]]</f>
        <v>0</v>
      </c>
      <c r="E156" s="294" t="str">
        <f>Tabela3[[#This Row],[NOME DO Curso]]</f>
        <v>Conhecendo o Poder Judiciário e o Papel do CNJ</v>
      </c>
      <c r="F156" s="294">
        <f>Tabela3[[#This Row],[NENHUMA CLASSIFICAÇÃO COPILOT]]</f>
        <v>0</v>
      </c>
      <c r="G156">
        <f>Tabela3[[#This Row],[Capacitação em Direitos Humanos, Gênero, Raça e Etnia; e em Depoimento Especial" - 0148945-13.2024.8.16.6000]]</f>
        <v>0</v>
      </c>
      <c r="H156">
        <f>Tabela3[[#This Row],[Justiça Restaurativa - 0148919-15.2024.8.16.6000]]</f>
        <v>0</v>
      </c>
      <c r="I156">
        <f>Tabela3[[#This Row],[Capacitação de Facilitadores 0148959-94.2024.8.16.6000]]</f>
        <v>0</v>
      </c>
      <c r="J156">
        <f>Tabela3[[#This Row],[Acessibilidade e Inclusão - 0148938-21.2024.8.16.6000]]</f>
        <v>0</v>
      </c>
      <c r="K156">
        <f>Tabela3[[#This Row],[Política de Prevenção e Enfrentamento do Assédio Moral, do Assédio Sexual e da Discriminação.0148908-83.2024.8.16.6000]]</f>
        <v>0</v>
      </c>
      <c r="L156">
        <f>Tabela3[[#This Row],[SOCIOAMBIENTAL]]</f>
        <v>0</v>
      </c>
      <c r="M156">
        <f>Tabela3[[#This Row],[SUSTENTABILIDADE
https://portal.tjpr.jus.br/portletforms/frm.do?idFormulario=7430
0017859-16.2024.8.16.6000]]</f>
        <v>0</v>
      </c>
      <c r="N156">
        <f>Tabela3[[#This Row],[CURSO PARA MAGISTRADOS]]</f>
        <v>0</v>
      </c>
      <c r="O156">
        <f>Tabela3[[#This Row],[LIVRO DE REGISTRO]]</f>
        <v>0</v>
      </c>
      <c r="P156">
        <f>Tabela3[[#This Row],[DATA DO ULTIMO REGISTRO]]</f>
        <v>0</v>
      </c>
      <c r="Q156">
        <f>Tabela3[[#This Row],[REG DE INSTRUTORES2]]</f>
        <v>0</v>
      </c>
      <c r="R156">
        <f>Tabela3[[#This Row],[REGISTRO DE INSTRUTORES NO SEI]]</f>
        <v>0</v>
      </c>
      <c r="S156">
        <f>Tabela3[[#This Row],[2021]]</f>
        <v>0</v>
      </c>
      <c r="T156">
        <f>Tabela3[[#This Row],[2022]]</f>
        <v>0</v>
      </c>
      <c r="U156">
        <f>Tabela3[[#This Row],[2023]]</f>
        <v>0</v>
      </c>
      <c r="V156">
        <f>Tabela3[[#This Row],[REGISTRO NO SEI/2024]]</f>
        <v>0</v>
      </c>
      <c r="W156">
        <f>Tabela3[[#This Row],[2024]]</f>
        <v>0</v>
      </c>
      <c r="X156">
        <f>Tabela3[[#This Row],[REGISTRO NO SEI/2025]]</f>
        <v>0</v>
      </c>
      <c r="Y156">
        <f>Tabela3[[#This Row],[TOTAL CERTIFICADOS EMITIDOS/2025]]</f>
        <v>0</v>
      </c>
      <c r="Z156">
        <f>Tabela3[[#This Row],[1º trim/2025]]</f>
        <v>0</v>
      </c>
      <c r="AA156">
        <f>Tabela3[[#This Row],[2º trim/2025]]</f>
        <v>0</v>
      </c>
      <c r="AB156">
        <f>Tabela3[[#This Row],[3º trim/2025]]</f>
        <v>0</v>
      </c>
      <c r="AC156">
        <f>Tabela3[[#This Row],[4º trim/2025]]</f>
        <v>0</v>
      </c>
    </row>
    <row r="157" spans="1:29" x14ac:dyDescent="0.25">
      <c r="A157" s="293">
        <f>Tabela3[[#This Row],[MODALIDADE]]</f>
        <v>0</v>
      </c>
      <c r="B157" s="293">
        <f>Tabela3[[#This Row],[ID DA PLANILHA]]</f>
        <v>156</v>
      </c>
      <c r="C157" s="293">
        <f>Tabela3[[#This Row],[ANO]]</f>
        <v>1</v>
      </c>
      <c r="D157" s="293">
        <f>Tabela3[[#This Row],[SEI]]</f>
        <v>0</v>
      </c>
      <c r="E157" s="294" t="str">
        <f>Tabela3[[#This Row],[NOME DO Curso]]</f>
        <v>Consciência Negra</v>
      </c>
      <c r="F157" s="294">
        <f>Tabela3[[#This Row],[NENHUMA CLASSIFICAÇÃO COPILOT]]</f>
        <v>0</v>
      </c>
      <c r="G157" t="str">
        <f>Tabela3[[#This Row],[Capacitação em Direitos Humanos, Gênero, Raça e Etnia; e em Depoimento Especial" - 0148945-13.2024.8.16.6000]]</f>
        <v>sim</v>
      </c>
      <c r="H157">
        <f>Tabela3[[#This Row],[Justiça Restaurativa - 0148919-15.2024.8.16.6000]]</f>
        <v>0</v>
      </c>
      <c r="I157">
        <f>Tabela3[[#This Row],[Capacitação de Facilitadores 0148959-94.2024.8.16.6000]]</f>
        <v>0</v>
      </c>
      <c r="J157">
        <f>Tabela3[[#This Row],[Acessibilidade e Inclusão - 0148938-21.2024.8.16.6000]]</f>
        <v>0</v>
      </c>
      <c r="K157">
        <f>Tabela3[[#This Row],[Política de Prevenção e Enfrentamento do Assédio Moral, do Assédio Sexual e da Discriminação.0148908-83.2024.8.16.6000]]</f>
        <v>0</v>
      </c>
      <c r="L157">
        <f>Tabela3[[#This Row],[SOCIOAMBIENTAL]]</f>
        <v>0</v>
      </c>
      <c r="M157">
        <f>Tabela3[[#This Row],[SUSTENTABILIDADE
https://portal.tjpr.jus.br/portletforms/frm.do?idFormulario=7430
0017859-16.2024.8.16.6000]]</f>
        <v>0</v>
      </c>
      <c r="N157">
        <f>Tabela3[[#This Row],[CURSO PARA MAGISTRADOS]]</f>
        <v>0</v>
      </c>
      <c r="O157">
        <f>Tabela3[[#This Row],[LIVRO DE REGISTRO]]</f>
        <v>0</v>
      </c>
      <c r="P157">
        <f>Tabela3[[#This Row],[DATA DO ULTIMO REGISTRO]]</f>
        <v>0</v>
      </c>
      <c r="Q157">
        <f>Tabela3[[#This Row],[REG DE INSTRUTORES2]]</f>
        <v>0</v>
      </c>
      <c r="R157">
        <f>Tabela3[[#This Row],[REGISTRO DE INSTRUTORES NO SEI]]</f>
        <v>0</v>
      </c>
      <c r="S157">
        <f>Tabela3[[#This Row],[2021]]</f>
        <v>0</v>
      </c>
      <c r="T157">
        <f>Tabela3[[#This Row],[2022]]</f>
        <v>0</v>
      </c>
      <c r="U157">
        <f>Tabela3[[#This Row],[2023]]</f>
        <v>0</v>
      </c>
      <c r="V157">
        <f>Tabela3[[#This Row],[REGISTRO NO SEI/2024]]</f>
        <v>0</v>
      </c>
      <c r="W157">
        <f>Tabela3[[#This Row],[2024]]</f>
        <v>0</v>
      </c>
      <c r="X157">
        <f>Tabela3[[#This Row],[REGISTRO NO SEI/2025]]</f>
        <v>0</v>
      </c>
      <c r="Y157">
        <f>Tabela3[[#This Row],[TOTAL CERTIFICADOS EMITIDOS/2025]]</f>
        <v>0</v>
      </c>
      <c r="Z157">
        <f>Tabela3[[#This Row],[1º trim/2025]]</f>
        <v>0</v>
      </c>
      <c r="AA157">
        <f>Tabela3[[#This Row],[2º trim/2025]]</f>
        <v>0</v>
      </c>
      <c r="AB157">
        <f>Tabela3[[#This Row],[3º trim/2025]]</f>
        <v>0</v>
      </c>
      <c r="AC157">
        <f>Tabela3[[#This Row],[4º trim/2025]]</f>
        <v>0</v>
      </c>
    </row>
    <row r="158" spans="1:29" x14ac:dyDescent="0.25">
      <c r="A158" s="293">
        <f>Tabela3[[#This Row],[MODALIDADE]]</f>
        <v>0</v>
      </c>
      <c r="B158" s="293">
        <f>Tabela3[[#This Row],[ID DA PLANILHA]]</f>
        <v>157</v>
      </c>
      <c r="C158" s="293">
        <f>Tabela3[[#This Row],[ANO]]</f>
        <v>1</v>
      </c>
      <c r="D158" s="293">
        <f>Tabela3[[#This Row],[SEI]]</f>
        <v>0</v>
      </c>
      <c r="E158" s="294" t="str">
        <f>Tabela3[[#This Row],[NOME DO Curso]]</f>
        <v>construção 1</v>
      </c>
      <c r="F158" s="294">
        <f>Tabela3[[#This Row],[NENHUMA CLASSIFICAÇÃO COPILOT]]</f>
        <v>0</v>
      </c>
      <c r="G158">
        <f>Tabela3[[#This Row],[Capacitação em Direitos Humanos, Gênero, Raça e Etnia; e em Depoimento Especial" - 0148945-13.2024.8.16.6000]]</f>
        <v>0</v>
      </c>
      <c r="H158">
        <f>Tabela3[[#This Row],[Justiça Restaurativa - 0148919-15.2024.8.16.6000]]</f>
        <v>0</v>
      </c>
      <c r="I158">
        <f>Tabela3[[#This Row],[Capacitação de Facilitadores 0148959-94.2024.8.16.6000]]</f>
        <v>0</v>
      </c>
      <c r="J158">
        <f>Tabela3[[#This Row],[Acessibilidade e Inclusão - 0148938-21.2024.8.16.6000]]</f>
        <v>0</v>
      </c>
      <c r="K158">
        <f>Tabela3[[#This Row],[Política de Prevenção e Enfrentamento do Assédio Moral, do Assédio Sexual e da Discriminação.0148908-83.2024.8.16.6000]]</f>
        <v>0</v>
      </c>
      <c r="L158">
        <f>Tabela3[[#This Row],[SOCIOAMBIENTAL]]</f>
        <v>0</v>
      </c>
      <c r="M158">
        <f>Tabela3[[#This Row],[SUSTENTABILIDADE
https://portal.tjpr.jus.br/portletforms/frm.do?idFormulario=7430
0017859-16.2024.8.16.6000]]</f>
        <v>0</v>
      </c>
      <c r="N158">
        <f>Tabela3[[#This Row],[CURSO PARA MAGISTRADOS]]</f>
        <v>0</v>
      </c>
      <c r="O158">
        <f>Tabela3[[#This Row],[LIVRO DE REGISTRO]]</f>
        <v>0</v>
      </c>
      <c r="P158">
        <f>Tabela3[[#This Row],[DATA DO ULTIMO REGISTRO]]</f>
        <v>0</v>
      </c>
      <c r="Q158">
        <f>Tabela3[[#This Row],[REG DE INSTRUTORES2]]</f>
        <v>0</v>
      </c>
      <c r="R158">
        <f>Tabela3[[#This Row],[REGISTRO DE INSTRUTORES NO SEI]]</f>
        <v>0</v>
      </c>
      <c r="S158">
        <f>Tabela3[[#This Row],[2021]]</f>
        <v>0</v>
      </c>
      <c r="T158">
        <f>Tabela3[[#This Row],[2022]]</f>
        <v>0</v>
      </c>
      <c r="U158">
        <f>Tabela3[[#This Row],[2023]]</f>
        <v>0</v>
      </c>
      <c r="V158">
        <f>Tabela3[[#This Row],[REGISTRO NO SEI/2024]]</f>
        <v>0</v>
      </c>
      <c r="W158">
        <f>Tabela3[[#This Row],[2024]]</f>
        <v>0</v>
      </c>
      <c r="X158">
        <f>Tabela3[[#This Row],[REGISTRO NO SEI/2025]]</f>
        <v>0</v>
      </c>
      <c r="Y158">
        <f>Tabela3[[#This Row],[TOTAL CERTIFICADOS EMITIDOS/2025]]</f>
        <v>0</v>
      </c>
      <c r="Z158">
        <f>Tabela3[[#This Row],[1º trim/2025]]</f>
        <v>0</v>
      </c>
      <c r="AA158">
        <f>Tabela3[[#This Row],[2º trim/2025]]</f>
        <v>0</v>
      </c>
      <c r="AB158">
        <f>Tabela3[[#This Row],[3º trim/2025]]</f>
        <v>0</v>
      </c>
      <c r="AC158">
        <f>Tabela3[[#This Row],[4º trim/2025]]</f>
        <v>0</v>
      </c>
    </row>
    <row r="159" spans="1:29" ht="30" x14ac:dyDescent="0.25">
      <c r="A159" s="293">
        <f>Tabela3[[#This Row],[MODALIDADE]]</f>
        <v>0</v>
      </c>
      <c r="B159" s="293">
        <f>Tabela3[[#This Row],[ID DA PLANILHA]]</f>
        <v>158</v>
      </c>
      <c r="C159" s="293">
        <f>Tabela3[[#This Row],[ANO]]</f>
        <v>1</v>
      </c>
      <c r="D159" s="293">
        <f>Tabela3[[#This Row],[SEI]]</f>
        <v>0</v>
      </c>
      <c r="E159" s="294" t="str">
        <f>Tabela3[[#This Row],[NOME DO Curso]]</f>
        <v>Contratação de Bens e Serviços de Tecnologia da Informação e Comunicação – TIC copiar 1</v>
      </c>
      <c r="F159" s="294">
        <f>Tabela3[[#This Row],[NENHUMA CLASSIFICAÇÃO COPILOT]]</f>
        <v>0</v>
      </c>
      <c r="G159">
        <f>Tabela3[[#This Row],[Capacitação em Direitos Humanos, Gênero, Raça e Etnia; e em Depoimento Especial" - 0148945-13.2024.8.16.6000]]</f>
        <v>0</v>
      </c>
      <c r="H159">
        <f>Tabela3[[#This Row],[Justiça Restaurativa - 0148919-15.2024.8.16.6000]]</f>
        <v>0</v>
      </c>
      <c r="I159">
        <f>Tabela3[[#This Row],[Capacitação de Facilitadores 0148959-94.2024.8.16.6000]]</f>
        <v>0</v>
      </c>
      <c r="J159">
        <f>Tabela3[[#This Row],[Acessibilidade e Inclusão - 0148938-21.2024.8.16.6000]]</f>
        <v>0</v>
      </c>
      <c r="K159">
        <f>Tabela3[[#This Row],[Política de Prevenção e Enfrentamento do Assédio Moral, do Assédio Sexual e da Discriminação.0148908-83.2024.8.16.6000]]</f>
        <v>0</v>
      </c>
      <c r="L159">
        <f>Tabela3[[#This Row],[SOCIOAMBIENTAL]]</f>
        <v>0</v>
      </c>
      <c r="M159">
        <f>Tabela3[[#This Row],[SUSTENTABILIDADE
https://portal.tjpr.jus.br/portletforms/frm.do?idFormulario=7430
0017859-16.2024.8.16.6000]]</f>
        <v>0</v>
      </c>
      <c r="N159">
        <f>Tabela3[[#This Row],[CURSO PARA MAGISTRADOS]]</f>
        <v>0</v>
      </c>
      <c r="O159">
        <f>Tabela3[[#This Row],[LIVRO DE REGISTRO]]</f>
        <v>0</v>
      </c>
      <c r="P159">
        <f>Tabela3[[#This Row],[DATA DO ULTIMO REGISTRO]]</f>
        <v>0</v>
      </c>
      <c r="Q159">
        <f>Tabela3[[#This Row],[REG DE INSTRUTORES2]]</f>
        <v>0</v>
      </c>
      <c r="R159">
        <f>Tabela3[[#This Row],[REGISTRO DE INSTRUTORES NO SEI]]</f>
        <v>0</v>
      </c>
      <c r="S159">
        <f>Tabela3[[#This Row],[2021]]</f>
        <v>0</v>
      </c>
      <c r="T159">
        <f>Tabela3[[#This Row],[2022]]</f>
        <v>0</v>
      </c>
      <c r="U159">
        <f>Tabela3[[#This Row],[2023]]</f>
        <v>0</v>
      </c>
      <c r="V159">
        <f>Tabela3[[#This Row],[REGISTRO NO SEI/2024]]</f>
        <v>0</v>
      </c>
      <c r="W159">
        <f>Tabela3[[#This Row],[2024]]</f>
        <v>0</v>
      </c>
      <c r="X159">
        <f>Tabela3[[#This Row],[REGISTRO NO SEI/2025]]</f>
        <v>0</v>
      </c>
      <c r="Y159">
        <f>Tabela3[[#This Row],[TOTAL CERTIFICADOS EMITIDOS/2025]]</f>
        <v>0</v>
      </c>
      <c r="Z159">
        <f>Tabela3[[#This Row],[1º trim/2025]]</f>
        <v>0</v>
      </c>
      <c r="AA159">
        <f>Tabela3[[#This Row],[2º trim/2025]]</f>
        <v>0</v>
      </c>
      <c r="AB159">
        <f>Tabela3[[#This Row],[3º trim/2025]]</f>
        <v>0</v>
      </c>
      <c r="AC159">
        <f>Tabela3[[#This Row],[4º trim/2025]]</f>
        <v>0</v>
      </c>
    </row>
    <row r="160" spans="1:29" x14ac:dyDescent="0.25">
      <c r="A160" s="293">
        <f>Tabela3[[#This Row],[MODALIDADE]]</f>
        <v>0</v>
      </c>
      <c r="B160" s="293">
        <f>Tabela3[[#This Row],[ID DA PLANILHA]]</f>
        <v>159</v>
      </c>
      <c r="C160" s="293">
        <f>Tabela3[[#This Row],[ANO]]</f>
        <v>1</v>
      </c>
      <c r="D160" s="293">
        <f>Tabela3[[#This Row],[SEI]]</f>
        <v>0</v>
      </c>
      <c r="E160" s="294" t="str">
        <f>Tabela3[[#This Row],[NOME DO Curso]]</f>
        <v>Criando um Laboratório de Inovação no Judiciário</v>
      </c>
      <c r="F160" s="294">
        <f>Tabela3[[#This Row],[NENHUMA CLASSIFICAÇÃO COPILOT]]</f>
        <v>0</v>
      </c>
      <c r="G160">
        <f>Tabela3[[#This Row],[Capacitação em Direitos Humanos, Gênero, Raça e Etnia; e em Depoimento Especial" - 0148945-13.2024.8.16.6000]]</f>
        <v>0</v>
      </c>
      <c r="H160">
        <f>Tabela3[[#This Row],[Justiça Restaurativa - 0148919-15.2024.8.16.6000]]</f>
        <v>0</v>
      </c>
      <c r="I160">
        <f>Tabela3[[#This Row],[Capacitação de Facilitadores 0148959-94.2024.8.16.6000]]</f>
        <v>0</v>
      </c>
      <c r="J160">
        <f>Tabela3[[#This Row],[Acessibilidade e Inclusão - 0148938-21.2024.8.16.6000]]</f>
        <v>0</v>
      </c>
      <c r="K160">
        <f>Tabela3[[#This Row],[Política de Prevenção e Enfrentamento do Assédio Moral, do Assédio Sexual e da Discriminação.0148908-83.2024.8.16.6000]]</f>
        <v>0</v>
      </c>
      <c r="L160">
        <f>Tabela3[[#This Row],[SOCIOAMBIENTAL]]</f>
        <v>0</v>
      </c>
      <c r="M160">
        <f>Tabela3[[#This Row],[SUSTENTABILIDADE
https://portal.tjpr.jus.br/portletforms/frm.do?idFormulario=7430
0017859-16.2024.8.16.6000]]</f>
        <v>0</v>
      </c>
      <c r="N160">
        <f>Tabela3[[#This Row],[CURSO PARA MAGISTRADOS]]</f>
        <v>0</v>
      </c>
      <c r="O160">
        <f>Tabela3[[#This Row],[LIVRO DE REGISTRO]]</f>
        <v>0</v>
      </c>
      <c r="P160">
        <f>Tabela3[[#This Row],[DATA DO ULTIMO REGISTRO]]</f>
        <v>0</v>
      </c>
      <c r="Q160">
        <f>Tabela3[[#This Row],[REG DE INSTRUTORES2]]</f>
        <v>0</v>
      </c>
      <c r="R160">
        <f>Tabela3[[#This Row],[REGISTRO DE INSTRUTORES NO SEI]]</f>
        <v>0</v>
      </c>
      <c r="S160">
        <f>Tabela3[[#This Row],[2021]]</f>
        <v>0</v>
      </c>
      <c r="T160">
        <f>Tabela3[[#This Row],[2022]]</f>
        <v>0</v>
      </c>
      <c r="U160">
        <f>Tabela3[[#This Row],[2023]]</f>
        <v>0</v>
      </c>
      <c r="V160">
        <f>Tabela3[[#This Row],[REGISTRO NO SEI/2024]]</f>
        <v>0</v>
      </c>
      <c r="W160">
        <f>Tabela3[[#This Row],[2024]]</f>
        <v>0</v>
      </c>
      <c r="X160">
        <f>Tabela3[[#This Row],[REGISTRO NO SEI/2025]]</f>
        <v>0</v>
      </c>
      <c r="Y160">
        <f>Tabela3[[#This Row],[TOTAL CERTIFICADOS EMITIDOS/2025]]</f>
        <v>0</v>
      </c>
      <c r="Z160">
        <f>Tabela3[[#This Row],[1º trim/2025]]</f>
        <v>0</v>
      </c>
      <c r="AA160">
        <f>Tabela3[[#This Row],[2º trim/2025]]</f>
        <v>0</v>
      </c>
      <c r="AB160">
        <f>Tabela3[[#This Row],[3º trim/2025]]</f>
        <v>0</v>
      </c>
      <c r="AC160">
        <f>Tabela3[[#This Row],[4º trim/2025]]</f>
        <v>0</v>
      </c>
    </row>
    <row r="161" spans="1:29" x14ac:dyDescent="0.25">
      <c r="A161" s="293">
        <f>Tabela3[[#This Row],[MODALIDADE]]</f>
        <v>0</v>
      </c>
      <c r="B161" s="293">
        <f>Tabela3[[#This Row],[ID DA PLANILHA]]</f>
        <v>160</v>
      </c>
      <c r="C161" s="293">
        <f>Tabela3[[#This Row],[ANO]]</f>
        <v>1</v>
      </c>
      <c r="D161" s="293">
        <f>Tabela3[[#This Row],[SEI]]</f>
        <v>0</v>
      </c>
      <c r="E161" s="294" t="str">
        <f>Tabela3[[#This Row],[NOME DO Curso]]</f>
        <v>Curso - Assédio no Ambiente de Trabalho Para Chefias</v>
      </c>
      <c r="F161" s="294">
        <f>Tabela3[[#This Row],[NENHUMA CLASSIFICAÇÃO COPILOT]]</f>
        <v>0</v>
      </c>
      <c r="G161">
        <f>Tabela3[[#This Row],[Capacitação em Direitos Humanos, Gênero, Raça e Etnia; e em Depoimento Especial" - 0148945-13.2024.8.16.6000]]</f>
        <v>0</v>
      </c>
      <c r="H161">
        <f>Tabela3[[#This Row],[Justiça Restaurativa - 0148919-15.2024.8.16.6000]]</f>
        <v>0</v>
      </c>
      <c r="I161">
        <f>Tabela3[[#This Row],[Capacitação de Facilitadores 0148959-94.2024.8.16.6000]]</f>
        <v>0</v>
      </c>
      <c r="J161">
        <f>Tabela3[[#This Row],[Acessibilidade e Inclusão - 0148938-21.2024.8.16.6000]]</f>
        <v>0</v>
      </c>
      <c r="K161">
        <f>Tabela3[[#This Row],[Política de Prevenção e Enfrentamento do Assédio Moral, do Assédio Sexual e da Discriminação.0148908-83.2024.8.16.6000]]</f>
        <v>0</v>
      </c>
      <c r="L161">
        <f>Tabela3[[#This Row],[SOCIOAMBIENTAL]]</f>
        <v>0</v>
      </c>
      <c r="M161">
        <f>Tabela3[[#This Row],[SUSTENTABILIDADE
https://portal.tjpr.jus.br/portletforms/frm.do?idFormulario=7430
0017859-16.2024.8.16.6000]]</f>
        <v>0</v>
      </c>
      <c r="N161">
        <f>Tabela3[[#This Row],[CURSO PARA MAGISTRADOS]]</f>
        <v>0</v>
      </c>
      <c r="O161">
        <f>Tabela3[[#This Row],[LIVRO DE REGISTRO]]</f>
        <v>0</v>
      </c>
      <c r="P161">
        <f>Tabela3[[#This Row],[DATA DO ULTIMO REGISTRO]]</f>
        <v>0</v>
      </c>
      <c r="Q161">
        <f>Tabela3[[#This Row],[REG DE INSTRUTORES2]]</f>
        <v>0</v>
      </c>
      <c r="R161">
        <f>Tabela3[[#This Row],[REGISTRO DE INSTRUTORES NO SEI]]</f>
        <v>0</v>
      </c>
      <c r="S161">
        <f>Tabela3[[#This Row],[2021]]</f>
        <v>0</v>
      </c>
      <c r="T161">
        <f>Tabela3[[#This Row],[2022]]</f>
        <v>0</v>
      </c>
      <c r="U161">
        <f>Tabela3[[#This Row],[2023]]</f>
        <v>0</v>
      </c>
      <c r="V161">
        <f>Tabela3[[#This Row],[REGISTRO NO SEI/2024]]</f>
        <v>0</v>
      </c>
      <c r="W161">
        <f>Tabela3[[#This Row],[2024]]</f>
        <v>0</v>
      </c>
      <c r="X161">
        <f>Tabela3[[#This Row],[REGISTRO NO SEI/2025]]</f>
        <v>0</v>
      </c>
      <c r="Y161">
        <f>Tabela3[[#This Row],[TOTAL CERTIFICADOS EMITIDOS/2025]]</f>
        <v>0</v>
      </c>
      <c r="Z161">
        <f>Tabela3[[#This Row],[1º trim/2025]]</f>
        <v>0</v>
      </c>
      <c r="AA161">
        <f>Tabela3[[#This Row],[2º trim/2025]]</f>
        <v>0</v>
      </c>
      <c r="AB161">
        <f>Tabela3[[#This Row],[3º trim/2025]]</f>
        <v>0</v>
      </c>
      <c r="AC161">
        <f>Tabela3[[#This Row],[4º trim/2025]]</f>
        <v>0</v>
      </c>
    </row>
    <row r="162" spans="1:29" x14ac:dyDescent="0.25">
      <c r="A162" s="293">
        <f>Tabela3[[#This Row],[MODALIDADE]]</f>
        <v>0</v>
      </c>
      <c r="B162" s="293">
        <f>Tabela3[[#This Row],[ID DA PLANILHA]]</f>
        <v>161</v>
      </c>
      <c r="C162" s="293">
        <f>Tabela3[[#This Row],[ANO]]</f>
        <v>1</v>
      </c>
      <c r="D162" s="293">
        <f>Tabela3[[#This Row],[SEI]]</f>
        <v>0</v>
      </c>
      <c r="E162" s="294" t="str">
        <f>Tabela3[[#This Row],[NOME DO Curso]]</f>
        <v>Curso - Nivelamento dos Servidores do Poder Judiciário - Turma 2</v>
      </c>
      <c r="F162" s="294">
        <f>Tabela3[[#This Row],[NENHUMA CLASSIFICAÇÃO COPILOT]]</f>
        <v>0</v>
      </c>
      <c r="G162">
        <f>Tabela3[[#This Row],[Capacitação em Direitos Humanos, Gênero, Raça e Etnia; e em Depoimento Especial" - 0148945-13.2024.8.16.6000]]</f>
        <v>0</v>
      </c>
      <c r="H162">
        <f>Tabela3[[#This Row],[Justiça Restaurativa - 0148919-15.2024.8.16.6000]]</f>
        <v>0</v>
      </c>
      <c r="I162">
        <f>Tabela3[[#This Row],[Capacitação de Facilitadores 0148959-94.2024.8.16.6000]]</f>
        <v>0</v>
      </c>
      <c r="J162">
        <f>Tabela3[[#This Row],[Acessibilidade e Inclusão - 0148938-21.2024.8.16.6000]]</f>
        <v>0</v>
      </c>
      <c r="K162">
        <f>Tabela3[[#This Row],[Política de Prevenção e Enfrentamento do Assédio Moral, do Assédio Sexual e da Discriminação.0148908-83.2024.8.16.6000]]</f>
        <v>0</v>
      </c>
      <c r="L162">
        <f>Tabela3[[#This Row],[SOCIOAMBIENTAL]]</f>
        <v>0</v>
      </c>
      <c r="M162">
        <f>Tabela3[[#This Row],[SUSTENTABILIDADE
https://portal.tjpr.jus.br/portletforms/frm.do?idFormulario=7430
0017859-16.2024.8.16.6000]]</f>
        <v>0</v>
      </c>
      <c r="N162">
        <f>Tabela3[[#This Row],[CURSO PARA MAGISTRADOS]]</f>
        <v>0</v>
      </c>
      <c r="O162">
        <f>Tabela3[[#This Row],[LIVRO DE REGISTRO]]</f>
        <v>0</v>
      </c>
      <c r="P162">
        <f>Tabela3[[#This Row],[DATA DO ULTIMO REGISTRO]]</f>
        <v>0</v>
      </c>
      <c r="Q162">
        <f>Tabela3[[#This Row],[REG DE INSTRUTORES2]]</f>
        <v>0</v>
      </c>
      <c r="R162">
        <f>Tabela3[[#This Row],[REGISTRO DE INSTRUTORES NO SEI]]</f>
        <v>0</v>
      </c>
      <c r="S162">
        <f>Tabela3[[#This Row],[2021]]</f>
        <v>0</v>
      </c>
      <c r="T162">
        <f>Tabela3[[#This Row],[2022]]</f>
        <v>0</v>
      </c>
      <c r="U162">
        <f>Tabela3[[#This Row],[2023]]</f>
        <v>0</v>
      </c>
      <c r="V162">
        <f>Tabela3[[#This Row],[REGISTRO NO SEI/2024]]</f>
        <v>0</v>
      </c>
      <c r="W162">
        <f>Tabela3[[#This Row],[2024]]</f>
        <v>0</v>
      </c>
      <c r="X162">
        <f>Tabela3[[#This Row],[REGISTRO NO SEI/2025]]</f>
        <v>0</v>
      </c>
      <c r="Y162">
        <f>Tabela3[[#This Row],[TOTAL CERTIFICADOS EMITIDOS/2025]]</f>
        <v>0</v>
      </c>
      <c r="Z162">
        <f>Tabela3[[#This Row],[1º trim/2025]]</f>
        <v>0</v>
      </c>
      <c r="AA162">
        <f>Tabela3[[#This Row],[2º trim/2025]]</f>
        <v>0</v>
      </c>
      <c r="AB162">
        <f>Tabela3[[#This Row],[3º trim/2025]]</f>
        <v>0</v>
      </c>
      <c r="AC162">
        <f>Tabela3[[#This Row],[4º trim/2025]]</f>
        <v>0</v>
      </c>
    </row>
    <row r="163" spans="1:29" x14ac:dyDescent="0.25">
      <c r="A163" s="293">
        <f>Tabela3[[#This Row],[MODALIDADE]]</f>
        <v>0</v>
      </c>
      <c r="B163" s="293">
        <f>Tabela3[[#This Row],[ID DA PLANILHA]]</f>
        <v>162</v>
      </c>
      <c r="C163" s="293">
        <f>Tabela3[[#This Row],[ANO]]</f>
        <v>1</v>
      </c>
      <c r="D163" s="293">
        <f>Tabela3[[#This Row],[SEI]]</f>
        <v>0</v>
      </c>
      <c r="E163" s="294" t="str">
        <f>Tabela3[[#This Row],[NOME DO Curso]]</f>
        <v>Curso de Admissibilidade Recursal por EAD</v>
      </c>
      <c r="F163" s="294">
        <f>Tabela3[[#This Row],[NENHUMA CLASSIFICAÇÃO COPILOT]]</f>
        <v>0</v>
      </c>
      <c r="G163">
        <f>Tabela3[[#This Row],[Capacitação em Direitos Humanos, Gênero, Raça e Etnia; e em Depoimento Especial" - 0148945-13.2024.8.16.6000]]</f>
        <v>0</v>
      </c>
      <c r="H163">
        <f>Tabela3[[#This Row],[Justiça Restaurativa - 0148919-15.2024.8.16.6000]]</f>
        <v>0</v>
      </c>
      <c r="I163">
        <f>Tabela3[[#This Row],[Capacitação de Facilitadores 0148959-94.2024.8.16.6000]]</f>
        <v>0</v>
      </c>
      <c r="J163">
        <f>Tabela3[[#This Row],[Acessibilidade e Inclusão - 0148938-21.2024.8.16.6000]]</f>
        <v>0</v>
      </c>
      <c r="K163">
        <f>Tabela3[[#This Row],[Política de Prevenção e Enfrentamento do Assédio Moral, do Assédio Sexual e da Discriminação.0148908-83.2024.8.16.6000]]</f>
        <v>0</v>
      </c>
      <c r="L163">
        <f>Tabela3[[#This Row],[SOCIOAMBIENTAL]]</f>
        <v>0</v>
      </c>
      <c r="M163">
        <f>Tabela3[[#This Row],[SUSTENTABILIDADE
https://portal.tjpr.jus.br/portletforms/frm.do?idFormulario=7430
0017859-16.2024.8.16.6000]]</f>
        <v>0</v>
      </c>
      <c r="N163">
        <f>Tabela3[[#This Row],[CURSO PARA MAGISTRADOS]]</f>
        <v>0</v>
      </c>
      <c r="O163">
        <f>Tabela3[[#This Row],[LIVRO DE REGISTRO]]</f>
        <v>0</v>
      </c>
      <c r="P163">
        <f>Tabela3[[#This Row],[DATA DO ULTIMO REGISTRO]]</f>
        <v>0</v>
      </c>
      <c r="Q163">
        <f>Tabela3[[#This Row],[REG DE INSTRUTORES2]]</f>
        <v>0</v>
      </c>
      <c r="R163">
        <f>Tabela3[[#This Row],[REGISTRO DE INSTRUTORES NO SEI]]</f>
        <v>0</v>
      </c>
      <c r="S163">
        <f>Tabela3[[#This Row],[2021]]</f>
        <v>0</v>
      </c>
      <c r="T163">
        <f>Tabela3[[#This Row],[2022]]</f>
        <v>0</v>
      </c>
      <c r="U163">
        <f>Tabela3[[#This Row],[2023]]</f>
        <v>0</v>
      </c>
      <c r="V163">
        <f>Tabela3[[#This Row],[REGISTRO NO SEI/2024]]</f>
        <v>0</v>
      </c>
      <c r="W163">
        <f>Tabela3[[#This Row],[2024]]</f>
        <v>0</v>
      </c>
      <c r="X163">
        <f>Tabela3[[#This Row],[REGISTRO NO SEI/2025]]</f>
        <v>0</v>
      </c>
      <c r="Y163">
        <f>Tabela3[[#This Row],[TOTAL CERTIFICADOS EMITIDOS/2025]]</f>
        <v>0</v>
      </c>
      <c r="Z163">
        <f>Tabela3[[#This Row],[1º trim/2025]]</f>
        <v>0</v>
      </c>
      <c r="AA163">
        <f>Tabela3[[#This Row],[2º trim/2025]]</f>
        <v>0</v>
      </c>
      <c r="AB163">
        <f>Tabela3[[#This Row],[3º trim/2025]]</f>
        <v>0</v>
      </c>
      <c r="AC163">
        <f>Tabela3[[#This Row],[4º trim/2025]]</f>
        <v>0</v>
      </c>
    </row>
    <row r="164" spans="1:29" x14ac:dyDescent="0.25">
      <c r="A164" s="293">
        <f>Tabela3[[#This Row],[MODALIDADE]]</f>
        <v>0</v>
      </c>
      <c r="B164" s="293">
        <f>Tabela3[[#This Row],[ID DA PLANILHA]]</f>
        <v>163</v>
      </c>
      <c r="C164" s="293">
        <f>Tabela3[[#This Row],[ANO]]</f>
        <v>1</v>
      </c>
      <c r="D164" s="293">
        <f>Tabela3[[#This Row],[SEI]]</f>
        <v>0</v>
      </c>
      <c r="E164" s="294" t="str">
        <f>Tabela3[[#This Row],[NOME DO Curso]]</f>
        <v>CURSO DE FORMAÇÃO BÁSICA PARA TERCEIROS FACILITADORES 0001/2017</v>
      </c>
      <c r="F164" s="294">
        <f>Tabela3[[#This Row],[NENHUMA CLASSIFICAÇÃO COPILOT]]</f>
        <v>0</v>
      </c>
      <c r="G164">
        <f>Tabela3[[#This Row],[Capacitação em Direitos Humanos, Gênero, Raça e Etnia; e em Depoimento Especial" - 0148945-13.2024.8.16.6000]]</f>
        <v>0</v>
      </c>
      <c r="H164" t="str">
        <f>Tabela3[[#This Row],[Justiça Restaurativa - 0148919-15.2024.8.16.6000]]</f>
        <v>SIM</v>
      </c>
      <c r="I164">
        <f>Tabela3[[#This Row],[Capacitação de Facilitadores 0148959-94.2024.8.16.6000]]</f>
        <v>0</v>
      </c>
      <c r="J164">
        <f>Tabela3[[#This Row],[Acessibilidade e Inclusão - 0148938-21.2024.8.16.6000]]</f>
        <v>0</v>
      </c>
      <c r="K164">
        <f>Tabela3[[#This Row],[Política de Prevenção e Enfrentamento do Assédio Moral, do Assédio Sexual e da Discriminação.0148908-83.2024.8.16.6000]]</f>
        <v>0</v>
      </c>
      <c r="L164">
        <f>Tabela3[[#This Row],[SOCIOAMBIENTAL]]</f>
        <v>0</v>
      </c>
      <c r="M164">
        <f>Tabela3[[#This Row],[SUSTENTABILIDADE
https://portal.tjpr.jus.br/portletforms/frm.do?idFormulario=7430
0017859-16.2024.8.16.6000]]</f>
        <v>0</v>
      </c>
      <c r="N164">
        <f>Tabela3[[#This Row],[CURSO PARA MAGISTRADOS]]</f>
        <v>0</v>
      </c>
      <c r="O164">
        <f>Tabela3[[#This Row],[LIVRO DE REGISTRO]]</f>
        <v>0</v>
      </c>
      <c r="P164">
        <f>Tabela3[[#This Row],[DATA DO ULTIMO REGISTRO]]</f>
        <v>0</v>
      </c>
      <c r="Q164">
        <f>Tabela3[[#This Row],[REG DE INSTRUTORES2]]</f>
        <v>0</v>
      </c>
      <c r="R164">
        <f>Tabela3[[#This Row],[REGISTRO DE INSTRUTORES NO SEI]]</f>
        <v>0</v>
      </c>
      <c r="S164">
        <f>Tabela3[[#This Row],[2021]]</f>
        <v>0</v>
      </c>
      <c r="T164">
        <f>Tabela3[[#This Row],[2022]]</f>
        <v>0</v>
      </c>
      <c r="U164">
        <f>Tabela3[[#This Row],[2023]]</f>
        <v>0</v>
      </c>
      <c r="V164">
        <f>Tabela3[[#This Row],[REGISTRO NO SEI/2024]]</f>
        <v>0</v>
      </c>
      <c r="W164">
        <f>Tabela3[[#This Row],[2024]]</f>
        <v>0</v>
      </c>
      <c r="X164">
        <f>Tabela3[[#This Row],[REGISTRO NO SEI/2025]]</f>
        <v>0</v>
      </c>
      <c r="Y164">
        <f>Tabela3[[#This Row],[TOTAL CERTIFICADOS EMITIDOS/2025]]</f>
        <v>0</v>
      </c>
      <c r="Z164">
        <f>Tabela3[[#This Row],[1º trim/2025]]</f>
        <v>0</v>
      </c>
      <c r="AA164">
        <f>Tabela3[[#This Row],[2º trim/2025]]</f>
        <v>0</v>
      </c>
      <c r="AB164">
        <f>Tabela3[[#This Row],[3º trim/2025]]</f>
        <v>0</v>
      </c>
      <c r="AC164">
        <f>Tabela3[[#This Row],[4º trim/2025]]</f>
        <v>0</v>
      </c>
    </row>
    <row r="165" spans="1:29" ht="30" x14ac:dyDescent="0.25">
      <c r="A165" s="293">
        <f>Tabela3[[#This Row],[MODALIDADE]]</f>
        <v>0</v>
      </c>
      <c r="B165" s="293">
        <f>Tabela3[[#This Row],[ID DA PLANILHA]]</f>
        <v>164</v>
      </c>
      <c r="C165" s="293">
        <f>Tabela3[[#This Row],[ANO]]</f>
        <v>1</v>
      </c>
      <c r="D165" s="293">
        <f>Tabela3[[#This Row],[SEI]]</f>
        <v>0</v>
      </c>
      <c r="E165" s="294" t="str">
        <f>Tabela3[[#This Row],[NOME DO Curso]]</f>
        <v>CURSO DE FORMAÇÃO EM DEPOIMENTO ESPECIAL COM O PROTOCOLO BRASILEIRO DE ENTREVISTA FORENSE</v>
      </c>
      <c r="F165" s="294">
        <f>Tabela3[[#This Row],[NENHUMA CLASSIFICAÇÃO COPILOT]]</f>
        <v>0</v>
      </c>
      <c r="G165" t="str">
        <f>Tabela3[[#This Row],[Capacitação em Direitos Humanos, Gênero, Raça e Etnia; e em Depoimento Especial" - 0148945-13.2024.8.16.6000]]</f>
        <v>Depoimento especial</v>
      </c>
      <c r="H165">
        <f>Tabela3[[#This Row],[Justiça Restaurativa - 0148919-15.2024.8.16.6000]]</f>
        <v>0</v>
      </c>
      <c r="I165">
        <f>Tabela3[[#This Row],[Capacitação de Facilitadores 0148959-94.2024.8.16.6000]]</f>
        <v>0</v>
      </c>
      <c r="J165">
        <f>Tabela3[[#This Row],[Acessibilidade e Inclusão - 0148938-21.2024.8.16.6000]]</f>
        <v>0</v>
      </c>
      <c r="K165">
        <f>Tabela3[[#This Row],[Política de Prevenção e Enfrentamento do Assédio Moral, do Assédio Sexual e da Discriminação.0148908-83.2024.8.16.6000]]</f>
        <v>0</v>
      </c>
      <c r="L165">
        <f>Tabela3[[#This Row],[SOCIOAMBIENTAL]]</f>
        <v>0</v>
      </c>
      <c r="M165">
        <f>Tabela3[[#This Row],[SUSTENTABILIDADE
https://portal.tjpr.jus.br/portletforms/frm.do?idFormulario=7430
0017859-16.2024.8.16.6000]]</f>
        <v>0</v>
      </c>
      <c r="N165">
        <f>Tabela3[[#This Row],[CURSO PARA MAGISTRADOS]]</f>
        <v>0</v>
      </c>
      <c r="O165">
        <f>Tabela3[[#This Row],[LIVRO DE REGISTRO]]</f>
        <v>0</v>
      </c>
      <c r="P165">
        <f>Tabela3[[#This Row],[DATA DO ULTIMO REGISTRO]]</f>
        <v>0</v>
      </c>
      <c r="Q165">
        <f>Tabela3[[#This Row],[REG DE INSTRUTORES2]]</f>
        <v>0</v>
      </c>
      <c r="R165">
        <f>Tabela3[[#This Row],[REGISTRO DE INSTRUTORES NO SEI]]</f>
        <v>0</v>
      </c>
      <c r="S165">
        <f>Tabela3[[#This Row],[2021]]</f>
        <v>0</v>
      </c>
      <c r="T165">
        <f>Tabela3[[#This Row],[2022]]</f>
        <v>0</v>
      </c>
      <c r="U165">
        <f>Tabela3[[#This Row],[2023]]</f>
        <v>0</v>
      </c>
      <c r="V165">
        <f>Tabela3[[#This Row],[REGISTRO NO SEI/2024]]</f>
        <v>0</v>
      </c>
      <c r="W165">
        <f>Tabela3[[#This Row],[2024]]</f>
        <v>0</v>
      </c>
      <c r="X165">
        <f>Tabela3[[#This Row],[REGISTRO NO SEI/2025]]</f>
        <v>0</v>
      </c>
      <c r="Y165">
        <f>Tabela3[[#This Row],[TOTAL CERTIFICADOS EMITIDOS/2025]]</f>
        <v>0</v>
      </c>
      <c r="Z165">
        <f>Tabela3[[#This Row],[1º trim/2025]]</f>
        <v>0</v>
      </c>
      <c r="AA165">
        <f>Tabela3[[#This Row],[2º trim/2025]]</f>
        <v>0</v>
      </c>
      <c r="AB165">
        <f>Tabela3[[#This Row],[3º trim/2025]]</f>
        <v>0</v>
      </c>
      <c r="AC165">
        <f>Tabela3[[#This Row],[4º trim/2025]]</f>
        <v>0</v>
      </c>
    </row>
    <row r="166" spans="1:29" x14ac:dyDescent="0.25">
      <c r="A166" s="293">
        <f>Tabela3[[#This Row],[MODALIDADE]]</f>
        <v>0</v>
      </c>
      <c r="B166" s="293">
        <f>Tabela3[[#This Row],[ID DA PLANILHA]]</f>
        <v>165</v>
      </c>
      <c r="C166" s="293">
        <f>Tabela3[[#This Row],[ANO]]</f>
        <v>1</v>
      </c>
      <c r="D166" s="293">
        <f>Tabela3[[#This Row],[SEI]]</f>
        <v>0</v>
      </c>
      <c r="E166" s="294" t="str">
        <f>Tabela3[[#This Row],[NOME DO Curso]]</f>
        <v>CURSO DE INSTRUTORES EM JUSTIÇA RESTAURATIVA 28 e 29 SET de 2017</v>
      </c>
      <c r="F166" s="294">
        <f>Tabela3[[#This Row],[NENHUMA CLASSIFICAÇÃO COPILOT]]</f>
        <v>0</v>
      </c>
      <c r="G166">
        <f>Tabela3[[#This Row],[Capacitação em Direitos Humanos, Gênero, Raça e Etnia; e em Depoimento Especial" - 0148945-13.2024.8.16.6000]]</f>
        <v>0</v>
      </c>
      <c r="H166" t="str">
        <f>Tabela3[[#This Row],[Justiça Restaurativa - 0148919-15.2024.8.16.6000]]</f>
        <v>SIM</v>
      </c>
      <c r="I166">
        <f>Tabela3[[#This Row],[Capacitação de Facilitadores 0148959-94.2024.8.16.6000]]</f>
        <v>0</v>
      </c>
      <c r="J166">
        <f>Tabela3[[#This Row],[Acessibilidade e Inclusão - 0148938-21.2024.8.16.6000]]</f>
        <v>0</v>
      </c>
      <c r="K166">
        <f>Tabela3[[#This Row],[Política de Prevenção e Enfrentamento do Assédio Moral, do Assédio Sexual e da Discriminação.0148908-83.2024.8.16.6000]]</f>
        <v>0</v>
      </c>
      <c r="L166">
        <f>Tabela3[[#This Row],[SOCIOAMBIENTAL]]</f>
        <v>0</v>
      </c>
      <c r="M166">
        <f>Tabela3[[#This Row],[SUSTENTABILIDADE
https://portal.tjpr.jus.br/portletforms/frm.do?idFormulario=7430
0017859-16.2024.8.16.6000]]</f>
        <v>0</v>
      </c>
      <c r="N166">
        <f>Tabela3[[#This Row],[CURSO PARA MAGISTRADOS]]</f>
        <v>0</v>
      </c>
      <c r="O166">
        <f>Tabela3[[#This Row],[LIVRO DE REGISTRO]]</f>
        <v>0</v>
      </c>
      <c r="P166">
        <f>Tabela3[[#This Row],[DATA DO ULTIMO REGISTRO]]</f>
        <v>0</v>
      </c>
      <c r="Q166">
        <f>Tabela3[[#This Row],[REG DE INSTRUTORES2]]</f>
        <v>0</v>
      </c>
      <c r="R166">
        <f>Tabela3[[#This Row],[REGISTRO DE INSTRUTORES NO SEI]]</f>
        <v>0</v>
      </c>
      <c r="S166">
        <f>Tabela3[[#This Row],[2021]]</f>
        <v>0</v>
      </c>
      <c r="T166">
        <f>Tabela3[[#This Row],[2022]]</f>
        <v>0</v>
      </c>
      <c r="U166">
        <f>Tabela3[[#This Row],[2023]]</f>
        <v>0</v>
      </c>
      <c r="V166">
        <f>Tabela3[[#This Row],[REGISTRO NO SEI/2024]]</f>
        <v>0</v>
      </c>
      <c r="W166">
        <f>Tabela3[[#This Row],[2024]]</f>
        <v>0</v>
      </c>
      <c r="X166">
        <f>Tabela3[[#This Row],[REGISTRO NO SEI/2025]]</f>
        <v>0</v>
      </c>
      <c r="Y166">
        <f>Tabela3[[#This Row],[TOTAL CERTIFICADOS EMITIDOS/2025]]</f>
        <v>0</v>
      </c>
      <c r="Z166">
        <f>Tabela3[[#This Row],[1º trim/2025]]</f>
        <v>0</v>
      </c>
      <c r="AA166">
        <f>Tabela3[[#This Row],[2º trim/2025]]</f>
        <v>0</v>
      </c>
      <c r="AB166">
        <f>Tabela3[[#This Row],[3º trim/2025]]</f>
        <v>0</v>
      </c>
      <c r="AC166">
        <f>Tabela3[[#This Row],[4º trim/2025]]</f>
        <v>0</v>
      </c>
    </row>
    <row r="167" spans="1:29" x14ac:dyDescent="0.25">
      <c r="A167" s="293">
        <f>Tabela3[[#This Row],[MODALIDADE]]</f>
        <v>0</v>
      </c>
      <c r="B167" s="293">
        <f>Tabela3[[#This Row],[ID DA PLANILHA]]</f>
        <v>166</v>
      </c>
      <c r="C167" s="293">
        <f>Tabela3[[#This Row],[ANO]]</f>
        <v>1</v>
      </c>
      <c r="D167" s="293">
        <f>Tabela3[[#This Row],[SEI]]</f>
        <v>0</v>
      </c>
      <c r="E167" s="294" t="str">
        <f>Tabela3[[#This Row],[NOME DO Curso]]</f>
        <v>Curso de Justiça Restaurativa - Maringá - 24 a 27 de abril de 2018</v>
      </c>
      <c r="F167" s="294">
        <f>Tabela3[[#This Row],[NENHUMA CLASSIFICAÇÃO COPILOT]]</f>
        <v>0</v>
      </c>
      <c r="G167">
        <f>Tabela3[[#This Row],[Capacitação em Direitos Humanos, Gênero, Raça e Etnia; e em Depoimento Especial" - 0148945-13.2024.8.16.6000]]</f>
        <v>0</v>
      </c>
      <c r="H167" t="str">
        <f>Tabela3[[#This Row],[Justiça Restaurativa - 0148919-15.2024.8.16.6000]]</f>
        <v>SIM</v>
      </c>
      <c r="I167">
        <f>Tabela3[[#This Row],[Capacitação de Facilitadores 0148959-94.2024.8.16.6000]]</f>
        <v>0</v>
      </c>
      <c r="J167">
        <f>Tabela3[[#This Row],[Acessibilidade e Inclusão - 0148938-21.2024.8.16.6000]]</f>
        <v>0</v>
      </c>
      <c r="K167">
        <f>Tabela3[[#This Row],[Política de Prevenção e Enfrentamento do Assédio Moral, do Assédio Sexual e da Discriminação.0148908-83.2024.8.16.6000]]</f>
        <v>0</v>
      </c>
      <c r="L167">
        <f>Tabela3[[#This Row],[SOCIOAMBIENTAL]]</f>
        <v>0</v>
      </c>
      <c r="M167">
        <f>Tabela3[[#This Row],[SUSTENTABILIDADE
https://portal.tjpr.jus.br/portletforms/frm.do?idFormulario=7430
0017859-16.2024.8.16.6000]]</f>
        <v>0</v>
      </c>
      <c r="N167">
        <f>Tabela3[[#This Row],[CURSO PARA MAGISTRADOS]]</f>
        <v>0</v>
      </c>
      <c r="O167">
        <f>Tabela3[[#This Row],[LIVRO DE REGISTRO]]</f>
        <v>0</v>
      </c>
      <c r="P167">
        <f>Tabela3[[#This Row],[DATA DO ULTIMO REGISTRO]]</f>
        <v>0</v>
      </c>
      <c r="Q167">
        <f>Tabela3[[#This Row],[REG DE INSTRUTORES2]]</f>
        <v>0</v>
      </c>
      <c r="R167">
        <f>Tabela3[[#This Row],[REGISTRO DE INSTRUTORES NO SEI]]</f>
        <v>0</v>
      </c>
      <c r="S167">
        <f>Tabela3[[#This Row],[2021]]</f>
        <v>0</v>
      </c>
      <c r="T167">
        <f>Tabela3[[#This Row],[2022]]</f>
        <v>0</v>
      </c>
      <c r="U167">
        <f>Tabela3[[#This Row],[2023]]</f>
        <v>0</v>
      </c>
      <c r="V167">
        <f>Tabela3[[#This Row],[REGISTRO NO SEI/2024]]</f>
        <v>0</v>
      </c>
      <c r="W167">
        <f>Tabela3[[#This Row],[2024]]</f>
        <v>0</v>
      </c>
      <c r="X167">
        <f>Tabela3[[#This Row],[REGISTRO NO SEI/2025]]</f>
        <v>0</v>
      </c>
      <c r="Y167">
        <f>Tabela3[[#This Row],[TOTAL CERTIFICADOS EMITIDOS/2025]]</f>
        <v>0</v>
      </c>
      <c r="Z167">
        <f>Tabela3[[#This Row],[1º trim/2025]]</f>
        <v>0</v>
      </c>
      <c r="AA167">
        <f>Tabela3[[#This Row],[2º trim/2025]]</f>
        <v>0</v>
      </c>
      <c r="AB167">
        <f>Tabela3[[#This Row],[3º trim/2025]]</f>
        <v>0</v>
      </c>
      <c r="AC167">
        <f>Tabela3[[#This Row],[4º trim/2025]]</f>
        <v>0</v>
      </c>
    </row>
    <row r="168" spans="1:29" x14ac:dyDescent="0.25">
      <c r="A168" s="293">
        <f>Tabela3[[#This Row],[MODALIDADE]]</f>
        <v>0</v>
      </c>
      <c r="B168" s="293">
        <f>Tabela3[[#This Row],[ID DA PLANILHA]]</f>
        <v>167</v>
      </c>
      <c r="C168" s="293">
        <f>Tabela3[[#This Row],[ANO]]</f>
        <v>1</v>
      </c>
      <c r="D168" s="293">
        <f>Tabela3[[#This Row],[SEI]]</f>
        <v>0</v>
      </c>
      <c r="E168" s="294" t="str">
        <f>Tabela3[[#This Row],[NOME DO Curso]]</f>
        <v>Curso de Mediação Judicial</v>
      </c>
      <c r="F168" s="294">
        <f>Tabela3[[#This Row],[NENHUMA CLASSIFICAÇÃO COPILOT]]</f>
        <v>0</v>
      </c>
      <c r="G168">
        <f>Tabela3[[#This Row],[Capacitação em Direitos Humanos, Gênero, Raça e Etnia; e em Depoimento Especial" - 0148945-13.2024.8.16.6000]]</f>
        <v>0</v>
      </c>
      <c r="H168">
        <f>Tabela3[[#This Row],[Justiça Restaurativa - 0148919-15.2024.8.16.6000]]</f>
        <v>0</v>
      </c>
      <c r="I168">
        <f>Tabela3[[#This Row],[Capacitação de Facilitadores 0148959-94.2024.8.16.6000]]</f>
        <v>0</v>
      </c>
      <c r="J168">
        <f>Tabela3[[#This Row],[Acessibilidade e Inclusão - 0148938-21.2024.8.16.6000]]</f>
        <v>0</v>
      </c>
      <c r="K168">
        <f>Tabela3[[#This Row],[Política de Prevenção e Enfrentamento do Assédio Moral, do Assédio Sexual e da Discriminação.0148908-83.2024.8.16.6000]]</f>
        <v>0</v>
      </c>
      <c r="L168">
        <f>Tabela3[[#This Row],[SOCIOAMBIENTAL]]</f>
        <v>0</v>
      </c>
      <c r="M168">
        <f>Tabela3[[#This Row],[SUSTENTABILIDADE
https://portal.tjpr.jus.br/portletforms/frm.do?idFormulario=7430
0017859-16.2024.8.16.6000]]</f>
        <v>0</v>
      </c>
      <c r="N168">
        <f>Tabela3[[#This Row],[CURSO PARA MAGISTRADOS]]</f>
        <v>0</v>
      </c>
      <c r="O168">
        <f>Tabela3[[#This Row],[LIVRO DE REGISTRO]]</f>
        <v>0</v>
      </c>
      <c r="P168">
        <f>Tabela3[[#This Row],[DATA DO ULTIMO REGISTRO]]</f>
        <v>0</v>
      </c>
      <c r="Q168">
        <f>Tabela3[[#This Row],[REG DE INSTRUTORES2]]</f>
        <v>0</v>
      </c>
      <c r="R168">
        <f>Tabela3[[#This Row],[REGISTRO DE INSTRUTORES NO SEI]]</f>
        <v>0</v>
      </c>
      <c r="S168">
        <f>Tabela3[[#This Row],[2021]]</f>
        <v>0</v>
      </c>
      <c r="T168">
        <f>Tabela3[[#This Row],[2022]]</f>
        <v>0</v>
      </c>
      <c r="U168">
        <f>Tabela3[[#This Row],[2023]]</f>
        <v>0</v>
      </c>
      <c r="V168">
        <f>Tabela3[[#This Row],[REGISTRO NO SEI/2024]]</f>
        <v>0</v>
      </c>
      <c r="W168">
        <f>Tabela3[[#This Row],[2024]]</f>
        <v>0</v>
      </c>
      <c r="X168">
        <f>Tabela3[[#This Row],[REGISTRO NO SEI/2025]]</f>
        <v>0</v>
      </c>
      <c r="Y168">
        <f>Tabela3[[#This Row],[TOTAL CERTIFICADOS EMITIDOS/2025]]</f>
        <v>0</v>
      </c>
      <c r="Z168">
        <f>Tabela3[[#This Row],[1º trim/2025]]</f>
        <v>0</v>
      </c>
      <c r="AA168">
        <f>Tabela3[[#This Row],[2º trim/2025]]</f>
        <v>0</v>
      </c>
      <c r="AB168">
        <f>Tabela3[[#This Row],[3º trim/2025]]</f>
        <v>0</v>
      </c>
      <c r="AC168">
        <f>Tabela3[[#This Row],[4º trim/2025]]</f>
        <v>0</v>
      </c>
    </row>
    <row r="169" spans="1:29" x14ac:dyDescent="0.25">
      <c r="A169" s="293">
        <f>Tabela3[[#This Row],[MODALIDADE]]</f>
        <v>0</v>
      </c>
      <c r="B169" s="293">
        <f>Tabela3[[#This Row],[ID DA PLANILHA]]</f>
        <v>168</v>
      </c>
      <c r="C169" s="293">
        <f>Tabela3[[#This Row],[ANO]]</f>
        <v>1</v>
      </c>
      <c r="D169" s="293">
        <f>Tabela3[[#This Row],[SEI]]</f>
        <v>0</v>
      </c>
      <c r="E169" s="294" t="str">
        <f>Tabela3[[#This Row],[NOME DO Curso]]</f>
        <v>Curso de Mediação Judicial NUPEMEC/CNJ/2016</v>
      </c>
      <c r="F169" s="294">
        <f>Tabela3[[#This Row],[NENHUMA CLASSIFICAÇÃO COPILOT]]</f>
        <v>0</v>
      </c>
      <c r="G169">
        <f>Tabela3[[#This Row],[Capacitação em Direitos Humanos, Gênero, Raça e Etnia; e em Depoimento Especial" - 0148945-13.2024.8.16.6000]]</f>
        <v>0</v>
      </c>
      <c r="H169">
        <f>Tabela3[[#This Row],[Justiça Restaurativa - 0148919-15.2024.8.16.6000]]</f>
        <v>0</v>
      </c>
      <c r="I169">
        <f>Tabela3[[#This Row],[Capacitação de Facilitadores 0148959-94.2024.8.16.6000]]</f>
        <v>0</v>
      </c>
      <c r="J169">
        <f>Tabela3[[#This Row],[Acessibilidade e Inclusão - 0148938-21.2024.8.16.6000]]</f>
        <v>0</v>
      </c>
      <c r="K169">
        <f>Tabela3[[#This Row],[Política de Prevenção e Enfrentamento do Assédio Moral, do Assédio Sexual e da Discriminação.0148908-83.2024.8.16.6000]]</f>
        <v>0</v>
      </c>
      <c r="L169">
        <f>Tabela3[[#This Row],[SOCIOAMBIENTAL]]</f>
        <v>0</v>
      </c>
      <c r="M169">
        <f>Tabela3[[#This Row],[SUSTENTABILIDADE
https://portal.tjpr.jus.br/portletforms/frm.do?idFormulario=7430
0017859-16.2024.8.16.6000]]</f>
        <v>0</v>
      </c>
      <c r="N169">
        <f>Tabela3[[#This Row],[CURSO PARA MAGISTRADOS]]</f>
        <v>0</v>
      </c>
      <c r="O169">
        <f>Tabela3[[#This Row],[LIVRO DE REGISTRO]]</f>
        <v>0</v>
      </c>
      <c r="P169">
        <f>Tabela3[[#This Row],[DATA DO ULTIMO REGISTRO]]</f>
        <v>0</v>
      </c>
      <c r="Q169">
        <f>Tabela3[[#This Row],[REG DE INSTRUTORES2]]</f>
        <v>0</v>
      </c>
      <c r="R169">
        <f>Tabela3[[#This Row],[REGISTRO DE INSTRUTORES NO SEI]]</f>
        <v>0</v>
      </c>
      <c r="S169">
        <f>Tabela3[[#This Row],[2021]]</f>
        <v>0</v>
      </c>
      <c r="T169">
        <f>Tabela3[[#This Row],[2022]]</f>
        <v>0</v>
      </c>
      <c r="U169">
        <f>Tabela3[[#This Row],[2023]]</f>
        <v>0</v>
      </c>
      <c r="V169">
        <f>Tabela3[[#This Row],[REGISTRO NO SEI/2024]]</f>
        <v>0</v>
      </c>
      <c r="W169">
        <f>Tabela3[[#This Row],[2024]]</f>
        <v>0</v>
      </c>
      <c r="X169">
        <f>Tabela3[[#This Row],[REGISTRO NO SEI/2025]]</f>
        <v>0</v>
      </c>
      <c r="Y169">
        <f>Tabela3[[#This Row],[TOTAL CERTIFICADOS EMITIDOS/2025]]</f>
        <v>0</v>
      </c>
      <c r="Z169">
        <f>Tabela3[[#This Row],[1º trim/2025]]</f>
        <v>0</v>
      </c>
      <c r="AA169">
        <f>Tabela3[[#This Row],[2º trim/2025]]</f>
        <v>0</v>
      </c>
      <c r="AB169">
        <f>Tabela3[[#This Row],[3º trim/2025]]</f>
        <v>0</v>
      </c>
      <c r="AC169">
        <f>Tabela3[[#This Row],[4º trim/2025]]</f>
        <v>0</v>
      </c>
    </row>
    <row r="170" spans="1:29" x14ac:dyDescent="0.25">
      <c r="A170" s="293">
        <f>Tabela3[[#This Row],[MODALIDADE]]</f>
        <v>0</v>
      </c>
      <c r="B170" s="293">
        <f>Tabela3[[#This Row],[ID DA PLANILHA]]</f>
        <v>169</v>
      </c>
      <c r="C170" s="293">
        <f>Tabela3[[#This Row],[ANO]]</f>
        <v>1</v>
      </c>
      <c r="D170" s="293">
        <f>Tabela3[[#This Row],[SEI]]</f>
        <v>0</v>
      </c>
      <c r="E170" s="294" t="str">
        <f>Tabela3[[#This Row],[NOME DO Curso]]</f>
        <v>Curso de teste - Solange</v>
      </c>
      <c r="F170" s="294">
        <f>Tabela3[[#This Row],[NENHUMA CLASSIFICAÇÃO COPILOT]]</f>
        <v>0</v>
      </c>
      <c r="G170">
        <f>Tabela3[[#This Row],[Capacitação em Direitos Humanos, Gênero, Raça e Etnia; e em Depoimento Especial" - 0148945-13.2024.8.16.6000]]</f>
        <v>0</v>
      </c>
      <c r="H170">
        <f>Tabela3[[#This Row],[Justiça Restaurativa - 0148919-15.2024.8.16.6000]]</f>
        <v>0</v>
      </c>
      <c r="I170">
        <f>Tabela3[[#This Row],[Capacitação de Facilitadores 0148959-94.2024.8.16.6000]]</f>
        <v>0</v>
      </c>
      <c r="J170">
        <f>Tabela3[[#This Row],[Acessibilidade e Inclusão - 0148938-21.2024.8.16.6000]]</f>
        <v>0</v>
      </c>
      <c r="K170">
        <f>Tabela3[[#This Row],[Política de Prevenção e Enfrentamento do Assédio Moral, do Assédio Sexual e da Discriminação.0148908-83.2024.8.16.6000]]</f>
        <v>0</v>
      </c>
      <c r="L170">
        <f>Tabela3[[#This Row],[SOCIOAMBIENTAL]]</f>
        <v>0</v>
      </c>
      <c r="M170">
        <f>Tabela3[[#This Row],[SUSTENTABILIDADE
https://portal.tjpr.jus.br/portletforms/frm.do?idFormulario=7430
0017859-16.2024.8.16.6000]]</f>
        <v>0</v>
      </c>
      <c r="N170">
        <f>Tabela3[[#This Row],[CURSO PARA MAGISTRADOS]]</f>
        <v>0</v>
      </c>
      <c r="O170">
        <f>Tabela3[[#This Row],[LIVRO DE REGISTRO]]</f>
        <v>0</v>
      </c>
      <c r="P170">
        <f>Tabela3[[#This Row],[DATA DO ULTIMO REGISTRO]]</f>
        <v>0</v>
      </c>
      <c r="Q170">
        <f>Tabela3[[#This Row],[REG DE INSTRUTORES2]]</f>
        <v>0</v>
      </c>
      <c r="R170">
        <f>Tabela3[[#This Row],[REGISTRO DE INSTRUTORES NO SEI]]</f>
        <v>0</v>
      </c>
      <c r="S170">
        <f>Tabela3[[#This Row],[2021]]</f>
        <v>0</v>
      </c>
      <c r="T170">
        <f>Tabela3[[#This Row],[2022]]</f>
        <v>0</v>
      </c>
      <c r="U170">
        <f>Tabela3[[#This Row],[2023]]</f>
        <v>0</v>
      </c>
      <c r="V170">
        <f>Tabela3[[#This Row],[REGISTRO NO SEI/2024]]</f>
        <v>0</v>
      </c>
      <c r="W170">
        <f>Tabela3[[#This Row],[2024]]</f>
        <v>0</v>
      </c>
      <c r="X170">
        <f>Tabela3[[#This Row],[REGISTRO NO SEI/2025]]</f>
        <v>0</v>
      </c>
      <c r="Y170">
        <f>Tabela3[[#This Row],[TOTAL CERTIFICADOS EMITIDOS/2025]]</f>
        <v>0</v>
      </c>
      <c r="Z170">
        <f>Tabela3[[#This Row],[1º trim/2025]]</f>
        <v>0</v>
      </c>
      <c r="AA170">
        <f>Tabela3[[#This Row],[2º trim/2025]]</f>
        <v>0</v>
      </c>
      <c r="AB170">
        <f>Tabela3[[#This Row],[3º trim/2025]]</f>
        <v>0</v>
      </c>
      <c r="AC170">
        <f>Tabela3[[#This Row],[4º trim/2025]]</f>
        <v>0</v>
      </c>
    </row>
    <row r="171" spans="1:29" x14ac:dyDescent="0.25">
      <c r="A171" s="293">
        <f>Tabela3[[#This Row],[MODALIDADE]]</f>
        <v>0</v>
      </c>
      <c r="B171" s="293">
        <f>Tabela3[[#This Row],[ID DA PLANILHA]]</f>
        <v>170</v>
      </c>
      <c r="C171" s="293">
        <f>Tabela3[[#This Row],[ANO]]</f>
        <v>1</v>
      </c>
      <c r="D171" s="293">
        <f>Tabela3[[#This Row],[SEI]]</f>
        <v>0</v>
      </c>
      <c r="E171" s="294" t="str">
        <f>Tabela3[[#This Row],[NOME DO Curso]]</f>
        <v>Curso Justiça Restaurativa - Campo Mourão - 12 a 15 SET de 2017</v>
      </c>
      <c r="F171" s="294">
        <f>Tabela3[[#This Row],[NENHUMA CLASSIFICAÇÃO COPILOT]]</f>
        <v>0</v>
      </c>
      <c r="G171">
        <f>Tabela3[[#This Row],[Capacitação em Direitos Humanos, Gênero, Raça e Etnia; e em Depoimento Especial" - 0148945-13.2024.8.16.6000]]</f>
        <v>0</v>
      </c>
      <c r="H171" t="str">
        <f>Tabela3[[#This Row],[Justiça Restaurativa - 0148919-15.2024.8.16.6000]]</f>
        <v>SIM</v>
      </c>
      <c r="I171">
        <f>Tabela3[[#This Row],[Capacitação de Facilitadores 0148959-94.2024.8.16.6000]]</f>
        <v>0</v>
      </c>
      <c r="J171">
        <f>Tabela3[[#This Row],[Acessibilidade e Inclusão - 0148938-21.2024.8.16.6000]]</f>
        <v>0</v>
      </c>
      <c r="K171">
        <f>Tabela3[[#This Row],[Política de Prevenção e Enfrentamento do Assédio Moral, do Assédio Sexual e da Discriminação.0148908-83.2024.8.16.6000]]</f>
        <v>0</v>
      </c>
      <c r="L171">
        <f>Tabela3[[#This Row],[SOCIOAMBIENTAL]]</f>
        <v>0</v>
      </c>
      <c r="M171">
        <f>Tabela3[[#This Row],[SUSTENTABILIDADE
https://portal.tjpr.jus.br/portletforms/frm.do?idFormulario=7430
0017859-16.2024.8.16.6000]]</f>
        <v>0</v>
      </c>
      <c r="N171">
        <f>Tabela3[[#This Row],[CURSO PARA MAGISTRADOS]]</f>
        <v>0</v>
      </c>
      <c r="O171">
        <f>Tabela3[[#This Row],[LIVRO DE REGISTRO]]</f>
        <v>0</v>
      </c>
      <c r="P171">
        <f>Tabela3[[#This Row],[DATA DO ULTIMO REGISTRO]]</f>
        <v>0</v>
      </c>
      <c r="Q171">
        <f>Tabela3[[#This Row],[REG DE INSTRUTORES2]]</f>
        <v>0</v>
      </c>
      <c r="R171">
        <f>Tabela3[[#This Row],[REGISTRO DE INSTRUTORES NO SEI]]</f>
        <v>0</v>
      </c>
      <c r="S171">
        <f>Tabela3[[#This Row],[2021]]</f>
        <v>0</v>
      </c>
      <c r="T171">
        <f>Tabela3[[#This Row],[2022]]</f>
        <v>0</v>
      </c>
      <c r="U171">
        <f>Tabela3[[#This Row],[2023]]</f>
        <v>0</v>
      </c>
      <c r="V171">
        <f>Tabela3[[#This Row],[REGISTRO NO SEI/2024]]</f>
        <v>0</v>
      </c>
      <c r="W171">
        <f>Tabela3[[#This Row],[2024]]</f>
        <v>0</v>
      </c>
      <c r="X171">
        <f>Tabela3[[#This Row],[REGISTRO NO SEI/2025]]</f>
        <v>0</v>
      </c>
      <c r="Y171">
        <f>Tabela3[[#This Row],[TOTAL CERTIFICADOS EMITIDOS/2025]]</f>
        <v>0</v>
      </c>
      <c r="Z171">
        <f>Tabela3[[#This Row],[1º trim/2025]]</f>
        <v>0</v>
      </c>
      <c r="AA171">
        <f>Tabela3[[#This Row],[2º trim/2025]]</f>
        <v>0</v>
      </c>
      <c r="AB171">
        <f>Tabela3[[#This Row],[3º trim/2025]]</f>
        <v>0</v>
      </c>
      <c r="AC171">
        <f>Tabela3[[#This Row],[4º trim/2025]]</f>
        <v>0</v>
      </c>
    </row>
    <row r="172" spans="1:29" x14ac:dyDescent="0.25">
      <c r="A172" s="293">
        <f>Tabela3[[#This Row],[MODALIDADE]]</f>
        <v>0</v>
      </c>
      <c r="B172" s="293">
        <f>Tabela3[[#This Row],[ID DA PLANILHA]]</f>
        <v>171</v>
      </c>
      <c r="C172" s="293">
        <f>Tabela3[[#This Row],[ANO]]</f>
        <v>1</v>
      </c>
      <c r="D172" s="293">
        <f>Tabela3[[#This Row],[SEI]]</f>
        <v>0</v>
      </c>
      <c r="E172" s="294" t="str">
        <f>Tabela3[[#This Row],[NOME DO Curso]]</f>
        <v>Curso Justiça Restaurativa - DEASE Curitiba - 16 e 17 Nov de 2017</v>
      </c>
      <c r="F172" s="294">
        <f>Tabela3[[#This Row],[NENHUMA CLASSIFICAÇÃO COPILOT]]</f>
        <v>0</v>
      </c>
      <c r="G172">
        <f>Tabela3[[#This Row],[Capacitação em Direitos Humanos, Gênero, Raça e Etnia; e em Depoimento Especial" - 0148945-13.2024.8.16.6000]]</f>
        <v>0</v>
      </c>
      <c r="H172" t="str">
        <f>Tabela3[[#This Row],[Justiça Restaurativa - 0148919-15.2024.8.16.6000]]</f>
        <v>SIM</v>
      </c>
      <c r="I172">
        <f>Tabela3[[#This Row],[Capacitação de Facilitadores 0148959-94.2024.8.16.6000]]</f>
        <v>0</v>
      </c>
      <c r="J172">
        <f>Tabela3[[#This Row],[Acessibilidade e Inclusão - 0148938-21.2024.8.16.6000]]</f>
        <v>0</v>
      </c>
      <c r="K172">
        <f>Tabela3[[#This Row],[Política de Prevenção e Enfrentamento do Assédio Moral, do Assédio Sexual e da Discriminação.0148908-83.2024.8.16.6000]]</f>
        <v>0</v>
      </c>
      <c r="L172">
        <f>Tabela3[[#This Row],[SOCIOAMBIENTAL]]</f>
        <v>0</v>
      </c>
      <c r="M172">
        <f>Tabela3[[#This Row],[SUSTENTABILIDADE
https://portal.tjpr.jus.br/portletforms/frm.do?idFormulario=7430
0017859-16.2024.8.16.6000]]</f>
        <v>0</v>
      </c>
      <c r="N172">
        <f>Tabela3[[#This Row],[CURSO PARA MAGISTRADOS]]</f>
        <v>0</v>
      </c>
      <c r="O172">
        <f>Tabela3[[#This Row],[LIVRO DE REGISTRO]]</f>
        <v>0</v>
      </c>
      <c r="P172">
        <f>Tabela3[[#This Row],[DATA DO ULTIMO REGISTRO]]</f>
        <v>0</v>
      </c>
      <c r="Q172">
        <f>Tabela3[[#This Row],[REG DE INSTRUTORES2]]</f>
        <v>0</v>
      </c>
      <c r="R172">
        <f>Tabela3[[#This Row],[REGISTRO DE INSTRUTORES NO SEI]]</f>
        <v>0</v>
      </c>
      <c r="S172">
        <f>Tabela3[[#This Row],[2021]]</f>
        <v>0</v>
      </c>
      <c r="T172">
        <f>Tabela3[[#This Row],[2022]]</f>
        <v>0</v>
      </c>
      <c r="U172">
        <f>Tabela3[[#This Row],[2023]]</f>
        <v>0</v>
      </c>
      <c r="V172">
        <f>Tabela3[[#This Row],[REGISTRO NO SEI/2024]]</f>
        <v>0</v>
      </c>
      <c r="W172">
        <f>Tabela3[[#This Row],[2024]]</f>
        <v>0</v>
      </c>
      <c r="X172">
        <f>Tabela3[[#This Row],[REGISTRO NO SEI/2025]]</f>
        <v>0</v>
      </c>
      <c r="Y172">
        <f>Tabela3[[#This Row],[TOTAL CERTIFICADOS EMITIDOS/2025]]</f>
        <v>0</v>
      </c>
      <c r="Z172">
        <f>Tabela3[[#This Row],[1º trim/2025]]</f>
        <v>0</v>
      </c>
      <c r="AA172">
        <f>Tabela3[[#This Row],[2º trim/2025]]</f>
        <v>0</v>
      </c>
      <c r="AB172">
        <f>Tabela3[[#This Row],[3º trim/2025]]</f>
        <v>0</v>
      </c>
      <c r="AC172">
        <f>Tabela3[[#This Row],[4º trim/2025]]</f>
        <v>0</v>
      </c>
    </row>
    <row r="173" spans="1:29" x14ac:dyDescent="0.25">
      <c r="A173" s="293">
        <f>Tabela3[[#This Row],[MODALIDADE]]</f>
        <v>0</v>
      </c>
      <c r="B173" s="293">
        <f>Tabela3[[#This Row],[ID DA PLANILHA]]</f>
        <v>172</v>
      </c>
      <c r="C173" s="293">
        <f>Tabela3[[#This Row],[ANO]]</f>
        <v>1</v>
      </c>
      <c r="D173" s="293">
        <f>Tabela3[[#This Row],[SEI]]</f>
        <v>0</v>
      </c>
      <c r="E173" s="294" t="str">
        <f>Tabela3[[#This Row],[NOME DO Curso]]</f>
        <v>Curso Justiça Restaurativa - DEASE Londrina - 31 de Out e 01 de Nov de 2017</v>
      </c>
      <c r="F173" s="294">
        <f>Tabela3[[#This Row],[NENHUMA CLASSIFICAÇÃO COPILOT]]</f>
        <v>0</v>
      </c>
      <c r="G173">
        <f>Tabela3[[#This Row],[Capacitação em Direitos Humanos, Gênero, Raça e Etnia; e em Depoimento Especial" - 0148945-13.2024.8.16.6000]]</f>
        <v>0</v>
      </c>
      <c r="H173" t="str">
        <f>Tabela3[[#This Row],[Justiça Restaurativa - 0148919-15.2024.8.16.6000]]</f>
        <v>SIM</v>
      </c>
      <c r="I173">
        <f>Tabela3[[#This Row],[Capacitação de Facilitadores 0148959-94.2024.8.16.6000]]</f>
        <v>0</v>
      </c>
      <c r="J173">
        <f>Tabela3[[#This Row],[Acessibilidade e Inclusão - 0148938-21.2024.8.16.6000]]</f>
        <v>0</v>
      </c>
      <c r="K173">
        <f>Tabela3[[#This Row],[Política de Prevenção e Enfrentamento do Assédio Moral, do Assédio Sexual e da Discriminação.0148908-83.2024.8.16.6000]]</f>
        <v>0</v>
      </c>
      <c r="L173">
        <f>Tabela3[[#This Row],[SOCIOAMBIENTAL]]</f>
        <v>0</v>
      </c>
      <c r="M173">
        <f>Tabela3[[#This Row],[SUSTENTABILIDADE
https://portal.tjpr.jus.br/portletforms/frm.do?idFormulario=7430
0017859-16.2024.8.16.6000]]</f>
        <v>0</v>
      </c>
      <c r="N173">
        <f>Tabela3[[#This Row],[CURSO PARA MAGISTRADOS]]</f>
        <v>0</v>
      </c>
      <c r="O173">
        <f>Tabela3[[#This Row],[LIVRO DE REGISTRO]]</f>
        <v>0</v>
      </c>
      <c r="P173">
        <f>Tabela3[[#This Row],[DATA DO ULTIMO REGISTRO]]</f>
        <v>0</v>
      </c>
      <c r="Q173">
        <f>Tabela3[[#This Row],[REG DE INSTRUTORES2]]</f>
        <v>0</v>
      </c>
      <c r="R173">
        <f>Tabela3[[#This Row],[REGISTRO DE INSTRUTORES NO SEI]]</f>
        <v>0</v>
      </c>
      <c r="S173">
        <f>Tabela3[[#This Row],[2021]]</f>
        <v>0</v>
      </c>
      <c r="T173">
        <f>Tabela3[[#This Row],[2022]]</f>
        <v>0</v>
      </c>
      <c r="U173">
        <f>Tabela3[[#This Row],[2023]]</f>
        <v>0</v>
      </c>
      <c r="V173">
        <f>Tabela3[[#This Row],[REGISTRO NO SEI/2024]]</f>
        <v>0</v>
      </c>
      <c r="W173">
        <f>Tabela3[[#This Row],[2024]]</f>
        <v>0</v>
      </c>
      <c r="X173">
        <f>Tabela3[[#This Row],[REGISTRO NO SEI/2025]]</f>
        <v>0</v>
      </c>
      <c r="Y173">
        <f>Tabela3[[#This Row],[TOTAL CERTIFICADOS EMITIDOS/2025]]</f>
        <v>0</v>
      </c>
      <c r="Z173">
        <f>Tabela3[[#This Row],[1º trim/2025]]</f>
        <v>0</v>
      </c>
      <c r="AA173">
        <f>Tabela3[[#This Row],[2º trim/2025]]</f>
        <v>0</v>
      </c>
      <c r="AB173">
        <f>Tabela3[[#This Row],[3º trim/2025]]</f>
        <v>0</v>
      </c>
      <c r="AC173">
        <f>Tabela3[[#This Row],[4º trim/2025]]</f>
        <v>0</v>
      </c>
    </row>
    <row r="174" spans="1:29" x14ac:dyDescent="0.25">
      <c r="A174" s="293">
        <f>Tabela3[[#This Row],[MODALIDADE]]</f>
        <v>0</v>
      </c>
      <c r="B174" s="293">
        <f>Tabela3[[#This Row],[ID DA PLANILHA]]</f>
        <v>173</v>
      </c>
      <c r="C174" s="293">
        <f>Tabela3[[#This Row],[ANO]]</f>
        <v>1</v>
      </c>
      <c r="D174" s="293">
        <f>Tabela3[[#This Row],[SEI]]</f>
        <v>0</v>
      </c>
      <c r="E174" s="294" t="str">
        <f>Tabela3[[#This Row],[NOME DO Curso]]</f>
        <v>Curso Justiça Restaurativa - DEASE Toledo - 26 a 27 de Out de 2017</v>
      </c>
      <c r="F174" s="294">
        <f>Tabela3[[#This Row],[NENHUMA CLASSIFICAÇÃO COPILOT]]</f>
        <v>0</v>
      </c>
      <c r="G174">
        <f>Tabela3[[#This Row],[Capacitação em Direitos Humanos, Gênero, Raça e Etnia; e em Depoimento Especial" - 0148945-13.2024.8.16.6000]]</f>
        <v>0</v>
      </c>
      <c r="H174" t="str">
        <f>Tabela3[[#This Row],[Justiça Restaurativa - 0148919-15.2024.8.16.6000]]</f>
        <v>SIM</v>
      </c>
      <c r="I174">
        <f>Tabela3[[#This Row],[Capacitação de Facilitadores 0148959-94.2024.8.16.6000]]</f>
        <v>0</v>
      </c>
      <c r="J174">
        <f>Tabela3[[#This Row],[Acessibilidade e Inclusão - 0148938-21.2024.8.16.6000]]</f>
        <v>0</v>
      </c>
      <c r="K174">
        <f>Tabela3[[#This Row],[Política de Prevenção e Enfrentamento do Assédio Moral, do Assédio Sexual e da Discriminação.0148908-83.2024.8.16.6000]]</f>
        <v>0</v>
      </c>
      <c r="L174">
        <f>Tabela3[[#This Row],[SOCIOAMBIENTAL]]</f>
        <v>0</v>
      </c>
      <c r="M174">
        <f>Tabela3[[#This Row],[SUSTENTABILIDADE
https://portal.tjpr.jus.br/portletforms/frm.do?idFormulario=7430
0017859-16.2024.8.16.6000]]</f>
        <v>0</v>
      </c>
      <c r="N174">
        <f>Tabela3[[#This Row],[CURSO PARA MAGISTRADOS]]</f>
        <v>0</v>
      </c>
      <c r="O174">
        <f>Tabela3[[#This Row],[LIVRO DE REGISTRO]]</f>
        <v>0</v>
      </c>
      <c r="P174">
        <f>Tabela3[[#This Row],[DATA DO ULTIMO REGISTRO]]</f>
        <v>0</v>
      </c>
      <c r="Q174">
        <f>Tabela3[[#This Row],[REG DE INSTRUTORES2]]</f>
        <v>0</v>
      </c>
      <c r="R174">
        <f>Tabela3[[#This Row],[REGISTRO DE INSTRUTORES NO SEI]]</f>
        <v>0</v>
      </c>
      <c r="S174">
        <f>Tabela3[[#This Row],[2021]]</f>
        <v>0</v>
      </c>
      <c r="T174">
        <f>Tabela3[[#This Row],[2022]]</f>
        <v>0</v>
      </c>
      <c r="U174">
        <f>Tabela3[[#This Row],[2023]]</f>
        <v>0</v>
      </c>
      <c r="V174">
        <f>Tabela3[[#This Row],[REGISTRO NO SEI/2024]]</f>
        <v>0</v>
      </c>
      <c r="W174">
        <f>Tabela3[[#This Row],[2024]]</f>
        <v>0</v>
      </c>
      <c r="X174">
        <f>Tabela3[[#This Row],[REGISTRO NO SEI/2025]]</f>
        <v>0</v>
      </c>
      <c r="Y174">
        <f>Tabela3[[#This Row],[TOTAL CERTIFICADOS EMITIDOS/2025]]</f>
        <v>0</v>
      </c>
      <c r="Z174">
        <f>Tabela3[[#This Row],[1º trim/2025]]</f>
        <v>0</v>
      </c>
      <c r="AA174">
        <f>Tabela3[[#This Row],[2º trim/2025]]</f>
        <v>0</v>
      </c>
      <c r="AB174">
        <f>Tabela3[[#This Row],[3º trim/2025]]</f>
        <v>0</v>
      </c>
      <c r="AC174">
        <f>Tabela3[[#This Row],[4º trim/2025]]</f>
        <v>0</v>
      </c>
    </row>
    <row r="175" spans="1:29" x14ac:dyDescent="0.25">
      <c r="A175" s="293">
        <f>Tabela3[[#This Row],[MODALIDADE]]</f>
        <v>0</v>
      </c>
      <c r="B175" s="293">
        <f>Tabela3[[#This Row],[ID DA PLANILHA]]</f>
        <v>174</v>
      </c>
      <c r="C175" s="293">
        <f>Tabela3[[#This Row],[ANO]]</f>
        <v>1</v>
      </c>
      <c r="D175" s="293">
        <f>Tabela3[[#This Row],[SEI]]</f>
        <v>0</v>
      </c>
      <c r="E175" s="294" t="str">
        <f>Tabela3[[#This Row],[NOME DO Curso]]</f>
        <v>Curso Justiça Restaurativa - LON - Agosto 2017</v>
      </c>
      <c r="F175" s="294">
        <f>Tabela3[[#This Row],[NENHUMA CLASSIFICAÇÃO COPILOT]]</f>
        <v>0</v>
      </c>
      <c r="G175">
        <f>Tabela3[[#This Row],[Capacitação em Direitos Humanos, Gênero, Raça e Etnia; e em Depoimento Especial" - 0148945-13.2024.8.16.6000]]</f>
        <v>0</v>
      </c>
      <c r="H175" t="str">
        <f>Tabela3[[#This Row],[Justiça Restaurativa - 0148919-15.2024.8.16.6000]]</f>
        <v>SIM</v>
      </c>
      <c r="I175">
        <f>Tabela3[[#This Row],[Capacitação de Facilitadores 0148959-94.2024.8.16.6000]]</f>
        <v>0</v>
      </c>
      <c r="J175">
        <f>Tabela3[[#This Row],[Acessibilidade e Inclusão - 0148938-21.2024.8.16.6000]]</f>
        <v>0</v>
      </c>
      <c r="K175">
        <f>Tabela3[[#This Row],[Política de Prevenção e Enfrentamento do Assédio Moral, do Assédio Sexual e da Discriminação.0148908-83.2024.8.16.6000]]</f>
        <v>0</v>
      </c>
      <c r="L175">
        <f>Tabela3[[#This Row],[SOCIOAMBIENTAL]]</f>
        <v>0</v>
      </c>
      <c r="M175">
        <f>Tabela3[[#This Row],[SUSTENTABILIDADE
https://portal.tjpr.jus.br/portletforms/frm.do?idFormulario=7430
0017859-16.2024.8.16.6000]]</f>
        <v>0</v>
      </c>
      <c r="N175">
        <f>Tabela3[[#This Row],[CURSO PARA MAGISTRADOS]]</f>
        <v>0</v>
      </c>
      <c r="O175">
        <f>Tabela3[[#This Row],[LIVRO DE REGISTRO]]</f>
        <v>0</v>
      </c>
      <c r="P175">
        <f>Tabela3[[#This Row],[DATA DO ULTIMO REGISTRO]]</f>
        <v>0</v>
      </c>
      <c r="Q175">
        <f>Tabela3[[#This Row],[REG DE INSTRUTORES2]]</f>
        <v>0</v>
      </c>
      <c r="R175">
        <f>Tabela3[[#This Row],[REGISTRO DE INSTRUTORES NO SEI]]</f>
        <v>0</v>
      </c>
      <c r="S175">
        <f>Tabela3[[#This Row],[2021]]</f>
        <v>0</v>
      </c>
      <c r="T175">
        <f>Tabela3[[#This Row],[2022]]</f>
        <v>0</v>
      </c>
      <c r="U175">
        <f>Tabela3[[#This Row],[2023]]</f>
        <v>0</v>
      </c>
      <c r="V175">
        <f>Tabela3[[#This Row],[REGISTRO NO SEI/2024]]</f>
        <v>0</v>
      </c>
      <c r="W175">
        <f>Tabela3[[#This Row],[2024]]</f>
        <v>0</v>
      </c>
      <c r="X175">
        <f>Tabela3[[#This Row],[REGISTRO NO SEI/2025]]</f>
        <v>0</v>
      </c>
      <c r="Y175">
        <f>Tabela3[[#This Row],[TOTAL CERTIFICADOS EMITIDOS/2025]]</f>
        <v>0</v>
      </c>
      <c r="Z175">
        <f>Tabela3[[#This Row],[1º trim/2025]]</f>
        <v>0</v>
      </c>
      <c r="AA175">
        <f>Tabela3[[#This Row],[2º trim/2025]]</f>
        <v>0</v>
      </c>
      <c r="AB175">
        <f>Tabela3[[#This Row],[3º trim/2025]]</f>
        <v>0</v>
      </c>
      <c r="AC175">
        <f>Tabela3[[#This Row],[4º trim/2025]]</f>
        <v>0</v>
      </c>
    </row>
    <row r="176" spans="1:29" x14ac:dyDescent="0.25">
      <c r="A176" s="293">
        <f>Tabela3[[#This Row],[MODALIDADE]]</f>
        <v>0</v>
      </c>
      <c r="B176" s="293">
        <f>Tabela3[[#This Row],[ID DA PLANILHA]]</f>
        <v>175</v>
      </c>
      <c r="C176" s="293">
        <f>Tabela3[[#This Row],[ANO]]</f>
        <v>1</v>
      </c>
      <c r="D176" s="293">
        <f>Tabela3[[#This Row],[SEI]]</f>
        <v>0</v>
      </c>
      <c r="E176" s="294" t="str">
        <f>Tabela3[[#This Row],[NOME DO Curso]]</f>
        <v>Curso Justiça Restaurativa - Londrina 24 a 27 Out de 2017</v>
      </c>
      <c r="F176" s="294">
        <f>Tabela3[[#This Row],[NENHUMA CLASSIFICAÇÃO COPILOT]]</f>
        <v>0</v>
      </c>
      <c r="G176">
        <f>Tabela3[[#This Row],[Capacitação em Direitos Humanos, Gênero, Raça e Etnia; e em Depoimento Especial" - 0148945-13.2024.8.16.6000]]</f>
        <v>0</v>
      </c>
      <c r="H176" t="str">
        <f>Tabela3[[#This Row],[Justiça Restaurativa - 0148919-15.2024.8.16.6000]]</f>
        <v>SIM</v>
      </c>
      <c r="I176">
        <f>Tabela3[[#This Row],[Capacitação de Facilitadores 0148959-94.2024.8.16.6000]]</f>
        <v>0</v>
      </c>
      <c r="J176">
        <f>Tabela3[[#This Row],[Acessibilidade e Inclusão - 0148938-21.2024.8.16.6000]]</f>
        <v>0</v>
      </c>
      <c r="K176">
        <f>Tabela3[[#This Row],[Política de Prevenção e Enfrentamento do Assédio Moral, do Assédio Sexual e da Discriminação.0148908-83.2024.8.16.6000]]</f>
        <v>0</v>
      </c>
      <c r="L176">
        <f>Tabela3[[#This Row],[SOCIOAMBIENTAL]]</f>
        <v>0</v>
      </c>
      <c r="M176">
        <f>Tabela3[[#This Row],[SUSTENTABILIDADE
https://portal.tjpr.jus.br/portletforms/frm.do?idFormulario=7430
0017859-16.2024.8.16.6000]]</f>
        <v>0</v>
      </c>
      <c r="N176">
        <f>Tabela3[[#This Row],[CURSO PARA MAGISTRADOS]]</f>
        <v>0</v>
      </c>
      <c r="O176">
        <f>Tabela3[[#This Row],[LIVRO DE REGISTRO]]</f>
        <v>0</v>
      </c>
      <c r="P176">
        <f>Tabela3[[#This Row],[DATA DO ULTIMO REGISTRO]]</f>
        <v>0</v>
      </c>
      <c r="Q176">
        <f>Tabela3[[#This Row],[REG DE INSTRUTORES2]]</f>
        <v>0</v>
      </c>
      <c r="R176">
        <f>Tabela3[[#This Row],[REGISTRO DE INSTRUTORES NO SEI]]</f>
        <v>0</v>
      </c>
      <c r="S176">
        <f>Tabela3[[#This Row],[2021]]</f>
        <v>0</v>
      </c>
      <c r="T176">
        <f>Tabela3[[#This Row],[2022]]</f>
        <v>0</v>
      </c>
      <c r="U176">
        <f>Tabela3[[#This Row],[2023]]</f>
        <v>0</v>
      </c>
      <c r="V176">
        <f>Tabela3[[#This Row],[REGISTRO NO SEI/2024]]</f>
        <v>0</v>
      </c>
      <c r="W176">
        <f>Tabela3[[#This Row],[2024]]</f>
        <v>0</v>
      </c>
      <c r="X176">
        <f>Tabela3[[#This Row],[REGISTRO NO SEI/2025]]</f>
        <v>0</v>
      </c>
      <c r="Y176">
        <f>Tabela3[[#This Row],[TOTAL CERTIFICADOS EMITIDOS/2025]]</f>
        <v>0</v>
      </c>
      <c r="Z176">
        <f>Tabela3[[#This Row],[1º trim/2025]]</f>
        <v>0</v>
      </c>
      <c r="AA176">
        <f>Tabela3[[#This Row],[2º trim/2025]]</f>
        <v>0</v>
      </c>
      <c r="AB176">
        <f>Tabela3[[#This Row],[3º trim/2025]]</f>
        <v>0</v>
      </c>
      <c r="AC176">
        <f>Tabela3[[#This Row],[4º trim/2025]]</f>
        <v>0</v>
      </c>
    </row>
    <row r="177" spans="1:29" x14ac:dyDescent="0.25">
      <c r="A177" s="293">
        <f>Tabela3[[#This Row],[MODALIDADE]]</f>
        <v>0</v>
      </c>
      <c r="B177" s="293">
        <f>Tabela3[[#This Row],[ID DA PLANILHA]]</f>
        <v>176</v>
      </c>
      <c r="C177" s="293">
        <f>Tabela3[[#This Row],[ANO]]</f>
        <v>1</v>
      </c>
      <c r="D177" s="293">
        <f>Tabela3[[#This Row],[SEI]]</f>
        <v>0</v>
      </c>
      <c r="E177" s="294" t="str">
        <f>Tabela3[[#This Row],[NOME DO Curso]]</f>
        <v>Curso Justiça Restaurativa CTBA - agosto 2017</v>
      </c>
      <c r="F177" s="294">
        <f>Tabela3[[#This Row],[NENHUMA CLASSIFICAÇÃO COPILOT]]</f>
        <v>0</v>
      </c>
      <c r="G177">
        <f>Tabela3[[#This Row],[Capacitação em Direitos Humanos, Gênero, Raça e Etnia; e em Depoimento Especial" - 0148945-13.2024.8.16.6000]]</f>
        <v>0</v>
      </c>
      <c r="H177" t="str">
        <f>Tabela3[[#This Row],[Justiça Restaurativa - 0148919-15.2024.8.16.6000]]</f>
        <v>SIM</v>
      </c>
      <c r="I177">
        <f>Tabela3[[#This Row],[Capacitação de Facilitadores 0148959-94.2024.8.16.6000]]</f>
        <v>0</v>
      </c>
      <c r="J177">
        <f>Tabela3[[#This Row],[Acessibilidade e Inclusão - 0148938-21.2024.8.16.6000]]</f>
        <v>0</v>
      </c>
      <c r="K177">
        <f>Tabela3[[#This Row],[Política de Prevenção e Enfrentamento do Assédio Moral, do Assédio Sexual e da Discriminação.0148908-83.2024.8.16.6000]]</f>
        <v>0</v>
      </c>
      <c r="L177">
        <f>Tabela3[[#This Row],[SOCIOAMBIENTAL]]</f>
        <v>0</v>
      </c>
      <c r="M177">
        <f>Tabela3[[#This Row],[SUSTENTABILIDADE
https://portal.tjpr.jus.br/portletforms/frm.do?idFormulario=7430
0017859-16.2024.8.16.6000]]</f>
        <v>0</v>
      </c>
      <c r="N177">
        <f>Tabela3[[#This Row],[CURSO PARA MAGISTRADOS]]</f>
        <v>0</v>
      </c>
      <c r="O177">
        <f>Tabela3[[#This Row],[LIVRO DE REGISTRO]]</f>
        <v>0</v>
      </c>
      <c r="P177">
        <f>Tabela3[[#This Row],[DATA DO ULTIMO REGISTRO]]</f>
        <v>0</v>
      </c>
      <c r="Q177">
        <f>Tabela3[[#This Row],[REG DE INSTRUTORES2]]</f>
        <v>0</v>
      </c>
      <c r="R177">
        <f>Tabela3[[#This Row],[REGISTRO DE INSTRUTORES NO SEI]]</f>
        <v>0</v>
      </c>
      <c r="S177">
        <f>Tabela3[[#This Row],[2021]]</f>
        <v>0</v>
      </c>
      <c r="T177">
        <f>Tabela3[[#This Row],[2022]]</f>
        <v>0</v>
      </c>
      <c r="U177">
        <f>Tabela3[[#This Row],[2023]]</f>
        <v>0</v>
      </c>
      <c r="V177">
        <f>Tabela3[[#This Row],[REGISTRO NO SEI/2024]]</f>
        <v>0</v>
      </c>
      <c r="W177">
        <f>Tabela3[[#This Row],[2024]]</f>
        <v>0</v>
      </c>
      <c r="X177">
        <f>Tabela3[[#This Row],[REGISTRO NO SEI/2025]]</f>
        <v>0</v>
      </c>
      <c r="Y177">
        <f>Tabela3[[#This Row],[TOTAL CERTIFICADOS EMITIDOS/2025]]</f>
        <v>0</v>
      </c>
      <c r="Z177">
        <f>Tabela3[[#This Row],[1º trim/2025]]</f>
        <v>0</v>
      </c>
      <c r="AA177">
        <f>Tabela3[[#This Row],[2º trim/2025]]</f>
        <v>0</v>
      </c>
      <c r="AB177">
        <f>Tabela3[[#This Row],[3º trim/2025]]</f>
        <v>0</v>
      </c>
      <c r="AC177">
        <f>Tabela3[[#This Row],[4º trim/2025]]</f>
        <v>0</v>
      </c>
    </row>
    <row r="178" spans="1:29" x14ac:dyDescent="0.25">
      <c r="A178" s="293">
        <f>Tabela3[[#This Row],[MODALIDADE]]</f>
        <v>0</v>
      </c>
      <c r="B178" s="293">
        <f>Tabela3[[#This Row],[ID DA PLANILHA]]</f>
        <v>177</v>
      </c>
      <c r="C178" s="293">
        <f>Tabela3[[#This Row],[ANO]]</f>
        <v>1</v>
      </c>
      <c r="D178" s="293">
        <f>Tabela3[[#This Row],[SEI]]</f>
        <v>0</v>
      </c>
      <c r="E178" s="294" t="str">
        <f>Tabela3[[#This Row],[NOME DO Curso]]</f>
        <v>Curso Justiça Restaurativa CTBA - junho 2017</v>
      </c>
      <c r="F178" s="294">
        <f>Tabela3[[#This Row],[NENHUMA CLASSIFICAÇÃO COPILOT]]</f>
        <v>0</v>
      </c>
      <c r="G178">
        <f>Tabela3[[#This Row],[Capacitação em Direitos Humanos, Gênero, Raça e Etnia; e em Depoimento Especial" - 0148945-13.2024.8.16.6000]]</f>
        <v>0</v>
      </c>
      <c r="H178" t="str">
        <f>Tabela3[[#This Row],[Justiça Restaurativa - 0148919-15.2024.8.16.6000]]</f>
        <v>SIM</v>
      </c>
      <c r="I178">
        <f>Tabela3[[#This Row],[Capacitação de Facilitadores 0148959-94.2024.8.16.6000]]</f>
        <v>0</v>
      </c>
      <c r="J178">
        <f>Tabela3[[#This Row],[Acessibilidade e Inclusão - 0148938-21.2024.8.16.6000]]</f>
        <v>0</v>
      </c>
      <c r="K178">
        <f>Tabela3[[#This Row],[Política de Prevenção e Enfrentamento do Assédio Moral, do Assédio Sexual e da Discriminação.0148908-83.2024.8.16.6000]]</f>
        <v>0</v>
      </c>
      <c r="L178">
        <f>Tabela3[[#This Row],[SOCIOAMBIENTAL]]</f>
        <v>0</v>
      </c>
      <c r="M178">
        <f>Tabela3[[#This Row],[SUSTENTABILIDADE
https://portal.tjpr.jus.br/portletforms/frm.do?idFormulario=7430
0017859-16.2024.8.16.6000]]</f>
        <v>0</v>
      </c>
      <c r="N178">
        <f>Tabela3[[#This Row],[CURSO PARA MAGISTRADOS]]</f>
        <v>0</v>
      </c>
      <c r="O178">
        <f>Tabela3[[#This Row],[LIVRO DE REGISTRO]]</f>
        <v>0</v>
      </c>
      <c r="P178">
        <f>Tabela3[[#This Row],[DATA DO ULTIMO REGISTRO]]</f>
        <v>0</v>
      </c>
      <c r="Q178">
        <f>Tabela3[[#This Row],[REG DE INSTRUTORES2]]</f>
        <v>0</v>
      </c>
      <c r="R178">
        <f>Tabela3[[#This Row],[REGISTRO DE INSTRUTORES NO SEI]]</f>
        <v>0</v>
      </c>
      <c r="S178">
        <f>Tabela3[[#This Row],[2021]]</f>
        <v>0</v>
      </c>
      <c r="T178">
        <f>Tabela3[[#This Row],[2022]]</f>
        <v>0</v>
      </c>
      <c r="U178">
        <f>Tabela3[[#This Row],[2023]]</f>
        <v>0</v>
      </c>
      <c r="V178">
        <f>Tabela3[[#This Row],[REGISTRO NO SEI/2024]]</f>
        <v>0</v>
      </c>
      <c r="W178">
        <f>Tabela3[[#This Row],[2024]]</f>
        <v>0</v>
      </c>
      <c r="X178">
        <f>Tabela3[[#This Row],[REGISTRO NO SEI/2025]]</f>
        <v>0</v>
      </c>
      <c r="Y178">
        <f>Tabela3[[#This Row],[TOTAL CERTIFICADOS EMITIDOS/2025]]</f>
        <v>0</v>
      </c>
      <c r="Z178">
        <f>Tabela3[[#This Row],[1º trim/2025]]</f>
        <v>0</v>
      </c>
      <c r="AA178">
        <f>Tabela3[[#This Row],[2º trim/2025]]</f>
        <v>0</v>
      </c>
      <c r="AB178">
        <f>Tabela3[[#This Row],[3º trim/2025]]</f>
        <v>0</v>
      </c>
      <c r="AC178">
        <f>Tabela3[[#This Row],[4º trim/2025]]</f>
        <v>0</v>
      </c>
    </row>
    <row r="179" spans="1:29" x14ac:dyDescent="0.25">
      <c r="A179" s="293">
        <f>Tabela3[[#This Row],[MODALIDADE]]</f>
        <v>0</v>
      </c>
      <c r="B179" s="293">
        <f>Tabela3[[#This Row],[ID DA PLANILHA]]</f>
        <v>178</v>
      </c>
      <c r="C179" s="293">
        <f>Tabela3[[#This Row],[ANO]]</f>
        <v>1</v>
      </c>
      <c r="D179" s="293">
        <f>Tabela3[[#This Row],[SEI]]</f>
        <v>0</v>
      </c>
      <c r="E179" s="294" t="str">
        <f>Tabela3[[#This Row],[NOME DO Curso]]</f>
        <v>Curso Justiça Restaurativa MGA - junho 2017</v>
      </c>
      <c r="F179" s="294">
        <f>Tabela3[[#This Row],[NENHUMA CLASSIFICAÇÃO COPILOT]]</f>
        <v>0</v>
      </c>
      <c r="G179">
        <f>Tabela3[[#This Row],[Capacitação em Direitos Humanos, Gênero, Raça e Etnia; e em Depoimento Especial" - 0148945-13.2024.8.16.6000]]</f>
        <v>0</v>
      </c>
      <c r="H179" t="str">
        <f>Tabela3[[#This Row],[Justiça Restaurativa - 0148919-15.2024.8.16.6000]]</f>
        <v>SIM</v>
      </c>
      <c r="I179">
        <f>Tabela3[[#This Row],[Capacitação de Facilitadores 0148959-94.2024.8.16.6000]]</f>
        <v>0</v>
      </c>
      <c r="J179">
        <f>Tabela3[[#This Row],[Acessibilidade e Inclusão - 0148938-21.2024.8.16.6000]]</f>
        <v>0</v>
      </c>
      <c r="K179">
        <f>Tabela3[[#This Row],[Política de Prevenção e Enfrentamento do Assédio Moral, do Assédio Sexual e da Discriminação.0148908-83.2024.8.16.6000]]</f>
        <v>0</v>
      </c>
      <c r="L179">
        <f>Tabela3[[#This Row],[SOCIOAMBIENTAL]]</f>
        <v>0</v>
      </c>
      <c r="M179">
        <f>Tabela3[[#This Row],[SUSTENTABILIDADE
https://portal.tjpr.jus.br/portletforms/frm.do?idFormulario=7430
0017859-16.2024.8.16.6000]]</f>
        <v>0</v>
      </c>
      <c r="N179">
        <f>Tabela3[[#This Row],[CURSO PARA MAGISTRADOS]]</f>
        <v>0</v>
      </c>
      <c r="O179">
        <f>Tabela3[[#This Row],[LIVRO DE REGISTRO]]</f>
        <v>0</v>
      </c>
      <c r="P179">
        <f>Tabela3[[#This Row],[DATA DO ULTIMO REGISTRO]]</f>
        <v>0</v>
      </c>
      <c r="Q179">
        <f>Tabela3[[#This Row],[REG DE INSTRUTORES2]]</f>
        <v>0</v>
      </c>
      <c r="R179">
        <f>Tabela3[[#This Row],[REGISTRO DE INSTRUTORES NO SEI]]</f>
        <v>0</v>
      </c>
      <c r="S179">
        <f>Tabela3[[#This Row],[2021]]</f>
        <v>0</v>
      </c>
      <c r="T179">
        <f>Tabela3[[#This Row],[2022]]</f>
        <v>0</v>
      </c>
      <c r="U179">
        <f>Tabela3[[#This Row],[2023]]</f>
        <v>0</v>
      </c>
      <c r="V179">
        <f>Tabela3[[#This Row],[REGISTRO NO SEI/2024]]</f>
        <v>0</v>
      </c>
      <c r="W179">
        <f>Tabela3[[#This Row],[2024]]</f>
        <v>0</v>
      </c>
      <c r="X179">
        <f>Tabela3[[#This Row],[REGISTRO NO SEI/2025]]</f>
        <v>0</v>
      </c>
      <c r="Y179">
        <f>Tabela3[[#This Row],[TOTAL CERTIFICADOS EMITIDOS/2025]]</f>
        <v>0</v>
      </c>
      <c r="Z179">
        <f>Tabela3[[#This Row],[1º trim/2025]]</f>
        <v>0</v>
      </c>
      <c r="AA179">
        <f>Tabela3[[#This Row],[2º trim/2025]]</f>
        <v>0</v>
      </c>
      <c r="AB179">
        <f>Tabela3[[#This Row],[3º trim/2025]]</f>
        <v>0</v>
      </c>
      <c r="AC179">
        <f>Tabela3[[#This Row],[4º trim/2025]]</f>
        <v>0</v>
      </c>
    </row>
    <row r="180" spans="1:29" x14ac:dyDescent="0.25">
      <c r="A180" s="293">
        <f>Tabela3[[#This Row],[MODALIDADE]]</f>
        <v>0</v>
      </c>
      <c r="B180" s="293">
        <f>Tabela3[[#This Row],[ID DA PLANILHA]]</f>
        <v>179</v>
      </c>
      <c r="C180" s="293">
        <f>Tabela3[[#This Row],[ANO]]</f>
        <v>1</v>
      </c>
      <c r="D180" s="293">
        <f>Tabela3[[#This Row],[SEI]]</f>
        <v>0</v>
      </c>
      <c r="E180" s="294" t="str">
        <f>Tabela3[[#This Row],[NOME DO Curso]]</f>
        <v>Curso Justiça Restaurativa PG - 02 a 05 OUT de 2017</v>
      </c>
      <c r="F180" s="294">
        <f>Tabela3[[#This Row],[NENHUMA CLASSIFICAÇÃO COPILOT]]</f>
        <v>0</v>
      </c>
      <c r="G180">
        <f>Tabela3[[#This Row],[Capacitação em Direitos Humanos, Gênero, Raça e Etnia; e em Depoimento Especial" - 0148945-13.2024.8.16.6000]]</f>
        <v>0</v>
      </c>
      <c r="H180" t="str">
        <f>Tabela3[[#This Row],[Justiça Restaurativa - 0148919-15.2024.8.16.6000]]</f>
        <v>SIM</v>
      </c>
      <c r="I180">
        <f>Tabela3[[#This Row],[Capacitação de Facilitadores 0148959-94.2024.8.16.6000]]</f>
        <v>0</v>
      </c>
      <c r="J180">
        <f>Tabela3[[#This Row],[Acessibilidade e Inclusão - 0148938-21.2024.8.16.6000]]</f>
        <v>0</v>
      </c>
      <c r="K180">
        <f>Tabela3[[#This Row],[Política de Prevenção e Enfrentamento do Assédio Moral, do Assédio Sexual e da Discriminação.0148908-83.2024.8.16.6000]]</f>
        <v>0</v>
      </c>
      <c r="L180">
        <f>Tabela3[[#This Row],[SOCIOAMBIENTAL]]</f>
        <v>0</v>
      </c>
      <c r="M180">
        <f>Tabela3[[#This Row],[SUSTENTABILIDADE
https://portal.tjpr.jus.br/portletforms/frm.do?idFormulario=7430
0017859-16.2024.8.16.6000]]</f>
        <v>0</v>
      </c>
      <c r="N180">
        <f>Tabela3[[#This Row],[CURSO PARA MAGISTRADOS]]</f>
        <v>0</v>
      </c>
      <c r="O180">
        <f>Tabela3[[#This Row],[LIVRO DE REGISTRO]]</f>
        <v>0</v>
      </c>
      <c r="P180">
        <f>Tabela3[[#This Row],[DATA DO ULTIMO REGISTRO]]</f>
        <v>0</v>
      </c>
      <c r="Q180">
        <f>Tabela3[[#This Row],[REG DE INSTRUTORES2]]</f>
        <v>0</v>
      </c>
      <c r="R180">
        <f>Tabela3[[#This Row],[REGISTRO DE INSTRUTORES NO SEI]]</f>
        <v>0</v>
      </c>
      <c r="S180">
        <f>Tabela3[[#This Row],[2021]]</f>
        <v>0</v>
      </c>
      <c r="T180">
        <f>Tabela3[[#This Row],[2022]]</f>
        <v>0</v>
      </c>
      <c r="U180">
        <f>Tabela3[[#This Row],[2023]]</f>
        <v>0</v>
      </c>
      <c r="V180">
        <f>Tabela3[[#This Row],[REGISTRO NO SEI/2024]]</f>
        <v>0</v>
      </c>
      <c r="W180">
        <f>Tabela3[[#This Row],[2024]]</f>
        <v>0</v>
      </c>
      <c r="X180">
        <f>Tabela3[[#This Row],[REGISTRO NO SEI/2025]]</f>
        <v>0</v>
      </c>
      <c r="Y180">
        <f>Tabela3[[#This Row],[TOTAL CERTIFICADOS EMITIDOS/2025]]</f>
        <v>0</v>
      </c>
      <c r="Z180">
        <f>Tabela3[[#This Row],[1º trim/2025]]</f>
        <v>0</v>
      </c>
      <c r="AA180">
        <f>Tabela3[[#This Row],[2º trim/2025]]</f>
        <v>0</v>
      </c>
      <c r="AB180">
        <f>Tabela3[[#This Row],[3º trim/2025]]</f>
        <v>0</v>
      </c>
      <c r="AC180">
        <f>Tabela3[[#This Row],[4º trim/2025]]</f>
        <v>0</v>
      </c>
    </row>
    <row r="181" spans="1:29" x14ac:dyDescent="0.25">
      <c r="A181" s="293">
        <f>Tabela3[[#This Row],[MODALIDADE]]</f>
        <v>0</v>
      </c>
      <c r="B181" s="293">
        <f>Tabela3[[#This Row],[ID DA PLANILHA]]</f>
        <v>180</v>
      </c>
      <c r="C181" s="293">
        <f>Tabela3[[#This Row],[ANO]]</f>
        <v>1</v>
      </c>
      <c r="D181" s="293">
        <f>Tabela3[[#This Row],[SEI]]</f>
        <v>0</v>
      </c>
      <c r="E181" s="294" t="str">
        <f>Tabela3[[#This Row],[NOME DO Curso]]</f>
        <v>Curso Práticas de Restaurativas - Curitiba - março de 2017</v>
      </c>
      <c r="F181" s="294">
        <f>Tabela3[[#This Row],[NENHUMA CLASSIFICAÇÃO COPILOT]]</f>
        <v>0</v>
      </c>
      <c r="G181">
        <f>Tabela3[[#This Row],[Capacitação em Direitos Humanos, Gênero, Raça e Etnia; e em Depoimento Especial" - 0148945-13.2024.8.16.6000]]</f>
        <v>0</v>
      </c>
      <c r="H181" t="str">
        <f>Tabela3[[#This Row],[Justiça Restaurativa - 0148919-15.2024.8.16.6000]]</f>
        <v>SIM</v>
      </c>
      <c r="I181">
        <f>Tabela3[[#This Row],[Capacitação de Facilitadores 0148959-94.2024.8.16.6000]]</f>
        <v>0</v>
      </c>
      <c r="J181">
        <f>Tabela3[[#This Row],[Acessibilidade e Inclusão - 0148938-21.2024.8.16.6000]]</f>
        <v>0</v>
      </c>
      <c r="K181">
        <f>Tabela3[[#This Row],[Política de Prevenção e Enfrentamento do Assédio Moral, do Assédio Sexual e da Discriminação.0148908-83.2024.8.16.6000]]</f>
        <v>0</v>
      </c>
      <c r="L181">
        <f>Tabela3[[#This Row],[SOCIOAMBIENTAL]]</f>
        <v>0</v>
      </c>
      <c r="M181">
        <f>Tabela3[[#This Row],[SUSTENTABILIDADE
https://portal.tjpr.jus.br/portletforms/frm.do?idFormulario=7430
0017859-16.2024.8.16.6000]]</f>
        <v>0</v>
      </c>
      <c r="N181">
        <f>Tabela3[[#This Row],[CURSO PARA MAGISTRADOS]]</f>
        <v>0</v>
      </c>
      <c r="O181">
        <f>Tabela3[[#This Row],[LIVRO DE REGISTRO]]</f>
        <v>0</v>
      </c>
      <c r="P181">
        <f>Tabela3[[#This Row],[DATA DO ULTIMO REGISTRO]]</f>
        <v>0</v>
      </c>
      <c r="Q181">
        <f>Tabela3[[#This Row],[REG DE INSTRUTORES2]]</f>
        <v>0</v>
      </c>
      <c r="R181">
        <f>Tabela3[[#This Row],[REGISTRO DE INSTRUTORES NO SEI]]</f>
        <v>0</v>
      </c>
      <c r="S181">
        <f>Tabela3[[#This Row],[2021]]</f>
        <v>0</v>
      </c>
      <c r="T181">
        <f>Tabela3[[#This Row],[2022]]</f>
        <v>0</v>
      </c>
      <c r="U181">
        <f>Tabela3[[#This Row],[2023]]</f>
        <v>0</v>
      </c>
      <c r="V181">
        <f>Tabela3[[#This Row],[REGISTRO NO SEI/2024]]</f>
        <v>0</v>
      </c>
      <c r="W181">
        <f>Tabela3[[#This Row],[2024]]</f>
        <v>0</v>
      </c>
      <c r="X181">
        <f>Tabela3[[#This Row],[REGISTRO NO SEI/2025]]</f>
        <v>0</v>
      </c>
      <c r="Y181">
        <f>Tabela3[[#This Row],[TOTAL CERTIFICADOS EMITIDOS/2025]]</f>
        <v>0</v>
      </c>
      <c r="Z181">
        <f>Tabela3[[#This Row],[1º trim/2025]]</f>
        <v>0</v>
      </c>
      <c r="AA181">
        <f>Tabela3[[#This Row],[2º trim/2025]]</f>
        <v>0</v>
      </c>
      <c r="AB181">
        <f>Tabela3[[#This Row],[3º trim/2025]]</f>
        <v>0</v>
      </c>
      <c r="AC181">
        <f>Tabela3[[#This Row],[4º trim/2025]]</f>
        <v>0</v>
      </c>
    </row>
    <row r="182" spans="1:29" x14ac:dyDescent="0.25">
      <c r="A182" s="293">
        <f>Tabela3[[#This Row],[MODALIDADE]]</f>
        <v>0</v>
      </c>
      <c r="B182" s="293">
        <f>Tabela3[[#This Row],[ID DA PLANILHA]]</f>
        <v>181</v>
      </c>
      <c r="C182" s="293">
        <f>Tabela3[[#This Row],[ANO]]</f>
        <v>1</v>
      </c>
      <c r="D182" s="293">
        <f>Tabela3[[#This Row],[SEI]]</f>
        <v>0</v>
      </c>
      <c r="E182" s="294" t="str">
        <f>Tabela3[[#This Row],[NOME DO Curso]]</f>
        <v>Curso Práticas Restaurativas - Curitiba - abril de 2017</v>
      </c>
      <c r="F182" s="294">
        <f>Tabela3[[#This Row],[NENHUMA CLASSIFICAÇÃO COPILOT]]</f>
        <v>0</v>
      </c>
      <c r="G182">
        <f>Tabela3[[#This Row],[Capacitação em Direitos Humanos, Gênero, Raça e Etnia; e em Depoimento Especial" - 0148945-13.2024.8.16.6000]]</f>
        <v>0</v>
      </c>
      <c r="H182" t="str">
        <f>Tabela3[[#This Row],[Justiça Restaurativa - 0148919-15.2024.8.16.6000]]</f>
        <v>SIM</v>
      </c>
      <c r="I182">
        <f>Tabela3[[#This Row],[Capacitação de Facilitadores 0148959-94.2024.8.16.6000]]</f>
        <v>0</v>
      </c>
      <c r="J182">
        <f>Tabela3[[#This Row],[Acessibilidade e Inclusão - 0148938-21.2024.8.16.6000]]</f>
        <v>0</v>
      </c>
      <c r="K182">
        <f>Tabela3[[#This Row],[Política de Prevenção e Enfrentamento do Assédio Moral, do Assédio Sexual e da Discriminação.0148908-83.2024.8.16.6000]]</f>
        <v>0</v>
      </c>
      <c r="L182">
        <f>Tabela3[[#This Row],[SOCIOAMBIENTAL]]</f>
        <v>0</v>
      </c>
      <c r="M182">
        <f>Tabela3[[#This Row],[SUSTENTABILIDADE
https://portal.tjpr.jus.br/portletforms/frm.do?idFormulario=7430
0017859-16.2024.8.16.6000]]</f>
        <v>0</v>
      </c>
      <c r="N182">
        <f>Tabela3[[#This Row],[CURSO PARA MAGISTRADOS]]</f>
        <v>0</v>
      </c>
      <c r="O182">
        <f>Tabela3[[#This Row],[LIVRO DE REGISTRO]]</f>
        <v>0</v>
      </c>
      <c r="P182">
        <f>Tabela3[[#This Row],[DATA DO ULTIMO REGISTRO]]</f>
        <v>0</v>
      </c>
      <c r="Q182">
        <f>Tabela3[[#This Row],[REG DE INSTRUTORES2]]</f>
        <v>0</v>
      </c>
      <c r="R182">
        <f>Tabela3[[#This Row],[REGISTRO DE INSTRUTORES NO SEI]]</f>
        <v>0</v>
      </c>
      <c r="S182">
        <f>Tabela3[[#This Row],[2021]]</f>
        <v>0</v>
      </c>
      <c r="T182">
        <f>Tabela3[[#This Row],[2022]]</f>
        <v>0</v>
      </c>
      <c r="U182">
        <f>Tabela3[[#This Row],[2023]]</f>
        <v>0</v>
      </c>
      <c r="V182">
        <f>Tabela3[[#This Row],[REGISTRO NO SEI/2024]]</f>
        <v>0</v>
      </c>
      <c r="W182">
        <f>Tabela3[[#This Row],[2024]]</f>
        <v>0</v>
      </c>
      <c r="X182">
        <f>Tabela3[[#This Row],[REGISTRO NO SEI/2025]]</f>
        <v>0</v>
      </c>
      <c r="Y182">
        <f>Tabela3[[#This Row],[TOTAL CERTIFICADOS EMITIDOS/2025]]</f>
        <v>0</v>
      </c>
      <c r="Z182">
        <f>Tabela3[[#This Row],[1º trim/2025]]</f>
        <v>0</v>
      </c>
      <c r="AA182">
        <f>Tabela3[[#This Row],[2º trim/2025]]</f>
        <v>0</v>
      </c>
      <c r="AB182">
        <f>Tabela3[[#This Row],[3º trim/2025]]</f>
        <v>0</v>
      </c>
      <c r="AC182">
        <f>Tabela3[[#This Row],[4º trim/2025]]</f>
        <v>0</v>
      </c>
    </row>
    <row r="183" spans="1:29" x14ac:dyDescent="0.25">
      <c r="A183" s="293">
        <f>Tabela3[[#This Row],[MODALIDADE]]</f>
        <v>0</v>
      </c>
      <c r="B183" s="293">
        <f>Tabela3[[#This Row],[ID DA PLANILHA]]</f>
        <v>182</v>
      </c>
      <c r="C183" s="293">
        <f>Tabela3[[#This Row],[ANO]]</f>
        <v>1</v>
      </c>
      <c r="D183" s="293">
        <f>Tabela3[[#This Row],[SEI]]</f>
        <v>0</v>
      </c>
      <c r="E183" s="294" t="str">
        <f>Tabela3[[#This Row],[NOME DO Curso]]</f>
        <v>Curso Prático I - JR (TESTE - NÃO USAR)</v>
      </c>
      <c r="F183" s="294">
        <f>Tabela3[[#This Row],[NENHUMA CLASSIFICAÇÃO COPILOT]]</f>
        <v>0</v>
      </c>
      <c r="G183">
        <f>Tabela3[[#This Row],[Capacitação em Direitos Humanos, Gênero, Raça e Etnia; e em Depoimento Especial" - 0148945-13.2024.8.16.6000]]</f>
        <v>0</v>
      </c>
      <c r="H183">
        <f>Tabela3[[#This Row],[Justiça Restaurativa - 0148919-15.2024.8.16.6000]]</f>
        <v>0</v>
      </c>
      <c r="I183">
        <f>Tabela3[[#This Row],[Capacitação de Facilitadores 0148959-94.2024.8.16.6000]]</f>
        <v>0</v>
      </c>
      <c r="J183">
        <f>Tabela3[[#This Row],[Acessibilidade e Inclusão - 0148938-21.2024.8.16.6000]]</f>
        <v>0</v>
      </c>
      <c r="K183">
        <f>Tabela3[[#This Row],[Política de Prevenção e Enfrentamento do Assédio Moral, do Assédio Sexual e da Discriminação.0148908-83.2024.8.16.6000]]</f>
        <v>0</v>
      </c>
      <c r="L183">
        <f>Tabela3[[#This Row],[SOCIOAMBIENTAL]]</f>
        <v>0</v>
      </c>
      <c r="M183">
        <f>Tabela3[[#This Row],[SUSTENTABILIDADE
https://portal.tjpr.jus.br/portletforms/frm.do?idFormulario=7430
0017859-16.2024.8.16.6000]]</f>
        <v>0</v>
      </c>
      <c r="N183">
        <f>Tabela3[[#This Row],[CURSO PARA MAGISTRADOS]]</f>
        <v>0</v>
      </c>
      <c r="O183">
        <f>Tabela3[[#This Row],[LIVRO DE REGISTRO]]</f>
        <v>0</v>
      </c>
      <c r="P183">
        <f>Tabela3[[#This Row],[DATA DO ULTIMO REGISTRO]]</f>
        <v>0</v>
      </c>
      <c r="Q183">
        <f>Tabela3[[#This Row],[REG DE INSTRUTORES2]]</f>
        <v>0</v>
      </c>
      <c r="R183">
        <f>Tabela3[[#This Row],[REGISTRO DE INSTRUTORES NO SEI]]</f>
        <v>0</v>
      </c>
      <c r="S183">
        <f>Tabela3[[#This Row],[2021]]</f>
        <v>0</v>
      </c>
      <c r="T183">
        <f>Tabela3[[#This Row],[2022]]</f>
        <v>0</v>
      </c>
      <c r="U183">
        <f>Tabela3[[#This Row],[2023]]</f>
        <v>0</v>
      </c>
      <c r="V183">
        <f>Tabela3[[#This Row],[REGISTRO NO SEI/2024]]</f>
        <v>0</v>
      </c>
      <c r="W183">
        <f>Tabela3[[#This Row],[2024]]</f>
        <v>0</v>
      </c>
      <c r="X183">
        <f>Tabela3[[#This Row],[REGISTRO NO SEI/2025]]</f>
        <v>0</v>
      </c>
      <c r="Y183">
        <f>Tabela3[[#This Row],[TOTAL CERTIFICADOS EMITIDOS/2025]]</f>
        <v>0</v>
      </c>
      <c r="Z183">
        <f>Tabela3[[#This Row],[1º trim/2025]]</f>
        <v>0</v>
      </c>
      <c r="AA183">
        <f>Tabela3[[#This Row],[2º trim/2025]]</f>
        <v>0</v>
      </c>
      <c r="AB183">
        <f>Tabela3[[#This Row],[3º trim/2025]]</f>
        <v>0</v>
      </c>
      <c r="AC183">
        <f>Tabela3[[#This Row],[4º trim/2025]]</f>
        <v>0</v>
      </c>
    </row>
    <row r="184" spans="1:29" x14ac:dyDescent="0.25">
      <c r="A184" s="293">
        <f>Tabela3[[#This Row],[MODALIDADE]]</f>
        <v>0</v>
      </c>
      <c r="B184" s="293">
        <f>Tabela3[[#This Row],[ID DA PLANILHA]]</f>
        <v>183</v>
      </c>
      <c r="C184" s="293">
        <f>Tabela3[[#This Row],[ANO]]</f>
        <v>1</v>
      </c>
      <c r="D184" s="293">
        <f>Tabela3[[#This Row],[SEI]]</f>
        <v>0</v>
      </c>
      <c r="E184" s="294" t="str">
        <f>Tabela3[[#This Row],[NOME DO Curso]]</f>
        <v>Curso TESTE</v>
      </c>
      <c r="F184" s="294">
        <f>Tabela3[[#This Row],[NENHUMA CLASSIFICAÇÃO COPILOT]]</f>
        <v>0</v>
      </c>
      <c r="G184">
        <f>Tabela3[[#This Row],[Capacitação em Direitos Humanos, Gênero, Raça e Etnia; e em Depoimento Especial" - 0148945-13.2024.8.16.6000]]</f>
        <v>0</v>
      </c>
      <c r="H184">
        <f>Tabela3[[#This Row],[Justiça Restaurativa - 0148919-15.2024.8.16.6000]]</f>
        <v>0</v>
      </c>
      <c r="I184">
        <f>Tabela3[[#This Row],[Capacitação de Facilitadores 0148959-94.2024.8.16.6000]]</f>
        <v>0</v>
      </c>
      <c r="J184">
        <f>Tabela3[[#This Row],[Acessibilidade e Inclusão - 0148938-21.2024.8.16.6000]]</f>
        <v>0</v>
      </c>
      <c r="K184">
        <f>Tabela3[[#This Row],[Política de Prevenção e Enfrentamento do Assédio Moral, do Assédio Sexual e da Discriminação.0148908-83.2024.8.16.6000]]</f>
        <v>0</v>
      </c>
      <c r="L184">
        <f>Tabela3[[#This Row],[SOCIOAMBIENTAL]]</f>
        <v>0</v>
      </c>
      <c r="M184">
        <f>Tabela3[[#This Row],[SUSTENTABILIDADE
https://portal.tjpr.jus.br/portletforms/frm.do?idFormulario=7430
0017859-16.2024.8.16.6000]]</f>
        <v>0</v>
      </c>
      <c r="N184">
        <f>Tabela3[[#This Row],[CURSO PARA MAGISTRADOS]]</f>
        <v>0</v>
      </c>
      <c r="O184">
        <f>Tabela3[[#This Row],[LIVRO DE REGISTRO]]</f>
        <v>0</v>
      </c>
      <c r="P184">
        <f>Tabela3[[#This Row],[DATA DO ULTIMO REGISTRO]]</f>
        <v>0</v>
      </c>
      <c r="Q184">
        <f>Tabela3[[#This Row],[REG DE INSTRUTORES2]]</f>
        <v>0</v>
      </c>
      <c r="R184">
        <f>Tabela3[[#This Row],[REGISTRO DE INSTRUTORES NO SEI]]</f>
        <v>0</v>
      </c>
      <c r="S184">
        <f>Tabela3[[#This Row],[2021]]</f>
        <v>0</v>
      </c>
      <c r="T184">
        <f>Tabela3[[#This Row],[2022]]</f>
        <v>0</v>
      </c>
      <c r="U184">
        <f>Tabela3[[#This Row],[2023]]</f>
        <v>0</v>
      </c>
      <c r="V184">
        <f>Tabela3[[#This Row],[REGISTRO NO SEI/2024]]</f>
        <v>0</v>
      </c>
      <c r="W184">
        <f>Tabela3[[#This Row],[2024]]</f>
        <v>0</v>
      </c>
      <c r="X184">
        <f>Tabela3[[#This Row],[REGISTRO NO SEI/2025]]</f>
        <v>0</v>
      </c>
      <c r="Y184">
        <f>Tabela3[[#This Row],[TOTAL CERTIFICADOS EMITIDOS/2025]]</f>
        <v>0</v>
      </c>
      <c r="Z184">
        <f>Tabela3[[#This Row],[1º trim/2025]]</f>
        <v>0</v>
      </c>
      <c r="AA184">
        <f>Tabela3[[#This Row],[2º trim/2025]]</f>
        <v>0</v>
      </c>
      <c r="AB184">
        <f>Tabela3[[#This Row],[3º trim/2025]]</f>
        <v>0</v>
      </c>
      <c r="AC184">
        <f>Tabela3[[#This Row],[4º trim/2025]]</f>
        <v>0</v>
      </c>
    </row>
    <row r="185" spans="1:29" x14ac:dyDescent="0.25">
      <c r="A185" s="293">
        <f>Tabela3[[#This Row],[MODALIDADE]]</f>
        <v>0</v>
      </c>
      <c r="B185" s="293">
        <f>Tabela3[[#This Row],[ID DA PLANILHA]]</f>
        <v>184</v>
      </c>
      <c r="C185" s="293">
        <f>Tabela3[[#This Row],[ANO]]</f>
        <v>1</v>
      </c>
      <c r="D185" s="293">
        <f>Tabela3[[#This Row],[SEI]]</f>
        <v>0</v>
      </c>
      <c r="E185" s="294" t="str">
        <f>Tabela3[[#This Row],[NOME DO Curso]]</f>
        <v>delete-backup</v>
      </c>
      <c r="F185" s="294">
        <f>Tabela3[[#This Row],[NENHUMA CLASSIFICAÇÃO COPILOT]]</f>
        <v>0</v>
      </c>
      <c r="G185">
        <f>Tabela3[[#This Row],[Capacitação em Direitos Humanos, Gênero, Raça e Etnia; e em Depoimento Especial" - 0148945-13.2024.8.16.6000]]</f>
        <v>0</v>
      </c>
      <c r="H185">
        <f>Tabela3[[#This Row],[Justiça Restaurativa - 0148919-15.2024.8.16.6000]]</f>
        <v>0</v>
      </c>
      <c r="I185">
        <f>Tabela3[[#This Row],[Capacitação de Facilitadores 0148959-94.2024.8.16.6000]]</f>
        <v>0</v>
      </c>
      <c r="J185">
        <f>Tabela3[[#This Row],[Acessibilidade e Inclusão - 0148938-21.2024.8.16.6000]]</f>
        <v>0</v>
      </c>
      <c r="K185">
        <f>Tabela3[[#This Row],[Política de Prevenção e Enfrentamento do Assédio Moral, do Assédio Sexual e da Discriminação.0148908-83.2024.8.16.6000]]</f>
        <v>0</v>
      </c>
      <c r="L185">
        <f>Tabela3[[#This Row],[SOCIOAMBIENTAL]]</f>
        <v>0</v>
      </c>
      <c r="M185">
        <f>Tabela3[[#This Row],[SUSTENTABILIDADE
https://portal.tjpr.jus.br/portletforms/frm.do?idFormulario=7430
0017859-16.2024.8.16.6000]]</f>
        <v>0</v>
      </c>
      <c r="N185">
        <f>Tabela3[[#This Row],[CURSO PARA MAGISTRADOS]]</f>
        <v>0</v>
      </c>
      <c r="O185">
        <f>Tabela3[[#This Row],[LIVRO DE REGISTRO]]</f>
        <v>0</v>
      </c>
      <c r="P185">
        <f>Tabela3[[#This Row],[DATA DO ULTIMO REGISTRO]]</f>
        <v>0</v>
      </c>
      <c r="Q185">
        <f>Tabela3[[#This Row],[REG DE INSTRUTORES2]]</f>
        <v>0</v>
      </c>
      <c r="R185">
        <f>Tabela3[[#This Row],[REGISTRO DE INSTRUTORES NO SEI]]</f>
        <v>0</v>
      </c>
      <c r="S185">
        <f>Tabela3[[#This Row],[2021]]</f>
        <v>0</v>
      </c>
      <c r="T185">
        <f>Tabela3[[#This Row],[2022]]</f>
        <v>0</v>
      </c>
      <c r="U185">
        <f>Tabela3[[#This Row],[2023]]</f>
        <v>0</v>
      </c>
      <c r="V185">
        <f>Tabela3[[#This Row],[REGISTRO NO SEI/2024]]</f>
        <v>0</v>
      </c>
      <c r="W185">
        <f>Tabela3[[#This Row],[2024]]</f>
        <v>0</v>
      </c>
      <c r="X185">
        <f>Tabela3[[#This Row],[REGISTRO NO SEI/2025]]</f>
        <v>0</v>
      </c>
      <c r="Y185">
        <f>Tabela3[[#This Row],[TOTAL CERTIFICADOS EMITIDOS/2025]]</f>
        <v>0</v>
      </c>
      <c r="Z185">
        <f>Tabela3[[#This Row],[1º trim/2025]]</f>
        <v>0</v>
      </c>
      <c r="AA185">
        <f>Tabela3[[#This Row],[2º trim/2025]]</f>
        <v>0</v>
      </c>
      <c r="AB185">
        <f>Tabela3[[#This Row],[3º trim/2025]]</f>
        <v>0</v>
      </c>
      <c r="AC185">
        <f>Tabela3[[#This Row],[4º trim/2025]]</f>
        <v>0</v>
      </c>
    </row>
    <row r="186" spans="1:29" x14ac:dyDescent="0.25">
      <c r="A186" s="293">
        <f>Tabela3[[#This Row],[MODALIDADE]]</f>
        <v>0</v>
      </c>
      <c r="B186" s="293">
        <f>Tabela3[[#This Row],[ID DA PLANILHA]]</f>
        <v>185</v>
      </c>
      <c r="C186" s="293">
        <f>Tabela3[[#This Row],[ANO]]</f>
        <v>1</v>
      </c>
      <c r="D186" s="293">
        <f>Tabela3[[#This Row],[SEI]]</f>
        <v>0</v>
      </c>
      <c r="E186" s="294" t="str">
        <f>Tabela3[[#This Row],[NOME DO Curso]]</f>
        <v>Depoimento Especial</v>
      </c>
      <c r="F186" s="294">
        <f>Tabela3[[#This Row],[NENHUMA CLASSIFICAÇÃO COPILOT]]</f>
        <v>0</v>
      </c>
      <c r="G186" t="str">
        <f>Tabela3[[#This Row],[Capacitação em Direitos Humanos, Gênero, Raça e Etnia; e em Depoimento Especial" - 0148945-13.2024.8.16.6000]]</f>
        <v>Depoimento especial</v>
      </c>
      <c r="H186">
        <f>Tabela3[[#This Row],[Justiça Restaurativa - 0148919-15.2024.8.16.6000]]</f>
        <v>0</v>
      </c>
      <c r="I186">
        <f>Tabela3[[#This Row],[Capacitação de Facilitadores 0148959-94.2024.8.16.6000]]</f>
        <v>0</v>
      </c>
      <c r="J186">
        <f>Tabela3[[#This Row],[Acessibilidade e Inclusão - 0148938-21.2024.8.16.6000]]</f>
        <v>0</v>
      </c>
      <c r="K186">
        <f>Tabela3[[#This Row],[Política de Prevenção e Enfrentamento do Assédio Moral, do Assédio Sexual e da Discriminação.0148908-83.2024.8.16.6000]]</f>
        <v>0</v>
      </c>
      <c r="L186">
        <f>Tabela3[[#This Row],[SOCIOAMBIENTAL]]</f>
        <v>0</v>
      </c>
      <c r="M186">
        <f>Tabela3[[#This Row],[SUSTENTABILIDADE
https://portal.tjpr.jus.br/portletforms/frm.do?idFormulario=7430
0017859-16.2024.8.16.6000]]</f>
        <v>0</v>
      </c>
      <c r="N186">
        <f>Tabela3[[#This Row],[CURSO PARA MAGISTRADOS]]</f>
        <v>0</v>
      </c>
      <c r="O186">
        <f>Tabela3[[#This Row],[LIVRO DE REGISTRO]]</f>
        <v>0</v>
      </c>
      <c r="P186">
        <f>Tabela3[[#This Row],[DATA DO ULTIMO REGISTRO]]</f>
        <v>0</v>
      </c>
      <c r="Q186">
        <f>Tabela3[[#This Row],[REG DE INSTRUTORES2]]</f>
        <v>0</v>
      </c>
      <c r="R186">
        <f>Tabela3[[#This Row],[REGISTRO DE INSTRUTORES NO SEI]]</f>
        <v>0</v>
      </c>
      <c r="S186">
        <f>Tabela3[[#This Row],[2021]]</f>
        <v>0</v>
      </c>
      <c r="T186">
        <f>Tabela3[[#This Row],[2022]]</f>
        <v>0</v>
      </c>
      <c r="U186">
        <f>Tabela3[[#This Row],[2023]]</f>
        <v>0</v>
      </c>
      <c r="V186">
        <f>Tabela3[[#This Row],[REGISTRO NO SEI/2024]]</f>
        <v>0</v>
      </c>
      <c r="W186">
        <f>Tabela3[[#This Row],[2024]]</f>
        <v>0</v>
      </c>
      <c r="X186">
        <f>Tabela3[[#This Row],[REGISTRO NO SEI/2025]]</f>
        <v>0</v>
      </c>
      <c r="Y186">
        <f>Tabela3[[#This Row],[TOTAL CERTIFICADOS EMITIDOS/2025]]</f>
        <v>0</v>
      </c>
      <c r="Z186">
        <f>Tabela3[[#This Row],[1º trim/2025]]</f>
        <v>0</v>
      </c>
      <c r="AA186">
        <f>Tabela3[[#This Row],[2º trim/2025]]</f>
        <v>0</v>
      </c>
      <c r="AB186">
        <f>Tabela3[[#This Row],[3º trim/2025]]</f>
        <v>0</v>
      </c>
      <c r="AC186">
        <f>Tabela3[[#This Row],[4º trim/2025]]</f>
        <v>0</v>
      </c>
    </row>
    <row r="187" spans="1:29" x14ac:dyDescent="0.25">
      <c r="A187" s="293">
        <f>Tabela3[[#This Row],[MODALIDADE]]</f>
        <v>0</v>
      </c>
      <c r="B187" s="293">
        <f>Tabela3[[#This Row],[ID DA PLANILHA]]</f>
        <v>186</v>
      </c>
      <c r="C187" s="293">
        <f>Tabela3[[#This Row],[ANO]]</f>
        <v>1</v>
      </c>
      <c r="D187" s="293">
        <f>Tabela3[[#This Row],[SEI]]</f>
        <v>0</v>
      </c>
      <c r="E187" s="294" t="str">
        <f>Tabela3[[#This Row],[NOME DO Curso]]</f>
        <v>Depoimento Especial</v>
      </c>
      <c r="F187" s="294">
        <f>Tabela3[[#This Row],[NENHUMA CLASSIFICAÇÃO COPILOT]]</f>
        <v>0</v>
      </c>
      <c r="G187" t="str">
        <f>Tabela3[[#This Row],[Capacitação em Direitos Humanos, Gênero, Raça e Etnia; e em Depoimento Especial" - 0148945-13.2024.8.16.6000]]</f>
        <v>Depoimento especial</v>
      </c>
      <c r="H187">
        <f>Tabela3[[#This Row],[Justiça Restaurativa - 0148919-15.2024.8.16.6000]]</f>
        <v>0</v>
      </c>
      <c r="I187">
        <f>Tabela3[[#This Row],[Capacitação de Facilitadores 0148959-94.2024.8.16.6000]]</f>
        <v>0</v>
      </c>
      <c r="J187">
        <f>Tabela3[[#This Row],[Acessibilidade e Inclusão - 0148938-21.2024.8.16.6000]]</f>
        <v>0</v>
      </c>
      <c r="K187">
        <f>Tabela3[[#This Row],[Política de Prevenção e Enfrentamento do Assédio Moral, do Assédio Sexual e da Discriminação.0148908-83.2024.8.16.6000]]</f>
        <v>0</v>
      </c>
      <c r="L187">
        <f>Tabela3[[#This Row],[SOCIOAMBIENTAL]]</f>
        <v>0</v>
      </c>
      <c r="M187">
        <f>Tabela3[[#This Row],[SUSTENTABILIDADE
https://portal.tjpr.jus.br/portletforms/frm.do?idFormulario=7430
0017859-16.2024.8.16.6000]]</f>
        <v>0</v>
      </c>
      <c r="N187">
        <f>Tabela3[[#This Row],[CURSO PARA MAGISTRADOS]]</f>
        <v>0</v>
      </c>
      <c r="O187">
        <f>Tabela3[[#This Row],[LIVRO DE REGISTRO]]</f>
        <v>0</v>
      </c>
      <c r="P187">
        <f>Tabela3[[#This Row],[DATA DO ULTIMO REGISTRO]]</f>
        <v>0</v>
      </c>
      <c r="Q187">
        <f>Tabela3[[#This Row],[REG DE INSTRUTORES2]]</f>
        <v>0</v>
      </c>
      <c r="R187">
        <f>Tabela3[[#This Row],[REGISTRO DE INSTRUTORES NO SEI]]</f>
        <v>0</v>
      </c>
      <c r="S187">
        <f>Tabela3[[#This Row],[2021]]</f>
        <v>0</v>
      </c>
      <c r="T187">
        <f>Tabela3[[#This Row],[2022]]</f>
        <v>0</v>
      </c>
      <c r="U187">
        <f>Tabela3[[#This Row],[2023]]</f>
        <v>0</v>
      </c>
      <c r="V187">
        <f>Tabela3[[#This Row],[REGISTRO NO SEI/2024]]</f>
        <v>0</v>
      </c>
      <c r="W187">
        <f>Tabela3[[#This Row],[2024]]</f>
        <v>0</v>
      </c>
      <c r="X187">
        <f>Tabela3[[#This Row],[REGISTRO NO SEI/2025]]</f>
        <v>0</v>
      </c>
      <c r="Y187">
        <f>Tabela3[[#This Row],[TOTAL CERTIFICADOS EMITIDOS/2025]]</f>
        <v>0</v>
      </c>
      <c r="Z187">
        <f>Tabela3[[#This Row],[1º trim/2025]]</f>
        <v>0</v>
      </c>
      <c r="AA187">
        <f>Tabela3[[#This Row],[2º trim/2025]]</f>
        <v>0</v>
      </c>
      <c r="AB187">
        <f>Tabela3[[#This Row],[3º trim/2025]]</f>
        <v>0</v>
      </c>
      <c r="AC187">
        <f>Tabela3[[#This Row],[4º trim/2025]]</f>
        <v>0</v>
      </c>
    </row>
    <row r="188" spans="1:29" x14ac:dyDescent="0.25">
      <c r="A188" s="293">
        <f>Tabela3[[#This Row],[MODALIDADE]]</f>
        <v>0</v>
      </c>
      <c r="B188" s="293">
        <f>Tabela3[[#This Row],[ID DA PLANILHA]]</f>
        <v>187</v>
      </c>
      <c r="C188" s="293">
        <f>Tabela3[[#This Row],[ANO]]</f>
        <v>1</v>
      </c>
      <c r="D188" s="293">
        <f>Tabela3[[#This Row],[SEI]]</f>
        <v>0</v>
      </c>
      <c r="E188" s="294" t="str">
        <f>Tabela3[[#This Row],[NOME DO Curso]]</f>
        <v>Depoimento Especial - 4ª Edição</v>
      </c>
      <c r="F188" s="294">
        <f>Tabela3[[#This Row],[NENHUMA CLASSIFICAÇÃO COPILOT]]</f>
        <v>0</v>
      </c>
      <c r="G188" t="str">
        <f>Tabela3[[#This Row],[Capacitação em Direitos Humanos, Gênero, Raça e Etnia; e em Depoimento Especial" - 0148945-13.2024.8.16.6000]]</f>
        <v>Depoimento especial</v>
      </c>
      <c r="H188">
        <f>Tabela3[[#This Row],[Justiça Restaurativa - 0148919-15.2024.8.16.6000]]</f>
        <v>0</v>
      </c>
      <c r="I188">
        <f>Tabela3[[#This Row],[Capacitação de Facilitadores 0148959-94.2024.8.16.6000]]</f>
        <v>0</v>
      </c>
      <c r="J188">
        <f>Tabela3[[#This Row],[Acessibilidade e Inclusão - 0148938-21.2024.8.16.6000]]</f>
        <v>0</v>
      </c>
      <c r="K188">
        <f>Tabela3[[#This Row],[Política de Prevenção e Enfrentamento do Assédio Moral, do Assédio Sexual e da Discriminação.0148908-83.2024.8.16.6000]]</f>
        <v>0</v>
      </c>
      <c r="L188">
        <f>Tabela3[[#This Row],[SOCIOAMBIENTAL]]</f>
        <v>0</v>
      </c>
      <c r="M188">
        <f>Tabela3[[#This Row],[SUSTENTABILIDADE
https://portal.tjpr.jus.br/portletforms/frm.do?idFormulario=7430
0017859-16.2024.8.16.6000]]</f>
        <v>0</v>
      </c>
      <c r="N188">
        <f>Tabela3[[#This Row],[CURSO PARA MAGISTRADOS]]</f>
        <v>0</v>
      </c>
      <c r="O188">
        <f>Tabela3[[#This Row],[LIVRO DE REGISTRO]]</f>
        <v>0</v>
      </c>
      <c r="P188">
        <f>Tabela3[[#This Row],[DATA DO ULTIMO REGISTRO]]</f>
        <v>0</v>
      </c>
      <c r="Q188">
        <f>Tabela3[[#This Row],[REG DE INSTRUTORES2]]</f>
        <v>0</v>
      </c>
      <c r="R188">
        <f>Tabela3[[#This Row],[REGISTRO DE INSTRUTORES NO SEI]]</f>
        <v>0</v>
      </c>
      <c r="S188">
        <f>Tabela3[[#This Row],[2021]]</f>
        <v>0</v>
      </c>
      <c r="T188">
        <f>Tabela3[[#This Row],[2022]]</f>
        <v>0</v>
      </c>
      <c r="U188">
        <f>Tabela3[[#This Row],[2023]]</f>
        <v>0</v>
      </c>
      <c r="V188">
        <f>Tabela3[[#This Row],[REGISTRO NO SEI/2024]]</f>
        <v>0</v>
      </c>
      <c r="W188">
        <f>Tabela3[[#This Row],[2024]]</f>
        <v>0</v>
      </c>
      <c r="X188">
        <f>Tabela3[[#This Row],[REGISTRO NO SEI/2025]]</f>
        <v>0</v>
      </c>
      <c r="Y188">
        <f>Tabela3[[#This Row],[TOTAL CERTIFICADOS EMITIDOS/2025]]</f>
        <v>0</v>
      </c>
      <c r="Z188">
        <f>Tabela3[[#This Row],[1º trim/2025]]</f>
        <v>0</v>
      </c>
      <c r="AA188">
        <f>Tabela3[[#This Row],[2º trim/2025]]</f>
        <v>0</v>
      </c>
      <c r="AB188">
        <f>Tabela3[[#This Row],[3º trim/2025]]</f>
        <v>0</v>
      </c>
      <c r="AC188">
        <f>Tabela3[[#This Row],[4º trim/2025]]</f>
        <v>0</v>
      </c>
    </row>
    <row r="189" spans="1:29" x14ac:dyDescent="0.25">
      <c r="A189" s="293">
        <f>Tabela3[[#This Row],[MODALIDADE]]</f>
        <v>0</v>
      </c>
      <c r="B189" s="293">
        <f>Tabela3[[#This Row],[ID DA PLANILHA]]</f>
        <v>188</v>
      </c>
      <c r="C189" s="293">
        <f>Tabela3[[#This Row],[ANO]]</f>
        <v>1</v>
      </c>
      <c r="D189" s="293">
        <f>Tabela3[[#This Row],[SEI]]</f>
        <v>0</v>
      </c>
      <c r="E189" s="294" t="str">
        <f>Tabela3[[#This Row],[NOME DO Curso]]</f>
        <v>Depoimento Especial e a Escuta de Crianças no Sistema de Justiça</v>
      </c>
      <c r="F189" s="294">
        <f>Tabela3[[#This Row],[NENHUMA CLASSIFICAÇÃO COPILOT]]</f>
        <v>0</v>
      </c>
      <c r="G189" t="str">
        <f>Tabela3[[#This Row],[Capacitação em Direitos Humanos, Gênero, Raça e Etnia; e em Depoimento Especial" - 0148945-13.2024.8.16.6000]]</f>
        <v>Depoimento especial</v>
      </c>
      <c r="H189">
        <f>Tabela3[[#This Row],[Justiça Restaurativa - 0148919-15.2024.8.16.6000]]</f>
        <v>0</v>
      </c>
      <c r="I189">
        <f>Tabela3[[#This Row],[Capacitação de Facilitadores 0148959-94.2024.8.16.6000]]</f>
        <v>0</v>
      </c>
      <c r="J189">
        <f>Tabela3[[#This Row],[Acessibilidade e Inclusão - 0148938-21.2024.8.16.6000]]</f>
        <v>0</v>
      </c>
      <c r="K189">
        <f>Tabela3[[#This Row],[Política de Prevenção e Enfrentamento do Assédio Moral, do Assédio Sexual e da Discriminação.0148908-83.2024.8.16.6000]]</f>
        <v>0</v>
      </c>
      <c r="L189">
        <f>Tabela3[[#This Row],[SOCIOAMBIENTAL]]</f>
        <v>0</v>
      </c>
      <c r="M189">
        <f>Tabela3[[#This Row],[SUSTENTABILIDADE
https://portal.tjpr.jus.br/portletforms/frm.do?idFormulario=7430
0017859-16.2024.8.16.6000]]</f>
        <v>0</v>
      </c>
      <c r="N189">
        <f>Tabela3[[#This Row],[CURSO PARA MAGISTRADOS]]</f>
        <v>0</v>
      </c>
      <c r="O189">
        <f>Tabela3[[#This Row],[LIVRO DE REGISTRO]]</f>
        <v>0</v>
      </c>
      <c r="P189">
        <f>Tabela3[[#This Row],[DATA DO ULTIMO REGISTRO]]</f>
        <v>0</v>
      </c>
      <c r="Q189">
        <f>Tabela3[[#This Row],[REG DE INSTRUTORES2]]</f>
        <v>0</v>
      </c>
      <c r="R189">
        <f>Tabela3[[#This Row],[REGISTRO DE INSTRUTORES NO SEI]]</f>
        <v>0</v>
      </c>
      <c r="S189">
        <f>Tabela3[[#This Row],[2021]]</f>
        <v>0</v>
      </c>
      <c r="T189">
        <f>Tabela3[[#This Row],[2022]]</f>
        <v>0</v>
      </c>
      <c r="U189">
        <f>Tabela3[[#This Row],[2023]]</f>
        <v>0</v>
      </c>
      <c r="V189">
        <f>Tabela3[[#This Row],[REGISTRO NO SEI/2024]]</f>
        <v>0</v>
      </c>
      <c r="W189">
        <f>Tabela3[[#This Row],[2024]]</f>
        <v>0</v>
      </c>
      <c r="X189">
        <f>Tabela3[[#This Row],[REGISTRO NO SEI/2025]]</f>
        <v>0</v>
      </c>
      <c r="Y189">
        <f>Tabela3[[#This Row],[TOTAL CERTIFICADOS EMITIDOS/2025]]</f>
        <v>0</v>
      </c>
      <c r="Z189">
        <f>Tabela3[[#This Row],[1º trim/2025]]</f>
        <v>0</v>
      </c>
      <c r="AA189">
        <f>Tabela3[[#This Row],[2º trim/2025]]</f>
        <v>0</v>
      </c>
      <c r="AB189">
        <f>Tabela3[[#This Row],[3º trim/2025]]</f>
        <v>0</v>
      </c>
      <c r="AC189">
        <f>Tabela3[[#This Row],[4º trim/2025]]</f>
        <v>0</v>
      </c>
    </row>
    <row r="190" spans="1:29" x14ac:dyDescent="0.25">
      <c r="A190" s="293">
        <f>Tabela3[[#This Row],[MODALIDADE]]</f>
        <v>0</v>
      </c>
      <c r="B190" s="293">
        <f>Tabela3[[#This Row],[ID DA PLANILHA]]</f>
        <v>189</v>
      </c>
      <c r="C190" s="293">
        <f>Tabela3[[#This Row],[ANO]]</f>
        <v>1</v>
      </c>
      <c r="D190" s="293">
        <f>Tabela3[[#This Row],[SEI]]</f>
        <v>0</v>
      </c>
      <c r="E190" s="294" t="str">
        <f>Tabela3[[#This Row],[NOME DO Curso]]</f>
        <v>Depoimento Especial- versão 01/2018</v>
      </c>
      <c r="F190" s="294">
        <f>Tabela3[[#This Row],[NENHUMA CLASSIFICAÇÃO COPILOT]]</f>
        <v>0</v>
      </c>
      <c r="G190" t="str">
        <f>Tabela3[[#This Row],[Capacitação em Direitos Humanos, Gênero, Raça e Etnia; e em Depoimento Especial" - 0148945-13.2024.8.16.6000]]</f>
        <v>Depoimento especial</v>
      </c>
      <c r="H190">
        <f>Tabela3[[#This Row],[Justiça Restaurativa - 0148919-15.2024.8.16.6000]]</f>
        <v>0</v>
      </c>
      <c r="I190">
        <f>Tabela3[[#This Row],[Capacitação de Facilitadores 0148959-94.2024.8.16.6000]]</f>
        <v>0</v>
      </c>
      <c r="J190">
        <f>Tabela3[[#This Row],[Acessibilidade e Inclusão - 0148938-21.2024.8.16.6000]]</f>
        <v>0</v>
      </c>
      <c r="K190">
        <f>Tabela3[[#This Row],[Política de Prevenção e Enfrentamento do Assédio Moral, do Assédio Sexual e da Discriminação.0148908-83.2024.8.16.6000]]</f>
        <v>0</v>
      </c>
      <c r="L190">
        <f>Tabela3[[#This Row],[SOCIOAMBIENTAL]]</f>
        <v>0</v>
      </c>
      <c r="M190">
        <f>Tabela3[[#This Row],[SUSTENTABILIDADE
https://portal.tjpr.jus.br/portletforms/frm.do?idFormulario=7430
0017859-16.2024.8.16.6000]]</f>
        <v>0</v>
      </c>
      <c r="N190">
        <f>Tabela3[[#This Row],[CURSO PARA MAGISTRADOS]]</f>
        <v>0</v>
      </c>
      <c r="O190">
        <f>Tabela3[[#This Row],[LIVRO DE REGISTRO]]</f>
        <v>0</v>
      </c>
      <c r="P190">
        <f>Tabela3[[#This Row],[DATA DO ULTIMO REGISTRO]]</f>
        <v>0</v>
      </c>
      <c r="Q190">
        <f>Tabela3[[#This Row],[REG DE INSTRUTORES2]]</f>
        <v>0</v>
      </c>
      <c r="R190">
        <f>Tabela3[[#This Row],[REGISTRO DE INSTRUTORES NO SEI]]</f>
        <v>0</v>
      </c>
      <c r="S190">
        <f>Tabela3[[#This Row],[2021]]</f>
        <v>0</v>
      </c>
      <c r="T190">
        <f>Tabela3[[#This Row],[2022]]</f>
        <v>0</v>
      </c>
      <c r="U190">
        <f>Tabela3[[#This Row],[2023]]</f>
        <v>0</v>
      </c>
      <c r="V190">
        <f>Tabela3[[#This Row],[REGISTRO NO SEI/2024]]</f>
        <v>0</v>
      </c>
      <c r="W190">
        <f>Tabela3[[#This Row],[2024]]</f>
        <v>0</v>
      </c>
      <c r="X190">
        <f>Tabela3[[#This Row],[REGISTRO NO SEI/2025]]</f>
        <v>0</v>
      </c>
      <c r="Y190">
        <f>Tabela3[[#This Row],[TOTAL CERTIFICADOS EMITIDOS/2025]]</f>
        <v>0</v>
      </c>
      <c r="Z190">
        <f>Tabela3[[#This Row],[1º trim/2025]]</f>
        <v>0</v>
      </c>
      <c r="AA190">
        <f>Tabela3[[#This Row],[2º trim/2025]]</f>
        <v>0</v>
      </c>
      <c r="AB190">
        <f>Tabela3[[#This Row],[3º trim/2025]]</f>
        <v>0</v>
      </c>
      <c r="AC190">
        <f>Tabela3[[#This Row],[4º trim/2025]]</f>
        <v>0</v>
      </c>
    </row>
    <row r="191" spans="1:29" x14ac:dyDescent="0.25">
      <c r="A191" s="293">
        <f>Tabela3[[#This Row],[MODALIDADE]]</f>
        <v>0</v>
      </c>
      <c r="B191" s="293">
        <f>Tabela3[[#This Row],[ID DA PLANILHA]]</f>
        <v>190</v>
      </c>
      <c r="C191" s="293">
        <f>Tabela3[[#This Row],[ANO]]</f>
        <v>1</v>
      </c>
      <c r="D191" s="293">
        <f>Tabela3[[#This Row],[SEI]]</f>
        <v>0</v>
      </c>
      <c r="E191" s="294" t="str">
        <f>Tabela3[[#This Row],[NOME DO Curso]]</f>
        <v>Desenvolvimento de Competências Gerenciais</v>
      </c>
      <c r="F191" s="294">
        <f>Tabela3[[#This Row],[NENHUMA CLASSIFICAÇÃO COPILOT]]</f>
        <v>0</v>
      </c>
      <c r="G191">
        <f>Tabela3[[#This Row],[Capacitação em Direitos Humanos, Gênero, Raça e Etnia; e em Depoimento Especial" - 0148945-13.2024.8.16.6000]]</f>
        <v>0</v>
      </c>
      <c r="H191">
        <f>Tabela3[[#This Row],[Justiça Restaurativa - 0148919-15.2024.8.16.6000]]</f>
        <v>0</v>
      </c>
      <c r="I191">
        <f>Tabela3[[#This Row],[Capacitação de Facilitadores 0148959-94.2024.8.16.6000]]</f>
        <v>0</v>
      </c>
      <c r="J191">
        <f>Tabela3[[#This Row],[Acessibilidade e Inclusão - 0148938-21.2024.8.16.6000]]</f>
        <v>0</v>
      </c>
      <c r="K191">
        <f>Tabela3[[#This Row],[Política de Prevenção e Enfrentamento do Assédio Moral, do Assédio Sexual e da Discriminação.0148908-83.2024.8.16.6000]]</f>
        <v>0</v>
      </c>
      <c r="L191">
        <f>Tabela3[[#This Row],[SOCIOAMBIENTAL]]</f>
        <v>0</v>
      </c>
      <c r="M191">
        <f>Tabela3[[#This Row],[SUSTENTABILIDADE
https://portal.tjpr.jus.br/portletforms/frm.do?idFormulario=7430
0017859-16.2024.8.16.6000]]</f>
        <v>0</v>
      </c>
      <c r="N191">
        <f>Tabela3[[#This Row],[CURSO PARA MAGISTRADOS]]</f>
        <v>0</v>
      </c>
      <c r="O191">
        <f>Tabela3[[#This Row],[LIVRO DE REGISTRO]]</f>
        <v>0</v>
      </c>
      <c r="P191">
        <f>Tabela3[[#This Row],[DATA DO ULTIMO REGISTRO]]</f>
        <v>0</v>
      </c>
      <c r="Q191">
        <f>Tabela3[[#This Row],[REG DE INSTRUTORES2]]</f>
        <v>0</v>
      </c>
      <c r="R191">
        <f>Tabela3[[#This Row],[REGISTRO DE INSTRUTORES NO SEI]]</f>
        <v>0</v>
      </c>
      <c r="S191">
        <f>Tabela3[[#This Row],[2021]]</f>
        <v>0</v>
      </c>
      <c r="T191">
        <f>Tabela3[[#This Row],[2022]]</f>
        <v>0</v>
      </c>
      <c r="U191">
        <f>Tabela3[[#This Row],[2023]]</f>
        <v>0</v>
      </c>
      <c r="V191">
        <f>Tabela3[[#This Row],[REGISTRO NO SEI/2024]]</f>
        <v>0</v>
      </c>
      <c r="W191">
        <f>Tabela3[[#This Row],[2024]]</f>
        <v>0</v>
      </c>
      <c r="X191">
        <f>Tabela3[[#This Row],[REGISTRO NO SEI/2025]]</f>
        <v>0</v>
      </c>
      <c r="Y191">
        <f>Tabela3[[#This Row],[TOTAL CERTIFICADOS EMITIDOS/2025]]</f>
        <v>0</v>
      </c>
      <c r="Z191">
        <f>Tabela3[[#This Row],[1º trim/2025]]</f>
        <v>0</v>
      </c>
      <c r="AA191">
        <f>Tabela3[[#This Row],[2º trim/2025]]</f>
        <v>0</v>
      </c>
      <c r="AB191">
        <f>Tabela3[[#This Row],[3º trim/2025]]</f>
        <v>0</v>
      </c>
      <c r="AC191">
        <f>Tabela3[[#This Row],[4º trim/2025]]</f>
        <v>0</v>
      </c>
    </row>
    <row r="192" spans="1:29" x14ac:dyDescent="0.25">
      <c r="A192" s="293">
        <f>Tabela3[[#This Row],[MODALIDADE]]</f>
        <v>0</v>
      </c>
      <c r="B192" s="293">
        <f>Tabela3[[#This Row],[ID DA PLANILHA]]</f>
        <v>191</v>
      </c>
      <c r="C192" s="293">
        <f>Tabela3[[#This Row],[ANO]]</f>
        <v>1</v>
      </c>
      <c r="D192" s="293">
        <f>Tabela3[[#This Row],[SEI]]</f>
        <v>0</v>
      </c>
      <c r="E192" s="294" t="str">
        <f>Tabela3[[#This Row],[NOME DO Curso]]</f>
        <v>Direito Eleitoral</v>
      </c>
      <c r="F192" s="294">
        <f>Tabela3[[#This Row],[NENHUMA CLASSIFICAÇÃO COPILOT]]</f>
        <v>0</v>
      </c>
      <c r="G192">
        <f>Tabela3[[#This Row],[Capacitação em Direitos Humanos, Gênero, Raça e Etnia; e em Depoimento Especial" - 0148945-13.2024.8.16.6000]]</f>
        <v>0</v>
      </c>
      <c r="H192">
        <f>Tabela3[[#This Row],[Justiça Restaurativa - 0148919-15.2024.8.16.6000]]</f>
        <v>0</v>
      </c>
      <c r="I192">
        <f>Tabela3[[#This Row],[Capacitação de Facilitadores 0148959-94.2024.8.16.6000]]</f>
        <v>0</v>
      </c>
      <c r="J192">
        <f>Tabela3[[#This Row],[Acessibilidade e Inclusão - 0148938-21.2024.8.16.6000]]</f>
        <v>0</v>
      </c>
      <c r="K192">
        <f>Tabela3[[#This Row],[Política de Prevenção e Enfrentamento do Assédio Moral, do Assédio Sexual e da Discriminação.0148908-83.2024.8.16.6000]]</f>
        <v>0</v>
      </c>
      <c r="L192">
        <f>Tabela3[[#This Row],[SOCIOAMBIENTAL]]</f>
        <v>0</v>
      </c>
      <c r="M192">
        <f>Tabela3[[#This Row],[SUSTENTABILIDADE
https://portal.tjpr.jus.br/portletforms/frm.do?idFormulario=7430
0017859-16.2024.8.16.6000]]</f>
        <v>0</v>
      </c>
      <c r="N192">
        <f>Tabela3[[#This Row],[CURSO PARA MAGISTRADOS]]</f>
        <v>0</v>
      </c>
      <c r="O192">
        <f>Tabela3[[#This Row],[LIVRO DE REGISTRO]]</f>
        <v>0</v>
      </c>
      <c r="P192">
        <f>Tabela3[[#This Row],[DATA DO ULTIMO REGISTRO]]</f>
        <v>0</v>
      </c>
      <c r="Q192">
        <f>Tabela3[[#This Row],[REG DE INSTRUTORES2]]</f>
        <v>0</v>
      </c>
      <c r="R192">
        <f>Tabela3[[#This Row],[REGISTRO DE INSTRUTORES NO SEI]]</f>
        <v>0</v>
      </c>
      <c r="S192">
        <f>Tabela3[[#This Row],[2021]]</f>
        <v>0</v>
      </c>
      <c r="T192">
        <f>Tabela3[[#This Row],[2022]]</f>
        <v>0</v>
      </c>
      <c r="U192">
        <f>Tabela3[[#This Row],[2023]]</f>
        <v>0</v>
      </c>
      <c r="V192">
        <f>Tabela3[[#This Row],[REGISTRO NO SEI/2024]]</f>
        <v>0</v>
      </c>
      <c r="W192">
        <f>Tabela3[[#This Row],[2024]]</f>
        <v>0</v>
      </c>
      <c r="X192">
        <f>Tabela3[[#This Row],[REGISTRO NO SEI/2025]]</f>
        <v>0</v>
      </c>
      <c r="Y192">
        <f>Tabela3[[#This Row],[TOTAL CERTIFICADOS EMITIDOS/2025]]</f>
        <v>0</v>
      </c>
      <c r="Z192">
        <f>Tabela3[[#This Row],[1º trim/2025]]</f>
        <v>0</v>
      </c>
      <c r="AA192">
        <f>Tabela3[[#This Row],[2º trim/2025]]</f>
        <v>0</v>
      </c>
      <c r="AB192">
        <f>Tabela3[[#This Row],[3º trim/2025]]</f>
        <v>0</v>
      </c>
      <c r="AC192">
        <f>Tabela3[[#This Row],[4º trim/2025]]</f>
        <v>0</v>
      </c>
    </row>
    <row r="193" spans="1:29" x14ac:dyDescent="0.25">
      <c r="A193" s="293">
        <f>Tabela3[[#This Row],[MODALIDADE]]</f>
        <v>0</v>
      </c>
      <c r="B193" s="293">
        <f>Tabela3[[#This Row],[ID DA PLANILHA]]</f>
        <v>192</v>
      </c>
      <c r="C193" s="293">
        <f>Tabela3[[#This Row],[ANO]]</f>
        <v>1</v>
      </c>
      <c r="D193" s="293">
        <f>Tabela3[[#This Row],[SEI]]</f>
        <v>0</v>
      </c>
      <c r="E193" s="294" t="str">
        <f>Tabela3[[#This Row],[NOME DO Curso]]</f>
        <v>Direitos Humanos e Cidadania</v>
      </c>
      <c r="F193" s="294">
        <f>Tabela3[[#This Row],[NENHUMA CLASSIFICAÇÃO COPILOT]]</f>
        <v>0</v>
      </c>
      <c r="G193">
        <f>Tabela3[[#This Row],[Capacitação em Direitos Humanos, Gênero, Raça e Etnia; e em Depoimento Especial" - 0148945-13.2024.8.16.6000]]</f>
        <v>0</v>
      </c>
      <c r="H193">
        <f>Tabela3[[#This Row],[Justiça Restaurativa - 0148919-15.2024.8.16.6000]]</f>
        <v>0</v>
      </c>
      <c r="I193">
        <f>Tabela3[[#This Row],[Capacitação de Facilitadores 0148959-94.2024.8.16.6000]]</f>
        <v>0</v>
      </c>
      <c r="J193">
        <f>Tabela3[[#This Row],[Acessibilidade e Inclusão - 0148938-21.2024.8.16.6000]]</f>
        <v>0</v>
      </c>
      <c r="K193">
        <f>Tabela3[[#This Row],[Política de Prevenção e Enfrentamento do Assédio Moral, do Assédio Sexual e da Discriminação.0148908-83.2024.8.16.6000]]</f>
        <v>0</v>
      </c>
      <c r="L193">
        <f>Tabela3[[#This Row],[SOCIOAMBIENTAL]]</f>
        <v>0</v>
      </c>
      <c r="M193">
        <f>Tabela3[[#This Row],[SUSTENTABILIDADE
https://portal.tjpr.jus.br/portletforms/frm.do?idFormulario=7430
0017859-16.2024.8.16.6000]]</f>
        <v>0</v>
      </c>
      <c r="N193">
        <f>Tabela3[[#This Row],[CURSO PARA MAGISTRADOS]]</f>
        <v>0</v>
      </c>
      <c r="O193">
        <f>Tabela3[[#This Row],[LIVRO DE REGISTRO]]</f>
        <v>0</v>
      </c>
      <c r="P193">
        <f>Tabela3[[#This Row],[DATA DO ULTIMO REGISTRO]]</f>
        <v>0</v>
      </c>
      <c r="Q193">
        <f>Tabela3[[#This Row],[REG DE INSTRUTORES2]]</f>
        <v>0</v>
      </c>
      <c r="R193">
        <f>Tabela3[[#This Row],[REGISTRO DE INSTRUTORES NO SEI]]</f>
        <v>0</v>
      </c>
      <c r="S193">
        <f>Tabela3[[#This Row],[2021]]</f>
        <v>0</v>
      </c>
      <c r="T193">
        <f>Tabela3[[#This Row],[2022]]</f>
        <v>0</v>
      </c>
      <c r="U193">
        <f>Tabela3[[#This Row],[2023]]</f>
        <v>0</v>
      </c>
      <c r="V193">
        <f>Tabela3[[#This Row],[REGISTRO NO SEI/2024]]</f>
        <v>0</v>
      </c>
      <c r="W193">
        <f>Tabela3[[#This Row],[2024]]</f>
        <v>0</v>
      </c>
      <c r="X193">
        <f>Tabela3[[#This Row],[REGISTRO NO SEI/2025]]</f>
        <v>0</v>
      </c>
      <c r="Y193">
        <f>Tabela3[[#This Row],[TOTAL CERTIFICADOS EMITIDOS/2025]]</f>
        <v>0</v>
      </c>
      <c r="Z193">
        <f>Tabela3[[#This Row],[1º trim/2025]]</f>
        <v>0</v>
      </c>
      <c r="AA193">
        <f>Tabela3[[#This Row],[2º trim/2025]]</f>
        <v>0</v>
      </c>
      <c r="AB193">
        <f>Tabela3[[#This Row],[3º trim/2025]]</f>
        <v>0</v>
      </c>
      <c r="AC193">
        <f>Tabela3[[#This Row],[4º trim/2025]]</f>
        <v>0</v>
      </c>
    </row>
    <row r="194" spans="1:29" x14ac:dyDescent="0.25">
      <c r="A194" s="293">
        <f>Tabela3[[#This Row],[MODALIDADE]]</f>
        <v>0</v>
      </c>
      <c r="B194" s="293">
        <f>Tabela3[[#This Row],[ID DA PLANILHA]]</f>
        <v>193</v>
      </c>
      <c r="C194" s="293">
        <f>Tabela3[[#This Row],[ANO]]</f>
        <v>1</v>
      </c>
      <c r="D194" s="293">
        <f>Tabela3[[#This Row],[SEI]]</f>
        <v>0</v>
      </c>
      <c r="E194" s="294" t="str">
        <f>Tabela3[[#This Row],[NOME DO Curso]]</f>
        <v>Docência Online - CEAJUD</v>
      </c>
      <c r="F194" s="294">
        <f>Tabela3[[#This Row],[NENHUMA CLASSIFICAÇÃO COPILOT]]</f>
        <v>0</v>
      </c>
      <c r="G194">
        <f>Tabela3[[#This Row],[Capacitação em Direitos Humanos, Gênero, Raça e Etnia; e em Depoimento Especial" - 0148945-13.2024.8.16.6000]]</f>
        <v>0</v>
      </c>
      <c r="H194">
        <f>Tabela3[[#This Row],[Justiça Restaurativa - 0148919-15.2024.8.16.6000]]</f>
        <v>0</v>
      </c>
      <c r="I194">
        <f>Tabela3[[#This Row],[Capacitação de Facilitadores 0148959-94.2024.8.16.6000]]</f>
        <v>0</v>
      </c>
      <c r="J194">
        <f>Tabela3[[#This Row],[Acessibilidade e Inclusão - 0148938-21.2024.8.16.6000]]</f>
        <v>0</v>
      </c>
      <c r="K194">
        <f>Tabela3[[#This Row],[Política de Prevenção e Enfrentamento do Assédio Moral, do Assédio Sexual e da Discriminação.0148908-83.2024.8.16.6000]]</f>
        <v>0</v>
      </c>
      <c r="L194">
        <f>Tabela3[[#This Row],[SOCIOAMBIENTAL]]</f>
        <v>0</v>
      </c>
      <c r="M194">
        <f>Tabela3[[#This Row],[SUSTENTABILIDADE
https://portal.tjpr.jus.br/portletforms/frm.do?idFormulario=7430
0017859-16.2024.8.16.6000]]</f>
        <v>0</v>
      </c>
      <c r="N194">
        <f>Tabela3[[#This Row],[CURSO PARA MAGISTRADOS]]</f>
        <v>0</v>
      </c>
      <c r="O194">
        <f>Tabela3[[#This Row],[LIVRO DE REGISTRO]]</f>
        <v>0</v>
      </c>
      <c r="P194">
        <f>Tabela3[[#This Row],[DATA DO ULTIMO REGISTRO]]</f>
        <v>0</v>
      </c>
      <c r="Q194">
        <f>Tabela3[[#This Row],[REG DE INSTRUTORES2]]</f>
        <v>0</v>
      </c>
      <c r="R194">
        <f>Tabela3[[#This Row],[REGISTRO DE INSTRUTORES NO SEI]]</f>
        <v>0</v>
      </c>
      <c r="S194">
        <f>Tabela3[[#This Row],[2021]]</f>
        <v>0</v>
      </c>
      <c r="T194">
        <f>Tabela3[[#This Row],[2022]]</f>
        <v>0</v>
      </c>
      <c r="U194">
        <f>Tabela3[[#This Row],[2023]]</f>
        <v>0</v>
      </c>
      <c r="V194">
        <f>Tabela3[[#This Row],[REGISTRO NO SEI/2024]]</f>
        <v>0</v>
      </c>
      <c r="W194">
        <f>Tabela3[[#This Row],[2024]]</f>
        <v>0</v>
      </c>
      <c r="X194">
        <f>Tabela3[[#This Row],[REGISTRO NO SEI/2025]]</f>
        <v>0</v>
      </c>
      <c r="Y194">
        <f>Tabela3[[#This Row],[TOTAL CERTIFICADOS EMITIDOS/2025]]</f>
        <v>0</v>
      </c>
      <c r="Z194">
        <f>Tabela3[[#This Row],[1º trim/2025]]</f>
        <v>0</v>
      </c>
      <c r="AA194">
        <f>Tabela3[[#This Row],[2º trim/2025]]</f>
        <v>0</v>
      </c>
      <c r="AB194">
        <f>Tabela3[[#This Row],[3º trim/2025]]</f>
        <v>0</v>
      </c>
      <c r="AC194">
        <f>Tabela3[[#This Row],[4º trim/2025]]</f>
        <v>0</v>
      </c>
    </row>
    <row r="195" spans="1:29" x14ac:dyDescent="0.25">
      <c r="A195" s="293">
        <f>Tabela3[[#This Row],[MODALIDADE]]</f>
        <v>0</v>
      </c>
      <c r="B195" s="293">
        <f>Tabela3[[#This Row],[ID DA PLANILHA]]</f>
        <v>194</v>
      </c>
      <c r="C195" s="293">
        <f>Tabela3[[#This Row],[ANO]]</f>
        <v>1</v>
      </c>
      <c r="D195" s="293">
        <f>Tabela3[[#This Row],[SEI]]</f>
        <v>0</v>
      </c>
      <c r="E195" s="294" t="str">
        <f>Tabela3[[#This Row],[NOME DO Curso]]</f>
        <v>Documentação Docentes</v>
      </c>
      <c r="F195" s="294">
        <f>Tabela3[[#This Row],[NENHUMA CLASSIFICAÇÃO COPILOT]]</f>
        <v>0</v>
      </c>
      <c r="G195">
        <f>Tabela3[[#This Row],[Capacitação em Direitos Humanos, Gênero, Raça e Etnia; e em Depoimento Especial" - 0148945-13.2024.8.16.6000]]</f>
        <v>0</v>
      </c>
      <c r="H195">
        <f>Tabela3[[#This Row],[Justiça Restaurativa - 0148919-15.2024.8.16.6000]]</f>
        <v>0</v>
      </c>
      <c r="I195">
        <f>Tabela3[[#This Row],[Capacitação de Facilitadores 0148959-94.2024.8.16.6000]]</f>
        <v>0</v>
      </c>
      <c r="J195">
        <f>Tabela3[[#This Row],[Acessibilidade e Inclusão - 0148938-21.2024.8.16.6000]]</f>
        <v>0</v>
      </c>
      <c r="K195">
        <f>Tabela3[[#This Row],[Política de Prevenção e Enfrentamento do Assédio Moral, do Assédio Sexual e da Discriminação.0148908-83.2024.8.16.6000]]</f>
        <v>0</v>
      </c>
      <c r="L195">
        <f>Tabela3[[#This Row],[SOCIOAMBIENTAL]]</f>
        <v>0</v>
      </c>
      <c r="M195">
        <f>Tabela3[[#This Row],[SUSTENTABILIDADE
https://portal.tjpr.jus.br/portletforms/frm.do?idFormulario=7430
0017859-16.2024.8.16.6000]]</f>
        <v>0</v>
      </c>
      <c r="N195">
        <f>Tabela3[[#This Row],[CURSO PARA MAGISTRADOS]]</f>
        <v>0</v>
      </c>
      <c r="O195">
        <f>Tabela3[[#This Row],[LIVRO DE REGISTRO]]</f>
        <v>0</v>
      </c>
      <c r="P195">
        <f>Tabela3[[#This Row],[DATA DO ULTIMO REGISTRO]]</f>
        <v>0</v>
      </c>
      <c r="Q195">
        <f>Tabela3[[#This Row],[REG DE INSTRUTORES2]]</f>
        <v>0</v>
      </c>
      <c r="R195">
        <f>Tabela3[[#This Row],[REGISTRO DE INSTRUTORES NO SEI]]</f>
        <v>0</v>
      </c>
      <c r="S195">
        <f>Tabela3[[#This Row],[2021]]</f>
        <v>0</v>
      </c>
      <c r="T195">
        <f>Tabela3[[#This Row],[2022]]</f>
        <v>0</v>
      </c>
      <c r="U195">
        <f>Tabela3[[#This Row],[2023]]</f>
        <v>0</v>
      </c>
      <c r="V195">
        <f>Tabela3[[#This Row],[REGISTRO NO SEI/2024]]</f>
        <v>0</v>
      </c>
      <c r="W195">
        <f>Tabela3[[#This Row],[2024]]</f>
        <v>0</v>
      </c>
      <c r="X195">
        <f>Tabela3[[#This Row],[REGISTRO NO SEI/2025]]</f>
        <v>0</v>
      </c>
      <c r="Y195">
        <f>Tabela3[[#This Row],[TOTAL CERTIFICADOS EMITIDOS/2025]]</f>
        <v>0</v>
      </c>
      <c r="Z195">
        <f>Tabela3[[#This Row],[1º trim/2025]]</f>
        <v>0</v>
      </c>
      <c r="AA195">
        <f>Tabela3[[#This Row],[2º trim/2025]]</f>
        <v>0</v>
      </c>
      <c r="AB195">
        <f>Tabela3[[#This Row],[3º trim/2025]]</f>
        <v>0</v>
      </c>
      <c r="AC195">
        <f>Tabela3[[#This Row],[4º trim/2025]]</f>
        <v>0</v>
      </c>
    </row>
    <row r="196" spans="1:29" x14ac:dyDescent="0.25">
      <c r="A196" s="293">
        <f>Tabela3[[#This Row],[MODALIDADE]]</f>
        <v>0</v>
      </c>
      <c r="B196" s="293">
        <f>Tabela3[[#This Row],[ID DA PLANILHA]]</f>
        <v>195</v>
      </c>
      <c r="C196" s="293">
        <f>Tabela3[[#This Row],[ANO]]</f>
        <v>1</v>
      </c>
      <c r="D196" s="293">
        <f>Tabela3[[#This Row],[SEI]]</f>
        <v>0</v>
      </c>
      <c r="E196" s="294" t="str">
        <f>Tabela3[[#This Row],[NOME DO Curso]]</f>
        <v>Documentação Docentes - 2023</v>
      </c>
      <c r="F196" s="294">
        <f>Tabela3[[#This Row],[NENHUMA CLASSIFICAÇÃO COPILOT]]</f>
        <v>0</v>
      </c>
      <c r="G196">
        <f>Tabela3[[#This Row],[Capacitação em Direitos Humanos, Gênero, Raça e Etnia; e em Depoimento Especial" - 0148945-13.2024.8.16.6000]]</f>
        <v>0</v>
      </c>
      <c r="H196">
        <f>Tabela3[[#This Row],[Justiça Restaurativa - 0148919-15.2024.8.16.6000]]</f>
        <v>0</v>
      </c>
      <c r="I196">
        <f>Tabela3[[#This Row],[Capacitação de Facilitadores 0148959-94.2024.8.16.6000]]</f>
        <v>0</v>
      </c>
      <c r="J196">
        <f>Tabela3[[#This Row],[Acessibilidade e Inclusão - 0148938-21.2024.8.16.6000]]</f>
        <v>0</v>
      </c>
      <c r="K196">
        <f>Tabela3[[#This Row],[Política de Prevenção e Enfrentamento do Assédio Moral, do Assédio Sexual e da Discriminação.0148908-83.2024.8.16.6000]]</f>
        <v>0</v>
      </c>
      <c r="L196">
        <f>Tabela3[[#This Row],[SOCIOAMBIENTAL]]</f>
        <v>0</v>
      </c>
      <c r="M196">
        <f>Tabela3[[#This Row],[SUSTENTABILIDADE
https://portal.tjpr.jus.br/portletforms/frm.do?idFormulario=7430
0017859-16.2024.8.16.6000]]</f>
        <v>0</v>
      </c>
      <c r="N196">
        <f>Tabela3[[#This Row],[CURSO PARA MAGISTRADOS]]</f>
        <v>0</v>
      </c>
      <c r="O196">
        <f>Tabela3[[#This Row],[LIVRO DE REGISTRO]]</f>
        <v>0</v>
      </c>
      <c r="P196">
        <f>Tabela3[[#This Row],[DATA DO ULTIMO REGISTRO]]</f>
        <v>0</v>
      </c>
      <c r="Q196">
        <f>Tabela3[[#This Row],[REG DE INSTRUTORES2]]</f>
        <v>0</v>
      </c>
      <c r="R196">
        <f>Tabela3[[#This Row],[REGISTRO DE INSTRUTORES NO SEI]]</f>
        <v>0</v>
      </c>
      <c r="S196">
        <f>Tabela3[[#This Row],[2021]]</f>
        <v>0</v>
      </c>
      <c r="T196">
        <f>Tabela3[[#This Row],[2022]]</f>
        <v>0</v>
      </c>
      <c r="U196">
        <f>Tabela3[[#This Row],[2023]]</f>
        <v>0</v>
      </c>
      <c r="V196">
        <f>Tabela3[[#This Row],[REGISTRO NO SEI/2024]]</f>
        <v>0</v>
      </c>
      <c r="W196">
        <f>Tabela3[[#This Row],[2024]]</f>
        <v>0</v>
      </c>
      <c r="X196">
        <f>Tabela3[[#This Row],[REGISTRO NO SEI/2025]]</f>
        <v>0</v>
      </c>
      <c r="Y196">
        <f>Tabela3[[#This Row],[TOTAL CERTIFICADOS EMITIDOS/2025]]</f>
        <v>0</v>
      </c>
      <c r="Z196">
        <f>Tabela3[[#This Row],[1º trim/2025]]</f>
        <v>0</v>
      </c>
      <c r="AA196">
        <f>Tabela3[[#This Row],[2º trim/2025]]</f>
        <v>0</v>
      </c>
      <c r="AB196">
        <f>Tabela3[[#This Row],[3º trim/2025]]</f>
        <v>0</v>
      </c>
      <c r="AC196">
        <f>Tabela3[[#This Row],[4º trim/2025]]</f>
        <v>0</v>
      </c>
    </row>
    <row r="197" spans="1:29" x14ac:dyDescent="0.25">
      <c r="A197" s="293">
        <f>Tabela3[[#This Row],[MODALIDADE]]</f>
        <v>0</v>
      </c>
      <c r="B197" s="293">
        <f>Tabela3[[#This Row],[ID DA PLANILHA]]</f>
        <v>196</v>
      </c>
      <c r="C197" s="293">
        <f>Tabela3[[#This Row],[ANO]]</f>
        <v>1</v>
      </c>
      <c r="D197" s="293">
        <f>Tabela3[[#This Row],[SEI]]</f>
        <v>0</v>
      </c>
      <c r="E197" s="294" t="str">
        <f>Tabela3[[#This Row],[NOME DO Curso]]</f>
        <v>Educação Ambiental e Sustentabilidade</v>
      </c>
      <c r="F197" s="294">
        <f>Tabela3[[#This Row],[NENHUMA CLASSIFICAÇÃO COPILOT]]</f>
        <v>0</v>
      </c>
      <c r="G197">
        <f>Tabela3[[#This Row],[Capacitação em Direitos Humanos, Gênero, Raça e Etnia; e em Depoimento Especial" - 0148945-13.2024.8.16.6000]]</f>
        <v>0</v>
      </c>
      <c r="H197">
        <f>Tabela3[[#This Row],[Justiça Restaurativa - 0148919-15.2024.8.16.6000]]</f>
        <v>0</v>
      </c>
      <c r="I197">
        <f>Tabela3[[#This Row],[Capacitação de Facilitadores 0148959-94.2024.8.16.6000]]</f>
        <v>0</v>
      </c>
      <c r="J197">
        <f>Tabela3[[#This Row],[Acessibilidade e Inclusão - 0148938-21.2024.8.16.6000]]</f>
        <v>0</v>
      </c>
      <c r="K197">
        <f>Tabela3[[#This Row],[Política de Prevenção e Enfrentamento do Assédio Moral, do Assédio Sexual e da Discriminação.0148908-83.2024.8.16.6000]]</f>
        <v>0</v>
      </c>
      <c r="L197">
        <f>Tabela3[[#This Row],[SOCIOAMBIENTAL]]</f>
        <v>0</v>
      </c>
      <c r="M197" t="str">
        <f>Tabela3[[#This Row],[SUSTENTABILIDADE
https://portal.tjpr.jus.br/portletforms/frm.do?idFormulario=7430
0017859-16.2024.8.16.6000]]</f>
        <v>sustentabilidade</v>
      </c>
      <c r="N197">
        <f>Tabela3[[#This Row],[CURSO PARA MAGISTRADOS]]</f>
        <v>0</v>
      </c>
      <c r="O197">
        <f>Tabela3[[#This Row],[LIVRO DE REGISTRO]]</f>
        <v>0</v>
      </c>
      <c r="P197">
        <f>Tabela3[[#This Row],[DATA DO ULTIMO REGISTRO]]</f>
        <v>0</v>
      </c>
      <c r="Q197">
        <f>Tabela3[[#This Row],[REG DE INSTRUTORES2]]</f>
        <v>0</v>
      </c>
      <c r="R197">
        <f>Tabela3[[#This Row],[REGISTRO DE INSTRUTORES NO SEI]]</f>
        <v>0</v>
      </c>
      <c r="S197">
        <f>Tabela3[[#This Row],[2021]]</f>
        <v>0</v>
      </c>
      <c r="T197">
        <f>Tabela3[[#This Row],[2022]]</f>
        <v>0</v>
      </c>
      <c r="U197">
        <f>Tabela3[[#This Row],[2023]]</f>
        <v>0</v>
      </c>
      <c r="V197">
        <f>Tabela3[[#This Row],[REGISTRO NO SEI/2024]]</f>
        <v>0</v>
      </c>
      <c r="W197">
        <f>Tabela3[[#This Row],[2024]]</f>
        <v>0</v>
      </c>
      <c r="X197">
        <f>Tabela3[[#This Row],[REGISTRO NO SEI/2025]]</f>
        <v>0</v>
      </c>
      <c r="Y197">
        <f>Tabela3[[#This Row],[TOTAL CERTIFICADOS EMITIDOS/2025]]</f>
        <v>0</v>
      </c>
      <c r="Z197">
        <f>Tabela3[[#This Row],[1º trim/2025]]</f>
        <v>0</v>
      </c>
      <c r="AA197">
        <f>Tabela3[[#This Row],[2º trim/2025]]</f>
        <v>0</v>
      </c>
      <c r="AB197">
        <f>Tabela3[[#This Row],[3º trim/2025]]</f>
        <v>0</v>
      </c>
      <c r="AC197">
        <f>Tabela3[[#This Row],[4º trim/2025]]</f>
        <v>0</v>
      </c>
    </row>
    <row r="198" spans="1:29" x14ac:dyDescent="0.25">
      <c r="A198" s="293">
        <f>Tabela3[[#This Row],[MODALIDADE]]</f>
        <v>0</v>
      </c>
      <c r="B198" s="293">
        <f>Tabela3[[#This Row],[ID DA PLANILHA]]</f>
        <v>197</v>
      </c>
      <c r="C198" s="293">
        <f>Tabela3[[#This Row],[ANO]]</f>
        <v>1</v>
      </c>
      <c r="D198" s="293">
        <f>Tabela3[[#This Row],[SEI]]</f>
        <v>0</v>
      </c>
      <c r="E198" s="294" t="str">
        <f>Tabela3[[#This Row],[NOME DO Curso]]</f>
        <v>Elemental Legal English</v>
      </c>
      <c r="F198" s="294">
        <f>Tabela3[[#This Row],[NENHUMA CLASSIFICAÇÃO COPILOT]]</f>
        <v>0</v>
      </c>
      <c r="G198">
        <f>Tabela3[[#This Row],[Capacitação em Direitos Humanos, Gênero, Raça e Etnia; e em Depoimento Especial" - 0148945-13.2024.8.16.6000]]</f>
        <v>0</v>
      </c>
      <c r="H198">
        <f>Tabela3[[#This Row],[Justiça Restaurativa - 0148919-15.2024.8.16.6000]]</f>
        <v>0</v>
      </c>
      <c r="I198">
        <f>Tabela3[[#This Row],[Capacitação de Facilitadores 0148959-94.2024.8.16.6000]]</f>
        <v>0</v>
      </c>
      <c r="J198">
        <f>Tabela3[[#This Row],[Acessibilidade e Inclusão - 0148938-21.2024.8.16.6000]]</f>
        <v>0</v>
      </c>
      <c r="K198">
        <f>Tabela3[[#This Row],[Política de Prevenção e Enfrentamento do Assédio Moral, do Assédio Sexual e da Discriminação.0148908-83.2024.8.16.6000]]</f>
        <v>0</v>
      </c>
      <c r="L198">
        <f>Tabela3[[#This Row],[SOCIOAMBIENTAL]]</f>
        <v>0</v>
      </c>
      <c r="M198">
        <f>Tabela3[[#This Row],[SUSTENTABILIDADE
https://portal.tjpr.jus.br/portletforms/frm.do?idFormulario=7430
0017859-16.2024.8.16.6000]]</f>
        <v>0</v>
      </c>
      <c r="N198">
        <f>Tabela3[[#This Row],[CURSO PARA MAGISTRADOS]]</f>
        <v>0</v>
      </c>
      <c r="O198">
        <f>Tabela3[[#This Row],[LIVRO DE REGISTRO]]</f>
        <v>0</v>
      </c>
      <c r="P198">
        <f>Tabela3[[#This Row],[DATA DO ULTIMO REGISTRO]]</f>
        <v>0</v>
      </c>
      <c r="Q198">
        <f>Tabela3[[#This Row],[REG DE INSTRUTORES2]]</f>
        <v>0</v>
      </c>
      <c r="R198">
        <f>Tabela3[[#This Row],[REGISTRO DE INSTRUTORES NO SEI]]</f>
        <v>0</v>
      </c>
      <c r="S198">
        <f>Tabela3[[#This Row],[2021]]</f>
        <v>0</v>
      </c>
      <c r="T198">
        <f>Tabela3[[#This Row],[2022]]</f>
        <v>0</v>
      </c>
      <c r="U198">
        <f>Tabela3[[#This Row],[2023]]</f>
        <v>0</v>
      </c>
      <c r="V198">
        <f>Tabela3[[#This Row],[REGISTRO NO SEI/2024]]</f>
        <v>0</v>
      </c>
      <c r="W198">
        <f>Tabela3[[#This Row],[2024]]</f>
        <v>0</v>
      </c>
      <c r="X198">
        <f>Tabela3[[#This Row],[REGISTRO NO SEI/2025]]</f>
        <v>0</v>
      </c>
      <c r="Y198">
        <f>Tabela3[[#This Row],[TOTAL CERTIFICADOS EMITIDOS/2025]]</f>
        <v>0</v>
      </c>
      <c r="Z198">
        <f>Tabela3[[#This Row],[1º trim/2025]]</f>
        <v>0</v>
      </c>
      <c r="AA198">
        <f>Tabela3[[#This Row],[2º trim/2025]]</f>
        <v>0</v>
      </c>
      <c r="AB198">
        <f>Tabela3[[#This Row],[3º trim/2025]]</f>
        <v>0</v>
      </c>
      <c r="AC198">
        <f>Tabela3[[#This Row],[4º trim/2025]]</f>
        <v>0</v>
      </c>
    </row>
    <row r="199" spans="1:29" x14ac:dyDescent="0.25">
      <c r="A199" s="293">
        <f>Tabela3[[#This Row],[MODALIDADE]]</f>
        <v>0</v>
      </c>
      <c r="B199" s="293">
        <f>Tabela3[[#This Row],[ID DA PLANILHA]]</f>
        <v>198</v>
      </c>
      <c r="C199" s="293">
        <f>Tabela3[[#This Row],[ANO]]</f>
        <v>1</v>
      </c>
      <c r="D199" s="293">
        <f>Tabela3[[#This Row],[SEI]]</f>
        <v>0</v>
      </c>
      <c r="E199" s="294" t="str">
        <f>Tabela3[[#This Row],[NOME DO Curso]]</f>
        <v>Encontro sobre Justiça Restaurativa no Sistema Criminal</v>
      </c>
      <c r="F199" s="294">
        <f>Tabela3[[#This Row],[NENHUMA CLASSIFICAÇÃO COPILOT]]</f>
        <v>0</v>
      </c>
      <c r="G199">
        <f>Tabela3[[#This Row],[Capacitação em Direitos Humanos, Gênero, Raça e Etnia; e em Depoimento Especial" - 0148945-13.2024.8.16.6000]]</f>
        <v>0</v>
      </c>
      <c r="H199">
        <f>Tabela3[[#This Row],[Justiça Restaurativa - 0148919-15.2024.8.16.6000]]</f>
        <v>0</v>
      </c>
      <c r="I199">
        <f>Tabela3[[#This Row],[Capacitação de Facilitadores 0148959-94.2024.8.16.6000]]</f>
        <v>0</v>
      </c>
      <c r="J199">
        <f>Tabela3[[#This Row],[Acessibilidade e Inclusão - 0148938-21.2024.8.16.6000]]</f>
        <v>0</v>
      </c>
      <c r="K199">
        <f>Tabela3[[#This Row],[Política de Prevenção e Enfrentamento do Assédio Moral, do Assédio Sexual e da Discriminação.0148908-83.2024.8.16.6000]]</f>
        <v>0</v>
      </c>
      <c r="L199">
        <f>Tabela3[[#This Row],[SOCIOAMBIENTAL]]</f>
        <v>0</v>
      </c>
      <c r="M199">
        <f>Tabela3[[#This Row],[SUSTENTABILIDADE
https://portal.tjpr.jus.br/portletforms/frm.do?idFormulario=7430
0017859-16.2024.8.16.6000]]</f>
        <v>0</v>
      </c>
      <c r="N199">
        <f>Tabela3[[#This Row],[CURSO PARA MAGISTRADOS]]</f>
        <v>0</v>
      </c>
      <c r="O199">
        <f>Tabela3[[#This Row],[LIVRO DE REGISTRO]]</f>
        <v>0</v>
      </c>
      <c r="P199">
        <f>Tabela3[[#This Row],[DATA DO ULTIMO REGISTRO]]</f>
        <v>0</v>
      </c>
      <c r="Q199">
        <f>Tabela3[[#This Row],[REG DE INSTRUTORES2]]</f>
        <v>0</v>
      </c>
      <c r="R199">
        <f>Tabela3[[#This Row],[REGISTRO DE INSTRUTORES NO SEI]]</f>
        <v>0</v>
      </c>
      <c r="S199">
        <f>Tabela3[[#This Row],[2021]]</f>
        <v>0</v>
      </c>
      <c r="T199">
        <f>Tabela3[[#This Row],[2022]]</f>
        <v>0</v>
      </c>
      <c r="U199">
        <f>Tabela3[[#This Row],[2023]]</f>
        <v>0</v>
      </c>
      <c r="V199">
        <f>Tabela3[[#This Row],[REGISTRO NO SEI/2024]]</f>
        <v>0</v>
      </c>
      <c r="W199">
        <f>Tabela3[[#This Row],[2024]]</f>
        <v>0</v>
      </c>
      <c r="X199">
        <f>Tabela3[[#This Row],[REGISTRO NO SEI/2025]]</f>
        <v>0</v>
      </c>
      <c r="Y199">
        <f>Tabela3[[#This Row],[TOTAL CERTIFICADOS EMITIDOS/2025]]</f>
        <v>0</v>
      </c>
      <c r="Z199">
        <f>Tabela3[[#This Row],[1º trim/2025]]</f>
        <v>0</v>
      </c>
      <c r="AA199">
        <f>Tabela3[[#This Row],[2º trim/2025]]</f>
        <v>0</v>
      </c>
      <c r="AB199">
        <f>Tabela3[[#This Row],[3º trim/2025]]</f>
        <v>0</v>
      </c>
      <c r="AC199">
        <f>Tabela3[[#This Row],[4º trim/2025]]</f>
        <v>0</v>
      </c>
    </row>
    <row r="200" spans="1:29" x14ac:dyDescent="0.25">
      <c r="A200" s="293">
        <f>Tabela3[[#This Row],[MODALIDADE]]</f>
        <v>0</v>
      </c>
      <c r="B200" s="293">
        <f>Tabela3[[#This Row],[ID DA PLANILHA]]</f>
        <v>199</v>
      </c>
      <c r="C200" s="293">
        <f>Tabela3[[#This Row],[ANO]]</f>
        <v>1</v>
      </c>
      <c r="D200" s="293">
        <f>Tabela3[[#This Row],[SEI]]</f>
        <v>0</v>
      </c>
      <c r="E200" s="294" t="str">
        <f>Tabela3[[#This Row],[NOME DO Curso]]</f>
        <v>Envio relatórios mediação</v>
      </c>
      <c r="F200" s="294">
        <f>Tabela3[[#This Row],[NENHUMA CLASSIFICAÇÃO COPILOT]]</f>
        <v>0</v>
      </c>
      <c r="G200">
        <f>Tabela3[[#This Row],[Capacitação em Direitos Humanos, Gênero, Raça e Etnia; e em Depoimento Especial" - 0148945-13.2024.8.16.6000]]</f>
        <v>0</v>
      </c>
      <c r="H200">
        <f>Tabela3[[#This Row],[Justiça Restaurativa - 0148919-15.2024.8.16.6000]]</f>
        <v>0</v>
      </c>
      <c r="I200">
        <f>Tabela3[[#This Row],[Capacitação de Facilitadores 0148959-94.2024.8.16.6000]]</f>
        <v>0</v>
      </c>
      <c r="J200">
        <f>Tabela3[[#This Row],[Acessibilidade e Inclusão - 0148938-21.2024.8.16.6000]]</f>
        <v>0</v>
      </c>
      <c r="K200">
        <f>Tabela3[[#This Row],[Política de Prevenção e Enfrentamento do Assédio Moral, do Assédio Sexual e da Discriminação.0148908-83.2024.8.16.6000]]</f>
        <v>0</v>
      </c>
      <c r="L200">
        <f>Tabela3[[#This Row],[SOCIOAMBIENTAL]]</f>
        <v>0</v>
      </c>
      <c r="M200">
        <f>Tabela3[[#This Row],[SUSTENTABILIDADE
https://portal.tjpr.jus.br/portletforms/frm.do?idFormulario=7430
0017859-16.2024.8.16.6000]]</f>
        <v>0</v>
      </c>
      <c r="N200">
        <f>Tabela3[[#This Row],[CURSO PARA MAGISTRADOS]]</f>
        <v>0</v>
      </c>
      <c r="O200">
        <f>Tabela3[[#This Row],[LIVRO DE REGISTRO]]</f>
        <v>0</v>
      </c>
      <c r="P200">
        <f>Tabela3[[#This Row],[DATA DO ULTIMO REGISTRO]]</f>
        <v>0</v>
      </c>
      <c r="Q200">
        <f>Tabela3[[#This Row],[REG DE INSTRUTORES2]]</f>
        <v>0</v>
      </c>
      <c r="R200">
        <f>Tabela3[[#This Row],[REGISTRO DE INSTRUTORES NO SEI]]</f>
        <v>0</v>
      </c>
      <c r="S200">
        <f>Tabela3[[#This Row],[2021]]</f>
        <v>0</v>
      </c>
      <c r="T200">
        <f>Tabela3[[#This Row],[2022]]</f>
        <v>0</v>
      </c>
      <c r="U200">
        <f>Tabela3[[#This Row],[2023]]</f>
        <v>0</v>
      </c>
      <c r="V200">
        <f>Tabela3[[#This Row],[REGISTRO NO SEI/2024]]</f>
        <v>0</v>
      </c>
      <c r="W200">
        <f>Tabela3[[#This Row],[2024]]</f>
        <v>0</v>
      </c>
      <c r="X200">
        <f>Tabela3[[#This Row],[REGISTRO NO SEI/2025]]</f>
        <v>0</v>
      </c>
      <c r="Y200">
        <f>Tabela3[[#This Row],[TOTAL CERTIFICADOS EMITIDOS/2025]]</f>
        <v>0</v>
      </c>
      <c r="Z200">
        <f>Tabela3[[#This Row],[1º trim/2025]]</f>
        <v>0</v>
      </c>
      <c r="AA200">
        <f>Tabela3[[#This Row],[2º trim/2025]]</f>
        <v>0</v>
      </c>
      <c r="AB200">
        <f>Tabela3[[#This Row],[3º trim/2025]]</f>
        <v>0</v>
      </c>
      <c r="AC200">
        <f>Tabela3[[#This Row],[4º trim/2025]]</f>
        <v>0</v>
      </c>
    </row>
    <row r="201" spans="1:29" x14ac:dyDescent="0.25">
      <c r="A201" s="293">
        <f>Tabela3[[#This Row],[MODALIDADE]]</f>
        <v>0</v>
      </c>
      <c r="B201" s="293">
        <f>Tabela3[[#This Row],[ID DA PLANILHA]]</f>
        <v>200</v>
      </c>
      <c r="C201" s="293">
        <f>Tabela3[[#This Row],[ANO]]</f>
        <v>1</v>
      </c>
      <c r="D201" s="293">
        <f>Tabela3[[#This Row],[SEI]]</f>
        <v>0</v>
      </c>
      <c r="E201" s="294" t="str">
        <f>Tabela3[[#This Row],[NOME DO Curso]]</f>
        <v>Escola Judicial do Paraná | Tribunal de Justiça do Paraná</v>
      </c>
      <c r="F201" s="294">
        <f>Tabela3[[#This Row],[NENHUMA CLASSIFICAÇÃO COPILOT]]</f>
        <v>0</v>
      </c>
      <c r="G201">
        <f>Tabela3[[#This Row],[Capacitação em Direitos Humanos, Gênero, Raça e Etnia; e em Depoimento Especial" - 0148945-13.2024.8.16.6000]]</f>
        <v>0</v>
      </c>
      <c r="H201">
        <f>Tabela3[[#This Row],[Justiça Restaurativa - 0148919-15.2024.8.16.6000]]</f>
        <v>0</v>
      </c>
      <c r="I201">
        <f>Tabela3[[#This Row],[Capacitação de Facilitadores 0148959-94.2024.8.16.6000]]</f>
        <v>0</v>
      </c>
      <c r="J201">
        <f>Tabela3[[#This Row],[Acessibilidade e Inclusão - 0148938-21.2024.8.16.6000]]</f>
        <v>0</v>
      </c>
      <c r="K201">
        <f>Tabela3[[#This Row],[Política de Prevenção e Enfrentamento do Assédio Moral, do Assédio Sexual e da Discriminação.0148908-83.2024.8.16.6000]]</f>
        <v>0</v>
      </c>
      <c r="L201">
        <f>Tabela3[[#This Row],[SOCIOAMBIENTAL]]</f>
        <v>0</v>
      </c>
      <c r="M201">
        <f>Tabela3[[#This Row],[SUSTENTABILIDADE
https://portal.tjpr.jus.br/portletforms/frm.do?idFormulario=7430
0017859-16.2024.8.16.6000]]</f>
        <v>0</v>
      </c>
      <c r="N201">
        <f>Tabela3[[#This Row],[CURSO PARA MAGISTRADOS]]</f>
        <v>0</v>
      </c>
      <c r="O201">
        <f>Tabela3[[#This Row],[LIVRO DE REGISTRO]]</f>
        <v>0</v>
      </c>
      <c r="P201">
        <f>Tabela3[[#This Row],[DATA DO ULTIMO REGISTRO]]</f>
        <v>0</v>
      </c>
      <c r="Q201">
        <f>Tabela3[[#This Row],[REG DE INSTRUTORES2]]</f>
        <v>0</v>
      </c>
      <c r="R201">
        <f>Tabela3[[#This Row],[REGISTRO DE INSTRUTORES NO SEI]]</f>
        <v>0</v>
      </c>
      <c r="S201">
        <f>Tabela3[[#This Row],[2021]]</f>
        <v>0</v>
      </c>
      <c r="T201">
        <f>Tabela3[[#This Row],[2022]]</f>
        <v>0</v>
      </c>
      <c r="U201">
        <f>Tabela3[[#This Row],[2023]]</f>
        <v>0</v>
      </c>
      <c r="V201">
        <f>Tabela3[[#This Row],[REGISTRO NO SEI/2024]]</f>
        <v>0</v>
      </c>
      <c r="W201">
        <f>Tabela3[[#This Row],[2024]]</f>
        <v>0</v>
      </c>
      <c r="X201">
        <f>Tabela3[[#This Row],[REGISTRO NO SEI/2025]]</f>
        <v>0</v>
      </c>
      <c r="Y201">
        <f>Tabela3[[#This Row],[TOTAL CERTIFICADOS EMITIDOS/2025]]</f>
        <v>0</v>
      </c>
      <c r="Z201">
        <f>Tabela3[[#This Row],[1º trim/2025]]</f>
        <v>0</v>
      </c>
      <c r="AA201">
        <f>Tabela3[[#This Row],[2º trim/2025]]</f>
        <v>0</v>
      </c>
      <c r="AB201">
        <f>Tabela3[[#This Row],[3º trim/2025]]</f>
        <v>0</v>
      </c>
      <c r="AC201">
        <f>Tabela3[[#This Row],[4º trim/2025]]</f>
        <v>0</v>
      </c>
    </row>
    <row r="202" spans="1:29" x14ac:dyDescent="0.25">
      <c r="A202" s="293">
        <f>Tabela3[[#This Row],[MODALIDADE]]</f>
        <v>0</v>
      </c>
      <c r="B202" s="293">
        <f>Tabela3[[#This Row],[ID DA PLANILHA]]</f>
        <v>201</v>
      </c>
      <c r="C202" s="293">
        <f>Tabela3[[#This Row],[ANO]]</f>
        <v>1</v>
      </c>
      <c r="D202" s="293">
        <f>Tabela3[[#This Row],[SEI]]</f>
        <v>0</v>
      </c>
      <c r="E202" s="294" t="str">
        <f>Tabela3[[#This Row],[NOME DO Curso]]</f>
        <v>Excelência no Atendimento</v>
      </c>
      <c r="F202" s="294">
        <f>Tabela3[[#This Row],[NENHUMA CLASSIFICAÇÃO COPILOT]]</f>
        <v>0</v>
      </c>
      <c r="G202">
        <f>Tabela3[[#This Row],[Capacitação em Direitos Humanos, Gênero, Raça e Etnia; e em Depoimento Especial" - 0148945-13.2024.8.16.6000]]</f>
        <v>0</v>
      </c>
      <c r="H202">
        <f>Tabela3[[#This Row],[Justiça Restaurativa - 0148919-15.2024.8.16.6000]]</f>
        <v>0</v>
      </c>
      <c r="I202">
        <f>Tabela3[[#This Row],[Capacitação de Facilitadores 0148959-94.2024.8.16.6000]]</f>
        <v>0</v>
      </c>
      <c r="J202">
        <f>Tabela3[[#This Row],[Acessibilidade e Inclusão - 0148938-21.2024.8.16.6000]]</f>
        <v>0</v>
      </c>
      <c r="K202">
        <f>Tabela3[[#This Row],[Política de Prevenção e Enfrentamento do Assédio Moral, do Assédio Sexual e da Discriminação.0148908-83.2024.8.16.6000]]</f>
        <v>0</v>
      </c>
      <c r="L202">
        <f>Tabela3[[#This Row],[SOCIOAMBIENTAL]]</f>
        <v>0</v>
      </c>
      <c r="M202">
        <f>Tabela3[[#This Row],[SUSTENTABILIDADE
https://portal.tjpr.jus.br/portletforms/frm.do?idFormulario=7430
0017859-16.2024.8.16.6000]]</f>
        <v>0</v>
      </c>
      <c r="N202">
        <f>Tabela3[[#This Row],[CURSO PARA MAGISTRADOS]]</f>
        <v>0</v>
      </c>
      <c r="O202">
        <f>Tabela3[[#This Row],[LIVRO DE REGISTRO]]</f>
        <v>0</v>
      </c>
      <c r="P202">
        <f>Tabela3[[#This Row],[DATA DO ULTIMO REGISTRO]]</f>
        <v>0</v>
      </c>
      <c r="Q202">
        <f>Tabela3[[#This Row],[REG DE INSTRUTORES2]]</f>
        <v>0</v>
      </c>
      <c r="R202">
        <f>Tabela3[[#This Row],[REGISTRO DE INSTRUTORES NO SEI]]</f>
        <v>0</v>
      </c>
      <c r="S202">
        <f>Tabela3[[#This Row],[2021]]</f>
        <v>0</v>
      </c>
      <c r="T202">
        <f>Tabela3[[#This Row],[2022]]</f>
        <v>0</v>
      </c>
      <c r="U202">
        <f>Tabela3[[#This Row],[2023]]</f>
        <v>0</v>
      </c>
      <c r="V202">
        <f>Tabela3[[#This Row],[REGISTRO NO SEI/2024]]</f>
        <v>0</v>
      </c>
      <c r="W202">
        <f>Tabela3[[#This Row],[2024]]</f>
        <v>0</v>
      </c>
      <c r="X202">
        <f>Tabela3[[#This Row],[REGISTRO NO SEI/2025]]</f>
        <v>0</v>
      </c>
      <c r="Y202">
        <f>Tabela3[[#This Row],[TOTAL CERTIFICADOS EMITIDOS/2025]]</f>
        <v>0</v>
      </c>
      <c r="Z202">
        <f>Tabela3[[#This Row],[1º trim/2025]]</f>
        <v>0</v>
      </c>
      <c r="AA202">
        <f>Tabela3[[#This Row],[2º trim/2025]]</f>
        <v>0</v>
      </c>
      <c r="AB202">
        <f>Tabela3[[#This Row],[3º trim/2025]]</f>
        <v>0</v>
      </c>
      <c r="AC202">
        <f>Tabela3[[#This Row],[4º trim/2025]]</f>
        <v>0</v>
      </c>
    </row>
    <row r="203" spans="1:29" x14ac:dyDescent="0.25">
      <c r="A203" s="293">
        <f>Tabela3[[#This Row],[MODALIDADE]]</f>
        <v>0</v>
      </c>
      <c r="B203" s="293">
        <f>Tabela3[[#This Row],[ID DA PLANILHA]]</f>
        <v>202</v>
      </c>
      <c r="C203" s="293">
        <f>Tabela3[[#This Row],[ANO]]</f>
        <v>1</v>
      </c>
      <c r="D203" s="293">
        <f>Tabela3[[#This Row],[SEI]]</f>
        <v>0</v>
      </c>
      <c r="E203" s="294" t="str">
        <f>Tabela3[[#This Row],[NOME DO Curso]]</f>
        <v>Formação continuada e complementar</v>
      </c>
      <c r="F203" s="294">
        <f>Tabela3[[#This Row],[NENHUMA CLASSIFICAÇÃO COPILOT]]</f>
        <v>0</v>
      </c>
      <c r="G203">
        <f>Tabela3[[#This Row],[Capacitação em Direitos Humanos, Gênero, Raça e Etnia; e em Depoimento Especial" - 0148945-13.2024.8.16.6000]]</f>
        <v>0</v>
      </c>
      <c r="H203">
        <f>Tabela3[[#This Row],[Justiça Restaurativa - 0148919-15.2024.8.16.6000]]</f>
        <v>0</v>
      </c>
      <c r="I203">
        <f>Tabela3[[#This Row],[Capacitação de Facilitadores 0148959-94.2024.8.16.6000]]</f>
        <v>0</v>
      </c>
      <c r="J203">
        <f>Tabela3[[#This Row],[Acessibilidade e Inclusão - 0148938-21.2024.8.16.6000]]</f>
        <v>0</v>
      </c>
      <c r="K203">
        <f>Tabela3[[#This Row],[Política de Prevenção e Enfrentamento do Assédio Moral, do Assédio Sexual e da Discriminação.0148908-83.2024.8.16.6000]]</f>
        <v>0</v>
      </c>
      <c r="L203">
        <f>Tabela3[[#This Row],[SOCIOAMBIENTAL]]</f>
        <v>0</v>
      </c>
      <c r="M203">
        <f>Tabela3[[#This Row],[SUSTENTABILIDADE
https://portal.tjpr.jus.br/portletforms/frm.do?idFormulario=7430
0017859-16.2024.8.16.6000]]</f>
        <v>0</v>
      </c>
      <c r="N203">
        <f>Tabela3[[#This Row],[CURSO PARA MAGISTRADOS]]</f>
        <v>0</v>
      </c>
      <c r="O203">
        <f>Tabela3[[#This Row],[LIVRO DE REGISTRO]]</f>
        <v>0</v>
      </c>
      <c r="P203">
        <f>Tabela3[[#This Row],[DATA DO ULTIMO REGISTRO]]</f>
        <v>0</v>
      </c>
      <c r="Q203">
        <f>Tabela3[[#This Row],[REG DE INSTRUTORES2]]</f>
        <v>0</v>
      </c>
      <c r="R203">
        <f>Tabela3[[#This Row],[REGISTRO DE INSTRUTORES NO SEI]]</f>
        <v>0</v>
      </c>
      <c r="S203">
        <f>Tabela3[[#This Row],[2021]]</f>
        <v>0</v>
      </c>
      <c r="T203">
        <f>Tabela3[[#This Row],[2022]]</f>
        <v>0</v>
      </c>
      <c r="U203">
        <f>Tabela3[[#This Row],[2023]]</f>
        <v>0</v>
      </c>
      <c r="V203">
        <f>Tabela3[[#This Row],[REGISTRO NO SEI/2024]]</f>
        <v>0</v>
      </c>
      <c r="W203">
        <f>Tabela3[[#This Row],[2024]]</f>
        <v>0</v>
      </c>
      <c r="X203">
        <f>Tabela3[[#This Row],[REGISTRO NO SEI/2025]]</f>
        <v>0</v>
      </c>
      <c r="Y203">
        <f>Tabela3[[#This Row],[TOTAL CERTIFICADOS EMITIDOS/2025]]</f>
        <v>0</v>
      </c>
      <c r="Z203">
        <f>Tabela3[[#This Row],[1º trim/2025]]</f>
        <v>0</v>
      </c>
      <c r="AA203">
        <f>Tabela3[[#This Row],[2º trim/2025]]</f>
        <v>0</v>
      </c>
      <c r="AB203">
        <f>Tabela3[[#This Row],[3º trim/2025]]</f>
        <v>0</v>
      </c>
      <c r="AC203">
        <f>Tabela3[[#This Row],[4º trim/2025]]</f>
        <v>0</v>
      </c>
    </row>
    <row r="204" spans="1:29" x14ac:dyDescent="0.25">
      <c r="A204" s="293">
        <f>Tabela3[[#This Row],[MODALIDADE]]</f>
        <v>0</v>
      </c>
      <c r="B204" s="293">
        <f>Tabela3[[#This Row],[ID DA PLANILHA]]</f>
        <v>203</v>
      </c>
      <c r="C204" s="293">
        <f>Tabela3[[#This Row],[ANO]]</f>
        <v>1</v>
      </c>
      <c r="D204" s="293">
        <f>Tabela3[[#This Row],[SEI]]</f>
        <v>0</v>
      </c>
      <c r="E204" s="294" t="str">
        <f>Tabela3[[#This Row],[NOME DO Curso]]</f>
        <v>Formação de Assistentes de Direção do Fórum</v>
      </c>
      <c r="F204" s="294">
        <f>Tabela3[[#This Row],[NENHUMA CLASSIFICAÇÃO COPILOT]]</f>
        <v>0</v>
      </c>
      <c r="G204">
        <f>Tabela3[[#This Row],[Capacitação em Direitos Humanos, Gênero, Raça e Etnia; e em Depoimento Especial" - 0148945-13.2024.8.16.6000]]</f>
        <v>0</v>
      </c>
      <c r="H204">
        <f>Tabela3[[#This Row],[Justiça Restaurativa - 0148919-15.2024.8.16.6000]]</f>
        <v>0</v>
      </c>
      <c r="I204">
        <f>Tabela3[[#This Row],[Capacitação de Facilitadores 0148959-94.2024.8.16.6000]]</f>
        <v>0</v>
      </c>
      <c r="J204">
        <f>Tabela3[[#This Row],[Acessibilidade e Inclusão - 0148938-21.2024.8.16.6000]]</f>
        <v>0</v>
      </c>
      <c r="K204">
        <f>Tabela3[[#This Row],[Política de Prevenção e Enfrentamento do Assédio Moral, do Assédio Sexual e da Discriminação.0148908-83.2024.8.16.6000]]</f>
        <v>0</v>
      </c>
      <c r="L204">
        <f>Tabela3[[#This Row],[SOCIOAMBIENTAL]]</f>
        <v>0</v>
      </c>
      <c r="M204">
        <f>Tabela3[[#This Row],[SUSTENTABILIDADE
https://portal.tjpr.jus.br/portletforms/frm.do?idFormulario=7430
0017859-16.2024.8.16.6000]]</f>
        <v>0</v>
      </c>
      <c r="N204">
        <f>Tabela3[[#This Row],[CURSO PARA MAGISTRADOS]]</f>
        <v>0</v>
      </c>
      <c r="O204">
        <f>Tabela3[[#This Row],[LIVRO DE REGISTRO]]</f>
        <v>0</v>
      </c>
      <c r="P204">
        <f>Tabela3[[#This Row],[DATA DO ULTIMO REGISTRO]]</f>
        <v>0</v>
      </c>
      <c r="Q204">
        <f>Tabela3[[#This Row],[REG DE INSTRUTORES2]]</f>
        <v>0</v>
      </c>
      <c r="R204">
        <f>Tabela3[[#This Row],[REGISTRO DE INSTRUTORES NO SEI]]</f>
        <v>0</v>
      </c>
      <c r="S204">
        <f>Tabela3[[#This Row],[2021]]</f>
        <v>0</v>
      </c>
      <c r="T204">
        <f>Tabela3[[#This Row],[2022]]</f>
        <v>0</v>
      </c>
      <c r="U204">
        <f>Tabela3[[#This Row],[2023]]</f>
        <v>0</v>
      </c>
      <c r="V204">
        <f>Tabela3[[#This Row],[REGISTRO NO SEI/2024]]</f>
        <v>0</v>
      </c>
      <c r="W204">
        <f>Tabela3[[#This Row],[2024]]</f>
        <v>0</v>
      </c>
      <c r="X204">
        <f>Tabela3[[#This Row],[REGISTRO NO SEI/2025]]</f>
        <v>0</v>
      </c>
      <c r="Y204">
        <f>Tabela3[[#This Row],[TOTAL CERTIFICADOS EMITIDOS/2025]]</f>
        <v>0</v>
      </c>
      <c r="Z204">
        <f>Tabela3[[#This Row],[1º trim/2025]]</f>
        <v>0</v>
      </c>
      <c r="AA204">
        <f>Tabela3[[#This Row],[2º trim/2025]]</f>
        <v>0</v>
      </c>
      <c r="AB204">
        <f>Tabela3[[#This Row],[3º trim/2025]]</f>
        <v>0</v>
      </c>
      <c r="AC204">
        <f>Tabela3[[#This Row],[4º trim/2025]]</f>
        <v>0</v>
      </c>
    </row>
    <row r="205" spans="1:29" x14ac:dyDescent="0.25">
      <c r="A205" s="293">
        <f>Tabela3[[#This Row],[MODALIDADE]]</f>
        <v>0</v>
      </c>
      <c r="B205" s="293">
        <f>Tabela3[[#This Row],[ID DA PLANILHA]]</f>
        <v>204</v>
      </c>
      <c r="C205" s="293">
        <f>Tabela3[[#This Row],[ANO]]</f>
        <v>1</v>
      </c>
      <c r="D205" s="293">
        <f>Tabela3[[#This Row],[SEI]]</f>
        <v>0</v>
      </c>
      <c r="E205" s="294" t="str">
        <f>Tabela3[[#This Row],[NOME DO Curso]]</f>
        <v>Formação de Brigadistas - Colorado</v>
      </c>
      <c r="F205" s="294">
        <f>Tabela3[[#This Row],[NENHUMA CLASSIFICAÇÃO COPILOT]]</f>
        <v>0</v>
      </c>
      <c r="G205">
        <f>Tabela3[[#This Row],[Capacitação em Direitos Humanos, Gênero, Raça e Etnia; e em Depoimento Especial" - 0148945-13.2024.8.16.6000]]</f>
        <v>0</v>
      </c>
      <c r="H205">
        <f>Tabela3[[#This Row],[Justiça Restaurativa - 0148919-15.2024.8.16.6000]]</f>
        <v>0</v>
      </c>
      <c r="I205">
        <f>Tabela3[[#This Row],[Capacitação de Facilitadores 0148959-94.2024.8.16.6000]]</f>
        <v>0</v>
      </c>
      <c r="J205">
        <f>Tabela3[[#This Row],[Acessibilidade e Inclusão - 0148938-21.2024.8.16.6000]]</f>
        <v>0</v>
      </c>
      <c r="K205">
        <f>Tabela3[[#This Row],[Política de Prevenção e Enfrentamento do Assédio Moral, do Assédio Sexual e da Discriminação.0148908-83.2024.8.16.6000]]</f>
        <v>0</v>
      </c>
      <c r="L205">
        <f>Tabela3[[#This Row],[SOCIOAMBIENTAL]]</f>
        <v>0</v>
      </c>
      <c r="M205">
        <f>Tabela3[[#This Row],[SUSTENTABILIDADE
https://portal.tjpr.jus.br/portletforms/frm.do?idFormulario=7430
0017859-16.2024.8.16.6000]]</f>
        <v>0</v>
      </c>
      <c r="N205">
        <f>Tabela3[[#This Row],[CURSO PARA MAGISTRADOS]]</f>
        <v>0</v>
      </c>
      <c r="O205">
        <f>Tabela3[[#This Row],[LIVRO DE REGISTRO]]</f>
        <v>0</v>
      </c>
      <c r="P205">
        <f>Tabela3[[#This Row],[DATA DO ULTIMO REGISTRO]]</f>
        <v>0</v>
      </c>
      <c r="Q205">
        <f>Tabela3[[#This Row],[REG DE INSTRUTORES2]]</f>
        <v>0</v>
      </c>
      <c r="R205">
        <f>Tabela3[[#This Row],[REGISTRO DE INSTRUTORES NO SEI]]</f>
        <v>0</v>
      </c>
      <c r="S205">
        <f>Tabela3[[#This Row],[2021]]</f>
        <v>0</v>
      </c>
      <c r="T205">
        <f>Tabela3[[#This Row],[2022]]</f>
        <v>0</v>
      </c>
      <c r="U205">
        <f>Tabela3[[#This Row],[2023]]</f>
        <v>0</v>
      </c>
      <c r="V205">
        <f>Tabela3[[#This Row],[REGISTRO NO SEI/2024]]</f>
        <v>0</v>
      </c>
      <c r="W205">
        <f>Tabela3[[#This Row],[2024]]</f>
        <v>0</v>
      </c>
      <c r="X205">
        <f>Tabela3[[#This Row],[REGISTRO NO SEI/2025]]</f>
        <v>0</v>
      </c>
      <c r="Y205">
        <f>Tabela3[[#This Row],[TOTAL CERTIFICADOS EMITIDOS/2025]]</f>
        <v>0</v>
      </c>
      <c r="Z205">
        <f>Tabela3[[#This Row],[1º trim/2025]]</f>
        <v>0</v>
      </c>
      <c r="AA205">
        <f>Tabela3[[#This Row],[2º trim/2025]]</f>
        <v>0</v>
      </c>
      <c r="AB205">
        <f>Tabela3[[#This Row],[3º trim/2025]]</f>
        <v>0</v>
      </c>
      <c r="AC205">
        <f>Tabela3[[#This Row],[4º trim/2025]]</f>
        <v>0</v>
      </c>
    </row>
    <row r="206" spans="1:29" x14ac:dyDescent="0.25">
      <c r="A206" s="293">
        <f>Tabela3[[#This Row],[MODALIDADE]]</f>
        <v>0</v>
      </c>
      <c r="B206" s="293">
        <f>Tabela3[[#This Row],[ID DA PLANILHA]]</f>
        <v>205</v>
      </c>
      <c r="C206" s="293">
        <f>Tabela3[[#This Row],[ANO]]</f>
        <v>1</v>
      </c>
      <c r="D206" s="293">
        <f>Tabela3[[#This Row],[SEI]]</f>
        <v>0</v>
      </c>
      <c r="E206" s="294" t="str">
        <f>Tabela3[[#This Row],[NOME DO Curso]]</f>
        <v>Formação de Brigadistas - Fórum de Andirá</v>
      </c>
      <c r="F206" s="294">
        <f>Tabela3[[#This Row],[NENHUMA CLASSIFICAÇÃO COPILOT]]</f>
        <v>0</v>
      </c>
      <c r="G206">
        <f>Tabela3[[#This Row],[Capacitação em Direitos Humanos, Gênero, Raça e Etnia; e em Depoimento Especial" - 0148945-13.2024.8.16.6000]]</f>
        <v>0</v>
      </c>
      <c r="H206">
        <f>Tabela3[[#This Row],[Justiça Restaurativa - 0148919-15.2024.8.16.6000]]</f>
        <v>0</v>
      </c>
      <c r="I206">
        <f>Tabela3[[#This Row],[Capacitação de Facilitadores 0148959-94.2024.8.16.6000]]</f>
        <v>0</v>
      </c>
      <c r="J206">
        <f>Tabela3[[#This Row],[Acessibilidade e Inclusão - 0148938-21.2024.8.16.6000]]</f>
        <v>0</v>
      </c>
      <c r="K206">
        <f>Tabela3[[#This Row],[Política de Prevenção e Enfrentamento do Assédio Moral, do Assédio Sexual e da Discriminação.0148908-83.2024.8.16.6000]]</f>
        <v>0</v>
      </c>
      <c r="L206">
        <f>Tabela3[[#This Row],[SOCIOAMBIENTAL]]</f>
        <v>0</v>
      </c>
      <c r="M206">
        <f>Tabela3[[#This Row],[SUSTENTABILIDADE
https://portal.tjpr.jus.br/portletforms/frm.do?idFormulario=7430
0017859-16.2024.8.16.6000]]</f>
        <v>0</v>
      </c>
      <c r="N206">
        <f>Tabela3[[#This Row],[CURSO PARA MAGISTRADOS]]</f>
        <v>0</v>
      </c>
      <c r="O206">
        <f>Tabela3[[#This Row],[LIVRO DE REGISTRO]]</f>
        <v>0</v>
      </c>
      <c r="P206">
        <f>Tabela3[[#This Row],[DATA DO ULTIMO REGISTRO]]</f>
        <v>0</v>
      </c>
      <c r="Q206">
        <f>Tabela3[[#This Row],[REG DE INSTRUTORES2]]</f>
        <v>0</v>
      </c>
      <c r="R206">
        <f>Tabela3[[#This Row],[REGISTRO DE INSTRUTORES NO SEI]]</f>
        <v>0</v>
      </c>
      <c r="S206">
        <f>Tabela3[[#This Row],[2021]]</f>
        <v>0</v>
      </c>
      <c r="T206">
        <f>Tabela3[[#This Row],[2022]]</f>
        <v>0</v>
      </c>
      <c r="U206">
        <f>Tabela3[[#This Row],[2023]]</f>
        <v>0</v>
      </c>
      <c r="V206">
        <f>Tabela3[[#This Row],[REGISTRO NO SEI/2024]]</f>
        <v>0</v>
      </c>
      <c r="W206">
        <f>Tabela3[[#This Row],[2024]]</f>
        <v>0</v>
      </c>
      <c r="X206">
        <f>Tabela3[[#This Row],[REGISTRO NO SEI/2025]]</f>
        <v>0</v>
      </c>
      <c r="Y206">
        <f>Tabela3[[#This Row],[TOTAL CERTIFICADOS EMITIDOS/2025]]</f>
        <v>0</v>
      </c>
      <c r="Z206">
        <f>Tabela3[[#This Row],[1º trim/2025]]</f>
        <v>0</v>
      </c>
      <c r="AA206">
        <f>Tabela3[[#This Row],[2º trim/2025]]</f>
        <v>0</v>
      </c>
      <c r="AB206">
        <f>Tabela3[[#This Row],[3º trim/2025]]</f>
        <v>0</v>
      </c>
      <c r="AC206">
        <f>Tabela3[[#This Row],[4º trim/2025]]</f>
        <v>0</v>
      </c>
    </row>
    <row r="207" spans="1:29" x14ac:dyDescent="0.25">
      <c r="A207" s="293">
        <f>Tabela3[[#This Row],[MODALIDADE]]</f>
        <v>0</v>
      </c>
      <c r="B207" s="293">
        <f>Tabela3[[#This Row],[ID DA PLANILHA]]</f>
        <v>206</v>
      </c>
      <c r="C207" s="293">
        <f>Tabela3[[#This Row],[ANO]]</f>
        <v>1</v>
      </c>
      <c r="D207" s="293">
        <f>Tabela3[[#This Row],[SEI]]</f>
        <v>0</v>
      </c>
      <c r="E207" s="294" t="str">
        <f>Tabela3[[#This Row],[NOME DO Curso]]</f>
        <v>Formação de Brigadistas - Fórum de Execuções Penais - Curitiba</v>
      </c>
      <c r="F207" s="294">
        <f>Tabela3[[#This Row],[NENHUMA CLASSIFICAÇÃO COPILOT]]</f>
        <v>0</v>
      </c>
      <c r="G207">
        <f>Tabela3[[#This Row],[Capacitação em Direitos Humanos, Gênero, Raça e Etnia; e em Depoimento Especial" - 0148945-13.2024.8.16.6000]]</f>
        <v>0</v>
      </c>
      <c r="H207">
        <f>Tabela3[[#This Row],[Justiça Restaurativa - 0148919-15.2024.8.16.6000]]</f>
        <v>0</v>
      </c>
      <c r="I207">
        <f>Tabela3[[#This Row],[Capacitação de Facilitadores 0148959-94.2024.8.16.6000]]</f>
        <v>0</v>
      </c>
      <c r="J207">
        <f>Tabela3[[#This Row],[Acessibilidade e Inclusão - 0148938-21.2024.8.16.6000]]</f>
        <v>0</v>
      </c>
      <c r="K207">
        <f>Tabela3[[#This Row],[Política de Prevenção e Enfrentamento do Assédio Moral, do Assédio Sexual e da Discriminação.0148908-83.2024.8.16.6000]]</f>
        <v>0</v>
      </c>
      <c r="L207">
        <f>Tabela3[[#This Row],[SOCIOAMBIENTAL]]</f>
        <v>0</v>
      </c>
      <c r="M207">
        <f>Tabela3[[#This Row],[SUSTENTABILIDADE
https://portal.tjpr.jus.br/portletforms/frm.do?idFormulario=7430
0017859-16.2024.8.16.6000]]</f>
        <v>0</v>
      </c>
      <c r="N207">
        <f>Tabela3[[#This Row],[CURSO PARA MAGISTRADOS]]</f>
        <v>0</v>
      </c>
      <c r="O207">
        <f>Tabela3[[#This Row],[LIVRO DE REGISTRO]]</f>
        <v>0</v>
      </c>
      <c r="P207">
        <f>Tabela3[[#This Row],[DATA DO ULTIMO REGISTRO]]</f>
        <v>0</v>
      </c>
      <c r="Q207">
        <f>Tabela3[[#This Row],[REG DE INSTRUTORES2]]</f>
        <v>0</v>
      </c>
      <c r="R207">
        <f>Tabela3[[#This Row],[REGISTRO DE INSTRUTORES NO SEI]]</f>
        <v>0</v>
      </c>
      <c r="S207">
        <f>Tabela3[[#This Row],[2021]]</f>
        <v>0</v>
      </c>
      <c r="T207">
        <f>Tabela3[[#This Row],[2022]]</f>
        <v>0</v>
      </c>
      <c r="U207">
        <f>Tabela3[[#This Row],[2023]]</f>
        <v>0</v>
      </c>
      <c r="V207">
        <f>Tabela3[[#This Row],[REGISTRO NO SEI/2024]]</f>
        <v>0</v>
      </c>
      <c r="W207">
        <f>Tabela3[[#This Row],[2024]]</f>
        <v>0</v>
      </c>
      <c r="X207">
        <f>Tabela3[[#This Row],[REGISTRO NO SEI/2025]]</f>
        <v>0</v>
      </c>
      <c r="Y207">
        <f>Tabela3[[#This Row],[TOTAL CERTIFICADOS EMITIDOS/2025]]</f>
        <v>0</v>
      </c>
      <c r="Z207">
        <f>Tabela3[[#This Row],[1º trim/2025]]</f>
        <v>0</v>
      </c>
      <c r="AA207">
        <f>Tabela3[[#This Row],[2º trim/2025]]</f>
        <v>0</v>
      </c>
      <c r="AB207">
        <f>Tabela3[[#This Row],[3º trim/2025]]</f>
        <v>0</v>
      </c>
      <c r="AC207">
        <f>Tabela3[[#This Row],[4º trim/2025]]</f>
        <v>0</v>
      </c>
    </row>
    <row r="208" spans="1:29" x14ac:dyDescent="0.25">
      <c r="A208" s="293">
        <f>Tabela3[[#This Row],[MODALIDADE]]</f>
        <v>0</v>
      </c>
      <c r="B208" s="293">
        <f>Tabela3[[#This Row],[ID DA PLANILHA]]</f>
        <v>207</v>
      </c>
      <c r="C208" s="293">
        <f>Tabela3[[#This Row],[ANO]]</f>
        <v>1</v>
      </c>
      <c r="D208" s="293">
        <f>Tabela3[[#This Row],[SEI]]</f>
        <v>0</v>
      </c>
      <c r="E208" s="294" t="str">
        <f>Tabela3[[#This Row],[NOME DO Curso]]</f>
        <v>Formação de Brigadistas - Fórum de Telêmaco Borba</v>
      </c>
      <c r="F208" s="294">
        <f>Tabela3[[#This Row],[NENHUMA CLASSIFICAÇÃO COPILOT]]</f>
        <v>0</v>
      </c>
      <c r="G208">
        <f>Tabela3[[#This Row],[Capacitação em Direitos Humanos, Gênero, Raça e Etnia; e em Depoimento Especial" - 0148945-13.2024.8.16.6000]]</f>
        <v>0</v>
      </c>
      <c r="H208">
        <f>Tabela3[[#This Row],[Justiça Restaurativa - 0148919-15.2024.8.16.6000]]</f>
        <v>0</v>
      </c>
      <c r="I208">
        <f>Tabela3[[#This Row],[Capacitação de Facilitadores 0148959-94.2024.8.16.6000]]</f>
        <v>0</v>
      </c>
      <c r="J208">
        <f>Tabela3[[#This Row],[Acessibilidade e Inclusão - 0148938-21.2024.8.16.6000]]</f>
        <v>0</v>
      </c>
      <c r="K208">
        <f>Tabela3[[#This Row],[Política de Prevenção e Enfrentamento do Assédio Moral, do Assédio Sexual e da Discriminação.0148908-83.2024.8.16.6000]]</f>
        <v>0</v>
      </c>
      <c r="L208">
        <f>Tabela3[[#This Row],[SOCIOAMBIENTAL]]</f>
        <v>0</v>
      </c>
      <c r="M208">
        <f>Tabela3[[#This Row],[SUSTENTABILIDADE
https://portal.tjpr.jus.br/portletforms/frm.do?idFormulario=7430
0017859-16.2024.8.16.6000]]</f>
        <v>0</v>
      </c>
      <c r="N208">
        <f>Tabela3[[#This Row],[CURSO PARA MAGISTRADOS]]</f>
        <v>0</v>
      </c>
      <c r="O208">
        <f>Tabela3[[#This Row],[LIVRO DE REGISTRO]]</f>
        <v>0</v>
      </c>
      <c r="P208">
        <f>Tabela3[[#This Row],[DATA DO ULTIMO REGISTRO]]</f>
        <v>0</v>
      </c>
      <c r="Q208">
        <f>Tabela3[[#This Row],[REG DE INSTRUTORES2]]</f>
        <v>0</v>
      </c>
      <c r="R208">
        <f>Tabela3[[#This Row],[REGISTRO DE INSTRUTORES NO SEI]]</f>
        <v>0</v>
      </c>
      <c r="S208">
        <f>Tabela3[[#This Row],[2021]]</f>
        <v>0</v>
      </c>
      <c r="T208">
        <f>Tabela3[[#This Row],[2022]]</f>
        <v>0</v>
      </c>
      <c r="U208">
        <f>Tabela3[[#This Row],[2023]]</f>
        <v>0</v>
      </c>
      <c r="V208">
        <f>Tabela3[[#This Row],[REGISTRO NO SEI/2024]]</f>
        <v>0</v>
      </c>
      <c r="W208">
        <f>Tabela3[[#This Row],[2024]]</f>
        <v>0</v>
      </c>
      <c r="X208">
        <f>Tabela3[[#This Row],[REGISTRO NO SEI/2025]]</f>
        <v>0</v>
      </c>
      <c r="Y208">
        <f>Tabela3[[#This Row],[TOTAL CERTIFICADOS EMITIDOS/2025]]</f>
        <v>0</v>
      </c>
      <c r="Z208">
        <f>Tabela3[[#This Row],[1º trim/2025]]</f>
        <v>0</v>
      </c>
      <c r="AA208">
        <f>Tabela3[[#This Row],[2º trim/2025]]</f>
        <v>0</v>
      </c>
      <c r="AB208">
        <f>Tabela3[[#This Row],[3º trim/2025]]</f>
        <v>0</v>
      </c>
      <c r="AC208">
        <f>Tabela3[[#This Row],[4º trim/2025]]</f>
        <v>0</v>
      </c>
    </row>
    <row r="209" spans="1:29" x14ac:dyDescent="0.25">
      <c r="A209" s="293">
        <f>Tabela3[[#This Row],[MODALIDADE]]</f>
        <v>0</v>
      </c>
      <c r="B209" s="293">
        <f>Tabela3[[#This Row],[ID DA PLANILHA]]</f>
        <v>208</v>
      </c>
      <c r="C209" s="293">
        <f>Tabela3[[#This Row],[ANO]]</f>
        <v>1</v>
      </c>
      <c r="D209" s="293">
        <f>Tabela3[[#This Row],[SEI]]</f>
        <v>0</v>
      </c>
      <c r="E209" s="294" t="str">
        <f>Tabela3[[#This Row],[NOME DO Curso]]</f>
        <v>Formação de Brigadistas - Fórum de União da Vitória</v>
      </c>
      <c r="F209" s="294">
        <f>Tabela3[[#This Row],[NENHUMA CLASSIFICAÇÃO COPILOT]]</f>
        <v>0</v>
      </c>
      <c r="G209">
        <f>Tabela3[[#This Row],[Capacitação em Direitos Humanos, Gênero, Raça e Etnia; e em Depoimento Especial" - 0148945-13.2024.8.16.6000]]</f>
        <v>0</v>
      </c>
      <c r="H209">
        <f>Tabela3[[#This Row],[Justiça Restaurativa - 0148919-15.2024.8.16.6000]]</f>
        <v>0</v>
      </c>
      <c r="I209">
        <f>Tabela3[[#This Row],[Capacitação de Facilitadores 0148959-94.2024.8.16.6000]]</f>
        <v>0</v>
      </c>
      <c r="J209">
        <f>Tabela3[[#This Row],[Acessibilidade e Inclusão - 0148938-21.2024.8.16.6000]]</f>
        <v>0</v>
      </c>
      <c r="K209">
        <f>Tabela3[[#This Row],[Política de Prevenção e Enfrentamento do Assédio Moral, do Assédio Sexual e da Discriminação.0148908-83.2024.8.16.6000]]</f>
        <v>0</v>
      </c>
      <c r="L209">
        <f>Tabela3[[#This Row],[SOCIOAMBIENTAL]]</f>
        <v>0</v>
      </c>
      <c r="M209">
        <f>Tabela3[[#This Row],[SUSTENTABILIDADE
https://portal.tjpr.jus.br/portletforms/frm.do?idFormulario=7430
0017859-16.2024.8.16.6000]]</f>
        <v>0</v>
      </c>
      <c r="N209">
        <f>Tabela3[[#This Row],[CURSO PARA MAGISTRADOS]]</f>
        <v>0</v>
      </c>
      <c r="O209">
        <f>Tabela3[[#This Row],[LIVRO DE REGISTRO]]</f>
        <v>0</v>
      </c>
      <c r="P209">
        <f>Tabela3[[#This Row],[DATA DO ULTIMO REGISTRO]]</f>
        <v>0</v>
      </c>
      <c r="Q209">
        <f>Tabela3[[#This Row],[REG DE INSTRUTORES2]]</f>
        <v>0</v>
      </c>
      <c r="R209">
        <f>Tabela3[[#This Row],[REGISTRO DE INSTRUTORES NO SEI]]</f>
        <v>0</v>
      </c>
      <c r="S209">
        <f>Tabela3[[#This Row],[2021]]</f>
        <v>0</v>
      </c>
      <c r="T209">
        <f>Tabela3[[#This Row],[2022]]</f>
        <v>0</v>
      </c>
      <c r="U209">
        <f>Tabela3[[#This Row],[2023]]</f>
        <v>0</v>
      </c>
      <c r="V209">
        <f>Tabela3[[#This Row],[REGISTRO NO SEI/2024]]</f>
        <v>0</v>
      </c>
      <c r="W209">
        <f>Tabela3[[#This Row],[2024]]</f>
        <v>0</v>
      </c>
      <c r="X209">
        <f>Tabela3[[#This Row],[REGISTRO NO SEI/2025]]</f>
        <v>0</v>
      </c>
      <c r="Y209">
        <f>Tabela3[[#This Row],[TOTAL CERTIFICADOS EMITIDOS/2025]]</f>
        <v>0</v>
      </c>
      <c r="Z209">
        <f>Tabela3[[#This Row],[1º trim/2025]]</f>
        <v>0</v>
      </c>
      <c r="AA209">
        <f>Tabela3[[#This Row],[2º trim/2025]]</f>
        <v>0</v>
      </c>
      <c r="AB209">
        <f>Tabela3[[#This Row],[3º trim/2025]]</f>
        <v>0</v>
      </c>
      <c r="AC209">
        <f>Tabela3[[#This Row],[4º trim/2025]]</f>
        <v>0</v>
      </c>
    </row>
    <row r="210" spans="1:29" x14ac:dyDescent="0.25">
      <c r="A210" s="293">
        <f>Tabela3[[#This Row],[MODALIDADE]]</f>
        <v>0</v>
      </c>
      <c r="B210" s="293">
        <f>Tabela3[[#This Row],[ID DA PLANILHA]]</f>
        <v>209</v>
      </c>
      <c r="C210" s="293">
        <f>Tabela3[[#This Row],[ANO]]</f>
        <v>1</v>
      </c>
      <c r="D210" s="293">
        <f>Tabela3[[#This Row],[SEI]]</f>
        <v>0</v>
      </c>
      <c r="E210" s="294" t="str">
        <f>Tabela3[[#This Row],[NOME DO Curso]]</f>
        <v>Formação de Brigadistas - Palácio da Justiça e Prédio Anexo - Curitiba</v>
      </c>
      <c r="F210" s="294">
        <f>Tabela3[[#This Row],[NENHUMA CLASSIFICAÇÃO COPILOT]]</f>
        <v>0</v>
      </c>
      <c r="G210">
        <f>Tabela3[[#This Row],[Capacitação em Direitos Humanos, Gênero, Raça e Etnia; e em Depoimento Especial" - 0148945-13.2024.8.16.6000]]</f>
        <v>0</v>
      </c>
      <c r="H210">
        <f>Tabela3[[#This Row],[Justiça Restaurativa - 0148919-15.2024.8.16.6000]]</f>
        <v>0</v>
      </c>
      <c r="I210">
        <f>Tabela3[[#This Row],[Capacitação de Facilitadores 0148959-94.2024.8.16.6000]]</f>
        <v>0</v>
      </c>
      <c r="J210">
        <f>Tabela3[[#This Row],[Acessibilidade e Inclusão - 0148938-21.2024.8.16.6000]]</f>
        <v>0</v>
      </c>
      <c r="K210">
        <f>Tabela3[[#This Row],[Política de Prevenção e Enfrentamento do Assédio Moral, do Assédio Sexual e da Discriminação.0148908-83.2024.8.16.6000]]</f>
        <v>0</v>
      </c>
      <c r="L210">
        <f>Tabela3[[#This Row],[SOCIOAMBIENTAL]]</f>
        <v>0</v>
      </c>
      <c r="M210">
        <f>Tabela3[[#This Row],[SUSTENTABILIDADE
https://portal.tjpr.jus.br/portletforms/frm.do?idFormulario=7430
0017859-16.2024.8.16.6000]]</f>
        <v>0</v>
      </c>
      <c r="N210">
        <f>Tabela3[[#This Row],[CURSO PARA MAGISTRADOS]]</f>
        <v>0</v>
      </c>
      <c r="O210">
        <f>Tabela3[[#This Row],[LIVRO DE REGISTRO]]</f>
        <v>0</v>
      </c>
      <c r="P210">
        <f>Tabela3[[#This Row],[DATA DO ULTIMO REGISTRO]]</f>
        <v>0</v>
      </c>
      <c r="Q210">
        <f>Tabela3[[#This Row],[REG DE INSTRUTORES2]]</f>
        <v>0</v>
      </c>
      <c r="R210">
        <f>Tabela3[[#This Row],[REGISTRO DE INSTRUTORES NO SEI]]</f>
        <v>0</v>
      </c>
      <c r="S210">
        <f>Tabela3[[#This Row],[2021]]</f>
        <v>0</v>
      </c>
      <c r="T210">
        <f>Tabela3[[#This Row],[2022]]</f>
        <v>0</v>
      </c>
      <c r="U210">
        <f>Tabela3[[#This Row],[2023]]</f>
        <v>0</v>
      </c>
      <c r="V210">
        <f>Tabela3[[#This Row],[REGISTRO NO SEI/2024]]</f>
        <v>0</v>
      </c>
      <c r="W210">
        <f>Tabela3[[#This Row],[2024]]</f>
        <v>0</v>
      </c>
      <c r="X210">
        <f>Tabela3[[#This Row],[REGISTRO NO SEI/2025]]</f>
        <v>0</v>
      </c>
      <c r="Y210">
        <f>Tabela3[[#This Row],[TOTAL CERTIFICADOS EMITIDOS/2025]]</f>
        <v>0</v>
      </c>
      <c r="Z210">
        <f>Tabela3[[#This Row],[1º trim/2025]]</f>
        <v>0</v>
      </c>
      <c r="AA210">
        <f>Tabela3[[#This Row],[2º trim/2025]]</f>
        <v>0</v>
      </c>
      <c r="AB210">
        <f>Tabela3[[#This Row],[3º trim/2025]]</f>
        <v>0</v>
      </c>
      <c r="AC210">
        <f>Tabela3[[#This Row],[4º trim/2025]]</f>
        <v>0</v>
      </c>
    </row>
    <row r="211" spans="1:29" x14ac:dyDescent="0.25">
      <c r="A211" s="293">
        <f>Tabela3[[#This Row],[MODALIDADE]]</f>
        <v>0</v>
      </c>
      <c r="B211" s="293">
        <f>Tabela3[[#This Row],[ID DA PLANILHA]]</f>
        <v>210</v>
      </c>
      <c r="C211" s="293">
        <f>Tabela3[[#This Row],[ANO]]</f>
        <v>1</v>
      </c>
      <c r="D211" s="293">
        <f>Tabela3[[#This Row],[SEI]]</f>
        <v>0</v>
      </c>
      <c r="E211" s="294" t="str">
        <f>Tabela3[[#This Row],[NOME DO Curso]]</f>
        <v>Formação de Brigadistas - Paranaguá</v>
      </c>
      <c r="F211" s="294">
        <f>Tabela3[[#This Row],[NENHUMA CLASSIFICAÇÃO COPILOT]]</f>
        <v>0</v>
      </c>
      <c r="G211">
        <f>Tabela3[[#This Row],[Capacitação em Direitos Humanos, Gênero, Raça e Etnia; e em Depoimento Especial" - 0148945-13.2024.8.16.6000]]</f>
        <v>0</v>
      </c>
      <c r="H211">
        <f>Tabela3[[#This Row],[Justiça Restaurativa - 0148919-15.2024.8.16.6000]]</f>
        <v>0</v>
      </c>
      <c r="I211">
        <f>Tabela3[[#This Row],[Capacitação de Facilitadores 0148959-94.2024.8.16.6000]]</f>
        <v>0</v>
      </c>
      <c r="J211">
        <f>Tabela3[[#This Row],[Acessibilidade e Inclusão - 0148938-21.2024.8.16.6000]]</f>
        <v>0</v>
      </c>
      <c r="K211">
        <f>Tabela3[[#This Row],[Política de Prevenção e Enfrentamento do Assédio Moral, do Assédio Sexual e da Discriminação.0148908-83.2024.8.16.6000]]</f>
        <v>0</v>
      </c>
      <c r="L211">
        <f>Tabela3[[#This Row],[SOCIOAMBIENTAL]]</f>
        <v>0</v>
      </c>
      <c r="M211">
        <f>Tabela3[[#This Row],[SUSTENTABILIDADE
https://portal.tjpr.jus.br/portletforms/frm.do?idFormulario=7430
0017859-16.2024.8.16.6000]]</f>
        <v>0</v>
      </c>
      <c r="N211">
        <f>Tabela3[[#This Row],[CURSO PARA MAGISTRADOS]]</f>
        <v>0</v>
      </c>
      <c r="O211">
        <f>Tabela3[[#This Row],[LIVRO DE REGISTRO]]</f>
        <v>0</v>
      </c>
      <c r="P211">
        <f>Tabela3[[#This Row],[DATA DO ULTIMO REGISTRO]]</f>
        <v>0</v>
      </c>
      <c r="Q211">
        <f>Tabela3[[#This Row],[REG DE INSTRUTORES2]]</f>
        <v>0</v>
      </c>
      <c r="R211">
        <f>Tabela3[[#This Row],[REGISTRO DE INSTRUTORES NO SEI]]</f>
        <v>0</v>
      </c>
      <c r="S211">
        <f>Tabela3[[#This Row],[2021]]</f>
        <v>0</v>
      </c>
      <c r="T211">
        <f>Tabela3[[#This Row],[2022]]</f>
        <v>0</v>
      </c>
      <c r="U211">
        <f>Tabela3[[#This Row],[2023]]</f>
        <v>0</v>
      </c>
      <c r="V211">
        <f>Tabela3[[#This Row],[REGISTRO NO SEI/2024]]</f>
        <v>0</v>
      </c>
      <c r="W211">
        <f>Tabela3[[#This Row],[2024]]</f>
        <v>0</v>
      </c>
      <c r="X211">
        <f>Tabela3[[#This Row],[REGISTRO NO SEI/2025]]</f>
        <v>0</v>
      </c>
      <c r="Y211">
        <f>Tabela3[[#This Row],[TOTAL CERTIFICADOS EMITIDOS/2025]]</f>
        <v>0</v>
      </c>
      <c r="Z211">
        <f>Tabela3[[#This Row],[1º trim/2025]]</f>
        <v>0</v>
      </c>
      <c r="AA211">
        <f>Tabela3[[#This Row],[2º trim/2025]]</f>
        <v>0</v>
      </c>
      <c r="AB211">
        <f>Tabela3[[#This Row],[3º trim/2025]]</f>
        <v>0</v>
      </c>
      <c r="AC211">
        <f>Tabela3[[#This Row],[4º trim/2025]]</f>
        <v>0</v>
      </c>
    </row>
    <row r="212" spans="1:29" x14ac:dyDescent="0.25">
      <c r="A212" s="293">
        <f>Tabela3[[#This Row],[MODALIDADE]]</f>
        <v>0</v>
      </c>
      <c r="B212" s="293">
        <f>Tabela3[[#This Row],[ID DA PLANILHA]]</f>
        <v>211</v>
      </c>
      <c r="C212" s="293">
        <f>Tabela3[[#This Row],[ANO]]</f>
        <v>1</v>
      </c>
      <c r="D212" s="293">
        <f>Tabela3[[#This Row],[SEI]]</f>
        <v>0</v>
      </c>
      <c r="E212" s="294" t="str">
        <f>Tabela3[[#This Row],[NOME DO Curso]]</f>
        <v>Formação de Brigadistas - TJPR</v>
      </c>
      <c r="F212" s="294">
        <f>Tabela3[[#This Row],[NENHUMA CLASSIFICAÇÃO COPILOT]]</f>
        <v>0</v>
      </c>
      <c r="G212">
        <f>Tabela3[[#This Row],[Capacitação em Direitos Humanos, Gênero, Raça e Etnia; e em Depoimento Especial" - 0148945-13.2024.8.16.6000]]</f>
        <v>0</v>
      </c>
      <c r="H212">
        <f>Tabela3[[#This Row],[Justiça Restaurativa - 0148919-15.2024.8.16.6000]]</f>
        <v>0</v>
      </c>
      <c r="I212">
        <f>Tabela3[[#This Row],[Capacitação de Facilitadores 0148959-94.2024.8.16.6000]]</f>
        <v>0</v>
      </c>
      <c r="J212">
        <f>Tabela3[[#This Row],[Acessibilidade e Inclusão - 0148938-21.2024.8.16.6000]]</f>
        <v>0</v>
      </c>
      <c r="K212">
        <f>Tabela3[[#This Row],[Política de Prevenção e Enfrentamento do Assédio Moral, do Assédio Sexual e da Discriminação.0148908-83.2024.8.16.6000]]</f>
        <v>0</v>
      </c>
      <c r="L212">
        <f>Tabela3[[#This Row],[SOCIOAMBIENTAL]]</f>
        <v>0</v>
      </c>
      <c r="M212">
        <f>Tabela3[[#This Row],[SUSTENTABILIDADE
https://portal.tjpr.jus.br/portletforms/frm.do?idFormulario=7430
0017859-16.2024.8.16.6000]]</f>
        <v>0</v>
      </c>
      <c r="N212">
        <f>Tabela3[[#This Row],[CURSO PARA MAGISTRADOS]]</f>
        <v>0</v>
      </c>
      <c r="O212">
        <f>Tabela3[[#This Row],[LIVRO DE REGISTRO]]</f>
        <v>0</v>
      </c>
      <c r="P212">
        <f>Tabela3[[#This Row],[DATA DO ULTIMO REGISTRO]]</f>
        <v>0</v>
      </c>
      <c r="Q212">
        <f>Tabela3[[#This Row],[REG DE INSTRUTORES2]]</f>
        <v>0</v>
      </c>
      <c r="R212">
        <f>Tabela3[[#This Row],[REGISTRO DE INSTRUTORES NO SEI]]</f>
        <v>0</v>
      </c>
      <c r="S212">
        <f>Tabela3[[#This Row],[2021]]</f>
        <v>0</v>
      </c>
      <c r="T212">
        <f>Tabela3[[#This Row],[2022]]</f>
        <v>0</v>
      </c>
      <c r="U212">
        <f>Tabela3[[#This Row],[2023]]</f>
        <v>0</v>
      </c>
      <c r="V212">
        <f>Tabela3[[#This Row],[REGISTRO NO SEI/2024]]</f>
        <v>0</v>
      </c>
      <c r="W212">
        <f>Tabela3[[#This Row],[2024]]</f>
        <v>0</v>
      </c>
      <c r="X212">
        <f>Tabela3[[#This Row],[REGISTRO NO SEI/2025]]</f>
        <v>0</v>
      </c>
      <c r="Y212">
        <f>Tabela3[[#This Row],[TOTAL CERTIFICADOS EMITIDOS/2025]]</f>
        <v>0</v>
      </c>
      <c r="Z212">
        <f>Tabela3[[#This Row],[1º trim/2025]]</f>
        <v>0</v>
      </c>
      <c r="AA212">
        <f>Tabela3[[#This Row],[2º trim/2025]]</f>
        <v>0</v>
      </c>
      <c r="AB212">
        <f>Tabela3[[#This Row],[3º trim/2025]]</f>
        <v>0</v>
      </c>
      <c r="AC212">
        <f>Tabela3[[#This Row],[4º trim/2025]]</f>
        <v>0</v>
      </c>
    </row>
    <row r="213" spans="1:29" x14ac:dyDescent="0.25">
      <c r="A213" s="293">
        <f>Tabela3[[#This Row],[MODALIDADE]]</f>
        <v>0</v>
      </c>
      <c r="B213" s="293">
        <f>Tabela3[[#This Row],[ID DA PLANILHA]]</f>
        <v>212</v>
      </c>
      <c r="C213" s="293">
        <f>Tabela3[[#This Row],[ANO]]</f>
        <v>1</v>
      </c>
      <c r="D213" s="293">
        <f>Tabela3[[#This Row],[SEI]]</f>
        <v>0</v>
      </c>
      <c r="E213" s="294" t="str">
        <f>Tabela3[[#This Row],[NOME DO Curso]]</f>
        <v>Formação de Conciliadores e Mediadores Judiciais</v>
      </c>
      <c r="F213" s="294">
        <f>Tabela3[[#This Row],[NENHUMA CLASSIFICAÇÃO COPILOT]]</f>
        <v>0</v>
      </c>
      <c r="G213">
        <f>Tabela3[[#This Row],[Capacitação em Direitos Humanos, Gênero, Raça e Etnia; e em Depoimento Especial" - 0148945-13.2024.8.16.6000]]</f>
        <v>0</v>
      </c>
      <c r="H213">
        <f>Tabela3[[#This Row],[Justiça Restaurativa - 0148919-15.2024.8.16.6000]]</f>
        <v>0</v>
      </c>
      <c r="I213">
        <f>Tabela3[[#This Row],[Capacitação de Facilitadores 0148959-94.2024.8.16.6000]]</f>
        <v>0</v>
      </c>
      <c r="J213">
        <f>Tabela3[[#This Row],[Acessibilidade e Inclusão - 0148938-21.2024.8.16.6000]]</f>
        <v>0</v>
      </c>
      <c r="K213">
        <f>Tabela3[[#This Row],[Política de Prevenção e Enfrentamento do Assédio Moral, do Assédio Sexual e da Discriminação.0148908-83.2024.8.16.6000]]</f>
        <v>0</v>
      </c>
      <c r="L213">
        <f>Tabela3[[#This Row],[SOCIOAMBIENTAL]]</f>
        <v>0</v>
      </c>
      <c r="M213">
        <f>Tabela3[[#This Row],[SUSTENTABILIDADE
https://portal.tjpr.jus.br/portletforms/frm.do?idFormulario=7430
0017859-16.2024.8.16.6000]]</f>
        <v>0</v>
      </c>
      <c r="N213">
        <f>Tabela3[[#This Row],[CURSO PARA MAGISTRADOS]]</f>
        <v>0</v>
      </c>
      <c r="O213">
        <f>Tabela3[[#This Row],[LIVRO DE REGISTRO]]</f>
        <v>0</v>
      </c>
      <c r="P213">
        <f>Tabela3[[#This Row],[DATA DO ULTIMO REGISTRO]]</f>
        <v>0</v>
      </c>
      <c r="Q213">
        <f>Tabela3[[#This Row],[REG DE INSTRUTORES2]]</f>
        <v>0</v>
      </c>
      <c r="R213">
        <f>Tabela3[[#This Row],[REGISTRO DE INSTRUTORES NO SEI]]</f>
        <v>0</v>
      </c>
      <c r="S213">
        <f>Tabela3[[#This Row],[2021]]</f>
        <v>0</v>
      </c>
      <c r="T213">
        <f>Tabela3[[#This Row],[2022]]</f>
        <v>0</v>
      </c>
      <c r="U213">
        <f>Tabela3[[#This Row],[2023]]</f>
        <v>0</v>
      </c>
      <c r="V213">
        <f>Tabela3[[#This Row],[REGISTRO NO SEI/2024]]</f>
        <v>0</v>
      </c>
      <c r="W213">
        <f>Tabela3[[#This Row],[2024]]</f>
        <v>0</v>
      </c>
      <c r="X213">
        <f>Tabela3[[#This Row],[REGISTRO NO SEI/2025]]</f>
        <v>0</v>
      </c>
      <c r="Y213">
        <f>Tabela3[[#This Row],[TOTAL CERTIFICADOS EMITIDOS/2025]]</f>
        <v>0</v>
      </c>
      <c r="Z213">
        <f>Tabela3[[#This Row],[1º trim/2025]]</f>
        <v>0</v>
      </c>
      <c r="AA213">
        <f>Tabela3[[#This Row],[2º trim/2025]]</f>
        <v>0</v>
      </c>
      <c r="AB213">
        <f>Tabela3[[#This Row],[3º trim/2025]]</f>
        <v>0</v>
      </c>
      <c r="AC213">
        <f>Tabela3[[#This Row],[4º trim/2025]]</f>
        <v>0</v>
      </c>
    </row>
    <row r="214" spans="1:29" x14ac:dyDescent="0.25">
      <c r="A214" s="293">
        <f>Tabela3[[#This Row],[MODALIDADE]]</f>
        <v>0</v>
      </c>
      <c r="B214" s="293">
        <f>Tabela3[[#This Row],[ID DA PLANILHA]]</f>
        <v>213</v>
      </c>
      <c r="C214" s="293">
        <f>Tabela3[[#This Row],[ANO]]</f>
        <v>1</v>
      </c>
      <c r="D214" s="293">
        <f>Tabela3[[#This Row],[SEI]]</f>
        <v>0</v>
      </c>
      <c r="E214" s="294" t="str">
        <f>Tabela3[[#This Row],[NOME DO Curso]]</f>
        <v>Formação de Conciliadores e Mediadores Judiciais - 2ª Edição</v>
      </c>
      <c r="F214" s="294">
        <f>Tabela3[[#This Row],[NENHUMA CLASSIFICAÇÃO COPILOT]]</f>
        <v>0</v>
      </c>
      <c r="G214">
        <f>Tabela3[[#This Row],[Capacitação em Direitos Humanos, Gênero, Raça e Etnia; e em Depoimento Especial" - 0148945-13.2024.8.16.6000]]</f>
        <v>0</v>
      </c>
      <c r="H214">
        <f>Tabela3[[#This Row],[Justiça Restaurativa - 0148919-15.2024.8.16.6000]]</f>
        <v>0</v>
      </c>
      <c r="I214">
        <f>Tabela3[[#This Row],[Capacitação de Facilitadores 0148959-94.2024.8.16.6000]]</f>
        <v>0</v>
      </c>
      <c r="J214">
        <f>Tabela3[[#This Row],[Acessibilidade e Inclusão - 0148938-21.2024.8.16.6000]]</f>
        <v>0</v>
      </c>
      <c r="K214">
        <f>Tabela3[[#This Row],[Política de Prevenção e Enfrentamento do Assédio Moral, do Assédio Sexual e da Discriminação.0148908-83.2024.8.16.6000]]</f>
        <v>0</v>
      </c>
      <c r="L214">
        <f>Tabela3[[#This Row],[SOCIOAMBIENTAL]]</f>
        <v>0</v>
      </c>
      <c r="M214">
        <f>Tabela3[[#This Row],[SUSTENTABILIDADE
https://portal.tjpr.jus.br/portletforms/frm.do?idFormulario=7430
0017859-16.2024.8.16.6000]]</f>
        <v>0</v>
      </c>
      <c r="N214">
        <f>Tabela3[[#This Row],[CURSO PARA MAGISTRADOS]]</f>
        <v>0</v>
      </c>
      <c r="O214">
        <f>Tabela3[[#This Row],[LIVRO DE REGISTRO]]</f>
        <v>0</v>
      </c>
      <c r="P214">
        <f>Tabela3[[#This Row],[DATA DO ULTIMO REGISTRO]]</f>
        <v>0</v>
      </c>
      <c r="Q214">
        <f>Tabela3[[#This Row],[REG DE INSTRUTORES2]]</f>
        <v>0</v>
      </c>
      <c r="R214">
        <f>Tabela3[[#This Row],[REGISTRO DE INSTRUTORES NO SEI]]</f>
        <v>0</v>
      </c>
      <c r="S214">
        <f>Tabela3[[#This Row],[2021]]</f>
        <v>0</v>
      </c>
      <c r="T214">
        <f>Tabela3[[#This Row],[2022]]</f>
        <v>0</v>
      </c>
      <c r="U214">
        <f>Tabela3[[#This Row],[2023]]</f>
        <v>0</v>
      </c>
      <c r="V214">
        <f>Tabela3[[#This Row],[REGISTRO NO SEI/2024]]</f>
        <v>0</v>
      </c>
      <c r="W214">
        <f>Tabela3[[#This Row],[2024]]</f>
        <v>0</v>
      </c>
      <c r="X214">
        <f>Tabela3[[#This Row],[REGISTRO NO SEI/2025]]</f>
        <v>0</v>
      </c>
      <c r="Y214">
        <f>Tabela3[[#This Row],[TOTAL CERTIFICADOS EMITIDOS/2025]]</f>
        <v>0</v>
      </c>
      <c r="Z214">
        <f>Tabela3[[#This Row],[1º trim/2025]]</f>
        <v>0</v>
      </c>
      <c r="AA214">
        <f>Tabela3[[#This Row],[2º trim/2025]]</f>
        <v>0</v>
      </c>
      <c r="AB214">
        <f>Tabela3[[#This Row],[3º trim/2025]]</f>
        <v>0</v>
      </c>
      <c r="AC214">
        <f>Tabela3[[#This Row],[4º trim/2025]]</f>
        <v>0</v>
      </c>
    </row>
    <row r="215" spans="1:29" x14ac:dyDescent="0.25">
      <c r="A215" s="293">
        <f>Tabela3[[#This Row],[MODALIDADE]]</f>
        <v>0</v>
      </c>
      <c r="B215" s="293">
        <f>Tabela3[[#This Row],[ID DA PLANILHA]]</f>
        <v>214</v>
      </c>
      <c r="C215" s="293">
        <f>Tabela3[[#This Row],[ANO]]</f>
        <v>1</v>
      </c>
      <c r="D215" s="293">
        <f>Tabela3[[#This Row],[SEI]]</f>
        <v>0</v>
      </c>
      <c r="E215" s="294" t="str">
        <f>Tabela3[[#This Row],[NOME DO Curso]]</f>
        <v>Formação de Cumpridor de Mandados - 3ª Edição</v>
      </c>
      <c r="F215" s="294">
        <f>Tabela3[[#This Row],[NENHUMA CLASSIFICAÇÃO COPILOT]]</f>
        <v>0</v>
      </c>
      <c r="G215">
        <f>Tabela3[[#This Row],[Capacitação em Direitos Humanos, Gênero, Raça e Etnia; e em Depoimento Especial" - 0148945-13.2024.8.16.6000]]</f>
        <v>0</v>
      </c>
      <c r="H215">
        <f>Tabela3[[#This Row],[Justiça Restaurativa - 0148919-15.2024.8.16.6000]]</f>
        <v>0</v>
      </c>
      <c r="I215">
        <f>Tabela3[[#This Row],[Capacitação de Facilitadores 0148959-94.2024.8.16.6000]]</f>
        <v>0</v>
      </c>
      <c r="J215">
        <f>Tabela3[[#This Row],[Acessibilidade e Inclusão - 0148938-21.2024.8.16.6000]]</f>
        <v>0</v>
      </c>
      <c r="K215">
        <f>Tabela3[[#This Row],[Política de Prevenção e Enfrentamento do Assédio Moral, do Assédio Sexual e da Discriminação.0148908-83.2024.8.16.6000]]</f>
        <v>0</v>
      </c>
      <c r="L215">
        <f>Tabela3[[#This Row],[SOCIOAMBIENTAL]]</f>
        <v>0</v>
      </c>
      <c r="M215">
        <f>Tabela3[[#This Row],[SUSTENTABILIDADE
https://portal.tjpr.jus.br/portletforms/frm.do?idFormulario=7430
0017859-16.2024.8.16.6000]]</f>
        <v>0</v>
      </c>
      <c r="N215">
        <f>Tabela3[[#This Row],[CURSO PARA MAGISTRADOS]]</f>
        <v>0</v>
      </c>
      <c r="O215">
        <f>Tabela3[[#This Row],[LIVRO DE REGISTRO]]</f>
        <v>0</v>
      </c>
      <c r="P215">
        <f>Tabela3[[#This Row],[DATA DO ULTIMO REGISTRO]]</f>
        <v>0</v>
      </c>
      <c r="Q215">
        <f>Tabela3[[#This Row],[REG DE INSTRUTORES2]]</f>
        <v>0</v>
      </c>
      <c r="R215">
        <f>Tabela3[[#This Row],[REGISTRO DE INSTRUTORES NO SEI]]</f>
        <v>0</v>
      </c>
      <c r="S215">
        <f>Tabela3[[#This Row],[2021]]</f>
        <v>0</v>
      </c>
      <c r="T215">
        <f>Tabela3[[#This Row],[2022]]</f>
        <v>0</v>
      </c>
      <c r="U215">
        <f>Tabela3[[#This Row],[2023]]</f>
        <v>0</v>
      </c>
      <c r="V215">
        <f>Tabela3[[#This Row],[REGISTRO NO SEI/2024]]</f>
        <v>0</v>
      </c>
      <c r="W215">
        <f>Tabela3[[#This Row],[2024]]</f>
        <v>0</v>
      </c>
      <c r="X215">
        <f>Tabela3[[#This Row],[REGISTRO NO SEI/2025]]</f>
        <v>0</v>
      </c>
      <c r="Y215">
        <f>Tabela3[[#This Row],[TOTAL CERTIFICADOS EMITIDOS/2025]]</f>
        <v>0</v>
      </c>
      <c r="Z215">
        <f>Tabela3[[#This Row],[1º trim/2025]]</f>
        <v>0</v>
      </c>
      <c r="AA215">
        <f>Tabela3[[#This Row],[2º trim/2025]]</f>
        <v>0</v>
      </c>
      <c r="AB215">
        <f>Tabela3[[#This Row],[3º trim/2025]]</f>
        <v>0</v>
      </c>
      <c r="AC215">
        <f>Tabela3[[#This Row],[4º trim/2025]]</f>
        <v>0</v>
      </c>
    </row>
    <row r="216" spans="1:29" x14ac:dyDescent="0.25">
      <c r="A216" s="293">
        <f>Tabela3[[#This Row],[MODALIDADE]]</f>
        <v>0</v>
      </c>
      <c r="B216" s="293">
        <f>Tabela3[[#This Row],[ID DA PLANILHA]]</f>
        <v>215</v>
      </c>
      <c r="C216" s="293">
        <f>Tabela3[[#This Row],[ANO]]</f>
        <v>1</v>
      </c>
      <c r="D216" s="293">
        <f>Tabela3[[#This Row],[SEI]]</f>
        <v>0</v>
      </c>
      <c r="E216" s="294" t="str">
        <f>Tabela3[[#This Row],[NOME DO Curso]]</f>
        <v>Formação de Formadores - 2018</v>
      </c>
      <c r="F216" s="294">
        <f>Tabela3[[#This Row],[NENHUMA CLASSIFICAÇÃO COPILOT]]</f>
        <v>0</v>
      </c>
      <c r="G216">
        <f>Tabela3[[#This Row],[Capacitação em Direitos Humanos, Gênero, Raça e Etnia; e em Depoimento Especial" - 0148945-13.2024.8.16.6000]]</f>
        <v>0</v>
      </c>
      <c r="H216">
        <f>Tabela3[[#This Row],[Justiça Restaurativa - 0148919-15.2024.8.16.6000]]</f>
        <v>0</v>
      </c>
      <c r="I216">
        <f>Tabela3[[#This Row],[Capacitação de Facilitadores 0148959-94.2024.8.16.6000]]</f>
        <v>0</v>
      </c>
      <c r="J216">
        <f>Tabela3[[#This Row],[Acessibilidade e Inclusão - 0148938-21.2024.8.16.6000]]</f>
        <v>0</v>
      </c>
      <c r="K216">
        <f>Tabela3[[#This Row],[Política de Prevenção e Enfrentamento do Assédio Moral, do Assédio Sexual e da Discriminação.0148908-83.2024.8.16.6000]]</f>
        <v>0</v>
      </c>
      <c r="L216">
        <f>Tabela3[[#This Row],[SOCIOAMBIENTAL]]</f>
        <v>0</v>
      </c>
      <c r="M216">
        <f>Tabela3[[#This Row],[SUSTENTABILIDADE
https://portal.tjpr.jus.br/portletforms/frm.do?idFormulario=7430
0017859-16.2024.8.16.6000]]</f>
        <v>0</v>
      </c>
      <c r="N216">
        <f>Tabela3[[#This Row],[CURSO PARA MAGISTRADOS]]</f>
        <v>0</v>
      </c>
      <c r="O216">
        <f>Tabela3[[#This Row],[LIVRO DE REGISTRO]]</f>
        <v>0</v>
      </c>
      <c r="P216">
        <f>Tabela3[[#This Row],[DATA DO ULTIMO REGISTRO]]</f>
        <v>0</v>
      </c>
      <c r="Q216">
        <f>Tabela3[[#This Row],[REG DE INSTRUTORES2]]</f>
        <v>0</v>
      </c>
      <c r="R216">
        <f>Tabela3[[#This Row],[REGISTRO DE INSTRUTORES NO SEI]]</f>
        <v>0</v>
      </c>
      <c r="S216">
        <f>Tabela3[[#This Row],[2021]]</f>
        <v>0</v>
      </c>
      <c r="T216">
        <f>Tabela3[[#This Row],[2022]]</f>
        <v>0</v>
      </c>
      <c r="U216">
        <f>Tabela3[[#This Row],[2023]]</f>
        <v>0</v>
      </c>
      <c r="V216">
        <f>Tabela3[[#This Row],[REGISTRO NO SEI/2024]]</f>
        <v>0</v>
      </c>
      <c r="W216">
        <f>Tabela3[[#This Row],[2024]]</f>
        <v>0</v>
      </c>
      <c r="X216">
        <f>Tabela3[[#This Row],[REGISTRO NO SEI/2025]]</f>
        <v>0</v>
      </c>
      <c r="Y216">
        <f>Tabela3[[#This Row],[TOTAL CERTIFICADOS EMITIDOS/2025]]</f>
        <v>0</v>
      </c>
      <c r="Z216">
        <f>Tabela3[[#This Row],[1º trim/2025]]</f>
        <v>0</v>
      </c>
      <c r="AA216">
        <f>Tabela3[[#This Row],[2º trim/2025]]</f>
        <v>0</v>
      </c>
      <c r="AB216">
        <f>Tabela3[[#This Row],[3º trim/2025]]</f>
        <v>0</v>
      </c>
      <c r="AC216">
        <f>Tabela3[[#This Row],[4º trim/2025]]</f>
        <v>0</v>
      </c>
    </row>
    <row r="217" spans="1:29" x14ac:dyDescent="0.25">
      <c r="A217" s="293">
        <f>Tabela3[[#This Row],[MODALIDADE]]</f>
        <v>0</v>
      </c>
      <c r="B217" s="293">
        <f>Tabela3[[#This Row],[ID DA PLANILHA]]</f>
        <v>216</v>
      </c>
      <c r="C217" s="293">
        <f>Tabela3[[#This Row],[ANO]]</f>
        <v>1</v>
      </c>
      <c r="D217" s="293">
        <f>Tabela3[[#This Row],[SEI]]</f>
        <v>0</v>
      </c>
      <c r="E217" s="294" t="str">
        <f>Tabela3[[#This Row],[NOME DO Curso]]</f>
        <v>Formação de Instrutores</v>
      </c>
      <c r="F217" s="294">
        <f>Tabela3[[#This Row],[NENHUMA CLASSIFICAÇÃO COPILOT]]</f>
        <v>0</v>
      </c>
      <c r="G217">
        <f>Tabela3[[#This Row],[Capacitação em Direitos Humanos, Gênero, Raça e Etnia; e em Depoimento Especial" - 0148945-13.2024.8.16.6000]]</f>
        <v>0</v>
      </c>
      <c r="H217">
        <f>Tabela3[[#This Row],[Justiça Restaurativa - 0148919-15.2024.8.16.6000]]</f>
        <v>0</v>
      </c>
      <c r="I217">
        <f>Tabela3[[#This Row],[Capacitação de Facilitadores 0148959-94.2024.8.16.6000]]</f>
        <v>0</v>
      </c>
      <c r="J217">
        <f>Tabela3[[#This Row],[Acessibilidade e Inclusão - 0148938-21.2024.8.16.6000]]</f>
        <v>0</v>
      </c>
      <c r="K217">
        <f>Tabela3[[#This Row],[Política de Prevenção e Enfrentamento do Assédio Moral, do Assédio Sexual e da Discriminação.0148908-83.2024.8.16.6000]]</f>
        <v>0</v>
      </c>
      <c r="L217">
        <f>Tabela3[[#This Row],[SOCIOAMBIENTAL]]</f>
        <v>0</v>
      </c>
      <c r="M217">
        <f>Tabela3[[#This Row],[SUSTENTABILIDADE
https://portal.tjpr.jus.br/portletforms/frm.do?idFormulario=7430
0017859-16.2024.8.16.6000]]</f>
        <v>0</v>
      </c>
      <c r="N217">
        <f>Tabela3[[#This Row],[CURSO PARA MAGISTRADOS]]</f>
        <v>0</v>
      </c>
      <c r="O217">
        <f>Tabela3[[#This Row],[LIVRO DE REGISTRO]]</f>
        <v>0</v>
      </c>
      <c r="P217">
        <f>Tabela3[[#This Row],[DATA DO ULTIMO REGISTRO]]</f>
        <v>0</v>
      </c>
      <c r="Q217">
        <f>Tabela3[[#This Row],[REG DE INSTRUTORES2]]</f>
        <v>0</v>
      </c>
      <c r="R217">
        <f>Tabela3[[#This Row],[REGISTRO DE INSTRUTORES NO SEI]]</f>
        <v>0</v>
      </c>
      <c r="S217">
        <f>Tabela3[[#This Row],[2021]]</f>
        <v>0</v>
      </c>
      <c r="T217">
        <f>Tabela3[[#This Row],[2022]]</f>
        <v>0</v>
      </c>
      <c r="U217">
        <f>Tabela3[[#This Row],[2023]]</f>
        <v>0</v>
      </c>
      <c r="V217">
        <f>Tabela3[[#This Row],[REGISTRO NO SEI/2024]]</f>
        <v>0</v>
      </c>
      <c r="W217">
        <f>Tabela3[[#This Row],[2024]]</f>
        <v>0</v>
      </c>
      <c r="X217">
        <f>Tabela3[[#This Row],[REGISTRO NO SEI/2025]]</f>
        <v>0</v>
      </c>
      <c r="Y217">
        <f>Tabela3[[#This Row],[TOTAL CERTIFICADOS EMITIDOS/2025]]</f>
        <v>0</v>
      </c>
      <c r="Z217">
        <f>Tabela3[[#This Row],[1º trim/2025]]</f>
        <v>0</v>
      </c>
      <c r="AA217">
        <f>Tabela3[[#This Row],[2º trim/2025]]</f>
        <v>0</v>
      </c>
      <c r="AB217">
        <f>Tabela3[[#This Row],[3º trim/2025]]</f>
        <v>0</v>
      </c>
      <c r="AC217">
        <f>Tabela3[[#This Row],[4º trim/2025]]</f>
        <v>0</v>
      </c>
    </row>
    <row r="218" spans="1:29" x14ac:dyDescent="0.25">
      <c r="A218" s="293">
        <f>Tabela3[[#This Row],[MODALIDADE]]</f>
        <v>0</v>
      </c>
      <c r="B218" s="293">
        <f>Tabela3[[#This Row],[ID DA PLANILHA]]</f>
        <v>217</v>
      </c>
      <c r="C218" s="293">
        <f>Tabela3[[#This Row],[ANO]]</f>
        <v>1</v>
      </c>
      <c r="D218" s="293">
        <f>Tabela3[[#This Row],[SEI]]</f>
        <v>0</v>
      </c>
      <c r="E218" s="294" t="str">
        <f>Tabela3[[#This Row],[NOME DO Curso]]</f>
        <v>Formação de Instrutores - Assédio no Ambiente de Trabalho Para Chefias</v>
      </c>
      <c r="F218" s="294">
        <f>Tabela3[[#This Row],[NENHUMA CLASSIFICAÇÃO COPILOT]]</f>
        <v>0</v>
      </c>
      <c r="G218">
        <f>Tabela3[[#This Row],[Capacitação em Direitos Humanos, Gênero, Raça e Etnia; e em Depoimento Especial" - 0148945-13.2024.8.16.6000]]</f>
        <v>0</v>
      </c>
      <c r="H218">
        <f>Tabela3[[#This Row],[Justiça Restaurativa - 0148919-15.2024.8.16.6000]]</f>
        <v>0</v>
      </c>
      <c r="I218">
        <f>Tabela3[[#This Row],[Capacitação de Facilitadores 0148959-94.2024.8.16.6000]]</f>
        <v>0</v>
      </c>
      <c r="J218">
        <f>Tabela3[[#This Row],[Acessibilidade e Inclusão - 0148938-21.2024.8.16.6000]]</f>
        <v>0</v>
      </c>
      <c r="K218">
        <f>Tabela3[[#This Row],[Política de Prevenção e Enfrentamento do Assédio Moral, do Assédio Sexual e da Discriminação.0148908-83.2024.8.16.6000]]</f>
        <v>0</v>
      </c>
      <c r="L218">
        <f>Tabela3[[#This Row],[SOCIOAMBIENTAL]]</f>
        <v>0</v>
      </c>
      <c r="M218">
        <f>Tabela3[[#This Row],[SUSTENTABILIDADE
https://portal.tjpr.jus.br/portletforms/frm.do?idFormulario=7430
0017859-16.2024.8.16.6000]]</f>
        <v>0</v>
      </c>
      <c r="N218">
        <f>Tabela3[[#This Row],[CURSO PARA MAGISTRADOS]]</f>
        <v>0</v>
      </c>
      <c r="O218">
        <f>Tabela3[[#This Row],[LIVRO DE REGISTRO]]</f>
        <v>0</v>
      </c>
      <c r="P218">
        <f>Tabela3[[#This Row],[DATA DO ULTIMO REGISTRO]]</f>
        <v>0</v>
      </c>
      <c r="Q218">
        <f>Tabela3[[#This Row],[REG DE INSTRUTORES2]]</f>
        <v>0</v>
      </c>
      <c r="R218">
        <f>Tabela3[[#This Row],[REGISTRO DE INSTRUTORES NO SEI]]</f>
        <v>0</v>
      </c>
      <c r="S218">
        <f>Tabela3[[#This Row],[2021]]</f>
        <v>0</v>
      </c>
      <c r="T218">
        <f>Tabela3[[#This Row],[2022]]</f>
        <v>0</v>
      </c>
      <c r="U218">
        <f>Tabela3[[#This Row],[2023]]</f>
        <v>0</v>
      </c>
      <c r="V218">
        <f>Tabela3[[#This Row],[REGISTRO NO SEI/2024]]</f>
        <v>0</v>
      </c>
      <c r="W218">
        <f>Tabela3[[#This Row],[2024]]</f>
        <v>0</v>
      </c>
      <c r="X218">
        <f>Tabela3[[#This Row],[REGISTRO NO SEI/2025]]</f>
        <v>0</v>
      </c>
      <c r="Y218">
        <f>Tabela3[[#This Row],[TOTAL CERTIFICADOS EMITIDOS/2025]]</f>
        <v>0</v>
      </c>
      <c r="Z218">
        <f>Tabela3[[#This Row],[1º trim/2025]]</f>
        <v>0</v>
      </c>
      <c r="AA218">
        <f>Tabela3[[#This Row],[2º trim/2025]]</f>
        <v>0</v>
      </c>
      <c r="AB218">
        <f>Tabela3[[#This Row],[3º trim/2025]]</f>
        <v>0</v>
      </c>
      <c r="AC218">
        <f>Tabela3[[#This Row],[4º trim/2025]]</f>
        <v>0</v>
      </c>
    </row>
    <row r="219" spans="1:29" x14ac:dyDescent="0.25">
      <c r="A219" s="293">
        <f>Tabela3[[#This Row],[MODALIDADE]]</f>
        <v>0</v>
      </c>
      <c r="B219" s="293">
        <f>Tabela3[[#This Row],[ID DA PLANILHA]]</f>
        <v>218</v>
      </c>
      <c r="C219" s="293">
        <f>Tabela3[[#This Row],[ANO]]</f>
        <v>1</v>
      </c>
      <c r="D219" s="293">
        <f>Tabela3[[#This Row],[SEI]]</f>
        <v>0</v>
      </c>
      <c r="E219" s="294" t="str">
        <f>Tabela3[[#This Row],[NOME DO Curso]]</f>
        <v>Formação de Instrutores - Cumpridor de Mandados/Depoimento Especial</v>
      </c>
      <c r="F219" s="294">
        <f>Tabela3[[#This Row],[NENHUMA CLASSIFICAÇÃO COPILOT]]</f>
        <v>0</v>
      </c>
      <c r="G219" t="str">
        <f>Tabela3[[#This Row],[Capacitação em Direitos Humanos, Gênero, Raça e Etnia; e em Depoimento Especial" - 0148945-13.2024.8.16.6000]]</f>
        <v>Depoimento especial</v>
      </c>
      <c r="H219">
        <f>Tabela3[[#This Row],[Justiça Restaurativa - 0148919-15.2024.8.16.6000]]</f>
        <v>0</v>
      </c>
      <c r="I219">
        <f>Tabela3[[#This Row],[Capacitação de Facilitadores 0148959-94.2024.8.16.6000]]</f>
        <v>0</v>
      </c>
      <c r="J219">
        <f>Tabela3[[#This Row],[Acessibilidade e Inclusão - 0148938-21.2024.8.16.6000]]</f>
        <v>0</v>
      </c>
      <c r="K219">
        <f>Tabela3[[#This Row],[Política de Prevenção e Enfrentamento do Assédio Moral, do Assédio Sexual e da Discriminação.0148908-83.2024.8.16.6000]]</f>
        <v>0</v>
      </c>
      <c r="L219">
        <f>Tabela3[[#This Row],[SOCIOAMBIENTAL]]</f>
        <v>0</v>
      </c>
      <c r="M219">
        <f>Tabela3[[#This Row],[SUSTENTABILIDADE
https://portal.tjpr.jus.br/portletforms/frm.do?idFormulario=7430
0017859-16.2024.8.16.6000]]</f>
        <v>0</v>
      </c>
      <c r="N219">
        <f>Tabela3[[#This Row],[CURSO PARA MAGISTRADOS]]</f>
        <v>0</v>
      </c>
      <c r="O219">
        <f>Tabela3[[#This Row],[LIVRO DE REGISTRO]]</f>
        <v>0</v>
      </c>
      <c r="P219">
        <f>Tabela3[[#This Row],[DATA DO ULTIMO REGISTRO]]</f>
        <v>0</v>
      </c>
      <c r="Q219">
        <f>Tabela3[[#This Row],[REG DE INSTRUTORES2]]</f>
        <v>0</v>
      </c>
      <c r="R219">
        <f>Tabela3[[#This Row],[REGISTRO DE INSTRUTORES NO SEI]]</f>
        <v>0</v>
      </c>
      <c r="S219">
        <f>Tabela3[[#This Row],[2021]]</f>
        <v>0</v>
      </c>
      <c r="T219">
        <f>Tabela3[[#This Row],[2022]]</f>
        <v>0</v>
      </c>
      <c r="U219">
        <f>Tabela3[[#This Row],[2023]]</f>
        <v>0</v>
      </c>
      <c r="V219">
        <f>Tabela3[[#This Row],[REGISTRO NO SEI/2024]]</f>
        <v>0</v>
      </c>
      <c r="W219">
        <f>Tabela3[[#This Row],[2024]]</f>
        <v>0</v>
      </c>
      <c r="X219">
        <f>Tabela3[[#This Row],[REGISTRO NO SEI/2025]]</f>
        <v>0</v>
      </c>
      <c r="Y219">
        <f>Tabela3[[#This Row],[TOTAL CERTIFICADOS EMITIDOS/2025]]</f>
        <v>0</v>
      </c>
      <c r="Z219">
        <f>Tabela3[[#This Row],[1º trim/2025]]</f>
        <v>0</v>
      </c>
      <c r="AA219">
        <f>Tabela3[[#This Row],[2º trim/2025]]</f>
        <v>0</v>
      </c>
      <c r="AB219">
        <f>Tabela3[[#This Row],[3º trim/2025]]</f>
        <v>0</v>
      </c>
      <c r="AC219">
        <f>Tabela3[[#This Row],[4º trim/2025]]</f>
        <v>0</v>
      </c>
    </row>
    <row r="220" spans="1:29" x14ac:dyDescent="0.25">
      <c r="A220" s="293">
        <f>Tabela3[[#This Row],[MODALIDADE]]</f>
        <v>0</v>
      </c>
      <c r="B220" s="293">
        <f>Tabela3[[#This Row],[ID DA PLANILHA]]</f>
        <v>219</v>
      </c>
      <c r="C220" s="293">
        <f>Tabela3[[#This Row],[ANO]]</f>
        <v>1</v>
      </c>
      <c r="D220" s="293">
        <f>Tabela3[[#This Row],[SEI]]</f>
        <v>0</v>
      </c>
      <c r="E220" s="294" t="str">
        <f>Tabela3[[#This Row],[NOME DO Curso]]</f>
        <v>Formação de Instrutores e Tutores</v>
      </c>
      <c r="F220" s="294">
        <f>Tabela3[[#This Row],[NENHUMA CLASSIFICAÇÃO COPILOT]]</f>
        <v>0</v>
      </c>
      <c r="G220">
        <f>Tabela3[[#This Row],[Capacitação em Direitos Humanos, Gênero, Raça e Etnia; e em Depoimento Especial" - 0148945-13.2024.8.16.6000]]</f>
        <v>0</v>
      </c>
      <c r="H220">
        <f>Tabela3[[#This Row],[Justiça Restaurativa - 0148919-15.2024.8.16.6000]]</f>
        <v>0</v>
      </c>
      <c r="I220">
        <f>Tabela3[[#This Row],[Capacitação de Facilitadores 0148959-94.2024.8.16.6000]]</f>
        <v>0</v>
      </c>
      <c r="J220">
        <f>Tabela3[[#This Row],[Acessibilidade e Inclusão - 0148938-21.2024.8.16.6000]]</f>
        <v>0</v>
      </c>
      <c r="K220">
        <f>Tabela3[[#This Row],[Política de Prevenção e Enfrentamento do Assédio Moral, do Assédio Sexual e da Discriminação.0148908-83.2024.8.16.6000]]</f>
        <v>0</v>
      </c>
      <c r="L220">
        <f>Tabela3[[#This Row],[SOCIOAMBIENTAL]]</f>
        <v>0</v>
      </c>
      <c r="M220">
        <f>Tabela3[[#This Row],[SUSTENTABILIDADE
https://portal.tjpr.jus.br/portletforms/frm.do?idFormulario=7430
0017859-16.2024.8.16.6000]]</f>
        <v>0</v>
      </c>
      <c r="N220">
        <f>Tabela3[[#This Row],[CURSO PARA MAGISTRADOS]]</f>
        <v>0</v>
      </c>
      <c r="O220">
        <f>Tabela3[[#This Row],[LIVRO DE REGISTRO]]</f>
        <v>0</v>
      </c>
      <c r="P220">
        <f>Tabela3[[#This Row],[DATA DO ULTIMO REGISTRO]]</f>
        <v>0</v>
      </c>
      <c r="Q220">
        <f>Tabela3[[#This Row],[REG DE INSTRUTORES2]]</f>
        <v>0</v>
      </c>
      <c r="R220">
        <f>Tabela3[[#This Row],[REGISTRO DE INSTRUTORES NO SEI]]</f>
        <v>0</v>
      </c>
      <c r="S220">
        <f>Tabela3[[#This Row],[2021]]</f>
        <v>0</v>
      </c>
      <c r="T220">
        <f>Tabela3[[#This Row],[2022]]</f>
        <v>0</v>
      </c>
      <c r="U220">
        <f>Tabela3[[#This Row],[2023]]</f>
        <v>0</v>
      </c>
      <c r="V220">
        <f>Tabela3[[#This Row],[REGISTRO NO SEI/2024]]</f>
        <v>0</v>
      </c>
      <c r="W220">
        <f>Tabela3[[#This Row],[2024]]</f>
        <v>0</v>
      </c>
      <c r="X220">
        <f>Tabela3[[#This Row],[REGISTRO NO SEI/2025]]</f>
        <v>0</v>
      </c>
      <c r="Y220">
        <f>Tabela3[[#This Row],[TOTAL CERTIFICADOS EMITIDOS/2025]]</f>
        <v>0</v>
      </c>
      <c r="Z220">
        <f>Tabela3[[#This Row],[1º trim/2025]]</f>
        <v>0</v>
      </c>
      <c r="AA220">
        <f>Tabela3[[#This Row],[2º trim/2025]]</f>
        <v>0</v>
      </c>
      <c r="AB220">
        <f>Tabela3[[#This Row],[3º trim/2025]]</f>
        <v>0</v>
      </c>
      <c r="AC220">
        <f>Tabela3[[#This Row],[4º trim/2025]]</f>
        <v>0</v>
      </c>
    </row>
    <row r="221" spans="1:29" x14ac:dyDescent="0.25">
      <c r="A221" s="293">
        <f>Tabela3[[#This Row],[MODALIDADE]]</f>
        <v>0</v>
      </c>
      <c r="B221" s="293">
        <f>Tabela3[[#This Row],[ID DA PLANILHA]]</f>
        <v>220</v>
      </c>
      <c r="C221" s="293">
        <f>Tabela3[[#This Row],[ANO]]</f>
        <v>1</v>
      </c>
      <c r="D221" s="293">
        <f>Tabela3[[#This Row],[SEI]]</f>
        <v>0</v>
      </c>
      <c r="E221" s="294" t="str">
        <f>Tabela3[[#This Row],[NOME DO Curso]]</f>
        <v>Formação de Juiz Leigo</v>
      </c>
      <c r="F221" s="294">
        <f>Tabela3[[#This Row],[NENHUMA CLASSIFICAÇÃO COPILOT]]</f>
        <v>0</v>
      </c>
      <c r="G221">
        <f>Tabela3[[#This Row],[Capacitação em Direitos Humanos, Gênero, Raça e Etnia; e em Depoimento Especial" - 0148945-13.2024.8.16.6000]]</f>
        <v>0</v>
      </c>
      <c r="H221">
        <f>Tabela3[[#This Row],[Justiça Restaurativa - 0148919-15.2024.8.16.6000]]</f>
        <v>0</v>
      </c>
      <c r="I221">
        <f>Tabela3[[#This Row],[Capacitação de Facilitadores 0148959-94.2024.8.16.6000]]</f>
        <v>0</v>
      </c>
      <c r="J221">
        <f>Tabela3[[#This Row],[Acessibilidade e Inclusão - 0148938-21.2024.8.16.6000]]</f>
        <v>0</v>
      </c>
      <c r="K221">
        <f>Tabela3[[#This Row],[Política de Prevenção e Enfrentamento do Assédio Moral, do Assédio Sexual e da Discriminação.0148908-83.2024.8.16.6000]]</f>
        <v>0</v>
      </c>
      <c r="L221">
        <f>Tabela3[[#This Row],[SOCIOAMBIENTAL]]</f>
        <v>0</v>
      </c>
      <c r="M221">
        <f>Tabela3[[#This Row],[SUSTENTABILIDADE
https://portal.tjpr.jus.br/portletforms/frm.do?idFormulario=7430
0017859-16.2024.8.16.6000]]</f>
        <v>0</v>
      </c>
      <c r="N221">
        <f>Tabela3[[#This Row],[CURSO PARA MAGISTRADOS]]</f>
        <v>0</v>
      </c>
      <c r="O221">
        <f>Tabela3[[#This Row],[LIVRO DE REGISTRO]]</f>
        <v>0</v>
      </c>
      <c r="P221">
        <f>Tabela3[[#This Row],[DATA DO ULTIMO REGISTRO]]</f>
        <v>0</v>
      </c>
      <c r="Q221">
        <f>Tabela3[[#This Row],[REG DE INSTRUTORES2]]</f>
        <v>0</v>
      </c>
      <c r="R221">
        <f>Tabela3[[#This Row],[REGISTRO DE INSTRUTORES NO SEI]]</f>
        <v>0</v>
      </c>
      <c r="S221">
        <f>Tabela3[[#This Row],[2021]]</f>
        <v>0</v>
      </c>
      <c r="T221">
        <f>Tabela3[[#This Row],[2022]]</f>
        <v>0</v>
      </c>
      <c r="U221">
        <f>Tabela3[[#This Row],[2023]]</f>
        <v>0</v>
      </c>
      <c r="V221">
        <f>Tabela3[[#This Row],[REGISTRO NO SEI/2024]]</f>
        <v>0</v>
      </c>
      <c r="W221">
        <f>Tabela3[[#This Row],[2024]]</f>
        <v>0</v>
      </c>
      <c r="X221">
        <f>Tabela3[[#This Row],[REGISTRO NO SEI/2025]]</f>
        <v>0</v>
      </c>
      <c r="Y221">
        <f>Tabela3[[#This Row],[TOTAL CERTIFICADOS EMITIDOS/2025]]</f>
        <v>0</v>
      </c>
      <c r="Z221">
        <f>Tabela3[[#This Row],[1º trim/2025]]</f>
        <v>0</v>
      </c>
      <c r="AA221">
        <f>Tabela3[[#This Row],[2º trim/2025]]</f>
        <v>0</v>
      </c>
      <c r="AB221">
        <f>Tabela3[[#This Row],[3º trim/2025]]</f>
        <v>0</v>
      </c>
      <c r="AC221">
        <f>Tabela3[[#This Row],[4º trim/2025]]</f>
        <v>0</v>
      </c>
    </row>
    <row r="222" spans="1:29" x14ac:dyDescent="0.25">
      <c r="A222" s="293">
        <f>Tabela3[[#This Row],[MODALIDADE]]</f>
        <v>0</v>
      </c>
      <c r="B222" s="293">
        <f>Tabela3[[#This Row],[ID DA PLANILHA]]</f>
        <v>221</v>
      </c>
      <c r="C222" s="293">
        <f>Tabela3[[#This Row],[ANO]]</f>
        <v>1</v>
      </c>
      <c r="D222" s="293">
        <f>Tabela3[[#This Row],[SEI]]</f>
        <v>0</v>
      </c>
      <c r="E222" s="294" t="str">
        <f>Tabela3[[#This Row],[NOME DO Curso]]</f>
        <v>Formação de Tutores em Administração Pública</v>
      </c>
      <c r="F222" s="294">
        <f>Tabela3[[#This Row],[NENHUMA CLASSIFICAÇÃO COPILOT]]</f>
        <v>0</v>
      </c>
      <c r="G222">
        <f>Tabela3[[#This Row],[Capacitação em Direitos Humanos, Gênero, Raça e Etnia; e em Depoimento Especial" - 0148945-13.2024.8.16.6000]]</f>
        <v>0</v>
      </c>
      <c r="H222">
        <f>Tabela3[[#This Row],[Justiça Restaurativa - 0148919-15.2024.8.16.6000]]</f>
        <v>0</v>
      </c>
      <c r="I222">
        <f>Tabela3[[#This Row],[Capacitação de Facilitadores 0148959-94.2024.8.16.6000]]</f>
        <v>0</v>
      </c>
      <c r="J222">
        <f>Tabela3[[#This Row],[Acessibilidade e Inclusão - 0148938-21.2024.8.16.6000]]</f>
        <v>0</v>
      </c>
      <c r="K222">
        <f>Tabela3[[#This Row],[Política de Prevenção e Enfrentamento do Assédio Moral, do Assédio Sexual e da Discriminação.0148908-83.2024.8.16.6000]]</f>
        <v>0</v>
      </c>
      <c r="L222">
        <f>Tabela3[[#This Row],[SOCIOAMBIENTAL]]</f>
        <v>0</v>
      </c>
      <c r="M222">
        <f>Tabela3[[#This Row],[SUSTENTABILIDADE
https://portal.tjpr.jus.br/portletforms/frm.do?idFormulario=7430
0017859-16.2024.8.16.6000]]</f>
        <v>0</v>
      </c>
      <c r="N222">
        <f>Tabela3[[#This Row],[CURSO PARA MAGISTRADOS]]</f>
        <v>0</v>
      </c>
      <c r="O222">
        <f>Tabela3[[#This Row],[LIVRO DE REGISTRO]]</f>
        <v>0</v>
      </c>
      <c r="P222">
        <f>Tabela3[[#This Row],[DATA DO ULTIMO REGISTRO]]</f>
        <v>0</v>
      </c>
      <c r="Q222">
        <f>Tabela3[[#This Row],[REG DE INSTRUTORES2]]</f>
        <v>0</v>
      </c>
      <c r="R222">
        <f>Tabela3[[#This Row],[REGISTRO DE INSTRUTORES NO SEI]]</f>
        <v>0</v>
      </c>
      <c r="S222">
        <f>Tabela3[[#This Row],[2021]]</f>
        <v>0</v>
      </c>
      <c r="T222">
        <f>Tabela3[[#This Row],[2022]]</f>
        <v>0</v>
      </c>
      <c r="U222">
        <f>Tabela3[[#This Row],[2023]]</f>
        <v>0</v>
      </c>
      <c r="V222">
        <f>Tabela3[[#This Row],[REGISTRO NO SEI/2024]]</f>
        <v>0</v>
      </c>
      <c r="W222">
        <f>Tabela3[[#This Row],[2024]]</f>
        <v>0</v>
      </c>
      <c r="X222">
        <f>Tabela3[[#This Row],[REGISTRO NO SEI/2025]]</f>
        <v>0</v>
      </c>
      <c r="Y222">
        <f>Tabela3[[#This Row],[TOTAL CERTIFICADOS EMITIDOS/2025]]</f>
        <v>0</v>
      </c>
      <c r="Z222">
        <f>Tabela3[[#This Row],[1º trim/2025]]</f>
        <v>0</v>
      </c>
      <c r="AA222">
        <f>Tabela3[[#This Row],[2º trim/2025]]</f>
        <v>0</v>
      </c>
      <c r="AB222">
        <f>Tabela3[[#This Row],[3º trim/2025]]</f>
        <v>0</v>
      </c>
      <c r="AC222">
        <f>Tabela3[[#This Row],[4º trim/2025]]</f>
        <v>0</v>
      </c>
    </row>
    <row r="223" spans="1:29" x14ac:dyDescent="0.25">
      <c r="A223" s="293">
        <f>Tabela3[[#This Row],[MODALIDADE]]</f>
        <v>0</v>
      </c>
      <c r="B223" s="293">
        <f>Tabela3[[#This Row],[ID DA PLANILHA]]</f>
        <v>222</v>
      </c>
      <c r="C223" s="293">
        <f>Tabela3[[#This Row],[ANO]]</f>
        <v>1</v>
      </c>
      <c r="D223" s="293">
        <f>Tabela3[[#This Row],[SEI]]</f>
        <v>0</v>
      </c>
      <c r="E223" s="294" t="str">
        <f>Tabela3[[#This Row],[NOME DO Curso]]</f>
        <v>Formação de Tutores no Moodle</v>
      </c>
      <c r="F223" s="294">
        <f>Tabela3[[#This Row],[NENHUMA CLASSIFICAÇÃO COPILOT]]</f>
        <v>0</v>
      </c>
      <c r="G223">
        <f>Tabela3[[#This Row],[Capacitação em Direitos Humanos, Gênero, Raça e Etnia; e em Depoimento Especial" - 0148945-13.2024.8.16.6000]]</f>
        <v>0</v>
      </c>
      <c r="H223">
        <f>Tabela3[[#This Row],[Justiça Restaurativa - 0148919-15.2024.8.16.6000]]</f>
        <v>0</v>
      </c>
      <c r="I223">
        <f>Tabela3[[#This Row],[Capacitação de Facilitadores 0148959-94.2024.8.16.6000]]</f>
        <v>0</v>
      </c>
      <c r="J223">
        <f>Tabela3[[#This Row],[Acessibilidade e Inclusão - 0148938-21.2024.8.16.6000]]</f>
        <v>0</v>
      </c>
      <c r="K223">
        <f>Tabela3[[#This Row],[Política de Prevenção e Enfrentamento do Assédio Moral, do Assédio Sexual e da Discriminação.0148908-83.2024.8.16.6000]]</f>
        <v>0</v>
      </c>
      <c r="L223">
        <f>Tabela3[[#This Row],[SOCIOAMBIENTAL]]</f>
        <v>0</v>
      </c>
      <c r="M223">
        <f>Tabela3[[#This Row],[SUSTENTABILIDADE
https://portal.tjpr.jus.br/portletforms/frm.do?idFormulario=7430
0017859-16.2024.8.16.6000]]</f>
        <v>0</v>
      </c>
      <c r="N223">
        <f>Tabela3[[#This Row],[CURSO PARA MAGISTRADOS]]</f>
        <v>0</v>
      </c>
      <c r="O223">
        <f>Tabela3[[#This Row],[LIVRO DE REGISTRO]]</f>
        <v>0</v>
      </c>
      <c r="P223">
        <f>Tabela3[[#This Row],[DATA DO ULTIMO REGISTRO]]</f>
        <v>0</v>
      </c>
      <c r="Q223">
        <f>Tabela3[[#This Row],[REG DE INSTRUTORES2]]</f>
        <v>0</v>
      </c>
      <c r="R223">
        <f>Tabela3[[#This Row],[REGISTRO DE INSTRUTORES NO SEI]]</f>
        <v>0</v>
      </c>
      <c r="S223">
        <f>Tabela3[[#This Row],[2021]]</f>
        <v>0</v>
      </c>
      <c r="T223">
        <f>Tabela3[[#This Row],[2022]]</f>
        <v>0</v>
      </c>
      <c r="U223">
        <f>Tabela3[[#This Row],[2023]]</f>
        <v>0</v>
      </c>
      <c r="V223">
        <f>Tabela3[[#This Row],[REGISTRO NO SEI/2024]]</f>
        <v>0</v>
      </c>
      <c r="W223">
        <f>Tabela3[[#This Row],[2024]]</f>
        <v>0</v>
      </c>
      <c r="X223">
        <f>Tabela3[[#This Row],[REGISTRO NO SEI/2025]]</f>
        <v>0</v>
      </c>
      <c r="Y223">
        <f>Tabela3[[#This Row],[TOTAL CERTIFICADOS EMITIDOS/2025]]</f>
        <v>0</v>
      </c>
      <c r="Z223">
        <f>Tabela3[[#This Row],[1º trim/2025]]</f>
        <v>0</v>
      </c>
      <c r="AA223">
        <f>Tabela3[[#This Row],[2º trim/2025]]</f>
        <v>0</v>
      </c>
      <c r="AB223">
        <f>Tabela3[[#This Row],[3º trim/2025]]</f>
        <v>0</v>
      </c>
      <c r="AC223">
        <f>Tabela3[[#This Row],[4º trim/2025]]</f>
        <v>0</v>
      </c>
    </row>
    <row r="224" spans="1:29" ht="30" x14ac:dyDescent="0.25">
      <c r="A224" s="293">
        <f>Tabela3[[#This Row],[MODALIDADE]]</f>
        <v>0</v>
      </c>
      <c r="B224" s="293">
        <f>Tabela3[[#This Row],[ID DA PLANILHA]]</f>
        <v>223</v>
      </c>
      <c r="C224" s="293">
        <f>Tabela3[[#This Row],[ANO]]</f>
        <v>1</v>
      </c>
      <c r="D224" s="293">
        <f>Tabela3[[#This Row],[SEI]]</f>
        <v>0</v>
      </c>
      <c r="E224" s="294" t="str">
        <f>Tabela3[[#This Row],[NOME DO Curso]]</f>
        <v>Formação de Tutores para o curso Desenvolvimento de Competências Gerenciais</v>
      </c>
      <c r="F224" s="294">
        <f>Tabela3[[#This Row],[NENHUMA CLASSIFICAÇÃO COPILOT]]</f>
        <v>0</v>
      </c>
      <c r="G224">
        <f>Tabela3[[#This Row],[Capacitação em Direitos Humanos, Gênero, Raça e Etnia; e em Depoimento Especial" - 0148945-13.2024.8.16.6000]]</f>
        <v>0</v>
      </c>
      <c r="H224">
        <f>Tabela3[[#This Row],[Justiça Restaurativa - 0148919-15.2024.8.16.6000]]</f>
        <v>0</v>
      </c>
      <c r="I224">
        <f>Tabela3[[#This Row],[Capacitação de Facilitadores 0148959-94.2024.8.16.6000]]</f>
        <v>0</v>
      </c>
      <c r="J224">
        <f>Tabela3[[#This Row],[Acessibilidade e Inclusão - 0148938-21.2024.8.16.6000]]</f>
        <v>0</v>
      </c>
      <c r="K224">
        <f>Tabela3[[#This Row],[Política de Prevenção e Enfrentamento do Assédio Moral, do Assédio Sexual e da Discriminação.0148908-83.2024.8.16.6000]]</f>
        <v>0</v>
      </c>
      <c r="L224">
        <f>Tabela3[[#This Row],[SOCIOAMBIENTAL]]</f>
        <v>0</v>
      </c>
      <c r="M224">
        <f>Tabela3[[#This Row],[SUSTENTABILIDADE
https://portal.tjpr.jus.br/portletforms/frm.do?idFormulario=7430
0017859-16.2024.8.16.6000]]</f>
        <v>0</v>
      </c>
      <c r="N224">
        <f>Tabela3[[#This Row],[CURSO PARA MAGISTRADOS]]</f>
        <v>0</v>
      </c>
      <c r="O224">
        <f>Tabela3[[#This Row],[LIVRO DE REGISTRO]]</f>
        <v>0</v>
      </c>
      <c r="P224">
        <f>Tabela3[[#This Row],[DATA DO ULTIMO REGISTRO]]</f>
        <v>0</v>
      </c>
      <c r="Q224">
        <f>Tabela3[[#This Row],[REG DE INSTRUTORES2]]</f>
        <v>0</v>
      </c>
      <c r="R224">
        <f>Tabela3[[#This Row],[REGISTRO DE INSTRUTORES NO SEI]]</f>
        <v>0</v>
      </c>
      <c r="S224">
        <f>Tabela3[[#This Row],[2021]]</f>
        <v>0</v>
      </c>
      <c r="T224">
        <f>Tabela3[[#This Row],[2022]]</f>
        <v>0</v>
      </c>
      <c r="U224">
        <f>Tabela3[[#This Row],[2023]]</f>
        <v>0</v>
      </c>
      <c r="V224">
        <f>Tabela3[[#This Row],[REGISTRO NO SEI/2024]]</f>
        <v>0</v>
      </c>
      <c r="W224">
        <f>Tabela3[[#This Row],[2024]]</f>
        <v>0</v>
      </c>
      <c r="X224">
        <f>Tabela3[[#This Row],[REGISTRO NO SEI/2025]]</f>
        <v>0</v>
      </c>
      <c r="Y224">
        <f>Tabela3[[#This Row],[TOTAL CERTIFICADOS EMITIDOS/2025]]</f>
        <v>0</v>
      </c>
      <c r="Z224">
        <f>Tabela3[[#This Row],[1º trim/2025]]</f>
        <v>0</v>
      </c>
      <c r="AA224">
        <f>Tabela3[[#This Row],[2º trim/2025]]</f>
        <v>0</v>
      </c>
      <c r="AB224">
        <f>Tabela3[[#This Row],[3º trim/2025]]</f>
        <v>0</v>
      </c>
      <c r="AC224">
        <f>Tabela3[[#This Row],[4º trim/2025]]</f>
        <v>0</v>
      </c>
    </row>
    <row r="225" spans="1:29" x14ac:dyDescent="0.25">
      <c r="A225" s="293">
        <f>Tabela3[[#This Row],[MODALIDADE]]</f>
        <v>0</v>
      </c>
      <c r="B225" s="293">
        <f>Tabela3[[#This Row],[ID DA PLANILHA]]</f>
        <v>224</v>
      </c>
      <c r="C225" s="293">
        <f>Tabela3[[#This Row],[ANO]]</f>
        <v>1</v>
      </c>
      <c r="D225" s="293">
        <f>Tabela3[[#This Row],[SEI]]</f>
        <v>0</v>
      </c>
      <c r="E225" s="294" t="str">
        <f>Tabela3[[#This Row],[NOME DO Curso]]</f>
        <v>Formação de tutores: docência on-line 2</v>
      </c>
      <c r="F225" s="294">
        <f>Tabela3[[#This Row],[NENHUMA CLASSIFICAÇÃO COPILOT]]</f>
        <v>0</v>
      </c>
      <c r="G225">
        <f>Tabela3[[#This Row],[Capacitação em Direitos Humanos, Gênero, Raça e Etnia; e em Depoimento Especial" - 0148945-13.2024.8.16.6000]]</f>
        <v>0</v>
      </c>
      <c r="H225">
        <f>Tabela3[[#This Row],[Justiça Restaurativa - 0148919-15.2024.8.16.6000]]</f>
        <v>0</v>
      </c>
      <c r="I225">
        <f>Tabela3[[#This Row],[Capacitação de Facilitadores 0148959-94.2024.8.16.6000]]</f>
        <v>0</v>
      </c>
      <c r="J225">
        <f>Tabela3[[#This Row],[Acessibilidade e Inclusão - 0148938-21.2024.8.16.6000]]</f>
        <v>0</v>
      </c>
      <c r="K225">
        <f>Tabela3[[#This Row],[Política de Prevenção e Enfrentamento do Assédio Moral, do Assédio Sexual e da Discriminação.0148908-83.2024.8.16.6000]]</f>
        <v>0</v>
      </c>
      <c r="L225">
        <f>Tabela3[[#This Row],[SOCIOAMBIENTAL]]</f>
        <v>0</v>
      </c>
      <c r="M225">
        <f>Tabela3[[#This Row],[SUSTENTABILIDADE
https://portal.tjpr.jus.br/portletforms/frm.do?idFormulario=7430
0017859-16.2024.8.16.6000]]</f>
        <v>0</v>
      </c>
      <c r="N225">
        <f>Tabela3[[#This Row],[CURSO PARA MAGISTRADOS]]</f>
        <v>0</v>
      </c>
      <c r="O225">
        <f>Tabela3[[#This Row],[LIVRO DE REGISTRO]]</f>
        <v>0</v>
      </c>
      <c r="P225">
        <f>Tabela3[[#This Row],[DATA DO ULTIMO REGISTRO]]</f>
        <v>0</v>
      </c>
      <c r="Q225">
        <f>Tabela3[[#This Row],[REG DE INSTRUTORES2]]</f>
        <v>0</v>
      </c>
      <c r="R225">
        <f>Tabela3[[#This Row],[REGISTRO DE INSTRUTORES NO SEI]]</f>
        <v>0</v>
      </c>
      <c r="S225">
        <f>Tabela3[[#This Row],[2021]]</f>
        <v>0</v>
      </c>
      <c r="T225">
        <f>Tabela3[[#This Row],[2022]]</f>
        <v>0</v>
      </c>
      <c r="U225">
        <f>Tabela3[[#This Row],[2023]]</f>
        <v>0</v>
      </c>
      <c r="V225">
        <f>Tabela3[[#This Row],[REGISTRO NO SEI/2024]]</f>
        <v>0</v>
      </c>
      <c r="W225">
        <f>Tabela3[[#This Row],[2024]]</f>
        <v>0</v>
      </c>
      <c r="X225">
        <f>Tabela3[[#This Row],[REGISTRO NO SEI/2025]]</f>
        <v>0</v>
      </c>
      <c r="Y225">
        <f>Tabela3[[#This Row],[TOTAL CERTIFICADOS EMITIDOS/2025]]</f>
        <v>0</v>
      </c>
      <c r="Z225">
        <f>Tabela3[[#This Row],[1º trim/2025]]</f>
        <v>0</v>
      </c>
      <c r="AA225">
        <f>Tabela3[[#This Row],[2º trim/2025]]</f>
        <v>0</v>
      </c>
      <c r="AB225">
        <f>Tabela3[[#This Row],[3º trim/2025]]</f>
        <v>0</v>
      </c>
      <c r="AC225">
        <f>Tabela3[[#This Row],[4º trim/2025]]</f>
        <v>0</v>
      </c>
    </row>
    <row r="226" spans="1:29" x14ac:dyDescent="0.25">
      <c r="A226" s="293">
        <f>Tabela3[[#This Row],[MODALIDADE]]</f>
        <v>0</v>
      </c>
      <c r="B226" s="293">
        <f>Tabela3[[#This Row],[ID DA PLANILHA]]</f>
        <v>225</v>
      </c>
      <c r="C226" s="293">
        <f>Tabela3[[#This Row],[ANO]]</f>
        <v>1</v>
      </c>
      <c r="D226" s="293">
        <f>Tabela3[[#This Row],[SEI]]</f>
        <v>0</v>
      </c>
      <c r="E226" s="294" t="str">
        <f>Tabela3[[#This Row],[NOME DO Curso]]</f>
        <v>Formação em Resolução de Conflitos - CEJUSC Empreendedor</v>
      </c>
      <c r="F226" s="294">
        <f>Tabela3[[#This Row],[NENHUMA CLASSIFICAÇÃO COPILOT]]</f>
        <v>0</v>
      </c>
      <c r="G226">
        <f>Tabela3[[#This Row],[Capacitação em Direitos Humanos, Gênero, Raça e Etnia; e em Depoimento Especial" - 0148945-13.2024.8.16.6000]]</f>
        <v>0</v>
      </c>
      <c r="H226">
        <f>Tabela3[[#This Row],[Justiça Restaurativa - 0148919-15.2024.8.16.6000]]</f>
        <v>0</v>
      </c>
      <c r="I226">
        <f>Tabela3[[#This Row],[Capacitação de Facilitadores 0148959-94.2024.8.16.6000]]</f>
        <v>0</v>
      </c>
      <c r="J226">
        <f>Tabela3[[#This Row],[Acessibilidade e Inclusão - 0148938-21.2024.8.16.6000]]</f>
        <v>0</v>
      </c>
      <c r="K226">
        <f>Tabela3[[#This Row],[Política de Prevenção e Enfrentamento do Assédio Moral, do Assédio Sexual e da Discriminação.0148908-83.2024.8.16.6000]]</f>
        <v>0</v>
      </c>
      <c r="L226">
        <f>Tabela3[[#This Row],[SOCIOAMBIENTAL]]</f>
        <v>0</v>
      </c>
      <c r="M226">
        <f>Tabela3[[#This Row],[SUSTENTABILIDADE
https://portal.tjpr.jus.br/portletforms/frm.do?idFormulario=7430
0017859-16.2024.8.16.6000]]</f>
        <v>0</v>
      </c>
      <c r="N226">
        <f>Tabela3[[#This Row],[CURSO PARA MAGISTRADOS]]</f>
        <v>0</v>
      </c>
      <c r="O226">
        <f>Tabela3[[#This Row],[LIVRO DE REGISTRO]]</f>
        <v>0</v>
      </c>
      <c r="P226">
        <f>Tabela3[[#This Row],[DATA DO ULTIMO REGISTRO]]</f>
        <v>0</v>
      </c>
      <c r="Q226">
        <f>Tabela3[[#This Row],[REG DE INSTRUTORES2]]</f>
        <v>0</v>
      </c>
      <c r="R226">
        <f>Tabela3[[#This Row],[REGISTRO DE INSTRUTORES NO SEI]]</f>
        <v>0</v>
      </c>
      <c r="S226">
        <f>Tabela3[[#This Row],[2021]]</f>
        <v>0</v>
      </c>
      <c r="T226">
        <f>Tabela3[[#This Row],[2022]]</f>
        <v>0</v>
      </c>
      <c r="U226">
        <f>Tabela3[[#This Row],[2023]]</f>
        <v>0</v>
      </c>
      <c r="V226">
        <f>Tabela3[[#This Row],[REGISTRO NO SEI/2024]]</f>
        <v>0</v>
      </c>
      <c r="W226">
        <f>Tabela3[[#This Row],[2024]]</f>
        <v>0</v>
      </c>
      <c r="X226">
        <f>Tabela3[[#This Row],[REGISTRO NO SEI/2025]]</f>
        <v>0</v>
      </c>
      <c r="Y226">
        <f>Tabela3[[#This Row],[TOTAL CERTIFICADOS EMITIDOS/2025]]</f>
        <v>0</v>
      </c>
      <c r="Z226">
        <f>Tabela3[[#This Row],[1º trim/2025]]</f>
        <v>0</v>
      </c>
      <c r="AA226">
        <f>Tabela3[[#This Row],[2º trim/2025]]</f>
        <v>0</v>
      </c>
      <c r="AB226">
        <f>Tabela3[[#This Row],[3º trim/2025]]</f>
        <v>0</v>
      </c>
      <c r="AC226">
        <f>Tabela3[[#This Row],[4º trim/2025]]</f>
        <v>0</v>
      </c>
    </row>
    <row r="227" spans="1:29" x14ac:dyDescent="0.25">
      <c r="A227" s="293">
        <f>Tabela3[[#This Row],[MODALIDADE]]</f>
        <v>0</v>
      </c>
      <c r="B227" s="293">
        <f>Tabela3[[#This Row],[ID DA PLANILHA]]</f>
        <v>226</v>
      </c>
      <c r="C227" s="293">
        <f>Tabela3[[#This Row],[ANO]]</f>
        <v>1</v>
      </c>
      <c r="D227" s="293">
        <f>Tabela3[[#This Row],[SEI]]</f>
        <v>0</v>
      </c>
      <c r="E227" s="294" t="str">
        <f>Tabela3[[#This Row],[NOME DO Curso]]</f>
        <v>Formação Inicial</v>
      </c>
      <c r="F227" s="294">
        <f>Tabela3[[#This Row],[NENHUMA CLASSIFICAÇÃO COPILOT]]</f>
        <v>0</v>
      </c>
      <c r="G227">
        <f>Tabela3[[#This Row],[Capacitação em Direitos Humanos, Gênero, Raça e Etnia; e em Depoimento Especial" - 0148945-13.2024.8.16.6000]]</f>
        <v>0</v>
      </c>
      <c r="H227">
        <f>Tabela3[[#This Row],[Justiça Restaurativa - 0148919-15.2024.8.16.6000]]</f>
        <v>0</v>
      </c>
      <c r="I227">
        <f>Tabela3[[#This Row],[Capacitação de Facilitadores 0148959-94.2024.8.16.6000]]</f>
        <v>0</v>
      </c>
      <c r="J227">
        <f>Tabela3[[#This Row],[Acessibilidade e Inclusão - 0148938-21.2024.8.16.6000]]</f>
        <v>0</v>
      </c>
      <c r="K227">
        <f>Tabela3[[#This Row],[Política de Prevenção e Enfrentamento do Assédio Moral, do Assédio Sexual e da Discriminação.0148908-83.2024.8.16.6000]]</f>
        <v>0</v>
      </c>
      <c r="L227">
        <f>Tabela3[[#This Row],[SOCIOAMBIENTAL]]</f>
        <v>0</v>
      </c>
      <c r="M227">
        <f>Tabela3[[#This Row],[SUSTENTABILIDADE
https://portal.tjpr.jus.br/portletforms/frm.do?idFormulario=7430
0017859-16.2024.8.16.6000]]</f>
        <v>0</v>
      </c>
      <c r="N227">
        <f>Tabela3[[#This Row],[CURSO PARA MAGISTRADOS]]</f>
        <v>0</v>
      </c>
      <c r="O227">
        <f>Tabela3[[#This Row],[LIVRO DE REGISTRO]]</f>
        <v>0</v>
      </c>
      <c r="P227">
        <f>Tabela3[[#This Row],[DATA DO ULTIMO REGISTRO]]</f>
        <v>0</v>
      </c>
      <c r="Q227">
        <f>Tabela3[[#This Row],[REG DE INSTRUTORES2]]</f>
        <v>0</v>
      </c>
      <c r="R227">
        <f>Tabela3[[#This Row],[REGISTRO DE INSTRUTORES NO SEI]]</f>
        <v>0</v>
      </c>
      <c r="S227">
        <f>Tabela3[[#This Row],[2021]]</f>
        <v>0</v>
      </c>
      <c r="T227">
        <f>Tabela3[[#This Row],[2022]]</f>
        <v>0</v>
      </c>
      <c r="U227">
        <f>Tabela3[[#This Row],[2023]]</f>
        <v>0</v>
      </c>
      <c r="V227">
        <f>Tabela3[[#This Row],[REGISTRO NO SEI/2024]]</f>
        <v>0</v>
      </c>
      <c r="W227">
        <f>Tabela3[[#This Row],[2024]]</f>
        <v>0</v>
      </c>
      <c r="X227">
        <f>Tabela3[[#This Row],[REGISTRO NO SEI/2025]]</f>
        <v>0</v>
      </c>
      <c r="Y227">
        <f>Tabela3[[#This Row],[TOTAL CERTIFICADOS EMITIDOS/2025]]</f>
        <v>0</v>
      </c>
      <c r="Z227">
        <f>Tabela3[[#This Row],[1º trim/2025]]</f>
        <v>0</v>
      </c>
      <c r="AA227">
        <f>Tabela3[[#This Row],[2º trim/2025]]</f>
        <v>0</v>
      </c>
      <c r="AB227">
        <f>Tabela3[[#This Row],[3º trim/2025]]</f>
        <v>0</v>
      </c>
      <c r="AC227">
        <f>Tabela3[[#This Row],[4º trim/2025]]</f>
        <v>0</v>
      </c>
    </row>
    <row r="228" spans="1:29" x14ac:dyDescent="0.25">
      <c r="A228" s="293">
        <f>Tabela3[[#This Row],[MODALIDADE]]</f>
        <v>0</v>
      </c>
      <c r="B228" s="293">
        <f>Tabela3[[#This Row],[ID DA PLANILHA]]</f>
        <v>227</v>
      </c>
      <c r="C228" s="293">
        <f>Tabela3[[#This Row],[ANO]]</f>
        <v>1</v>
      </c>
      <c r="D228" s="293">
        <f>Tabela3[[#This Row],[SEI]]</f>
        <v>0</v>
      </c>
      <c r="E228" s="294" t="str">
        <f>Tabela3[[#This Row],[NOME DO Curso]]</f>
        <v>Fórum de Dúvidas</v>
      </c>
      <c r="F228" s="294">
        <f>Tabela3[[#This Row],[NENHUMA CLASSIFICAÇÃO COPILOT]]</f>
        <v>0</v>
      </c>
      <c r="G228">
        <f>Tabela3[[#This Row],[Capacitação em Direitos Humanos, Gênero, Raça e Etnia; e em Depoimento Especial" - 0148945-13.2024.8.16.6000]]</f>
        <v>0</v>
      </c>
      <c r="H228">
        <f>Tabela3[[#This Row],[Justiça Restaurativa - 0148919-15.2024.8.16.6000]]</f>
        <v>0</v>
      </c>
      <c r="I228">
        <f>Tabela3[[#This Row],[Capacitação de Facilitadores 0148959-94.2024.8.16.6000]]</f>
        <v>0</v>
      </c>
      <c r="J228">
        <f>Tabela3[[#This Row],[Acessibilidade e Inclusão - 0148938-21.2024.8.16.6000]]</f>
        <v>0</v>
      </c>
      <c r="K228">
        <f>Tabela3[[#This Row],[Política de Prevenção e Enfrentamento do Assédio Moral, do Assédio Sexual e da Discriminação.0148908-83.2024.8.16.6000]]</f>
        <v>0</v>
      </c>
      <c r="L228">
        <f>Tabela3[[#This Row],[SOCIOAMBIENTAL]]</f>
        <v>0</v>
      </c>
      <c r="M228">
        <f>Tabela3[[#This Row],[SUSTENTABILIDADE
https://portal.tjpr.jus.br/portletforms/frm.do?idFormulario=7430
0017859-16.2024.8.16.6000]]</f>
        <v>0</v>
      </c>
      <c r="N228">
        <f>Tabela3[[#This Row],[CURSO PARA MAGISTRADOS]]</f>
        <v>0</v>
      </c>
      <c r="O228">
        <f>Tabela3[[#This Row],[LIVRO DE REGISTRO]]</f>
        <v>0</v>
      </c>
      <c r="P228">
        <f>Tabela3[[#This Row],[DATA DO ULTIMO REGISTRO]]</f>
        <v>0</v>
      </c>
      <c r="Q228">
        <f>Tabela3[[#This Row],[REG DE INSTRUTORES2]]</f>
        <v>0</v>
      </c>
      <c r="R228">
        <f>Tabela3[[#This Row],[REGISTRO DE INSTRUTORES NO SEI]]</f>
        <v>0</v>
      </c>
      <c r="S228">
        <f>Tabela3[[#This Row],[2021]]</f>
        <v>0</v>
      </c>
      <c r="T228">
        <f>Tabela3[[#This Row],[2022]]</f>
        <v>0</v>
      </c>
      <c r="U228">
        <f>Tabela3[[#This Row],[2023]]</f>
        <v>0</v>
      </c>
      <c r="V228">
        <f>Tabela3[[#This Row],[REGISTRO NO SEI/2024]]</f>
        <v>0</v>
      </c>
      <c r="W228">
        <f>Tabela3[[#This Row],[2024]]</f>
        <v>0</v>
      </c>
      <c r="X228">
        <f>Tabela3[[#This Row],[REGISTRO NO SEI/2025]]</f>
        <v>0</v>
      </c>
      <c r="Y228">
        <f>Tabela3[[#This Row],[TOTAL CERTIFICADOS EMITIDOS/2025]]</f>
        <v>0</v>
      </c>
      <c r="Z228">
        <f>Tabela3[[#This Row],[1º trim/2025]]</f>
        <v>0</v>
      </c>
      <c r="AA228">
        <f>Tabela3[[#This Row],[2º trim/2025]]</f>
        <v>0</v>
      </c>
      <c r="AB228">
        <f>Tabela3[[#This Row],[3º trim/2025]]</f>
        <v>0</v>
      </c>
      <c r="AC228">
        <f>Tabela3[[#This Row],[4º trim/2025]]</f>
        <v>0</v>
      </c>
    </row>
    <row r="229" spans="1:29" x14ac:dyDescent="0.25">
      <c r="A229" s="293">
        <f>Tabela3[[#This Row],[MODALIDADE]]</f>
        <v>0</v>
      </c>
      <c r="B229" s="293">
        <f>Tabela3[[#This Row],[ID DA PLANILHA]]</f>
        <v>228</v>
      </c>
      <c r="C229" s="293">
        <f>Tabela3[[#This Row],[ANO]]</f>
        <v>1</v>
      </c>
      <c r="D229" s="293">
        <f>Tabela3[[#This Row],[SEI]]</f>
        <v>0</v>
      </c>
      <c r="E229" s="294" t="str">
        <f>Tabela3[[#This Row],[NOME DO Curso]]</f>
        <v>Fundamentos de Ensino a Distância</v>
      </c>
      <c r="F229" s="294">
        <f>Tabela3[[#This Row],[NENHUMA CLASSIFICAÇÃO COPILOT]]</f>
        <v>0</v>
      </c>
      <c r="G229">
        <f>Tabela3[[#This Row],[Capacitação em Direitos Humanos, Gênero, Raça e Etnia; e em Depoimento Especial" - 0148945-13.2024.8.16.6000]]</f>
        <v>0</v>
      </c>
      <c r="H229">
        <f>Tabela3[[#This Row],[Justiça Restaurativa - 0148919-15.2024.8.16.6000]]</f>
        <v>0</v>
      </c>
      <c r="I229">
        <f>Tabela3[[#This Row],[Capacitação de Facilitadores 0148959-94.2024.8.16.6000]]</f>
        <v>0</v>
      </c>
      <c r="J229">
        <f>Tabela3[[#This Row],[Acessibilidade e Inclusão - 0148938-21.2024.8.16.6000]]</f>
        <v>0</v>
      </c>
      <c r="K229">
        <f>Tabela3[[#This Row],[Política de Prevenção e Enfrentamento do Assédio Moral, do Assédio Sexual e da Discriminação.0148908-83.2024.8.16.6000]]</f>
        <v>0</v>
      </c>
      <c r="L229">
        <f>Tabela3[[#This Row],[SOCIOAMBIENTAL]]</f>
        <v>0</v>
      </c>
      <c r="M229">
        <f>Tabela3[[#This Row],[SUSTENTABILIDADE
https://portal.tjpr.jus.br/portletforms/frm.do?idFormulario=7430
0017859-16.2024.8.16.6000]]</f>
        <v>0</v>
      </c>
      <c r="N229">
        <f>Tabela3[[#This Row],[CURSO PARA MAGISTRADOS]]</f>
        <v>0</v>
      </c>
      <c r="O229">
        <f>Tabela3[[#This Row],[LIVRO DE REGISTRO]]</f>
        <v>0</v>
      </c>
      <c r="P229">
        <f>Tabela3[[#This Row],[DATA DO ULTIMO REGISTRO]]</f>
        <v>0</v>
      </c>
      <c r="Q229">
        <f>Tabela3[[#This Row],[REG DE INSTRUTORES2]]</f>
        <v>0</v>
      </c>
      <c r="R229">
        <f>Tabela3[[#This Row],[REGISTRO DE INSTRUTORES NO SEI]]</f>
        <v>0</v>
      </c>
      <c r="S229">
        <f>Tabela3[[#This Row],[2021]]</f>
        <v>0</v>
      </c>
      <c r="T229">
        <f>Tabela3[[#This Row],[2022]]</f>
        <v>0</v>
      </c>
      <c r="U229">
        <f>Tabela3[[#This Row],[2023]]</f>
        <v>0</v>
      </c>
      <c r="V229">
        <f>Tabela3[[#This Row],[REGISTRO NO SEI/2024]]</f>
        <v>0</v>
      </c>
      <c r="W229">
        <f>Tabela3[[#This Row],[2024]]</f>
        <v>0</v>
      </c>
      <c r="X229">
        <f>Tabela3[[#This Row],[REGISTRO NO SEI/2025]]</f>
        <v>0</v>
      </c>
      <c r="Y229">
        <f>Tabela3[[#This Row],[TOTAL CERTIFICADOS EMITIDOS/2025]]</f>
        <v>0</v>
      </c>
      <c r="Z229">
        <f>Tabela3[[#This Row],[1º trim/2025]]</f>
        <v>0</v>
      </c>
      <c r="AA229">
        <f>Tabela3[[#This Row],[2º trim/2025]]</f>
        <v>0</v>
      </c>
      <c r="AB229">
        <f>Tabela3[[#This Row],[3º trim/2025]]</f>
        <v>0</v>
      </c>
      <c r="AC229">
        <f>Tabela3[[#This Row],[4º trim/2025]]</f>
        <v>0</v>
      </c>
    </row>
    <row r="230" spans="1:29" x14ac:dyDescent="0.25">
      <c r="A230" s="293">
        <f>Tabela3[[#This Row],[MODALIDADE]]</f>
        <v>0</v>
      </c>
      <c r="B230" s="293">
        <f>Tabela3[[#This Row],[ID DA PLANILHA]]</f>
        <v>229</v>
      </c>
      <c r="C230" s="293">
        <f>Tabela3[[#This Row],[ANO]]</f>
        <v>1</v>
      </c>
      <c r="D230" s="293">
        <f>Tabela3[[#This Row],[SEI]]</f>
        <v>0</v>
      </c>
      <c r="E230" s="294" t="str">
        <f>Tabela3[[#This Row],[NOME DO Curso]]</f>
        <v>Gestão da Qualidade</v>
      </c>
      <c r="F230" s="294">
        <f>Tabela3[[#This Row],[NENHUMA CLASSIFICAÇÃO COPILOT]]</f>
        <v>0</v>
      </c>
      <c r="G230">
        <f>Tabela3[[#This Row],[Capacitação em Direitos Humanos, Gênero, Raça e Etnia; e em Depoimento Especial" - 0148945-13.2024.8.16.6000]]</f>
        <v>0</v>
      </c>
      <c r="H230">
        <f>Tabela3[[#This Row],[Justiça Restaurativa - 0148919-15.2024.8.16.6000]]</f>
        <v>0</v>
      </c>
      <c r="I230">
        <f>Tabela3[[#This Row],[Capacitação de Facilitadores 0148959-94.2024.8.16.6000]]</f>
        <v>0</v>
      </c>
      <c r="J230">
        <f>Tabela3[[#This Row],[Acessibilidade e Inclusão - 0148938-21.2024.8.16.6000]]</f>
        <v>0</v>
      </c>
      <c r="K230">
        <f>Tabela3[[#This Row],[Política de Prevenção e Enfrentamento do Assédio Moral, do Assédio Sexual e da Discriminação.0148908-83.2024.8.16.6000]]</f>
        <v>0</v>
      </c>
      <c r="L230">
        <f>Tabela3[[#This Row],[SOCIOAMBIENTAL]]</f>
        <v>0</v>
      </c>
      <c r="M230">
        <f>Tabela3[[#This Row],[SUSTENTABILIDADE
https://portal.tjpr.jus.br/portletforms/frm.do?idFormulario=7430
0017859-16.2024.8.16.6000]]</f>
        <v>0</v>
      </c>
      <c r="N230">
        <f>Tabela3[[#This Row],[CURSO PARA MAGISTRADOS]]</f>
        <v>0</v>
      </c>
      <c r="O230">
        <f>Tabela3[[#This Row],[LIVRO DE REGISTRO]]</f>
        <v>0</v>
      </c>
      <c r="P230">
        <f>Tabela3[[#This Row],[DATA DO ULTIMO REGISTRO]]</f>
        <v>0</v>
      </c>
      <c r="Q230">
        <f>Tabela3[[#This Row],[REG DE INSTRUTORES2]]</f>
        <v>0</v>
      </c>
      <c r="R230">
        <f>Tabela3[[#This Row],[REGISTRO DE INSTRUTORES NO SEI]]</f>
        <v>0</v>
      </c>
      <c r="S230">
        <f>Tabela3[[#This Row],[2021]]</f>
        <v>0</v>
      </c>
      <c r="T230">
        <f>Tabela3[[#This Row],[2022]]</f>
        <v>0</v>
      </c>
      <c r="U230">
        <f>Tabela3[[#This Row],[2023]]</f>
        <v>0</v>
      </c>
      <c r="V230">
        <f>Tabela3[[#This Row],[REGISTRO NO SEI/2024]]</f>
        <v>0</v>
      </c>
      <c r="W230">
        <f>Tabela3[[#This Row],[2024]]</f>
        <v>0</v>
      </c>
      <c r="X230">
        <f>Tabela3[[#This Row],[REGISTRO NO SEI/2025]]</f>
        <v>0</v>
      </c>
      <c r="Y230">
        <f>Tabela3[[#This Row],[TOTAL CERTIFICADOS EMITIDOS/2025]]</f>
        <v>0</v>
      </c>
      <c r="Z230">
        <f>Tabela3[[#This Row],[1º trim/2025]]</f>
        <v>0</v>
      </c>
      <c r="AA230">
        <f>Tabela3[[#This Row],[2º trim/2025]]</f>
        <v>0</v>
      </c>
      <c r="AB230">
        <f>Tabela3[[#This Row],[3º trim/2025]]</f>
        <v>0</v>
      </c>
      <c r="AC230">
        <f>Tabela3[[#This Row],[4º trim/2025]]</f>
        <v>0</v>
      </c>
    </row>
    <row r="231" spans="1:29" x14ac:dyDescent="0.25">
      <c r="A231" s="293">
        <f>Tabela3[[#This Row],[MODALIDADE]]</f>
        <v>0</v>
      </c>
      <c r="B231" s="293">
        <f>Tabela3[[#This Row],[ID DA PLANILHA]]</f>
        <v>230</v>
      </c>
      <c r="C231" s="293">
        <f>Tabela3[[#This Row],[ANO]]</f>
        <v>1</v>
      </c>
      <c r="D231" s="293">
        <f>Tabela3[[#This Row],[SEI]]</f>
        <v>0</v>
      </c>
      <c r="E231" s="294" t="str">
        <f>Tabela3[[#This Row],[NOME DO Curso]]</f>
        <v>Gestão da Qualidade</v>
      </c>
      <c r="F231" s="294">
        <f>Tabela3[[#This Row],[NENHUMA CLASSIFICAÇÃO COPILOT]]</f>
        <v>0</v>
      </c>
      <c r="G231">
        <f>Tabela3[[#This Row],[Capacitação em Direitos Humanos, Gênero, Raça e Etnia; e em Depoimento Especial" - 0148945-13.2024.8.16.6000]]</f>
        <v>0</v>
      </c>
      <c r="H231">
        <f>Tabela3[[#This Row],[Justiça Restaurativa - 0148919-15.2024.8.16.6000]]</f>
        <v>0</v>
      </c>
      <c r="I231">
        <f>Tabela3[[#This Row],[Capacitação de Facilitadores 0148959-94.2024.8.16.6000]]</f>
        <v>0</v>
      </c>
      <c r="J231">
        <f>Tabela3[[#This Row],[Acessibilidade e Inclusão - 0148938-21.2024.8.16.6000]]</f>
        <v>0</v>
      </c>
      <c r="K231">
        <f>Tabela3[[#This Row],[Política de Prevenção e Enfrentamento do Assédio Moral, do Assédio Sexual e da Discriminação.0148908-83.2024.8.16.6000]]</f>
        <v>0</v>
      </c>
      <c r="L231">
        <f>Tabela3[[#This Row],[SOCIOAMBIENTAL]]</f>
        <v>0</v>
      </c>
      <c r="M231">
        <f>Tabela3[[#This Row],[SUSTENTABILIDADE
https://portal.tjpr.jus.br/portletforms/frm.do?idFormulario=7430
0017859-16.2024.8.16.6000]]</f>
        <v>0</v>
      </c>
      <c r="N231">
        <f>Tabela3[[#This Row],[CURSO PARA MAGISTRADOS]]</f>
        <v>0</v>
      </c>
      <c r="O231">
        <f>Tabela3[[#This Row],[LIVRO DE REGISTRO]]</f>
        <v>0</v>
      </c>
      <c r="P231">
        <f>Tabela3[[#This Row],[DATA DO ULTIMO REGISTRO]]</f>
        <v>0</v>
      </c>
      <c r="Q231">
        <f>Tabela3[[#This Row],[REG DE INSTRUTORES2]]</f>
        <v>0</v>
      </c>
      <c r="R231">
        <f>Tabela3[[#This Row],[REGISTRO DE INSTRUTORES NO SEI]]</f>
        <v>0</v>
      </c>
      <c r="S231">
        <f>Tabela3[[#This Row],[2021]]</f>
        <v>0</v>
      </c>
      <c r="T231">
        <f>Tabela3[[#This Row],[2022]]</f>
        <v>0</v>
      </c>
      <c r="U231">
        <f>Tabela3[[#This Row],[2023]]</f>
        <v>0</v>
      </c>
      <c r="V231">
        <f>Tabela3[[#This Row],[REGISTRO NO SEI/2024]]</f>
        <v>0</v>
      </c>
      <c r="W231">
        <f>Tabela3[[#This Row],[2024]]</f>
        <v>0</v>
      </c>
      <c r="X231">
        <f>Tabela3[[#This Row],[REGISTRO NO SEI/2025]]</f>
        <v>0</v>
      </c>
      <c r="Y231">
        <f>Tabela3[[#This Row],[TOTAL CERTIFICADOS EMITIDOS/2025]]</f>
        <v>0</v>
      </c>
      <c r="Z231">
        <f>Tabela3[[#This Row],[1º trim/2025]]</f>
        <v>0</v>
      </c>
      <c r="AA231">
        <f>Tabela3[[#This Row],[2º trim/2025]]</f>
        <v>0</v>
      </c>
      <c r="AB231">
        <f>Tabela3[[#This Row],[3º trim/2025]]</f>
        <v>0</v>
      </c>
      <c r="AC231">
        <f>Tabela3[[#This Row],[4º trim/2025]]</f>
        <v>0</v>
      </c>
    </row>
    <row r="232" spans="1:29" x14ac:dyDescent="0.25">
      <c r="A232" s="293">
        <f>Tabela3[[#This Row],[MODALIDADE]]</f>
        <v>0</v>
      </c>
      <c r="B232" s="293">
        <f>Tabela3[[#This Row],[ID DA PLANILHA]]</f>
        <v>231</v>
      </c>
      <c r="C232" s="293">
        <f>Tabela3[[#This Row],[ANO]]</f>
        <v>1</v>
      </c>
      <c r="D232" s="293">
        <f>Tabela3[[#This Row],[SEI]]</f>
        <v>0</v>
      </c>
      <c r="E232" s="294" t="str">
        <f>Tabela3[[#This Row],[NOME DO Curso]]</f>
        <v>Gestão de Processos</v>
      </c>
      <c r="F232" s="294">
        <f>Tabela3[[#This Row],[NENHUMA CLASSIFICAÇÃO COPILOT]]</f>
        <v>0</v>
      </c>
      <c r="G232">
        <f>Tabela3[[#This Row],[Capacitação em Direitos Humanos, Gênero, Raça e Etnia; e em Depoimento Especial" - 0148945-13.2024.8.16.6000]]</f>
        <v>0</v>
      </c>
      <c r="H232">
        <f>Tabela3[[#This Row],[Justiça Restaurativa - 0148919-15.2024.8.16.6000]]</f>
        <v>0</v>
      </c>
      <c r="I232">
        <f>Tabela3[[#This Row],[Capacitação de Facilitadores 0148959-94.2024.8.16.6000]]</f>
        <v>0</v>
      </c>
      <c r="J232">
        <f>Tabela3[[#This Row],[Acessibilidade e Inclusão - 0148938-21.2024.8.16.6000]]</f>
        <v>0</v>
      </c>
      <c r="K232">
        <f>Tabela3[[#This Row],[Política de Prevenção e Enfrentamento do Assédio Moral, do Assédio Sexual e da Discriminação.0148908-83.2024.8.16.6000]]</f>
        <v>0</v>
      </c>
      <c r="L232">
        <f>Tabela3[[#This Row],[SOCIOAMBIENTAL]]</f>
        <v>0</v>
      </c>
      <c r="M232">
        <f>Tabela3[[#This Row],[SUSTENTABILIDADE
https://portal.tjpr.jus.br/portletforms/frm.do?idFormulario=7430
0017859-16.2024.8.16.6000]]</f>
        <v>0</v>
      </c>
      <c r="N232">
        <f>Tabela3[[#This Row],[CURSO PARA MAGISTRADOS]]</f>
        <v>0</v>
      </c>
      <c r="O232">
        <f>Tabela3[[#This Row],[LIVRO DE REGISTRO]]</f>
        <v>0</v>
      </c>
      <c r="P232">
        <f>Tabela3[[#This Row],[DATA DO ULTIMO REGISTRO]]</f>
        <v>0</v>
      </c>
      <c r="Q232">
        <f>Tabela3[[#This Row],[REG DE INSTRUTORES2]]</f>
        <v>0</v>
      </c>
      <c r="R232">
        <f>Tabela3[[#This Row],[REGISTRO DE INSTRUTORES NO SEI]]</f>
        <v>0</v>
      </c>
      <c r="S232">
        <f>Tabela3[[#This Row],[2021]]</f>
        <v>0</v>
      </c>
      <c r="T232">
        <f>Tabela3[[#This Row],[2022]]</f>
        <v>0</v>
      </c>
      <c r="U232">
        <f>Tabela3[[#This Row],[2023]]</f>
        <v>0</v>
      </c>
      <c r="V232">
        <f>Tabela3[[#This Row],[REGISTRO NO SEI/2024]]</f>
        <v>0</v>
      </c>
      <c r="W232">
        <f>Tabela3[[#This Row],[2024]]</f>
        <v>0</v>
      </c>
      <c r="X232">
        <f>Tabela3[[#This Row],[REGISTRO NO SEI/2025]]</f>
        <v>0</v>
      </c>
      <c r="Y232">
        <f>Tabela3[[#This Row],[TOTAL CERTIFICADOS EMITIDOS/2025]]</f>
        <v>0</v>
      </c>
      <c r="Z232">
        <f>Tabela3[[#This Row],[1º trim/2025]]</f>
        <v>0</v>
      </c>
      <c r="AA232">
        <f>Tabela3[[#This Row],[2º trim/2025]]</f>
        <v>0</v>
      </c>
      <c r="AB232">
        <f>Tabela3[[#This Row],[3º trim/2025]]</f>
        <v>0</v>
      </c>
      <c r="AC232">
        <f>Tabela3[[#This Row],[4º trim/2025]]</f>
        <v>0</v>
      </c>
    </row>
    <row r="233" spans="1:29" x14ac:dyDescent="0.25">
      <c r="A233" s="293">
        <f>Tabela3[[#This Row],[MODALIDADE]]</f>
        <v>0</v>
      </c>
      <c r="B233" s="293">
        <f>Tabela3[[#This Row],[ID DA PLANILHA]]</f>
        <v>232</v>
      </c>
      <c r="C233" s="293">
        <f>Tabela3[[#This Row],[ANO]]</f>
        <v>1</v>
      </c>
      <c r="D233" s="293">
        <f>Tabela3[[#This Row],[SEI]]</f>
        <v>0</v>
      </c>
      <c r="E233" s="294" t="str">
        <f>Tabela3[[#This Row],[NOME DO Curso]]</f>
        <v>Gestão de Projetos</v>
      </c>
      <c r="F233" s="294">
        <f>Tabela3[[#This Row],[NENHUMA CLASSIFICAÇÃO COPILOT]]</f>
        <v>0</v>
      </c>
      <c r="G233">
        <f>Tabela3[[#This Row],[Capacitação em Direitos Humanos, Gênero, Raça e Etnia; e em Depoimento Especial" - 0148945-13.2024.8.16.6000]]</f>
        <v>0</v>
      </c>
      <c r="H233">
        <f>Tabela3[[#This Row],[Justiça Restaurativa - 0148919-15.2024.8.16.6000]]</f>
        <v>0</v>
      </c>
      <c r="I233">
        <f>Tabela3[[#This Row],[Capacitação de Facilitadores 0148959-94.2024.8.16.6000]]</f>
        <v>0</v>
      </c>
      <c r="J233">
        <f>Tabela3[[#This Row],[Acessibilidade e Inclusão - 0148938-21.2024.8.16.6000]]</f>
        <v>0</v>
      </c>
      <c r="K233">
        <f>Tabela3[[#This Row],[Política de Prevenção e Enfrentamento do Assédio Moral, do Assédio Sexual e da Discriminação.0148908-83.2024.8.16.6000]]</f>
        <v>0</v>
      </c>
      <c r="L233">
        <f>Tabela3[[#This Row],[SOCIOAMBIENTAL]]</f>
        <v>0</v>
      </c>
      <c r="M233">
        <f>Tabela3[[#This Row],[SUSTENTABILIDADE
https://portal.tjpr.jus.br/portletforms/frm.do?idFormulario=7430
0017859-16.2024.8.16.6000]]</f>
        <v>0</v>
      </c>
      <c r="N233">
        <f>Tabela3[[#This Row],[CURSO PARA MAGISTRADOS]]</f>
        <v>0</v>
      </c>
      <c r="O233">
        <f>Tabela3[[#This Row],[LIVRO DE REGISTRO]]</f>
        <v>0</v>
      </c>
      <c r="P233">
        <f>Tabela3[[#This Row],[DATA DO ULTIMO REGISTRO]]</f>
        <v>0</v>
      </c>
      <c r="Q233">
        <f>Tabela3[[#This Row],[REG DE INSTRUTORES2]]</f>
        <v>0</v>
      </c>
      <c r="R233">
        <f>Tabela3[[#This Row],[REGISTRO DE INSTRUTORES NO SEI]]</f>
        <v>0</v>
      </c>
      <c r="S233">
        <f>Tabela3[[#This Row],[2021]]</f>
        <v>0</v>
      </c>
      <c r="T233">
        <f>Tabela3[[#This Row],[2022]]</f>
        <v>0</v>
      </c>
      <c r="U233">
        <f>Tabela3[[#This Row],[2023]]</f>
        <v>0</v>
      </c>
      <c r="V233">
        <f>Tabela3[[#This Row],[REGISTRO NO SEI/2024]]</f>
        <v>0</v>
      </c>
      <c r="W233">
        <f>Tabela3[[#This Row],[2024]]</f>
        <v>0</v>
      </c>
      <c r="X233">
        <f>Tabela3[[#This Row],[REGISTRO NO SEI/2025]]</f>
        <v>0</v>
      </c>
      <c r="Y233">
        <f>Tabela3[[#This Row],[TOTAL CERTIFICADOS EMITIDOS/2025]]</f>
        <v>0</v>
      </c>
      <c r="Z233">
        <f>Tabela3[[#This Row],[1º trim/2025]]</f>
        <v>0</v>
      </c>
      <c r="AA233">
        <f>Tabela3[[#This Row],[2º trim/2025]]</f>
        <v>0</v>
      </c>
      <c r="AB233">
        <f>Tabela3[[#This Row],[3º trim/2025]]</f>
        <v>0</v>
      </c>
      <c r="AC233">
        <f>Tabela3[[#This Row],[4º trim/2025]]</f>
        <v>0</v>
      </c>
    </row>
    <row r="234" spans="1:29" x14ac:dyDescent="0.25">
      <c r="A234" s="293">
        <f>Tabela3[[#This Row],[MODALIDADE]]</f>
        <v>0</v>
      </c>
      <c r="B234" s="293">
        <f>Tabela3[[#This Row],[ID DA PLANILHA]]</f>
        <v>233</v>
      </c>
      <c r="C234" s="293">
        <f>Tabela3[[#This Row],[ANO]]</f>
        <v>1</v>
      </c>
      <c r="D234" s="293">
        <f>Tabela3[[#This Row],[SEI]]</f>
        <v>0</v>
      </c>
      <c r="E234" s="294" t="str">
        <f>Tabela3[[#This Row],[NOME DO Curso]]</f>
        <v>Gestão de Projetos</v>
      </c>
      <c r="F234" s="294">
        <f>Tabela3[[#This Row],[NENHUMA CLASSIFICAÇÃO COPILOT]]</f>
        <v>0</v>
      </c>
      <c r="G234">
        <f>Tabela3[[#This Row],[Capacitação em Direitos Humanos, Gênero, Raça e Etnia; e em Depoimento Especial" - 0148945-13.2024.8.16.6000]]</f>
        <v>0</v>
      </c>
      <c r="H234">
        <f>Tabela3[[#This Row],[Justiça Restaurativa - 0148919-15.2024.8.16.6000]]</f>
        <v>0</v>
      </c>
      <c r="I234">
        <f>Tabela3[[#This Row],[Capacitação de Facilitadores 0148959-94.2024.8.16.6000]]</f>
        <v>0</v>
      </c>
      <c r="J234">
        <f>Tabela3[[#This Row],[Acessibilidade e Inclusão - 0148938-21.2024.8.16.6000]]</f>
        <v>0</v>
      </c>
      <c r="K234">
        <f>Tabela3[[#This Row],[Política de Prevenção e Enfrentamento do Assédio Moral, do Assédio Sexual e da Discriminação.0148908-83.2024.8.16.6000]]</f>
        <v>0</v>
      </c>
      <c r="L234">
        <f>Tabela3[[#This Row],[SOCIOAMBIENTAL]]</f>
        <v>0</v>
      </c>
      <c r="M234">
        <f>Tabela3[[#This Row],[SUSTENTABILIDADE
https://portal.tjpr.jus.br/portletforms/frm.do?idFormulario=7430
0017859-16.2024.8.16.6000]]</f>
        <v>0</v>
      </c>
      <c r="N234">
        <f>Tabela3[[#This Row],[CURSO PARA MAGISTRADOS]]</f>
        <v>0</v>
      </c>
      <c r="O234">
        <f>Tabela3[[#This Row],[LIVRO DE REGISTRO]]</f>
        <v>0</v>
      </c>
      <c r="P234">
        <f>Tabela3[[#This Row],[DATA DO ULTIMO REGISTRO]]</f>
        <v>0</v>
      </c>
      <c r="Q234">
        <f>Tabela3[[#This Row],[REG DE INSTRUTORES2]]</f>
        <v>0</v>
      </c>
      <c r="R234">
        <f>Tabela3[[#This Row],[REGISTRO DE INSTRUTORES NO SEI]]</f>
        <v>0</v>
      </c>
      <c r="S234">
        <f>Tabela3[[#This Row],[2021]]</f>
        <v>0</v>
      </c>
      <c r="T234">
        <f>Tabela3[[#This Row],[2022]]</f>
        <v>0</v>
      </c>
      <c r="U234">
        <f>Tabela3[[#This Row],[2023]]</f>
        <v>0</v>
      </c>
      <c r="V234">
        <f>Tabela3[[#This Row],[REGISTRO NO SEI/2024]]</f>
        <v>0</v>
      </c>
      <c r="W234">
        <f>Tabela3[[#This Row],[2024]]</f>
        <v>0</v>
      </c>
      <c r="X234">
        <f>Tabela3[[#This Row],[REGISTRO NO SEI/2025]]</f>
        <v>0</v>
      </c>
      <c r="Y234">
        <f>Tabela3[[#This Row],[TOTAL CERTIFICADOS EMITIDOS/2025]]</f>
        <v>0</v>
      </c>
      <c r="Z234">
        <f>Tabela3[[#This Row],[1º trim/2025]]</f>
        <v>0</v>
      </c>
      <c r="AA234">
        <f>Tabela3[[#This Row],[2º trim/2025]]</f>
        <v>0</v>
      </c>
      <c r="AB234">
        <f>Tabela3[[#This Row],[3º trim/2025]]</f>
        <v>0</v>
      </c>
      <c r="AC234">
        <f>Tabela3[[#This Row],[4º trim/2025]]</f>
        <v>0</v>
      </c>
    </row>
    <row r="235" spans="1:29" x14ac:dyDescent="0.25">
      <c r="A235" s="293">
        <f>Tabela3[[#This Row],[MODALIDADE]]</f>
        <v>0</v>
      </c>
      <c r="B235" s="293">
        <f>Tabela3[[#This Row],[ID DA PLANILHA]]</f>
        <v>234</v>
      </c>
      <c r="C235" s="293">
        <f>Tabela3[[#This Row],[ANO]]</f>
        <v>1</v>
      </c>
      <c r="D235" s="293">
        <f>Tabela3[[#This Row],[SEI]]</f>
        <v>0</v>
      </c>
      <c r="E235" s="294" t="str">
        <f>Tabela3[[#This Row],[NOME DO Curso]]</f>
        <v>Gestão do Conhecimento</v>
      </c>
      <c r="F235" s="294">
        <f>Tabela3[[#This Row],[NENHUMA CLASSIFICAÇÃO COPILOT]]</f>
        <v>0</v>
      </c>
      <c r="G235">
        <f>Tabela3[[#This Row],[Capacitação em Direitos Humanos, Gênero, Raça e Etnia; e em Depoimento Especial" - 0148945-13.2024.8.16.6000]]</f>
        <v>0</v>
      </c>
      <c r="H235">
        <f>Tabela3[[#This Row],[Justiça Restaurativa - 0148919-15.2024.8.16.6000]]</f>
        <v>0</v>
      </c>
      <c r="I235">
        <f>Tabela3[[#This Row],[Capacitação de Facilitadores 0148959-94.2024.8.16.6000]]</f>
        <v>0</v>
      </c>
      <c r="J235">
        <f>Tabela3[[#This Row],[Acessibilidade e Inclusão - 0148938-21.2024.8.16.6000]]</f>
        <v>0</v>
      </c>
      <c r="K235">
        <f>Tabela3[[#This Row],[Política de Prevenção e Enfrentamento do Assédio Moral, do Assédio Sexual e da Discriminação.0148908-83.2024.8.16.6000]]</f>
        <v>0</v>
      </c>
      <c r="L235">
        <f>Tabela3[[#This Row],[SOCIOAMBIENTAL]]</f>
        <v>0</v>
      </c>
      <c r="M235">
        <f>Tabela3[[#This Row],[SUSTENTABILIDADE
https://portal.tjpr.jus.br/portletforms/frm.do?idFormulario=7430
0017859-16.2024.8.16.6000]]</f>
        <v>0</v>
      </c>
      <c r="N235">
        <f>Tabela3[[#This Row],[CURSO PARA MAGISTRADOS]]</f>
        <v>0</v>
      </c>
      <c r="O235">
        <f>Tabela3[[#This Row],[LIVRO DE REGISTRO]]</f>
        <v>0</v>
      </c>
      <c r="P235">
        <f>Tabela3[[#This Row],[DATA DO ULTIMO REGISTRO]]</f>
        <v>0</v>
      </c>
      <c r="Q235">
        <f>Tabela3[[#This Row],[REG DE INSTRUTORES2]]</f>
        <v>0</v>
      </c>
      <c r="R235">
        <f>Tabela3[[#This Row],[REGISTRO DE INSTRUTORES NO SEI]]</f>
        <v>0</v>
      </c>
      <c r="S235">
        <f>Tabela3[[#This Row],[2021]]</f>
        <v>0</v>
      </c>
      <c r="T235">
        <f>Tabela3[[#This Row],[2022]]</f>
        <v>0</v>
      </c>
      <c r="U235">
        <f>Tabela3[[#This Row],[2023]]</f>
        <v>0</v>
      </c>
      <c r="V235">
        <f>Tabela3[[#This Row],[REGISTRO NO SEI/2024]]</f>
        <v>0</v>
      </c>
      <c r="W235">
        <f>Tabela3[[#This Row],[2024]]</f>
        <v>0</v>
      </c>
      <c r="X235">
        <f>Tabela3[[#This Row],[REGISTRO NO SEI/2025]]</f>
        <v>0</v>
      </c>
      <c r="Y235">
        <f>Tabela3[[#This Row],[TOTAL CERTIFICADOS EMITIDOS/2025]]</f>
        <v>0</v>
      </c>
      <c r="Z235">
        <f>Tabela3[[#This Row],[1º trim/2025]]</f>
        <v>0</v>
      </c>
      <c r="AA235">
        <f>Tabela3[[#This Row],[2º trim/2025]]</f>
        <v>0</v>
      </c>
      <c r="AB235">
        <f>Tabela3[[#This Row],[3º trim/2025]]</f>
        <v>0</v>
      </c>
      <c r="AC235">
        <f>Tabela3[[#This Row],[4º trim/2025]]</f>
        <v>0</v>
      </c>
    </row>
    <row r="236" spans="1:29" x14ac:dyDescent="0.25">
      <c r="A236" s="293">
        <f>Tabela3[[#This Row],[MODALIDADE]]</f>
        <v>0</v>
      </c>
      <c r="B236" s="293">
        <f>Tabela3[[#This Row],[ID DA PLANILHA]]</f>
        <v>235</v>
      </c>
      <c r="C236" s="293">
        <f>Tabela3[[#This Row],[ANO]]</f>
        <v>1</v>
      </c>
      <c r="D236" s="293">
        <f>Tabela3[[#This Row],[SEI]]</f>
        <v>0</v>
      </c>
      <c r="E236" s="294" t="str">
        <f>Tabela3[[#This Row],[NOME DO Curso]]</f>
        <v>Gestão estratégica de pessoas</v>
      </c>
      <c r="F236" s="294">
        <f>Tabela3[[#This Row],[NENHUMA CLASSIFICAÇÃO COPILOT]]</f>
        <v>0</v>
      </c>
      <c r="G236">
        <f>Tabela3[[#This Row],[Capacitação em Direitos Humanos, Gênero, Raça e Etnia; e em Depoimento Especial" - 0148945-13.2024.8.16.6000]]</f>
        <v>0</v>
      </c>
      <c r="H236">
        <f>Tabela3[[#This Row],[Justiça Restaurativa - 0148919-15.2024.8.16.6000]]</f>
        <v>0</v>
      </c>
      <c r="I236">
        <f>Tabela3[[#This Row],[Capacitação de Facilitadores 0148959-94.2024.8.16.6000]]</f>
        <v>0</v>
      </c>
      <c r="J236">
        <f>Tabela3[[#This Row],[Acessibilidade e Inclusão - 0148938-21.2024.8.16.6000]]</f>
        <v>0</v>
      </c>
      <c r="K236">
        <f>Tabela3[[#This Row],[Política de Prevenção e Enfrentamento do Assédio Moral, do Assédio Sexual e da Discriminação.0148908-83.2024.8.16.6000]]</f>
        <v>0</v>
      </c>
      <c r="L236">
        <f>Tabela3[[#This Row],[SOCIOAMBIENTAL]]</f>
        <v>0</v>
      </c>
      <c r="M236">
        <f>Tabela3[[#This Row],[SUSTENTABILIDADE
https://portal.tjpr.jus.br/portletforms/frm.do?idFormulario=7430
0017859-16.2024.8.16.6000]]</f>
        <v>0</v>
      </c>
      <c r="N236">
        <f>Tabela3[[#This Row],[CURSO PARA MAGISTRADOS]]</f>
        <v>0</v>
      </c>
      <c r="O236">
        <f>Tabela3[[#This Row],[LIVRO DE REGISTRO]]</f>
        <v>0</v>
      </c>
      <c r="P236">
        <f>Tabela3[[#This Row],[DATA DO ULTIMO REGISTRO]]</f>
        <v>0</v>
      </c>
      <c r="Q236">
        <f>Tabela3[[#This Row],[REG DE INSTRUTORES2]]</f>
        <v>0</v>
      </c>
      <c r="R236">
        <f>Tabela3[[#This Row],[REGISTRO DE INSTRUTORES NO SEI]]</f>
        <v>0</v>
      </c>
      <c r="S236">
        <f>Tabela3[[#This Row],[2021]]</f>
        <v>0</v>
      </c>
      <c r="T236">
        <f>Tabela3[[#This Row],[2022]]</f>
        <v>0</v>
      </c>
      <c r="U236">
        <f>Tabela3[[#This Row],[2023]]</f>
        <v>0</v>
      </c>
      <c r="V236">
        <f>Tabela3[[#This Row],[REGISTRO NO SEI/2024]]</f>
        <v>0</v>
      </c>
      <c r="W236">
        <f>Tabela3[[#This Row],[2024]]</f>
        <v>0</v>
      </c>
      <c r="X236">
        <f>Tabela3[[#This Row],[REGISTRO NO SEI/2025]]</f>
        <v>0</v>
      </c>
      <c r="Y236">
        <f>Tabela3[[#This Row],[TOTAL CERTIFICADOS EMITIDOS/2025]]</f>
        <v>0</v>
      </c>
      <c r="Z236">
        <f>Tabela3[[#This Row],[1º trim/2025]]</f>
        <v>0</v>
      </c>
      <c r="AA236">
        <f>Tabela3[[#This Row],[2º trim/2025]]</f>
        <v>0</v>
      </c>
      <c r="AB236">
        <f>Tabela3[[#This Row],[3º trim/2025]]</f>
        <v>0</v>
      </c>
      <c r="AC236">
        <f>Tabela3[[#This Row],[4º trim/2025]]</f>
        <v>0</v>
      </c>
    </row>
    <row r="237" spans="1:29" x14ac:dyDescent="0.25">
      <c r="A237" s="293">
        <f>Tabela3[[#This Row],[MODALIDADE]]</f>
        <v>0</v>
      </c>
      <c r="B237" s="293">
        <f>Tabela3[[#This Row],[ID DA PLANILHA]]</f>
        <v>236</v>
      </c>
      <c r="C237" s="293">
        <f>Tabela3[[#This Row],[ANO]]</f>
        <v>1</v>
      </c>
      <c r="D237" s="293">
        <f>Tabela3[[#This Row],[SEI]]</f>
        <v>0</v>
      </c>
      <c r="E237" s="294" t="str">
        <f>Tabela3[[#This Row],[NOME DO Curso]]</f>
        <v>Gestão Judiciária Sustentável</v>
      </c>
      <c r="F237" s="294">
        <f>Tabela3[[#This Row],[NENHUMA CLASSIFICAÇÃO COPILOT]]</f>
        <v>0</v>
      </c>
      <c r="G237">
        <f>Tabela3[[#This Row],[Capacitação em Direitos Humanos, Gênero, Raça e Etnia; e em Depoimento Especial" - 0148945-13.2024.8.16.6000]]</f>
        <v>0</v>
      </c>
      <c r="H237">
        <f>Tabela3[[#This Row],[Justiça Restaurativa - 0148919-15.2024.8.16.6000]]</f>
        <v>0</v>
      </c>
      <c r="I237">
        <f>Tabela3[[#This Row],[Capacitação de Facilitadores 0148959-94.2024.8.16.6000]]</f>
        <v>0</v>
      </c>
      <c r="J237">
        <f>Tabela3[[#This Row],[Acessibilidade e Inclusão - 0148938-21.2024.8.16.6000]]</f>
        <v>0</v>
      </c>
      <c r="K237">
        <f>Tabela3[[#This Row],[Política de Prevenção e Enfrentamento do Assédio Moral, do Assédio Sexual e da Discriminação.0148908-83.2024.8.16.6000]]</f>
        <v>0</v>
      </c>
      <c r="L237">
        <f>Tabela3[[#This Row],[SOCIOAMBIENTAL]]</f>
        <v>0</v>
      </c>
      <c r="M237" t="str">
        <f>Tabela3[[#This Row],[SUSTENTABILIDADE
https://portal.tjpr.jus.br/portletforms/frm.do?idFormulario=7430
0017859-16.2024.8.16.6000]]</f>
        <v>sustentabilidade</v>
      </c>
      <c r="N237">
        <f>Tabela3[[#This Row],[CURSO PARA MAGISTRADOS]]</f>
        <v>0</v>
      </c>
      <c r="O237">
        <f>Tabela3[[#This Row],[LIVRO DE REGISTRO]]</f>
        <v>0</v>
      </c>
      <c r="P237">
        <f>Tabela3[[#This Row],[DATA DO ULTIMO REGISTRO]]</f>
        <v>0</v>
      </c>
      <c r="Q237">
        <f>Tabela3[[#This Row],[REG DE INSTRUTORES2]]</f>
        <v>0</v>
      </c>
      <c r="R237">
        <f>Tabela3[[#This Row],[REGISTRO DE INSTRUTORES NO SEI]]</f>
        <v>0</v>
      </c>
      <c r="S237">
        <f>Tabela3[[#This Row],[2021]]</f>
        <v>0</v>
      </c>
      <c r="T237">
        <f>Tabela3[[#This Row],[2022]]</f>
        <v>0</v>
      </c>
      <c r="U237">
        <f>Tabela3[[#This Row],[2023]]</f>
        <v>0</v>
      </c>
      <c r="V237">
        <f>Tabela3[[#This Row],[REGISTRO NO SEI/2024]]</f>
        <v>0</v>
      </c>
      <c r="W237">
        <f>Tabela3[[#This Row],[2024]]</f>
        <v>0</v>
      </c>
      <c r="X237">
        <f>Tabela3[[#This Row],[REGISTRO NO SEI/2025]]</f>
        <v>0</v>
      </c>
      <c r="Y237">
        <f>Tabela3[[#This Row],[TOTAL CERTIFICADOS EMITIDOS/2025]]</f>
        <v>0</v>
      </c>
      <c r="Z237">
        <f>Tabela3[[#This Row],[1º trim/2025]]</f>
        <v>0</v>
      </c>
      <c r="AA237">
        <f>Tabela3[[#This Row],[2º trim/2025]]</f>
        <v>0</v>
      </c>
      <c r="AB237">
        <f>Tabela3[[#This Row],[3º trim/2025]]</f>
        <v>0</v>
      </c>
      <c r="AC237">
        <f>Tabela3[[#This Row],[4º trim/2025]]</f>
        <v>0</v>
      </c>
    </row>
    <row r="238" spans="1:29" x14ac:dyDescent="0.25">
      <c r="A238" s="293">
        <f>Tabela3[[#This Row],[MODALIDADE]]</f>
        <v>0</v>
      </c>
      <c r="B238" s="293">
        <f>Tabela3[[#This Row],[ID DA PLANILHA]]</f>
        <v>237</v>
      </c>
      <c r="C238" s="293">
        <f>Tabela3[[#This Row],[ANO]]</f>
        <v>1</v>
      </c>
      <c r="D238" s="293">
        <f>Tabela3[[#This Row],[SEI]]</f>
        <v>0</v>
      </c>
      <c r="E238" s="294" t="str">
        <f>Tabela3[[#This Row],[NOME DO Curso]]</f>
        <v>Gestão por Competências ESEJE</v>
      </c>
      <c r="F238" s="294">
        <f>Tabela3[[#This Row],[NENHUMA CLASSIFICAÇÃO COPILOT]]</f>
        <v>0</v>
      </c>
      <c r="G238">
        <f>Tabela3[[#This Row],[Capacitação em Direitos Humanos, Gênero, Raça e Etnia; e em Depoimento Especial" - 0148945-13.2024.8.16.6000]]</f>
        <v>0</v>
      </c>
      <c r="H238">
        <f>Tabela3[[#This Row],[Justiça Restaurativa - 0148919-15.2024.8.16.6000]]</f>
        <v>0</v>
      </c>
      <c r="I238">
        <f>Tabela3[[#This Row],[Capacitação de Facilitadores 0148959-94.2024.8.16.6000]]</f>
        <v>0</v>
      </c>
      <c r="J238">
        <f>Tabela3[[#This Row],[Acessibilidade e Inclusão - 0148938-21.2024.8.16.6000]]</f>
        <v>0</v>
      </c>
      <c r="K238">
        <f>Tabela3[[#This Row],[Política de Prevenção e Enfrentamento do Assédio Moral, do Assédio Sexual e da Discriminação.0148908-83.2024.8.16.6000]]</f>
        <v>0</v>
      </c>
      <c r="L238">
        <f>Tabela3[[#This Row],[SOCIOAMBIENTAL]]</f>
        <v>0</v>
      </c>
      <c r="M238">
        <f>Tabela3[[#This Row],[SUSTENTABILIDADE
https://portal.tjpr.jus.br/portletforms/frm.do?idFormulario=7430
0017859-16.2024.8.16.6000]]</f>
        <v>0</v>
      </c>
      <c r="N238">
        <f>Tabela3[[#This Row],[CURSO PARA MAGISTRADOS]]</f>
        <v>0</v>
      </c>
      <c r="O238">
        <f>Tabela3[[#This Row],[LIVRO DE REGISTRO]]</f>
        <v>0</v>
      </c>
      <c r="P238">
        <f>Tabela3[[#This Row],[DATA DO ULTIMO REGISTRO]]</f>
        <v>0</v>
      </c>
      <c r="Q238">
        <f>Tabela3[[#This Row],[REG DE INSTRUTORES2]]</f>
        <v>0</v>
      </c>
      <c r="R238">
        <f>Tabela3[[#This Row],[REGISTRO DE INSTRUTORES NO SEI]]</f>
        <v>0</v>
      </c>
      <c r="S238">
        <f>Tabela3[[#This Row],[2021]]</f>
        <v>0</v>
      </c>
      <c r="T238">
        <f>Tabela3[[#This Row],[2022]]</f>
        <v>0</v>
      </c>
      <c r="U238">
        <f>Tabela3[[#This Row],[2023]]</f>
        <v>0</v>
      </c>
      <c r="V238">
        <f>Tabela3[[#This Row],[REGISTRO NO SEI/2024]]</f>
        <v>0</v>
      </c>
      <c r="W238">
        <f>Tabela3[[#This Row],[2024]]</f>
        <v>0</v>
      </c>
      <c r="X238">
        <f>Tabela3[[#This Row],[REGISTRO NO SEI/2025]]</f>
        <v>0</v>
      </c>
      <c r="Y238">
        <f>Tabela3[[#This Row],[TOTAL CERTIFICADOS EMITIDOS/2025]]</f>
        <v>0</v>
      </c>
      <c r="Z238">
        <f>Tabela3[[#This Row],[1º trim/2025]]</f>
        <v>0</v>
      </c>
      <c r="AA238">
        <f>Tabela3[[#This Row],[2º trim/2025]]</f>
        <v>0</v>
      </c>
      <c r="AB238">
        <f>Tabela3[[#This Row],[3º trim/2025]]</f>
        <v>0</v>
      </c>
      <c r="AC238">
        <f>Tabela3[[#This Row],[4º trim/2025]]</f>
        <v>0</v>
      </c>
    </row>
    <row r="239" spans="1:29" x14ac:dyDescent="0.25">
      <c r="A239" s="293">
        <f>Tabela3[[#This Row],[MODALIDADE]]</f>
        <v>0</v>
      </c>
      <c r="B239" s="293">
        <f>Tabela3[[#This Row],[ID DA PLANILHA]]</f>
        <v>238</v>
      </c>
      <c r="C239" s="293">
        <f>Tabela3[[#This Row],[ANO]]</f>
        <v>1</v>
      </c>
      <c r="D239" s="293">
        <f>Tabela3[[#This Row],[SEI]]</f>
        <v>0</v>
      </c>
      <c r="E239" s="294" t="str">
        <f>Tabela3[[#This Row],[NOME DO Curso]]</f>
        <v>Gestão Socioambiental - Básico</v>
      </c>
      <c r="F239" s="294">
        <f>Tabela3[[#This Row],[NENHUMA CLASSIFICAÇÃO COPILOT]]</f>
        <v>0</v>
      </c>
      <c r="G239">
        <f>Tabela3[[#This Row],[Capacitação em Direitos Humanos, Gênero, Raça e Etnia; e em Depoimento Especial" - 0148945-13.2024.8.16.6000]]</f>
        <v>0</v>
      </c>
      <c r="H239">
        <f>Tabela3[[#This Row],[Justiça Restaurativa - 0148919-15.2024.8.16.6000]]</f>
        <v>0</v>
      </c>
      <c r="I239">
        <f>Tabela3[[#This Row],[Capacitação de Facilitadores 0148959-94.2024.8.16.6000]]</f>
        <v>0</v>
      </c>
      <c r="J239">
        <f>Tabela3[[#This Row],[Acessibilidade e Inclusão - 0148938-21.2024.8.16.6000]]</f>
        <v>0</v>
      </c>
      <c r="K239">
        <f>Tabela3[[#This Row],[Política de Prevenção e Enfrentamento do Assédio Moral, do Assédio Sexual e da Discriminação.0148908-83.2024.8.16.6000]]</f>
        <v>0</v>
      </c>
      <c r="L239">
        <f>Tabela3[[#This Row],[SOCIOAMBIENTAL]]</f>
        <v>0</v>
      </c>
      <c r="M239">
        <f>Tabela3[[#This Row],[SUSTENTABILIDADE
https://portal.tjpr.jus.br/portletforms/frm.do?idFormulario=7430
0017859-16.2024.8.16.6000]]</f>
        <v>0</v>
      </c>
      <c r="N239">
        <f>Tabela3[[#This Row],[CURSO PARA MAGISTRADOS]]</f>
        <v>0</v>
      </c>
      <c r="O239">
        <f>Tabela3[[#This Row],[LIVRO DE REGISTRO]]</f>
        <v>0</v>
      </c>
      <c r="P239">
        <f>Tabela3[[#This Row],[DATA DO ULTIMO REGISTRO]]</f>
        <v>0</v>
      </c>
      <c r="Q239">
        <f>Tabela3[[#This Row],[REG DE INSTRUTORES2]]</f>
        <v>0</v>
      </c>
      <c r="R239">
        <f>Tabela3[[#This Row],[REGISTRO DE INSTRUTORES NO SEI]]</f>
        <v>0</v>
      </c>
      <c r="S239">
        <f>Tabela3[[#This Row],[2021]]</f>
        <v>0</v>
      </c>
      <c r="T239">
        <f>Tabela3[[#This Row],[2022]]</f>
        <v>0</v>
      </c>
      <c r="U239">
        <f>Tabela3[[#This Row],[2023]]</f>
        <v>0</v>
      </c>
      <c r="V239">
        <f>Tabela3[[#This Row],[REGISTRO NO SEI/2024]]</f>
        <v>0</v>
      </c>
      <c r="W239">
        <f>Tabela3[[#This Row],[2024]]</f>
        <v>0</v>
      </c>
      <c r="X239">
        <f>Tabela3[[#This Row],[REGISTRO NO SEI/2025]]</f>
        <v>0</v>
      </c>
      <c r="Y239">
        <f>Tabela3[[#This Row],[TOTAL CERTIFICADOS EMITIDOS/2025]]</f>
        <v>0</v>
      </c>
      <c r="Z239">
        <f>Tabela3[[#This Row],[1º trim/2025]]</f>
        <v>0</v>
      </c>
      <c r="AA239">
        <f>Tabela3[[#This Row],[2º trim/2025]]</f>
        <v>0</v>
      </c>
      <c r="AB239">
        <f>Tabela3[[#This Row],[3º trim/2025]]</f>
        <v>0</v>
      </c>
      <c r="AC239">
        <f>Tabela3[[#This Row],[4º trim/2025]]</f>
        <v>0</v>
      </c>
    </row>
    <row r="240" spans="1:29" x14ac:dyDescent="0.25">
      <c r="A240" s="293">
        <f>Tabela3[[#This Row],[MODALIDADE]]</f>
        <v>0</v>
      </c>
      <c r="B240" s="293">
        <f>Tabela3[[#This Row],[ID DA PLANILHA]]</f>
        <v>239</v>
      </c>
      <c r="C240" s="293">
        <f>Tabela3[[#This Row],[ANO]]</f>
        <v>1</v>
      </c>
      <c r="D240" s="293">
        <f>Tabela3[[#This Row],[SEI]]</f>
        <v>0</v>
      </c>
      <c r="E240" s="294" t="str">
        <f>Tabela3[[#This Row],[NOME DO Curso]]</f>
        <v>Improbidade Administrativa</v>
      </c>
      <c r="F240" s="294">
        <f>Tabela3[[#This Row],[NENHUMA CLASSIFICAÇÃO COPILOT]]</f>
        <v>0</v>
      </c>
      <c r="G240">
        <f>Tabela3[[#This Row],[Capacitação em Direitos Humanos, Gênero, Raça e Etnia; e em Depoimento Especial" - 0148945-13.2024.8.16.6000]]</f>
        <v>0</v>
      </c>
      <c r="H240">
        <f>Tabela3[[#This Row],[Justiça Restaurativa - 0148919-15.2024.8.16.6000]]</f>
        <v>0</v>
      </c>
      <c r="I240">
        <f>Tabela3[[#This Row],[Capacitação de Facilitadores 0148959-94.2024.8.16.6000]]</f>
        <v>0</v>
      </c>
      <c r="J240">
        <f>Tabela3[[#This Row],[Acessibilidade e Inclusão - 0148938-21.2024.8.16.6000]]</f>
        <v>0</v>
      </c>
      <c r="K240">
        <f>Tabela3[[#This Row],[Política de Prevenção e Enfrentamento do Assédio Moral, do Assédio Sexual e da Discriminação.0148908-83.2024.8.16.6000]]</f>
        <v>0</v>
      </c>
      <c r="L240">
        <f>Tabela3[[#This Row],[SOCIOAMBIENTAL]]</f>
        <v>0</v>
      </c>
      <c r="M240">
        <f>Tabela3[[#This Row],[SUSTENTABILIDADE
https://portal.tjpr.jus.br/portletforms/frm.do?idFormulario=7430
0017859-16.2024.8.16.6000]]</f>
        <v>0</v>
      </c>
      <c r="N240">
        <f>Tabela3[[#This Row],[CURSO PARA MAGISTRADOS]]</f>
        <v>0</v>
      </c>
      <c r="O240">
        <f>Tabela3[[#This Row],[LIVRO DE REGISTRO]]</f>
        <v>0</v>
      </c>
      <c r="P240">
        <f>Tabela3[[#This Row],[DATA DO ULTIMO REGISTRO]]</f>
        <v>0</v>
      </c>
      <c r="Q240">
        <f>Tabela3[[#This Row],[REG DE INSTRUTORES2]]</f>
        <v>0</v>
      </c>
      <c r="R240">
        <f>Tabela3[[#This Row],[REGISTRO DE INSTRUTORES NO SEI]]</f>
        <v>0</v>
      </c>
      <c r="S240">
        <f>Tabela3[[#This Row],[2021]]</f>
        <v>0</v>
      </c>
      <c r="T240">
        <f>Tabela3[[#This Row],[2022]]</f>
        <v>0</v>
      </c>
      <c r="U240">
        <f>Tabela3[[#This Row],[2023]]</f>
        <v>0</v>
      </c>
      <c r="V240">
        <f>Tabela3[[#This Row],[REGISTRO NO SEI/2024]]</f>
        <v>0</v>
      </c>
      <c r="W240">
        <f>Tabela3[[#This Row],[2024]]</f>
        <v>0</v>
      </c>
      <c r="X240">
        <f>Tabela3[[#This Row],[REGISTRO NO SEI/2025]]</f>
        <v>0</v>
      </c>
      <c r="Y240">
        <f>Tabela3[[#This Row],[TOTAL CERTIFICADOS EMITIDOS/2025]]</f>
        <v>0</v>
      </c>
      <c r="Z240">
        <f>Tabela3[[#This Row],[1º trim/2025]]</f>
        <v>0</v>
      </c>
      <c r="AA240">
        <f>Tabela3[[#This Row],[2º trim/2025]]</f>
        <v>0</v>
      </c>
      <c r="AB240">
        <f>Tabela3[[#This Row],[3º trim/2025]]</f>
        <v>0</v>
      </c>
      <c r="AC240">
        <f>Tabela3[[#This Row],[4º trim/2025]]</f>
        <v>0</v>
      </c>
    </row>
    <row r="241" spans="1:29" x14ac:dyDescent="0.25">
      <c r="A241" s="293">
        <f>Tabela3[[#This Row],[MODALIDADE]]</f>
        <v>0</v>
      </c>
      <c r="B241" s="293">
        <f>Tabela3[[#This Row],[ID DA PLANILHA]]</f>
        <v>240</v>
      </c>
      <c r="C241" s="293">
        <f>Tabela3[[#This Row],[ANO]]</f>
        <v>1</v>
      </c>
      <c r="D241" s="293">
        <f>Tabela3[[#This Row],[SEI]]</f>
        <v>0</v>
      </c>
      <c r="E241" s="294" t="str">
        <f>Tabela3[[#This Row],[NOME DO Curso]]</f>
        <v>Improbidade Administrativa - Turma 1</v>
      </c>
      <c r="F241" s="294">
        <f>Tabela3[[#This Row],[NENHUMA CLASSIFICAÇÃO COPILOT]]</f>
        <v>0</v>
      </c>
      <c r="G241">
        <f>Tabela3[[#This Row],[Capacitação em Direitos Humanos, Gênero, Raça e Etnia; e em Depoimento Especial" - 0148945-13.2024.8.16.6000]]</f>
        <v>0</v>
      </c>
      <c r="H241">
        <f>Tabela3[[#This Row],[Justiça Restaurativa - 0148919-15.2024.8.16.6000]]</f>
        <v>0</v>
      </c>
      <c r="I241">
        <f>Tabela3[[#This Row],[Capacitação de Facilitadores 0148959-94.2024.8.16.6000]]</f>
        <v>0</v>
      </c>
      <c r="J241">
        <f>Tabela3[[#This Row],[Acessibilidade e Inclusão - 0148938-21.2024.8.16.6000]]</f>
        <v>0</v>
      </c>
      <c r="K241">
        <f>Tabela3[[#This Row],[Política de Prevenção e Enfrentamento do Assédio Moral, do Assédio Sexual e da Discriminação.0148908-83.2024.8.16.6000]]</f>
        <v>0</v>
      </c>
      <c r="L241">
        <f>Tabela3[[#This Row],[SOCIOAMBIENTAL]]</f>
        <v>0</v>
      </c>
      <c r="M241">
        <f>Tabela3[[#This Row],[SUSTENTABILIDADE
https://portal.tjpr.jus.br/portletforms/frm.do?idFormulario=7430
0017859-16.2024.8.16.6000]]</f>
        <v>0</v>
      </c>
      <c r="N241">
        <f>Tabela3[[#This Row],[CURSO PARA MAGISTRADOS]]</f>
        <v>0</v>
      </c>
      <c r="O241">
        <f>Tabela3[[#This Row],[LIVRO DE REGISTRO]]</f>
        <v>0</v>
      </c>
      <c r="P241">
        <f>Tabela3[[#This Row],[DATA DO ULTIMO REGISTRO]]</f>
        <v>0</v>
      </c>
      <c r="Q241">
        <f>Tabela3[[#This Row],[REG DE INSTRUTORES2]]</f>
        <v>0</v>
      </c>
      <c r="R241">
        <f>Tabela3[[#This Row],[REGISTRO DE INSTRUTORES NO SEI]]</f>
        <v>0</v>
      </c>
      <c r="S241">
        <f>Tabela3[[#This Row],[2021]]</f>
        <v>0</v>
      </c>
      <c r="T241">
        <f>Tabela3[[#This Row],[2022]]</f>
        <v>0</v>
      </c>
      <c r="U241">
        <f>Tabela3[[#This Row],[2023]]</f>
        <v>0</v>
      </c>
      <c r="V241">
        <f>Tabela3[[#This Row],[REGISTRO NO SEI/2024]]</f>
        <v>0</v>
      </c>
      <c r="W241">
        <f>Tabela3[[#This Row],[2024]]</f>
        <v>0</v>
      </c>
      <c r="X241">
        <f>Tabela3[[#This Row],[REGISTRO NO SEI/2025]]</f>
        <v>0</v>
      </c>
      <c r="Y241">
        <f>Tabela3[[#This Row],[TOTAL CERTIFICADOS EMITIDOS/2025]]</f>
        <v>0</v>
      </c>
      <c r="Z241">
        <f>Tabela3[[#This Row],[1º trim/2025]]</f>
        <v>0</v>
      </c>
      <c r="AA241">
        <f>Tabela3[[#This Row],[2º trim/2025]]</f>
        <v>0</v>
      </c>
      <c r="AB241">
        <f>Tabela3[[#This Row],[3º trim/2025]]</f>
        <v>0</v>
      </c>
      <c r="AC241">
        <f>Tabela3[[#This Row],[4º trim/2025]]</f>
        <v>0</v>
      </c>
    </row>
    <row r="242" spans="1:29" x14ac:dyDescent="0.25">
      <c r="A242" s="293">
        <f>Tabela3[[#This Row],[MODALIDADE]]</f>
        <v>0</v>
      </c>
      <c r="B242" s="293">
        <f>Tabela3[[#This Row],[ID DA PLANILHA]]</f>
        <v>241</v>
      </c>
      <c r="C242" s="293">
        <f>Tabela3[[#This Row],[ANO]]</f>
        <v>1</v>
      </c>
      <c r="D242" s="293">
        <f>Tabela3[[#This Row],[SEI]]</f>
        <v>0</v>
      </c>
      <c r="E242" s="294" t="str">
        <f>Tabela3[[#This Row],[NOME DO Curso]]</f>
        <v>Improbidade Administrativa copiar 1</v>
      </c>
      <c r="F242" s="294">
        <f>Tabela3[[#This Row],[NENHUMA CLASSIFICAÇÃO COPILOT]]</f>
        <v>0</v>
      </c>
      <c r="G242">
        <f>Tabela3[[#This Row],[Capacitação em Direitos Humanos, Gênero, Raça e Etnia; e em Depoimento Especial" - 0148945-13.2024.8.16.6000]]</f>
        <v>0</v>
      </c>
      <c r="H242">
        <f>Tabela3[[#This Row],[Justiça Restaurativa - 0148919-15.2024.8.16.6000]]</f>
        <v>0</v>
      </c>
      <c r="I242">
        <f>Tabela3[[#This Row],[Capacitação de Facilitadores 0148959-94.2024.8.16.6000]]</f>
        <v>0</v>
      </c>
      <c r="J242">
        <f>Tabela3[[#This Row],[Acessibilidade e Inclusão - 0148938-21.2024.8.16.6000]]</f>
        <v>0</v>
      </c>
      <c r="K242">
        <f>Tabela3[[#This Row],[Política de Prevenção e Enfrentamento do Assédio Moral, do Assédio Sexual e da Discriminação.0148908-83.2024.8.16.6000]]</f>
        <v>0</v>
      </c>
      <c r="L242">
        <f>Tabela3[[#This Row],[SOCIOAMBIENTAL]]</f>
        <v>0</v>
      </c>
      <c r="M242">
        <f>Tabela3[[#This Row],[SUSTENTABILIDADE
https://portal.tjpr.jus.br/portletforms/frm.do?idFormulario=7430
0017859-16.2024.8.16.6000]]</f>
        <v>0</v>
      </c>
      <c r="N242">
        <f>Tabela3[[#This Row],[CURSO PARA MAGISTRADOS]]</f>
        <v>0</v>
      </c>
      <c r="O242">
        <f>Tabela3[[#This Row],[LIVRO DE REGISTRO]]</f>
        <v>0</v>
      </c>
      <c r="P242">
        <f>Tabela3[[#This Row],[DATA DO ULTIMO REGISTRO]]</f>
        <v>0</v>
      </c>
      <c r="Q242">
        <f>Tabela3[[#This Row],[REG DE INSTRUTORES2]]</f>
        <v>0</v>
      </c>
      <c r="R242">
        <f>Tabela3[[#This Row],[REGISTRO DE INSTRUTORES NO SEI]]</f>
        <v>0</v>
      </c>
      <c r="S242">
        <f>Tabela3[[#This Row],[2021]]</f>
        <v>0</v>
      </c>
      <c r="T242">
        <f>Tabela3[[#This Row],[2022]]</f>
        <v>0</v>
      </c>
      <c r="U242">
        <f>Tabela3[[#This Row],[2023]]</f>
        <v>0</v>
      </c>
      <c r="V242">
        <f>Tabela3[[#This Row],[REGISTRO NO SEI/2024]]</f>
        <v>0</v>
      </c>
      <c r="W242">
        <f>Tabela3[[#This Row],[2024]]</f>
        <v>0</v>
      </c>
      <c r="X242">
        <f>Tabela3[[#This Row],[REGISTRO NO SEI/2025]]</f>
        <v>0</v>
      </c>
      <c r="Y242">
        <f>Tabela3[[#This Row],[TOTAL CERTIFICADOS EMITIDOS/2025]]</f>
        <v>0</v>
      </c>
      <c r="Z242">
        <f>Tabela3[[#This Row],[1º trim/2025]]</f>
        <v>0</v>
      </c>
      <c r="AA242">
        <f>Tabela3[[#This Row],[2º trim/2025]]</f>
        <v>0</v>
      </c>
      <c r="AB242">
        <f>Tabela3[[#This Row],[3º trim/2025]]</f>
        <v>0</v>
      </c>
      <c r="AC242">
        <f>Tabela3[[#This Row],[4º trim/2025]]</f>
        <v>0</v>
      </c>
    </row>
    <row r="243" spans="1:29" x14ac:dyDescent="0.25">
      <c r="A243" s="293">
        <f>Tabela3[[#This Row],[MODALIDADE]]</f>
        <v>0</v>
      </c>
      <c r="B243" s="293">
        <f>Tabela3[[#This Row],[ID DA PLANILHA]]</f>
        <v>242</v>
      </c>
      <c r="C243" s="293">
        <f>Tabela3[[#This Row],[ANO]]</f>
        <v>1</v>
      </c>
      <c r="D243" s="293">
        <f>Tabela3[[#This Row],[SEI]]</f>
        <v>0</v>
      </c>
      <c r="E243" s="294" t="str">
        <f>Tabela3[[#This Row],[NOME DO Curso]]</f>
        <v>Inativo - Excluir</v>
      </c>
      <c r="F243" s="294">
        <f>Tabela3[[#This Row],[NENHUMA CLASSIFICAÇÃO COPILOT]]</f>
        <v>0</v>
      </c>
      <c r="G243">
        <f>Tabela3[[#This Row],[Capacitação em Direitos Humanos, Gênero, Raça e Etnia; e em Depoimento Especial" - 0148945-13.2024.8.16.6000]]</f>
        <v>0</v>
      </c>
      <c r="H243">
        <f>Tabela3[[#This Row],[Justiça Restaurativa - 0148919-15.2024.8.16.6000]]</f>
        <v>0</v>
      </c>
      <c r="I243">
        <f>Tabela3[[#This Row],[Capacitação de Facilitadores 0148959-94.2024.8.16.6000]]</f>
        <v>0</v>
      </c>
      <c r="J243">
        <f>Tabela3[[#This Row],[Acessibilidade e Inclusão - 0148938-21.2024.8.16.6000]]</f>
        <v>0</v>
      </c>
      <c r="K243">
        <f>Tabela3[[#This Row],[Política de Prevenção e Enfrentamento do Assédio Moral, do Assédio Sexual e da Discriminação.0148908-83.2024.8.16.6000]]</f>
        <v>0</v>
      </c>
      <c r="L243">
        <f>Tabela3[[#This Row],[SOCIOAMBIENTAL]]</f>
        <v>0</v>
      </c>
      <c r="M243">
        <f>Tabela3[[#This Row],[SUSTENTABILIDADE
https://portal.tjpr.jus.br/portletforms/frm.do?idFormulario=7430
0017859-16.2024.8.16.6000]]</f>
        <v>0</v>
      </c>
      <c r="N243">
        <f>Tabela3[[#This Row],[CURSO PARA MAGISTRADOS]]</f>
        <v>0</v>
      </c>
      <c r="O243">
        <f>Tabela3[[#This Row],[LIVRO DE REGISTRO]]</f>
        <v>0</v>
      </c>
      <c r="P243">
        <f>Tabela3[[#This Row],[DATA DO ULTIMO REGISTRO]]</f>
        <v>0</v>
      </c>
      <c r="Q243">
        <f>Tabela3[[#This Row],[REG DE INSTRUTORES2]]</f>
        <v>0</v>
      </c>
      <c r="R243">
        <f>Tabela3[[#This Row],[REGISTRO DE INSTRUTORES NO SEI]]</f>
        <v>0</v>
      </c>
      <c r="S243">
        <f>Tabela3[[#This Row],[2021]]</f>
        <v>0</v>
      </c>
      <c r="T243">
        <f>Tabela3[[#This Row],[2022]]</f>
        <v>0</v>
      </c>
      <c r="U243">
        <f>Tabela3[[#This Row],[2023]]</f>
        <v>0</v>
      </c>
      <c r="V243">
        <f>Tabela3[[#This Row],[REGISTRO NO SEI/2024]]</f>
        <v>0</v>
      </c>
      <c r="W243">
        <f>Tabela3[[#This Row],[2024]]</f>
        <v>0</v>
      </c>
      <c r="X243">
        <f>Tabela3[[#This Row],[REGISTRO NO SEI/2025]]</f>
        <v>0</v>
      </c>
      <c r="Y243">
        <f>Tabela3[[#This Row],[TOTAL CERTIFICADOS EMITIDOS/2025]]</f>
        <v>0</v>
      </c>
      <c r="Z243">
        <f>Tabela3[[#This Row],[1º trim/2025]]</f>
        <v>0</v>
      </c>
      <c r="AA243">
        <f>Tabela3[[#This Row],[2º trim/2025]]</f>
        <v>0</v>
      </c>
      <c r="AB243">
        <f>Tabela3[[#This Row],[3º trim/2025]]</f>
        <v>0</v>
      </c>
      <c r="AC243">
        <f>Tabela3[[#This Row],[4º trim/2025]]</f>
        <v>0</v>
      </c>
    </row>
    <row r="244" spans="1:29" x14ac:dyDescent="0.25">
      <c r="A244" s="293">
        <f>Tabela3[[#This Row],[MODALIDADE]]</f>
        <v>0</v>
      </c>
      <c r="B244" s="293">
        <f>Tabela3[[#This Row],[ID DA PLANILHA]]</f>
        <v>243</v>
      </c>
      <c r="C244" s="293">
        <f>Tabela3[[#This Row],[ANO]]</f>
        <v>1</v>
      </c>
      <c r="D244" s="293">
        <f>Tabela3[[#This Row],[SEI]]</f>
        <v>0</v>
      </c>
      <c r="E244" s="294" t="str">
        <f>Tabela3[[#This Row],[NOME DO Curso]]</f>
        <v>Inglês Jurídico - Nível Intermediário-Básico</v>
      </c>
      <c r="F244" s="294">
        <f>Tabela3[[#This Row],[NENHUMA CLASSIFICAÇÃO COPILOT]]</f>
        <v>0</v>
      </c>
      <c r="G244">
        <f>Tabela3[[#This Row],[Capacitação em Direitos Humanos, Gênero, Raça e Etnia; e em Depoimento Especial" - 0148945-13.2024.8.16.6000]]</f>
        <v>0</v>
      </c>
      <c r="H244">
        <f>Tabela3[[#This Row],[Justiça Restaurativa - 0148919-15.2024.8.16.6000]]</f>
        <v>0</v>
      </c>
      <c r="I244">
        <f>Tabela3[[#This Row],[Capacitação de Facilitadores 0148959-94.2024.8.16.6000]]</f>
        <v>0</v>
      </c>
      <c r="J244">
        <f>Tabela3[[#This Row],[Acessibilidade e Inclusão - 0148938-21.2024.8.16.6000]]</f>
        <v>0</v>
      </c>
      <c r="K244">
        <f>Tabela3[[#This Row],[Política de Prevenção e Enfrentamento do Assédio Moral, do Assédio Sexual e da Discriminação.0148908-83.2024.8.16.6000]]</f>
        <v>0</v>
      </c>
      <c r="L244">
        <f>Tabela3[[#This Row],[SOCIOAMBIENTAL]]</f>
        <v>0</v>
      </c>
      <c r="M244">
        <f>Tabela3[[#This Row],[SUSTENTABILIDADE
https://portal.tjpr.jus.br/portletforms/frm.do?idFormulario=7430
0017859-16.2024.8.16.6000]]</f>
        <v>0</v>
      </c>
      <c r="N244">
        <f>Tabela3[[#This Row],[CURSO PARA MAGISTRADOS]]</f>
        <v>0</v>
      </c>
      <c r="O244">
        <f>Tabela3[[#This Row],[LIVRO DE REGISTRO]]</f>
        <v>0</v>
      </c>
      <c r="P244">
        <f>Tabela3[[#This Row],[DATA DO ULTIMO REGISTRO]]</f>
        <v>0</v>
      </c>
      <c r="Q244">
        <f>Tabela3[[#This Row],[REG DE INSTRUTORES2]]</f>
        <v>0</v>
      </c>
      <c r="R244">
        <f>Tabela3[[#This Row],[REGISTRO DE INSTRUTORES NO SEI]]</f>
        <v>0</v>
      </c>
      <c r="S244">
        <f>Tabela3[[#This Row],[2021]]</f>
        <v>0</v>
      </c>
      <c r="T244">
        <f>Tabela3[[#This Row],[2022]]</f>
        <v>0</v>
      </c>
      <c r="U244">
        <f>Tabela3[[#This Row],[2023]]</f>
        <v>0</v>
      </c>
      <c r="V244">
        <f>Tabela3[[#This Row],[REGISTRO NO SEI/2024]]</f>
        <v>0</v>
      </c>
      <c r="W244">
        <f>Tabela3[[#This Row],[2024]]</f>
        <v>0</v>
      </c>
      <c r="X244">
        <f>Tabela3[[#This Row],[REGISTRO NO SEI/2025]]</f>
        <v>0</v>
      </c>
      <c r="Y244">
        <f>Tabela3[[#This Row],[TOTAL CERTIFICADOS EMITIDOS/2025]]</f>
        <v>0</v>
      </c>
      <c r="Z244">
        <f>Tabela3[[#This Row],[1º trim/2025]]</f>
        <v>0</v>
      </c>
      <c r="AA244">
        <f>Tabela3[[#This Row],[2º trim/2025]]</f>
        <v>0</v>
      </c>
      <c r="AB244">
        <f>Tabela3[[#This Row],[3º trim/2025]]</f>
        <v>0</v>
      </c>
      <c r="AC244">
        <f>Tabela3[[#This Row],[4º trim/2025]]</f>
        <v>0</v>
      </c>
    </row>
    <row r="245" spans="1:29" x14ac:dyDescent="0.25">
      <c r="A245" s="293">
        <f>Tabela3[[#This Row],[MODALIDADE]]</f>
        <v>0</v>
      </c>
      <c r="B245" s="293">
        <f>Tabela3[[#This Row],[ID DA PLANILHA]]</f>
        <v>244</v>
      </c>
      <c r="C245" s="293">
        <f>Tabela3[[#This Row],[ANO]]</f>
        <v>1</v>
      </c>
      <c r="D245" s="293">
        <f>Tabela3[[#This Row],[SEI]]</f>
        <v>0</v>
      </c>
      <c r="E245" s="294" t="str">
        <f>Tabela3[[#This Row],[NOME DO Curso]]</f>
        <v>InovaJud - Laboratório de Inovação</v>
      </c>
      <c r="F245" s="294">
        <f>Tabela3[[#This Row],[NENHUMA CLASSIFICAÇÃO COPILOT]]</f>
        <v>0</v>
      </c>
      <c r="G245">
        <f>Tabela3[[#This Row],[Capacitação em Direitos Humanos, Gênero, Raça e Etnia; e em Depoimento Especial" - 0148945-13.2024.8.16.6000]]</f>
        <v>0</v>
      </c>
      <c r="H245">
        <f>Tabela3[[#This Row],[Justiça Restaurativa - 0148919-15.2024.8.16.6000]]</f>
        <v>0</v>
      </c>
      <c r="I245">
        <f>Tabela3[[#This Row],[Capacitação de Facilitadores 0148959-94.2024.8.16.6000]]</f>
        <v>0</v>
      </c>
      <c r="J245">
        <f>Tabela3[[#This Row],[Acessibilidade e Inclusão - 0148938-21.2024.8.16.6000]]</f>
        <v>0</v>
      </c>
      <c r="K245">
        <f>Tabela3[[#This Row],[Política de Prevenção e Enfrentamento do Assédio Moral, do Assédio Sexual e da Discriminação.0148908-83.2024.8.16.6000]]</f>
        <v>0</v>
      </c>
      <c r="L245">
        <f>Tabela3[[#This Row],[SOCIOAMBIENTAL]]</f>
        <v>0</v>
      </c>
      <c r="M245">
        <f>Tabela3[[#This Row],[SUSTENTABILIDADE
https://portal.tjpr.jus.br/portletforms/frm.do?idFormulario=7430
0017859-16.2024.8.16.6000]]</f>
        <v>0</v>
      </c>
      <c r="N245">
        <f>Tabela3[[#This Row],[CURSO PARA MAGISTRADOS]]</f>
        <v>0</v>
      </c>
      <c r="O245">
        <f>Tabela3[[#This Row],[LIVRO DE REGISTRO]]</f>
        <v>0</v>
      </c>
      <c r="P245">
        <f>Tabela3[[#This Row],[DATA DO ULTIMO REGISTRO]]</f>
        <v>0</v>
      </c>
      <c r="Q245">
        <f>Tabela3[[#This Row],[REG DE INSTRUTORES2]]</f>
        <v>0</v>
      </c>
      <c r="R245">
        <f>Tabela3[[#This Row],[REGISTRO DE INSTRUTORES NO SEI]]</f>
        <v>0</v>
      </c>
      <c r="S245">
        <f>Tabela3[[#This Row],[2021]]</f>
        <v>0</v>
      </c>
      <c r="T245">
        <f>Tabela3[[#This Row],[2022]]</f>
        <v>0</v>
      </c>
      <c r="U245">
        <f>Tabela3[[#This Row],[2023]]</f>
        <v>0</v>
      </c>
      <c r="V245">
        <f>Tabela3[[#This Row],[REGISTRO NO SEI/2024]]</f>
        <v>0</v>
      </c>
      <c r="W245">
        <f>Tabela3[[#This Row],[2024]]</f>
        <v>0</v>
      </c>
      <c r="X245">
        <f>Tabela3[[#This Row],[REGISTRO NO SEI/2025]]</f>
        <v>0</v>
      </c>
      <c r="Y245">
        <f>Tabela3[[#This Row],[TOTAL CERTIFICADOS EMITIDOS/2025]]</f>
        <v>0</v>
      </c>
      <c r="Z245">
        <f>Tabela3[[#This Row],[1º trim/2025]]</f>
        <v>0</v>
      </c>
      <c r="AA245">
        <f>Tabela3[[#This Row],[2º trim/2025]]</f>
        <v>0</v>
      </c>
      <c r="AB245">
        <f>Tabela3[[#This Row],[3º trim/2025]]</f>
        <v>0</v>
      </c>
      <c r="AC245">
        <f>Tabela3[[#This Row],[4º trim/2025]]</f>
        <v>0</v>
      </c>
    </row>
    <row r="246" spans="1:29" ht="30" x14ac:dyDescent="0.25">
      <c r="A246" s="293">
        <f>Tabela3[[#This Row],[MODALIDADE]]</f>
        <v>0</v>
      </c>
      <c r="B246" s="293">
        <f>Tabela3[[#This Row],[ID DA PLANILHA]]</f>
        <v>245</v>
      </c>
      <c r="C246" s="293">
        <f>Tabela3[[#This Row],[ANO]]</f>
        <v>1</v>
      </c>
      <c r="D246" s="293">
        <f>Tabela3[[#This Row],[SEI]]</f>
        <v>0</v>
      </c>
      <c r="E246" s="294" t="str">
        <f>Tabela3[[#This Row],[NOME DO Curso]]</f>
        <v>Instruções para realização de inventário dos processos de tratamento de dados pessoais</v>
      </c>
      <c r="F246" s="294">
        <f>Tabela3[[#This Row],[NENHUMA CLASSIFICAÇÃO COPILOT]]</f>
        <v>0</v>
      </c>
      <c r="G246">
        <f>Tabela3[[#This Row],[Capacitação em Direitos Humanos, Gênero, Raça e Etnia; e em Depoimento Especial" - 0148945-13.2024.8.16.6000]]</f>
        <v>0</v>
      </c>
      <c r="H246">
        <f>Tabela3[[#This Row],[Justiça Restaurativa - 0148919-15.2024.8.16.6000]]</f>
        <v>0</v>
      </c>
      <c r="I246">
        <f>Tabela3[[#This Row],[Capacitação de Facilitadores 0148959-94.2024.8.16.6000]]</f>
        <v>0</v>
      </c>
      <c r="J246">
        <f>Tabela3[[#This Row],[Acessibilidade e Inclusão - 0148938-21.2024.8.16.6000]]</f>
        <v>0</v>
      </c>
      <c r="K246">
        <f>Tabela3[[#This Row],[Política de Prevenção e Enfrentamento do Assédio Moral, do Assédio Sexual e da Discriminação.0148908-83.2024.8.16.6000]]</f>
        <v>0</v>
      </c>
      <c r="L246">
        <f>Tabela3[[#This Row],[SOCIOAMBIENTAL]]</f>
        <v>0</v>
      </c>
      <c r="M246">
        <f>Tabela3[[#This Row],[SUSTENTABILIDADE
https://portal.tjpr.jus.br/portletforms/frm.do?idFormulario=7430
0017859-16.2024.8.16.6000]]</f>
        <v>0</v>
      </c>
      <c r="N246">
        <f>Tabela3[[#This Row],[CURSO PARA MAGISTRADOS]]</f>
        <v>0</v>
      </c>
      <c r="O246">
        <f>Tabela3[[#This Row],[LIVRO DE REGISTRO]]</f>
        <v>0</v>
      </c>
      <c r="P246">
        <f>Tabela3[[#This Row],[DATA DO ULTIMO REGISTRO]]</f>
        <v>0</v>
      </c>
      <c r="Q246">
        <f>Tabela3[[#This Row],[REG DE INSTRUTORES2]]</f>
        <v>0</v>
      </c>
      <c r="R246">
        <f>Tabela3[[#This Row],[REGISTRO DE INSTRUTORES NO SEI]]</f>
        <v>0</v>
      </c>
      <c r="S246">
        <f>Tabela3[[#This Row],[2021]]</f>
        <v>0</v>
      </c>
      <c r="T246">
        <f>Tabela3[[#This Row],[2022]]</f>
        <v>0</v>
      </c>
      <c r="U246">
        <f>Tabela3[[#This Row],[2023]]</f>
        <v>0</v>
      </c>
      <c r="V246">
        <f>Tabela3[[#This Row],[REGISTRO NO SEI/2024]]</f>
        <v>0</v>
      </c>
      <c r="W246">
        <f>Tabela3[[#This Row],[2024]]</f>
        <v>0</v>
      </c>
      <c r="X246">
        <f>Tabela3[[#This Row],[REGISTRO NO SEI/2025]]</f>
        <v>0</v>
      </c>
      <c r="Y246">
        <f>Tabela3[[#This Row],[TOTAL CERTIFICADOS EMITIDOS/2025]]</f>
        <v>0</v>
      </c>
      <c r="Z246">
        <f>Tabela3[[#This Row],[1º trim/2025]]</f>
        <v>0</v>
      </c>
      <c r="AA246">
        <f>Tabela3[[#This Row],[2º trim/2025]]</f>
        <v>0</v>
      </c>
      <c r="AB246">
        <f>Tabela3[[#This Row],[3º trim/2025]]</f>
        <v>0</v>
      </c>
      <c r="AC246">
        <f>Tabela3[[#This Row],[4º trim/2025]]</f>
        <v>0</v>
      </c>
    </row>
    <row r="247" spans="1:29" x14ac:dyDescent="0.25">
      <c r="A247" s="293">
        <f>Tabela3[[#This Row],[MODALIDADE]]</f>
        <v>0</v>
      </c>
      <c r="B247" s="293">
        <f>Tabela3[[#This Row],[ID DA PLANILHA]]</f>
        <v>246</v>
      </c>
      <c r="C247" s="293">
        <f>Tabela3[[#This Row],[ANO]]</f>
        <v>1</v>
      </c>
      <c r="D247" s="293">
        <f>Tabela3[[#This Row],[SEI]]</f>
        <v>0</v>
      </c>
      <c r="E247" s="294" t="str">
        <f>Tabela3[[#This Row],[NOME DO Curso]]</f>
        <v>Instrutor EAD em mediação judicial</v>
      </c>
      <c r="F247" s="294">
        <f>Tabela3[[#This Row],[NENHUMA CLASSIFICAÇÃO COPILOT]]</f>
        <v>0</v>
      </c>
      <c r="G247">
        <f>Tabela3[[#This Row],[Capacitação em Direitos Humanos, Gênero, Raça e Etnia; e em Depoimento Especial" - 0148945-13.2024.8.16.6000]]</f>
        <v>0</v>
      </c>
      <c r="H247">
        <f>Tabela3[[#This Row],[Justiça Restaurativa - 0148919-15.2024.8.16.6000]]</f>
        <v>0</v>
      </c>
      <c r="I247">
        <f>Tabela3[[#This Row],[Capacitação de Facilitadores 0148959-94.2024.8.16.6000]]</f>
        <v>0</v>
      </c>
      <c r="J247">
        <f>Tabela3[[#This Row],[Acessibilidade e Inclusão - 0148938-21.2024.8.16.6000]]</f>
        <v>0</v>
      </c>
      <c r="K247">
        <f>Tabela3[[#This Row],[Política de Prevenção e Enfrentamento do Assédio Moral, do Assédio Sexual e da Discriminação.0148908-83.2024.8.16.6000]]</f>
        <v>0</v>
      </c>
      <c r="L247">
        <f>Tabela3[[#This Row],[SOCIOAMBIENTAL]]</f>
        <v>0</v>
      </c>
      <c r="M247">
        <f>Tabela3[[#This Row],[SUSTENTABILIDADE
https://portal.tjpr.jus.br/portletforms/frm.do?idFormulario=7430
0017859-16.2024.8.16.6000]]</f>
        <v>0</v>
      </c>
      <c r="N247">
        <f>Tabela3[[#This Row],[CURSO PARA MAGISTRADOS]]</f>
        <v>0</v>
      </c>
      <c r="O247">
        <f>Tabela3[[#This Row],[LIVRO DE REGISTRO]]</f>
        <v>0</v>
      </c>
      <c r="P247">
        <f>Tabela3[[#This Row],[DATA DO ULTIMO REGISTRO]]</f>
        <v>0</v>
      </c>
      <c r="Q247">
        <f>Tabela3[[#This Row],[REG DE INSTRUTORES2]]</f>
        <v>0</v>
      </c>
      <c r="R247">
        <f>Tabela3[[#This Row],[REGISTRO DE INSTRUTORES NO SEI]]</f>
        <v>0</v>
      </c>
      <c r="S247">
        <f>Tabela3[[#This Row],[2021]]</f>
        <v>0</v>
      </c>
      <c r="T247">
        <f>Tabela3[[#This Row],[2022]]</f>
        <v>0</v>
      </c>
      <c r="U247">
        <f>Tabela3[[#This Row],[2023]]</f>
        <v>0</v>
      </c>
      <c r="V247">
        <f>Tabela3[[#This Row],[REGISTRO NO SEI/2024]]</f>
        <v>0</v>
      </c>
      <c r="W247">
        <f>Tabela3[[#This Row],[2024]]</f>
        <v>0</v>
      </c>
      <c r="X247">
        <f>Tabela3[[#This Row],[REGISTRO NO SEI/2025]]</f>
        <v>0</v>
      </c>
      <c r="Y247">
        <f>Tabela3[[#This Row],[TOTAL CERTIFICADOS EMITIDOS/2025]]</f>
        <v>0</v>
      </c>
      <c r="Z247">
        <f>Tabela3[[#This Row],[1º trim/2025]]</f>
        <v>0</v>
      </c>
      <c r="AA247">
        <f>Tabela3[[#This Row],[2º trim/2025]]</f>
        <v>0</v>
      </c>
      <c r="AB247">
        <f>Tabela3[[#This Row],[3º trim/2025]]</f>
        <v>0</v>
      </c>
      <c r="AC247">
        <f>Tabela3[[#This Row],[4º trim/2025]]</f>
        <v>0</v>
      </c>
    </row>
    <row r="248" spans="1:29" x14ac:dyDescent="0.25">
      <c r="A248" s="293">
        <f>Tabela3[[#This Row],[MODALIDADE]]</f>
        <v>0</v>
      </c>
      <c r="B248" s="293">
        <f>Tabela3[[#This Row],[ID DA PLANILHA]]</f>
        <v>247</v>
      </c>
      <c r="C248" s="293">
        <f>Tabela3[[#This Row],[ANO]]</f>
        <v>1</v>
      </c>
      <c r="D248" s="293">
        <f>Tabela3[[#This Row],[SEI]]</f>
        <v>0</v>
      </c>
      <c r="E248" s="294" t="str">
        <f>Tabela3[[#This Row],[NOME DO Curso]]</f>
        <v>Instrutores em mediação e conciliação</v>
      </c>
      <c r="F248" s="294">
        <f>Tabela3[[#This Row],[NENHUMA CLASSIFICAÇÃO COPILOT]]</f>
        <v>0</v>
      </c>
      <c r="G248">
        <f>Tabela3[[#This Row],[Capacitação em Direitos Humanos, Gênero, Raça e Etnia; e em Depoimento Especial" - 0148945-13.2024.8.16.6000]]</f>
        <v>0</v>
      </c>
      <c r="H248">
        <f>Tabela3[[#This Row],[Justiça Restaurativa - 0148919-15.2024.8.16.6000]]</f>
        <v>0</v>
      </c>
      <c r="I248">
        <f>Tabela3[[#This Row],[Capacitação de Facilitadores 0148959-94.2024.8.16.6000]]</f>
        <v>0</v>
      </c>
      <c r="J248">
        <f>Tabela3[[#This Row],[Acessibilidade e Inclusão - 0148938-21.2024.8.16.6000]]</f>
        <v>0</v>
      </c>
      <c r="K248">
        <f>Tabela3[[#This Row],[Política de Prevenção e Enfrentamento do Assédio Moral, do Assédio Sexual e da Discriminação.0148908-83.2024.8.16.6000]]</f>
        <v>0</v>
      </c>
      <c r="L248">
        <f>Tabela3[[#This Row],[SOCIOAMBIENTAL]]</f>
        <v>0</v>
      </c>
      <c r="M248">
        <f>Tabela3[[#This Row],[SUSTENTABILIDADE
https://portal.tjpr.jus.br/portletforms/frm.do?idFormulario=7430
0017859-16.2024.8.16.6000]]</f>
        <v>0</v>
      </c>
      <c r="N248">
        <f>Tabela3[[#This Row],[CURSO PARA MAGISTRADOS]]</f>
        <v>0</v>
      </c>
      <c r="O248">
        <f>Tabela3[[#This Row],[LIVRO DE REGISTRO]]</f>
        <v>0</v>
      </c>
      <c r="P248">
        <f>Tabela3[[#This Row],[DATA DO ULTIMO REGISTRO]]</f>
        <v>0</v>
      </c>
      <c r="Q248">
        <f>Tabela3[[#This Row],[REG DE INSTRUTORES2]]</f>
        <v>0</v>
      </c>
      <c r="R248">
        <f>Tabela3[[#This Row],[REGISTRO DE INSTRUTORES NO SEI]]</f>
        <v>0</v>
      </c>
      <c r="S248">
        <f>Tabela3[[#This Row],[2021]]</f>
        <v>0</v>
      </c>
      <c r="T248">
        <f>Tabela3[[#This Row],[2022]]</f>
        <v>0</v>
      </c>
      <c r="U248">
        <f>Tabela3[[#This Row],[2023]]</f>
        <v>0</v>
      </c>
      <c r="V248">
        <f>Tabela3[[#This Row],[REGISTRO NO SEI/2024]]</f>
        <v>0</v>
      </c>
      <c r="W248">
        <f>Tabela3[[#This Row],[2024]]</f>
        <v>0</v>
      </c>
      <c r="X248">
        <f>Tabela3[[#This Row],[REGISTRO NO SEI/2025]]</f>
        <v>0</v>
      </c>
      <c r="Y248">
        <f>Tabela3[[#This Row],[TOTAL CERTIFICADOS EMITIDOS/2025]]</f>
        <v>0</v>
      </c>
      <c r="Z248">
        <f>Tabela3[[#This Row],[1º trim/2025]]</f>
        <v>0</v>
      </c>
      <c r="AA248">
        <f>Tabela3[[#This Row],[2º trim/2025]]</f>
        <v>0</v>
      </c>
      <c r="AB248">
        <f>Tabela3[[#This Row],[3º trim/2025]]</f>
        <v>0</v>
      </c>
      <c r="AC248">
        <f>Tabela3[[#This Row],[4º trim/2025]]</f>
        <v>0</v>
      </c>
    </row>
    <row r="249" spans="1:29" x14ac:dyDescent="0.25">
      <c r="A249" s="293">
        <f>Tabela3[[#This Row],[MODALIDADE]]</f>
        <v>0</v>
      </c>
      <c r="B249" s="293">
        <f>Tabela3[[#This Row],[ID DA PLANILHA]]</f>
        <v>248</v>
      </c>
      <c r="C249" s="293">
        <f>Tabela3[[#This Row],[ANO]]</f>
        <v>1</v>
      </c>
      <c r="D249" s="293">
        <f>Tabela3[[#This Row],[SEI]]</f>
        <v>0</v>
      </c>
      <c r="E249" s="294" t="str">
        <f>Tabela3[[#This Row],[NOME DO Curso]]</f>
        <v>Introdução à Capacitação Gerencial Turma I - Zona 21 a 57</v>
      </c>
      <c r="F249" s="294">
        <f>Tabela3[[#This Row],[NENHUMA CLASSIFICAÇÃO COPILOT]]</f>
        <v>0</v>
      </c>
      <c r="G249">
        <f>Tabela3[[#This Row],[Capacitação em Direitos Humanos, Gênero, Raça e Etnia; e em Depoimento Especial" - 0148945-13.2024.8.16.6000]]</f>
        <v>0</v>
      </c>
      <c r="H249">
        <f>Tabela3[[#This Row],[Justiça Restaurativa - 0148919-15.2024.8.16.6000]]</f>
        <v>0</v>
      </c>
      <c r="I249">
        <f>Tabela3[[#This Row],[Capacitação de Facilitadores 0148959-94.2024.8.16.6000]]</f>
        <v>0</v>
      </c>
      <c r="J249">
        <f>Tabela3[[#This Row],[Acessibilidade e Inclusão - 0148938-21.2024.8.16.6000]]</f>
        <v>0</v>
      </c>
      <c r="K249">
        <f>Tabela3[[#This Row],[Política de Prevenção e Enfrentamento do Assédio Moral, do Assédio Sexual e da Discriminação.0148908-83.2024.8.16.6000]]</f>
        <v>0</v>
      </c>
      <c r="L249">
        <f>Tabela3[[#This Row],[SOCIOAMBIENTAL]]</f>
        <v>0</v>
      </c>
      <c r="M249">
        <f>Tabela3[[#This Row],[SUSTENTABILIDADE
https://portal.tjpr.jus.br/portletforms/frm.do?idFormulario=7430
0017859-16.2024.8.16.6000]]</f>
        <v>0</v>
      </c>
      <c r="N249">
        <f>Tabela3[[#This Row],[CURSO PARA MAGISTRADOS]]</f>
        <v>0</v>
      </c>
      <c r="O249">
        <f>Tabela3[[#This Row],[LIVRO DE REGISTRO]]</f>
        <v>0</v>
      </c>
      <c r="P249">
        <f>Tabela3[[#This Row],[DATA DO ULTIMO REGISTRO]]</f>
        <v>0</v>
      </c>
      <c r="Q249">
        <f>Tabela3[[#This Row],[REG DE INSTRUTORES2]]</f>
        <v>0</v>
      </c>
      <c r="R249">
        <f>Tabela3[[#This Row],[REGISTRO DE INSTRUTORES NO SEI]]</f>
        <v>0</v>
      </c>
      <c r="S249">
        <f>Tabela3[[#This Row],[2021]]</f>
        <v>0</v>
      </c>
      <c r="T249">
        <f>Tabela3[[#This Row],[2022]]</f>
        <v>0</v>
      </c>
      <c r="U249">
        <f>Tabela3[[#This Row],[2023]]</f>
        <v>0</v>
      </c>
      <c r="V249">
        <f>Tabela3[[#This Row],[REGISTRO NO SEI/2024]]</f>
        <v>0</v>
      </c>
      <c r="W249">
        <f>Tabela3[[#This Row],[2024]]</f>
        <v>0</v>
      </c>
      <c r="X249">
        <f>Tabela3[[#This Row],[REGISTRO NO SEI/2025]]</f>
        <v>0</v>
      </c>
      <c r="Y249">
        <f>Tabela3[[#This Row],[TOTAL CERTIFICADOS EMITIDOS/2025]]</f>
        <v>0</v>
      </c>
      <c r="Z249">
        <f>Tabela3[[#This Row],[1º trim/2025]]</f>
        <v>0</v>
      </c>
      <c r="AA249">
        <f>Tabela3[[#This Row],[2º trim/2025]]</f>
        <v>0</v>
      </c>
      <c r="AB249">
        <f>Tabela3[[#This Row],[3º trim/2025]]</f>
        <v>0</v>
      </c>
      <c r="AC249">
        <f>Tabela3[[#This Row],[4º trim/2025]]</f>
        <v>0</v>
      </c>
    </row>
    <row r="250" spans="1:29" x14ac:dyDescent="0.25">
      <c r="A250" s="293">
        <f>Tabela3[[#This Row],[MODALIDADE]]</f>
        <v>0</v>
      </c>
      <c r="B250" s="293">
        <f>Tabela3[[#This Row],[ID DA PLANILHA]]</f>
        <v>249</v>
      </c>
      <c r="C250" s="293">
        <f>Tabela3[[#This Row],[ANO]]</f>
        <v>1</v>
      </c>
      <c r="D250" s="293">
        <f>Tabela3[[#This Row],[SEI]]</f>
        <v>0</v>
      </c>
      <c r="E250" s="294" t="str">
        <f>Tabela3[[#This Row],[NOME DO Curso]]</f>
        <v>Introdução à EAD</v>
      </c>
      <c r="F250" s="294">
        <f>Tabela3[[#This Row],[NENHUMA CLASSIFICAÇÃO COPILOT]]</f>
        <v>0</v>
      </c>
      <c r="G250">
        <f>Tabela3[[#This Row],[Capacitação em Direitos Humanos, Gênero, Raça e Etnia; e em Depoimento Especial" - 0148945-13.2024.8.16.6000]]</f>
        <v>0</v>
      </c>
      <c r="H250">
        <f>Tabela3[[#This Row],[Justiça Restaurativa - 0148919-15.2024.8.16.6000]]</f>
        <v>0</v>
      </c>
      <c r="I250">
        <f>Tabela3[[#This Row],[Capacitação de Facilitadores 0148959-94.2024.8.16.6000]]</f>
        <v>0</v>
      </c>
      <c r="J250">
        <f>Tabela3[[#This Row],[Acessibilidade e Inclusão - 0148938-21.2024.8.16.6000]]</f>
        <v>0</v>
      </c>
      <c r="K250">
        <f>Tabela3[[#This Row],[Política de Prevenção e Enfrentamento do Assédio Moral, do Assédio Sexual e da Discriminação.0148908-83.2024.8.16.6000]]</f>
        <v>0</v>
      </c>
      <c r="L250">
        <f>Tabela3[[#This Row],[SOCIOAMBIENTAL]]</f>
        <v>0</v>
      </c>
      <c r="M250">
        <f>Tabela3[[#This Row],[SUSTENTABILIDADE
https://portal.tjpr.jus.br/portletforms/frm.do?idFormulario=7430
0017859-16.2024.8.16.6000]]</f>
        <v>0</v>
      </c>
      <c r="N250">
        <f>Tabela3[[#This Row],[CURSO PARA MAGISTRADOS]]</f>
        <v>0</v>
      </c>
      <c r="O250">
        <f>Tabela3[[#This Row],[LIVRO DE REGISTRO]]</f>
        <v>0</v>
      </c>
      <c r="P250">
        <f>Tabela3[[#This Row],[DATA DO ULTIMO REGISTRO]]</f>
        <v>0</v>
      </c>
      <c r="Q250">
        <f>Tabela3[[#This Row],[REG DE INSTRUTORES2]]</f>
        <v>0</v>
      </c>
      <c r="R250">
        <f>Tabela3[[#This Row],[REGISTRO DE INSTRUTORES NO SEI]]</f>
        <v>0</v>
      </c>
      <c r="S250">
        <f>Tabela3[[#This Row],[2021]]</f>
        <v>0</v>
      </c>
      <c r="T250">
        <f>Tabela3[[#This Row],[2022]]</f>
        <v>0</v>
      </c>
      <c r="U250">
        <f>Tabela3[[#This Row],[2023]]</f>
        <v>0</v>
      </c>
      <c r="V250">
        <f>Tabela3[[#This Row],[REGISTRO NO SEI/2024]]</f>
        <v>0</v>
      </c>
      <c r="W250">
        <f>Tabela3[[#This Row],[2024]]</f>
        <v>0</v>
      </c>
      <c r="X250">
        <f>Tabela3[[#This Row],[REGISTRO NO SEI/2025]]</f>
        <v>0</v>
      </c>
      <c r="Y250">
        <f>Tabela3[[#This Row],[TOTAL CERTIFICADOS EMITIDOS/2025]]</f>
        <v>0</v>
      </c>
      <c r="Z250">
        <f>Tabela3[[#This Row],[1º trim/2025]]</f>
        <v>0</v>
      </c>
      <c r="AA250">
        <f>Tabela3[[#This Row],[2º trim/2025]]</f>
        <v>0</v>
      </c>
      <c r="AB250">
        <f>Tabela3[[#This Row],[3º trim/2025]]</f>
        <v>0</v>
      </c>
      <c r="AC250">
        <f>Tabela3[[#This Row],[4º trim/2025]]</f>
        <v>0</v>
      </c>
    </row>
    <row r="251" spans="1:29" x14ac:dyDescent="0.25">
      <c r="A251" s="293">
        <f>Tabela3[[#This Row],[MODALIDADE]]</f>
        <v>0</v>
      </c>
      <c r="B251" s="293">
        <f>Tabela3[[#This Row],[ID DA PLANILHA]]</f>
        <v>250</v>
      </c>
      <c r="C251" s="293">
        <f>Tabela3[[#This Row],[ANO]]</f>
        <v>1</v>
      </c>
      <c r="D251" s="293">
        <f>Tabela3[[#This Row],[SEI]]</f>
        <v>0</v>
      </c>
      <c r="E251" s="294" t="str">
        <f>Tabela3[[#This Row],[NOME DO Curso]]</f>
        <v>Introdução à Lei de Responsabilidade Fiscal</v>
      </c>
      <c r="F251" s="294">
        <f>Tabela3[[#This Row],[NENHUMA CLASSIFICAÇÃO COPILOT]]</f>
        <v>0</v>
      </c>
      <c r="G251">
        <f>Tabela3[[#This Row],[Capacitação em Direitos Humanos, Gênero, Raça e Etnia; e em Depoimento Especial" - 0148945-13.2024.8.16.6000]]</f>
        <v>0</v>
      </c>
      <c r="H251">
        <f>Tabela3[[#This Row],[Justiça Restaurativa - 0148919-15.2024.8.16.6000]]</f>
        <v>0</v>
      </c>
      <c r="I251">
        <f>Tabela3[[#This Row],[Capacitação de Facilitadores 0148959-94.2024.8.16.6000]]</f>
        <v>0</v>
      </c>
      <c r="J251">
        <f>Tabela3[[#This Row],[Acessibilidade e Inclusão - 0148938-21.2024.8.16.6000]]</f>
        <v>0</v>
      </c>
      <c r="K251">
        <f>Tabela3[[#This Row],[Política de Prevenção e Enfrentamento do Assédio Moral, do Assédio Sexual e da Discriminação.0148908-83.2024.8.16.6000]]</f>
        <v>0</v>
      </c>
      <c r="L251">
        <f>Tabela3[[#This Row],[SOCIOAMBIENTAL]]</f>
        <v>0</v>
      </c>
      <c r="M251">
        <f>Tabela3[[#This Row],[SUSTENTABILIDADE
https://portal.tjpr.jus.br/portletforms/frm.do?idFormulario=7430
0017859-16.2024.8.16.6000]]</f>
        <v>0</v>
      </c>
      <c r="N251">
        <f>Tabela3[[#This Row],[CURSO PARA MAGISTRADOS]]</f>
        <v>0</v>
      </c>
      <c r="O251">
        <f>Tabela3[[#This Row],[LIVRO DE REGISTRO]]</f>
        <v>0</v>
      </c>
      <c r="P251">
        <f>Tabela3[[#This Row],[DATA DO ULTIMO REGISTRO]]</f>
        <v>0</v>
      </c>
      <c r="Q251">
        <f>Tabela3[[#This Row],[REG DE INSTRUTORES2]]</f>
        <v>0</v>
      </c>
      <c r="R251">
        <f>Tabela3[[#This Row],[REGISTRO DE INSTRUTORES NO SEI]]</f>
        <v>0</v>
      </c>
      <c r="S251">
        <f>Tabela3[[#This Row],[2021]]</f>
        <v>0</v>
      </c>
      <c r="T251">
        <f>Tabela3[[#This Row],[2022]]</f>
        <v>0</v>
      </c>
      <c r="U251">
        <f>Tabela3[[#This Row],[2023]]</f>
        <v>0</v>
      </c>
      <c r="V251">
        <f>Tabela3[[#This Row],[REGISTRO NO SEI/2024]]</f>
        <v>0</v>
      </c>
      <c r="W251">
        <f>Tabela3[[#This Row],[2024]]</f>
        <v>0</v>
      </c>
      <c r="X251">
        <f>Tabela3[[#This Row],[REGISTRO NO SEI/2025]]</f>
        <v>0</v>
      </c>
      <c r="Y251">
        <f>Tabela3[[#This Row],[TOTAL CERTIFICADOS EMITIDOS/2025]]</f>
        <v>0</v>
      </c>
      <c r="Z251">
        <f>Tabela3[[#This Row],[1º trim/2025]]</f>
        <v>0</v>
      </c>
      <c r="AA251">
        <f>Tabela3[[#This Row],[2º trim/2025]]</f>
        <v>0</v>
      </c>
      <c r="AB251">
        <f>Tabela3[[#This Row],[3º trim/2025]]</f>
        <v>0</v>
      </c>
      <c r="AC251">
        <f>Tabela3[[#This Row],[4º trim/2025]]</f>
        <v>0</v>
      </c>
    </row>
    <row r="252" spans="1:29" x14ac:dyDescent="0.25">
      <c r="A252" s="293">
        <f>Tabela3[[#This Row],[MODALIDADE]]</f>
        <v>0</v>
      </c>
      <c r="B252" s="293">
        <f>Tabela3[[#This Row],[ID DA PLANILHA]]</f>
        <v>251</v>
      </c>
      <c r="C252" s="293">
        <f>Tabela3[[#This Row],[ANO]]</f>
        <v>1</v>
      </c>
      <c r="D252" s="293">
        <f>Tabela3[[#This Row],[SEI]]</f>
        <v>0</v>
      </c>
      <c r="E252" s="294" t="str">
        <f>Tabela3[[#This Row],[NOME DO Curso]]</f>
        <v>Introdução ao Direito Constitucional</v>
      </c>
      <c r="F252" s="294">
        <f>Tabela3[[#This Row],[NENHUMA CLASSIFICAÇÃO COPILOT]]</f>
        <v>0</v>
      </c>
      <c r="G252">
        <f>Tabela3[[#This Row],[Capacitação em Direitos Humanos, Gênero, Raça e Etnia; e em Depoimento Especial" - 0148945-13.2024.8.16.6000]]</f>
        <v>0</v>
      </c>
      <c r="H252">
        <f>Tabela3[[#This Row],[Justiça Restaurativa - 0148919-15.2024.8.16.6000]]</f>
        <v>0</v>
      </c>
      <c r="I252">
        <f>Tabela3[[#This Row],[Capacitação de Facilitadores 0148959-94.2024.8.16.6000]]</f>
        <v>0</v>
      </c>
      <c r="J252">
        <f>Tabela3[[#This Row],[Acessibilidade e Inclusão - 0148938-21.2024.8.16.6000]]</f>
        <v>0</v>
      </c>
      <c r="K252">
        <f>Tabela3[[#This Row],[Política de Prevenção e Enfrentamento do Assédio Moral, do Assédio Sexual e da Discriminação.0148908-83.2024.8.16.6000]]</f>
        <v>0</v>
      </c>
      <c r="L252">
        <f>Tabela3[[#This Row],[SOCIOAMBIENTAL]]</f>
        <v>0</v>
      </c>
      <c r="M252">
        <f>Tabela3[[#This Row],[SUSTENTABILIDADE
https://portal.tjpr.jus.br/portletforms/frm.do?idFormulario=7430
0017859-16.2024.8.16.6000]]</f>
        <v>0</v>
      </c>
      <c r="N252">
        <f>Tabela3[[#This Row],[CURSO PARA MAGISTRADOS]]</f>
        <v>0</v>
      </c>
      <c r="O252">
        <f>Tabela3[[#This Row],[LIVRO DE REGISTRO]]</f>
        <v>0</v>
      </c>
      <c r="P252">
        <f>Tabela3[[#This Row],[DATA DO ULTIMO REGISTRO]]</f>
        <v>0</v>
      </c>
      <c r="Q252">
        <f>Tabela3[[#This Row],[REG DE INSTRUTORES2]]</f>
        <v>0</v>
      </c>
      <c r="R252">
        <f>Tabela3[[#This Row],[REGISTRO DE INSTRUTORES NO SEI]]</f>
        <v>0</v>
      </c>
      <c r="S252">
        <f>Tabela3[[#This Row],[2021]]</f>
        <v>0</v>
      </c>
      <c r="T252">
        <f>Tabela3[[#This Row],[2022]]</f>
        <v>0</v>
      </c>
      <c r="U252">
        <f>Tabela3[[#This Row],[2023]]</f>
        <v>0</v>
      </c>
      <c r="V252">
        <f>Tabela3[[#This Row],[REGISTRO NO SEI/2024]]</f>
        <v>0</v>
      </c>
      <c r="W252">
        <f>Tabela3[[#This Row],[2024]]</f>
        <v>0</v>
      </c>
      <c r="X252">
        <f>Tabela3[[#This Row],[REGISTRO NO SEI/2025]]</f>
        <v>0</v>
      </c>
      <c r="Y252">
        <f>Tabela3[[#This Row],[TOTAL CERTIFICADOS EMITIDOS/2025]]</f>
        <v>0</v>
      </c>
      <c r="Z252">
        <f>Tabela3[[#This Row],[1º trim/2025]]</f>
        <v>0</v>
      </c>
      <c r="AA252">
        <f>Tabela3[[#This Row],[2º trim/2025]]</f>
        <v>0</v>
      </c>
      <c r="AB252">
        <f>Tabela3[[#This Row],[3º trim/2025]]</f>
        <v>0</v>
      </c>
      <c r="AC252">
        <f>Tabela3[[#This Row],[4º trim/2025]]</f>
        <v>0</v>
      </c>
    </row>
    <row r="253" spans="1:29" x14ac:dyDescent="0.25">
      <c r="A253" s="293">
        <f>Tabela3[[#This Row],[MODALIDADE]]</f>
        <v>0</v>
      </c>
      <c r="B253" s="293">
        <f>Tabela3[[#This Row],[ID DA PLANILHA]]</f>
        <v>252</v>
      </c>
      <c r="C253" s="293">
        <f>Tabela3[[#This Row],[ANO]]</f>
        <v>1</v>
      </c>
      <c r="D253" s="293">
        <f>Tabela3[[#This Row],[SEI]]</f>
        <v>0</v>
      </c>
      <c r="E253" s="294" t="str">
        <f>Tabela3[[#This Row],[NOME DO Curso]]</f>
        <v>Introdução ao Orçamento Público</v>
      </c>
      <c r="F253" s="294">
        <f>Tabela3[[#This Row],[NENHUMA CLASSIFICAÇÃO COPILOT]]</f>
        <v>0</v>
      </c>
      <c r="G253">
        <f>Tabela3[[#This Row],[Capacitação em Direitos Humanos, Gênero, Raça e Etnia; e em Depoimento Especial" - 0148945-13.2024.8.16.6000]]</f>
        <v>0</v>
      </c>
      <c r="H253">
        <f>Tabela3[[#This Row],[Justiça Restaurativa - 0148919-15.2024.8.16.6000]]</f>
        <v>0</v>
      </c>
      <c r="I253">
        <f>Tabela3[[#This Row],[Capacitação de Facilitadores 0148959-94.2024.8.16.6000]]</f>
        <v>0</v>
      </c>
      <c r="J253">
        <f>Tabela3[[#This Row],[Acessibilidade e Inclusão - 0148938-21.2024.8.16.6000]]</f>
        <v>0</v>
      </c>
      <c r="K253">
        <f>Tabela3[[#This Row],[Política de Prevenção e Enfrentamento do Assédio Moral, do Assédio Sexual e da Discriminação.0148908-83.2024.8.16.6000]]</f>
        <v>0</v>
      </c>
      <c r="L253">
        <f>Tabela3[[#This Row],[SOCIOAMBIENTAL]]</f>
        <v>0</v>
      </c>
      <c r="M253">
        <f>Tabela3[[#This Row],[SUSTENTABILIDADE
https://portal.tjpr.jus.br/portletforms/frm.do?idFormulario=7430
0017859-16.2024.8.16.6000]]</f>
        <v>0</v>
      </c>
      <c r="N253">
        <f>Tabela3[[#This Row],[CURSO PARA MAGISTRADOS]]</f>
        <v>0</v>
      </c>
      <c r="O253">
        <f>Tabela3[[#This Row],[LIVRO DE REGISTRO]]</f>
        <v>0</v>
      </c>
      <c r="P253">
        <f>Tabela3[[#This Row],[DATA DO ULTIMO REGISTRO]]</f>
        <v>0</v>
      </c>
      <c r="Q253">
        <f>Tabela3[[#This Row],[REG DE INSTRUTORES2]]</f>
        <v>0</v>
      </c>
      <c r="R253">
        <f>Tabela3[[#This Row],[REGISTRO DE INSTRUTORES NO SEI]]</f>
        <v>0</v>
      </c>
      <c r="S253">
        <f>Tabela3[[#This Row],[2021]]</f>
        <v>0</v>
      </c>
      <c r="T253">
        <f>Tabela3[[#This Row],[2022]]</f>
        <v>0</v>
      </c>
      <c r="U253">
        <f>Tabela3[[#This Row],[2023]]</f>
        <v>0</v>
      </c>
      <c r="V253">
        <f>Tabela3[[#This Row],[REGISTRO NO SEI/2024]]</f>
        <v>0</v>
      </c>
      <c r="W253">
        <f>Tabela3[[#This Row],[2024]]</f>
        <v>0</v>
      </c>
      <c r="X253">
        <f>Tabela3[[#This Row],[REGISTRO NO SEI/2025]]</f>
        <v>0</v>
      </c>
      <c r="Y253">
        <f>Tabela3[[#This Row],[TOTAL CERTIFICADOS EMITIDOS/2025]]</f>
        <v>0</v>
      </c>
      <c r="Z253">
        <f>Tabela3[[#This Row],[1º trim/2025]]</f>
        <v>0</v>
      </c>
      <c r="AA253">
        <f>Tabela3[[#This Row],[2º trim/2025]]</f>
        <v>0</v>
      </c>
      <c r="AB253">
        <f>Tabela3[[#This Row],[3º trim/2025]]</f>
        <v>0</v>
      </c>
      <c r="AC253">
        <f>Tabela3[[#This Row],[4º trim/2025]]</f>
        <v>0</v>
      </c>
    </row>
    <row r="254" spans="1:29" x14ac:dyDescent="0.25">
      <c r="A254" s="293">
        <f>Tabela3[[#This Row],[MODALIDADE]]</f>
        <v>0</v>
      </c>
      <c r="B254" s="293">
        <f>Tabela3[[#This Row],[ID DA PLANILHA]]</f>
        <v>253</v>
      </c>
      <c r="C254" s="293">
        <f>Tabela3[[#This Row],[ANO]]</f>
        <v>1</v>
      </c>
      <c r="D254" s="293">
        <f>Tabela3[[#This Row],[SEI]]</f>
        <v>0</v>
      </c>
      <c r="E254" s="294" t="str">
        <f>Tabela3[[#This Row],[NOME DO Curso]]</f>
        <v>Itinerários Formativos</v>
      </c>
      <c r="F254" s="294">
        <f>Tabela3[[#This Row],[NENHUMA CLASSIFICAÇÃO COPILOT]]</f>
        <v>0</v>
      </c>
      <c r="G254">
        <f>Tabela3[[#This Row],[Capacitação em Direitos Humanos, Gênero, Raça e Etnia; e em Depoimento Especial" - 0148945-13.2024.8.16.6000]]</f>
        <v>0</v>
      </c>
      <c r="H254">
        <f>Tabela3[[#This Row],[Justiça Restaurativa - 0148919-15.2024.8.16.6000]]</f>
        <v>0</v>
      </c>
      <c r="I254">
        <f>Tabela3[[#This Row],[Capacitação de Facilitadores 0148959-94.2024.8.16.6000]]</f>
        <v>0</v>
      </c>
      <c r="J254">
        <f>Tabela3[[#This Row],[Acessibilidade e Inclusão - 0148938-21.2024.8.16.6000]]</f>
        <v>0</v>
      </c>
      <c r="K254">
        <f>Tabela3[[#This Row],[Política de Prevenção e Enfrentamento do Assédio Moral, do Assédio Sexual e da Discriminação.0148908-83.2024.8.16.6000]]</f>
        <v>0</v>
      </c>
      <c r="L254">
        <f>Tabela3[[#This Row],[SOCIOAMBIENTAL]]</f>
        <v>0</v>
      </c>
      <c r="M254">
        <f>Tabela3[[#This Row],[SUSTENTABILIDADE
https://portal.tjpr.jus.br/portletforms/frm.do?idFormulario=7430
0017859-16.2024.8.16.6000]]</f>
        <v>0</v>
      </c>
      <c r="N254">
        <f>Tabela3[[#This Row],[CURSO PARA MAGISTRADOS]]</f>
        <v>0</v>
      </c>
      <c r="O254">
        <f>Tabela3[[#This Row],[LIVRO DE REGISTRO]]</f>
        <v>0</v>
      </c>
      <c r="P254">
        <f>Tabela3[[#This Row],[DATA DO ULTIMO REGISTRO]]</f>
        <v>0</v>
      </c>
      <c r="Q254">
        <f>Tabela3[[#This Row],[REG DE INSTRUTORES2]]</f>
        <v>0</v>
      </c>
      <c r="R254">
        <f>Tabela3[[#This Row],[REGISTRO DE INSTRUTORES NO SEI]]</f>
        <v>0</v>
      </c>
      <c r="S254">
        <f>Tabela3[[#This Row],[2021]]</f>
        <v>0</v>
      </c>
      <c r="T254">
        <f>Tabela3[[#This Row],[2022]]</f>
        <v>0</v>
      </c>
      <c r="U254">
        <f>Tabela3[[#This Row],[2023]]</f>
        <v>0</v>
      </c>
      <c r="V254">
        <f>Tabela3[[#This Row],[REGISTRO NO SEI/2024]]</f>
        <v>0</v>
      </c>
      <c r="W254">
        <f>Tabela3[[#This Row],[2024]]</f>
        <v>0</v>
      </c>
      <c r="X254">
        <f>Tabela3[[#This Row],[REGISTRO NO SEI/2025]]</f>
        <v>0</v>
      </c>
      <c r="Y254">
        <f>Tabela3[[#This Row],[TOTAL CERTIFICADOS EMITIDOS/2025]]</f>
        <v>0</v>
      </c>
      <c r="Z254">
        <f>Tabela3[[#This Row],[1º trim/2025]]</f>
        <v>0</v>
      </c>
      <c r="AA254">
        <f>Tabela3[[#This Row],[2º trim/2025]]</f>
        <v>0</v>
      </c>
      <c r="AB254">
        <f>Tabela3[[#This Row],[3º trim/2025]]</f>
        <v>0</v>
      </c>
      <c r="AC254">
        <f>Tabela3[[#This Row],[4º trim/2025]]</f>
        <v>0</v>
      </c>
    </row>
    <row r="255" spans="1:29" x14ac:dyDescent="0.25">
      <c r="A255" s="293">
        <f>Tabela3[[#This Row],[MODALIDADE]]</f>
        <v>0</v>
      </c>
      <c r="B255" s="293">
        <f>Tabela3[[#This Row],[ID DA PLANILHA]]</f>
        <v>254</v>
      </c>
      <c r="C255" s="293">
        <f>Tabela3[[#This Row],[ANO]]</f>
        <v>1</v>
      </c>
      <c r="D255" s="293">
        <f>Tabela3[[#This Row],[SEI]]</f>
        <v>0</v>
      </c>
      <c r="E255" s="294" t="str">
        <f>Tabela3[[#This Row],[NOME DO Curso]]</f>
        <v>JR - 03 a 06 de fevereiro de 2020</v>
      </c>
      <c r="F255" s="294">
        <f>Tabela3[[#This Row],[NENHUMA CLASSIFICAÇÃO COPILOT]]</f>
        <v>0</v>
      </c>
      <c r="G255">
        <f>Tabela3[[#This Row],[Capacitação em Direitos Humanos, Gênero, Raça e Etnia; e em Depoimento Especial" - 0148945-13.2024.8.16.6000]]</f>
        <v>0</v>
      </c>
      <c r="H255" t="str">
        <f>Tabela3[[#This Row],[Justiça Restaurativa - 0148919-15.2024.8.16.6000]]</f>
        <v>SIM</v>
      </c>
      <c r="I255">
        <f>Tabela3[[#This Row],[Capacitação de Facilitadores 0148959-94.2024.8.16.6000]]</f>
        <v>0</v>
      </c>
      <c r="J255">
        <f>Tabela3[[#This Row],[Acessibilidade e Inclusão - 0148938-21.2024.8.16.6000]]</f>
        <v>0</v>
      </c>
      <c r="K255">
        <f>Tabela3[[#This Row],[Política de Prevenção e Enfrentamento do Assédio Moral, do Assédio Sexual e da Discriminação.0148908-83.2024.8.16.6000]]</f>
        <v>0</v>
      </c>
      <c r="L255">
        <f>Tabela3[[#This Row],[SOCIOAMBIENTAL]]</f>
        <v>0</v>
      </c>
      <c r="M255">
        <f>Tabela3[[#This Row],[SUSTENTABILIDADE
https://portal.tjpr.jus.br/portletforms/frm.do?idFormulario=7430
0017859-16.2024.8.16.6000]]</f>
        <v>0</v>
      </c>
      <c r="N255">
        <f>Tabela3[[#This Row],[CURSO PARA MAGISTRADOS]]</f>
        <v>0</v>
      </c>
      <c r="O255">
        <f>Tabela3[[#This Row],[LIVRO DE REGISTRO]]</f>
        <v>0</v>
      </c>
      <c r="P255">
        <f>Tabela3[[#This Row],[DATA DO ULTIMO REGISTRO]]</f>
        <v>0</v>
      </c>
      <c r="Q255">
        <f>Tabela3[[#This Row],[REG DE INSTRUTORES2]]</f>
        <v>0</v>
      </c>
      <c r="R255">
        <f>Tabela3[[#This Row],[REGISTRO DE INSTRUTORES NO SEI]]</f>
        <v>0</v>
      </c>
      <c r="S255">
        <f>Tabela3[[#This Row],[2021]]</f>
        <v>0</v>
      </c>
      <c r="T255">
        <f>Tabela3[[#This Row],[2022]]</f>
        <v>0</v>
      </c>
      <c r="U255">
        <f>Tabela3[[#This Row],[2023]]</f>
        <v>0</v>
      </c>
      <c r="V255">
        <f>Tabela3[[#This Row],[REGISTRO NO SEI/2024]]</f>
        <v>0</v>
      </c>
      <c r="W255">
        <f>Tabela3[[#This Row],[2024]]</f>
        <v>0</v>
      </c>
      <c r="X255">
        <f>Tabela3[[#This Row],[REGISTRO NO SEI/2025]]</f>
        <v>0</v>
      </c>
      <c r="Y255">
        <f>Tabela3[[#This Row],[TOTAL CERTIFICADOS EMITIDOS/2025]]</f>
        <v>0</v>
      </c>
      <c r="Z255">
        <f>Tabela3[[#This Row],[1º trim/2025]]</f>
        <v>0</v>
      </c>
      <c r="AA255">
        <f>Tabela3[[#This Row],[2º trim/2025]]</f>
        <v>0</v>
      </c>
      <c r="AB255">
        <f>Tabela3[[#This Row],[3º trim/2025]]</f>
        <v>0</v>
      </c>
      <c r="AC255">
        <f>Tabela3[[#This Row],[4º trim/2025]]</f>
        <v>0</v>
      </c>
    </row>
    <row r="256" spans="1:29" x14ac:dyDescent="0.25">
      <c r="A256" s="293">
        <f>Tabela3[[#This Row],[MODALIDADE]]</f>
        <v>0</v>
      </c>
      <c r="B256" s="293">
        <f>Tabela3[[#This Row],[ID DA PLANILHA]]</f>
        <v>255</v>
      </c>
      <c r="C256" s="293">
        <f>Tabela3[[#This Row],[ANO]]</f>
        <v>1</v>
      </c>
      <c r="D256" s="293">
        <f>Tabela3[[#This Row],[SEI]]</f>
        <v>0</v>
      </c>
      <c r="E256" s="294" t="str">
        <f>Tabela3[[#This Row],[NOME DO Curso]]</f>
        <v>JR - 03 a 06 de junho de 2019</v>
      </c>
      <c r="F256" s="294">
        <f>Tabela3[[#This Row],[NENHUMA CLASSIFICAÇÃO COPILOT]]</f>
        <v>0</v>
      </c>
      <c r="G256">
        <f>Tabela3[[#This Row],[Capacitação em Direitos Humanos, Gênero, Raça e Etnia; e em Depoimento Especial" - 0148945-13.2024.8.16.6000]]</f>
        <v>0</v>
      </c>
      <c r="H256" t="str">
        <f>Tabela3[[#This Row],[Justiça Restaurativa - 0148919-15.2024.8.16.6000]]</f>
        <v>SIM</v>
      </c>
      <c r="I256">
        <f>Tabela3[[#This Row],[Capacitação de Facilitadores 0148959-94.2024.8.16.6000]]</f>
        <v>0</v>
      </c>
      <c r="J256">
        <f>Tabela3[[#This Row],[Acessibilidade e Inclusão - 0148938-21.2024.8.16.6000]]</f>
        <v>0</v>
      </c>
      <c r="K256">
        <f>Tabela3[[#This Row],[Política de Prevenção e Enfrentamento do Assédio Moral, do Assédio Sexual e da Discriminação.0148908-83.2024.8.16.6000]]</f>
        <v>0</v>
      </c>
      <c r="L256">
        <f>Tabela3[[#This Row],[SOCIOAMBIENTAL]]</f>
        <v>0</v>
      </c>
      <c r="M256">
        <f>Tabela3[[#This Row],[SUSTENTABILIDADE
https://portal.tjpr.jus.br/portletforms/frm.do?idFormulario=7430
0017859-16.2024.8.16.6000]]</f>
        <v>0</v>
      </c>
      <c r="N256">
        <f>Tabela3[[#This Row],[CURSO PARA MAGISTRADOS]]</f>
        <v>0</v>
      </c>
      <c r="O256">
        <f>Tabela3[[#This Row],[LIVRO DE REGISTRO]]</f>
        <v>0</v>
      </c>
      <c r="P256">
        <f>Tabela3[[#This Row],[DATA DO ULTIMO REGISTRO]]</f>
        <v>0</v>
      </c>
      <c r="Q256">
        <f>Tabela3[[#This Row],[REG DE INSTRUTORES2]]</f>
        <v>0</v>
      </c>
      <c r="R256">
        <f>Tabela3[[#This Row],[REGISTRO DE INSTRUTORES NO SEI]]</f>
        <v>0</v>
      </c>
      <c r="S256">
        <f>Tabela3[[#This Row],[2021]]</f>
        <v>0</v>
      </c>
      <c r="T256">
        <f>Tabela3[[#This Row],[2022]]</f>
        <v>0</v>
      </c>
      <c r="U256">
        <f>Tabela3[[#This Row],[2023]]</f>
        <v>0</v>
      </c>
      <c r="V256">
        <f>Tabela3[[#This Row],[REGISTRO NO SEI/2024]]</f>
        <v>0</v>
      </c>
      <c r="W256">
        <f>Tabela3[[#This Row],[2024]]</f>
        <v>0</v>
      </c>
      <c r="X256">
        <f>Tabela3[[#This Row],[REGISTRO NO SEI/2025]]</f>
        <v>0</v>
      </c>
      <c r="Y256">
        <f>Tabela3[[#This Row],[TOTAL CERTIFICADOS EMITIDOS/2025]]</f>
        <v>0</v>
      </c>
      <c r="Z256">
        <f>Tabela3[[#This Row],[1º trim/2025]]</f>
        <v>0</v>
      </c>
      <c r="AA256">
        <f>Tabela3[[#This Row],[2º trim/2025]]</f>
        <v>0</v>
      </c>
      <c r="AB256">
        <f>Tabela3[[#This Row],[3º trim/2025]]</f>
        <v>0</v>
      </c>
      <c r="AC256">
        <f>Tabela3[[#This Row],[4º trim/2025]]</f>
        <v>0</v>
      </c>
    </row>
    <row r="257" spans="1:29" x14ac:dyDescent="0.25">
      <c r="A257" s="293">
        <f>Tabela3[[#This Row],[MODALIDADE]]</f>
        <v>0</v>
      </c>
      <c r="B257" s="293">
        <f>Tabela3[[#This Row],[ID DA PLANILHA]]</f>
        <v>256</v>
      </c>
      <c r="C257" s="293">
        <f>Tabela3[[#This Row],[ANO]]</f>
        <v>1</v>
      </c>
      <c r="D257" s="293">
        <f>Tabela3[[#This Row],[SEI]]</f>
        <v>0</v>
      </c>
      <c r="E257" s="294" t="str">
        <f>Tabela3[[#This Row],[NOME DO Curso]]</f>
        <v>JR - 04 a 07 de junho de 2019</v>
      </c>
      <c r="F257" s="294">
        <f>Tabela3[[#This Row],[NENHUMA CLASSIFICAÇÃO COPILOT]]</f>
        <v>0</v>
      </c>
      <c r="G257">
        <f>Tabela3[[#This Row],[Capacitação em Direitos Humanos, Gênero, Raça e Etnia; e em Depoimento Especial" - 0148945-13.2024.8.16.6000]]</f>
        <v>0</v>
      </c>
      <c r="H257" t="str">
        <f>Tabela3[[#This Row],[Justiça Restaurativa - 0148919-15.2024.8.16.6000]]</f>
        <v>SIM</v>
      </c>
      <c r="I257">
        <f>Tabela3[[#This Row],[Capacitação de Facilitadores 0148959-94.2024.8.16.6000]]</f>
        <v>0</v>
      </c>
      <c r="J257">
        <f>Tabela3[[#This Row],[Acessibilidade e Inclusão - 0148938-21.2024.8.16.6000]]</f>
        <v>0</v>
      </c>
      <c r="K257">
        <f>Tabela3[[#This Row],[Política de Prevenção e Enfrentamento do Assédio Moral, do Assédio Sexual e da Discriminação.0148908-83.2024.8.16.6000]]</f>
        <v>0</v>
      </c>
      <c r="L257">
        <f>Tabela3[[#This Row],[SOCIOAMBIENTAL]]</f>
        <v>0</v>
      </c>
      <c r="M257">
        <f>Tabela3[[#This Row],[SUSTENTABILIDADE
https://portal.tjpr.jus.br/portletforms/frm.do?idFormulario=7430
0017859-16.2024.8.16.6000]]</f>
        <v>0</v>
      </c>
      <c r="N257">
        <f>Tabela3[[#This Row],[CURSO PARA MAGISTRADOS]]</f>
        <v>0</v>
      </c>
      <c r="O257">
        <f>Tabela3[[#This Row],[LIVRO DE REGISTRO]]</f>
        <v>0</v>
      </c>
      <c r="P257">
        <f>Tabela3[[#This Row],[DATA DO ULTIMO REGISTRO]]</f>
        <v>0</v>
      </c>
      <c r="Q257">
        <f>Tabela3[[#This Row],[REG DE INSTRUTORES2]]</f>
        <v>0</v>
      </c>
      <c r="R257">
        <f>Tabela3[[#This Row],[REGISTRO DE INSTRUTORES NO SEI]]</f>
        <v>0</v>
      </c>
      <c r="S257">
        <f>Tabela3[[#This Row],[2021]]</f>
        <v>0</v>
      </c>
      <c r="T257">
        <f>Tabela3[[#This Row],[2022]]</f>
        <v>0</v>
      </c>
      <c r="U257">
        <f>Tabela3[[#This Row],[2023]]</f>
        <v>0</v>
      </c>
      <c r="V257">
        <f>Tabela3[[#This Row],[REGISTRO NO SEI/2024]]</f>
        <v>0</v>
      </c>
      <c r="W257">
        <f>Tabela3[[#This Row],[2024]]</f>
        <v>0</v>
      </c>
      <c r="X257">
        <f>Tabela3[[#This Row],[REGISTRO NO SEI/2025]]</f>
        <v>0</v>
      </c>
      <c r="Y257">
        <f>Tabela3[[#This Row],[TOTAL CERTIFICADOS EMITIDOS/2025]]</f>
        <v>0</v>
      </c>
      <c r="Z257">
        <f>Tabela3[[#This Row],[1º trim/2025]]</f>
        <v>0</v>
      </c>
      <c r="AA257">
        <f>Tabela3[[#This Row],[2º trim/2025]]</f>
        <v>0</v>
      </c>
      <c r="AB257">
        <f>Tabela3[[#This Row],[3º trim/2025]]</f>
        <v>0</v>
      </c>
      <c r="AC257">
        <f>Tabela3[[#This Row],[4º trim/2025]]</f>
        <v>0</v>
      </c>
    </row>
    <row r="258" spans="1:29" x14ac:dyDescent="0.25">
      <c r="A258" s="293">
        <f>Tabela3[[#This Row],[MODALIDADE]]</f>
        <v>0</v>
      </c>
      <c r="B258" s="293">
        <f>Tabela3[[#This Row],[ID DA PLANILHA]]</f>
        <v>257</v>
      </c>
      <c r="C258" s="293">
        <f>Tabela3[[#This Row],[ANO]]</f>
        <v>1</v>
      </c>
      <c r="D258" s="293">
        <f>Tabela3[[#This Row],[SEI]]</f>
        <v>0</v>
      </c>
      <c r="E258" s="294" t="str">
        <f>Tabela3[[#This Row],[NOME DO Curso]]</f>
        <v>JR - 06 a 09 de novembro de 2018</v>
      </c>
      <c r="F258" s="294">
        <f>Tabela3[[#This Row],[NENHUMA CLASSIFICAÇÃO COPILOT]]</f>
        <v>0</v>
      </c>
      <c r="G258">
        <f>Tabela3[[#This Row],[Capacitação em Direitos Humanos, Gênero, Raça e Etnia; e em Depoimento Especial" - 0148945-13.2024.8.16.6000]]</f>
        <v>0</v>
      </c>
      <c r="H258" t="str">
        <f>Tabela3[[#This Row],[Justiça Restaurativa - 0148919-15.2024.8.16.6000]]</f>
        <v>SIM</v>
      </c>
      <c r="I258">
        <f>Tabela3[[#This Row],[Capacitação de Facilitadores 0148959-94.2024.8.16.6000]]</f>
        <v>0</v>
      </c>
      <c r="J258">
        <f>Tabela3[[#This Row],[Acessibilidade e Inclusão - 0148938-21.2024.8.16.6000]]</f>
        <v>0</v>
      </c>
      <c r="K258">
        <f>Tabela3[[#This Row],[Política de Prevenção e Enfrentamento do Assédio Moral, do Assédio Sexual e da Discriminação.0148908-83.2024.8.16.6000]]</f>
        <v>0</v>
      </c>
      <c r="L258">
        <f>Tabela3[[#This Row],[SOCIOAMBIENTAL]]</f>
        <v>0</v>
      </c>
      <c r="M258">
        <f>Tabela3[[#This Row],[SUSTENTABILIDADE
https://portal.tjpr.jus.br/portletforms/frm.do?idFormulario=7430
0017859-16.2024.8.16.6000]]</f>
        <v>0</v>
      </c>
      <c r="N258">
        <f>Tabela3[[#This Row],[CURSO PARA MAGISTRADOS]]</f>
        <v>0</v>
      </c>
      <c r="O258">
        <f>Tabela3[[#This Row],[LIVRO DE REGISTRO]]</f>
        <v>0</v>
      </c>
      <c r="P258">
        <f>Tabela3[[#This Row],[DATA DO ULTIMO REGISTRO]]</f>
        <v>0</v>
      </c>
      <c r="Q258">
        <f>Tabela3[[#This Row],[REG DE INSTRUTORES2]]</f>
        <v>0</v>
      </c>
      <c r="R258">
        <f>Tabela3[[#This Row],[REGISTRO DE INSTRUTORES NO SEI]]</f>
        <v>0</v>
      </c>
      <c r="S258">
        <f>Tabela3[[#This Row],[2021]]</f>
        <v>0</v>
      </c>
      <c r="T258">
        <f>Tabela3[[#This Row],[2022]]</f>
        <v>0</v>
      </c>
      <c r="U258">
        <f>Tabela3[[#This Row],[2023]]</f>
        <v>0</v>
      </c>
      <c r="V258">
        <f>Tabela3[[#This Row],[REGISTRO NO SEI/2024]]</f>
        <v>0</v>
      </c>
      <c r="W258">
        <f>Tabela3[[#This Row],[2024]]</f>
        <v>0</v>
      </c>
      <c r="X258">
        <f>Tabela3[[#This Row],[REGISTRO NO SEI/2025]]</f>
        <v>0</v>
      </c>
      <c r="Y258">
        <f>Tabela3[[#This Row],[TOTAL CERTIFICADOS EMITIDOS/2025]]</f>
        <v>0</v>
      </c>
      <c r="Z258">
        <f>Tabela3[[#This Row],[1º trim/2025]]</f>
        <v>0</v>
      </c>
      <c r="AA258">
        <f>Tabela3[[#This Row],[2º trim/2025]]</f>
        <v>0</v>
      </c>
      <c r="AB258">
        <f>Tabela3[[#This Row],[3º trim/2025]]</f>
        <v>0</v>
      </c>
      <c r="AC258">
        <f>Tabela3[[#This Row],[4º trim/2025]]</f>
        <v>0</v>
      </c>
    </row>
    <row r="259" spans="1:29" x14ac:dyDescent="0.25">
      <c r="A259" s="293">
        <f>Tabela3[[#This Row],[MODALIDADE]]</f>
        <v>0</v>
      </c>
      <c r="B259" s="293">
        <f>Tabela3[[#This Row],[ID DA PLANILHA]]</f>
        <v>258</v>
      </c>
      <c r="C259" s="293">
        <f>Tabela3[[#This Row],[ANO]]</f>
        <v>1</v>
      </c>
      <c r="D259" s="293">
        <f>Tabela3[[#This Row],[SEI]]</f>
        <v>0</v>
      </c>
      <c r="E259" s="294" t="str">
        <f>Tabela3[[#This Row],[NOME DO Curso]]</f>
        <v>JR - 12 a 15 de agosto de 2019</v>
      </c>
      <c r="F259" s="294">
        <f>Tabela3[[#This Row],[NENHUMA CLASSIFICAÇÃO COPILOT]]</f>
        <v>0</v>
      </c>
      <c r="G259">
        <f>Tabela3[[#This Row],[Capacitação em Direitos Humanos, Gênero, Raça e Etnia; e em Depoimento Especial" - 0148945-13.2024.8.16.6000]]</f>
        <v>0</v>
      </c>
      <c r="H259" t="str">
        <f>Tabela3[[#This Row],[Justiça Restaurativa - 0148919-15.2024.8.16.6000]]</f>
        <v>SIM</v>
      </c>
      <c r="I259">
        <f>Tabela3[[#This Row],[Capacitação de Facilitadores 0148959-94.2024.8.16.6000]]</f>
        <v>0</v>
      </c>
      <c r="J259">
        <f>Tabela3[[#This Row],[Acessibilidade e Inclusão - 0148938-21.2024.8.16.6000]]</f>
        <v>0</v>
      </c>
      <c r="K259">
        <f>Tabela3[[#This Row],[Política de Prevenção e Enfrentamento do Assédio Moral, do Assédio Sexual e da Discriminação.0148908-83.2024.8.16.6000]]</f>
        <v>0</v>
      </c>
      <c r="L259">
        <f>Tabela3[[#This Row],[SOCIOAMBIENTAL]]</f>
        <v>0</v>
      </c>
      <c r="M259">
        <f>Tabela3[[#This Row],[SUSTENTABILIDADE
https://portal.tjpr.jus.br/portletforms/frm.do?idFormulario=7430
0017859-16.2024.8.16.6000]]</f>
        <v>0</v>
      </c>
      <c r="N259">
        <f>Tabela3[[#This Row],[CURSO PARA MAGISTRADOS]]</f>
        <v>0</v>
      </c>
      <c r="O259">
        <f>Tabela3[[#This Row],[LIVRO DE REGISTRO]]</f>
        <v>0</v>
      </c>
      <c r="P259">
        <f>Tabela3[[#This Row],[DATA DO ULTIMO REGISTRO]]</f>
        <v>0</v>
      </c>
      <c r="Q259">
        <f>Tabela3[[#This Row],[REG DE INSTRUTORES2]]</f>
        <v>0</v>
      </c>
      <c r="R259">
        <f>Tabela3[[#This Row],[REGISTRO DE INSTRUTORES NO SEI]]</f>
        <v>0</v>
      </c>
      <c r="S259">
        <f>Tabela3[[#This Row],[2021]]</f>
        <v>0</v>
      </c>
      <c r="T259">
        <f>Tabela3[[#This Row],[2022]]</f>
        <v>0</v>
      </c>
      <c r="U259">
        <f>Tabela3[[#This Row],[2023]]</f>
        <v>0</v>
      </c>
      <c r="V259">
        <f>Tabela3[[#This Row],[REGISTRO NO SEI/2024]]</f>
        <v>0</v>
      </c>
      <c r="W259">
        <f>Tabela3[[#This Row],[2024]]</f>
        <v>0</v>
      </c>
      <c r="X259">
        <f>Tabela3[[#This Row],[REGISTRO NO SEI/2025]]</f>
        <v>0</v>
      </c>
      <c r="Y259">
        <f>Tabela3[[#This Row],[TOTAL CERTIFICADOS EMITIDOS/2025]]</f>
        <v>0</v>
      </c>
      <c r="Z259">
        <f>Tabela3[[#This Row],[1º trim/2025]]</f>
        <v>0</v>
      </c>
      <c r="AA259">
        <f>Tabela3[[#This Row],[2º trim/2025]]</f>
        <v>0</v>
      </c>
      <c r="AB259">
        <f>Tabela3[[#This Row],[3º trim/2025]]</f>
        <v>0</v>
      </c>
      <c r="AC259">
        <f>Tabela3[[#This Row],[4º trim/2025]]</f>
        <v>0</v>
      </c>
    </row>
    <row r="260" spans="1:29" x14ac:dyDescent="0.25">
      <c r="A260" s="293">
        <f>Tabela3[[#This Row],[MODALIDADE]]</f>
        <v>0</v>
      </c>
      <c r="B260" s="293">
        <f>Tabela3[[#This Row],[ID DA PLANILHA]]</f>
        <v>259</v>
      </c>
      <c r="C260" s="293">
        <f>Tabela3[[#This Row],[ANO]]</f>
        <v>1</v>
      </c>
      <c r="D260" s="293">
        <f>Tabela3[[#This Row],[SEI]]</f>
        <v>0</v>
      </c>
      <c r="E260" s="294" t="str">
        <f>Tabela3[[#This Row],[NOME DO Curso]]</f>
        <v>JR - 13 a 16 de janeiro de 2020</v>
      </c>
      <c r="F260" s="294">
        <f>Tabela3[[#This Row],[NENHUMA CLASSIFICAÇÃO COPILOT]]</f>
        <v>0</v>
      </c>
      <c r="G260">
        <f>Tabela3[[#This Row],[Capacitação em Direitos Humanos, Gênero, Raça e Etnia; e em Depoimento Especial" - 0148945-13.2024.8.16.6000]]</f>
        <v>0</v>
      </c>
      <c r="H260" t="str">
        <f>Tabela3[[#This Row],[Justiça Restaurativa - 0148919-15.2024.8.16.6000]]</f>
        <v>SIM</v>
      </c>
      <c r="I260">
        <f>Tabela3[[#This Row],[Capacitação de Facilitadores 0148959-94.2024.8.16.6000]]</f>
        <v>0</v>
      </c>
      <c r="J260">
        <f>Tabela3[[#This Row],[Acessibilidade e Inclusão - 0148938-21.2024.8.16.6000]]</f>
        <v>0</v>
      </c>
      <c r="K260">
        <f>Tabela3[[#This Row],[Política de Prevenção e Enfrentamento do Assédio Moral, do Assédio Sexual e da Discriminação.0148908-83.2024.8.16.6000]]</f>
        <v>0</v>
      </c>
      <c r="L260">
        <f>Tabela3[[#This Row],[SOCIOAMBIENTAL]]</f>
        <v>0</v>
      </c>
      <c r="M260">
        <f>Tabela3[[#This Row],[SUSTENTABILIDADE
https://portal.tjpr.jus.br/portletforms/frm.do?idFormulario=7430
0017859-16.2024.8.16.6000]]</f>
        <v>0</v>
      </c>
      <c r="N260">
        <f>Tabela3[[#This Row],[CURSO PARA MAGISTRADOS]]</f>
        <v>0</v>
      </c>
      <c r="O260">
        <f>Tabela3[[#This Row],[LIVRO DE REGISTRO]]</f>
        <v>0</v>
      </c>
      <c r="P260">
        <f>Tabela3[[#This Row],[DATA DO ULTIMO REGISTRO]]</f>
        <v>0</v>
      </c>
      <c r="Q260">
        <f>Tabela3[[#This Row],[REG DE INSTRUTORES2]]</f>
        <v>0</v>
      </c>
      <c r="R260">
        <f>Tabela3[[#This Row],[REGISTRO DE INSTRUTORES NO SEI]]</f>
        <v>0</v>
      </c>
      <c r="S260">
        <f>Tabela3[[#This Row],[2021]]</f>
        <v>0</v>
      </c>
      <c r="T260">
        <f>Tabela3[[#This Row],[2022]]</f>
        <v>0</v>
      </c>
      <c r="U260">
        <f>Tabela3[[#This Row],[2023]]</f>
        <v>0</v>
      </c>
      <c r="V260">
        <f>Tabela3[[#This Row],[REGISTRO NO SEI/2024]]</f>
        <v>0</v>
      </c>
      <c r="W260">
        <f>Tabela3[[#This Row],[2024]]</f>
        <v>0</v>
      </c>
      <c r="X260">
        <f>Tabela3[[#This Row],[REGISTRO NO SEI/2025]]</f>
        <v>0</v>
      </c>
      <c r="Y260">
        <f>Tabela3[[#This Row],[TOTAL CERTIFICADOS EMITIDOS/2025]]</f>
        <v>0</v>
      </c>
      <c r="Z260">
        <f>Tabela3[[#This Row],[1º trim/2025]]</f>
        <v>0</v>
      </c>
      <c r="AA260">
        <f>Tabela3[[#This Row],[2º trim/2025]]</f>
        <v>0</v>
      </c>
      <c r="AB260">
        <f>Tabela3[[#This Row],[3º trim/2025]]</f>
        <v>0</v>
      </c>
      <c r="AC260">
        <f>Tabela3[[#This Row],[4º trim/2025]]</f>
        <v>0</v>
      </c>
    </row>
    <row r="261" spans="1:29" x14ac:dyDescent="0.25">
      <c r="A261" s="293">
        <f>Tabela3[[#This Row],[MODALIDADE]]</f>
        <v>0</v>
      </c>
      <c r="B261" s="293">
        <f>Tabela3[[#This Row],[ID DA PLANILHA]]</f>
        <v>260</v>
      </c>
      <c r="C261" s="293">
        <f>Tabela3[[#This Row],[ANO]]</f>
        <v>1</v>
      </c>
      <c r="D261" s="293">
        <f>Tabela3[[#This Row],[SEI]]</f>
        <v>0</v>
      </c>
      <c r="E261" s="294" t="str">
        <f>Tabela3[[#This Row],[NOME DO Curso]]</f>
        <v>JR - 15 a 18 de janeiro de 2019</v>
      </c>
      <c r="F261" s="294">
        <f>Tabela3[[#This Row],[NENHUMA CLASSIFICAÇÃO COPILOT]]</f>
        <v>0</v>
      </c>
      <c r="G261">
        <f>Tabela3[[#This Row],[Capacitação em Direitos Humanos, Gênero, Raça e Etnia; e em Depoimento Especial" - 0148945-13.2024.8.16.6000]]</f>
        <v>0</v>
      </c>
      <c r="H261" t="str">
        <f>Tabela3[[#This Row],[Justiça Restaurativa - 0148919-15.2024.8.16.6000]]</f>
        <v>SIM</v>
      </c>
      <c r="I261">
        <f>Tabela3[[#This Row],[Capacitação de Facilitadores 0148959-94.2024.8.16.6000]]</f>
        <v>0</v>
      </c>
      <c r="J261">
        <f>Tabela3[[#This Row],[Acessibilidade e Inclusão - 0148938-21.2024.8.16.6000]]</f>
        <v>0</v>
      </c>
      <c r="K261">
        <f>Tabela3[[#This Row],[Política de Prevenção e Enfrentamento do Assédio Moral, do Assédio Sexual e da Discriminação.0148908-83.2024.8.16.6000]]</f>
        <v>0</v>
      </c>
      <c r="L261">
        <f>Tabela3[[#This Row],[SOCIOAMBIENTAL]]</f>
        <v>0</v>
      </c>
      <c r="M261">
        <f>Tabela3[[#This Row],[SUSTENTABILIDADE
https://portal.tjpr.jus.br/portletforms/frm.do?idFormulario=7430
0017859-16.2024.8.16.6000]]</f>
        <v>0</v>
      </c>
      <c r="N261">
        <f>Tabela3[[#This Row],[CURSO PARA MAGISTRADOS]]</f>
        <v>0</v>
      </c>
      <c r="O261">
        <f>Tabela3[[#This Row],[LIVRO DE REGISTRO]]</f>
        <v>0</v>
      </c>
      <c r="P261">
        <f>Tabela3[[#This Row],[DATA DO ULTIMO REGISTRO]]</f>
        <v>0</v>
      </c>
      <c r="Q261">
        <f>Tabela3[[#This Row],[REG DE INSTRUTORES2]]</f>
        <v>0</v>
      </c>
      <c r="R261">
        <f>Tabela3[[#This Row],[REGISTRO DE INSTRUTORES NO SEI]]</f>
        <v>0</v>
      </c>
      <c r="S261">
        <f>Tabela3[[#This Row],[2021]]</f>
        <v>0</v>
      </c>
      <c r="T261">
        <f>Tabela3[[#This Row],[2022]]</f>
        <v>0</v>
      </c>
      <c r="U261">
        <f>Tabela3[[#This Row],[2023]]</f>
        <v>0</v>
      </c>
      <c r="V261">
        <f>Tabela3[[#This Row],[REGISTRO NO SEI/2024]]</f>
        <v>0</v>
      </c>
      <c r="W261">
        <f>Tabela3[[#This Row],[2024]]</f>
        <v>0</v>
      </c>
      <c r="X261">
        <f>Tabela3[[#This Row],[REGISTRO NO SEI/2025]]</f>
        <v>0</v>
      </c>
      <c r="Y261">
        <f>Tabela3[[#This Row],[TOTAL CERTIFICADOS EMITIDOS/2025]]</f>
        <v>0</v>
      </c>
      <c r="Z261">
        <f>Tabela3[[#This Row],[1º trim/2025]]</f>
        <v>0</v>
      </c>
      <c r="AA261">
        <f>Tabela3[[#This Row],[2º trim/2025]]</f>
        <v>0</v>
      </c>
      <c r="AB261">
        <f>Tabela3[[#This Row],[3º trim/2025]]</f>
        <v>0</v>
      </c>
      <c r="AC261">
        <f>Tabela3[[#This Row],[4º trim/2025]]</f>
        <v>0</v>
      </c>
    </row>
    <row r="262" spans="1:29" x14ac:dyDescent="0.25">
      <c r="A262" s="293">
        <f>Tabela3[[#This Row],[MODALIDADE]]</f>
        <v>0</v>
      </c>
      <c r="B262" s="293">
        <f>Tabela3[[#This Row],[ID DA PLANILHA]]</f>
        <v>261</v>
      </c>
      <c r="C262" s="293">
        <f>Tabela3[[#This Row],[ANO]]</f>
        <v>1</v>
      </c>
      <c r="D262" s="293">
        <f>Tabela3[[#This Row],[SEI]]</f>
        <v>0</v>
      </c>
      <c r="E262" s="294" t="str">
        <f>Tabela3[[#This Row],[NOME DO Curso]]</f>
        <v>JR - 16 a 19 de março de 2020</v>
      </c>
      <c r="F262" s="294">
        <f>Tabela3[[#This Row],[NENHUMA CLASSIFICAÇÃO COPILOT]]</f>
        <v>0</v>
      </c>
      <c r="G262">
        <f>Tabela3[[#This Row],[Capacitação em Direitos Humanos, Gênero, Raça e Etnia; e em Depoimento Especial" - 0148945-13.2024.8.16.6000]]</f>
        <v>0</v>
      </c>
      <c r="H262" t="str">
        <f>Tabela3[[#This Row],[Justiça Restaurativa - 0148919-15.2024.8.16.6000]]</f>
        <v>SIM</v>
      </c>
      <c r="I262">
        <f>Tabela3[[#This Row],[Capacitação de Facilitadores 0148959-94.2024.8.16.6000]]</f>
        <v>0</v>
      </c>
      <c r="J262">
        <f>Tabela3[[#This Row],[Acessibilidade e Inclusão - 0148938-21.2024.8.16.6000]]</f>
        <v>0</v>
      </c>
      <c r="K262">
        <f>Tabela3[[#This Row],[Política de Prevenção e Enfrentamento do Assédio Moral, do Assédio Sexual e da Discriminação.0148908-83.2024.8.16.6000]]</f>
        <v>0</v>
      </c>
      <c r="L262">
        <f>Tabela3[[#This Row],[SOCIOAMBIENTAL]]</f>
        <v>0</v>
      </c>
      <c r="M262">
        <f>Tabela3[[#This Row],[SUSTENTABILIDADE
https://portal.tjpr.jus.br/portletforms/frm.do?idFormulario=7430
0017859-16.2024.8.16.6000]]</f>
        <v>0</v>
      </c>
      <c r="N262">
        <f>Tabela3[[#This Row],[CURSO PARA MAGISTRADOS]]</f>
        <v>0</v>
      </c>
      <c r="O262">
        <f>Tabela3[[#This Row],[LIVRO DE REGISTRO]]</f>
        <v>0</v>
      </c>
      <c r="P262">
        <f>Tabela3[[#This Row],[DATA DO ULTIMO REGISTRO]]</f>
        <v>0</v>
      </c>
      <c r="Q262">
        <f>Tabela3[[#This Row],[REG DE INSTRUTORES2]]</f>
        <v>0</v>
      </c>
      <c r="R262">
        <f>Tabela3[[#This Row],[REGISTRO DE INSTRUTORES NO SEI]]</f>
        <v>0</v>
      </c>
      <c r="S262">
        <f>Tabela3[[#This Row],[2021]]</f>
        <v>0</v>
      </c>
      <c r="T262">
        <f>Tabela3[[#This Row],[2022]]</f>
        <v>0</v>
      </c>
      <c r="U262">
        <f>Tabela3[[#This Row],[2023]]</f>
        <v>0</v>
      </c>
      <c r="V262">
        <f>Tabela3[[#This Row],[REGISTRO NO SEI/2024]]</f>
        <v>0</v>
      </c>
      <c r="W262">
        <f>Tabela3[[#This Row],[2024]]</f>
        <v>0</v>
      </c>
      <c r="X262">
        <f>Tabela3[[#This Row],[REGISTRO NO SEI/2025]]</f>
        <v>0</v>
      </c>
      <c r="Y262">
        <f>Tabela3[[#This Row],[TOTAL CERTIFICADOS EMITIDOS/2025]]</f>
        <v>0</v>
      </c>
      <c r="Z262">
        <f>Tabela3[[#This Row],[1º trim/2025]]</f>
        <v>0</v>
      </c>
      <c r="AA262">
        <f>Tabela3[[#This Row],[2º trim/2025]]</f>
        <v>0</v>
      </c>
      <c r="AB262">
        <f>Tabela3[[#This Row],[3º trim/2025]]</f>
        <v>0</v>
      </c>
      <c r="AC262">
        <f>Tabela3[[#This Row],[4º trim/2025]]</f>
        <v>0</v>
      </c>
    </row>
    <row r="263" spans="1:29" x14ac:dyDescent="0.25">
      <c r="A263" s="293">
        <f>Tabela3[[#This Row],[MODALIDADE]]</f>
        <v>0</v>
      </c>
      <c r="B263" s="293">
        <f>Tabela3[[#This Row],[ID DA PLANILHA]]</f>
        <v>262</v>
      </c>
      <c r="C263" s="293">
        <f>Tabela3[[#This Row],[ANO]]</f>
        <v>1</v>
      </c>
      <c r="D263" s="293">
        <f>Tabela3[[#This Row],[SEI]]</f>
        <v>0</v>
      </c>
      <c r="E263" s="294" t="str">
        <f>Tabela3[[#This Row],[NOME DO Curso]]</f>
        <v>JR - 16 a 19 de outubro de 2018</v>
      </c>
      <c r="F263" s="294">
        <f>Tabela3[[#This Row],[NENHUMA CLASSIFICAÇÃO COPILOT]]</f>
        <v>0</v>
      </c>
      <c r="G263">
        <f>Tabela3[[#This Row],[Capacitação em Direitos Humanos, Gênero, Raça e Etnia; e em Depoimento Especial" - 0148945-13.2024.8.16.6000]]</f>
        <v>0</v>
      </c>
      <c r="H263" t="str">
        <f>Tabela3[[#This Row],[Justiça Restaurativa - 0148919-15.2024.8.16.6000]]</f>
        <v>SIM</v>
      </c>
      <c r="I263">
        <f>Tabela3[[#This Row],[Capacitação de Facilitadores 0148959-94.2024.8.16.6000]]</f>
        <v>0</v>
      </c>
      <c r="J263">
        <f>Tabela3[[#This Row],[Acessibilidade e Inclusão - 0148938-21.2024.8.16.6000]]</f>
        <v>0</v>
      </c>
      <c r="K263">
        <f>Tabela3[[#This Row],[Política de Prevenção e Enfrentamento do Assédio Moral, do Assédio Sexual e da Discriminação.0148908-83.2024.8.16.6000]]</f>
        <v>0</v>
      </c>
      <c r="L263">
        <f>Tabela3[[#This Row],[SOCIOAMBIENTAL]]</f>
        <v>0</v>
      </c>
      <c r="M263">
        <f>Tabela3[[#This Row],[SUSTENTABILIDADE
https://portal.tjpr.jus.br/portletforms/frm.do?idFormulario=7430
0017859-16.2024.8.16.6000]]</f>
        <v>0</v>
      </c>
      <c r="N263">
        <f>Tabela3[[#This Row],[CURSO PARA MAGISTRADOS]]</f>
        <v>0</v>
      </c>
      <c r="O263">
        <f>Tabela3[[#This Row],[LIVRO DE REGISTRO]]</f>
        <v>0</v>
      </c>
      <c r="P263">
        <f>Tabela3[[#This Row],[DATA DO ULTIMO REGISTRO]]</f>
        <v>0</v>
      </c>
      <c r="Q263">
        <f>Tabela3[[#This Row],[REG DE INSTRUTORES2]]</f>
        <v>0</v>
      </c>
      <c r="R263">
        <f>Tabela3[[#This Row],[REGISTRO DE INSTRUTORES NO SEI]]</f>
        <v>0</v>
      </c>
      <c r="S263">
        <f>Tabela3[[#This Row],[2021]]</f>
        <v>0</v>
      </c>
      <c r="T263">
        <f>Tabela3[[#This Row],[2022]]</f>
        <v>0</v>
      </c>
      <c r="U263">
        <f>Tabela3[[#This Row],[2023]]</f>
        <v>0</v>
      </c>
      <c r="V263">
        <f>Tabela3[[#This Row],[REGISTRO NO SEI/2024]]</f>
        <v>0</v>
      </c>
      <c r="W263">
        <f>Tabela3[[#This Row],[2024]]</f>
        <v>0</v>
      </c>
      <c r="X263">
        <f>Tabela3[[#This Row],[REGISTRO NO SEI/2025]]</f>
        <v>0</v>
      </c>
      <c r="Y263">
        <f>Tabela3[[#This Row],[TOTAL CERTIFICADOS EMITIDOS/2025]]</f>
        <v>0</v>
      </c>
      <c r="Z263">
        <f>Tabela3[[#This Row],[1º trim/2025]]</f>
        <v>0</v>
      </c>
      <c r="AA263">
        <f>Tabela3[[#This Row],[2º trim/2025]]</f>
        <v>0</v>
      </c>
      <c r="AB263">
        <f>Tabela3[[#This Row],[3º trim/2025]]</f>
        <v>0</v>
      </c>
      <c r="AC263">
        <f>Tabela3[[#This Row],[4º trim/2025]]</f>
        <v>0</v>
      </c>
    </row>
    <row r="264" spans="1:29" x14ac:dyDescent="0.25">
      <c r="A264" s="293">
        <f>Tabela3[[#This Row],[MODALIDADE]]</f>
        <v>0</v>
      </c>
      <c r="B264" s="293">
        <f>Tabela3[[#This Row],[ID DA PLANILHA]]</f>
        <v>263</v>
      </c>
      <c r="C264" s="293">
        <f>Tabela3[[#This Row],[ANO]]</f>
        <v>1</v>
      </c>
      <c r="D264" s="293">
        <f>Tabela3[[#This Row],[SEI]]</f>
        <v>0</v>
      </c>
      <c r="E264" s="294" t="str">
        <f>Tabela3[[#This Row],[NOME DO Curso]]</f>
        <v>JR - 17 a 20 de setembro de 2018</v>
      </c>
      <c r="F264" s="294">
        <f>Tabela3[[#This Row],[NENHUMA CLASSIFICAÇÃO COPILOT]]</f>
        <v>0</v>
      </c>
      <c r="G264">
        <f>Tabela3[[#This Row],[Capacitação em Direitos Humanos, Gênero, Raça e Etnia; e em Depoimento Especial" - 0148945-13.2024.8.16.6000]]</f>
        <v>0</v>
      </c>
      <c r="H264" t="str">
        <f>Tabela3[[#This Row],[Justiça Restaurativa - 0148919-15.2024.8.16.6000]]</f>
        <v>SIM</v>
      </c>
      <c r="I264">
        <f>Tabela3[[#This Row],[Capacitação de Facilitadores 0148959-94.2024.8.16.6000]]</f>
        <v>0</v>
      </c>
      <c r="J264">
        <f>Tabela3[[#This Row],[Acessibilidade e Inclusão - 0148938-21.2024.8.16.6000]]</f>
        <v>0</v>
      </c>
      <c r="K264">
        <f>Tabela3[[#This Row],[Política de Prevenção e Enfrentamento do Assédio Moral, do Assédio Sexual e da Discriminação.0148908-83.2024.8.16.6000]]</f>
        <v>0</v>
      </c>
      <c r="L264">
        <f>Tabela3[[#This Row],[SOCIOAMBIENTAL]]</f>
        <v>0</v>
      </c>
      <c r="M264">
        <f>Tabela3[[#This Row],[SUSTENTABILIDADE
https://portal.tjpr.jus.br/portletforms/frm.do?idFormulario=7430
0017859-16.2024.8.16.6000]]</f>
        <v>0</v>
      </c>
      <c r="N264">
        <f>Tabela3[[#This Row],[CURSO PARA MAGISTRADOS]]</f>
        <v>0</v>
      </c>
      <c r="O264">
        <f>Tabela3[[#This Row],[LIVRO DE REGISTRO]]</f>
        <v>0</v>
      </c>
      <c r="P264">
        <f>Tabela3[[#This Row],[DATA DO ULTIMO REGISTRO]]</f>
        <v>0</v>
      </c>
      <c r="Q264">
        <f>Tabela3[[#This Row],[REG DE INSTRUTORES2]]</f>
        <v>0</v>
      </c>
      <c r="R264">
        <f>Tabela3[[#This Row],[REGISTRO DE INSTRUTORES NO SEI]]</f>
        <v>0</v>
      </c>
      <c r="S264">
        <f>Tabela3[[#This Row],[2021]]</f>
        <v>0</v>
      </c>
      <c r="T264">
        <f>Tabela3[[#This Row],[2022]]</f>
        <v>0</v>
      </c>
      <c r="U264">
        <f>Tabela3[[#This Row],[2023]]</f>
        <v>0</v>
      </c>
      <c r="V264">
        <f>Tabela3[[#This Row],[REGISTRO NO SEI/2024]]</f>
        <v>0</v>
      </c>
      <c r="W264">
        <f>Tabela3[[#This Row],[2024]]</f>
        <v>0</v>
      </c>
      <c r="X264">
        <f>Tabela3[[#This Row],[REGISTRO NO SEI/2025]]</f>
        <v>0</v>
      </c>
      <c r="Y264">
        <f>Tabela3[[#This Row],[TOTAL CERTIFICADOS EMITIDOS/2025]]</f>
        <v>0</v>
      </c>
      <c r="Z264">
        <f>Tabela3[[#This Row],[1º trim/2025]]</f>
        <v>0</v>
      </c>
      <c r="AA264">
        <f>Tabela3[[#This Row],[2º trim/2025]]</f>
        <v>0</v>
      </c>
      <c r="AB264">
        <f>Tabela3[[#This Row],[3º trim/2025]]</f>
        <v>0</v>
      </c>
      <c r="AC264">
        <f>Tabela3[[#This Row],[4º trim/2025]]</f>
        <v>0</v>
      </c>
    </row>
    <row r="265" spans="1:29" x14ac:dyDescent="0.25">
      <c r="A265" s="293">
        <f>Tabela3[[#This Row],[MODALIDADE]]</f>
        <v>0</v>
      </c>
      <c r="B265" s="293">
        <f>Tabela3[[#This Row],[ID DA PLANILHA]]</f>
        <v>264</v>
      </c>
      <c r="C265" s="293">
        <f>Tabela3[[#This Row],[ANO]]</f>
        <v>1</v>
      </c>
      <c r="D265" s="293">
        <f>Tabela3[[#This Row],[SEI]]</f>
        <v>0</v>
      </c>
      <c r="E265" s="294" t="str">
        <f>Tabela3[[#This Row],[NOME DO Curso]]</f>
        <v>JR - 18 a 21 de novembro de 2019</v>
      </c>
      <c r="F265" s="294">
        <f>Tabela3[[#This Row],[NENHUMA CLASSIFICAÇÃO COPILOT]]</f>
        <v>0</v>
      </c>
      <c r="G265">
        <f>Tabela3[[#This Row],[Capacitação em Direitos Humanos, Gênero, Raça e Etnia; e em Depoimento Especial" - 0148945-13.2024.8.16.6000]]</f>
        <v>0</v>
      </c>
      <c r="H265" t="str">
        <f>Tabela3[[#This Row],[Justiça Restaurativa - 0148919-15.2024.8.16.6000]]</f>
        <v>SIM</v>
      </c>
      <c r="I265">
        <f>Tabela3[[#This Row],[Capacitação de Facilitadores 0148959-94.2024.8.16.6000]]</f>
        <v>0</v>
      </c>
      <c r="J265">
        <f>Tabela3[[#This Row],[Acessibilidade e Inclusão - 0148938-21.2024.8.16.6000]]</f>
        <v>0</v>
      </c>
      <c r="K265">
        <f>Tabela3[[#This Row],[Política de Prevenção e Enfrentamento do Assédio Moral, do Assédio Sexual e da Discriminação.0148908-83.2024.8.16.6000]]</f>
        <v>0</v>
      </c>
      <c r="L265">
        <f>Tabela3[[#This Row],[SOCIOAMBIENTAL]]</f>
        <v>0</v>
      </c>
      <c r="M265">
        <f>Tabela3[[#This Row],[SUSTENTABILIDADE
https://portal.tjpr.jus.br/portletforms/frm.do?idFormulario=7430
0017859-16.2024.8.16.6000]]</f>
        <v>0</v>
      </c>
      <c r="N265">
        <f>Tabela3[[#This Row],[CURSO PARA MAGISTRADOS]]</f>
        <v>0</v>
      </c>
      <c r="O265">
        <f>Tabela3[[#This Row],[LIVRO DE REGISTRO]]</f>
        <v>0</v>
      </c>
      <c r="P265">
        <f>Tabela3[[#This Row],[DATA DO ULTIMO REGISTRO]]</f>
        <v>0</v>
      </c>
      <c r="Q265">
        <f>Tabela3[[#This Row],[REG DE INSTRUTORES2]]</f>
        <v>0</v>
      </c>
      <c r="R265">
        <f>Tabela3[[#This Row],[REGISTRO DE INSTRUTORES NO SEI]]</f>
        <v>0</v>
      </c>
      <c r="S265">
        <f>Tabela3[[#This Row],[2021]]</f>
        <v>0</v>
      </c>
      <c r="T265">
        <f>Tabela3[[#This Row],[2022]]</f>
        <v>0</v>
      </c>
      <c r="U265">
        <f>Tabela3[[#This Row],[2023]]</f>
        <v>0</v>
      </c>
      <c r="V265">
        <f>Tabela3[[#This Row],[REGISTRO NO SEI/2024]]</f>
        <v>0</v>
      </c>
      <c r="W265">
        <f>Tabela3[[#This Row],[2024]]</f>
        <v>0</v>
      </c>
      <c r="X265">
        <f>Tabela3[[#This Row],[REGISTRO NO SEI/2025]]</f>
        <v>0</v>
      </c>
      <c r="Y265">
        <f>Tabela3[[#This Row],[TOTAL CERTIFICADOS EMITIDOS/2025]]</f>
        <v>0</v>
      </c>
      <c r="Z265">
        <f>Tabela3[[#This Row],[1º trim/2025]]</f>
        <v>0</v>
      </c>
      <c r="AA265">
        <f>Tabela3[[#This Row],[2º trim/2025]]</f>
        <v>0</v>
      </c>
      <c r="AB265">
        <f>Tabela3[[#This Row],[3º trim/2025]]</f>
        <v>0</v>
      </c>
      <c r="AC265">
        <f>Tabela3[[#This Row],[4º trim/2025]]</f>
        <v>0</v>
      </c>
    </row>
    <row r="266" spans="1:29" x14ac:dyDescent="0.25">
      <c r="A266" s="293">
        <f>Tabela3[[#This Row],[MODALIDADE]]</f>
        <v>0</v>
      </c>
      <c r="B266" s="293">
        <f>Tabela3[[#This Row],[ID DA PLANILHA]]</f>
        <v>265</v>
      </c>
      <c r="C266" s="293">
        <f>Tabela3[[#This Row],[ANO]]</f>
        <v>1</v>
      </c>
      <c r="D266" s="293">
        <f>Tabela3[[#This Row],[SEI]]</f>
        <v>0</v>
      </c>
      <c r="E266" s="294" t="str">
        <f>Tabela3[[#This Row],[NOME DO Curso]]</f>
        <v>JR - 18 a 21 de setembro de 2018</v>
      </c>
      <c r="F266" s="294">
        <f>Tabela3[[#This Row],[NENHUMA CLASSIFICAÇÃO COPILOT]]</f>
        <v>0</v>
      </c>
      <c r="G266">
        <f>Tabela3[[#This Row],[Capacitação em Direitos Humanos, Gênero, Raça e Etnia; e em Depoimento Especial" - 0148945-13.2024.8.16.6000]]</f>
        <v>0</v>
      </c>
      <c r="H266" t="str">
        <f>Tabela3[[#This Row],[Justiça Restaurativa - 0148919-15.2024.8.16.6000]]</f>
        <v>SIM</v>
      </c>
      <c r="I266">
        <f>Tabela3[[#This Row],[Capacitação de Facilitadores 0148959-94.2024.8.16.6000]]</f>
        <v>0</v>
      </c>
      <c r="J266">
        <f>Tabela3[[#This Row],[Acessibilidade e Inclusão - 0148938-21.2024.8.16.6000]]</f>
        <v>0</v>
      </c>
      <c r="K266">
        <f>Tabela3[[#This Row],[Política de Prevenção e Enfrentamento do Assédio Moral, do Assédio Sexual e da Discriminação.0148908-83.2024.8.16.6000]]</f>
        <v>0</v>
      </c>
      <c r="L266">
        <f>Tabela3[[#This Row],[SOCIOAMBIENTAL]]</f>
        <v>0</v>
      </c>
      <c r="M266">
        <f>Tabela3[[#This Row],[SUSTENTABILIDADE
https://portal.tjpr.jus.br/portletforms/frm.do?idFormulario=7430
0017859-16.2024.8.16.6000]]</f>
        <v>0</v>
      </c>
      <c r="N266">
        <f>Tabela3[[#This Row],[CURSO PARA MAGISTRADOS]]</f>
        <v>0</v>
      </c>
      <c r="O266">
        <f>Tabela3[[#This Row],[LIVRO DE REGISTRO]]</f>
        <v>0</v>
      </c>
      <c r="P266">
        <f>Tabela3[[#This Row],[DATA DO ULTIMO REGISTRO]]</f>
        <v>0</v>
      </c>
      <c r="Q266">
        <f>Tabela3[[#This Row],[REG DE INSTRUTORES2]]</f>
        <v>0</v>
      </c>
      <c r="R266">
        <f>Tabela3[[#This Row],[REGISTRO DE INSTRUTORES NO SEI]]</f>
        <v>0</v>
      </c>
      <c r="S266">
        <f>Tabela3[[#This Row],[2021]]</f>
        <v>0</v>
      </c>
      <c r="T266">
        <f>Tabela3[[#This Row],[2022]]</f>
        <v>0</v>
      </c>
      <c r="U266">
        <f>Tabela3[[#This Row],[2023]]</f>
        <v>0</v>
      </c>
      <c r="V266">
        <f>Tabela3[[#This Row],[REGISTRO NO SEI/2024]]</f>
        <v>0</v>
      </c>
      <c r="W266">
        <f>Tabela3[[#This Row],[2024]]</f>
        <v>0</v>
      </c>
      <c r="X266">
        <f>Tabela3[[#This Row],[REGISTRO NO SEI/2025]]</f>
        <v>0</v>
      </c>
      <c r="Y266">
        <f>Tabela3[[#This Row],[TOTAL CERTIFICADOS EMITIDOS/2025]]</f>
        <v>0</v>
      </c>
      <c r="Z266">
        <f>Tabela3[[#This Row],[1º trim/2025]]</f>
        <v>0</v>
      </c>
      <c r="AA266">
        <f>Tabela3[[#This Row],[2º trim/2025]]</f>
        <v>0</v>
      </c>
      <c r="AB266">
        <f>Tabela3[[#This Row],[3º trim/2025]]</f>
        <v>0</v>
      </c>
      <c r="AC266">
        <f>Tabela3[[#This Row],[4º trim/2025]]</f>
        <v>0</v>
      </c>
    </row>
    <row r="267" spans="1:29" x14ac:dyDescent="0.25">
      <c r="A267" s="293">
        <f>Tabela3[[#This Row],[MODALIDADE]]</f>
        <v>0</v>
      </c>
      <c r="B267" s="293">
        <f>Tabela3[[#This Row],[ID DA PLANILHA]]</f>
        <v>266</v>
      </c>
      <c r="C267" s="293">
        <f>Tabela3[[#This Row],[ANO]]</f>
        <v>1</v>
      </c>
      <c r="D267" s="293">
        <f>Tabela3[[#This Row],[SEI]]</f>
        <v>0</v>
      </c>
      <c r="E267" s="294" t="str">
        <f>Tabela3[[#This Row],[NOME DO Curso]]</f>
        <v>JR - 18 a 21 de setembro de 2018</v>
      </c>
      <c r="F267" s="294">
        <f>Tabela3[[#This Row],[NENHUMA CLASSIFICAÇÃO COPILOT]]</f>
        <v>0</v>
      </c>
      <c r="G267">
        <f>Tabela3[[#This Row],[Capacitação em Direitos Humanos, Gênero, Raça e Etnia; e em Depoimento Especial" - 0148945-13.2024.8.16.6000]]</f>
        <v>0</v>
      </c>
      <c r="H267" t="str">
        <f>Tabela3[[#This Row],[Justiça Restaurativa - 0148919-15.2024.8.16.6000]]</f>
        <v>SIM</v>
      </c>
      <c r="I267">
        <f>Tabela3[[#This Row],[Capacitação de Facilitadores 0148959-94.2024.8.16.6000]]</f>
        <v>0</v>
      </c>
      <c r="J267">
        <f>Tabela3[[#This Row],[Acessibilidade e Inclusão - 0148938-21.2024.8.16.6000]]</f>
        <v>0</v>
      </c>
      <c r="K267">
        <f>Tabela3[[#This Row],[Política de Prevenção e Enfrentamento do Assédio Moral, do Assédio Sexual e da Discriminação.0148908-83.2024.8.16.6000]]</f>
        <v>0</v>
      </c>
      <c r="L267">
        <f>Tabela3[[#This Row],[SOCIOAMBIENTAL]]</f>
        <v>0</v>
      </c>
      <c r="M267">
        <f>Tabela3[[#This Row],[SUSTENTABILIDADE
https://portal.tjpr.jus.br/portletforms/frm.do?idFormulario=7430
0017859-16.2024.8.16.6000]]</f>
        <v>0</v>
      </c>
      <c r="N267">
        <f>Tabela3[[#This Row],[CURSO PARA MAGISTRADOS]]</f>
        <v>0</v>
      </c>
      <c r="O267">
        <f>Tabela3[[#This Row],[LIVRO DE REGISTRO]]</f>
        <v>0</v>
      </c>
      <c r="P267">
        <f>Tabela3[[#This Row],[DATA DO ULTIMO REGISTRO]]</f>
        <v>0</v>
      </c>
      <c r="Q267">
        <f>Tabela3[[#This Row],[REG DE INSTRUTORES2]]</f>
        <v>0</v>
      </c>
      <c r="R267">
        <f>Tabela3[[#This Row],[REGISTRO DE INSTRUTORES NO SEI]]</f>
        <v>0</v>
      </c>
      <c r="S267">
        <f>Tabela3[[#This Row],[2021]]</f>
        <v>0</v>
      </c>
      <c r="T267">
        <f>Tabela3[[#This Row],[2022]]</f>
        <v>0</v>
      </c>
      <c r="U267">
        <f>Tabela3[[#This Row],[2023]]</f>
        <v>0</v>
      </c>
      <c r="V267">
        <f>Tabela3[[#This Row],[REGISTRO NO SEI/2024]]</f>
        <v>0</v>
      </c>
      <c r="W267">
        <f>Tabela3[[#This Row],[2024]]</f>
        <v>0</v>
      </c>
      <c r="X267">
        <f>Tabela3[[#This Row],[REGISTRO NO SEI/2025]]</f>
        <v>0</v>
      </c>
      <c r="Y267">
        <f>Tabela3[[#This Row],[TOTAL CERTIFICADOS EMITIDOS/2025]]</f>
        <v>0</v>
      </c>
      <c r="Z267">
        <f>Tabela3[[#This Row],[1º trim/2025]]</f>
        <v>0</v>
      </c>
      <c r="AA267">
        <f>Tabela3[[#This Row],[2º trim/2025]]</f>
        <v>0</v>
      </c>
      <c r="AB267">
        <f>Tabela3[[#This Row],[3º trim/2025]]</f>
        <v>0</v>
      </c>
      <c r="AC267">
        <f>Tabela3[[#This Row],[4º trim/2025]]</f>
        <v>0</v>
      </c>
    </row>
    <row r="268" spans="1:29" x14ac:dyDescent="0.25">
      <c r="A268" s="293">
        <f>Tabela3[[#This Row],[MODALIDADE]]</f>
        <v>0</v>
      </c>
      <c r="B268" s="293">
        <f>Tabela3[[#This Row],[ID DA PLANILHA]]</f>
        <v>267</v>
      </c>
      <c r="C268" s="293">
        <f>Tabela3[[#This Row],[ANO]]</f>
        <v>1</v>
      </c>
      <c r="D268" s="293">
        <f>Tabela3[[#This Row],[SEI]]</f>
        <v>0</v>
      </c>
      <c r="E268" s="294" t="str">
        <f>Tabela3[[#This Row],[NOME DO Curso]]</f>
        <v>JR - 19 a 22 de março de 2019</v>
      </c>
      <c r="F268" s="294">
        <f>Tabela3[[#This Row],[NENHUMA CLASSIFICAÇÃO COPILOT]]</f>
        <v>0</v>
      </c>
      <c r="G268">
        <f>Tabela3[[#This Row],[Capacitação em Direitos Humanos, Gênero, Raça e Etnia; e em Depoimento Especial" - 0148945-13.2024.8.16.6000]]</f>
        <v>0</v>
      </c>
      <c r="H268" t="str">
        <f>Tabela3[[#This Row],[Justiça Restaurativa - 0148919-15.2024.8.16.6000]]</f>
        <v>SIM</v>
      </c>
      <c r="I268">
        <f>Tabela3[[#This Row],[Capacitação de Facilitadores 0148959-94.2024.8.16.6000]]</f>
        <v>0</v>
      </c>
      <c r="J268">
        <f>Tabela3[[#This Row],[Acessibilidade e Inclusão - 0148938-21.2024.8.16.6000]]</f>
        <v>0</v>
      </c>
      <c r="K268">
        <f>Tabela3[[#This Row],[Política de Prevenção e Enfrentamento do Assédio Moral, do Assédio Sexual e da Discriminação.0148908-83.2024.8.16.6000]]</f>
        <v>0</v>
      </c>
      <c r="L268">
        <f>Tabela3[[#This Row],[SOCIOAMBIENTAL]]</f>
        <v>0</v>
      </c>
      <c r="M268">
        <f>Tabela3[[#This Row],[SUSTENTABILIDADE
https://portal.tjpr.jus.br/portletforms/frm.do?idFormulario=7430
0017859-16.2024.8.16.6000]]</f>
        <v>0</v>
      </c>
      <c r="N268">
        <f>Tabela3[[#This Row],[CURSO PARA MAGISTRADOS]]</f>
        <v>0</v>
      </c>
      <c r="O268">
        <f>Tabela3[[#This Row],[LIVRO DE REGISTRO]]</f>
        <v>0</v>
      </c>
      <c r="P268">
        <f>Tabela3[[#This Row],[DATA DO ULTIMO REGISTRO]]</f>
        <v>0</v>
      </c>
      <c r="Q268">
        <f>Tabela3[[#This Row],[REG DE INSTRUTORES2]]</f>
        <v>0</v>
      </c>
      <c r="R268">
        <f>Tabela3[[#This Row],[REGISTRO DE INSTRUTORES NO SEI]]</f>
        <v>0</v>
      </c>
      <c r="S268">
        <f>Tabela3[[#This Row],[2021]]</f>
        <v>0</v>
      </c>
      <c r="T268">
        <f>Tabela3[[#This Row],[2022]]</f>
        <v>0</v>
      </c>
      <c r="U268">
        <f>Tabela3[[#This Row],[2023]]</f>
        <v>0</v>
      </c>
      <c r="V268">
        <f>Tabela3[[#This Row],[REGISTRO NO SEI/2024]]</f>
        <v>0</v>
      </c>
      <c r="W268">
        <f>Tabela3[[#This Row],[2024]]</f>
        <v>0</v>
      </c>
      <c r="X268">
        <f>Tabela3[[#This Row],[REGISTRO NO SEI/2025]]</f>
        <v>0</v>
      </c>
      <c r="Y268">
        <f>Tabela3[[#This Row],[TOTAL CERTIFICADOS EMITIDOS/2025]]</f>
        <v>0</v>
      </c>
      <c r="Z268">
        <f>Tabela3[[#This Row],[1º trim/2025]]</f>
        <v>0</v>
      </c>
      <c r="AA268">
        <f>Tabela3[[#This Row],[2º trim/2025]]</f>
        <v>0</v>
      </c>
      <c r="AB268">
        <f>Tabela3[[#This Row],[3º trim/2025]]</f>
        <v>0</v>
      </c>
      <c r="AC268">
        <f>Tabela3[[#This Row],[4º trim/2025]]</f>
        <v>0</v>
      </c>
    </row>
    <row r="269" spans="1:29" x14ac:dyDescent="0.25">
      <c r="A269" s="293">
        <f>Tabela3[[#This Row],[MODALIDADE]]</f>
        <v>0</v>
      </c>
      <c r="B269" s="293">
        <f>Tabela3[[#This Row],[ID DA PLANILHA]]</f>
        <v>268</v>
      </c>
      <c r="C269" s="293">
        <f>Tabela3[[#This Row],[ANO]]</f>
        <v>1</v>
      </c>
      <c r="D269" s="293">
        <f>Tabela3[[#This Row],[SEI]]</f>
        <v>0</v>
      </c>
      <c r="E269" s="294" t="str">
        <f>Tabela3[[#This Row],[NOME DO Curso]]</f>
        <v>JR - 19 a 22 de novembro de 2018</v>
      </c>
      <c r="F269" s="294">
        <f>Tabela3[[#This Row],[NENHUMA CLASSIFICAÇÃO COPILOT]]</f>
        <v>0</v>
      </c>
      <c r="G269">
        <f>Tabela3[[#This Row],[Capacitação em Direitos Humanos, Gênero, Raça e Etnia; e em Depoimento Especial" - 0148945-13.2024.8.16.6000]]</f>
        <v>0</v>
      </c>
      <c r="H269" t="str">
        <f>Tabela3[[#This Row],[Justiça Restaurativa - 0148919-15.2024.8.16.6000]]</f>
        <v>SIM</v>
      </c>
      <c r="I269">
        <f>Tabela3[[#This Row],[Capacitação de Facilitadores 0148959-94.2024.8.16.6000]]</f>
        <v>0</v>
      </c>
      <c r="J269">
        <f>Tabela3[[#This Row],[Acessibilidade e Inclusão - 0148938-21.2024.8.16.6000]]</f>
        <v>0</v>
      </c>
      <c r="K269">
        <f>Tabela3[[#This Row],[Política de Prevenção e Enfrentamento do Assédio Moral, do Assédio Sexual e da Discriminação.0148908-83.2024.8.16.6000]]</f>
        <v>0</v>
      </c>
      <c r="L269">
        <f>Tabela3[[#This Row],[SOCIOAMBIENTAL]]</f>
        <v>0</v>
      </c>
      <c r="M269">
        <f>Tabela3[[#This Row],[SUSTENTABILIDADE
https://portal.tjpr.jus.br/portletforms/frm.do?idFormulario=7430
0017859-16.2024.8.16.6000]]</f>
        <v>0</v>
      </c>
      <c r="N269">
        <f>Tabela3[[#This Row],[CURSO PARA MAGISTRADOS]]</f>
        <v>0</v>
      </c>
      <c r="O269">
        <f>Tabela3[[#This Row],[LIVRO DE REGISTRO]]</f>
        <v>0</v>
      </c>
      <c r="P269">
        <f>Tabela3[[#This Row],[DATA DO ULTIMO REGISTRO]]</f>
        <v>0</v>
      </c>
      <c r="Q269">
        <f>Tabela3[[#This Row],[REG DE INSTRUTORES2]]</f>
        <v>0</v>
      </c>
      <c r="R269">
        <f>Tabela3[[#This Row],[REGISTRO DE INSTRUTORES NO SEI]]</f>
        <v>0</v>
      </c>
      <c r="S269">
        <f>Tabela3[[#This Row],[2021]]</f>
        <v>0</v>
      </c>
      <c r="T269">
        <f>Tabela3[[#This Row],[2022]]</f>
        <v>0</v>
      </c>
      <c r="U269">
        <f>Tabela3[[#This Row],[2023]]</f>
        <v>0</v>
      </c>
      <c r="V269">
        <f>Tabela3[[#This Row],[REGISTRO NO SEI/2024]]</f>
        <v>0</v>
      </c>
      <c r="W269">
        <f>Tabela3[[#This Row],[2024]]</f>
        <v>0</v>
      </c>
      <c r="X269">
        <f>Tabela3[[#This Row],[REGISTRO NO SEI/2025]]</f>
        <v>0</v>
      </c>
      <c r="Y269">
        <f>Tabela3[[#This Row],[TOTAL CERTIFICADOS EMITIDOS/2025]]</f>
        <v>0</v>
      </c>
      <c r="Z269">
        <f>Tabela3[[#This Row],[1º trim/2025]]</f>
        <v>0</v>
      </c>
      <c r="AA269">
        <f>Tabela3[[#This Row],[2º trim/2025]]</f>
        <v>0</v>
      </c>
      <c r="AB269">
        <f>Tabela3[[#This Row],[3º trim/2025]]</f>
        <v>0</v>
      </c>
      <c r="AC269">
        <f>Tabela3[[#This Row],[4º trim/2025]]</f>
        <v>0</v>
      </c>
    </row>
    <row r="270" spans="1:29" x14ac:dyDescent="0.25">
      <c r="A270" s="293">
        <f>Tabela3[[#This Row],[MODALIDADE]]</f>
        <v>0</v>
      </c>
      <c r="B270" s="293">
        <f>Tabela3[[#This Row],[ID DA PLANILHA]]</f>
        <v>269</v>
      </c>
      <c r="C270" s="293">
        <f>Tabela3[[#This Row],[ANO]]</f>
        <v>1</v>
      </c>
      <c r="D270" s="293">
        <f>Tabela3[[#This Row],[SEI]]</f>
        <v>0</v>
      </c>
      <c r="E270" s="294" t="str">
        <f>Tabela3[[#This Row],[NOME DO Curso]]</f>
        <v>JR - 20 a 23 de agosto de 2019</v>
      </c>
      <c r="F270" s="294">
        <f>Tabela3[[#This Row],[NENHUMA CLASSIFICAÇÃO COPILOT]]</f>
        <v>0</v>
      </c>
      <c r="G270">
        <f>Tabela3[[#This Row],[Capacitação em Direitos Humanos, Gênero, Raça e Etnia; e em Depoimento Especial" - 0148945-13.2024.8.16.6000]]</f>
        <v>0</v>
      </c>
      <c r="H270" t="str">
        <f>Tabela3[[#This Row],[Justiça Restaurativa - 0148919-15.2024.8.16.6000]]</f>
        <v>SIM</v>
      </c>
      <c r="I270">
        <f>Tabela3[[#This Row],[Capacitação de Facilitadores 0148959-94.2024.8.16.6000]]</f>
        <v>0</v>
      </c>
      <c r="J270">
        <f>Tabela3[[#This Row],[Acessibilidade e Inclusão - 0148938-21.2024.8.16.6000]]</f>
        <v>0</v>
      </c>
      <c r="K270">
        <f>Tabela3[[#This Row],[Política de Prevenção e Enfrentamento do Assédio Moral, do Assédio Sexual e da Discriminação.0148908-83.2024.8.16.6000]]</f>
        <v>0</v>
      </c>
      <c r="L270">
        <f>Tabela3[[#This Row],[SOCIOAMBIENTAL]]</f>
        <v>0</v>
      </c>
      <c r="M270">
        <f>Tabela3[[#This Row],[SUSTENTABILIDADE
https://portal.tjpr.jus.br/portletforms/frm.do?idFormulario=7430
0017859-16.2024.8.16.6000]]</f>
        <v>0</v>
      </c>
      <c r="N270">
        <f>Tabela3[[#This Row],[CURSO PARA MAGISTRADOS]]</f>
        <v>0</v>
      </c>
      <c r="O270">
        <f>Tabela3[[#This Row],[LIVRO DE REGISTRO]]</f>
        <v>0</v>
      </c>
      <c r="P270">
        <f>Tabela3[[#This Row],[DATA DO ULTIMO REGISTRO]]</f>
        <v>0</v>
      </c>
      <c r="Q270">
        <f>Tabela3[[#This Row],[REG DE INSTRUTORES2]]</f>
        <v>0</v>
      </c>
      <c r="R270">
        <f>Tabela3[[#This Row],[REGISTRO DE INSTRUTORES NO SEI]]</f>
        <v>0</v>
      </c>
      <c r="S270">
        <f>Tabela3[[#This Row],[2021]]</f>
        <v>0</v>
      </c>
      <c r="T270">
        <f>Tabela3[[#This Row],[2022]]</f>
        <v>0</v>
      </c>
      <c r="U270">
        <f>Tabela3[[#This Row],[2023]]</f>
        <v>0</v>
      </c>
      <c r="V270">
        <f>Tabela3[[#This Row],[REGISTRO NO SEI/2024]]</f>
        <v>0</v>
      </c>
      <c r="W270">
        <f>Tabela3[[#This Row],[2024]]</f>
        <v>0</v>
      </c>
      <c r="X270">
        <f>Tabela3[[#This Row],[REGISTRO NO SEI/2025]]</f>
        <v>0</v>
      </c>
      <c r="Y270">
        <f>Tabela3[[#This Row],[TOTAL CERTIFICADOS EMITIDOS/2025]]</f>
        <v>0</v>
      </c>
      <c r="Z270">
        <f>Tabela3[[#This Row],[1º trim/2025]]</f>
        <v>0</v>
      </c>
      <c r="AA270">
        <f>Tabela3[[#This Row],[2º trim/2025]]</f>
        <v>0</v>
      </c>
      <c r="AB270">
        <f>Tabela3[[#This Row],[3º trim/2025]]</f>
        <v>0</v>
      </c>
      <c r="AC270">
        <f>Tabela3[[#This Row],[4º trim/2025]]</f>
        <v>0</v>
      </c>
    </row>
    <row r="271" spans="1:29" x14ac:dyDescent="0.25">
      <c r="A271" s="293">
        <f>Tabela3[[#This Row],[MODALIDADE]]</f>
        <v>0</v>
      </c>
      <c r="B271" s="293">
        <f>Tabela3[[#This Row],[ID DA PLANILHA]]</f>
        <v>270</v>
      </c>
      <c r="C271" s="293">
        <f>Tabela3[[#This Row],[ANO]]</f>
        <v>1</v>
      </c>
      <c r="D271" s="293">
        <f>Tabela3[[#This Row],[SEI]]</f>
        <v>0</v>
      </c>
      <c r="E271" s="294" t="str">
        <f>Tabela3[[#This Row],[NOME DO Curso]]</f>
        <v>JR - 21 a 24 de agosto de 2018</v>
      </c>
      <c r="F271" s="294">
        <f>Tabela3[[#This Row],[NENHUMA CLASSIFICAÇÃO COPILOT]]</f>
        <v>0</v>
      </c>
      <c r="G271">
        <f>Tabela3[[#This Row],[Capacitação em Direitos Humanos, Gênero, Raça e Etnia; e em Depoimento Especial" - 0148945-13.2024.8.16.6000]]</f>
        <v>0</v>
      </c>
      <c r="H271" t="str">
        <f>Tabela3[[#This Row],[Justiça Restaurativa - 0148919-15.2024.8.16.6000]]</f>
        <v>SIM</v>
      </c>
      <c r="I271">
        <f>Tabela3[[#This Row],[Capacitação de Facilitadores 0148959-94.2024.8.16.6000]]</f>
        <v>0</v>
      </c>
      <c r="J271">
        <f>Tabela3[[#This Row],[Acessibilidade e Inclusão - 0148938-21.2024.8.16.6000]]</f>
        <v>0</v>
      </c>
      <c r="K271">
        <f>Tabela3[[#This Row],[Política de Prevenção e Enfrentamento do Assédio Moral, do Assédio Sexual e da Discriminação.0148908-83.2024.8.16.6000]]</f>
        <v>0</v>
      </c>
      <c r="L271">
        <f>Tabela3[[#This Row],[SOCIOAMBIENTAL]]</f>
        <v>0</v>
      </c>
      <c r="M271">
        <f>Tabela3[[#This Row],[SUSTENTABILIDADE
https://portal.tjpr.jus.br/portletforms/frm.do?idFormulario=7430
0017859-16.2024.8.16.6000]]</f>
        <v>0</v>
      </c>
      <c r="N271">
        <f>Tabela3[[#This Row],[CURSO PARA MAGISTRADOS]]</f>
        <v>0</v>
      </c>
      <c r="O271">
        <f>Tabela3[[#This Row],[LIVRO DE REGISTRO]]</f>
        <v>0</v>
      </c>
      <c r="P271">
        <f>Tabela3[[#This Row],[DATA DO ULTIMO REGISTRO]]</f>
        <v>0</v>
      </c>
      <c r="Q271">
        <f>Tabela3[[#This Row],[REG DE INSTRUTORES2]]</f>
        <v>0</v>
      </c>
      <c r="R271">
        <f>Tabela3[[#This Row],[REGISTRO DE INSTRUTORES NO SEI]]</f>
        <v>0</v>
      </c>
      <c r="S271">
        <f>Tabela3[[#This Row],[2021]]</f>
        <v>0</v>
      </c>
      <c r="T271">
        <f>Tabela3[[#This Row],[2022]]</f>
        <v>0</v>
      </c>
      <c r="U271">
        <f>Tabela3[[#This Row],[2023]]</f>
        <v>0</v>
      </c>
      <c r="V271">
        <f>Tabela3[[#This Row],[REGISTRO NO SEI/2024]]</f>
        <v>0</v>
      </c>
      <c r="W271">
        <f>Tabela3[[#This Row],[2024]]</f>
        <v>0</v>
      </c>
      <c r="X271">
        <f>Tabela3[[#This Row],[REGISTRO NO SEI/2025]]</f>
        <v>0</v>
      </c>
      <c r="Y271">
        <f>Tabela3[[#This Row],[TOTAL CERTIFICADOS EMITIDOS/2025]]</f>
        <v>0</v>
      </c>
      <c r="Z271">
        <f>Tabela3[[#This Row],[1º trim/2025]]</f>
        <v>0</v>
      </c>
      <c r="AA271">
        <f>Tabela3[[#This Row],[2º trim/2025]]</f>
        <v>0</v>
      </c>
      <c r="AB271">
        <f>Tabela3[[#This Row],[3º trim/2025]]</f>
        <v>0</v>
      </c>
      <c r="AC271">
        <f>Tabela3[[#This Row],[4º trim/2025]]</f>
        <v>0</v>
      </c>
    </row>
    <row r="272" spans="1:29" x14ac:dyDescent="0.25">
      <c r="A272" s="293">
        <f>Tabela3[[#This Row],[MODALIDADE]]</f>
        <v>0</v>
      </c>
      <c r="B272" s="293">
        <f>Tabela3[[#This Row],[ID DA PLANILHA]]</f>
        <v>271</v>
      </c>
      <c r="C272" s="293">
        <f>Tabela3[[#This Row],[ANO]]</f>
        <v>1</v>
      </c>
      <c r="D272" s="293">
        <f>Tabela3[[#This Row],[SEI]]</f>
        <v>0</v>
      </c>
      <c r="E272" s="294" t="str">
        <f>Tabela3[[#This Row],[NOME DO Curso]]</f>
        <v>JR - 22 a 25 de outubro de 2019</v>
      </c>
      <c r="F272" s="294">
        <f>Tabela3[[#This Row],[NENHUMA CLASSIFICAÇÃO COPILOT]]</f>
        <v>0</v>
      </c>
      <c r="G272">
        <f>Tabela3[[#This Row],[Capacitação em Direitos Humanos, Gênero, Raça e Etnia; e em Depoimento Especial" - 0148945-13.2024.8.16.6000]]</f>
        <v>0</v>
      </c>
      <c r="H272" t="str">
        <f>Tabela3[[#This Row],[Justiça Restaurativa - 0148919-15.2024.8.16.6000]]</f>
        <v>SIM</v>
      </c>
      <c r="I272">
        <f>Tabela3[[#This Row],[Capacitação de Facilitadores 0148959-94.2024.8.16.6000]]</f>
        <v>0</v>
      </c>
      <c r="J272">
        <f>Tabela3[[#This Row],[Acessibilidade e Inclusão - 0148938-21.2024.8.16.6000]]</f>
        <v>0</v>
      </c>
      <c r="K272">
        <f>Tabela3[[#This Row],[Política de Prevenção e Enfrentamento do Assédio Moral, do Assédio Sexual e da Discriminação.0148908-83.2024.8.16.6000]]</f>
        <v>0</v>
      </c>
      <c r="L272">
        <f>Tabela3[[#This Row],[SOCIOAMBIENTAL]]</f>
        <v>0</v>
      </c>
      <c r="M272">
        <f>Tabela3[[#This Row],[SUSTENTABILIDADE
https://portal.tjpr.jus.br/portletforms/frm.do?idFormulario=7430
0017859-16.2024.8.16.6000]]</f>
        <v>0</v>
      </c>
      <c r="N272">
        <f>Tabela3[[#This Row],[CURSO PARA MAGISTRADOS]]</f>
        <v>0</v>
      </c>
      <c r="O272">
        <f>Tabela3[[#This Row],[LIVRO DE REGISTRO]]</f>
        <v>0</v>
      </c>
      <c r="P272">
        <f>Tabela3[[#This Row],[DATA DO ULTIMO REGISTRO]]</f>
        <v>0</v>
      </c>
      <c r="Q272">
        <f>Tabela3[[#This Row],[REG DE INSTRUTORES2]]</f>
        <v>0</v>
      </c>
      <c r="R272">
        <f>Tabela3[[#This Row],[REGISTRO DE INSTRUTORES NO SEI]]</f>
        <v>0</v>
      </c>
      <c r="S272">
        <f>Tabela3[[#This Row],[2021]]</f>
        <v>0</v>
      </c>
      <c r="T272">
        <f>Tabela3[[#This Row],[2022]]</f>
        <v>0</v>
      </c>
      <c r="U272">
        <f>Tabela3[[#This Row],[2023]]</f>
        <v>0</v>
      </c>
      <c r="V272">
        <f>Tabela3[[#This Row],[REGISTRO NO SEI/2024]]</f>
        <v>0</v>
      </c>
      <c r="W272">
        <f>Tabela3[[#This Row],[2024]]</f>
        <v>0</v>
      </c>
      <c r="X272">
        <f>Tabela3[[#This Row],[REGISTRO NO SEI/2025]]</f>
        <v>0</v>
      </c>
      <c r="Y272">
        <f>Tabela3[[#This Row],[TOTAL CERTIFICADOS EMITIDOS/2025]]</f>
        <v>0</v>
      </c>
      <c r="Z272">
        <f>Tabela3[[#This Row],[1º trim/2025]]</f>
        <v>0</v>
      </c>
      <c r="AA272">
        <f>Tabela3[[#This Row],[2º trim/2025]]</f>
        <v>0</v>
      </c>
      <c r="AB272">
        <f>Tabela3[[#This Row],[3º trim/2025]]</f>
        <v>0</v>
      </c>
      <c r="AC272">
        <f>Tabela3[[#This Row],[4º trim/2025]]</f>
        <v>0</v>
      </c>
    </row>
    <row r="273" spans="1:29" x14ac:dyDescent="0.25">
      <c r="A273" s="293">
        <f>Tabela3[[#This Row],[MODALIDADE]]</f>
        <v>0</v>
      </c>
      <c r="B273" s="293">
        <f>Tabela3[[#This Row],[ID DA PLANILHA]]</f>
        <v>272</v>
      </c>
      <c r="C273" s="293">
        <f>Tabela3[[#This Row],[ANO]]</f>
        <v>1</v>
      </c>
      <c r="D273" s="293">
        <f>Tabela3[[#This Row],[SEI]]</f>
        <v>0</v>
      </c>
      <c r="E273" s="294" t="str">
        <f>Tabela3[[#This Row],[NOME DO Curso]]</f>
        <v>JR - 23 a 26 de abril de 2019</v>
      </c>
      <c r="F273" s="294">
        <f>Tabela3[[#This Row],[NENHUMA CLASSIFICAÇÃO COPILOT]]</f>
        <v>0</v>
      </c>
      <c r="G273">
        <f>Tabela3[[#This Row],[Capacitação em Direitos Humanos, Gênero, Raça e Etnia; e em Depoimento Especial" - 0148945-13.2024.8.16.6000]]</f>
        <v>0</v>
      </c>
      <c r="H273" t="str">
        <f>Tabela3[[#This Row],[Justiça Restaurativa - 0148919-15.2024.8.16.6000]]</f>
        <v>SIM</v>
      </c>
      <c r="I273">
        <f>Tabela3[[#This Row],[Capacitação de Facilitadores 0148959-94.2024.8.16.6000]]</f>
        <v>0</v>
      </c>
      <c r="J273">
        <f>Tabela3[[#This Row],[Acessibilidade e Inclusão - 0148938-21.2024.8.16.6000]]</f>
        <v>0</v>
      </c>
      <c r="K273">
        <f>Tabela3[[#This Row],[Política de Prevenção e Enfrentamento do Assédio Moral, do Assédio Sexual e da Discriminação.0148908-83.2024.8.16.6000]]</f>
        <v>0</v>
      </c>
      <c r="L273">
        <f>Tabela3[[#This Row],[SOCIOAMBIENTAL]]</f>
        <v>0</v>
      </c>
      <c r="M273">
        <f>Tabela3[[#This Row],[SUSTENTABILIDADE
https://portal.tjpr.jus.br/portletforms/frm.do?idFormulario=7430
0017859-16.2024.8.16.6000]]</f>
        <v>0</v>
      </c>
      <c r="N273">
        <f>Tabela3[[#This Row],[CURSO PARA MAGISTRADOS]]</f>
        <v>0</v>
      </c>
      <c r="O273">
        <f>Tabela3[[#This Row],[LIVRO DE REGISTRO]]</f>
        <v>0</v>
      </c>
      <c r="P273">
        <f>Tabela3[[#This Row],[DATA DO ULTIMO REGISTRO]]</f>
        <v>0</v>
      </c>
      <c r="Q273">
        <f>Tabela3[[#This Row],[REG DE INSTRUTORES2]]</f>
        <v>0</v>
      </c>
      <c r="R273">
        <f>Tabela3[[#This Row],[REGISTRO DE INSTRUTORES NO SEI]]</f>
        <v>0</v>
      </c>
      <c r="S273">
        <f>Tabela3[[#This Row],[2021]]</f>
        <v>0</v>
      </c>
      <c r="T273">
        <f>Tabela3[[#This Row],[2022]]</f>
        <v>0</v>
      </c>
      <c r="U273">
        <f>Tabela3[[#This Row],[2023]]</f>
        <v>0</v>
      </c>
      <c r="V273">
        <f>Tabela3[[#This Row],[REGISTRO NO SEI/2024]]</f>
        <v>0</v>
      </c>
      <c r="W273">
        <f>Tabela3[[#This Row],[2024]]</f>
        <v>0</v>
      </c>
      <c r="X273">
        <f>Tabela3[[#This Row],[REGISTRO NO SEI/2025]]</f>
        <v>0</v>
      </c>
      <c r="Y273">
        <f>Tabela3[[#This Row],[TOTAL CERTIFICADOS EMITIDOS/2025]]</f>
        <v>0</v>
      </c>
      <c r="Z273">
        <f>Tabela3[[#This Row],[1º trim/2025]]</f>
        <v>0</v>
      </c>
      <c r="AA273">
        <f>Tabela3[[#This Row],[2º trim/2025]]</f>
        <v>0</v>
      </c>
      <c r="AB273">
        <f>Tabela3[[#This Row],[3º trim/2025]]</f>
        <v>0</v>
      </c>
      <c r="AC273">
        <f>Tabela3[[#This Row],[4º trim/2025]]</f>
        <v>0</v>
      </c>
    </row>
    <row r="274" spans="1:29" x14ac:dyDescent="0.25">
      <c r="A274" s="293">
        <f>Tabela3[[#This Row],[MODALIDADE]]</f>
        <v>0</v>
      </c>
      <c r="B274" s="293">
        <f>Tabela3[[#This Row],[ID DA PLANILHA]]</f>
        <v>273</v>
      </c>
      <c r="C274" s="293">
        <f>Tabela3[[#This Row],[ANO]]</f>
        <v>1</v>
      </c>
      <c r="D274" s="293">
        <f>Tabela3[[#This Row],[SEI]]</f>
        <v>0</v>
      </c>
      <c r="E274" s="294" t="str">
        <f>Tabela3[[#This Row],[NOME DO Curso]]</f>
        <v>JR - 23 a 26 de setembro de 2019</v>
      </c>
      <c r="F274" s="294">
        <f>Tabela3[[#This Row],[NENHUMA CLASSIFICAÇÃO COPILOT]]</f>
        <v>0</v>
      </c>
      <c r="G274">
        <f>Tabela3[[#This Row],[Capacitação em Direitos Humanos, Gênero, Raça e Etnia; e em Depoimento Especial" - 0148945-13.2024.8.16.6000]]</f>
        <v>0</v>
      </c>
      <c r="H274" t="str">
        <f>Tabela3[[#This Row],[Justiça Restaurativa - 0148919-15.2024.8.16.6000]]</f>
        <v>SIM</v>
      </c>
      <c r="I274">
        <f>Tabela3[[#This Row],[Capacitação de Facilitadores 0148959-94.2024.8.16.6000]]</f>
        <v>0</v>
      </c>
      <c r="J274">
        <f>Tabela3[[#This Row],[Acessibilidade e Inclusão - 0148938-21.2024.8.16.6000]]</f>
        <v>0</v>
      </c>
      <c r="K274">
        <f>Tabela3[[#This Row],[Política de Prevenção e Enfrentamento do Assédio Moral, do Assédio Sexual e da Discriminação.0148908-83.2024.8.16.6000]]</f>
        <v>0</v>
      </c>
      <c r="L274">
        <f>Tabela3[[#This Row],[SOCIOAMBIENTAL]]</f>
        <v>0</v>
      </c>
      <c r="M274">
        <f>Tabela3[[#This Row],[SUSTENTABILIDADE
https://portal.tjpr.jus.br/portletforms/frm.do?idFormulario=7430
0017859-16.2024.8.16.6000]]</f>
        <v>0</v>
      </c>
      <c r="N274">
        <f>Tabela3[[#This Row],[CURSO PARA MAGISTRADOS]]</f>
        <v>0</v>
      </c>
      <c r="O274">
        <f>Tabela3[[#This Row],[LIVRO DE REGISTRO]]</f>
        <v>0</v>
      </c>
      <c r="P274">
        <f>Tabela3[[#This Row],[DATA DO ULTIMO REGISTRO]]</f>
        <v>0</v>
      </c>
      <c r="Q274">
        <f>Tabela3[[#This Row],[REG DE INSTRUTORES2]]</f>
        <v>0</v>
      </c>
      <c r="R274">
        <f>Tabela3[[#This Row],[REGISTRO DE INSTRUTORES NO SEI]]</f>
        <v>0</v>
      </c>
      <c r="S274">
        <f>Tabela3[[#This Row],[2021]]</f>
        <v>0</v>
      </c>
      <c r="T274">
        <f>Tabela3[[#This Row],[2022]]</f>
        <v>0</v>
      </c>
      <c r="U274">
        <f>Tabela3[[#This Row],[2023]]</f>
        <v>0</v>
      </c>
      <c r="V274">
        <f>Tabela3[[#This Row],[REGISTRO NO SEI/2024]]</f>
        <v>0</v>
      </c>
      <c r="W274">
        <f>Tabela3[[#This Row],[2024]]</f>
        <v>0</v>
      </c>
      <c r="X274">
        <f>Tabela3[[#This Row],[REGISTRO NO SEI/2025]]</f>
        <v>0</v>
      </c>
      <c r="Y274">
        <f>Tabela3[[#This Row],[TOTAL CERTIFICADOS EMITIDOS/2025]]</f>
        <v>0</v>
      </c>
      <c r="Z274">
        <f>Tabela3[[#This Row],[1º trim/2025]]</f>
        <v>0</v>
      </c>
      <c r="AA274">
        <f>Tabela3[[#This Row],[2º trim/2025]]</f>
        <v>0</v>
      </c>
      <c r="AB274">
        <f>Tabela3[[#This Row],[3º trim/2025]]</f>
        <v>0</v>
      </c>
      <c r="AC274">
        <f>Tabela3[[#This Row],[4º trim/2025]]</f>
        <v>0</v>
      </c>
    </row>
    <row r="275" spans="1:29" x14ac:dyDescent="0.25">
      <c r="A275" s="293">
        <f>Tabela3[[#This Row],[MODALIDADE]]</f>
        <v>0</v>
      </c>
      <c r="B275" s="293">
        <f>Tabela3[[#This Row],[ID DA PLANILHA]]</f>
        <v>274</v>
      </c>
      <c r="C275" s="293">
        <f>Tabela3[[#This Row],[ANO]]</f>
        <v>1</v>
      </c>
      <c r="D275" s="293">
        <f>Tabela3[[#This Row],[SEI]]</f>
        <v>0</v>
      </c>
      <c r="E275" s="294" t="str">
        <f>Tabela3[[#This Row],[NOME DO Curso]]</f>
        <v>JR - 24 a 27 de junho de 2019</v>
      </c>
      <c r="F275" s="294">
        <f>Tabela3[[#This Row],[NENHUMA CLASSIFICAÇÃO COPILOT]]</f>
        <v>0</v>
      </c>
      <c r="G275">
        <f>Tabela3[[#This Row],[Capacitação em Direitos Humanos, Gênero, Raça e Etnia; e em Depoimento Especial" - 0148945-13.2024.8.16.6000]]</f>
        <v>0</v>
      </c>
      <c r="H275" t="str">
        <f>Tabela3[[#This Row],[Justiça Restaurativa - 0148919-15.2024.8.16.6000]]</f>
        <v>SIM</v>
      </c>
      <c r="I275">
        <f>Tabela3[[#This Row],[Capacitação de Facilitadores 0148959-94.2024.8.16.6000]]</f>
        <v>0</v>
      </c>
      <c r="J275">
        <f>Tabela3[[#This Row],[Acessibilidade e Inclusão - 0148938-21.2024.8.16.6000]]</f>
        <v>0</v>
      </c>
      <c r="K275">
        <f>Tabela3[[#This Row],[Política de Prevenção e Enfrentamento do Assédio Moral, do Assédio Sexual e da Discriminação.0148908-83.2024.8.16.6000]]</f>
        <v>0</v>
      </c>
      <c r="L275">
        <f>Tabela3[[#This Row],[SOCIOAMBIENTAL]]</f>
        <v>0</v>
      </c>
      <c r="M275">
        <f>Tabela3[[#This Row],[SUSTENTABILIDADE
https://portal.tjpr.jus.br/portletforms/frm.do?idFormulario=7430
0017859-16.2024.8.16.6000]]</f>
        <v>0</v>
      </c>
      <c r="N275">
        <f>Tabela3[[#This Row],[CURSO PARA MAGISTRADOS]]</f>
        <v>0</v>
      </c>
      <c r="O275">
        <f>Tabela3[[#This Row],[LIVRO DE REGISTRO]]</f>
        <v>0</v>
      </c>
      <c r="P275">
        <f>Tabela3[[#This Row],[DATA DO ULTIMO REGISTRO]]</f>
        <v>0</v>
      </c>
      <c r="Q275">
        <f>Tabela3[[#This Row],[REG DE INSTRUTORES2]]</f>
        <v>0</v>
      </c>
      <c r="R275">
        <f>Tabela3[[#This Row],[REGISTRO DE INSTRUTORES NO SEI]]</f>
        <v>0</v>
      </c>
      <c r="S275">
        <f>Tabela3[[#This Row],[2021]]</f>
        <v>0</v>
      </c>
      <c r="T275">
        <f>Tabela3[[#This Row],[2022]]</f>
        <v>0</v>
      </c>
      <c r="U275">
        <f>Tabela3[[#This Row],[2023]]</f>
        <v>0</v>
      </c>
      <c r="V275">
        <f>Tabela3[[#This Row],[REGISTRO NO SEI/2024]]</f>
        <v>0</v>
      </c>
      <c r="W275">
        <f>Tabela3[[#This Row],[2024]]</f>
        <v>0</v>
      </c>
      <c r="X275">
        <f>Tabela3[[#This Row],[REGISTRO NO SEI/2025]]</f>
        <v>0</v>
      </c>
      <c r="Y275">
        <f>Tabela3[[#This Row],[TOTAL CERTIFICADOS EMITIDOS/2025]]</f>
        <v>0</v>
      </c>
      <c r="Z275">
        <f>Tabela3[[#This Row],[1º trim/2025]]</f>
        <v>0</v>
      </c>
      <c r="AA275">
        <f>Tabela3[[#This Row],[2º trim/2025]]</f>
        <v>0</v>
      </c>
      <c r="AB275">
        <f>Tabela3[[#This Row],[3º trim/2025]]</f>
        <v>0</v>
      </c>
      <c r="AC275">
        <f>Tabela3[[#This Row],[4º trim/2025]]</f>
        <v>0</v>
      </c>
    </row>
    <row r="276" spans="1:29" x14ac:dyDescent="0.25">
      <c r="A276" s="293">
        <f>Tabela3[[#This Row],[MODALIDADE]]</f>
        <v>0</v>
      </c>
      <c r="B276" s="293">
        <f>Tabela3[[#This Row],[ID DA PLANILHA]]</f>
        <v>275</v>
      </c>
      <c r="C276" s="293">
        <f>Tabela3[[#This Row],[ANO]]</f>
        <v>1</v>
      </c>
      <c r="D276" s="293">
        <f>Tabela3[[#This Row],[SEI]]</f>
        <v>0</v>
      </c>
      <c r="E276" s="294" t="str">
        <f>Tabela3[[#This Row],[NOME DO Curso]]</f>
        <v>JR - 25 a 28 de novembro de 2019</v>
      </c>
      <c r="F276" s="294">
        <f>Tabela3[[#This Row],[NENHUMA CLASSIFICAÇÃO COPILOT]]</f>
        <v>0</v>
      </c>
      <c r="G276">
        <f>Tabela3[[#This Row],[Capacitação em Direitos Humanos, Gênero, Raça e Etnia; e em Depoimento Especial" - 0148945-13.2024.8.16.6000]]</f>
        <v>0</v>
      </c>
      <c r="H276" t="str">
        <f>Tabela3[[#This Row],[Justiça Restaurativa - 0148919-15.2024.8.16.6000]]</f>
        <v>SIM</v>
      </c>
      <c r="I276">
        <f>Tabela3[[#This Row],[Capacitação de Facilitadores 0148959-94.2024.8.16.6000]]</f>
        <v>0</v>
      </c>
      <c r="J276">
        <f>Tabela3[[#This Row],[Acessibilidade e Inclusão - 0148938-21.2024.8.16.6000]]</f>
        <v>0</v>
      </c>
      <c r="K276">
        <f>Tabela3[[#This Row],[Política de Prevenção e Enfrentamento do Assédio Moral, do Assédio Sexual e da Discriminação.0148908-83.2024.8.16.6000]]</f>
        <v>0</v>
      </c>
      <c r="L276">
        <f>Tabela3[[#This Row],[SOCIOAMBIENTAL]]</f>
        <v>0</v>
      </c>
      <c r="M276">
        <f>Tabela3[[#This Row],[SUSTENTABILIDADE
https://portal.tjpr.jus.br/portletforms/frm.do?idFormulario=7430
0017859-16.2024.8.16.6000]]</f>
        <v>0</v>
      </c>
      <c r="N276">
        <f>Tabela3[[#This Row],[CURSO PARA MAGISTRADOS]]</f>
        <v>0</v>
      </c>
      <c r="O276">
        <f>Tabela3[[#This Row],[LIVRO DE REGISTRO]]</f>
        <v>0</v>
      </c>
      <c r="P276">
        <f>Tabela3[[#This Row],[DATA DO ULTIMO REGISTRO]]</f>
        <v>0</v>
      </c>
      <c r="Q276">
        <f>Tabela3[[#This Row],[REG DE INSTRUTORES2]]</f>
        <v>0</v>
      </c>
      <c r="R276">
        <f>Tabela3[[#This Row],[REGISTRO DE INSTRUTORES NO SEI]]</f>
        <v>0</v>
      </c>
      <c r="S276">
        <f>Tabela3[[#This Row],[2021]]</f>
        <v>0</v>
      </c>
      <c r="T276">
        <f>Tabela3[[#This Row],[2022]]</f>
        <v>0</v>
      </c>
      <c r="U276">
        <f>Tabela3[[#This Row],[2023]]</f>
        <v>0</v>
      </c>
      <c r="V276">
        <f>Tabela3[[#This Row],[REGISTRO NO SEI/2024]]</f>
        <v>0</v>
      </c>
      <c r="W276">
        <f>Tabela3[[#This Row],[2024]]</f>
        <v>0</v>
      </c>
      <c r="X276">
        <f>Tabela3[[#This Row],[REGISTRO NO SEI/2025]]</f>
        <v>0</v>
      </c>
      <c r="Y276">
        <f>Tabela3[[#This Row],[TOTAL CERTIFICADOS EMITIDOS/2025]]</f>
        <v>0</v>
      </c>
      <c r="Z276">
        <f>Tabela3[[#This Row],[1º trim/2025]]</f>
        <v>0</v>
      </c>
      <c r="AA276">
        <f>Tabela3[[#This Row],[2º trim/2025]]</f>
        <v>0</v>
      </c>
      <c r="AB276">
        <f>Tabela3[[#This Row],[3º trim/2025]]</f>
        <v>0</v>
      </c>
      <c r="AC276">
        <f>Tabela3[[#This Row],[4º trim/2025]]</f>
        <v>0</v>
      </c>
    </row>
    <row r="277" spans="1:29" x14ac:dyDescent="0.25">
      <c r="A277" s="293">
        <f>Tabela3[[#This Row],[MODALIDADE]]</f>
        <v>0</v>
      </c>
      <c r="B277" s="293">
        <f>Tabela3[[#This Row],[ID DA PLANILHA]]</f>
        <v>276</v>
      </c>
      <c r="C277" s="293">
        <f>Tabela3[[#This Row],[ANO]]</f>
        <v>1</v>
      </c>
      <c r="D277" s="293">
        <f>Tabela3[[#This Row],[SEI]]</f>
        <v>0</v>
      </c>
      <c r="E277" s="294" t="str">
        <f>Tabela3[[#This Row],[NOME DO Curso]]</f>
        <v>JR - 26 a 29 de agosto de 2019</v>
      </c>
      <c r="F277" s="294">
        <f>Tabela3[[#This Row],[NENHUMA CLASSIFICAÇÃO COPILOT]]</f>
        <v>0</v>
      </c>
      <c r="G277">
        <f>Tabela3[[#This Row],[Capacitação em Direitos Humanos, Gênero, Raça e Etnia; e em Depoimento Especial" - 0148945-13.2024.8.16.6000]]</f>
        <v>0</v>
      </c>
      <c r="H277" t="str">
        <f>Tabela3[[#This Row],[Justiça Restaurativa - 0148919-15.2024.8.16.6000]]</f>
        <v>SIM</v>
      </c>
      <c r="I277">
        <f>Tabela3[[#This Row],[Capacitação de Facilitadores 0148959-94.2024.8.16.6000]]</f>
        <v>0</v>
      </c>
      <c r="J277">
        <f>Tabela3[[#This Row],[Acessibilidade e Inclusão - 0148938-21.2024.8.16.6000]]</f>
        <v>0</v>
      </c>
      <c r="K277">
        <f>Tabela3[[#This Row],[Política de Prevenção e Enfrentamento do Assédio Moral, do Assédio Sexual e da Discriminação.0148908-83.2024.8.16.6000]]</f>
        <v>0</v>
      </c>
      <c r="L277">
        <f>Tabela3[[#This Row],[SOCIOAMBIENTAL]]</f>
        <v>0</v>
      </c>
      <c r="M277">
        <f>Tabela3[[#This Row],[SUSTENTABILIDADE
https://portal.tjpr.jus.br/portletforms/frm.do?idFormulario=7430
0017859-16.2024.8.16.6000]]</f>
        <v>0</v>
      </c>
      <c r="N277">
        <f>Tabela3[[#This Row],[CURSO PARA MAGISTRADOS]]</f>
        <v>0</v>
      </c>
      <c r="O277">
        <f>Tabela3[[#This Row],[LIVRO DE REGISTRO]]</f>
        <v>0</v>
      </c>
      <c r="P277">
        <f>Tabela3[[#This Row],[DATA DO ULTIMO REGISTRO]]</f>
        <v>0</v>
      </c>
      <c r="Q277">
        <f>Tabela3[[#This Row],[REG DE INSTRUTORES2]]</f>
        <v>0</v>
      </c>
      <c r="R277">
        <f>Tabela3[[#This Row],[REGISTRO DE INSTRUTORES NO SEI]]</f>
        <v>0</v>
      </c>
      <c r="S277">
        <f>Tabela3[[#This Row],[2021]]</f>
        <v>0</v>
      </c>
      <c r="T277">
        <f>Tabela3[[#This Row],[2022]]</f>
        <v>0</v>
      </c>
      <c r="U277">
        <f>Tabela3[[#This Row],[2023]]</f>
        <v>0</v>
      </c>
      <c r="V277">
        <f>Tabela3[[#This Row],[REGISTRO NO SEI/2024]]</f>
        <v>0</v>
      </c>
      <c r="W277">
        <f>Tabela3[[#This Row],[2024]]</f>
        <v>0</v>
      </c>
      <c r="X277">
        <f>Tabela3[[#This Row],[REGISTRO NO SEI/2025]]</f>
        <v>0</v>
      </c>
      <c r="Y277">
        <f>Tabela3[[#This Row],[TOTAL CERTIFICADOS EMITIDOS/2025]]</f>
        <v>0</v>
      </c>
      <c r="Z277">
        <f>Tabela3[[#This Row],[1º trim/2025]]</f>
        <v>0</v>
      </c>
      <c r="AA277">
        <f>Tabela3[[#This Row],[2º trim/2025]]</f>
        <v>0</v>
      </c>
      <c r="AB277">
        <f>Tabela3[[#This Row],[3º trim/2025]]</f>
        <v>0</v>
      </c>
      <c r="AC277">
        <f>Tabela3[[#This Row],[4º trim/2025]]</f>
        <v>0</v>
      </c>
    </row>
    <row r="278" spans="1:29" x14ac:dyDescent="0.25">
      <c r="A278" s="293">
        <f>Tabela3[[#This Row],[MODALIDADE]]</f>
        <v>0</v>
      </c>
      <c r="B278" s="293">
        <f>Tabela3[[#This Row],[ID DA PLANILHA]]</f>
        <v>277</v>
      </c>
      <c r="C278" s="293">
        <f>Tabela3[[#This Row],[ANO]]</f>
        <v>1</v>
      </c>
      <c r="D278" s="293">
        <f>Tabela3[[#This Row],[SEI]]</f>
        <v>0</v>
      </c>
      <c r="E278" s="294" t="str">
        <f>Tabela3[[#This Row],[NOME DO Curso]]</f>
        <v>JR - 26 a 29 de março de 2019</v>
      </c>
      <c r="F278" s="294">
        <f>Tabela3[[#This Row],[NENHUMA CLASSIFICAÇÃO COPILOT]]</f>
        <v>0</v>
      </c>
      <c r="G278">
        <f>Tabela3[[#This Row],[Capacitação em Direitos Humanos, Gênero, Raça e Etnia; e em Depoimento Especial" - 0148945-13.2024.8.16.6000]]</f>
        <v>0</v>
      </c>
      <c r="H278" t="str">
        <f>Tabela3[[#This Row],[Justiça Restaurativa - 0148919-15.2024.8.16.6000]]</f>
        <v>SIM</v>
      </c>
      <c r="I278">
        <f>Tabela3[[#This Row],[Capacitação de Facilitadores 0148959-94.2024.8.16.6000]]</f>
        <v>0</v>
      </c>
      <c r="J278">
        <f>Tabela3[[#This Row],[Acessibilidade e Inclusão - 0148938-21.2024.8.16.6000]]</f>
        <v>0</v>
      </c>
      <c r="K278">
        <f>Tabela3[[#This Row],[Política de Prevenção e Enfrentamento do Assédio Moral, do Assédio Sexual e da Discriminação.0148908-83.2024.8.16.6000]]</f>
        <v>0</v>
      </c>
      <c r="L278">
        <f>Tabela3[[#This Row],[SOCIOAMBIENTAL]]</f>
        <v>0</v>
      </c>
      <c r="M278">
        <f>Tabela3[[#This Row],[SUSTENTABILIDADE
https://portal.tjpr.jus.br/portletforms/frm.do?idFormulario=7430
0017859-16.2024.8.16.6000]]</f>
        <v>0</v>
      </c>
      <c r="N278">
        <f>Tabela3[[#This Row],[CURSO PARA MAGISTRADOS]]</f>
        <v>0</v>
      </c>
      <c r="O278">
        <f>Tabela3[[#This Row],[LIVRO DE REGISTRO]]</f>
        <v>0</v>
      </c>
      <c r="P278">
        <f>Tabela3[[#This Row],[DATA DO ULTIMO REGISTRO]]</f>
        <v>0</v>
      </c>
      <c r="Q278">
        <f>Tabela3[[#This Row],[REG DE INSTRUTORES2]]</f>
        <v>0</v>
      </c>
      <c r="R278">
        <f>Tabela3[[#This Row],[REGISTRO DE INSTRUTORES NO SEI]]</f>
        <v>0</v>
      </c>
      <c r="S278">
        <f>Tabela3[[#This Row],[2021]]</f>
        <v>0</v>
      </c>
      <c r="T278">
        <f>Tabela3[[#This Row],[2022]]</f>
        <v>0</v>
      </c>
      <c r="U278">
        <f>Tabela3[[#This Row],[2023]]</f>
        <v>0</v>
      </c>
      <c r="V278">
        <f>Tabela3[[#This Row],[REGISTRO NO SEI/2024]]</f>
        <v>0</v>
      </c>
      <c r="W278">
        <f>Tabela3[[#This Row],[2024]]</f>
        <v>0</v>
      </c>
      <c r="X278">
        <f>Tabela3[[#This Row],[REGISTRO NO SEI/2025]]</f>
        <v>0</v>
      </c>
      <c r="Y278">
        <f>Tabela3[[#This Row],[TOTAL CERTIFICADOS EMITIDOS/2025]]</f>
        <v>0</v>
      </c>
      <c r="Z278">
        <f>Tabela3[[#This Row],[1º trim/2025]]</f>
        <v>0</v>
      </c>
      <c r="AA278">
        <f>Tabela3[[#This Row],[2º trim/2025]]</f>
        <v>0</v>
      </c>
      <c r="AB278">
        <f>Tabela3[[#This Row],[3º trim/2025]]</f>
        <v>0</v>
      </c>
      <c r="AC278">
        <f>Tabela3[[#This Row],[4º trim/2025]]</f>
        <v>0</v>
      </c>
    </row>
    <row r="279" spans="1:29" x14ac:dyDescent="0.25">
      <c r="A279" s="293">
        <f>Tabela3[[#This Row],[MODALIDADE]]</f>
        <v>0</v>
      </c>
      <c r="B279" s="293">
        <f>Tabela3[[#This Row],[ID DA PLANILHA]]</f>
        <v>278</v>
      </c>
      <c r="C279" s="293">
        <f>Tabela3[[#This Row],[ANO]]</f>
        <v>1</v>
      </c>
      <c r="D279" s="293">
        <f>Tabela3[[#This Row],[SEI]]</f>
        <v>0</v>
      </c>
      <c r="E279" s="294" t="str">
        <f>Tabela3[[#This Row],[NOME DO Curso]]</f>
        <v>JR - 27 a 30 de janeiro de 2020</v>
      </c>
      <c r="F279" s="294">
        <f>Tabela3[[#This Row],[NENHUMA CLASSIFICAÇÃO COPILOT]]</f>
        <v>0</v>
      </c>
      <c r="G279">
        <f>Tabela3[[#This Row],[Capacitação em Direitos Humanos, Gênero, Raça e Etnia; e em Depoimento Especial" - 0148945-13.2024.8.16.6000]]</f>
        <v>0</v>
      </c>
      <c r="H279" t="str">
        <f>Tabela3[[#This Row],[Justiça Restaurativa - 0148919-15.2024.8.16.6000]]</f>
        <v>SIM</v>
      </c>
      <c r="I279">
        <f>Tabela3[[#This Row],[Capacitação de Facilitadores 0148959-94.2024.8.16.6000]]</f>
        <v>0</v>
      </c>
      <c r="J279">
        <f>Tabela3[[#This Row],[Acessibilidade e Inclusão - 0148938-21.2024.8.16.6000]]</f>
        <v>0</v>
      </c>
      <c r="K279">
        <f>Tabela3[[#This Row],[Política de Prevenção e Enfrentamento do Assédio Moral, do Assédio Sexual e da Discriminação.0148908-83.2024.8.16.6000]]</f>
        <v>0</v>
      </c>
      <c r="L279">
        <f>Tabela3[[#This Row],[SOCIOAMBIENTAL]]</f>
        <v>0</v>
      </c>
      <c r="M279">
        <f>Tabela3[[#This Row],[SUSTENTABILIDADE
https://portal.tjpr.jus.br/portletforms/frm.do?idFormulario=7430
0017859-16.2024.8.16.6000]]</f>
        <v>0</v>
      </c>
      <c r="N279">
        <f>Tabela3[[#This Row],[CURSO PARA MAGISTRADOS]]</f>
        <v>0</v>
      </c>
      <c r="O279">
        <f>Tabela3[[#This Row],[LIVRO DE REGISTRO]]</f>
        <v>0</v>
      </c>
      <c r="P279">
        <f>Tabela3[[#This Row],[DATA DO ULTIMO REGISTRO]]</f>
        <v>0</v>
      </c>
      <c r="Q279">
        <f>Tabela3[[#This Row],[REG DE INSTRUTORES2]]</f>
        <v>0</v>
      </c>
      <c r="R279">
        <f>Tabela3[[#This Row],[REGISTRO DE INSTRUTORES NO SEI]]</f>
        <v>0</v>
      </c>
      <c r="S279">
        <f>Tabela3[[#This Row],[2021]]</f>
        <v>0</v>
      </c>
      <c r="T279">
        <f>Tabela3[[#This Row],[2022]]</f>
        <v>0</v>
      </c>
      <c r="U279">
        <f>Tabela3[[#This Row],[2023]]</f>
        <v>0</v>
      </c>
      <c r="V279">
        <f>Tabela3[[#This Row],[REGISTRO NO SEI/2024]]</f>
        <v>0</v>
      </c>
      <c r="W279">
        <f>Tabela3[[#This Row],[2024]]</f>
        <v>0</v>
      </c>
      <c r="X279">
        <f>Tabela3[[#This Row],[REGISTRO NO SEI/2025]]</f>
        <v>0</v>
      </c>
      <c r="Y279">
        <f>Tabela3[[#This Row],[TOTAL CERTIFICADOS EMITIDOS/2025]]</f>
        <v>0</v>
      </c>
      <c r="Z279">
        <f>Tabela3[[#This Row],[1º trim/2025]]</f>
        <v>0</v>
      </c>
      <c r="AA279">
        <f>Tabela3[[#This Row],[2º trim/2025]]</f>
        <v>0</v>
      </c>
      <c r="AB279">
        <f>Tabela3[[#This Row],[3º trim/2025]]</f>
        <v>0</v>
      </c>
      <c r="AC279">
        <f>Tabela3[[#This Row],[4º trim/2025]]</f>
        <v>0</v>
      </c>
    </row>
    <row r="280" spans="1:29" x14ac:dyDescent="0.25">
      <c r="A280" s="293">
        <f>Tabela3[[#This Row],[MODALIDADE]]</f>
        <v>0</v>
      </c>
      <c r="B280" s="293">
        <f>Tabela3[[#This Row],[ID DA PLANILHA]]</f>
        <v>279</v>
      </c>
      <c r="C280" s="293">
        <f>Tabela3[[#This Row],[ANO]]</f>
        <v>1</v>
      </c>
      <c r="D280" s="293">
        <f>Tabela3[[#This Row],[SEI]]</f>
        <v>0</v>
      </c>
      <c r="E280" s="294" t="str">
        <f>Tabela3[[#This Row],[NOME DO Curso]]</f>
        <v>JR - 28 a 31 de outubro de 2019</v>
      </c>
      <c r="F280" s="294">
        <f>Tabela3[[#This Row],[NENHUMA CLASSIFICAÇÃO COPILOT]]</f>
        <v>0</v>
      </c>
      <c r="G280">
        <f>Tabela3[[#This Row],[Capacitação em Direitos Humanos, Gênero, Raça e Etnia; e em Depoimento Especial" - 0148945-13.2024.8.16.6000]]</f>
        <v>0</v>
      </c>
      <c r="H280" t="str">
        <f>Tabela3[[#This Row],[Justiça Restaurativa - 0148919-15.2024.8.16.6000]]</f>
        <v>SIM</v>
      </c>
      <c r="I280">
        <f>Tabela3[[#This Row],[Capacitação de Facilitadores 0148959-94.2024.8.16.6000]]</f>
        <v>0</v>
      </c>
      <c r="J280">
        <f>Tabela3[[#This Row],[Acessibilidade e Inclusão - 0148938-21.2024.8.16.6000]]</f>
        <v>0</v>
      </c>
      <c r="K280">
        <f>Tabela3[[#This Row],[Política de Prevenção e Enfrentamento do Assédio Moral, do Assédio Sexual e da Discriminação.0148908-83.2024.8.16.6000]]</f>
        <v>0</v>
      </c>
      <c r="L280">
        <f>Tabela3[[#This Row],[SOCIOAMBIENTAL]]</f>
        <v>0</v>
      </c>
      <c r="M280">
        <f>Tabela3[[#This Row],[SUSTENTABILIDADE
https://portal.tjpr.jus.br/portletforms/frm.do?idFormulario=7430
0017859-16.2024.8.16.6000]]</f>
        <v>0</v>
      </c>
      <c r="N280">
        <f>Tabela3[[#This Row],[CURSO PARA MAGISTRADOS]]</f>
        <v>0</v>
      </c>
      <c r="O280">
        <f>Tabela3[[#This Row],[LIVRO DE REGISTRO]]</f>
        <v>0</v>
      </c>
      <c r="P280">
        <f>Tabela3[[#This Row],[DATA DO ULTIMO REGISTRO]]</f>
        <v>0</v>
      </c>
      <c r="Q280">
        <f>Tabela3[[#This Row],[REG DE INSTRUTORES2]]</f>
        <v>0</v>
      </c>
      <c r="R280">
        <f>Tabela3[[#This Row],[REGISTRO DE INSTRUTORES NO SEI]]</f>
        <v>0</v>
      </c>
      <c r="S280">
        <f>Tabela3[[#This Row],[2021]]</f>
        <v>0</v>
      </c>
      <c r="T280">
        <f>Tabela3[[#This Row],[2022]]</f>
        <v>0</v>
      </c>
      <c r="U280">
        <f>Tabela3[[#This Row],[2023]]</f>
        <v>0</v>
      </c>
      <c r="V280">
        <f>Tabela3[[#This Row],[REGISTRO NO SEI/2024]]</f>
        <v>0</v>
      </c>
      <c r="W280">
        <f>Tabela3[[#This Row],[2024]]</f>
        <v>0</v>
      </c>
      <c r="X280">
        <f>Tabela3[[#This Row],[REGISTRO NO SEI/2025]]</f>
        <v>0</v>
      </c>
      <c r="Y280">
        <f>Tabela3[[#This Row],[TOTAL CERTIFICADOS EMITIDOS/2025]]</f>
        <v>0</v>
      </c>
      <c r="Z280">
        <f>Tabela3[[#This Row],[1º trim/2025]]</f>
        <v>0</v>
      </c>
      <c r="AA280">
        <f>Tabela3[[#This Row],[2º trim/2025]]</f>
        <v>0</v>
      </c>
      <c r="AB280">
        <f>Tabela3[[#This Row],[3º trim/2025]]</f>
        <v>0</v>
      </c>
      <c r="AC280">
        <f>Tabela3[[#This Row],[4º trim/2025]]</f>
        <v>0</v>
      </c>
    </row>
    <row r="281" spans="1:29" x14ac:dyDescent="0.25">
      <c r="A281" s="293">
        <f>Tabela3[[#This Row],[MODALIDADE]]</f>
        <v>0</v>
      </c>
      <c r="B281" s="293">
        <f>Tabela3[[#This Row],[ID DA PLANILHA]]</f>
        <v>280</v>
      </c>
      <c r="C281" s="293">
        <f>Tabela3[[#This Row],[ANO]]</f>
        <v>1</v>
      </c>
      <c r="D281" s="293">
        <f>Tabela3[[#This Row],[SEI]]</f>
        <v>0</v>
      </c>
      <c r="E281" s="294" t="str">
        <f>Tabela3[[#This Row],[NOME DO Curso]]</f>
        <v>JR - 30 de julho a 02 de agosto de 2019</v>
      </c>
      <c r="F281" s="294">
        <f>Tabela3[[#This Row],[NENHUMA CLASSIFICAÇÃO COPILOT]]</f>
        <v>0</v>
      </c>
      <c r="G281">
        <f>Tabela3[[#This Row],[Capacitação em Direitos Humanos, Gênero, Raça e Etnia; e em Depoimento Especial" - 0148945-13.2024.8.16.6000]]</f>
        <v>0</v>
      </c>
      <c r="H281" t="str">
        <f>Tabela3[[#This Row],[Justiça Restaurativa - 0148919-15.2024.8.16.6000]]</f>
        <v>SIM</v>
      </c>
      <c r="I281">
        <f>Tabela3[[#This Row],[Capacitação de Facilitadores 0148959-94.2024.8.16.6000]]</f>
        <v>0</v>
      </c>
      <c r="J281">
        <f>Tabela3[[#This Row],[Acessibilidade e Inclusão - 0148938-21.2024.8.16.6000]]</f>
        <v>0</v>
      </c>
      <c r="K281">
        <f>Tabela3[[#This Row],[Política de Prevenção e Enfrentamento do Assédio Moral, do Assédio Sexual e da Discriminação.0148908-83.2024.8.16.6000]]</f>
        <v>0</v>
      </c>
      <c r="L281">
        <f>Tabela3[[#This Row],[SOCIOAMBIENTAL]]</f>
        <v>0</v>
      </c>
      <c r="M281">
        <f>Tabela3[[#This Row],[SUSTENTABILIDADE
https://portal.tjpr.jus.br/portletforms/frm.do?idFormulario=7430
0017859-16.2024.8.16.6000]]</f>
        <v>0</v>
      </c>
      <c r="N281">
        <f>Tabela3[[#This Row],[CURSO PARA MAGISTRADOS]]</f>
        <v>0</v>
      </c>
      <c r="O281">
        <f>Tabela3[[#This Row],[LIVRO DE REGISTRO]]</f>
        <v>0</v>
      </c>
      <c r="P281">
        <f>Tabela3[[#This Row],[DATA DO ULTIMO REGISTRO]]</f>
        <v>0</v>
      </c>
      <c r="Q281">
        <f>Tabela3[[#This Row],[REG DE INSTRUTORES2]]</f>
        <v>0</v>
      </c>
      <c r="R281">
        <f>Tabela3[[#This Row],[REGISTRO DE INSTRUTORES NO SEI]]</f>
        <v>0</v>
      </c>
      <c r="S281">
        <f>Tabela3[[#This Row],[2021]]</f>
        <v>0</v>
      </c>
      <c r="T281">
        <f>Tabela3[[#This Row],[2022]]</f>
        <v>0</v>
      </c>
      <c r="U281">
        <f>Tabela3[[#This Row],[2023]]</f>
        <v>0</v>
      </c>
      <c r="V281">
        <f>Tabela3[[#This Row],[REGISTRO NO SEI/2024]]</f>
        <v>0</v>
      </c>
      <c r="W281">
        <f>Tabela3[[#This Row],[2024]]</f>
        <v>0</v>
      </c>
      <c r="X281">
        <f>Tabela3[[#This Row],[REGISTRO NO SEI/2025]]</f>
        <v>0</v>
      </c>
      <c r="Y281">
        <f>Tabela3[[#This Row],[TOTAL CERTIFICADOS EMITIDOS/2025]]</f>
        <v>0</v>
      </c>
      <c r="Z281">
        <f>Tabela3[[#This Row],[1º trim/2025]]</f>
        <v>0</v>
      </c>
      <c r="AA281">
        <f>Tabela3[[#This Row],[2º trim/2025]]</f>
        <v>0</v>
      </c>
      <c r="AB281">
        <f>Tabela3[[#This Row],[3º trim/2025]]</f>
        <v>0</v>
      </c>
      <c r="AC281">
        <f>Tabela3[[#This Row],[4º trim/2025]]</f>
        <v>0</v>
      </c>
    </row>
    <row r="282" spans="1:29" x14ac:dyDescent="0.25">
      <c r="A282" s="293">
        <f>Tabela3[[#This Row],[MODALIDADE]]</f>
        <v>0</v>
      </c>
      <c r="B282" s="293">
        <f>Tabela3[[#This Row],[ID DA PLANILHA]]</f>
        <v>281</v>
      </c>
      <c r="C282" s="293">
        <f>Tabela3[[#This Row],[ANO]]</f>
        <v>1</v>
      </c>
      <c r="D282" s="293">
        <f>Tabela3[[#This Row],[SEI]]</f>
        <v>0</v>
      </c>
      <c r="E282" s="294" t="str">
        <f>Tabela3[[#This Row],[NOME DO Curso]]</f>
        <v>JR - DEASE - Curitiba - 07 a 10 de outubro de 2019</v>
      </c>
      <c r="F282" s="294">
        <f>Tabela3[[#This Row],[NENHUMA CLASSIFICAÇÃO COPILOT]]</f>
        <v>0</v>
      </c>
      <c r="G282">
        <f>Tabela3[[#This Row],[Capacitação em Direitos Humanos, Gênero, Raça e Etnia; e em Depoimento Especial" - 0148945-13.2024.8.16.6000]]</f>
        <v>0</v>
      </c>
      <c r="H282" t="str">
        <f>Tabela3[[#This Row],[Justiça Restaurativa - 0148919-15.2024.8.16.6000]]</f>
        <v>SIM</v>
      </c>
      <c r="I282">
        <f>Tabela3[[#This Row],[Capacitação de Facilitadores 0148959-94.2024.8.16.6000]]</f>
        <v>0</v>
      </c>
      <c r="J282">
        <f>Tabela3[[#This Row],[Acessibilidade e Inclusão - 0148938-21.2024.8.16.6000]]</f>
        <v>0</v>
      </c>
      <c r="K282">
        <f>Tabela3[[#This Row],[Política de Prevenção e Enfrentamento do Assédio Moral, do Assédio Sexual e da Discriminação.0148908-83.2024.8.16.6000]]</f>
        <v>0</v>
      </c>
      <c r="L282">
        <f>Tabela3[[#This Row],[SOCIOAMBIENTAL]]</f>
        <v>0</v>
      </c>
      <c r="M282">
        <f>Tabela3[[#This Row],[SUSTENTABILIDADE
https://portal.tjpr.jus.br/portletforms/frm.do?idFormulario=7430
0017859-16.2024.8.16.6000]]</f>
        <v>0</v>
      </c>
      <c r="N282">
        <f>Tabela3[[#This Row],[CURSO PARA MAGISTRADOS]]</f>
        <v>0</v>
      </c>
      <c r="O282">
        <f>Tabela3[[#This Row],[LIVRO DE REGISTRO]]</f>
        <v>0</v>
      </c>
      <c r="P282">
        <f>Tabela3[[#This Row],[DATA DO ULTIMO REGISTRO]]</f>
        <v>0</v>
      </c>
      <c r="Q282">
        <f>Tabela3[[#This Row],[REG DE INSTRUTORES2]]</f>
        <v>0</v>
      </c>
      <c r="R282">
        <f>Tabela3[[#This Row],[REGISTRO DE INSTRUTORES NO SEI]]</f>
        <v>0</v>
      </c>
      <c r="S282">
        <f>Tabela3[[#This Row],[2021]]</f>
        <v>0</v>
      </c>
      <c r="T282">
        <f>Tabela3[[#This Row],[2022]]</f>
        <v>0</v>
      </c>
      <c r="U282">
        <f>Tabela3[[#This Row],[2023]]</f>
        <v>0</v>
      </c>
      <c r="V282">
        <f>Tabela3[[#This Row],[REGISTRO NO SEI/2024]]</f>
        <v>0</v>
      </c>
      <c r="W282">
        <f>Tabela3[[#This Row],[2024]]</f>
        <v>0</v>
      </c>
      <c r="X282">
        <f>Tabela3[[#This Row],[REGISTRO NO SEI/2025]]</f>
        <v>0</v>
      </c>
      <c r="Y282">
        <f>Tabela3[[#This Row],[TOTAL CERTIFICADOS EMITIDOS/2025]]</f>
        <v>0</v>
      </c>
      <c r="Z282">
        <f>Tabela3[[#This Row],[1º trim/2025]]</f>
        <v>0</v>
      </c>
      <c r="AA282">
        <f>Tabela3[[#This Row],[2º trim/2025]]</f>
        <v>0</v>
      </c>
      <c r="AB282">
        <f>Tabela3[[#This Row],[3º trim/2025]]</f>
        <v>0</v>
      </c>
      <c r="AC282">
        <f>Tabela3[[#This Row],[4º trim/2025]]</f>
        <v>0</v>
      </c>
    </row>
    <row r="283" spans="1:29" x14ac:dyDescent="0.25">
      <c r="A283" s="293">
        <f>Tabela3[[#This Row],[MODALIDADE]]</f>
        <v>0</v>
      </c>
      <c r="B283" s="293">
        <f>Tabela3[[#This Row],[ID DA PLANILHA]]</f>
        <v>282</v>
      </c>
      <c r="C283" s="293">
        <f>Tabela3[[#This Row],[ANO]]</f>
        <v>1</v>
      </c>
      <c r="D283" s="293">
        <f>Tabela3[[#This Row],[SEI]]</f>
        <v>0</v>
      </c>
      <c r="E283" s="294" t="str">
        <f>Tabela3[[#This Row],[NOME DO Curso]]</f>
        <v>JR - DEASE - Londrina - 18 a 21 de novembro de 2019</v>
      </c>
      <c r="F283" s="294">
        <f>Tabela3[[#This Row],[NENHUMA CLASSIFICAÇÃO COPILOT]]</f>
        <v>0</v>
      </c>
      <c r="G283">
        <f>Tabela3[[#This Row],[Capacitação em Direitos Humanos, Gênero, Raça e Etnia; e em Depoimento Especial" - 0148945-13.2024.8.16.6000]]</f>
        <v>0</v>
      </c>
      <c r="H283" t="str">
        <f>Tabela3[[#This Row],[Justiça Restaurativa - 0148919-15.2024.8.16.6000]]</f>
        <v>SIM</v>
      </c>
      <c r="I283">
        <f>Tabela3[[#This Row],[Capacitação de Facilitadores 0148959-94.2024.8.16.6000]]</f>
        <v>0</v>
      </c>
      <c r="J283">
        <f>Tabela3[[#This Row],[Acessibilidade e Inclusão - 0148938-21.2024.8.16.6000]]</f>
        <v>0</v>
      </c>
      <c r="K283">
        <f>Tabela3[[#This Row],[Política de Prevenção e Enfrentamento do Assédio Moral, do Assédio Sexual e da Discriminação.0148908-83.2024.8.16.6000]]</f>
        <v>0</v>
      </c>
      <c r="L283">
        <f>Tabela3[[#This Row],[SOCIOAMBIENTAL]]</f>
        <v>0</v>
      </c>
      <c r="M283">
        <f>Tabela3[[#This Row],[SUSTENTABILIDADE
https://portal.tjpr.jus.br/portletforms/frm.do?idFormulario=7430
0017859-16.2024.8.16.6000]]</f>
        <v>0</v>
      </c>
      <c r="N283">
        <f>Tabela3[[#This Row],[CURSO PARA MAGISTRADOS]]</f>
        <v>0</v>
      </c>
      <c r="O283">
        <f>Tabela3[[#This Row],[LIVRO DE REGISTRO]]</f>
        <v>0</v>
      </c>
      <c r="P283">
        <f>Tabela3[[#This Row],[DATA DO ULTIMO REGISTRO]]</f>
        <v>0</v>
      </c>
      <c r="Q283">
        <f>Tabela3[[#This Row],[REG DE INSTRUTORES2]]</f>
        <v>0</v>
      </c>
      <c r="R283">
        <f>Tabela3[[#This Row],[REGISTRO DE INSTRUTORES NO SEI]]</f>
        <v>0</v>
      </c>
      <c r="S283">
        <f>Tabela3[[#This Row],[2021]]</f>
        <v>0</v>
      </c>
      <c r="T283">
        <f>Tabela3[[#This Row],[2022]]</f>
        <v>0</v>
      </c>
      <c r="U283">
        <f>Tabela3[[#This Row],[2023]]</f>
        <v>0</v>
      </c>
      <c r="V283">
        <f>Tabela3[[#This Row],[REGISTRO NO SEI/2024]]</f>
        <v>0</v>
      </c>
      <c r="W283">
        <f>Tabela3[[#This Row],[2024]]</f>
        <v>0</v>
      </c>
      <c r="X283">
        <f>Tabela3[[#This Row],[REGISTRO NO SEI/2025]]</f>
        <v>0</v>
      </c>
      <c r="Y283">
        <f>Tabela3[[#This Row],[TOTAL CERTIFICADOS EMITIDOS/2025]]</f>
        <v>0</v>
      </c>
      <c r="Z283">
        <f>Tabela3[[#This Row],[1º trim/2025]]</f>
        <v>0</v>
      </c>
      <c r="AA283">
        <f>Tabela3[[#This Row],[2º trim/2025]]</f>
        <v>0</v>
      </c>
      <c r="AB283">
        <f>Tabela3[[#This Row],[3º trim/2025]]</f>
        <v>0</v>
      </c>
      <c r="AC283">
        <f>Tabela3[[#This Row],[4º trim/2025]]</f>
        <v>0</v>
      </c>
    </row>
    <row r="284" spans="1:29" x14ac:dyDescent="0.25">
      <c r="A284" s="293">
        <f>Tabela3[[#This Row],[MODALIDADE]]</f>
        <v>0</v>
      </c>
      <c r="B284" s="293">
        <f>Tabela3[[#This Row],[ID DA PLANILHA]]</f>
        <v>283</v>
      </c>
      <c r="C284" s="293">
        <f>Tabela3[[#This Row],[ANO]]</f>
        <v>1</v>
      </c>
      <c r="D284" s="293">
        <f>Tabela3[[#This Row],[SEI]]</f>
        <v>0</v>
      </c>
      <c r="E284" s="294" t="str">
        <f>Tabela3[[#This Row],[NOME DO Curso]]</f>
        <v>JR - DEASE - Toledo - 11 a 14 de novembro de 2019</v>
      </c>
      <c r="F284" s="294">
        <f>Tabela3[[#This Row],[NENHUMA CLASSIFICAÇÃO COPILOT]]</f>
        <v>0</v>
      </c>
      <c r="G284">
        <f>Tabela3[[#This Row],[Capacitação em Direitos Humanos, Gênero, Raça e Etnia; e em Depoimento Especial" - 0148945-13.2024.8.16.6000]]</f>
        <v>0</v>
      </c>
      <c r="H284" t="str">
        <f>Tabela3[[#This Row],[Justiça Restaurativa - 0148919-15.2024.8.16.6000]]</f>
        <v>SIM</v>
      </c>
      <c r="I284">
        <f>Tabela3[[#This Row],[Capacitação de Facilitadores 0148959-94.2024.8.16.6000]]</f>
        <v>0</v>
      </c>
      <c r="J284">
        <f>Tabela3[[#This Row],[Acessibilidade e Inclusão - 0148938-21.2024.8.16.6000]]</f>
        <v>0</v>
      </c>
      <c r="K284">
        <f>Tabela3[[#This Row],[Política de Prevenção e Enfrentamento do Assédio Moral, do Assédio Sexual e da Discriminação.0148908-83.2024.8.16.6000]]</f>
        <v>0</v>
      </c>
      <c r="L284">
        <f>Tabela3[[#This Row],[SOCIOAMBIENTAL]]</f>
        <v>0</v>
      </c>
      <c r="M284">
        <f>Tabela3[[#This Row],[SUSTENTABILIDADE
https://portal.tjpr.jus.br/portletforms/frm.do?idFormulario=7430
0017859-16.2024.8.16.6000]]</f>
        <v>0</v>
      </c>
      <c r="N284">
        <f>Tabela3[[#This Row],[CURSO PARA MAGISTRADOS]]</f>
        <v>0</v>
      </c>
      <c r="O284">
        <f>Tabela3[[#This Row],[LIVRO DE REGISTRO]]</f>
        <v>0</v>
      </c>
      <c r="P284">
        <f>Tabela3[[#This Row],[DATA DO ULTIMO REGISTRO]]</f>
        <v>0</v>
      </c>
      <c r="Q284">
        <f>Tabela3[[#This Row],[REG DE INSTRUTORES2]]</f>
        <v>0</v>
      </c>
      <c r="R284">
        <f>Tabela3[[#This Row],[REGISTRO DE INSTRUTORES NO SEI]]</f>
        <v>0</v>
      </c>
      <c r="S284">
        <f>Tabela3[[#This Row],[2021]]</f>
        <v>0</v>
      </c>
      <c r="T284">
        <f>Tabela3[[#This Row],[2022]]</f>
        <v>0</v>
      </c>
      <c r="U284">
        <f>Tabela3[[#This Row],[2023]]</f>
        <v>0</v>
      </c>
      <c r="V284">
        <f>Tabela3[[#This Row],[REGISTRO NO SEI/2024]]</f>
        <v>0</v>
      </c>
      <c r="W284">
        <f>Tabela3[[#This Row],[2024]]</f>
        <v>0</v>
      </c>
      <c r="X284">
        <f>Tabela3[[#This Row],[REGISTRO NO SEI/2025]]</f>
        <v>0</v>
      </c>
      <c r="Y284">
        <f>Tabela3[[#This Row],[TOTAL CERTIFICADOS EMITIDOS/2025]]</f>
        <v>0</v>
      </c>
      <c r="Z284">
        <f>Tabela3[[#This Row],[1º trim/2025]]</f>
        <v>0</v>
      </c>
      <c r="AA284">
        <f>Tabela3[[#This Row],[2º trim/2025]]</f>
        <v>0</v>
      </c>
      <c r="AB284">
        <f>Tabela3[[#This Row],[3º trim/2025]]</f>
        <v>0</v>
      </c>
      <c r="AC284">
        <f>Tabela3[[#This Row],[4º trim/2025]]</f>
        <v>0</v>
      </c>
    </row>
    <row r="285" spans="1:29" x14ac:dyDescent="0.25">
      <c r="A285" s="293">
        <f>Tabela3[[#This Row],[MODALIDADE]]</f>
        <v>0</v>
      </c>
      <c r="B285" s="293">
        <f>Tabela3[[#This Row],[ID DA PLANILHA]]</f>
        <v>284</v>
      </c>
      <c r="C285" s="293">
        <f>Tabela3[[#This Row],[ANO]]</f>
        <v>1</v>
      </c>
      <c r="D285" s="293">
        <f>Tabela3[[#This Row],[SEI]]</f>
        <v>0</v>
      </c>
      <c r="E285" s="294" t="str">
        <f>Tabela3[[#This Row],[NOME DO Curso]]</f>
        <v>Justiça Restaurativa - Irati - 22 a 25 de maio de 2018 Sumário</v>
      </c>
      <c r="F285" s="294">
        <f>Tabela3[[#This Row],[NENHUMA CLASSIFICAÇÃO COPILOT]]</f>
        <v>0</v>
      </c>
      <c r="G285">
        <f>Tabela3[[#This Row],[Capacitação em Direitos Humanos, Gênero, Raça e Etnia; e em Depoimento Especial" - 0148945-13.2024.8.16.6000]]</f>
        <v>0</v>
      </c>
      <c r="H285" t="str">
        <f>Tabela3[[#This Row],[Justiça Restaurativa - 0148919-15.2024.8.16.6000]]</f>
        <v>SIM</v>
      </c>
      <c r="I285">
        <f>Tabela3[[#This Row],[Capacitação de Facilitadores 0148959-94.2024.8.16.6000]]</f>
        <v>0</v>
      </c>
      <c r="J285">
        <f>Tabela3[[#This Row],[Acessibilidade e Inclusão - 0148938-21.2024.8.16.6000]]</f>
        <v>0</v>
      </c>
      <c r="K285">
        <f>Tabela3[[#This Row],[Política de Prevenção e Enfrentamento do Assédio Moral, do Assédio Sexual e da Discriminação.0148908-83.2024.8.16.6000]]</f>
        <v>0</v>
      </c>
      <c r="L285">
        <f>Tabela3[[#This Row],[SOCIOAMBIENTAL]]</f>
        <v>0</v>
      </c>
      <c r="M285">
        <f>Tabela3[[#This Row],[SUSTENTABILIDADE
https://portal.tjpr.jus.br/portletforms/frm.do?idFormulario=7430
0017859-16.2024.8.16.6000]]</f>
        <v>0</v>
      </c>
      <c r="N285">
        <f>Tabela3[[#This Row],[CURSO PARA MAGISTRADOS]]</f>
        <v>0</v>
      </c>
      <c r="O285">
        <f>Tabela3[[#This Row],[LIVRO DE REGISTRO]]</f>
        <v>0</v>
      </c>
      <c r="P285">
        <f>Tabela3[[#This Row],[DATA DO ULTIMO REGISTRO]]</f>
        <v>0</v>
      </c>
      <c r="Q285">
        <f>Tabela3[[#This Row],[REG DE INSTRUTORES2]]</f>
        <v>0</v>
      </c>
      <c r="R285">
        <f>Tabela3[[#This Row],[REGISTRO DE INSTRUTORES NO SEI]]</f>
        <v>0</v>
      </c>
      <c r="S285">
        <f>Tabela3[[#This Row],[2021]]</f>
        <v>0</v>
      </c>
      <c r="T285">
        <f>Tabela3[[#This Row],[2022]]</f>
        <v>0</v>
      </c>
      <c r="U285">
        <f>Tabela3[[#This Row],[2023]]</f>
        <v>0</v>
      </c>
      <c r="V285">
        <f>Tabela3[[#This Row],[REGISTRO NO SEI/2024]]</f>
        <v>0</v>
      </c>
      <c r="W285">
        <f>Tabela3[[#This Row],[2024]]</f>
        <v>0</v>
      </c>
      <c r="X285">
        <f>Tabela3[[#This Row],[REGISTRO NO SEI/2025]]</f>
        <v>0</v>
      </c>
      <c r="Y285">
        <f>Tabela3[[#This Row],[TOTAL CERTIFICADOS EMITIDOS/2025]]</f>
        <v>0</v>
      </c>
      <c r="Z285">
        <f>Tabela3[[#This Row],[1º trim/2025]]</f>
        <v>0</v>
      </c>
      <c r="AA285">
        <f>Tabela3[[#This Row],[2º trim/2025]]</f>
        <v>0</v>
      </c>
      <c r="AB285">
        <f>Tabela3[[#This Row],[3º trim/2025]]</f>
        <v>0</v>
      </c>
      <c r="AC285">
        <f>Tabela3[[#This Row],[4º trim/2025]]</f>
        <v>0</v>
      </c>
    </row>
    <row r="286" spans="1:29" x14ac:dyDescent="0.25">
      <c r="A286" s="293">
        <f>Tabela3[[#This Row],[MODALIDADE]]</f>
        <v>0</v>
      </c>
      <c r="B286" s="293">
        <f>Tabela3[[#This Row],[ID DA PLANILHA]]</f>
        <v>285</v>
      </c>
      <c r="C286" s="293">
        <f>Tabela3[[#This Row],[ANO]]</f>
        <v>1</v>
      </c>
      <c r="D286" s="293">
        <f>Tabela3[[#This Row],[SEI]]</f>
        <v>0</v>
      </c>
      <c r="E286" s="294" t="str">
        <f>Tabela3[[#This Row],[NOME DO Curso]]</f>
        <v>Justiça Restaurativa - Pato Branco - 18 a 21 de junho de 2018</v>
      </c>
      <c r="F286" s="294">
        <f>Tabela3[[#This Row],[NENHUMA CLASSIFICAÇÃO COPILOT]]</f>
        <v>0</v>
      </c>
      <c r="G286">
        <f>Tabela3[[#This Row],[Capacitação em Direitos Humanos, Gênero, Raça e Etnia; e em Depoimento Especial" - 0148945-13.2024.8.16.6000]]</f>
        <v>0</v>
      </c>
      <c r="H286" t="str">
        <f>Tabela3[[#This Row],[Justiça Restaurativa - 0148919-15.2024.8.16.6000]]</f>
        <v>SIM</v>
      </c>
      <c r="I286">
        <f>Tabela3[[#This Row],[Capacitação de Facilitadores 0148959-94.2024.8.16.6000]]</f>
        <v>0</v>
      </c>
      <c r="J286">
        <f>Tabela3[[#This Row],[Acessibilidade e Inclusão - 0148938-21.2024.8.16.6000]]</f>
        <v>0</v>
      </c>
      <c r="K286">
        <f>Tabela3[[#This Row],[Política de Prevenção e Enfrentamento do Assédio Moral, do Assédio Sexual e da Discriminação.0148908-83.2024.8.16.6000]]</f>
        <v>0</v>
      </c>
      <c r="L286">
        <f>Tabela3[[#This Row],[SOCIOAMBIENTAL]]</f>
        <v>0</v>
      </c>
      <c r="M286">
        <f>Tabela3[[#This Row],[SUSTENTABILIDADE
https://portal.tjpr.jus.br/portletforms/frm.do?idFormulario=7430
0017859-16.2024.8.16.6000]]</f>
        <v>0</v>
      </c>
      <c r="N286">
        <f>Tabela3[[#This Row],[CURSO PARA MAGISTRADOS]]</f>
        <v>0</v>
      </c>
      <c r="O286">
        <f>Tabela3[[#This Row],[LIVRO DE REGISTRO]]</f>
        <v>0</v>
      </c>
      <c r="P286">
        <f>Tabela3[[#This Row],[DATA DO ULTIMO REGISTRO]]</f>
        <v>0</v>
      </c>
      <c r="Q286">
        <f>Tabela3[[#This Row],[REG DE INSTRUTORES2]]</f>
        <v>0</v>
      </c>
      <c r="R286">
        <f>Tabela3[[#This Row],[REGISTRO DE INSTRUTORES NO SEI]]</f>
        <v>0</v>
      </c>
      <c r="S286">
        <f>Tabela3[[#This Row],[2021]]</f>
        <v>0</v>
      </c>
      <c r="T286">
        <f>Tabela3[[#This Row],[2022]]</f>
        <v>0</v>
      </c>
      <c r="U286">
        <f>Tabela3[[#This Row],[2023]]</f>
        <v>0</v>
      </c>
      <c r="V286">
        <f>Tabela3[[#This Row],[REGISTRO NO SEI/2024]]</f>
        <v>0</v>
      </c>
      <c r="W286">
        <f>Tabela3[[#This Row],[2024]]</f>
        <v>0</v>
      </c>
      <c r="X286">
        <f>Tabela3[[#This Row],[REGISTRO NO SEI/2025]]</f>
        <v>0</v>
      </c>
      <c r="Y286">
        <f>Tabela3[[#This Row],[TOTAL CERTIFICADOS EMITIDOS/2025]]</f>
        <v>0</v>
      </c>
      <c r="Z286">
        <f>Tabela3[[#This Row],[1º trim/2025]]</f>
        <v>0</v>
      </c>
      <c r="AA286">
        <f>Tabela3[[#This Row],[2º trim/2025]]</f>
        <v>0</v>
      </c>
      <c r="AB286">
        <f>Tabela3[[#This Row],[3º trim/2025]]</f>
        <v>0</v>
      </c>
      <c r="AC286">
        <f>Tabela3[[#This Row],[4º trim/2025]]</f>
        <v>0</v>
      </c>
    </row>
    <row r="287" spans="1:29" x14ac:dyDescent="0.25">
      <c r="A287" s="293">
        <f>Tabela3[[#This Row],[MODALIDADE]]</f>
        <v>0</v>
      </c>
      <c r="B287" s="293">
        <f>Tabela3[[#This Row],[ID DA PLANILHA]]</f>
        <v>286</v>
      </c>
      <c r="C287" s="293">
        <f>Tabela3[[#This Row],[ANO]]</f>
        <v>1</v>
      </c>
      <c r="D287" s="293">
        <f>Tabela3[[#This Row],[SEI]]</f>
        <v>0</v>
      </c>
      <c r="E287" s="294" t="str">
        <f>Tabela3[[#This Row],[NOME DO Curso]]</f>
        <v>Lei nº 8.666/93, pregão e registro de preços</v>
      </c>
      <c r="F287" s="294">
        <f>Tabela3[[#This Row],[NENHUMA CLASSIFICAÇÃO COPILOT]]</f>
        <v>0</v>
      </c>
      <c r="G287">
        <f>Tabela3[[#This Row],[Capacitação em Direitos Humanos, Gênero, Raça e Etnia; e em Depoimento Especial" - 0148945-13.2024.8.16.6000]]</f>
        <v>0</v>
      </c>
      <c r="H287">
        <f>Tabela3[[#This Row],[Justiça Restaurativa - 0148919-15.2024.8.16.6000]]</f>
        <v>0</v>
      </c>
      <c r="I287">
        <f>Tabela3[[#This Row],[Capacitação de Facilitadores 0148959-94.2024.8.16.6000]]</f>
        <v>0</v>
      </c>
      <c r="J287">
        <f>Tabela3[[#This Row],[Acessibilidade e Inclusão - 0148938-21.2024.8.16.6000]]</f>
        <v>0</v>
      </c>
      <c r="K287">
        <f>Tabela3[[#This Row],[Política de Prevenção e Enfrentamento do Assédio Moral, do Assédio Sexual e da Discriminação.0148908-83.2024.8.16.6000]]</f>
        <v>0</v>
      </c>
      <c r="L287">
        <f>Tabela3[[#This Row],[SOCIOAMBIENTAL]]</f>
        <v>0</v>
      </c>
      <c r="M287">
        <f>Tabela3[[#This Row],[SUSTENTABILIDADE
https://portal.tjpr.jus.br/portletforms/frm.do?idFormulario=7430
0017859-16.2024.8.16.6000]]</f>
        <v>0</v>
      </c>
      <c r="N287">
        <f>Tabela3[[#This Row],[CURSO PARA MAGISTRADOS]]</f>
        <v>0</v>
      </c>
      <c r="O287">
        <f>Tabela3[[#This Row],[LIVRO DE REGISTRO]]</f>
        <v>0</v>
      </c>
      <c r="P287">
        <f>Tabela3[[#This Row],[DATA DO ULTIMO REGISTRO]]</f>
        <v>0</v>
      </c>
      <c r="Q287">
        <f>Tabela3[[#This Row],[REG DE INSTRUTORES2]]</f>
        <v>0</v>
      </c>
      <c r="R287">
        <f>Tabela3[[#This Row],[REGISTRO DE INSTRUTORES NO SEI]]</f>
        <v>0</v>
      </c>
      <c r="S287">
        <f>Tabela3[[#This Row],[2021]]</f>
        <v>0</v>
      </c>
      <c r="T287">
        <f>Tabela3[[#This Row],[2022]]</f>
        <v>0</v>
      </c>
      <c r="U287">
        <f>Tabela3[[#This Row],[2023]]</f>
        <v>0</v>
      </c>
      <c r="V287">
        <f>Tabela3[[#This Row],[REGISTRO NO SEI/2024]]</f>
        <v>0</v>
      </c>
      <c r="W287">
        <f>Tabela3[[#This Row],[2024]]</f>
        <v>0</v>
      </c>
      <c r="X287">
        <f>Tabela3[[#This Row],[REGISTRO NO SEI/2025]]</f>
        <v>0</v>
      </c>
      <c r="Y287">
        <f>Tabela3[[#This Row],[TOTAL CERTIFICADOS EMITIDOS/2025]]</f>
        <v>0</v>
      </c>
      <c r="Z287">
        <f>Tabela3[[#This Row],[1º trim/2025]]</f>
        <v>0</v>
      </c>
      <c r="AA287">
        <f>Tabela3[[#This Row],[2º trim/2025]]</f>
        <v>0</v>
      </c>
      <c r="AB287">
        <f>Tabela3[[#This Row],[3º trim/2025]]</f>
        <v>0</v>
      </c>
      <c r="AC287">
        <f>Tabela3[[#This Row],[4º trim/2025]]</f>
        <v>0</v>
      </c>
    </row>
    <row r="288" spans="1:29" x14ac:dyDescent="0.25">
      <c r="A288" s="293">
        <f>Tabela3[[#This Row],[MODALIDADE]]</f>
        <v>0</v>
      </c>
      <c r="B288" s="293">
        <f>Tabela3[[#This Row],[ID DA PLANILHA]]</f>
        <v>287</v>
      </c>
      <c r="C288" s="293">
        <f>Tabela3[[#This Row],[ANO]]</f>
        <v>1</v>
      </c>
      <c r="D288" s="293">
        <f>Tabela3[[#This Row],[SEI]]</f>
        <v>0</v>
      </c>
      <c r="E288" s="294" t="str">
        <f>Tabela3[[#This Row],[NOME DO Curso]]</f>
        <v>Licitações e Contratos</v>
      </c>
      <c r="F288" s="294">
        <f>Tabela3[[#This Row],[NENHUMA CLASSIFICAÇÃO COPILOT]]</f>
        <v>0</v>
      </c>
      <c r="G288">
        <f>Tabela3[[#This Row],[Capacitação em Direitos Humanos, Gênero, Raça e Etnia; e em Depoimento Especial" - 0148945-13.2024.8.16.6000]]</f>
        <v>0</v>
      </c>
      <c r="H288">
        <f>Tabela3[[#This Row],[Justiça Restaurativa - 0148919-15.2024.8.16.6000]]</f>
        <v>0</v>
      </c>
      <c r="I288">
        <f>Tabela3[[#This Row],[Capacitação de Facilitadores 0148959-94.2024.8.16.6000]]</f>
        <v>0</v>
      </c>
      <c r="J288">
        <f>Tabela3[[#This Row],[Acessibilidade e Inclusão - 0148938-21.2024.8.16.6000]]</f>
        <v>0</v>
      </c>
      <c r="K288">
        <f>Tabela3[[#This Row],[Política de Prevenção e Enfrentamento do Assédio Moral, do Assédio Sexual e da Discriminação.0148908-83.2024.8.16.6000]]</f>
        <v>0</v>
      </c>
      <c r="L288">
        <f>Tabela3[[#This Row],[SOCIOAMBIENTAL]]</f>
        <v>0</v>
      </c>
      <c r="M288">
        <f>Tabela3[[#This Row],[SUSTENTABILIDADE
https://portal.tjpr.jus.br/portletforms/frm.do?idFormulario=7430
0017859-16.2024.8.16.6000]]</f>
        <v>0</v>
      </c>
      <c r="N288">
        <f>Tabela3[[#This Row],[CURSO PARA MAGISTRADOS]]</f>
        <v>0</v>
      </c>
      <c r="O288">
        <f>Tabela3[[#This Row],[LIVRO DE REGISTRO]]</f>
        <v>0</v>
      </c>
      <c r="P288">
        <f>Tabela3[[#This Row],[DATA DO ULTIMO REGISTRO]]</f>
        <v>0</v>
      </c>
      <c r="Q288">
        <f>Tabela3[[#This Row],[REG DE INSTRUTORES2]]</f>
        <v>0</v>
      </c>
      <c r="R288">
        <f>Tabela3[[#This Row],[REGISTRO DE INSTRUTORES NO SEI]]</f>
        <v>0</v>
      </c>
      <c r="S288">
        <f>Tabela3[[#This Row],[2021]]</f>
        <v>0</v>
      </c>
      <c r="T288">
        <f>Tabela3[[#This Row],[2022]]</f>
        <v>0</v>
      </c>
      <c r="U288">
        <f>Tabela3[[#This Row],[2023]]</f>
        <v>0</v>
      </c>
      <c r="V288">
        <f>Tabela3[[#This Row],[REGISTRO NO SEI/2024]]</f>
        <v>0</v>
      </c>
      <c r="W288">
        <f>Tabela3[[#This Row],[2024]]</f>
        <v>0</v>
      </c>
      <c r="X288">
        <f>Tabela3[[#This Row],[REGISTRO NO SEI/2025]]</f>
        <v>0</v>
      </c>
      <c r="Y288">
        <f>Tabela3[[#This Row],[TOTAL CERTIFICADOS EMITIDOS/2025]]</f>
        <v>0</v>
      </c>
      <c r="Z288">
        <f>Tabela3[[#This Row],[1º trim/2025]]</f>
        <v>0</v>
      </c>
      <c r="AA288">
        <f>Tabela3[[#This Row],[2º trim/2025]]</f>
        <v>0</v>
      </c>
      <c r="AB288">
        <f>Tabela3[[#This Row],[3º trim/2025]]</f>
        <v>0</v>
      </c>
      <c r="AC288">
        <f>Tabela3[[#This Row],[4º trim/2025]]</f>
        <v>0</v>
      </c>
    </row>
    <row r="289" spans="1:29" x14ac:dyDescent="0.25">
      <c r="A289" s="293">
        <f>Tabela3[[#This Row],[MODALIDADE]]</f>
        <v>0</v>
      </c>
      <c r="B289" s="293">
        <f>Tabela3[[#This Row],[ID DA PLANILHA]]</f>
        <v>288</v>
      </c>
      <c r="C289" s="293">
        <f>Tabela3[[#This Row],[ANO]]</f>
        <v>1</v>
      </c>
      <c r="D289" s="293">
        <f>Tabela3[[#This Row],[SEI]]</f>
        <v>0</v>
      </c>
      <c r="E289" s="294" t="str">
        <f>Tabela3[[#This Row],[NOME DO Curso]]</f>
        <v>Malote Digital</v>
      </c>
      <c r="F289" s="294">
        <f>Tabela3[[#This Row],[NENHUMA CLASSIFICAÇÃO COPILOT]]</f>
        <v>0</v>
      </c>
      <c r="G289">
        <f>Tabela3[[#This Row],[Capacitação em Direitos Humanos, Gênero, Raça e Etnia; e em Depoimento Especial" - 0148945-13.2024.8.16.6000]]</f>
        <v>0</v>
      </c>
      <c r="H289">
        <f>Tabela3[[#This Row],[Justiça Restaurativa - 0148919-15.2024.8.16.6000]]</f>
        <v>0</v>
      </c>
      <c r="I289">
        <f>Tabela3[[#This Row],[Capacitação de Facilitadores 0148959-94.2024.8.16.6000]]</f>
        <v>0</v>
      </c>
      <c r="J289">
        <f>Tabela3[[#This Row],[Acessibilidade e Inclusão - 0148938-21.2024.8.16.6000]]</f>
        <v>0</v>
      </c>
      <c r="K289">
        <f>Tabela3[[#This Row],[Política de Prevenção e Enfrentamento do Assédio Moral, do Assédio Sexual e da Discriminação.0148908-83.2024.8.16.6000]]</f>
        <v>0</v>
      </c>
      <c r="L289">
        <f>Tabela3[[#This Row],[SOCIOAMBIENTAL]]</f>
        <v>0</v>
      </c>
      <c r="M289">
        <f>Tabela3[[#This Row],[SUSTENTABILIDADE
https://portal.tjpr.jus.br/portletforms/frm.do?idFormulario=7430
0017859-16.2024.8.16.6000]]</f>
        <v>0</v>
      </c>
      <c r="N289">
        <f>Tabela3[[#This Row],[CURSO PARA MAGISTRADOS]]</f>
        <v>0</v>
      </c>
      <c r="O289">
        <f>Tabela3[[#This Row],[LIVRO DE REGISTRO]]</f>
        <v>0</v>
      </c>
      <c r="P289">
        <f>Tabela3[[#This Row],[DATA DO ULTIMO REGISTRO]]</f>
        <v>0</v>
      </c>
      <c r="Q289">
        <f>Tabela3[[#This Row],[REG DE INSTRUTORES2]]</f>
        <v>0</v>
      </c>
      <c r="R289">
        <f>Tabela3[[#This Row],[REGISTRO DE INSTRUTORES NO SEI]]</f>
        <v>0</v>
      </c>
      <c r="S289">
        <f>Tabela3[[#This Row],[2021]]</f>
        <v>0</v>
      </c>
      <c r="T289">
        <f>Tabela3[[#This Row],[2022]]</f>
        <v>0</v>
      </c>
      <c r="U289">
        <f>Tabela3[[#This Row],[2023]]</f>
        <v>0</v>
      </c>
      <c r="V289">
        <f>Tabela3[[#This Row],[REGISTRO NO SEI/2024]]</f>
        <v>0</v>
      </c>
      <c r="W289">
        <f>Tabela3[[#This Row],[2024]]</f>
        <v>0</v>
      </c>
      <c r="X289">
        <f>Tabela3[[#This Row],[REGISTRO NO SEI/2025]]</f>
        <v>0</v>
      </c>
      <c r="Y289">
        <f>Tabela3[[#This Row],[TOTAL CERTIFICADOS EMITIDOS/2025]]</f>
        <v>0</v>
      </c>
      <c r="Z289">
        <f>Tabela3[[#This Row],[1º trim/2025]]</f>
        <v>0</v>
      </c>
      <c r="AA289">
        <f>Tabela3[[#This Row],[2º trim/2025]]</f>
        <v>0</v>
      </c>
      <c r="AB289">
        <f>Tabela3[[#This Row],[3º trim/2025]]</f>
        <v>0</v>
      </c>
      <c r="AC289">
        <f>Tabela3[[#This Row],[4º trim/2025]]</f>
        <v>0</v>
      </c>
    </row>
    <row r="290" spans="1:29" x14ac:dyDescent="0.25">
      <c r="A290" s="293">
        <f>Tabela3[[#This Row],[MODALIDADE]]</f>
        <v>0</v>
      </c>
      <c r="B290" s="293">
        <f>Tabela3[[#This Row],[ID DA PLANILHA]]</f>
        <v>289</v>
      </c>
      <c r="C290" s="293">
        <f>Tabela3[[#This Row],[ANO]]</f>
        <v>1</v>
      </c>
      <c r="D290" s="293">
        <f>Tabela3[[#This Row],[SEI]]</f>
        <v>0</v>
      </c>
      <c r="E290" s="294" t="str">
        <f>Tabela3[[#This Row],[NOME DO Curso]]</f>
        <v>Materiais para Curso de Capacitação de Mediadores e Conciliadores Judiciais</v>
      </c>
      <c r="F290" s="294">
        <f>Tabela3[[#This Row],[NENHUMA CLASSIFICAÇÃO COPILOT]]</f>
        <v>0</v>
      </c>
      <c r="G290">
        <f>Tabela3[[#This Row],[Capacitação em Direitos Humanos, Gênero, Raça e Etnia; e em Depoimento Especial" - 0148945-13.2024.8.16.6000]]</f>
        <v>0</v>
      </c>
      <c r="H290">
        <f>Tabela3[[#This Row],[Justiça Restaurativa - 0148919-15.2024.8.16.6000]]</f>
        <v>0</v>
      </c>
      <c r="I290">
        <f>Tabela3[[#This Row],[Capacitação de Facilitadores 0148959-94.2024.8.16.6000]]</f>
        <v>0</v>
      </c>
      <c r="J290">
        <f>Tabela3[[#This Row],[Acessibilidade e Inclusão - 0148938-21.2024.8.16.6000]]</f>
        <v>0</v>
      </c>
      <c r="K290">
        <f>Tabela3[[#This Row],[Política de Prevenção e Enfrentamento do Assédio Moral, do Assédio Sexual e da Discriminação.0148908-83.2024.8.16.6000]]</f>
        <v>0</v>
      </c>
      <c r="L290">
        <f>Tabela3[[#This Row],[SOCIOAMBIENTAL]]</f>
        <v>0</v>
      </c>
      <c r="M290">
        <f>Tabela3[[#This Row],[SUSTENTABILIDADE
https://portal.tjpr.jus.br/portletforms/frm.do?idFormulario=7430
0017859-16.2024.8.16.6000]]</f>
        <v>0</v>
      </c>
      <c r="N290">
        <f>Tabela3[[#This Row],[CURSO PARA MAGISTRADOS]]</f>
        <v>0</v>
      </c>
      <c r="O290">
        <f>Tabela3[[#This Row],[LIVRO DE REGISTRO]]</f>
        <v>0</v>
      </c>
      <c r="P290">
        <f>Tabela3[[#This Row],[DATA DO ULTIMO REGISTRO]]</f>
        <v>0</v>
      </c>
      <c r="Q290">
        <f>Tabela3[[#This Row],[REG DE INSTRUTORES2]]</f>
        <v>0</v>
      </c>
      <c r="R290">
        <f>Tabela3[[#This Row],[REGISTRO DE INSTRUTORES NO SEI]]</f>
        <v>0</v>
      </c>
      <c r="S290">
        <f>Tabela3[[#This Row],[2021]]</f>
        <v>0</v>
      </c>
      <c r="T290">
        <f>Tabela3[[#This Row],[2022]]</f>
        <v>0</v>
      </c>
      <c r="U290">
        <f>Tabela3[[#This Row],[2023]]</f>
        <v>0</v>
      </c>
      <c r="V290">
        <f>Tabela3[[#This Row],[REGISTRO NO SEI/2024]]</f>
        <v>0</v>
      </c>
      <c r="W290">
        <f>Tabela3[[#This Row],[2024]]</f>
        <v>0</v>
      </c>
      <c r="X290">
        <f>Tabela3[[#This Row],[REGISTRO NO SEI/2025]]</f>
        <v>0</v>
      </c>
      <c r="Y290">
        <f>Tabela3[[#This Row],[TOTAL CERTIFICADOS EMITIDOS/2025]]</f>
        <v>0</v>
      </c>
      <c r="Z290">
        <f>Tabela3[[#This Row],[1º trim/2025]]</f>
        <v>0</v>
      </c>
      <c r="AA290">
        <f>Tabela3[[#This Row],[2º trim/2025]]</f>
        <v>0</v>
      </c>
      <c r="AB290">
        <f>Tabela3[[#This Row],[3º trim/2025]]</f>
        <v>0</v>
      </c>
      <c r="AC290">
        <f>Tabela3[[#This Row],[4º trim/2025]]</f>
        <v>0</v>
      </c>
    </row>
    <row r="291" spans="1:29" x14ac:dyDescent="0.25">
      <c r="A291" s="293">
        <f>Tabela3[[#This Row],[MODALIDADE]]</f>
        <v>0</v>
      </c>
      <c r="B291" s="293">
        <f>Tabela3[[#This Row],[ID DA PLANILHA]]</f>
        <v>290</v>
      </c>
      <c r="C291" s="293">
        <f>Tabela3[[#This Row],[ANO]]</f>
        <v>1</v>
      </c>
      <c r="D291" s="293">
        <f>Tabela3[[#This Row],[SEI]]</f>
        <v>0</v>
      </c>
      <c r="E291" s="294" t="str">
        <f>Tabela3[[#This Row],[NOME DO Curso]]</f>
        <v>Mediação Judicial - presencial - Ponta Grossa</v>
      </c>
      <c r="F291" s="294">
        <f>Tabela3[[#This Row],[NENHUMA CLASSIFICAÇÃO COPILOT]]</f>
        <v>0</v>
      </c>
      <c r="G291">
        <f>Tabela3[[#This Row],[Capacitação em Direitos Humanos, Gênero, Raça e Etnia; e em Depoimento Especial" - 0148945-13.2024.8.16.6000]]</f>
        <v>0</v>
      </c>
      <c r="H291">
        <f>Tabela3[[#This Row],[Justiça Restaurativa - 0148919-15.2024.8.16.6000]]</f>
        <v>0</v>
      </c>
      <c r="I291">
        <f>Tabela3[[#This Row],[Capacitação de Facilitadores 0148959-94.2024.8.16.6000]]</f>
        <v>0</v>
      </c>
      <c r="J291">
        <f>Tabela3[[#This Row],[Acessibilidade e Inclusão - 0148938-21.2024.8.16.6000]]</f>
        <v>0</v>
      </c>
      <c r="K291">
        <f>Tabela3[[#This Row],[Política de Prevenção e Enfrentamento do Assédio Moral, do Assédio Sexual e da Discriminação.0148908-83.2024.8.16.6000]]</f>
        <v>0</v>
      </c>
      <c r="L291">
        <f>Tabela3[[#This Row],[SOCIOAMBIENTAL]]</f>
        <v>0</v>
      </c>
      <c r="M291">
        <f>Tabela3[[#This Row],[SUSTENTABILIDADE
https://portal.tjpr.jus.br/portletforms/frm.do?idFormulario=7430
0017859-16.2024.8.16.6000]]</f>
        <v>0</v>
      </c>
      <c r="N291">
        <f>Tabela3[[#This Row],[CURSO PARA MAGISTRADOS]]</f>
        <v>0</v>
      </c>
      <c r="O291">
        <f>Tabela3[[#This Row],[LIVRO DE REGISTRO]]</f>
        <v>0</v>
      </c>
      <c r="P291">
        <f>Tabela3[[#This Row],[DATA DO ULTIMO REGISTRO]]</f>
        <v>0</v>
      </c>
      <c r="Q291">
        <f>Tabela3[[#This Row],[REG DE INSTRUTORES2]]</f>
        <v>0</v>
      </c>
      <c r="R291">
        <f>Tabela3[[#This Row],[REGISTRO DE INSTRUTORES NO SEI]]</f>
        <v>0</v>
      </c>
      <c r="S291">
        <f>Tabela3[[#This Row],[2021]]</f>
        <v>0</v>
      </c>
      <c r="T291">
        <f>Tabela3[[#This Row],[2022]]</f>
        <v>0</v>
      </c>
      <c r="U291">
        <f>Tabela3[[#This Row],[2023]]</f>
        <v>0</v>
      </c>
      <c r="V291">
        <f>Tabela3[[#This Row],[REGISTRO NO SEI/2024]]</f>
        <v>0</v>
      </c>
      <c r="W291">
        <f>Tabela3[[#This Row],[2024]]</f>
        <v>0</v>
      </c>
      <c r="X291">
        <f>Tabela3[[#This Row],[REGISTRO NO SEI/2025]]</f>
        <v>0</v>
      </c>
      <c r="Y291">
        <f>Tabela3[[#This Row],[TOTAL CERTIFICADOS EMITIDOS/2025]]</f>
        <v>0</v>
      </c>
      <c r="Z291">
        <f>Tabela3[[#This Row],[1º trim/2025]]</f>
        <v>0</v>
      </c>
      <c r="AA291">
        <f>Tabela3[[#This Row],[2º trim/2025]]</f>
        <v>0</v>
      </c>
      <c r="AB291">
        <f>Tabela3[[#This Row],[3º trim/2025]]</f>
        <v>0</v>
      </c>
      <c r="AC291">
        <f>Tabela3[[#This Row],[4º trim/2025]]</f>
        <v>0</v>
      </c>
    </row>
    <row r="292" spans="1:29" x14ac:dyDescent="0.25">
      <c r="A292" s="293">
        <f>Tabela3[[#This Row],[MODALIDADE]]</f>
        <v>0</v>
      </c>
      <c r="B292" s="293">
        <f>Tabela3[[#This Row],[ID DA PLANILHA]]</f>
        <v>291</v>
      </c>
      <c r="C292" s="293">
        <f>Tabela3[[#This Row],[ANO]]</f>
        <v>1</v>
      </c>
      <c r="D292" s="293">
        <f>Tabela3[[#This Row],[SEI]]</f>
        <v>0</v>
      </c>
      <c r="E292" s="294" t="str">
        <f>Tabela3[[#This Row],[NOME DO Curso]]</f>
        <v>Mediação Judicial - teste</v>
      </c>
      <c r="F292" s="294">
        <f>Tabela3[[#This Row],[NENHUMA CLASSIFICAÇÃO COPILOT]]</f>
        <v>0</v>
      </c>
      <c r="G292">
        <f>Tabela3[[#This Row],[Capacitação em Direitos Humanos, Gênero, Raça e Etnia; e em Depoimento Especial" - 0148945-13.2024.8.16.6000]]</f>
        <v>0</v>
      </c>
      <c r="H292">
        <f>Tabela3[[#This Row],[Justiça Restaurativa - 0148919-15.2024.8.16.6000]]</f>
        <v>0</v>
      </c>
      <c r="I292">
        <f>Tabela3[[#This Row],[Capacitação de Facilitadores 0148959-94.2024.8.16.6000]]</f>
        <v>0</v>
      </c>
      <c r="J292">
        <f>Tabela3[[#This Row],[Acessibilidade e Inclusão - 0148938-21.2024.8.16.6000]]</f>
        <v>0</v>
      </c>
      <c r="K292">
        <f>Tabela3[[#This Row],[Política de Prevenção e Enfrentamento do Assédio Moral, do Assédio Sexual e da Discriminação.0148908-83.2024.8.16.6000]]</f>
        <v>0</v>
      </c>
      <c r="L292">
        <f>Tabela3[[#This Row],[SOCIOAMBIENTAL]]</f>
        <v>0</v>
      </c>
      <c r="M292">
        <f>Tabela3[[#This Row],[SUSTENTABILIDADE
https://portal.tjpr.jus.br/portletforms/frm.do?idFormulario=7430
0017859-16.2024.8.16.6000]]</f>
        <v>0</v>
      </c>
      <c r="N292">
        <f>Tabela3[[#This Row],[CURSO PARA MAGISTRADOS]]</f>
        <v>0</v>
      </c>
      <c r="O292">
        <f>Tabela3[[#This Row],[LIVRO DE REGISTRO]]</f>
        <v>0</v>
      </c>
      <c r="P292">
        <f>Tabela3[[#This Row],[DATA DO ULTIMO REGISTRO]]</f>
        <v>0</v>
      </c>
      <c r="Q292">
        <f>Tabela3[[#This Row],[REG DE INSTRUTORES2]]</f>
        <v>0</v>
      </c>
      <c r="R292">
        <f>Tabela3[[#This Row],[REGISTRO DE INSTRUTORES NO SEI]]</f>
        <v>0</v>
      </c>
      <c r="S292">
        <f>Tabela3[[#This Row],[2021]]</f>
        <v>0</v>
      </c>
      <c r="T292">
        <f>Tabela3[[#This Row],[2022]]</f>
        <v>0</v>
      </c>
      <c r="U292">
        <f>Tabela3[[#This Row],[2023]]</f>
        <v>0</v>
      </c>
      <c r="V292">
        <f>Tabela3[[#This Row],[REGISTRO NO SEI/2024]]</f>
        <v>0</v>
      </c>
      <c r="W292">
        <f>Tabela3[[#This Row],[2024]]</f>
        <v>0</v>
      </c>
      <c r="X292">
        <f>Tabela3[[#This Row],[REGISTRO NO SEI/2025]]</f>
        <v>0</v>
      </c>
      <c r="Y292">
        <f>Tabela3[[#This Row],[TOTAL CERTIFICADOS EMITIDOS/2025]]</f>
        <v>0</v>
      </c>
      <c r="Z292">
        <f>Tabela3[[#This Row],[1º trim/2025]]</f>
        <v>0</v>
      </c>
      <c r="AA292">
        <f>Tabela3[[#This Row],[2º trim/2025]]</f>
        <v>0</v>
      </c>
      <c r="AB292">
        <f>Tabela3[[#This Row],[3º trim/2025]]</f>
        <v>0</v>
      </c>
      <c r="AC292">
        <f>Tabela3[[#This Row],[4º trim/2025]]</f>
        <v>0</v>
      </c>
    </row>
    <row r="293" spans="1:29" x14ac:dyDescent="0.25">
      <c r="A293" s="293">
        <f>Tabela3[[#This Row],[MODALIDADE]]</f>
        <v>0</v>
      </c>
      <c r="B293" s="293">
        <f>Tabela3[[#This Row],[ID DA PLANILHA]]</f>
        <v>292</v>
      </c>
      <c r="C293" s="293">
        <f>Tabela3[[#This Row],[ANO]]</f>
        <v>1</v>
      </c>
      <c r="D293" s="293">
        <f>Tabela3[[#This Row],[SEI]]</f>
        <v>0</v>
      </c>
      <c r="E293" s="294" t="str">
        <f>Tabela3[[#This Row],[NOME DO Curso]]</f>
        <v>Mediação Judicial - turma 1</v>
      </c>
      <c r="F293" s="294">
        <f>Tabela3[[#This Row],[NENHUMA CLASSIFICAÇÃO COPILOT]]</f>
        <v>0</v>
      </c>
      <c r="G293">
        <f>Tabela3[[#This Row],[Capacitação em Direitos Humanos, Gênero, Raça e Etnia; e em Depoimento Especial" - 0148945-13.2024.8.16.6000]]</f>
        <v>0</v>
      </c>
      <c r="H293">
        <f>Tabela3[[#This Row],[Justiça Restaurativa - 0148919-15.2024.8.16.6000]]</f>
        <v>0</v>
      </c>
      <c r="I293">
        <f>Tabela3[[#This Row],[Capacitação de Facilitadores 0148959-94.2024.8.16.6000]]</f>
        <v>0</v>
      </c>
      <c r="J293">
        <f>Tabela3[[#This Row],[Acessibilidade e Inclusão - 0148938-21.2024.8.16.6000]]</f>
        <v>0</v>
      </c>
      <c r="K293">
        <f>Tabela3[[#This Row],[Política de Prevenção e Enfrentamento do Assédio Moral, do Assédio Sexual e da Discriminação.0148908-83.2024.8.16.6000]]</f>
        <v>0</v>
      </c>
      <c r="L293">
        <f>Tabela3[[#This Row],[SOCIOAMBIENTAL]]</f>
        <v>0</v>
      </c>
      <c r="M293">
        <f>Tabela3[[#This Row],[SUSTENTABILIDADE
https://portal.tjpr.jus.br/portletforms/frm.do?idFormulario=7430
0017859-16.2024.8.16.6000]]</f>
        <v>0</v>
      </c>
      <c r="N293">
        <f>Tabela3[[#This Row],[CURSO PARA MAGISTRADOS]]</f>
        <v>0</v>
      </c>
      <c r="O293">
        <f>Tabela3[[#This Row],[LIVRO DE REGISTRO]]</f>
        <v>0</v>
      </c>
      <c r="P293">
        <f>Tabela3[[#This Row],[DATA DO ULTIMO REGISTRO]]</f>
        <v>0</v>
      </c>
      <c r="Q293">
        <f>Tabela3[[#This Row],[REG DE INSTRUTORES2]]</f>
        <v>0</v>
      </c>
      <c r="R293">
        <f>Tabela3[[#This Row],[REGISTRO DE INSTRUTORES NO SEI]]</f>
        <v>0</v>
      </c>
      <c r="S293">
        <f>Tabela3[[#This Row],[2021]]</f>
        <v>0</v>
      </c>
      <c r="T293">
        <f>Tabela3[[#This Row],[2022]]</f>
        <v>0</v>
      </c>
      <c r="U293">
        <f>Tabela3[[#This Row],[2023]]</f>
        <v>0</v>
      </c>
      <c r="V293">
        <f>Tabela3[[#This Row],[REGISTRO NO SEI/2024]]</f>
        <v>0</v>
      </c>
      <c r="W293">
        <f>Tabela3[[#This Row],[2024]]</f>
        <v>0</v>
      </c>
      <c r="X293">
        <f>Tabela3[[#This Row],[REGISTRO NO SEI/2025]]</f>
        <v>0</v>
      </c>
      <c r="Y293">
        <f>Tabela3[[#This Row],[TOTAL CERTIFICADOS EMITIDOS/2025]]</f>
        <v>0</v>
      </c>
      <c r="Z293">
        <f>Tabela3[[#This Row],[1º trim/2025]]</f>
        <v>0</v>
      </c>
      <c r="AA293">
        <f>Tabela3[[#This Row],[2º trim/2025]]</f>
        <v>0</v>
      </c>
      <c r="AB293">
        <f>Tabela3[[#This Row],[3º trim/2025]]</f>
        <v>0</v>
      </c>
      <c r="AC293">
        <f>Tabela3[[#This Row],[4º trim/2025]]</f>
        <v>0</v>
      </c>
    </row>
    <row r="294" spans="1:29" x14ac:dyDescent="0.25">
      <c r="A294" s="293">
        <f>Tabela3[[#This Row],[MODALIDADE]]</f>
        <v>0</v>
      </c>
      <c r="B294" s="293">
        <f>Tabela3[[#This Row],[ID DA PLANILHA]]</f>
        <v>293</v>
      </c>
      <c r="C294" s="293">
        <f>Tabela3[[#This Row],[ANO]]</f>
        <v>1</v>
      </c>
      <c r="D294" s="293">
        <f>Tabela3[[#This Row],[SEI]]</f>
        <v>0</v>
      </c>
      <c r="E294" s="294" t="str">
        <f>Tabela3[[#This Row],[NOME DO Curso]]</f>
        <v>Mediação Judicial - turma 2</v>
      </c>
      <c r="F294" s="294">
        <f>Tabela3[[#This Row],[NENHUMA CLASSIFICAÇÃO COPILOT]]</f>
        <v>0</v>
      </c>
      <c r="G294">
        <f>Tabela3[[#This Row],[Capacitação em Direitos Humanos, Gênero, Raça e Etnia; e em Depoimento Especial" - 0148945-13.2024.8.16.6000]]</f>
        <v>0</v>
      </c>
      <c r="H294">
        <f>Tabela3[[#This Row],[Justiça Restaurativa - 0148919-15.2024.8.16.6000]]</f>
        <v>0</v>
      </c>
      <c r="I294">
        <f>Tabela3[[#This Row],[Capacitação de Facilitadores 0148959-94.2024.8.16.6000]]</f>
        <v>0</v>
      </c>
      <c r="J294">
        <f>Tabela3[[#This Row],[Acessibilidade e Inclusão - 0148938-21.2024.8.16.6000]]</f>
        <v>0</v>
      </c>
      <c r="K294">
        <f>Tabela3[[#This Row],[Política de Prevenção e Enfrentamento do Assédio Moral, do Assédio Sexual e da Discriminação.0148908-83.2024.8.16.6000]]</f>
        <v>0</v>
      </c>
      <c r="L294">
        <f>Tabela3[[#This Row],[SOCIOAMBIENTAL]]</f>
        <v>0</v>
      </c>
      <c r="M294">
        <f>Tabela3[[#This Row],[SUSTENTABILIDADE
https://portal.tjpr.jus.br/portletforms/frm.do?idFormulario=7430
0017859-16.2024.8.16.6000]]</f>
        <v>0</v>
      </c>
      <c r="N294">
        <f>Tabela3[[#This Row],[CURSO PARA MAGISTRADOS]]</f>
        <v>0</v>
      </c>
      <c r="O294">
        <f>Tabela3[[#This Row],[LIVRO DE REGISTRO]]</f>
        <v>0</v>
      </c>
      <c r="P294">
        <f>Tabela3[[#This Row],[DATA DO ULTIMO REGISTRO]]</f>
        <v>0</v>
      </c>
      <c r="Q294">
        <f>Tabela3[[#This Row],[REG DE INSTRUTORES2]]</f>
        <v>0</v>
      </c>
      <c r="R294">
        <f>Tabela3[[#This Row],[REGISTRO DE INSTRUTORES NO SEI]]</f>
        <v>0</v>
      </c>
      <c r="S294">
        <f>Tabela3[[#This Row],[2021]]</f>
        <v>0</v>
      </c>
      <c r="T294">
        <f>Tabela3[[#This Row],[2022]]</f>
        <v>0</v>
      </c>
      <c r="U294">
        <f>Tabela3[[#This Row],[2023]]</f>
        <v>0</v>
      </c>
      <c r="V294">
        <f>Tabela3[[#This Row],[REGISTRO NO SEI/2024]]</f>
        <v>0</v>
      </c>
      <c r="W294">
        <f>Tabela3[[#This Row],[2024]]</f>
        <v>0</v>
      </c>
      <c r="X294">
        <f>Tabela3[[#This Row],[REGISTRO NO SEI/2025]]</f>
        <v>0</v>
      </c>
      <c r="Y294">
        <f>Tabela3[[#This Row],[TOTAL CERTIFICADOS EMITIDOS/2025]]</f>
        <v>0</v>
      </c>
      <c r="Z294">
        <f>Tabela3[[#This Row],[1º trim/2025]]</f>
        <v>0</v>
      </c>
      <c r="AA294">
        <f>Tabela3[[#This Row],[2º trim/2025]]</f>
        <v>0</v>
      </c>
      <c r="AB294">
        <f>Tabela3[[#This Row],[3º trim/2025]]</f>
        <v>0</v>
      </c>
      <c r="AC294">
        <f>Tabela3[[#This Row],[4º trim/2025]]</f>
        <v>0</v>
      </c>
    </row>
    <row r="295" spans="1:29" x14ac:dyDescent="0.25">
      <c r="A295" s="293">
        <f>Tabela3[[#This Row],[MODALIDADE]]</f>
        <v>0</v>
      </c>
      <c r="B295" s="293">
        <f>Tabela3[[#This Row],[ID DA PLANILHA]]</f>
        <v>294</v>
      </c>
      <c r="C295" s="293">
        <f>Tabela3[[#This Row],[ANO]]</f>
        <v>1</v>
      </c>
      <c r="D295" s="293">
        <f>Tabela3[[#This Row],[SEI]]</f>
        <v>0</v>
      </c>
      <c r="E295" s="294" t="str">
        <f>Tabela3[[#This Row],[NOME DO Curso]]</f>
        <v>Mediação Judicial - turma 3</v>
      </c>
      <c r="F295" s="294">
        <f>Tabela3[[#This Row],[NENHUMA CLASSIFICAÇÃO COPILOT]]</f>
        <v>0</v>
      </c>
      <c r="G295">
        <f>Tabela3[[#This Row],[Capacitação em Direitos Humanos, Gênero, Raça e Etnia; e em Depoimento Especial" - 0148945-13.2024.8.16.6000]]</f>
        <v>0</v>
      </c>
      <c r="H295">
        <f>Tabela3[[#This Row],[Justiça Restaurativa - 0148919-15.2024.8.16.6000]]</f>
        <v>0</v>
      </c>
      <c r="I295">
        <f>Tabela3[[#This Row],[Capacitação de Facilitadores 0148959-94.2024.8.16.6000]]</f>
        <v>0</v>
      </c>
      <c r="J295">
        <f>Tabela3[[#This Row],[Acessibilidade e Inclusão - 0148938-21.2024.8.16.6000]]</f>
        <v>0</v>
      </c>
      <c r="K295">
        <f>Tabela3[[#This Row],[Política de Prevenção e Enfrentamento do Assédio Moral, do Assédio Sexual e da Discriminação.0148908-83.2024.8.16.6000]]</f>
        <v>0</v>
      </c>
      <c r="L295">
        <f>Tabela3[[#This Row],[SOCIOAMBIENTAL]]</f>
        <v>0</v>
      </c>
      <c r="M295">
        <f>Tabela3[[#This Row],[SUSTENTABILIDADE
https://portal.tjpr.jus.br/portletforms/frm.do?idFormulario=7430
0017859-16.2024.8.16.6000]]</f>
        <v>0</v>
      </c>
      <c r="N295">
        <f>Tabela3[[#This Row],[CURSO PARA MAGISTRADOS]]</f>
        <v>0</v>
      </c>
      <c r="O295">
        <f>Tabela3[[#This Row],[LIVRO DE REGISTRO]]</f>
        <v>0</v>
      </c>
      <c r="P295">
        <f>Tabela3[[#This Row],[DATA DO ULTIMO REGISTRO]]</f>
        <v>0</v>
      </c>
      <c r="Q295">
        <f>Tabela3[[#This Row],[REG DE INSTRUTORES2]]</f>
        <v>0</v>
      </c>
      <c r="R295">
        <f>Tabela3[[#This Row],[REGISTRO DE INSTRUTORES NO SEI]]</f>
        <v>0</v>
      </c>
      <c r="S295">
        <f>Tabela3[[#This Row],[2021]]</f>
        <v>0</v>
      </c>
      <c r="T295">
        <f>Tabela3[[#This Row],[2022]]</f>
        <v>0</v>
      </c>
      <c r="U295">
        <f>Tabela3[[#This Row],[2023]]</f>
        <v>0</v>
      </c>
      <c r="V295">
        <f>Tabela3[[#This Row],[REGISTRO NO SEI/2024]]</f>
        <v>0</v>
      </c>
      <c r="W295">
        <f>Tabela3[[#This Row],[2024]]</f>
        <v>0</v>
      </c>
      <c r="X295">
        <f>Tabela3[[#This Row],[REGISTRO NO SEI/2025]]</f>
        <v>0</v>
      </c>
      <c r="Y295">
        <f>Tabela3[[#This Row],[TOTAL CERTIFICADOS EMITIDOS/2025]]</f>
        <v>0</v>
      </c>
      <c r="Z295">
        <f>Tabela3[[#This Row],[1º trim/2025]]</f>
        <v>0</v>
      </c>
      <c r="AA295">
        <f>Tabela3[[#This Row],[2º trim/2025]]</f>
        <v>0</v>
      </c>
      <c r="AB295">
        <f>Tabela3[[#This Row],[3º trim/2025]]</f>
        <v>0</v>
      </c>
      <c r="AC295">
        <f>Tabela3[[#This Row],[4º trim/2025]]</f>
        <v>0</v>
      </c>
    </row>
    <row r="296" spans="1:29" x14ac:dyDescent="0.25">
      <c r="A296" s="293">
        <f>Tabela3[[#This Row],[MODALIDADE]]</f>
        <v>0</v>
      </c>
      <c r="B296" s="293">
        <f>Tabela3[[#This Row],[ID DA PLANILHA]]</f>
        <v>295</v>
      </c>
      <c r="C296" s="293">
        <f>Tabela3[[#This Row],[ANO]]</f>
        <v>1</v>
      </c>
      <c r="D296" s="293">
        <f>Tabela3[[#This Row],[SEI]]</f>
        <v>0</v>
      </c>
      <c r="E296" s="294" t="str">
        <f>Tabela3[[#This Row],[NOME DO Curso]]</f>
        <v>Mediação Judicial - turma 4</v>
      </c>
      <c r="F296" s="294">
        <f>Tabela3[[#This Row],[NENHUMA CLASSIFICAÇÃO COPILOT]]</f>
        <v>0</v>
      </c>
      <c r="G296">
        <f>Tabela3[[#This Row],[Capacitação em Direitos Humanos, Gênero, Raça e Etnia; e em Depoimento Especial" - 0148945-13.2024.8.16.6000]]</f>
        <v>0</v>
      </c>
      <c r="H296">
        <f>Tabela3[[#This Row],[Justiça Restaurativa - 0148919-15.2024.8.16.6000]]</f>
        <v>0</v>
      </c>
      <c r="I296">
        <f>Tabela3[[#This Row],[Capacitação de Facilitadores 0148959-94.2024.8.16.6000]]</f>
        <v>0</v>
      </c>
      <c r="J296">
        <f>Tabela3[[#This Row],[Acessibilidade e Inclusão - 0148938-21.2024.8.16.6000]]</f>
        <v>0</v>
      </c>
      <c r="K296">
        <f>Tabela3[[#This Row],[Política de Prevenção e Enfrentamento do Assédio Moral, do Assédio Sexual e da Discriminação.0148908-83.2024.8.16.6000]]</f>
        <v>0</v>
      </c>
      <c r="L296">
        <f>Tabela3[[#This Row],[SOCIOAMBIENTAL]]</f>
        <v>0</v>
      </c>
      <c r="M296">
        <f>Tabela3[[#This Row],[SUSTENTABILIDADE
https://portal.tjpr.jus.br/portletforms/frm.do?idFormulario=7430
0017859-16.2024.8.16.6000]]</f>
        <v>0</v>
      </c>
      <c r="N296">
        <f>Tabela3[[#This Row],[CURSO PARA MAGISTRADOS]]</f>
        <v>0</v>
      </c>
      <c r="O296">
        <f>Tabela3[[#This Row],[LIVRO DE REGISTRO]]</f>
        <v>0</v>
      </c>
      <c r="P296">
        <f>Tabela3[[#This Row],[DATA DO ULTIMO REGISTRO]]</f>
        <v>0</v>
      </c>
      <c r="Q296">
        <f>Tabela3[[#This Row],[REG DE INSTRUTORES2]]</f>
        <v>0</v>
      </c>
      <c r="R296">
        <f>Tabela3[[#This Row],[REGISTRO DE INSTRUTORES NO SEI]]</f>
        <v>0</v>
      </c>
      <c r="S296">
        <f>Tabela3[[#This Row],[2021]]</f>
        <v>0</v>
      </c>
      <c r="T296">
        <f>Tabela3[[#This Row],[2022]]</f>
        <v>0</v>
      </c>
      <c r="U296">
        <f>Tabela3[[#This Row],[2023]]</f>
        <v>0</v>
      </c>
      <c r="V296">
        <f>Tabela3[[#This Row],[REGISTRO NO SEI/2024]]</f>
        <v>0</v>
      </c>
      <c r="W296">
        <f>Tabela3[[#This Row],[2024]]</f>
        <v>0</v>
      </c>
      <c r="X296">
        <f>Tabela3[[#This Row],[REGISTRO NO SEI/2025]]</f>
        <v>0</v>
      </c>
      <c r="Y296">
        <f>Tabela3[[#This Row],[TOTAL CERTIFICADOS EMITIDOS/2025]]</f>
        <v>0</v>
      </c>
      <c r="Z296">
        <f>Tabela3[[#This Row],[1º trim/2025]]</f>
        <v>0</v>
      </c>
      <c r="AA296">
        <f>Tabela3[[#This Row],[2º trim/2025]]</f>
        <v>0</v>
      </c>
      <c r="AB296">
        <f>Tabela3[[#This Row],[3º trim/2025]]</f>
        <v>0</v>
      </c>
      <c r="AC296">
        <f>Tabela3[[#This Row],[4º trim/2025]]</f>
        <v>0</v>
      </c>
    </row>
    <row r="297" spans="1:29" x14ac:dyDescent="0.25">
      <c r="A297" s="293">
        <f>Tabela3[[#This Row],[MODALIDADE]]</f>
        <v>0</v>
      </c>
      <c r="B297" s="293">
        <f>Tabela3[[#This Row],[ID DA PLANILHA]]</f>
        <v>296</v>
      </c>
      <c r="C297" s="293">
        <f>Tabela3[[#This Row],[ANO]]</f>
        <v>1</v>
      </c>
      <c r="D297" s="293">
        <f>Tabela3[[#This Row],[SEI]]</f>
        <v>0</v>
      </c>
      <c r="E297" s="294" t="str">
        <f>Tabela3[[#This Row],[NOME DO Curso]]</f>
        <v>Mediação Judicial - turma 5</v>
      </c>
      <c r="F297" s="294">
        <f>Tabela3[[#This Row],[NENHUMA CLASSIFICAÇÃO COPILOT]]</f>
        <v>0</v>
      </c>
      <c r="G297">
        <f>Tabela3[[#This Row],[Capacitação em Direitos Humanos, Gênero, Raça e Etnia; e em Depoimento Especial" - 0148945-13.2024.8.16.6000]]</f>
        <v>0</v>
      </c>
      <c r="H297">
        <f>Tabela3[[#This Row],[Justiça Restaurativa - 0148919-15.2024.8.16.6000]]</f>
        <v>0</v>
      </c>
      <c r="I297">
        <f>Tabela3[[#This Row],[Capacitação de Facilitadores 0148959-94.2024.8.16.6000]]</f>
        <v>0</v>
      </c>
      <c r="J297">
        <f>Tabela3[[#This Row],[Acessibilidade e Inclusão - 0148938-21.2024.8.16.6000]]</f>
        <v>0</v>
      </c>
      <c r="K297">
        <f>Tabela3[[#This Row],[Política de Prevenção e Enfrentamento do Assédio Moral, do Assédio Sexual e da Discriminação.0148908-83.2024.8.16.6000]]</f>
        <v>0</v>
      </c>
      <c r="L297">
        <f>Tabela3[[#This Row],[SOCIOAMBIENTAL]]</f>
        <v>0</v>
      </c>
      <c r="M297">
        <f>Tabela3[[#This Row],[SUSTENTABILIDADE
https://portal.tjpr.jus.br/portletforms/frm.do?idFormulario=7430
0017859-16.2024.8.16.6000]]</f>
        <v>0</v>
      </c>
      <c r="N297">
        <f>Tabela3[[#This Row],[CURSO PARA MAGISTRADOS]]</f>
        <v>0</v>
      </c>
      <c r="O297">
        <f>Tabela3[[#This Row],[LIVRO DE REGISTRO]]</f>
        <v>0</v>
      </c>
      <c r="P297">
        <f>Tabela3[[#This Row],[DATA DO ULTIMO REGISTRO]]</f>
        <v>0</v>
      </c>
      <c r="Q297">
        <f>Tabela3[[#This Row],[REG DE INSTRUTORES2]]</f>
        <v>0</v>
      </c>
      <c r="R297">
        <f>Tabela3[[#This Row],[REGISTRO DE INSTRUTORES NO SEI]]</f>
        <v>0</v>
      </c>
      <c r="S297">
        <f>Tabela3[[#This Row],[2021]]</f>
        <v>0</v>
      </c>
      <c r="T297">
        <f>Tabela3[[#This Row],[2022]]</f>
        <v>0</v>
      </c>
      <c r="U297">
        <f>Tabela3[[#This Row],[2023]]</f>
        <v>0</v>
      </c>
      <c r="V297">
        <f>Tabela3[[#This Row],[REGISTRO NO SEI/2024]]</f>
        <v>0</v>
      </c>
      <c r="W297">
        <f>Tabela3[[#This Row],[2024]]</f>
        <v>0</v>
      </c>
      <c r="X297">
        <f>Tabela3[[#This Row],[REGISTRO NO SEI/2025]]</f>
        <v>0</v>
      </c>
      <c r="Y297">
        <f>Tabela3[[#This Row],[TOTAL CERTIFICADOS EMITIDOS/2025]]</f>
        <v>0</v>
      </c>
      <c r="Z297">
        <f>Tabela3[[#This Row],[1º trim/2025]]</f>
        <v>0</v>
      </c>
      <c r="AA297">
        <f>Tabela3[[#This Row],[2º trim/2025]]</f>
        <v>0</v>
      </c>
      <c r="AB297">
        <f>Tabela3[[#This Row],[3º trim/2025]]</f>
        <v>0</v>
      </c>
      <c r="AC297">
        <f>Tabela3[[#This Row],[4º trim/2025]]</f>
        <v>0</v>
      </c>
    </row>
    <row r="298" spans="1:29" x14ac:dyDescent="0.25">
      <c r="A298" s="293">
        <f>Tabela3[[#This Row],[MODALIDADE]]</f>
        <v>0</v>
      </c>
      <c r="B298" s="293">
        <f>Tabela3[[#This Row],[ID DA PLANILHA]]</f>
        <v>297</v>
      </c>
      <c r="C298" s="293">
        <f>Tabela3[[#This Row],[ANO]]</f>
        <v>1</v>
      </c>
      <c r="D298" s="293">
        <f>Tabela3[[#This Row],[SEI]]</f>
        <v>0</v>
      </c>
      <c r="E298" s="294" t="str">
        <f>Tabela3[[#This Row],[NOME DO Curso]]</f>
        <v>Mediação Judicial - turma 6</v>
      </c>
      <c r="F298" s="294">
        <f>Tabela3[[#This Row],[NENHUMA CLASSIFICAÇÃO COPILOT]]</f>
        <v>0</v>
      </c>
      <c r="G298">
        <f>Tabela3[[#This Row],[Capacitação em Direitos Humanos, Gênero, Raça e Etnia; e em Depoimento Especial" - 0148945-13.2024.8.16.6000]]</f>
        <v>0</v>
      </c>
      <c r="H298">
        <f>Tabela3[[#This Row],[Justiça Restaurativa - 0148919-15.2024.8.16.6000]]</f>
        <v>0</v>
      </c>
      <c r="I298">
        <f>Tabela3[[#This Row],[Capacitação de Facilitadores 0148959-94.2024.8.16.6000]]</f>
        <v>0</v>
      </c>
      <c r="J298">
        <f>Tabela3[[#This Row],[Acessibilidade e Inclusão - 0148938-21.2024.8.16.6000]]</f>
        <v>0</v>
      </c>
      <c r="K298">
        <f>Tabela3[[#This Row],[Política de Prevenção e Enfrentamento do Assédio Moral, do Assédio Sexual e da Discriminação.0148908-83.2024.8.16.6000]]</f>
        <v>0</v>
      </c>
      <c r="L298">
        <f>Tabela3[[#This Row],[SOCIOAMBIENTAL]]</f>
        <v>0</v>
      </c>
      <c r="M298">
        <f>Tabela3[[#This Row],[SUSTENTABILIDADE
https://portal.tjpr.jus.br/portletforms/frm.do?idFormulario=7430
0017859-16.2024.8.16.6000]]</f>
        <v>0</v>
      </c>
      <c r="N298">
        <f>Tabela3[[#This Row],[CURSO PARA MAGISTRADOS]]</f>
        <v>0</v>
      </c>
      <c r="O298">
        <f>Tabela3[[#This Row],[LIVRO DE REGISTRO]]</f>
        <v>0</v>
      </c>
      <c r="P298">
        <f>Tabela3[[#This Row],[DATA DO ULTIMO REGISTRO]]</f>
        <v>0</v>
      </c>
      <c r="Q298">
        <f>Tabela3[[#This Row],[REG DE INSTRUTORES2]]</f>
        <v>0</v>
      </c>
      <c r="R298">
        <f>Tabela3[[#This Row],[REGISTRO DE INSTRUTORES NO SEI]]</f>
        <v>0</v>
      </c>
      <c r="S298">
        <f>Tabela3[[#This Row],[2021]]</f>
        <v>0</v>
      </c>
      <c r="T298">
        <f>Tabela3[[#This Row],[2022]]</f>
        <v>0</v>
      </c>
      <c r="U298">
        <f>Tabela3[[#This Row],[2023]]</f>
        <v>0</v>
      </c>
      <c r="V298">
        <f>Tabela3[[#This Row],[REGISTRO NO SEI/2024]]</f>
        <v>0</v>
      </c>
      <c r="W298">
        <f>Tabela3[[#This Row],[2024]]</f>
        <v>0</v>
      </c>
      <c r="X298">
        <f>Tabela3[[#This Row],[REGISTRO NO SEI/2025]]</f>
        <v>0</v>
      </c>
      <c r="Y298">
        <f>Tabela3[[#This Row],[TOTAL CERTIFICADOS EMITIDOS/2025]]</f>
        <v>0</v>
      </c>
      <c r="Z298">
        <f>Tabela3[[#This Row],[1º trim/2025]]</f>
        <v>0</v>
      </c>
      <c r="AA298">
        <f>Tabela3[[#This Row],[2º trim/2025]]</f>
        <v>0</v>
      </c>
      <c r="AB298">
        <f>Tabela3[[#This Row],[3º trim/2025]]</f>
        <v>0</v>
      </c>
      <c r="AC298">
        <f>Tabela3[[#This Row],[4º trim/2025]]</f>
        <v>0</v>
      </c>
    </row>
    <row r="299" spans="1:29" x14ac:dyDescent="0.25">
      <c r="A299" s="293">
        <f>Tabela3[[#This Row],[MODALIDADE]]</f>
        <v>0</v>
      </c>
      <c r="B299" s="293">
        <f>Tabela3[[#This Row],[ID DA PLANILHA]]</f>
        <v>298</v>
      </c>
      <c r="C299" s="293">
        <f>Tabela3[[#This Row],[ANO]]</f>
        <v>1</v>
      </c>
      <c r="D299" s="293">
        <f>Tabela3[[#This Row],[SEI]]</f>
        <v>0</v>
      </c>
      <c r="E299" s="294" t="str">
        <f>Tabela3[[#This Row],[NOME DO Curso]]</f>
        <v>Mediação Judicial - Turma Recuperação</v>
      </c>
      <c r="F299" s="294">
        <f>Tabela3[[#This Row],[NENHUMA CLASSIFICAÇÃO COPILOT]]</f>
        <v>0</v>
      </c>
      <c r="G299">
        <f>Tabela3[[#This Row],[Capacitação em Direitos Humanos, Gênero, Raça e Etnia; e em Depoimento Especial" - 0148945-13.2024.8.16.6000]]</f>
        <v>0</v>
      </c>
      <c r="H299">
        <f>Tabela3[[#This Row],[Justiça Restaurativa - 0148919-15.2024.8.16.6000]]</f>
        <v>0</v>
      </c>
      <c r="I299">
        <f>Tabela3[[#This Row],[Capacitação de Facilitadores 0148959-94.2024.8.16.6000]]</f>
        <v>0</v>
      </c>
      <c r="J299">
        <f>Tabela3[[#This Row],[Acessibilidade e Inclusão - 0148938-21.2024.8.16.6000]]</f>
        <v>0</v>
      </c>
      <c r="K299">
        <f>Tabela3[[#This Row],[Política de Prevenção e Enfrentamento do Assédio Moral, do Assédio Sexual e da Discriminação.0148908-83.2024.8.16.6000]]</f>
        <v>0</v>
      </c>
      <c r="L299">
        <f>Tabela3[[#This Row],[SOCIOAMBIENTAL]]</f>
        <v>0</v>
      </c>
      <c r="M299">
        <f>Tabela3[[#This Row],[SUSTENTABILIDADE
https://portal.tjpr.jus.br/portletforms/frm.do?idFormulario=7430
0017859-16.2024.8.16.6000]]</f>
        <v>0</v>
      </c>
      <c r="N299">
        <f>Tabela3[[#This Row],[CURSO PARA MAGISTRADOS]]</f>
        <v>0</v>
      </c>
      <c r="O299">
        <f>Tabela3[[#This Row],[LIVRO DE REGISTRO]]</f>
        <v>0</v>
      </c>
      <c r="P299">
        <f>Tabela3[[#This Row],[DATA DO ULTIMO REGISTRO]]</f>
        <v>0</v>
      </c>
      <c r="Q299">
        <f>Tabela3[[#This Row],[REG DE INSTRUTORES2]]</f>
        <v>0</v>
      </c>
      <c r="R299">
        <f>Tabela3[[#This Row],[REGISTRO DE INSTRUTORES NO SEI]]</f>
        <v>0</v>
      </c>
      <c r="S299">
        <f>Tabela3[[#This Row],[2021]]</f>
        <v>0</v>
      </c>
      <c r="T299">
        <f>Tabela3[[#This Row],[2022]]</f>
        <v>0</v>
      </c>
      <c r="U299">
        <f>Tabela3[[#This Row],[2023]]</f>
        <v>0</v>
      </c>
      <c r="V299">
        <f>Tabela3[[#This Row],[REGISTRO NO SEI/2024]]</f>
        <v>0</v>
      </c>
      <c r="W299">
        <f>Tabela3[[#This Row],[2024]]</f>
        <v>0</v>
      </c>
      <c r="X299">
        <f>Tabela3[[#This Row],[REGISTRO NO SEI/2025]]</f>
        <v>0</v>
      </c>
      <c r="Y299">
        <f>Tabela3[[#This Row],[TOTAL CERTIFICADOS EMITIDOS/2025]]</f>
        <v>0</v>
      </c>
      <c r="Z299">
        <f>Tabela3[[#This Row],[1º trim/2025]]</f>
        <v>0</v>
      </c>
      <c r="AA299">
        <f>Tabela3[[#This Row],[2º trim/2025]]</f>
        <v>0</v>
      </c>
      <c r="AB299">
        <f>Tabela3[[#This Row],[3º trim/2025]]</f>
        <v>0</v>
      </c>
      <c r="AC299">
        <f>Tabela3[[#This Row],[4º trim/2025]]</f>
        <v>0</v>
      </c>
    </row>
    <row r="300" spans="1:29" x14ac:dyDescent="0.25">
      <c r="A300" s="293">
        <f>Tabela3[[#This Row],[MODALIDADE]]</f>
        <v>0</v>
      </c>
      <c r="B300" s="293">
        <f>Tabela3[[#This Row],[ID DA PLANILHA]]</f>
        <v>299</v>
      </c>
      <c r="C300" s="293">
        <f>Tabela3[[#This Row],[ANO]]</f>
        <v>1</v>
      </c>
      <c r="D300" s="293">
        <f>Tabela3[[#This Row],[SEI]]</f>
        <v>0</v>
      </c>
      <c r="E300" s="294" t="str">
        <f>Tabela3[[#This Row],[NOME DO Curso]]</f>
        <v>Mediação Judicial _ padrão</v>
      </c>
      <c r="F300" s="294">
        <f>Tabela3[[#This Row],[NENHUMA CLASSIFICAÇÃO COPILOT]]</f>
        <v>0</v>
      </c>
      <c r="G300">
        <f>Tabela3[[#This Row],[Capacitação em Direitos Humanos, Gênero, Raça e Etnia; e em Depoimento Especial" - 0148945-13.2024.8.16.6000]]</f>
        <v>0</v>
      </c>
      <c r="H300">
        <f>Tabela3[[#This Row],[Justiça Restaurativa - 0148919-15.2024.8.16.6000]]</f>
        <v>0</v>
      </c>
      <c r="I300">
        <f>Tabela3[[#This Row],[Capacitação de Facilitadores 0148959-94.2024.8.16.6000]]</f>
        <v>0</v>
      </c>
      <c r="J300">
        <f>Tabela3[[#This Row],[Acessibilidade e Inclusão - 0148938-21.2024.8.16.6000]]</f>
        <v>0</v>
      </c>
      <c r="K300">
        <f>Tabela3[[#This Row],[Política de Prevenção e Enfrentamento do Assédio Moral, do Assédio Sexual e da Discriminação.0148908-83.2024.8.16.6000]]</f>
        <v>0</v>
      </c>
      <c r="L300">
        <f>Tabela3[[#This Row],[SOCIOAMBIENTAL]]</f>
        <v>0</v>
      </c>
      <c r="M300">
        <f>Tabela3[[#This Row],[SUSTENTABILIDADE
https://portal.tjpr.jus.br/portletforms/frm.do?idFormulario=7430
0017859-16.2024.8.16.6000]]</f>
        <v>0</v>
      </c>
      <c r="N300">
        <f>Tabela3[[#This Row],[CURSO PARA MAGISTRADOS]]</f>
        <v>0</v>
      </c>
      <c r="O300">
        <f>Tabela3[[#This Row],[LIVRO DE REGISTRO]]</f>
        <v>0</v>
      </c>
      <c r="P300">
        <f>Tabela3[[#This Row],[DATA DO ULTIMO REGISTRO]]</f>
        <v>0</v>
      </c>
      <c r="Q300">
        <f>Tabela3[[#This Row],[REG DE INSTRUTORES2]]</f>
        <v>0</v>
      </c>
      <c r="R300">
        <f>Tabela3[[#This Row],[REGISTRO DE INSTRUTORES NO SEI]]</f>
        <v>0</v>
      </c>
      <c r="S300">
        <f>Tabela3[[#This Row],[2021]]</f>
        <v>0</v>
      </c>
      <c r="T300">
        <f>Tabela3[[#This Row],[2022]]</f>
        <v>0</v>
      </c>
      <c r="U300">
        <f>Tabela3[[#This Row],[2023]]</f>
        <v>0</v>
      </c>
      <c r="V300">
        <f>Tabela3[[#This Row],[REGISTRO NO SEI/2024]]</f>
        <v>0</v>
      </c>
      <c r="W300">
        <f>Tabela3[[#This Row],[2024]]</f>
        <v>0</v>
      </c>
      <c r="X300">
        <f>Tabela3[[#This Row],[REGISTRO NO SEI/2025]]</f>
        <v>0</v>
      </c>
      <c r="Y300">
        <f>Tabela3[[#This Row],[TOTAL CERTIFICADOS EMITIDOS/2025]]</f>
        <v>0</v>
      </c>
      <c r="Z300">
        <f>Tabela3[[#This Row],[1º trim/2025]]</f>
        <v>0</v>
      </c>
      <c r="AA300">
        <f>Tabela3[[#This Row],[2º trim/2025]]</f>
        <v>0</v>
      </c>
      <c r="AB300">
        <f>Tabela3[[#This Row],[3º trim/2025]]</f>
        <v>0</v>
      </c>
      <c r="AC300">
        <f>Tabela3[[#This Row],[4º trim/2025]]</f>
        <v>0</v>
      </c>
    </row>
    <row r="301" spans="1:29" x14ac:dyDescent="0.25">
      <c r="A301" s="293">
        <f>Tabela3[[#This Row],[MODALIDADE]]</f>
        <v>0</v>
      </c>
      <c r="B301" s="293">
        <f>Tabela3[[#This Row],[ID DA PLANILHA]]</f>
        <v>300</v>
      </c>
      <c r="C301" s="293">
        <f>Tabela3[[#This Row],[ANO]]</f>
        <v>1</v>
      </c>
      <c r="D301" s="293">
        <f>Tabela3[[#This Row],[SEI]]</f>
        <v>0</v>
      </c>
      <c r="E301" s="294" t="str">
        <f>Tabela3[[#This Row],[NOME DO Curso]]</f>
        <v>Mediação Judicial 003/2014</v>
      </c>
      <c r="F301" s="294">
        <f>Tabela3[[#This Row],[NENHUMA CLASSIFICAÇÃO COPILOT]]</f>
        <v>0</v>
      </c>
      <c r="G301">
        <f>Tabela3[[#This Row],[Capacitação em Direitos Humanos, Gênero, Raça e Etnia; e em Depoimento Especial" - 0148945-13.2024.8.16.6000]]</f>
        <v>0</v>
      </c>
      <c r="H301">
        <f>Tabela3[[#This Row],[Justiça Restaurativa - 0148919-15.2024.8.16.6000]]</f>
        <v>0</v>
      </c>
      <c r="I301">
        <f>Tabela3[[#This Row],[Capacitação de Facilitadores 0148959-94.2024.8.16.6000]]</f>
        <v>0</v>
      </c>
      <c r="J301">
        <f>Tabela3[[#This Row],[Acessibilidade e Inclusão - 0148938-21.2024.8.16.6000]]</f>
        <v>0</v>
      </c>
      <c r="K301">
        <f>Tabela3[[#This Row],[Política de Prevenção e Enfrentamento do Assédio Moral, do Assédio Sexual e da Discriminação.0148908-83.2024.8.16.6000]]</f>
        <v>0</v>
      </c>
      <c r="L301">
        <f>Tabela3[[#This Row],[SOCIOAMBIENTAL]]</f>
        <v>0</v>
      </c>
      <c r="M301">
        <f>Tabela3[[#This Row],[SUSTENTABILIDADE
https://portal.tjpr.jus.br/portletforms/frm.do?idFormulario=7430
0017859-16.2024.8.16.6000]]</f>
        <v>0</v>
      </c>
      <c r="N301">
        <f>Tabela3[[#This Row],[CURSO PARA MAGISTRADOS]]</f>
        <v>0</v>
      </c>
      <c r="O301">
        <f>Tabela3[[#This Row],[LIVRO DE REGISTRO]]</f>
        <v>0</v>
      </c>
      <c r="P301">
        <f>Tabela3[[#This Row],[DATA DO ULTIMO REGISTRO]]</f>
        <v>0</v>
      </c>
      <c r="Q301">
        <f>Tabela3[[#This Row],[REG DE INSTRUTORES2]]</f>
        <v>0</v>
      </c>
      <c r="R301">
        <f>Tabela3[[#This Row],[REGISTRO DE INSTRUTORES NO SEI]]</f>
        <v>0</v>
      </c>
      <c r="S301">
        <f>Tabela3[[#This Row],[2021]]</f>
        <v>0</v>
      </c>
      <c r="T301">
        <f>Tabela3[[#This Row],[2022]]</f>
        <v>0</v>
      </c>
      <c r="U301">
        <f>Tabela3[[#This Row],[2023]]</f>
        <v>0</v>
      </c>
      <c r="V301">
        <f>Tabela3[[#This Row],[REGISTRO NO SEI/2024]]</f>
        <v>0</v>
      </c>
      <c r="W301">
        <f>Tabela3[[#This Row],[2024]]</f>
        <v>0</v>
      </c>
      <c r="X301">
        <f>Tabela3[[#This Row],[REGISTRO NO SEI/2025]]</f>
        <v>0</v>
      </c>
      <c r="Y301">
        <f>Tabela3[[#This Row],[TOTAL CERTIFICADOS EMITIDOS/2025]]</f>
        <v>0</v>
      </c>
      <c r="Z301">
        <f>Tabela3[[#This Row],[1º trim/2025]]</f>
        <v>0</v>
      </c>
      <c r="AA301">
        <f>Tabela3[[#This Row],[2º trim/2025]]</f>
        <v>0</v>
      </c>
      <c r="AB301">
        <f>Tabela3[[#This Row],[3º trim/2025]]</f>
        <v>0</v>
      </c>
      <c r="AC301">
        <f>Tabela3[[#This Row],[4º trim/2025]]</f>
        <v>0</v>
      </c>
    </row>
    <row r="302" spans="1:29" x14ac:dyDescent="0.25">
      <c r="A302" s="293">
        <f>Tabela3[[#This Row],[MODALIDADE]]</f>
        <v>0</v>
      </c>
      <c r="B302" s="293">
        <f>Tabela3[[#This Row],[ID DA PLANILHA]]</f>
        <v>301</v>
      </c>
      <c r="C302" s="293">
        <f>Tabela3[[#This Row],[ANO]]</f>
        <v>1</v>
      </c>
      <c r="D302" s="293">
        <f>Tabela3[[#This Row],[SEI]]</f>
        <v>0</v>
      </c>
      <c r="E302" s="294" t="str">
        <f>Tabela3[[#This Row],[NOME DO Curso]]</f>
        <v>Mediação Judicial 004/2014</v>
      </c>
      <c r="F302" s="294">
        <f>Tabela3[[#This Row],[NENHUMA CLASSIFICAÇÃO COPILOT]]</f>
        <v>0</v>
      </c>
      <c r="G302">
        <f>Tabela3[[#This Row],[Capacitação em Direitos Humanos, Gênero, Raça e Etnia; e em Depoimento Especial" - 0148945-13.2024.8.16.6000]]</f>
        <v>0</v>
      </c>
      <c r="H302">
        <f>Tabela3[[#This Row],[Justiça Restaurativa - 0148919-15.2024.8.16.6000]]</f>
        <v>0</v>
      </c>
      <c r="I302">
        <f>Tabela3[[#This Row],[Capacitação de Facilitadores 0148959-94.2024.8.16.6000]]</f>
        <v>0</v>
      </c>
      <c r="J302">
        <f>Tabela3[[#This Row],[Acessibilidade e Inclusão - 0148938-21.2024.8.16.6000]]</f>
        <v>0</v>
      </c>
      <c r="K302">
        <f>Tabela3[[#This Row],[Política de Prevenção e Enfrentamento do Assédio Moral, do Assédio Sexual e da Discriminação.0148908-83.2024.8.16.6000]]</f>
        <v>0</v>
      </c>
      <c r="L302">
        <f>Tabela3[[#This Row],[SOCIOAMBIENTAL]]</f>
        <v>0</v>
      </c>
      <c r="M302">
        <f>Tabela3[[#This Row],[SUSTENTABILIDADE
https://portal.tjpr.jus.br/portletforms/frm.do?idFormulario=7430
0017859-16.2024.8.16.6000]]</f>
        <v>0</v>
      </c>
      <c r="N302">
        <f>Tabela3[[#This Row],[CURSO PARA MAGISTRADOS]]</f>
        <v>0</v>
      </c>
      <c r="O302">
        <f>Tabela3[[#This Row],[LIVRO DE REGISTRO]]</f>
        <v>0</v>
      </c>
      <c r="P302">
        <f>Tabela3[[#This Row],[DATA DO ULTIMO REGISTRO]]</f>
        <v>0</v>
      </c>
      <c r="Q302">
        <f>Tabela3[[#This Row],[REG DE INSTRUTORES2]]</f>
        <v>0</v>
      </c>
      <c r="R302">
        <f>Tabela3[[#This Row],[REGISTRO DE INSTRUTORES NO SEI]]</f>
        <v>0</v>
      </c>
      <c r="S302">
        <f>Tabela3[[#This Row],[2021]]</f>
        <v>0</v>
      </c>
      <c r="T302">
        <f>Tabela3[[#This Row],[2022]]</f>
        <v>0</v>
      </c>
      <c r="U302">
        <f>Tabela3[[#This Row],[2023]]</f>
        <v>0</v>
      </c>
      <c r="V302">
        <f>Tabela3[[#This Row],[REGISTRO NO SEI/2024]]</f>
        <v>0</v>
      </c>
      <c r="W302">
        <f>Tabela3[[#This Row],[2024]]</f>
        <v>0</v>
      </c>
      <c r="X302">
        <f>Tabela3[[#This Row],[REGISTRO NO SEI/2025]]</f>
        <v>0</v>
      </c>
      <c r="Y302">
        <f>Tabela3[[#This Row],[TOTAL CERTIFICADOS EMITIDOS/2025]]</f>
        <v>0</v>
      </c>
      <c r="Z302">
        <f>Tabela3[[#This Row],[1º trim/2025]]</f>
        <v>0</v>
      </c>
      <c r="AA302">
        <f>Tabela3[[#This Row],[2º trim/2025]]</f>
        <v>0</v>
      </c>
      <c r="AB302">
        <f>Tabela3[[#This Row],[3º trim/2025]]</f>
        <v>0</v>
      </c>
      <c r="AC302">
        <f>Tabela3[[#This Row],[4º trim/2025]]</f>
        <v>0</v>
      </c>
    </row>
    <row r="303" spans="1:29" x14ac:dyDescent="0.25">
      <c r="A303" s="293">
        <f>Tabela3[[#This Row],[MODALIDADE]]</f>
        <v>0</v>
      </c>
      <c r="B303" s="293">
        <f>Tabela3[[#This Row],[ID DA PLANILHA]]</f>
        <v>302</v>
      </c>
      <c r="C303" s="293">
        <f>Tabela3[[#This Row],[ANO]]</f>
        <v>1</v>
      </c>
      <c r="D303" s="293">
        <f>Tabela3[[#This Row],[SEI]]</f>
        <v>0</v>
      </c>
      <c r="E303" s="294" t="str">
        <f>Tabela3[[#This Row],[NOME DO Curso]]</f>
        <v>Mediação Judicial 005/2014</v>
      </c>
      <c r="F303" s="294">
        <f>Tabela3[[#This Row],[NENHUMA CLASSIFICAÇÃO COPILOT]]</f>
        <v>0</v>
      </c>
      <c r="G303">
        <f>Tabela3[[#This Row],[Capacitação em Direitos Humanos, Gênero, Raça e Etnia; e em Depoimento Especial" - 0148945-13.2024.8.16.6000]]</f>
        <v>0</v>
      </c>
      <c r="H303">
        <f>Tabela3[[#This Row],[Justiça Restaurativa - 0148919-15.2024.8.16.6000]]</f>
        <v>0</v>
      </c>
      <c r="I303">
        <f>Tabela3[[#This Row],[Capacitação de Facilitadores 0148959-94.2024.8.16.6000]]</f>
        <v>0</v>
      </c>
      <c r="J303">
        <f>Tabela3[[#This Row],[Acessibilidade e Inclusão - 0148938-21.2024.8.16.6000]]</f>
        <v>0</v>
      </c>
      <c r="K303">
        <f>Tabela3[[#This Row],[Política de Prevenção e Enfrentamento do Assédio Moral, do Assédio Sexual e da Discriminação.0148908-83.2024.8.16.6000]]</f>
        <v>0</v>
      </c>
      <c r="L303">
        <f>Tabela3[[#This Row],[SOCIOAMBIENTAL]]</f>
        <v>0</v>
      </c>
      <c r="M303">
        <f>Tabela3[[#This Row],[SUSTENTABILIDADE
https://portal.tjpr.jus.br/portletforms/frm.do?idFormulario=7430
0017859-16.2024.8.16.6000]]</f>
        <v>0</v>
      </c>
      <c r="N303">
        <f>Tabela3[[#This Row],[CURSO PARA MAGISTRADOS]]</f>
        <v>0</v>
      </c>
      <c r="O303">
        <f>Tabela3[[#This Row],[LIVRO DE REGISTRO]]</f>
        <v>0</v>
      </c>
      <c r="P303">
        <f>Tabela3[[#This Row],[DATA DO ULTIMO REGISTRO]]</f>
        <v>0</v>
      </c>
      <c r="Q303">
        <f>Tabela3[[#This Row],[REG DE INSTRUTORES2]]</f>
        <v>0</v>
      </c>
      <c r="R303">
        <f>Tabela3[[#This Row],[REGISTRO DE INSTRUTORES NO SEI]]</f>
        <v>0</v>
      </c>
      <c r="S303">
        <f>Tabela3[[#This Row],[2021]]</f>
        <v>0</v>
      </c>
      <c r="T303">
        <f>Tabela3[[#This Row],[2022]]</f>
        <v>0</v>
      </c>
      <c r="U303">
        <f>Tabela3[[#This Row],[2023]]</f>
        <v>0</v>
      </c>
      <c r="V303">
        <f>Tabela3[[#This Row],[REGISTRO NO SEI/2024]]</f>
        <v>0</v>
      </c>
      <c r="W303">
        <f>Tabela3[[#This Row],[2024]]</f>
        <v>0</v>
      </c>
      <c r="X303">
        <f>Tabela3[[#This Row],[REGISTRO NO SEI/2025]]</f>
        <v>0</v>
      </c>
      <c r="Y303">
        <f>Tabela3[[#This Row],[TOTAL CERTIFICADOS EMITIDOS/2025]]</f>
        <v>0</v>
      </c>
      <c r="Z303">
        <f>Tabela3[[#This Row],[1º trim/2025]]</f>
        <v>0</v>
      </c>
      <c r="AA303">
        <f>Tabela3[[#This Row],[2º trim/2025]]</f>
        <v>0</v>
      </c>
      <c r="AB303">
        <f>Tabela3[[#This Row],[3º trim/2025]]</f>
        <v>0</v>
      </c>
      <c r="AC303">
        <f>Tabela3[[#This Row],[4º trim/2025]]</f>
        <v>0</v>
      </c>
    </row>
    <row r="304" spans="1:29" x14ac:dyDescent="0.25">
      <c r="A304" s="293">
        <f>Tabela3[[#This Row],[MODALIDADE]]</f>
        <v>0</v>
      </c>
      <c r="B304" s="293">
        <f>Tabela3[[#This Row],[ID DA PLANILHA]]</f>
        <v>303</v>
      </c>
      <c r="C304" s="293">
        <f>Tabela3[[#This Row],[ANO]]</f>
        <v>1</v>
      </c>
      <c r="D304" s="293">
        <f>Tabela3[[#This Row],[SEI]]</f>
        <v>0</v>
      </c>
      <c r="E304" s="294" t="str">
        <f>Tabela3[[#This Row],[NOME DO Curso]]</f>
        <v>Mediação Judicial 21A/18CM</v>
      </c>
      <c r="F304" s="294">
        <f>Tabela3[[#This Row],[NENHUMA CLASSIFICAÇÃO COPILOT]]</f>
        <v>0</v>
      </c>
      <c r="G304">
        <f>Tabela3[[#This Row],[Capacitação em Direitos Humanos, Gênero, Raça e Etnia; e em Depoimento Especial" - 0148945-13.2024.8.16.6000]]</f>
        <v>0</v>
      </c>
      <c r="H304">
        <f>Tabela3[[#This Row],[Justiça Restaurativa - 0148919-15.2024.8.16.6000]]</f>
        <v>0</v>
      </c>
      <c r="I304">
        <f>Tabela3[[#This Row],[Capacitação de Facilitadores 0148959-94.2024.8.16.6000]]</f>
        <v>0</v>
      </c>
      <c r="J304">
        <f>Tabela3[[#This Row],[Acessibilidade e Inclusão - 0148938-21.2024.8.16.6000]]</f>
        <v>0</v>
      </c>
      <c r="K304">
        <f>Tabela3[[#This Row],[Política de Prevenção e Enfrentamento do Assédio Moral, do Assédio Sexual e da Discriminação.0148908-83.2024.8.16.6000]]</f>
        <v>0</v>
      </c>
      <c r="L304">
        <f>Tabela3[[#This Row],[SOCIOAMBIENTAL]]</f>
        <v>0</v>
      </c>
      <c r="M304">
        <f>Tabela3[[#This Row],[SUSTENTABILIDADE
https://portal.tjpr.jus.br/portletforms/frm.do?idFormulario=7430
0017859-16.2024.8.16.6000]]</f>
        <v>0</v>
      </c>
      <c r="N304">
        <f>Tabela3[[#This Row],[CURSO PARA MAGISTRADOS]]</f>
        <v>0</v>
      </c>
      <c r="O304">
        <f>Tabela3[[#This Row],[LIVRO DE REGISTRO]]</f>
        <v>0</v>
      </c>
      <c r="P304">
        <f>Tabela3[[#This Row],[DATA DO ULTIMO REGISTRO]]</f>
        <v>0</v>
      </c>
      <c r="Q304">
        <f>Tabela3[[#This Row],[REG DE INSTRUTORES2]]</f>
        <v>0</v>
      </c>
      <c r="R304">
        <f>Tabela3[[#This Row],[REGISTRO DE INSTRUTORES NO SEI]]</f>
        <v>0</v>
      </c>
      <c r="S304">
        <f>Tabela3[[#This Row],[2021]]</f>
        <v>0</v>
      </c>
      <c r="T304">
        <f>Tabela3[[#This Row],[2022]]</f>
        <v>0</v>
      </c>
      <c r="U304">
        <f>Tabela3[[#This Row],[2023]]</f>
        <v>0</v>
      </c>
      <c r="V304">
        <f>Tabela3[[#This Row],[REGISTRO NO SEI/2024]]</f>
        <v>0</v>
      </c>
      <c r="W304">
        <f>Tabela3[[#This Row],[2024]]</f>
        <v>0</v>
      </c>
      <c r="X304">
        <f>Tabela3[[#This Row],[REGISTRO NO SEI/2025]]</f>
        <v>0</v>
      </c>
      <c r="Y304">
        <f>Tabela3[[#This Row],[TOTAL CERTIFICADOS EMITIDOS/2025]]</f>
        <v>0</v>
      </c>
      <c r="Z304">
        <f>Tabela3[[#This Row],[1º trim/2025]]</f>
        <v>0</v>
      </c>
      <c r="AA304">
        <f>Tabela3[[#This Row],[2º trim/2025]]</f>
        <v>0</v>
      </c>
      <c r="AB304">
        <f>Tabela3[[#This Row],[3º trim/2025]]</f>
        <v>0</v>
      </c>
      <c r="AC304">
        <f>Tabela3[[#This Row],[4º trim/2025]]</f>
        <v>0</v>
      </c>
    </row>
    <row r="305" spans="1:29" x14ac:dyDescent="0.25">
      <c r="A305" s="293">
        <f>Tabela3[[#This Row],[MODALIDADE]]</f>
        <v>0</v>
      </c>
      <c r="B305" s="293">
        <f>Tabela3[[#This Row],[ID DA PLANILHA]]</f>
        <v>304</v>
      </c>
      <c r="C305" s="293">
        <f>Tabela3[[#This Row],[ANO]]</f>
        <v>1</v>
      </c>
      <c r="D305" s="293">
        <f>Tabela3[[#This Row],[SEI]]</f>
        <v>0</v>
      </c>
      <c r="E305" s="294" t="str">
        <f>Tabela3[[#This Row],[NOME DO Curso]]</f>
        <v>Mediação Judicial_002/2014</v>
      </c>
      <c r="F305" s="294">
        <f>Tabela3[[#This Row],[NENHUMA CLASSIFICAÇÃO COPILOT]]</f>
        <v>0</v>
      </c>
      <c r="G305">
        <f>Tabela3[[#This Row],[Capacitação em Direitos Humanos, Gênero, Raça e Etnia; e em Depoimento Especial" - 0148945-13.2024.8.16.6000]]</f>
        <v>0</v>
      </c>
      <c r="H305">
        <f>Tabela3[[#This Row],[Justiça Restaurativa - 0148919-15.2024.8.16.6000]]</f>
        <v>0</v>
      </c>
      <c r="I305">
        <f>Tabela3[[#This Row],[Capacitação de Facilitadores 0148959-94.2024.8.16.6000]]</f>
        <v>0</v>
      </c>
      <c r="J305">
        <f>Tabela3[[#This Row],[Acessibilidade e Inclusão - 0148938-21.2024.8.16.6000]]</f>
        <v>0</v>
      </c>
      <c r="K305">
        <f>Tabela3[[#This Row],[Política de Prevenção e Enfrentamento do Assédio Moral, do Assédio Sexual e da Discriminação.0148908-83.2024.8.16.6000]]</f>
        <v>0</v>
      </c>
      <c r="L305">
        <f>Tabela3[[#This Row],[SOCIOAMBIENTAL]]</f>
        <v>0</v>
      </c>
      <c r="M305">
        <f>Tabela3[[#This Row],[SUSTENTABILIDADE
https://portal.tjpr.jus.br/portletforms/frm.do?idFormulario=7430
0017859-16.2024.8.16.6000]]</f>
        <v>0</v>
      </c>
      <c r="N305">
        <f>Tabela3[[#This Row],[CURSO PARA MAGISTRADOS]]</f>
        <v>0</v>
      </c>
      <c r="O305">
        <f>Tabela3[[#This Row],[LIVRO DE REGISTRO]]</f>
        <v>0</v>
      </c>
      <c r="P305">
        <f>Tabela3[[#This Row],[DATA DO ULTIMO REGISTRO]]</f>
        <v>0</v>
      </c>
      <c r="Q305">
        <f>Tabela3[[#This Row],[REG DE INSTRUTORES2]]</f>
        <v>0</v>
      </c>
      <c r="R305">
        <f>Tabela3[[#This Row],[REGISTRO DE INSTRUTORES NO SEI]]</f>
        <v>0</v>
      </c>
      <c r="S305">
        <f>Tabela3[[#This Row],[2021]]</f>
        <v>0</v>
      </c>
      <c r="T305">
        <f>Tabela3[[#This Row],[2022]]</f>
        <v>0</v>
      </c>
      <c r="U305">
        <f>Tabela3[[#This Row],[2023]]</f>
        <v>0</v>
      </c>
      <c r="V305">
        <f>Tabela3[[#This Row],[REGISTRO NO SEI/2024]]</f>
        <v>0</v>
      </c>
      <c r="W305">
        <f>Tabela3[[#This Row],[2024]]</f>
        <v>0</v>
      </c>
      <c r="X305">
        <f>Tabela3[[#This Row],[REGISTRO NO SEI/2025]]</f>
        <v>0</v>
      </c>
      <c r="Y305">
        <f>Tabela3[[#This Row],[TOTAL CERTIFICADOS EMITIDOS/2025]]</f>
        <v>0</v>
      </c>
      <c r="Z305">
        <f>Tabela3[[#This Row],[1º trim/2025]]</f>
        <v>0</v>
      </c>
      <c r="AA305">
        <f>Tabela3[[#This Row],[2º trim/2025]]</f>
        <v>0</v>
      </c>
      <c r="AB305">
        <f>Tabela3[[#This Row],[3º trim/2025]]</f>
        <v>0</v>
      </c>
      <c r="AC305">
        <f>Tabela3[[#This Row],[4º trim/2025]]</f>
        <v>0</v>
      </c>
    </row>
    <row r="306" spans="1:29" x14ac:dyDescent="0.25">
      <c r="A306" s="293">
        <f>Tabela3[[#This Row],[MODALIDADE]]</f>
        <v>0</v>
      </c>
      <c r="B306" s="293">
        <f>Tabela3[[#This Row],[ID DA PLANILHA]]</f>
        <v>305</v>
      </c>
      <c r="C306" s="293">
        <f>Tabela3[[#This Row],[ANO]]</f>
        <v>1</v>
      </c>
      <c r="D306" s="293">
        <f>Tabela3[[#This Row],[SEI]]</f>
        <v>0</v>
      </c>
      <c r="E306" s="294" t="str">
        <f>Tabela3[[#This Row],[NOME DO Curso]]</f>
        <v>Mediação para representantes de empresas</v>
      </c>
      <c r="F306" s="294">
        <f>Tabela3[[#This Row],[NENHUMA CLASSIFICAÇÃO COPILOT]]</f>
        <v>0</v>
      </c>
      <c r="G306">
        <f>Tabela3[[#This Row],[Capacitação em Direitos Humanos, Gênero, Raça e Etnia; e em Depoimento Especial" - 0148945-13.2024.8.16.6000]]</f>
        <v>0</v>
      </c>
      <c r="H306">
        <f>Tabela3[[#This Row],[Justiça Restaurativa - 0148919-15.2024.8.16.6000]]</f>
        <v>0</v>
      </c>
      <c r="I306">
        <f>Tabela3[[#This Row],[Capacitação de Facilitadores 0148959-94.2024.8.16.6000]]</f>
        <v>0</v>
      </c>
      <c r="J306">
        <f>Tabela3[[#This Row],[Acessibilidade e Inclusão - 0148938-21.2024.8.16.6000]]</f>
        <v>0</v>
      </c>
      <c r="K306">
        <f>Tabela3[[#This Row],[Política de Prevenção e Enfrentamento do Assédio Moral, do Assédio Sexual e da Discriminação.0148908-83.2024.8.16.6000]]</f>
        <v>0</v>
      </c>
      <c r="L306">
        <f>Tabela3[[#This Row],[SOCIOAMBIENTAL]]</f>
        <v>0</v>
      </c>
      <c r="M306">
        <f>Tabela3[[#This Row],[SUSTENTABILIDADE
https://portal.tjpr.jus.br/portletforms/frm.do?idFormulario=7430
0017859-16.2024.8.16.6000]]</f>
        <v>0</v>
      </c>
      <c r="N306">
        <f>Tabela3[[#This Row],[CURSO PARA MAGISTRADOS]]</f>
        <v>0</v>
      </c>
      <c r="O306">
        <f>Tabela3[[#This Row],[LIVRO DE REGISTRO]]</f>
        <v>0</v>
      </c>
      <c r="P306">
        <f>Tabela3[[#This Row],[DATA DO ULTIMO REGISTRO]]</f>
        <v>0</v>
      </c>
      <c r="Q306">
        <f>Tabela3[[#This Row],[REG DE INSTRUTORES2]]</f>
        <v>0</v>
      </c>
      <c r="R306">
        <f>Tabela3[[#This Row],[REGISTRO DE INSTRUTORES NO SEI]]</f>
        <v>0</v>
      </c>
      <c r="S306">
        <f>Tabela3[[#This Row],[2021]]</f>
        <v>0</v>
      </c>
      <c r="T306">
        <f>Tabela3[[#This Row],[2022]]</f>
        <v>0</v>
      </c>
      <c r="U306">
        <f>Tabela3[[#This Row],[2023]]</f>
        <v>0</v>
      </c>
      <c r="V306">
        <f>Tabela3[[#This Row],[REGISTRO NO SEI/2024]]</f>
        <v>0</v>
      </c>
      <c r="W306">
        <f>Tabela3[[#This Row],[2024]]</f>
        <v>0</v>
      </c>
      <c r="X306">
        <f>Tabela3[[#This Row],[REGISTRO NO SEI/2025]]</f>
        <v>0</v>
      </c>
      <c r="Y306">
        <f>Tabela3[[#This Row],[TOTAL CERTIFICADOS EMITIDOS/2025]]</f>
        <v>0</v>
      </c>
      <c r="Z306">
        <f>Tabela3[[#This Row],[1º trim/2025]]</f>
        <v>0</v>
      </c>
      <c r="AA306">
        <f>Tabela3[[#This Row],[2º trim/2025]]</f>
        <v>0</v>
      </c>
      <c r="AB306">
        <f>Tabela3[[#This Row],[3º trim/2025]]</f>
        <v>0</v>
      </c>
      <c r="AC306">
        <f>Tabela3[[#This Row],[4º trim/2025]]</f>
        <v>0</v>
      </c>
    </row>
    <row r="307" spans="1:29" x14ac:dyDescent="0.25">
      <c r="A307" s="293">
        <f>Tabela3[[#This Row],[MODALIDADE]]</f>
        <v>0</v>
      </c>
      <c r="B307" s="293">
        <f>Tabela3[[#This Row],[ID DA PLANILHA]]</f>
        <v>306</v>
      </c>
      <c r="C307" s="293">
        <f>Tabela3[[#This Row],[ANO]]</f>
        <v>1</v>
      </c>
      <c r="D307" s="293">
        <f>Tabela3[[#This Row],[SEI]]</f>
        <v>0</v>
      </c>
      <c r="E307" s="294" t="str">
        <f>Tabela3[[#This Row],[NOME DO Curso]]</f>
        <v>Metodologia de Análise e Solução de Problemas</v>
      </c>
      <c r="F307" s="294">
        <f>Tabela3[[#This Row],[NENHUMA CLASSIFICAÇÃO COPILOT]]</f>
        <v>0</v>
      </c>
      <c r="G307">
        <f>Tabela3[[#This Row],[Capacitação em Direitos Humanos, Gênero, Raça e Etnia; e em Depoimento Especial" - 0148945-13.2024.8.16.6000]]</f>
        <v>0</v>
      </c>
      <c r="H307">
        <f>Tabela3[[#This Row],[Justiça Restaurativa - 0148919-15.2024.8.16.6000]]</f>
        <v>0</v>
      </c>
      <c r="I307">
        <f>Tabela3[[#This Row],[Capacitação de Facilitadores 0148959-94.2024.8.16.6000]]</f>
        <v>0</v>
      </c>
      <c r="J307">
        <f>Tabela3[[#This Row],[Acessibilidade e Inclusão - 0148938-21.2024.8.16.6000]]</f>
        <v>0</v>
      </c>
      <c r="K307">
        <f>Tabela3[[#This Row],[Política de Prevenção e Enfrentamento do Assédio Moral, do Assédio Sexual e da Discriminação.0148908-83.2024.8.16.6000]]</f>
        <v>0</v>
      </c>
      <c r="L307">
        <f>Tabela3[[#This Row],[SOCIOAMBIENTAL]]</f>
        <v>0</v>
      </c>
      <c r="M307">
        <f>Tabela3[[#This Row],[SUSTENTABILIDADE
https://portal.tjpr.jus.br/portletforms/frm.do?idFormulario=7430
0017859-16.2024.8.16.6000]]</f>
        <v>0</v>
      </c>
      <c r="N307">
        <f>Tabela3[[#This Row],[CURSO PARA MAGISTRADOS]]</f>
        <v>0</v>
      </c>
      <c r="O307">
        <f>Tabela3[[#This Row],[LIVRO DE REGISTRO]]</f>
        <v>0</v>
      </c>
      <c r="P307">
        <f>Tabela3[[#This Row],[DATA DO ULTIMO REGISTRO]]</f>
        <v>0</v>
      </c>
      <c r="Q307">
        <f>Tabela3[[#This Row],[REG DE INSTRUTORES2]]</f>
        <v>0</v>
      </c>
      <c r="R307">
        <f>Tabela3[[#This Row],[REGISTRO DE INSTRUTORES NO SEI]]</f>
        <v>0</v>
      </c>
      <c r="S307">
        <f>Tabela3[[#This Row],[2021]]</f>
        <v>0</v>
      </c>
      <c r="T307">
        <f>Tabela3[[#This Row],[2022]]</f>
        <v>0</v>
      </c>
      <c r="U307">
        <f>Tabela3[[#This Row],[2023]]</f>
        <v>0</v>
      </c>
      <c r="V307">
        <f>Tabela3[[#This Row],[REGISTRO NO SEI/2024]]</f>
        <v>0</v>
      </c>
      <c r="W307">
        <f>Tabela3[[#This Row],[2024]]</f>
        <v>0</v>
      </c>
      <c r="X307">
        <f>Tabela3[[#This Row],[REGISTRO NO SEI/2025]]</f>
        <v>0</v>
      </c>
      <c r="Y307">
        <f>Tabela3[[#This Row],[TOTAL CERTIFICADOS EMITIDOS/2025]]</f>
        <v>0</v>
      </c>
      <c r="Z307">
        <f>Tabela3[[#This Row],[1º trim/2025]]</f>
        <v>0</v>
      </c>
      <c r="AA307">
        <f>Tabela3[[#This Row],[2º trim/2025]]</f>
        <v>0</v>
      </c>
      <c r="AB307">
        <f>Tabela3[[#This Row],[3º trim/2025]]</f>
        <v>0</v>
      </c>
      <c r="AC307">
        <f>Tabela3[[#This Row],[4º trim/2025]]</f>
        <v>0</v>
      </c>
    </row>
    <row r="308" spans="1:29" x14ac:dyDescent="0.25">
      <c r="A308" s="293">
        <f>Tabela3[[#This Row],[MODALIDADE]]</f>
        <v>0</v>
      </c>
      <c r="B308" s="293">
        <f>Tabela3[[#This Row],[ID DA PLANILHA]]</f>
        <v>307</v>
      </c>
      <c r="C308" s="293">
        <f>Tabela3[[#This Row],[ANO]]</f>
        <v>1</v>
      </c>
      <c r="D308" s="293">
        <f>Tabela3[[#This Row],[SEI]]</f>
        <v>0</v>
      </c>
      <c r="E308" s="294" t="str">
        <f>Tabela3[[#This Row],[NOME DO Curso]]</f>
        <v>Metodologia de Análise e Solução de Problemas</v>
      </c>
      <c r="F308" s="294">
        <f>Tabela3[[#This Row],[NENHUMA CLASSIFICAÇÃO COPILOT]]</f>
        <v>0</v>
      </c>
      <c r="G308">
        <f>Tabela3[[#This Row],[Capacitação em Direitos Humanos, Gênero, Raça e Etnia; e em Depoimento Especial" - 0148945-13.2024.8.16.6000]]</f>
        <v>0</v>
      </c>
      <c r="H308">
        <f>Tabela3[[#This Row],[Justiça Restaurativa - 0148919-15.2024.8.16.6000]]</f>
        <v>0</v>
      </c>
      <c r="I308">
        <f>Tabela3[[#This Row],[Capacitação de Facilitadores 0148959-94.2024.8.16.6000]]</f>
        <v>0</v>
      </c>
      <c r="J308">
        <f>Tabela3[[#This Row],[Acessibilidade e Inclusão - 0148938-21.2024.8.16.6000]]</f>
        <v>0</v>
      </c>
      <c r="K308">
        <f>Tabela3[[#This Row],[Política de Prevenção e Enfrentamento do Assédio Moral, do Assédio Sexual e da Discriminação.0148908-83.2024.8.16.6000]]</f>
        <v>0</v>
      </c>
      <c r="L308">
        <f>Tabela3[[#This Row],[SOCIOAMBIENTAL]]</f>
        <v>0</v>
      </c>
      <c r="M308">
        <f>Tabela3[[#This Row],[SUSTENTABILIDADE
https://portal.tjpr.jus.br/portletforms/frm.do?idFormulario=7430
0017859-16.2024.8.16.6000]]</f>
        <v>0</v>
      </c>
      <c r="N308">
        <f>Tabela3[[#This Row],[CURSO PARA MAGISTRADOS]]</f>
        <v>0</v>
      </c>
      <c r="O308">
        <f>Tabela3[[#This Row],[LIVRO DE REGISTRO]]</f>
        <v>0</v>
      </c>
      <c r="P308">
        <f>Tabela3[[#This Row],[DATA DO ULTIMO REGISTRO]]</f>
        <v>0</v>
      </c>
      <c r="Q308">
        <f>Tabela3[[#This Row],[REG DE INSTRUTORES2]]</f>
        <v>0</v>
      </c>
      <c r="R308">
        <f>Tabela3[[#This Row],[REGISTRO DE INSTRUTORES NO SEI]]</f>
        <v>0</v>
      </c>
      <c r="S308">
        <f>Tabela3[[#This Row],[2021]]</f>
        <v>0</v>
      </c>
      <c r="T308">
        <f>Tabela3[[#This Row],[2022]]</f>
        <v>0</v>
      </c>
      <c r="U308">
        <f>Tabela3[[#This Row],[2023]]</f>
        <v>0</v>
      </c>
      <c r="V308">
        <f>Tabela3[[#This Row],[REGISTRO NO SEI/2024]]</f>
        <v>0</v>
      </c>
      <c r="W308">
        <f>Tabela3[[#This Row],[2024]]</f>
        <v>0</v>
      </c>
      <c r="X308">
        <f>Tabela3[[#This Row],[REGISTRO NO SEI/2025]]</f>
        <v>0</v>
      </c>
      <c r="Y308">
        <f>Tabela3[[#This Row],[TOTAL CERTIFICADOS EMITIDOS/2025]]</f>
        <v>0</v>
      </c>
      <c r="Z308">
        <f>Tabela3[[#This Row],[1º trim/2025]]</f>
        <v>0</v>
      </c>
      <c r="AA308">
        <f>Tabela3[[#This Row],[2º trim/2025]]</f>
        <v>0</v>
      </c>
      <c r="AB308">
        <f>Tabela3[[#This Row],[3º trim/2025]]</f>
        <v>0</v>
      </c>
      <c r="AC308">
        <f>Tabela3[[#This Row],[4º trim/2025]]</f>
        <v>0</v>
      </c>
    </row>
    <row r="309" spans="1:29" x14ac:dyDescent="0.25">
      <c r="A309" s="293">
        <f>Tabela3[[#This Row],[MODALIDADE]]</f>
        <v>0</v>
      </c>
      <c r="B309" s="293">
        <f>Tabela3[[#This Row],[ID DA PLANILHA]]</f>
        <v>308</v>
      </c>
      <c r="C309" s="293">
        <f>Tabela3[[#This Row],[ANO]]</f>
        <v>1</v>
      </c>
      <c r="D309" s="293">
        <f>Tabela3[[#This Row],[SEI]]</f>
        <v>0</v>
      </c>
      <c r="E309" s="294" t="str">
        <f>Tabela3[[#This Row],[NOME DO Curso]]</f>
        <v>Microsoft Teams</v>
      </c>
      <c r="F309" s="294">
        <f>Tabela3[[#This Row],[NENHUMA CLASSIFICAÇÃO COPILOT]]</f>
        <v>0</v>
      </c>
      <c r="G309">
        <f>Tabela3[[#This Row],[Capacitação em Direitos Humanos, Gênero, Raça e Etnia; e em Depoimento Especial" - 0148945-13.2024.8.16.6000]]</f>
        <v>0</v>
      </c>
      <c r="H309">
        <f>Tabela3[[#This Row],[Justiça Restaurativa - 0148919-15.2024.8.16.6000]]</f>
        <v>0</v>
      </c>
      <c r="I309">
        <f>Tabela3[[#This Row],[Capacitação de Facilitadores 0148959-94.2024.8.16.6000]]</f>
        <v>0</v>
      </c>
      <c r="J309">
        <f>Tabela3[[#This Row],[Acessibilidade e Inclusão - 0148938-21.2024.8.16.6000]]</f>
        <v>0</v>
      </c>
      <c r="K309">
        <f>Tabela3[[#This Row],[Política de Prevenção e Enfrentamento do Assédio Moral, do Assédio Sexual e da Discriminação.0148908-83.2024.8.16.6000]]</f>
        <v>0</v>
      </c>
      <c r="L309">
        <f>Tabela3[[#This Row],[SOCIOAMBIENTAL]]</f>
        <v>0</v>
      </c>
      <c r="M309">
        <f>Tabela3[[#This Row],[SUSTENTABILIDADE
https://portal.tjpr.jus.br/portletforms/frm.do?idFormulario=7430
0017859-16.2024.8.16.6000]]</f>
        <v>0</v>
      </c>
      <c r="N309">
        <f>Tabela3[[#This Row],[CURSO PARA MAGISTRADOS]]</f>
        <v>0</v>
      </c>
      <c r="O309">
        <f>Tabela3[[#This Row],[LIVRO DE REGISTRO]]</f>
        <v>0</v>
      </c>
      <c r="P309">
        <f>Tabela3[[#This Row],[DATA DO ULTIMO REGISTRO]]</f>
        <v>0</v>
      </c>
      <c r="Q309">
        <f>Tabela3[[#This Row],[REG DE INSTRUTORES2]]</f>
        <v>0</v>
      </c>
      <c r="R309">
        <f>Tabela3[[#This Row],[REGISTRO DE INSTRUTORES NO SEI]]</f>
        <v>0</v>
      </c>
      <c r="S309">
        <f>Tabela3[[#This Row],[2021]]</f>
        <v>0</v>
      </c>
      <c r="T309">
        <f>Tabela3[[#This Row],[2022]]</f>
        <v>0</v>
      </c>
      <c r="U309">
        <f>Tabela3[[#This Row],[2023]]</f>
        <v>0</v>
      </c>
      <c r="V309">
        <f>Tabela3[[#This Row],[REGISTRO NO SEI/2024]]</f>
        <v>0</v>
      </c>
      <c r="W309">
        <f>Tabela3[[#This Row],[2024]]</f>
        <v>0</v>
      </c>
      <c r="X309">
        <f>Tabela3[[#This Row],[REGISTRO NO SEI/2025]]</f>
        <v>0</v>
      </c>
      <c r="Y309">
        <f>Tabela3[[#This Row],[TOTAL CERTIFICADOS EMITIDOS/2025]]</f>
        <v>0</v>
      </c>
      <c r="Z309">
        <f>Tabela3[[#This Row],[1º trim/2025]]</f>
        <v>0</v>
      </c>
      <c r="AA309">
        <f>Tabela3[[#This Row],[2º trim/2025]]</f>
        <v>0</v>
      </c>
      <c r="AB309">
        <f>Tabela3[[#This Row],[3º trim/2025]]</f>
        <v>0</v>
      </c>
      <c r="AC309">
        <f>Tabela3[[#This Row],[4º trim/2025]]</f>
        <v>0</v>
      </c>
    </row>
    <row r="310" spans="1:29" ht="30" x14ac:dyDescent="0.25">
      <c r="A310" s="293">
        <f>Tabela3[[#This Row],[MODALIDADE]]</f>
        <v>0</v>
      </c>
      <c r="B310" s="293">
        <f>Tabela3[[#This Row],[ID DA PLANILHA]]</f>
        <v>309</v>
      </c>
      <c r="C310" s="293">
        <f>Tabela3[[#This Row],[ANO]]</f>
        <v>1</v>
      </c>
      <c r="D310" s="293">
        <f>Tabela3[[#This Row],[SEI]]</f>
        <v>0</v>
      </c>
      <c r="E310" s="294" t="str">
        <f>Tabela3[[#This Row],[NOME DO Curso]]</f>
        <v>MODELO - Curso Básico de Formação de Facilitadores em Processos Circulares – Círculos de Relacionamento</v>
      </c>
      <c r="F310" s="294">
        <f>Tabela3[[#This Row],[NENHUMA CLASSIFICAÇÃO COPILOT]]</f>
        <v>0</v>
      </c>
      <c r="G310">
        <f>Tabela3[[#This Row],[Capacitação em Direitos Humanos, Gênero, Raça e Etnia; e em Depoimento Especial" - 0148945-13.2024.8.16.6000]]</f>
        <v>0</v>
      </c>
      <c r="H310" t="str">
        <f>Tabela3[[#This Row],[Justiça Restaurativa - 0148919-15.2024.8.16.6000]]</f>
        <v>SIM</v>
      </c>
      <c r="I310">
        <f>Tabela3[[#This Row],[Capacitação de Facilitadores 0148959-94.2024.8.16.6000]]</f>
        <v>0</v>
      </c>
      <c r="J310">
        <f>Tabela3[[#This Row],[Acessibilidade e Inclusão - 0148938-21.2024.8.16.6000]]</f>
        <v>0</v>
      </c>
      <c r="K310">
        <f>Tabela3[[#This Row],[Política de Prevenção e Enfrentamento do Assédio Moral, do Assédio Sexual e da Discriminação.0148908-83.2024.8.16.6000]]</f>
        <v>0</v>
      </c>
      <c r="L310">
        <f>Tabela3[[#This Row],[SOCIOAMBIENTAL]]</f>
        <v>0</v>
      </c>
      <c r="M310">
        <f>Tabela3[[#This Row],[SUSTENTABILIDADE
https://portal.tjpr.jus.br/portletforms/frm.do?idFormulario=7430
0017859-16.2024.8.16.6000]]</f>
        <v>0</v>
      </c>
      <c r="N310">
        <f>Tabela3[[#This Row],[CURSO PARA MAGISTRADOS]]</f>
        <v>0</v>
      </c>
      <c r="O310">
        <f>Tabela3[[#This Row],[LIVRO DE REGISTRO]]</f>
        <v>0</v>
      </c>
      <c r="P310">
        <f>Tabela3[[#This Row],[DATA DO ULTIMO REGISTRO]]</f>
        <v>0</v>
      </c>
      <c r="Q310">
        <f>Tabela3[[#This Row],[REG DE INSTRUTORES2]]</f>
        <v>0</v>
      </c>
      <c r="R310">
        <f>Tabela3[[#This Row],[REGISTRO DE INSTRUTORES NO SEI]]</f>
        <v>0</v>
      </c>
      <c r="S310">
        <f>Tabela3[[#This Row],[2021]]</f>
        <v>0</v>
      </c>
      <c r="T310">
        <f>Tabela3[[#This Row],[2022]]</f>
        <v>0</v>
      </c>
      <c r="U310">
        <f>Tabela3[[#This Row],[2023]]</f>
        <v>0</v>
      </c>
      <c r="V310">
        <f>Tabela3[[#This Row],[REGISTRO NO SEI/2024]]</f>
        <v>0</v>
      </c>
      <c r="W310">
        <f>Tabela3[[#This Row],[2024]]</f>
        <v>0</v>
      </c>
      <c r="X310">
        <f>Tabela3[[#This Row],[REGISTRO NO SEI/2025]]</f>
        <v>0</v>
      </c>
      <c r="Y310">
        <f>Tabela3[[#This Row],[TOTAL CERTIFICADOS EMITIDOS/2025]]</f>
        <v>0</v>
      </c>
      <c r="Z310">
        <f>Tabela3[[#This Row],[1º trim/2025]]</f>
        <v>0</v>
      </c>
      <c r="AA310">
        <f>Tabela3[[#This Row],[2º trim/2025]]</f>
        <v>0</v>
      </c>
      <c r="AB310">
        <f>Tabela3[[#This Row],[3º trim/2025]]</f>
        <v>0</v>
      </c>
      <c r="AC310">
        <f>Tabela3[[#This Row],[4º trim/2025]]</f>
        <v>0</v>
      </c>
    </row>
    <row r="311" spans="1:29" x14ac:dyDescent="0.25">
      <c r="A311" s="293">
        <f>Tabela3[[#This Row],[MODALIDADE]]</f>
        <v>0</v>
      </c>
      <c r="B311" s="293">
        <f>Tabela3[[#This Row],[ID DA PLANILHA]]</f>
        <v>310</v>
      </c>
      <c r="C311" s="293">
        <f>Tabela3[[#This Row],[ANO]]</f>
        <v>1</v>
      </c>
      <c r="D311" s="293">
        <f>Tabela3[[#This Row],[SEI]]</f>
        <v>0</v>
      </c>
      <c r="E311" s="294" t="str">
        <f>Tabela3[[#This Row],[NOME DO Curso]]</f>
        <v>Módulo prático do Curso de Terceiro Facilitador (Mediação e Conciliação)</v>
      </c>
      <c r="F311" s="294">
        <f>Tabela3[[#This Row],[NENHUMA CLASSIFICAÇÃO COPILOT]]</f>
        <v>0</v>
      </c>
      <c r="G311">
        <f>Tabela3[[#This Row],[Capacitação em Direitos Humanos, Gênero, Raça e Etnia; e em Depoimento Especial" - 0148945-13.2024.8.16.6000]]</f>
        <v>0</v>
      </c>
      <c r="H311" t="str">
        <f>Tabela3[[#This Row],[Justiça Restaurativa - 0148919-15.2024.8.16.6000]]</f>
        <v>SIM</v>
      </c>
      <c r="I311">
        <f>Tabela3[[#This Row],[Capacitação de Facilitadores 0148959-94.2024.8.16.6000]]</f>
        <v>0</v>
      </c>
      <c r="J311">
        <f>Tabela3[[#This Row],[Acessibilidade e Inclusão - 0148938-21.2024.8.16.6000]]</f>
        <v>0</v>
      </c>
      <c r="K311">
        <f>Tabela3[[#This Row],[Política de Prevenção e Enfrentamento do Assédio Moral, do Assédio Sexual e da Discriminação.0148908-83.2024.8.16.6000]]</f>
        <v>0</v>
      </c>
      <c r="L311">
        <f>Tabela3[[#This Row],[SOCIOAMBIENTAL]]</f>
        <v>0</v>
      </c>
      <c r="M311">
        <f>Tabela3[[#This Row],[SUSTENTABILIDADE
https://portal.tjpr.jus.br/portletforms/frm.do?idFormulario=7430
0017859-16.2024.8.16.6000]]</f>
        <v>0</v>
      </c>
      <c r="N311">
        <f>Tabela3[[#This Row],[CURSO PARA MAGISTRADOS]]</f>
        <v>0</v>
      </c>
      <c r="O311">
        <f>Tabela3[[#This Row],[LIVRO DE REGISTRO]]</f>
        <v>0</v>
      </c>
      <c r="P311">
        <f>Tabela3[[#This Row],[DATA DO ULTIMO REGISTRO]]</f>
        <v>0</v>
      </c>
      <c r="Q311">
        <f>Tabela3[[#This Row],[REG DE INSTRUTORES2]]</f>
        <v>0</v>
      </c>
      <c r="R311">
        <f>Tabela3[[#This Row],[REGISTRO DE INSTRUTORES NO SEI]]</f>
        <v>0</v>
      </c>
      <c r="S311">
        <f>Tabela3[[#This Row],[2021]]</f>
        <v>0</v>
      </c>
      <c r="T311">
        <f>Tabela3[[#This Row],[2022]]</f>
        <v>0</v>
      </c>
      <c r="U311">
        <f>Tabela3[[#This Row],[2023]]</f>
        <v>0</v>
      </c>
      <c r="V311">
        <f>Tabela3[[#This Row],[REGISTRO NO SEI/2024]]</f>
        <v>0</v>
      </c>
      <c r="W311">
        <f>Tabela3[[#This Row],[2024]]</f>
        <v>0</v>
      </c>
      <c r="X311">
        <f>Tabela3[[#This Row],[REGISTRO NO SEI/2025]]</f>
        <v>0</v>
      </c>
      <c r="Y311">
        <f>Tabela3[[#This Row],[TOTAL CERTIFICADOS EMITIDOS/2025]]</f>
        <v>0</v>
      </c>
      <c r="Z311">
        <f>Tabela3[[#This Row],[1º trim/2025]]</f>
        <v>0</v>
      </c>
      <c r="AA311">
        <f>Tabela3[[#This Row],[2º trim/2025]]</f>
        <v>0</v>
      </c>
      <c r="AB311">
        <f>Tabela3[[#This Row],[3º trim/2025]]</f>
        <v>0</v>
      </c>
      <c r="AC311">
        <f>Tabela3[[#This Row],[4º trim/2025]]</f>
        <v>0</v>
      </c>
    </row>
    <row r="312" spans="1:29" ht="30" x14ac:dyDescent="0.25">
      <c r="A312" s="293">
        <f>Tabela3[[#This Row],[MODALIDADE]]</f>
        <v>0</v>
      </c>
      <c r="B312" s="293">
        <f>Tabela3[[#This Row],[ID DA PLANILHA]]</f>
        <v>311</v>
      </c>
      <c r="C312" s="293">
        <f>Tabela3[[#This Row],[ANO]]</f>
        <v>1</v>
      </c>
      <c r="D312" s="293">
        <f>Tabela3[[#This Row],[SEI]]</f>
        <v>0</v>
      </c>
      <c r="E312" s="294" t="str">
        <f>Tabela3[[#This Row],[NOME DO Curso]]</f>
        <v>Módulo prático do curso de Terceiro Facilitador (Mediação e Conciliação) - Módulo prático (Estágio Supervisionado) 001/2017</v>
      </c>
      <c r="F312" s="294">
        <f>Tabela3[[#This Row],[NENHUMA CLASSIFICAÇÃO COPILOT]]</f>
        <v>0</v>
      </c>
      <c r="G312">
        <f>Tabela3[[#This Row],[Capacitação em Direitos Humanos, Gênero, Raça e Etnia; e em Depoimento Especial" - 0148945-13.2024.8.16.6000]]</f>
        <v>0</v>
      </c>
      <c r="H312" t="str">
        <f>Tabela3[[#This Row],[Justiça Restaurativa - 0148919-15.2024.8.16.6000]]</f>
        <v>SIM</v>
      </c>
      <c r="I312">
        <f>Tabela3[[#This Row],[Capacitação de Facilitadores 0148959-94.2024.8.16.6000]]</f>
        <v>0</v>
      </c>
      <c r="J312">
        <f>Tabela3[[#This Row],[Acessibilidade e Inclusão - 0148938-21.2024.8.16.6000]]</f>
        <v>0</v>
      </c>
      <c r="K312">
        <f>Tabela3[[#This Row],[Política de Prevenção e Enfrentamento do Assédio Moral, do Assédio Sexual e da Discriminação.0148908-83.2024.8.16.6000]]</f>
        <v>0</v>
      </c>
      <c r="L312">
        <f>Tabela3[[#This Row],[SOCIOAMBIENTAL]]</f>
        <v>0</v>
      </c>
      <c r="M312">
        <f>Tabela3[[#This Row],[SUSTENTABILIDADE
https://portal.tjpr.jus.br/portletforms/frm.do?idFormulario=7430
0017859-16.2024.8.16.6000]]</f>
        <v>0</v>
      </c>
      <c r="N312">
        <f>Tabela3[[#This Row],[CURSO PARA MAGISTRADOS]]</f>
        <v>0</v>
      </c>
      <c r="O312">
        <f>Tabela3[[#This Row],[LIVRO DE REGISTRO]]</f>
        <v>0</v>
      </c>
      <c r="P312">
        <f>Tabela3[[#This Row],[DATA DO ULTIMO REGISTRO]]</f>
        <v>0</v>
      </c>
      <c r="Q312">
        <f>Tabela3[[#This Row],[REG DE INSTRUTORES2]]</f>
        <v>0</v>
      </c>
      <c r="R312">
        <f>Tabela3[[#This Row],[REGISTRO DE INSTRUTORES NO SEI]]</f>
        <v>0</v>
      </c>
      <c r="S312">
        <f>Tabela3[[#This Row],[2021]]</f>
        <v>0</v>
      </c>
      <c r="T312">
        <f>Tabela3[[#This Row],[2022]]</f>
        <v>0</v>
      </c>
      <c r="U312">
        <f>Tabela3[[#This Row],[2023]]</f>
        <v>0</v>
      </c>
      <c r="V312">
        <f>Tabela3[[#This Row],[REGISTRO NO SEI/2024]]</f>
        <v>0</v>
      </c>
      <c r="W312">
        <f>Tabela3[[#This Row],[2024]]</f>
        <v>0</v>
      </c>
      <c r="X312">
        <f>Tabela3[[#This Row],[REGISTRO NO SEI/2025]]</f>
        <v>0</v>
      </c>
      <c r="Y312">
        <f>Tabela3[[#This Row],[TOTAL CERTIFICADOS EMITIDOS/2025]]</f>
        <v>0</v>
      </c>
      <c r="Z312">
        <f>Tabela3[[#This Row],[1º trim/2025]]</f>
        <v>0</v>
      </c>
      <c r="AA312">
        <f>Tabela3[[#This Row],[2º trim/2025]]</f>
        <v>0</v>
      </c>
      <c r="AB312">
        <f>Tabela3[[#This Row],[3º trim/2025]]</f>
        <v>0</v>
      </c>
      <c r="AC312">
        <f>Tabela3[[#This Row],[4º trim/2025]]</f>
        <v>0</v>
      </c>
    </row>
    <row r="313" spans="1:29" x14ac:dyDescent="0.25">
      <c r="A313" s="293">
        <f>Tabela3[[#This Row],[MODALIDADE]]</f>
        <v>0</v>
      </c>
      <c r="B313" s="293">
        <f>Tabela3[[#This Row],[ID DA PLANILHA]]</f>
        <v>312</v>
      </c>
      <c r="C313" s="293">
        <f>Tabela3[[#This Row],[ANO]]</f>
        <v>1</v>
      </c>
      <c r="D313" s="293">
        <f>Tabela3[[#This Row],[SEI]]</f>
        <v>0</v>
      </c>
      <c r="E313" s="294" t="str">
        <f>Tabela3[[#This Row],[NOME DO Curso]]</f>
        <v>Moodle para Tutores</v>
      </c>
      <c r="F313" s="294">
        <f>Tabela3[[#This Row],[NENHUMA CLASSIFICAÇÃO COPILOT]]</f>
        <v>0</v>
      </c>
      <c r="G313">
        <f>Tabela3[[#This Row],[Capacitação em Direitos Humanos, Gênero, Raça e Etnia; e em Depoimento Especial" - 0148945-13.2024.8.16.6000]]</f>
        <v>0</v>
      </c>
      <c r="H313">
        <f>Tabela3[[#This Row],[Justiça Restaurativa - 0148919-15.2024.8.16.6000]]</f>
        <v>0</v>
      </c>
      <c r="I313">
        <f>Tabela3[[#This Row],[Capacitação de Facilitadores 0148959-94.2024.8.16.6000]]</f>
        <v>0</v>
      </c>
      <c r="J313">
        <f>Tabela3[[#This Row],[Acessibilidade e Inclusão - 0148938-21.2024.8.16.6000]]</f>
        <v>0</v>
      </c>
      <c r="K313">
        <f>Tabela3[[#This Row],[Política de Prevenção e Enfrentamento do Assédio Moral, do Assédio Sexual e da Discriminação.0148908-83.2024.8.16.6000]]</f>
        <v>0</v>
      </c>
      <c r="L313">
        <f>Tabela3[[#This Row],[SOCIOAMBIENTAL]]</f>
        <v>0</v>
      </c>
      <c r="M313">
        <f>Tabela3[[#This Row],[SUSTENTABILIDADE
https://portal.tjpr.jus.br/portletforms/frm.do?idFormulario=7430
0017859-16.2024.8.16.6000]]</f>
        <v>0</v>
      </c>
      <c r="N313">
        <f>Tabela3[[#This Row],[CURSO PARA MAGISTRADOS]]</f>
        <v>0</v>
      </c>
      <c r="O313">
        <f>Tabela3[[#This Row],[LIVRO DE REGISTRO]]</f>
        <v>0</v>
      </c>
      <c r="P313">
        <f>Tabela3[[#This Row],[DATA DO ULTIMO REGISTRO]]</f>
        <v>0</v>
      </c>
      <c r="Q313">
        <f>Tabela3[[#This Row],[REG DE INSTRUTORES2]]</f>
        <v>0</v>
      </c>
      <c r="R313">
        <f>Tabela3[[#This Row],[REGISTRO DE INSTRUTORES NO SEI]]</f>
        <v>0</v>
      </c>
      <c r="S313">
        <f>Tabela3[[#This Row],[2021]]</f>
        <v>0</v>
      </c>
      <c r="T313">
        <f>Tabela3[[#This Row],[2022]]</f>
        <v>0</v>
      </c>
      <c r="U313">
        <f>Tabela3[[#This Row],[2023]]</f>
        <v>0</v>
      </c>
      <c r="V313">
        <f>Tabela3[[#This Row],[REGISTRO NO SEI/2024]]</f>
        <v>0</v>
      </c>
      <c r="W313">
        <f>Tabela3[[#This Row],[2024]]</f>
        <v>0</v>
      </c>
      <c r="X313">
        <f>Tabela3[[#This Row],[REGISTRO NO SEI/2025]]</f>
        <v>0</v>
      </c>
      <c r="Y313">
        <f>Tabela3[[#This Row],[TOTAL CERTIFICADOS EMITIDOS/2025]]</f>
        <v>0</v>
      </c>
      <c r="Z313">
        <f>Tabela3[[#This Row],[1º trim/2025]]</f>
        <v>0</v>
      </c>
      <c r="AA313">
        <f>Tabela3[[#This Row],[2º trim/2025]]</f>
        <v>0</v>
      </c>
      <c r="AB313">
        <f>Tabela3[[#This Row],[3º trim/2025]]</f>
        <v>0</v>
      </c>
      <c r="AC313">
        <f>Tabela3[[#This Row],[4º trim/2025]]</f>
        <v>0</v>
      </c>
    </row>
    <row r="314" spans="1:29" x14ac:dyDescent="0.25">
      <c r="A314" s="293">
        <f>Tabela3[[#This Row],[MODALIDADE]]</f>
        <v>0</v>
      </c>
      <c r="B314" s="293">
        <f>Tabela3[[#This Row],[ID DA PLANILHA]]</f>
        <v>313</v>
      </c>
      <c r="C314" s="293">
        <f>Tabela3[[#This Row],[ANO]]</f>
        <v>1</v>
      </c>
      <c r="D314" s="293">
        <f>Tabela3[[#This Row],[SEI]]</f>
        <v>0</v>
      </c>
      <c r="E314" s="294" t="str">
        <f>Tabela3[[#This Row],[NOME DO Curso]]</f>
        <v>Moodle TSE</v>
      </c>
      <c r="F314" s="294">
        <f>Tabela3[[#This Row],[NENHUMA CLASSIFICAÇÃO COPILOT]]</f>
        <v>0</v>
      </c>
      <c r="G314">
        <f>Tabela3[[#This Row],[Capacitação em Direitos Humanos, Gênero, Raça e Etnia; e em Depoimento Especial" - 0148945-13.2024.8.16.6000]]</f>
        <v>0</v>
      </c>
      <c r="H314">
        <f>Tabela3[[#This Row],[Justiça Restaurativa - 0148919-15.2024.8.16.6000]]</f>
        <v>0</v>
      </c>
      <c r="I314">
        <f>Tabela3[[#This Row],[Capacitação de Facilitadores 0148959-94.2024.8.16.6000]]</f>
        <v>0</v>
      </c>
      <c r="J314">
        <f>Tabela3[[#This Row],[Acessibilidade e Inclusão - 0148938-21.2024.8.16.6000]]</f>
        <v>0</v>
      </c>
      <c r="K314">
        <f>Tabela3[[#This Row],[Política de Prevenção e Enfrentamento do Assédio Moral, do Assédio Sexual e da Discriminação.0148908-83.2024.8.16.6000]]</f>
        <v>0</v>
      </c>
      <c r="L314">
        <f>Tabela3[[#This Row],[SOCIOAMBIENTAL]]</f>
        <v>0</v>
      </c>
      <c r="M314">
        <f>Tabela3[[#This Row],[SUSTENTABILIDADE
https://portal.tjpr.jus.br/portletforms/frm.do?idFormulario=7430
0017859-16.2024.8.16.6000]]</f>
        <v>0</v>
      </c>
      <c r="N314">
        <f>Tabela3[[#This Row],[CURSO PARA MAGISTRADOS]]</f>
        <v>0</v>
      </c>
      <c r="O314">
        <f>Tabela3[[#This Row],[LIVRO DE REGISTRO]]</f>
        <v>0</v>
      </c>
      <c r="P314">
        <f>Tabela3[[#This Row],[DATA DO ULTIMO REGISTRO]]</f>
        <v>0</v>
      </c>
      <c r="Q314">
        <f>Tabela3[[#This Row],[REG DE INSTRUTORES2]]</f>
        <v>0</v>
      </c>
      <c r="R314">
        <f>Tabela3[[#This Row],[REGISTRO DE INSTRUTORES NO SEI]]</f>
        <v>0</v>
      </c>
      <c r="S314">
        <f>Tabela3[[#This Row],[2021]]</f>
        <v>0</v>
      </c>
      <c r="T314">
        <f>Tabela3[[#This Row],[2022]]</f>
        <v>0</v>
      </c>
      <c r="U314">
        <f>Tabela3[[#This Row],[2023]]</f>
        <v>0</v>
      </c>
      <c r="V314">
        <f>Tabela3[[#This Row],[REGISTRO NO SEI/2024]]</f>
        <v>0</v>
      </c>
      <c r="W314">
        <f>Tabela3[[#This Row],[2024]]</f>
        <v>0</v>
      </c>
      <c r="X314">
        <f>Tabela3[[#This Row],[REGISTRO NO SEI/2025]]</f>
        <v>0</v>
      </c>
      <c r="Y314">
        <f>Tabela3[[#This Row],[TOTAL CERTIFICADOS EMITIDOS/2025]]</f>
        <v>0</v>
      </c>
      <c r="Z314">
        <f>Tabela3[[#This Row],[1º trim/2025]]</f>
        <v>0</v>
      </c>
      <c r="AA314">
        <f>Tabela3[[#This Row],[2º trim/2025]]</f>
        <v>0</v>
      </c>
      <c r="AB314">
        <f>Tabela3[[#This Row],[3º trim/2025]]</f>
        <v>0</v>
      </c>
      <c r="AC314">
        <f>Tabela3[[#This Row],[4º trim/2025]]</f>
        <v>0</v>
      </c>
    </row>
    <row r="315" spans="1:29" x14ac:dyDescent="0.25">
      <c r="A315" s="293">
        <f>Tabela3[[#This Row],[MODALIDADE]]</f>
        <v>0</v>
      </c>
      <c r="B315" s="293">
        <f>Tabela3[[#This Row],[ID DA PLANILHA]]</f>
        <v>314</v>
      </c>
      <c r="C315" s="293">
        <f>Tabela3[[#This Row],[ANO]]</f>
        <v>1</v>
      </c>
      <c r="D315" s="293">
        <f>Tabela3[[#This Row],[SEI]]</f>
        <v>0</v>
      </c>
      <c r="E315" s="294" t="str">
        <f>Tabela3[[#This Row],[NOME DO Curso]]</f>
        <v>Multiplicadores</v>
      </c>
      <c r="F315" s="294">
        <f>Tabela3[[#This Row],[NENHUMA CLASSIFICAÇÃO COPILOT]]</f>
        <v>0</v>
      </c>
      <c r="G315">
        <f>Tabela3[[#This Row],[Capacitação em Direitos Humanos, Gênero, Raça e Etnia; e em Depoimento Especial" - 0148945-13.2024.8.16.6000]]</f>
        <v>0</v>
      </c>
      <c r="H315">
        <f>Tabela3[[#This Row],[Justiça Restaurativa - 0148919-15.2024.8.16.6000]]</f>
        <v>0</v>
      </c>
      <c r="I315">
        <f>Tabela3[[#This Row],[Capacitação de Facilitadores 0148959-94.2024.8.16.6000]]</f>
        <v>0</v>
      </c>
      <c r="J315">
        <f>Tabela3[[#This Row],[Acessibilidade e Inclusão - 0148938-21.2024.8.16.6000]]</f>
        <v>0</v>
      </c>
      <c r="K315">
        <f>Tabela3[[#This Row],[Política de Prevenção e Enfrentamento do Assédio Moral, do Assédio Sexual e da Discriminação.0148908-83.2024.8.16.6000]]</f>
        <v>0</v>
      </c>
      <c r="L315">
        <f>Tabela3[[#This Row],[SOCIOAMBIENTAL]]</f>
        <v>0</v>
      </c>
      <c r="M315">
        <f>Tabela3[[#This Row],[SUSTENTABILIDADE
https://portal.tjpr.jus.br/portletforms/frm.do?idFormulario=7430
0017859-16.2024.8.16.6000]]</f>
        <v>0</v>
      </c>
      <c r="N315">
        <f>Tabela3[[#This Row],[CURSO PARA MAGISTRADOS]]</f>
        <v>0</v>
      </c>
      <c r="O315">
        <f>Tabela3[[#This Row],[LIVRO DE REGISTRO]]</f>
        <v>0</v>
      </c>
      <c r="P315">
        <f>Tabela3[[#This Row],[DATA DO ULTIMO REGISTRO]]</f>
        <v>0</v>
      </c>
      <c r="Q315">
        <f>Tabela3[[#This Row],[REG DE INSTRUTORES2]]</f>
        <v>0</v>
      </c>
      <c r="R315">
        <f>Tabela3[[#This Row],[REGISTRO DE INSTRUTORES NO SEI]]</f>
        <v>0</v>
      </c>
      <c r="S315">
        <f>Tabela3[[#This Row],[2021]]</f>
        <v>0</v>
      </c>
      <c r="T315">
        <f>Tabela3[[#This Row],[2022]]</f>
        <v>0</v>
      </c>
      <c r="U315">
        <f>Tabela3[[#This Row],[2023]]</f>
        <v>0</v>
      </c>
      <c r="V315">
        <f>Tabela3[[#This Row],[REGISTRO NO SEI/2024]]</f>
        <v>0</v>
      </c>
      <c r="W315">
        <f>Tabela3[[#This Row],[2024]]</f>
        <v>0</v>
      </c>
      <c r="X315">
        <f>Tabela3[[#This Row],[REGISTRO NO SEI/2025]]</f>
        <v>0</v>
      </c>
      <c r="Y315">
        <f>Tabela3[[#This Row],[TOTAL CERTIFICADOS EMITIDOS/2025]]</f>
        <v>0</v>
      </c>
      <c r="Z315">
        <f>Tabela3[[#This Row],[1º trim/2025]]</f>
        <v>0</v>
      </c>
      <c r="AA315">
        <f>Tabela3[[#This Row],[2º trim/2025]]</f>
        <v>0</v>
      </c>
      <c r="AB315">
        <f>Tabela3[[#This Row],[3º trim/2025]]</f>
        <v>0</v>
      </c>
      <c r="AC315">
        <f>Tabela3[[#This Row],[4º trim/2025]]</f>
        <v>0</v>
      </c>
    </row>
    <row r="316" spans="1:29" x14ac:dyDescent="0.25">
      <c r="A316" s="293">
        <f>Tabela3[[#This Row],[MODALIDADE]]</f>
        <v>0</v>
      </c>
      <c r="B316" s="293">
        <f>Tabela3[[#This Row],[ID DA PLANILHA]]</f>
        <v>315</v>
      </c>
      <c r="C316" s="293">
        <f>Tabela3[[#This Row],[ANO]]</f>
        <v>1</v>
      </c>
      <c r="D316" s="293">
        <f>Tabela3[[#This Row],[SEI]]</f>
        <v>0</v>
      </c>
      <c r="E316" s="294" t="str">
        <f>Tabela3[[#This Row],[NOME DO Curso]]</f>
        <v>Noções Básicas de Administração</v>
      </c>
      <c r="F316" s="294">
        <f>Tabela3[[#This Row],[NENHUMA CLASSIFICAÇÃO COPILOT]]</f>
        <v>0</v>
      </c>
      <c r="G316">
        <f>Tabela3[[#This Row],[Capacitação em Direitos Humanos, Gênero, Raça e Etnia; e em Depoimento Especial" - 0148945-13.2024.8.16.6000]]</f>
        <v>0</v>
      </c>
      <c r="H316">
        <f>Tabela3[[#This Row],[Justiça Restaurativa - 0148919-15.2024.8.16.6000]]</f>
        <v>0</v>
      </c>
      <c r="I316">
        <f>Tabela3[[#This Row],[Capacitação de Facilitadores 0148959-94.2024.8.16.6000]]</f>
        <v>0</v>
      </c>
      <c r="J316">
        <f>Tabela3[[#This Row],[Acessibilidade e Inclusão - 0148938-21.2024.8.16.6000]]</f>
        <v>0</v>
      </c>
      <c r="K316">
        <f>Tabela3[[#This Row],[Política de Prevenção e Enfrentamento do Assédio Moral, do Assédio Sexual e da Discriminação.0148908-83.2024.8.16.6000]]</f>
        <v>0</v>
      </c>
      <c r="L316">
        <f>Tabela3[[#This Row],[SOCIOAMBIENTAL]]</f>
        <v>0</v>
      </c>
      <c r="M316">
        <f>Tabela3[[#This Row],[SUSTENTABILIDADE
https://portal.tjpr.jus.br/portletforms/frm.do?idFormulario=7430
0017859-16.2024.8.16.6000]]</f>
        <v>0</v>
      </c>
      <c r="N316">
        <f>Tabela3[[#This Row],[CURSO PARA MAGISTRADOS]]</f>
        <v>0</v>
      </c>
      <c r="O316">
        <f>Tabela3[[#This Row],[LIVRO DE REGISTRO]]</f>
        <v>0</v>
      </c>
      <c r="P316">
        <f>Tabela3[[#This Row],[DATA DO ULTIMO REGISTRO]]</f>
        <v>0</v>
      </c>
      <c r="Q316">
        <f>Tabela3[[#This Row],[REG DE INSTRUTORES2]]</f>
        <v>0</v>
      </c>
      <c r="R316">
        <f>Tabela3[[#This Row],[REGISTRO DE INSTRUTORES NO SEI]]</f>
        <v>0</v>
      </c>
      <c r="S316">
        <f>Tabela3[[#This Row],[2021]]</f>
        <v>0</v>
      </c>
      <c r="T316">
        <f>Tabela3[[#This Row],[2022]]</f>
        <v>0</v>
      </c>
      <c r="U316">
        <f>Tabela3[[#This Row],[2023]]</f>
        <v>0</v>
      </c>
      <c r="V316">
        <f>Tabela3[[#This Row],[REGISTRO NO SEI/2024]]</f>
        <v>0</v>
      </c>
      <c r="W316">
        <f>Tabela3[[#This Row],[2024]]</f>
        <v>0</v>
      </c>
      <c r="X316">
        <f>Tabela3[[#This Row],[REGISTRO NO SEI/2025]]</f>
        <v>0</v>
      </c>
      <c r="Y316">
        <f>Tabela3[[#This Row],[TOTAL CERTIFICADOS EMITIDOS/2025]]</f>
        <v>0</v>
      </c>
      <c r="Z316">
        <f>Tabela3[[#This Row],[1º trim/2025]]</f>
        <v>0</v>
      </c>
      <c r="AA316">
        <f>Tabela3[[#This Row],[2º trim/2025]]</f>
        <v>0</v>
      </c>
      <c r="AB316">
        <f>Tabela3[[#This Row],[3º trim/2025]]</f>
        <v>0</v>
      </c>
      <c r="AC316">
        <f>Tabela3[[#This Row],[4º trim/2025]]</f>
        <v>0</v>
      </c>
    </row>
    <row r="317" spans="1:29" x14ac:dyDescent="0.25">
      <c r="A317" s="293">
        <f>Tabela3[[#This Row],[MODALIDADE]]</f>
        <v>0</v>
      </c>
      <c r="B317" s="293">
        <f>Tabela3[[#This Row],[ID DA PLANILHA]]</f>
        <v>316</v>
      </c>
      <c r="C317" s="293">
        <f>Tabela3[[#This Row],[ANO]]</f>
        <v>1</v>
      </c>
      <c r="D317" s="293">
        <f>Tabela3[[#This Row],[SEI]]</f>
        <v>0</v>
      </c>
      <c r="E317" s="294" t="str">
        <f>Tabela3[[#This Row],[NOME DO Curso]]</f>
        <v>Noções Básicas de Administração</v>
      </c>
      <c r="F317" s="294">
        <f>Tabela3[[#This Row],[NENHUMA CLASSIFICAÇÃO COPILOT]]</f>
        <v>0</v>
      </c>
      <c r="G317">
        <f>Tabela3[[#This Row],[Capacitação em Direitos Humanos, Gênero, Raça e Etnia; e em Depoimento Especial" - 0148945-13.2024.8.16.6000]]</f>
        <v>0</v>
      </c>
      <c r="H317">
        <f>Tabela3[[#This Row],[Justiça Restaurativa - 0148919-15.2024.8.16.6000]]</f>
        <v>0</v>
      </c>
      <c r="I317">
        <f>Tabela3[[#This Row],[Capacitação de Facilitadores 0148959-94.2024.8.16.6000]]</f>
        <v>0</v>
      </c>
      <c r="J317">
        <f>Tabela3[[#This Row],[Acessibilidade e Inclusão - 0148938-21.2024.8.16.6000]]</f>
        <v>0</v>
      </c>
      <c r="K317">
        <f>Tabela3[[#This Row],[Política de Prevenção e Enfrentamento do Assédio Moral, do Assédio Sexual e da Discriminação.0148908-83.2024.8.16.6000]]</f>
        <v>0</v>
      </c>
      <c r="L317">
        <f>Tabela3[[#This Row],[SOCIOAMBIENTAL]]</f>
        <v>0</v>
      </c>
      <c r="M317">
        <f>Tabela3[[#This Row],[SUSTENTABILIDADE
https://portal.tjpr.jus.br/portletforms/frm.do?idFormulario=7430
0017859-16.2024.8.16.6000]]</f>
        <v>0</v>
      </c>
      <c r="N317">
        <f>Tabela3[[#This Row],[CURSO PARA MAGISTRADOS]]</f>
        <v>0</v>
      </c>
      <c r="O317">
        <f>Tabela3[[#This Row],[LIVRO DE REGISTRO]]</f>
        <v>0</v>
      </c>
      <c r="P317">
        <f>Tabela3[[#This Row],[DATA DO ULTIMO REGISTRO]]</f>
        <v>0</v>
      </c>
      <c r="Q317">
        <f>Tabela3[[#This Row],[REG DE INSTRUTORES2]]</f>
        <v>0</v>
      </c>
      <c r="R317">
        <f>Tabela3[[#This Row],[REGISTRO DE INSTRUTORES NO SEI]]</f>
        <v>0</v>
      </c>
      <c r="S317">
        <f>Tabela3[[#This Row],[2021]]</f>
        <v>0</v>
      </c>
      <c r="T317">
        <f>Tabela3[[#This Row],[2022]]</f>
        <v>0</v>
      </c>
      <c r="U317">
        <f>Tabela3[[#This Row],[2023]]</f>
        <v>0</v>
      </c>
      <c r="V317">
        <f>Tabela3[[#This Row],[REGISTRO NO SEI/2024]]</f>
        <v>0</v>
      </c>
      <c r="W317">
        <f>Tabela3[[#This Row],[2024]]</f>
        <v>0</v>
      </c>
      <c r="X317">
        <f>Tabela3[[#This Row],[REGISTRO NO SEI/2025]]</f>
        <v>0</v>
      </c>
      <c r="Y317">
        <f>Tabela3[[#This Row],[TOTAL CERTIFICADOS EMITIDOS/2025]]</f>
        <v>0</v>
      </c>
      <c r="Z317">
        <f>Tabela3[[#This Row],[1º trim/2025]]</f>
        <v>0</v>
      </c>
      <c r="AA317">
        <f>Tabela3[[#This Row],[2º trim/2025]]</f>
        <v>0</v>
      </c>
      <c r="AB317">
        <f>Tabela3[[#This Row],[3º trim/2025]]</f>
        <v>0</v>
      </c>
      <c r="AC317">
        <f>Tabela3[[#This Row],[4º trim/2025]]</f>
        <v>0</v>
      </c>
    </row>
    <row r="318" spans="1:29" x14ac:dyDescent="0.25">
      <c r="A318" s="293">
        <f>Tabela3[[#This Row],[MODALIDADE]]</f>
        <v>0</v>
      </c>
      <c r="B318" s="293">
        <f>Tabela3[[#This Row],[ID DA PLANILHA]]</f>
        <v>317</v>
      </c>
      <c r="C318" s="293">
        <f>Tabela3[[#This Row],[ANO]]</f>
        <v>1</v>
      </c>
      <c r="D318" s="293">
        <f>Tabela3[[#This Row],[SEI]]</f>
        <v>0</v>
      </c>
      <c r="E318" s="294" t="str">
        <f>Tabela3[[#This Row],[NOME DO Curso]]</f>
        <v>Nossos eventos</v>
      </c>
      <c r="F318" s="294">
        <f>Tabela3[[#This Row],[NENHUMA CLASSIFICAÇÃO COPILOT]]</f>
        <v>0</v>
      </c>
      <c r="G318">
        <f>Tabela3[[#This Row],[Capacitação em Direitos Humanos, Gênero, Raça e Etnia; e em Depoimento Especial" - 0148945-13.2024.8.16.6000]]</f>
        <v>0</v>
      </c>
      <c r="H318">
        <f>Tabela3[[#This Row],[Justiça Restaurativa - 0148919-15.2024.8.16.6000]]</f>
        <v>0</v>
      </c>
      <c r="I318">
        <f>Tabela3[[#This Row],[Capacitação de Facilitadores 0148959-94.2024.8.16.6000]]</f>
        <v>0</v>
      </c>
      <c r="J318">
        <f>Tabela3[[#This Row],[Acessibilidade e Inclusão - 0148938-21.2024.8.16.6000]]</f>
        <v>0</v>
      </c>
      <c r="K318">
        <f>Tabela3[[#This Row],[Política de Prevenção e Enfrentamento do Assédio Moral, do Assédio Sexual e da Discriminação.0148908-83.2024.8.16.6000]]</f>
        <v>0</v>
      </c>
      <c r="L318">
        <f>Tabela3[[#This Row],[SOCIOAMBIENTAL]]</f>
        <v>0</v>
      </c>
      <c r="M318">
        <f>Tabela3[[#This Row],[SUSTENTABILIDADE
https://portal.tjpr.jus.br/portletforms/frm.do?idFormulario=7430
0017859-16.2024.8.16.6000]]</f>
        <v>0</v>
      </c>
      <c r="N318">
        <f>Tabela3[[#This Row],[CURSO PARA MAGISTRADOS]]</f>
        <v>0</v>
      </c>
      <c r="O318">
        <f>Tabela3[[#This Row],[LIVRO DE REGISTRO]]</f>
        <v>0</v>
      </c>
      <c r="P318">
        <f>Tabela3[[#This Row],[DATA DO ULTIMO REGISTRO]]</f>
        <v>0</v>
      </c>
      <c r="Q318">
        <f>Tabela3[[#This Row],[REG DE INSTRUTORES2]]</f>
        <v>0</v>
      </c>
      <c r="R318">
        <f>Tabela3[[#This Row],[REGISTRO DE INSTRUTORES NO SEI]]</f>
        <v>0</v>
      </c>
      <c r="S318">
        <f>Tabela3[[#This Row],[2021]]</f>
        <v>0</v>
      </c>
      <c r="T318">
        <f>Tabela3[[#This Row],[2022]]</f>
        <v>0</v>
      </c>
      <c r="U318">
        <f>Tabela3[[#This Row],[2023]]</f>
        <v>0</v>
      </c>
      <c r="V318">
        <f>Tabela3[[#This Row],[REGISTRO NO SEI/2024]]</f>
        <v>0</v>
      </c>
      <c r="W318">
        <f>Tabela3[[#This Row],[2024]]</f>
        <v>0</v>
      </c>
      <c r="X318">
        <f>Tabela3[[#This Row],[REGISTRO NO SEI/2025]]</f>
        <v>0</v>
      </c>
      <c r="Y318">
        <f>Tabela3[[#This Row],[TOTAL CERTIFICADOS EMITIDOS/2025]]</f>
        <v>0</v>
      </c>
      <c r="Z318">
        <f>Tabela3[[#This Row],[1º trim/2025]]</f>
        <v>0</v>
      </c>
      <c r="AA318">
        <f>Tabela3[[#This Row],[2º trim/2025]]</f>
        <v>0</v>
      </c>
      <c r="AB318">
        <f>Tabela3[[#This Row],[3º trim/2025]]</f>
        <v>0</v>
      </c>
      <c r="AC318">
        <f>Tabela3[[#This Row],[4º trim/2025]]</f>
        <v>0</v>
      </c>
    </row>
    <row r="319" spans="1:29" x14ac:dyDescent="0.25">
      <c r="A319" s="293">
        <f>Tabela3[[#This Row],[MODALIDADE]]</f>
        <v>0</v>
      </c>
      <c r="B319" s="293">
        <f>Tabela3[[#This Row],[ID DA PLANILHA]]</f>
        <v>318</v>
      </c>
      <c r="C319" s="293">
        <f>Tabela3[[#This Row],[ANO]]</f>
        <v>1</v>
      </c>
      <c r="D319" s="293">
        <f>Tabela3[[#This Row],[SEI]]</f>
        <v>0</v>
      </c>
      <c r="E319" s="294" t="str">
        <f>Tabela3[[#This Row],[NOME DO Curso]]</f>
        <v>Oficina - Conhecendo a Deficiência Física</v>
      </c>
      <c r="F319" s="294">
        <f>Tabela3[[#This Row],[NENHUMA CLASSIFICAÇÃO COPILOT]]</f>
        <v>0</v>
      </c>
      <c r="G319">
        <f>Tabela3[[#This Row],[Capacitação em Direitos Humanos, Gênero, Raça e Etnia; e em Depoimento Especial" - 0148945-13.2024.8.16.6000]]</f>
        <v>0</v>
      </c>
      <c r="H319">
        <f>Tabela3[[#This Row],[Justiça Restaurativa - 0148919-15.2024.8.16.6000]]</f>
        <v>0</v>
      </c>
      <c r="I319">
        <f>Tabela3[[#This Row],[Capacitação de Facilitadores 0148959-94.2024.8.16.6000]]</f>
        <v>0</v>
      </c>
      <c r="J319" t="str">
        <f>Tabela3[[#This Row],[Acessibilidade e Inclusão - 0148938-21.2024.8.16.6000]]</f>
        <v>SIM</v>
      </c>
      <c r="K319">
        <f>Tabela3[[#This Row],[Política de Prevenção e Enfrentamento do Assédio Moral, do Assédio Sexual e da Discriminação.0148908-83.2024.8.16.6000]]</f>
        <v>0</v>
      </c>
      <c r="L319">
        <f>Tabela3[[#This Row],[SOCIOAMBIENTAL]]</f>
        <v>0</v>
      </c>
      <c r="M319">
        <f>Tabela3[[#This Row],[SUSTENTABILIDADE
https://portal.tjpr.jus.br/portletforms/frm.do?idFormulario=7430
0017859-16.2024.8.16.6000]]</f>
        <v>0</v>
      </c>
      <c r="N319">
        <f>Tabela3[[#This Row],[CURSO PARA MAGISTRADOS]]</f>
        <v>0</v>
      </c>
      <c r="O319">
        <f>Tabela3[[#This Row],[LIVRO DE REGISTRO]]</f>
        <v>0</v>
      </c>
      <c r="P319">
        <f>Tabela3[[#This Row],[DATA DO ULTIMO REGISTRO]]</f>
        <v>0</v>
      </c>
      <c r="Q319">
        <f>Tabela3[[#This Row],[REG DE INSTRUTORES2]]</f>
        <v>0</v>
      </c>
      <c r="R319">
        <f>Tabela3[[#This Row],[REGISTRO DE INSTRUTORES NO SEI]]</f>
        <v>0</v>
      </c>
      <c r="S319">
        <f>Tabela3[[#This Row],[2021]]</f>
        <v>0</v>
      </c>
      <c r="T319">
        <f>Tabela3[[#This Row],[2022]]</f>
        <v>0</v>
      </c>
      <c r="U319">
        <f>Tabela3[[#This Row],[2023]]</f>
        <v>0</v>
      </c>
      <c r="V319">
        <f>Tabela3[[#This Row],[REGISTRO NO SEI/2024]]</f>
        <v>0</v>
      </c>
      <c r="W319">
        <f>Tabela3[[#This Row],[2024]]</f>
        <v>0</v>
      </c>
      <c r="X319">
        <f>Tabela3[[#This Row],[REGISTRO NO SEI/2025]]</f>
        <v>0</v>
      </c>
      <c r="Y319">
        <f>Tabela3[[#This Row],[TOTAL CERTIFICADOS EMITIDOS/2025]]</f>
        <v>0</v>
      </c>
      <c r="Z319">
        <f>Tabela3[[#This Row],[1º trim/2025]]</f>
        <v>0</v>
      </c>
      <c r="AA319">
        <f>Tabela3[[#This Row],[2º trim/2025]]</f>
        <v>0</v>
      </c>
      <c r="AB319">
        <f>Tabela3[[#This Row],[3º trim/2025]]</f>
        <v>0</v>
      </c>
      <c r="AC319">
        <f>Tabela3[[#This Row],[4º trim/2025]]</f>
        <v>0</v>
      </c>
    </row>
    <row r="320" spans="1:29" x14ac:dyDescent="0.25">
      <c r="A320" s="293">
        <f>Tabela3[[#This Row],[MODALIDADE]]</f>
        <v>0</v>
      </c>
      <c r="B320" s="293">
        <f>Tabela3[[#This Row],[ID DA PLANILHA]]</f>
        <v>319</v>
      </c>
      <c r="C320" s="293">
        <f>Tabela3[[#This Row],[ANO]]</f>
        <v>1</v>
      </c>
      <c r="D320" s="293">
        <f>Tabela3[[#This Row],[SEI]]</f>
        <v>0</v>
      </c>
      <c r="E320" s="294" t="str">
        <f>Tabela3[[#This Row],[NOME DO Curso]]</f>
        <v>Oficina - Conhecendo a Deficiência Visual</v>
      </c>
      <c r="F320" s="294">
        <f>Tabela3[[#This Row],[NENHUMA CLASSIFICAÇÃO COPILOT]]</f>
        <v>0</v>
      </c>
      <c r="G320">
        <f>Tabela3[[#This Row],[Capacitação em Direitos Humanos, Gênero, Raça e Etnia; e em Depoimento Especial" - 0148945-13.2024.8.16.6000]]</f>
        <v>0</v>
      </c>
      <c r="H320">
        <f>Tabela3[[#This Row],[Justiça Restaurativa - 0148919-15.2024.8.16.6000]]</f>
        <v>0</v>
      </c>
      <c r="I320">
        <f>Tabela3[[#This Row],[Capacitação de Facilitadores 0148959-94.2024.8.16.6000]]</f>
        <v>0</v>
      </c>
      <c r="J320" t="str">
        <f>Tabela3[[#This Row],[Acessibilidade e Inclusão - 0148938-21.2024.8.16.6000]]</f>
        <v>SIM</v>
      </c>
      <c r="K320">
        <f>Tabela3[[#This Row],[Política de Prevenção e Enfrentamento do Assédio Moral, do Assédio Sexual e da Discriminação.0148908-83.2024.8.16.6000]]</f>
        <v>0</v>
      </c>
      <c r="L320">
        <f>Tabela3[[#This Row],[SOCIOAMBIENTAL]]</f>
        <v>0</v>
      </c>
      <c r="M320">
        <f>Tabela3[[#This Row],[SUSTENTABILIDADE
https://portal.tjpr.jus.br/portletforms/frm.do?idFormulario=7430
0017859-16.2024.8.16.6000]]</f>
        <v>0</v>
      </c>
      <c r="N320">
        <f>Tabela3[[#This Row],[CURSO PARA MAGISTRADOS]]</f>
        <v>0</v>
      </c>
      <c r="O320">
        <f>Tabela3[[#This Row],[LIVRO DE REGISTRO]]</f>
        <v>0</v>
      </c>
      <c r="P320">
        <f>Tabela3[[#This Row],[DATA DO ULTIMO REGISTRO]]</f>
        <v>0</v>
      </c>
      <c r="Q320">
        <f>Tabela3[[#This Row],[REG DE INSTRUTORES2]]</f>
        <v>0</v>
      </c>
      <c r="R320">
        <f>Tabela3[[#This Row],[REGISTRO DE INSTRUTORES NO SEI]]</f>
        <v>0</v>
      </c>
      <c r="S320">
        <f>Tabela3[[#This Row],[2021]]</f>
        <v>0</v>
      </c>
      <c r="T320">
        <f>Tabela3[[#This Row],[2022]]</f>
        <v>0</v>
      </c>
      <c r="U320">
        <f>Tabela3[[#This Row],[2023]]</f>
        <v>0</v>
      </c>
      <c r="V320">
        <f>Tabela3[[#This Row],[REGISTRO NO SEI/2024]]</f>
        <v>0</v>
      </c>
      <c r="W320">
        <f>Tabela3[[#This Row],[2024]]</f>
        <v>0</v>
      </c>
      <c r="X320">
        <f>Tabela3[[#This Row],[REGISTRO NO SEI/2025]]</f>
        <v>0</v>
      </c>
      <c r="Y320">
        <f>Tabela3[[#This Row],[TOTAL CERTIFICADOS EMITIDOS/2025]]</f>
        <v>0</v>
      </c>
      <c r="Z320">
        <f>Tabela3[[#This Row],[1º trim/2025]]</f>
        <v>0</v>
      </c>
      <c r="AA320">
        <f>Tabela3[[#This Row],[2º trim/2025]]</f>
        <v>0</v>
      </c>
      <c r="AB320">
        <f>Tabela3[[#This Row],[3º trim/2025]]</f>
        <v>0</v>
      </c>
      <c r="AC320">
        <f>Tabela3[[#This Row],[4º trim/2025]]</f>
        <v>0</v>
      </c>
    </row>
    <row r="321" spans="1:29" x14ac:dyDescent="0.25">
      <c r="A321" s="293">
        <f>Tabela3[[#This Row],[MODALIDADE]]</f>
        <v>0</v>
      </c>
      <c r="B321" s="293">
        <f>Tabela3[[#This Row],[ID DA PLANILHA]]</f>
        <v>320</v>
      </c>
      <c r="C321" s="293">
        <f>Tabela3[[#This Row],[ANO]]</f>
        <v>1</v>
      </c>
      <c r="D321" s="293">
        <f>Tabela3[[#This Row],[SEI]]</f>
        <v>0</v>
      </c>
      <c r="E321" s="294" t="str">
        <f>Tabela3[[#This Row],[NOME DO Curso]]</f>
        <v>Oficina de Design Thinking</v>
      </c>
      <c r="F321" s="294">
        <f>Tabela3[[#This Row],[NENHUMA CLASSIFICAÇÃO COPILOT]]</f>
        <v>0</v>
      </c>
      <c r="G321">
        <f>Tabela3[[#This Row],[Capacitação em Direitos Humanos, Gênero, Raça e Etnia; e em Depoimento Especial" - 0148945-13.2024.8.16.6000]]</f>
        <v>0</v>
      </c>
      <c r="H321">
        <f>Tabela3[[#This Row],[Justiça Restaurativa - 0148919-15.2024.8.16.6000]]</f>
        <v>0</v>
      </c>
      <c r="I321">
        <f>Tabela3[[#This Row],[Capacitação de Facilitadores 0148959-94.2024.8.16.6000]]</f>
        <v>0</v>
      </c>
      <c r="J321">
        <f>Tabela3[[#This Row],[Acessibilidade e Inclusão - 0148938-21.2024.8.16.6000]]</f>
        <v>0</v>
      </c>
      <c r="K321">
        <f>Tabela3[[#This Row],[Política de Prevenção e Enfrentamento do Assédio Moral, do Assédio Sexual e da Discriminação.0148908-83.2024.8.16.6000]]</f>
        <v>0</v>
      </c>
      <c r="L321">
        <f>Tabela3[[#This Row],[SOCIOAMBIENTAL]]</f>
        <v>0</v>
      </c>
      <c r="M321">
        <f>Tabela3[[#This Row],[SUSTENTABILIDADE
https://portal.tjpr.jus.br/portletforms/frm.do?idFormulario=7430
0017859-16.2024.8.16.6000]]</f>
        <v>0</v>
      </c>
      <c r="N321">
        <f>Tabela3[[#This Row],[CURSO PARA MAGISTRADOS]]</f>
        <v>0</v>
      </c>
      <c r="O321">
        <f>Tabela3[[#This Row],[LIVRO DE REGISTRO]]</f>
        <v>0</v>
      </c>
      <c r="P321">
        <f>Tabela3[[#This Row],[DATA DO ULTIMO REGISTRO]]</f>
        <v>0</v>
      </c>
      <c r="Q321">
        <f>Tabela3[[#This Row],[REG DE INSTRUTORES2]]</f>
        <v>0</v>
      </c>
      <c r="R321">
        <f>Tabela3[[#This Row],[REGISTRO DE INSTRUTORES NO SEI]]</f>
        <v>0</v>
      </c>
      <c r="S321">
        <f>Tabela3[[#This Row],[2021]]</f>
        <v>0</v>
      </c>
      <c r="T321">
        <f>Tabela3[[#This Row],[2022]]</f>
        <v>0</v>
      </c>
      <c r="U321">
        <f>Tabela3[[#This Row],[2023]]</f>
        <v>0</v>
      </c>
      <c r="V321">
        <f>Tabela3[[#This Row],[REGISTRO NO SEI/2024]]</f>
        <v>0</v>
      </c>
      <c r="W321">
        <f>Tabela3[[#This Row],[2024]]</f>
        <v>0</v>
      </c>
      <c r="X321">
        <f>Tabela3[[#This Row],[REGISTRO NO SEI/2025]]</f>
        <v>0</v>
      </c>
      <c r="Y321">
        <f>Tabela3[[#This Row],[TOTAL CERTIFICADOS EMITIDOS/2025]]</f>
        <v>0</v>
      </c>
      <c r="Z321">
        <f>Tabela3[[#This Row],[1º trim/2025]]</f>
        <v>0</v>
      </c>
      <c r="AA321">
        <f>Tabela3[[#This Row],[2º trim/2025]]</f>
        <v>0</v>
      </c>
      <c r="AB321">
        <f>Tabela3[[#This Row],[3º trim/2025]]</f>
        <v>0</v>
      </c>
      <c r="AC321">
        <f>Tabela3[[#This Row],[4º trim/2025]]</f>
        <v>0</v>
      </c>
    </row>
    <row r="322" spans="1:29" x14ac:dyDescent="0.25">
      <c r="A322" s="293">
        <f>Tabela3[[#This Row],[MODALIDADE]]</f>
        <v>0</v>
      </c>
      <c r="B322" s="293">
        <f>Tabela3[[#This Row],[ID DA PLANILHA]]</f>
        <v>321</v>
      </c>
      <c r="C322" s="293">
        <f>Tabela3[[#This Row],[ANO]]</f>
        <v>1</v>
      </c>
      <c r="D322" s="293">
        <f>Tabela3[[#This Row],[SEI]]</f>
        <v>0</v>
      </c>
      <c r="E322" s="294" t="str">
        <f>Tabela3[[#This Row],[NOME DO Curso]]</f>
        <v>Oficina de Pais e Mães Online</v>
      </c>
      <c r="F322" s="294">
        <f>Tabela3[[#This Row],[NENHUMA CLASSIFICAÇÃO COPILOT]]</f>
        <v>0</v>
      </c>
      <c r="G322">
        <f>Tabela3[[#This Row],[Capacitação em Direitos Humanos, Gênero, Raça e Etnia; e em Depoimento Especial" - 0148945-13.2024.8.16.6000]]</f>
        <v>0</v>
      </c>
      <c r="H322">
        <f>Tabela3[[#This Row],[Justiça Restaurativa - 0148919-15.2024.8.16.6000]]</f>
        <v>0</v>
      </c>
      <c r="I322">
        <f>Tabela3[[#This Row],[Capacitação de Facilitadores 0148959-94.2024.8.16.6000]]</f>
        <v>0</v>
      </c>
      <c r="J322">
        <f>Tabela3[[#This Row],[Acessibilidade e Inclusão - 0148938-21.2024.8.16.6000]]</f>
        <v>0</v>
      </c>
      <c r="K322">
        <f>Tabela3[[#This Row],[Política de Prevenção e Enfrentamento do Assédio Moral, do Assédio Sexual e da Discriminação.0148908-83.2024.8.16.6000]]</f>
        <v>0</v>
      </c>
      <c r="L322">
        <f>Tabela3[[#This Row],[SOCIOAMBIENTAL]]</f>
        <v>0</v>
      </c>
      <c r="M322">
        <f>Tabela3[[#This Row],[SUSTENTABILIDADE
https://portal.tjpr.jus.br/portletforms/frm.do?idFormulario=7430
0017859-16.2024.8.16.6000]]</f>
        <v>0</v>
      </c>
      <c r="N322">
        <f>Tabela3[[#This Row],[CURSO PARA MAGISTRADOS]]</f>
        <v>0</v>
      </c>
      <c r="O322">
        <f>Tabela3[[#This Row],[LIVRO DE REGISTRO]]</f>
        <v>0</v>
      </c>
      <c r="P322">
        <f>Tabela3[[#This Row],[DATA DO ULTIMO REGISTRO]]</f>
        <v>0</v>
      </c>
      <c r="Q322">
        <f>Tabela3[[#This Row],[REG DE INSTRUTORES2]]</f>
        <v>0</v>
      </c>
      <c r="R322">
        <f>Tabela3[[#This Row],[REGISTRO DE INSTRUTORES NO SEI]]</f>
        <v>0</v>
      </c>
      <c r="S322">
        <f>Tabela3[[#This Row],[2021]]</f>
        <v>0</v>
      </c>
      <c r="T322">
        <f>Tabela3[[#This Row],[2022]]</f>
        <v>0</v>
      </c>
      <c r="U322">
        <f>Tabela3[[#This Row],[2023]]</f>
        <v>0</v>
      </c>
      <c r="V322">
        <f>Tabela3[[#This Row],[REGISTRO NO SEI/2024]]</f>
        <v>0</v>
      </c>
      <c r="W322">
        <f>Tabela3[[#This Row],[2024]]</f>
        <v>0</v>
      </c>
      <c r="X322">
        <f>Tabela3[[#This Row],[REGISTRO NO SEI/2025]]</f>
        <v>0</v>
      </c>
      <c r="Y322">
        <f>Tabela3[[#This Row],[TOTAL CERTIFICADOS EMITIDOS/2025]]</f>
        <v>0</v>
      </c>
      <c r="Z322">
        <f>Tabela3[[#This Row],[1º trim/2025]]</f>
        <v>0</v>
      </c>
      <c r="AA322">
        <f>Tabela3[[#This Row],[2º trim/2025]]</f>
        <v>0</v>
      </c>
      <c r="AB322">
        <f>Tabela3[[#This Row],[3º trim/2025]]</f>
        <v>0</v>
      </c>
      <c r="AC322">
        <f>Tabela3[[#This Row],[4º trim/2025]]</f>
        <v>0</v>
      </c>
    </row>
    <row r="323" spans="1:29" x14ac:dyDescent="0.25">
      <c r="A323" s="293">
        <f>Tabela3[[#This Row],[MODALIDADE]]</f>
        <v>0</v>
      </c>
      <c r="B323" s="293">
        <f>Tabela3[[#This Row],[ID DA PLANILHA]]</f>
        <v>322</v>
      </c>
      <c r="C323" s="293">
        <f>Tabela3[[#This Row],[ANO]]</f>
        <v>1</v>
      </c>
      <c r="D323" s="293">
        <f>Tabela3[[#This Row],[SEI]]</f>
        <v>0</v>
      </c>
      <c r="E323" s="294" t="str">
        <f>Tabela3[[#This Row],[NOME DO Curso]]</f>
        <v>Organização e cerimonial de eventos</v>
      </c>
      <c r="F323" s="294">
        <f>Tabela3[[#This Row],[NENHUMA CLASSIFICAÇÃO COPILOT]]</f>
        <v>0</v>
      </c>
      <c r="G323">
        <f>Tabela3[[#This Row],[Capacitação em Direitos Humanos, Gênero, Raça e Etnia; e em Depoimento Especial" - 0148945-13.2024.8.16.6000]]</f>
        <v>0</v>
      </c>
      <c r="H323">
        <f>Tabela3[[#This Row],[Justiça Restaurativa - 0148919-15.2024.8.16.6000]]</f>
        <v>0</v>
      </c>
      <c r="I323">
        <f>Tabela3[[#This Row],[Capacitação de Facilitadores 0148959-94.2024.8.16.6000]]</f>
        <v>0</v>
      </c>
      <c r="J323">
        <f>Tabela3[[#This Row],[Acessibilidade e Inclusão - 0148938-21.2024.8.16.6000]]</f>
        <v>0</v>
      </c>
      <c r="K323">
        <f>Tabela3[[#This Row],[Política de Prevenção e Enfrentamento do Assédio Moral, do Assédio Sexual e da Discriminação.0148908-83.2024.8.16.6000]]</f>
        <v>0</v>
      </c>
      <c r="L323">
        <f>Tabela3[[#This Row],[SOCIOAMBIENTAL]]</f>
        <v>0</v>
      </c>
      <c r="M323">
        <f>Tabela3[[#This Row],[SUSTENTABILIDADE
https://portal.tjpr.jus.br/portletforms/frm.do?idFormulario=7430
0017859-16.2024.8.16.6000]]</f>
        <v>0</v>
      </c>
      <c r="N323">
        <f>Tabela3[[#This Row],[CURSO PARA MAGISTRADOS]]</f>
        <v>0</v>
      </c>
      <c r="O323">
        <f>Tabela3[[#This Row],[LIVRO DE REGISTRO]]</f>
        <v>0</v>
      </c>
      <c r="P323">
        <f>Tabela3[[#This Row],[DATA DO ULTIMO REGISTRO]]</f>
        <v>0</v>
      </c>
      <c r="Q323">
        <f>Tabela3[[#This Row],[REG DE INSTRUTORES2]]</f>
        <v>0</v>
      </c>
      <c r="R323">
        <f>Tabela3[[#This Row],[REGISTRO DE INSTRUTORES NO SEI]]</f>
        <v>0</v>
      </c>
      <c r="S323">
        <f>Tabela3[[#This Row],[2021]]</f>
        <v>0</v>
      </c>
      <c r="T323">
        <f>Tabela3[[#This Row],[2022]]</f>
        <v>0</v>
      </c>
      <c r="U323">
        <f>Tabela3[[#This Row],[2023]]</f>
        <v>0</v>
      </c>
      <c r="V323">
        <f>Tabela3[[#This Row],[REGISTRO NO SEI/2024]]</f>
        <v>0</v>
      </c>
      <c r="W323">
        <f>Tabela3[[#This Row],[2024]]</f>
        <v>0</v>
      </c>
      <c r="X323">
        <f>Tabela3[[#This Row],[REGISTRO NO SEI/2025]]</f>
        <v>0</v>
      </c>
      <c r="Y323">
        <f>Tabela3[[#This Row],[TOTAL CERTIFICADOS EMITIDOS/2025]]</f>
        <v>0</v>
      </c>
      <c r="Z323">
        <f>Tabela3[[#This Row],[1º trim/2025]]</f>
        <v>0</v>
      </c>
      <c r="AA323">
        <f>Tabela3[[#This Row],[2º trim/2025]]</f>
        <v>0</v>
      </c>
      <c r="AB323">
        <f>Tabela3[[#This Row],[3º trim/2025]]</f>
        <v>0</v>
      </c>
      <c r="AC323">
        <f>Tabela3[[#This Row],[4º trim/2025]]</f>
        <v>0</v>
      </c>
    </row>
    <row r="324" spans="1:29" ht="30" x14ac:dyDescent="0.25">
      <c r="A324" s="293">
        <f>Tabela3[[#This Row],[MODALIDADE]]</f>
        <v>0</v>
      </c>
      <c r="B324" s="293">
        <f>Tabela3[[#This Row],[ID DA PLANILHA]]</f>
        <v>323</v>
      </c>
      <c r="C324" s="293">
        <f>Tabela3[[#This Row],[ANO]]</f>
        <v>1</v>
      </c>
      <c r="D324" s="293">
        <f>Tabela3[[#This Row],[SEI]]</f>
        <v>0</v>
      </c>
      <c r="E324" s="294" t="str">
        <f>Tabela3[[#This Row],[NOME DO Curso]]</f>
        <v>Os efeitos do encarceramento na reprodução do ciclo da violência e na violação dos direitos fundamentais</v>
      </c>
      <c r="F324" s="294">
        <f>Tabela3[[#This Row],[NENHUMA CLASSIFICAÇÃO COPILOT]]</f>
        <v>0</v>
      </c>
      <c r="G324">
        <f>Tabela3[[#This Row],[Capacitação em Direitos Humanos, Gênero, Raça e Etnia; e em Depoimento Especial" - 0148945-13.2024.8.16.6000]]</f>
        <v>0</v>
      </c>
      <c r="H324">
        <f>Tabela3[[#This Row],[Justiça Restaurativa - 0148919-15.2024.8.16.6000]]</f>
        <v>0</v>
      </c>
      <c r="I324">
        <f>Tabela3[[#This Row],[Capacitação de Facilitadores 0148959-94.2024.8.16.6000]]</f>
        <v>0</v>
      </c>
      <c r="J324">
        <f>Tabela3[[#This Row],[Acessibilidade e Inclusão - 0148938-21.2024.8.16.6000]]</f>
        <v>0</v>
      </c>
      <c r="K324">
        <f>Tabela3[[#This Row],[Política de Prevenção e Enfrentamento do Assédio Moral, do Assédio Sexual e da Discriminação.0148908-83.2024.8.16.6000]]</f>
        <v>0</v>
      </c>
      <c r="L324">
        <f>Tabela3[[#This Row],[SOCIOAMBIENTAL]]</f>
        <v>0</v>
      </c>
      <c r="M324">
        <f>Tabela3[[#This Row],[SUSTENTABILIDADE
https://portal.tjpr.jus.br/portletforms/frm.do?idFormulario=7430
0017859-16.2024.8.16.6000]]</f>
        <v>0</v>
      </c>
      <c r="N324">
        <f>Tabela3[[#This Row],[CURSO PARA MAGISTRADOS]]</f>
        <v>0</v>
      </c>
      <c r="O324">
        <f>Tabela3[[#This Row],[LIVRO DE REGISTRO]]</f>
        <v>0</v>
      </c>
      <c r="P324">
        <f>Tabela3[[#This Row],[DATA DO ULTIMO REGISTRO]]</f>
        <v>0</v>
      </c>
      <c r="Q324">
        <f>Tabela3[[#This Row],[REG DE INSTRUTORES2]]</f>
        <v>0</v>
      </c>
      <c r="R324">
        <f>Tabela3[[#This Row],[REGISTRO DE INSTRUTORES NO SEI]]</f>
        <v>0</v>
      </c>
      <c r="S324">
        <f>Tabela3[[#This Row],[2021]]</f>
        <v>0</v>
      </c>
      <c r="T324">
        <f>Tabela3[[#This Row],[2022]]</f>
        <v>0</v>
      </c>
      <c r="U324">
        <f>Tabela3[[#This Row],[2023]]</f>
        <v>0</v>
      </c>
      <c r="V324">
        <f>Tabela3[[#This Row],[REGISTRO NO SEI/2024]]</f>
        <v>0</v>
      </c>
      <c r="W324">
        <f>Tabela3[[#This Row],[2024]]</f>
        <v>0</v>
      </c>
      <c r="X324">
        <f>Tabela3[[#This Row],[REGISTRO NO SEI/2025]]</f>
        <v>0</v>
      </c>
      <c r="Y324">
        <f>Tabela3[[#This Row],[TOTAL CERTIFICADOS EMITIDOS/2025]]</f>
        <v>0</v>
      </c>
      <c r="Z324">
        <f>Tabela3[[#This Row],[1º trim/2025]]</f>
        <v>0</v>
      </c>
      <c r="AA324">
        <f>Tabela3[[#This Row],[2º trim/2025]]</f>
        <v>0</v>
      </c>
      <c r="AB324">
        <f>Tabela3[[#This Row],[3º trim/2025]]</f>
        <v>0</v>
      </c>
      <c r="AC324">
        <f>Tabela3[[#This Row],[4º trim/2025]]</f>
        <v>0</v>
      </c>
    </row>
    <row r="325" spans="1:29" x14ac:dyDescent="0.25">
      <c r="A325" s="293">
        <f>Tabela3[[#This Row],[MODALIDADE]]</f>
        <v>0</v>
      </c>
      <c r="B325" s="293">
        <f>Tabela3[[#This Row],[ID DA PLANILHA]]</f>
        <v>324</v>
      </c>
      <c r="C325" s="293">
        <f>Tabela3[[#This Row],[ANO]]</f>
        <v>1</v>
      </c>
      <c r="D325" s="293">
        <f>Tabela3[[#This Row],[SEI]]</f>
        <v>0</v>
      </c>
      <c r="E325" s="294" t="str">
        <f>Tabela3[[#This Row],[NOME DO Curso]]</f>
        <v>Pacificar é Divino</v>
      </c>
      <c r="F325" s="294">
        <f>Tabela3[[#This Row],[NENHUMA CLASSIFICAÇÃO COPILOT]]</f>
        <v>0</v>
      </c>
      <c r="G325">
        <f>Tabela3[[#This Row],[Capacitação em Direitos Humanos, Gênero, Raça e Etnia; e em Depoimento Especial" - 0148945-13.2024.8.16.6000]]</f>
        <v>0</v>
      </c>
      <c r="H325" t="str">
        <f>Tabela3[[#This Row],[Justiça Restaurativa - 0148919-15.2024.8.16.6000]]</f>
        <v>SIM</v>
      </c>
      <c r="I325">
        <f>Tabela3[[#This Row],[Capacitação de Facilitadores 0148959-94.2024.8.16.6000]]</f>
        <v>0</v>
      </c>
      <c r="J325">
        <f>Tabela3[[#This Row],[Acessibilidade e Inclusão - 0148938-21.2024.8.16.6000]]</f>
        <v>0</v>
      </c>
      <c r="K325">
        <f>Tabela3[[#This Row],[Política de Prevenção e Enfrentamento do Assédio Moral, do Assédio Sexual e da Discriminação.0148908-83.2024.8.16.6000]]</f>
        <v>0</v>
      </c>
      <c r="L325">
        <f>Tabela3[[#This Row],[SOCIOAMBIENTAL]]</f>
        <v>0</v>
      </c>
      <c r="M325">
        <f>Tabela3[[#This Row],[SUSTENTABILIDADE
https://portal.tjpr.jus.br/portletforms/frm.do?idFormulario=7430
0017859-16.2024.8.16.6000]]</f>
        <v>0</v>
      </c>
      <c r="N325">
        <f>Tabela3[[#This Row],[CURSO PARA MAGISTRADOS]]</f>
        <v>0</v>
      </c>
      <c r="O325">
        <f>Tabela3[[#This Row],[LIVRO DE REGISTRO]]</f>
        <v>0</v>
      </c>
      <c r="P325">
        <f>Tabela3[[#This Row],[DATA DO ULTIMO REGISTRO]]</f>
        <v>0</v>
      </c>
      <c r="Q325">
        <f>Tabela3[[#This Row],[REG DE INSTRUTORES2]]</f>
        <v>0</v>
      </c>
      <c r="R325">
        <f>Tabela3[[#This Row],[REGISTRO DE INSTRUTORES NO SEI]]</f>
        <v>0</v>
      </c>
      <c r="S325">
        <f>Tabela3[[#This Row],[2021]]</f>
        <v>0</v>
      </c>
      <c r="T325">
        <f>Tabela3[[#This Row],[2022]]</f>
        <v>0</v>
      </c>
      <c r="U325">
        <f>Tabela3[[#This Row],[2023]]</f>
        <v>0</v>
      </c>
      <c r="V325">
        <f>Tabela3[[#This Row],[REGISTRO NO SEI/2024]]</f>
        <v>0</v>
      </c>
      <c r="W325">
        <f>Tabela3[[#This Row],[2024]]</f>
        <v>0</v>
      </c>
      <c r="X325">
        <f>Tabela3[[#This Row],[REGISTRO NO SEI/2025]]</f>
        <v>0</v>
      </c>
      <c r="Y325">
        <f>Tabela3[[#This Row],[TOTAL CERTIFICADOS EMITIDOS/2025]]</f>
        <v>0</v>
      </c>
      <c r="Z325">
        <f>Tabela3[[#This Row],[1º trim/2025]]</f>
        <v>0</v>
      </c>
      <c r="AA325">
        <f>Tabela3[[#This Row],[2º trim/2025]]</f>
        <v>0</v>
      </c>
      <c r="AB325">
        <f>Tabela3[[#This Row],[3º trim/2025]]</f>
        <v>0</v>
      </c>
      <c r="AC325">
        <f>Tabela3[[#This Row],[4º trim/2025]]</f>
        <v>0</v>
      </c>
    </row>
    <row r="326" spans="1:29" x14ac:dyDescent="0.25">
      <c r="A326" s="293">
        <f>Tabela3[[#This Row],[MODALIDADE]]</f>
        <v>0</v>
      </c>
      <c r="B326" s="293">
        <f>Tabela3[[#This Row],[ID DA PLANILHA]]</f>
        <v>325</v>
      </c>
      <c r="C326" s="293">
        <f>Tabela3[[#This Row],[ANO]]</f>
        <v>1</v>
      </c>
      <c r="D326" s="293">
        <f>Tabela3[[#This Row],[SEI]]</f>
        <v>0</v>
      </c>
      <c r="E326" s="294" t="str">
        <f>Tabela3[[#This Row],[NOME DO Curso]]</f>
        <v>Pacificar é Divino</v>
      </c>
      <c r="F326" s="294">
        <f>Tabela3[[#This Row],[NENHUMA CLASSIFICAÇÃO COPILOT]]</f>
        <v>0</v>
      </c>
      <c r="G326">
        <f>Tabela3[[#This Row],[Capacitação em Direitos Humanos, Gênero, Raça e Etnia; e em Depoimento Especial" - 0148945-13.2024.8.16.6000]]</f>
        <v>0</v>
      </c>
      <c r="H326" t="str">
        <f>Tabela3[[#This Row],[Justiça Restaurativa - 0148919-15.2024.8.16.6000]]</f>
        <v>SIM</v>
      </c>
      <c r="I326">
        <f>Tabela3[[#This Row],[Capacitação de Facilitadores 0148959-94.2024.8.16.6000]]</f>
        <v>0</v>
      </c>
      <c r="J326">
        <f>Tabela3[[#This Row],[Acessibilidade e Inclusão - 0148938-21.2024.8.16.6000]]</f>
        <v>0</v>
      </c>
      <c r="K326">
        <f>Tabela3[[#This Row],[Política de Prevenção e Enfrentamento do Assédio Moral, do Assédio Sexual e da Discriminação.0148908-83.2024.8.16.6000]]</f>
        <v>0</v>
      </c>
      <c r="L326">
        <f>Tabela3[[#This Row],[SOCIOAMBIENTAL]]</f>
        <v>0</v>
      </c>
      <c r="M326">
        <f>Tabela3[[#This Row],[SUSTENTABILIDADE
https://portal.tjpr.jus.br/portletforms/frm.do?idFormulario=7430
0017859-16.2024.8.16.6000]]</f>
        <v>0</v>
      </c>
      <c r="N326">
        <f>Tabela3[[#This Row],[CURSO PARA MAGISTRADOS]]</f>
        <v>0</v>
      </c>
      <c r="O326">
        <f>Tabela3[[#This Row],[LIVRO DE REGISTRO]]</f>
        <v>0</v>
      </c>
      <c r="P326">
        <f>Tabela3[[#This Row],[DATA DO ULTIMO REGISTRO]]</f>
        <v>0</v>
      </c>
      <c r="Q326">
        <f>Tabela3[[#This Row],[REG DE INSTRUTORES2]]</f>
        <v>0</v>
      </c>
      <c r="R326">
        <f>Tabela3[[#This Row],[REGISTRO DE INSTRUTORES NO SEI]]</f>
        <v>0</v>
      </c>
      <c r="S326">
        <f>Tabela3[[#This Row],[2021]]</f>
        <v>0</v>
      </c>
      <c r="T326">
        <f>Tabela3[[#This Row],[2022]]</f>
        <v>0</v>
      </c>
      <c r="U326">
        <f>Tabela3[[#This Row],[2023]]</f>
        <v>0</v>
      </c>
      <c r="V326">
        <f>Tabela3[[#This Row],[REGISTRO NO SEI/2024]]</f>
        <v>0</v>
      </c>
      <c r="W326">
        <f>Tabela3[[#This Row],[2024]]</f>
        <v>0</v>
      </c>
      <c r="X326">
        <f>Tabela3[[#This Row],[REGISTRO NO SEI/2025]]</f>
        <v>0</v>
      </c>
      <c r="Y326">
        <f>Tabela3[[#This Row],[TOTAL CERTIFICADOS EMITIDOS/2025]]</f>
        <v>0</v>
      </c>
      <c r="Z326">
        <f>Tabela3[[#This Row],[1º trim/2025]]</f>
        <v>0</v>
      </c>
      <c r="AA326">
        <f>Tabela3[[#This Row],[2º trim/2025]]</f>
        <v>0</v>
      </c>
      <c r="AB326">
        <f>Tabela3[[#This Row],[3º trim/2025]]</f>
        <v>0</v>
      </c>
      <c r="AC326">
        <f>Tabela3[[#This Row],[4º trim/2025]]</f>
        <v>0</v>
      </c>
    </row>
    <row r="327" spans="1:29" x14ac:dyDescent="0.25">
      <c r="A327" s="293">
        <f>Tabela3[[#This Row],[MODALIDADE]]</f>
        <v>0</v>
      </c>
      <c r="B327" s="293">
        <f>Tabela3[[#This Row],[ID DA PLANILHA]]</f>
        <v>326</v>
      </c>
      <c r="C327" s="293">
        <f>Tabela3[[#This Row],[ANO]]</f>
        <v>1</v>
      </c>
      <c r="D327" s="293">
        <f>Tabela3[[#This Row],[SEI]]</f>
        <v>0</v>
      </c>
      <c r="E327" s="294" t="str">
        <f>Tabela3[[#This Row],[NOME DO Curso]]</f>
        <v>Página para formatação EIXOS</v>
      </c>
      <c r="F327" s="294">
        <f>Tabela3[[#This Row],[NENHUMA CLASSIFICAÇÃO COPILOT]]</f>
        <v>0</v>
      </c>
      <c r="G327">
        <f>Tabela3[[#This Row],[Capacitação em Direitos Humanos, Gênero, Raça e Etnia; e em Depoimento Especial" - 0148945-13.2024.8.16.6000]]</f>
        <v>0</v>
      </c>
      <c r="H327">
        <f>Tabela3[[#This Row],[Justiça Restaurativa - 0148919-15.2024.8.16.6000]]</f>
        <v>0</v>
      </c>
      <c r="I327">
        <f>Tabela3[[#This Row],[Capacitação de Facilitadores 0148959-94.2024.8.16.6000]]</f>
        <v>0</v>
      </c>
      <c r="J327">
        <f>Tabela3[[#This Row],[Acessibilidade e Inclusão - 0148938-21.2024.8.16.6000]]</f>
        <v>0</v>
      </c>
      <c r="K327">
        <f>Tabela3[[#This Row],[Política de Prevenção e Enfrentamento do Assédio Moral, do Assédio Sexual e da Discriminação.0148908-83.2024.8.16.6000]]</f>
        <v>0</v>
      </c>
      <c r="L327">
        <f>Tabela3[[#This Row],[SOCIOAMBIENTAL]]</f>
        <v>0</v>
      </c>
      <c r="M327">
        <f>Tabela3[[#This Row],[SUSTENTABILIDADE
https://portal.tjpr.jus.br/portletforms/frm.do?idFormulario=7430
0017859-16.2024.8.16.6000]]</f>
        <v>0</v>
      </c>
      <c r="N327">
        <f>Tabela3[[#This Row],[CURSO PARA MAGISTRADOS]]</f>
        <v>0</v>
      </c>
      <c r="O327">
        <f>Tabela3[[#This Row],[LIVRO DE REGISTRO]]</f>
        <v>0</v>
      </c>
      <c r="P327">
        <f>Tabela3[[#This Row],[DATA DO ULTIMO REGISTRO]]</f>
        <v>0</v>
      </c>
      <c r="Q327">
        <f>Tabela3[[#This Row],[REG DE INSTRUTORES2]]</f>
        <v>0</v>
      </c>
      <c r="R327">
        <f>Tabela3[[#This Row],[REGISTRO DE INSTRUTORES NO SEI]]</f>
        <v>0</v>
      </c>
      <c r="S327">
        <f>Tabela3[[#This Row],[2021]]</f>
        <v>0</v>
      </c>
      <c r="T327">
        <f>Tabela3[[#This Row],[2022]]</f>
        <v>0</v>
      </c>
      <c r="U327">
        <f>Tabela3[[#This Row],[2023]]</f>
        <v>0</v>
      </c>
      <c r="V327">
        <f>Tabela3[[#This Row],[REGISTRO NO SEI/2024]]</f>
        <v>0</v>
      </c>
      <c r="W327">
        <f>Tabela3[[#This Row],[2024]]</f>
        <v>0</v>
      </c>
      <c r="X327">
        <f>Tabela3[[#This Row],[REGISTRO NO SEI/2025]]</f>
        <v>0</v>
      </c>
      <c r="Y327">
        <f>Tabela3[[#This Row],[TOTAL CERTIFICADOS EMITIDOS/2025]]</f>
        <v>0</v>
      </c>
      <c r="Z327">
        <f>Tabela3[[#This Row],[1º trim/2025]]</f>
        <v>0</v>
      </c>
      <c r="AA327">
        <f>Tabela3[[#This Row],[2º trim/2025]]</f>
        <v>0</v>
      </c>
      <c r="AB327">
        <f>Tabela3[[#This Row],[3º trim/2025]]</f>
        <v>0</v>
      </c>
      <c r="AC327">
        <f>Tabela3[[#This Row],[4º trim/2025]]</f>
        <v>0</v>
      </c>
    </row>
    <row r="328" spans="1:29" x14ac:dyDescent="0.25">
      <c r="A328" s="293">
        <f>Tabela3[[#This Row],[MODALIDADE]]</f>
        <v>0</v>
      </c>
      <c r="B328" s="293">
        <f>Tabela3[[#This Row],[ID DA PLANILHA]]</f>
        <v>327</v>
      </c>
      <c r="C328" s="293">
        <f>Tabela3[[#This Row],[ANO]]</f>
        <v>1</v>
      </c>
      <c r="D328" s="293">
        <f>Tabela3[[#This Row],[SEI]]</f>
        <v>0</v>
      </c>
      <c r="E328" s="294" t="str">
        <f>Tabela3[[#This Row],[NOME DO Curso]]</f>
        <v>Palestras Públicas</v>
      </c>
      <c r="F328" s="294">
        <f>Tabela3[[#This Row],[NENHUMA CLASSIFICAÇÃO COPILOT]]</f>
        <v>0</v>
      </c>
      <c r="G328">
        <f>Tabela3[[#This Row],[Capacitação em Direitos Humanos, Gênero, Raça e Etnia; e em Depoimento Especial" - 0148945-13.2024.8.16.6000]]</f>
        <v>0</v>
      </c>
      <c r="H328">
        <f>Tabela3[[#This Row],[Justiça Restaurativa - 0148919-15.2024.8.16.6000]]</f>
        <v>0</v>
      </c>
      <c r="I328">
        <f>Tabela3[[#This Row],[Capacitação de Facilitadores 0148959-94.2024.8.16.6000]]</f>
        <v>0</v>
      </c>
      <c r="J328">
        <f>Tabela3[[#This Row],[Acessibilidade e Inclusão - 0148938-21.2024.8.16.6000]]</f>
        <v>0</v>
      </c>
      <c r="K328">
        <f>Tabela3[[#This Row],[Política de Prevenção e Enfrentamento do Assédio Moral, do Assédio Sexual e da Discriminação.0148908-83.2024.8.16.6000]]</f>
        <v>0</v>
      </c>
      <c r="L328">
        <f>Tabela3[[#This Row],[SOCIOAMBIENTAL]]</f>
        <v>0</v>
      </c>
      <c r="M328">
        <f>Tabela3[[#This Row],[SUSTENTABILIDADE
https://portal.tjpr.jus.br/portletforms/frm.do?idFormulario=7430
0017859-16.2024.8.16.6000]]</f>
        <v>0</v>
      </c>
      <c r="N328">
        <f>Tabela3[[#This Row],[CURSO PARA MAGISTRADOS]]</f>
        <v>0</v>
      </c>
      <c r="O328">
        <f>Tabela3[[#This Row],[LIVRO DE REGISTRO]]</f>
        <v>0</v>
      </c>
      <c r="P328">
        <f>Tabela3[[#This Row],[DATA DO ULTIMO REGISTRO]]</f>
        <v>0</v>
      </c>
      <c r="Q328">
        <f>Tabela3[[#This Row],[REG DE INSTRUTORES2]]</f>
        <v>0</v>
      </c>
      <c r="R328">
        <f>Tabela3[[#This Row],[REGISTRO DE INSTRUTORES NO SEI]]</f>
        <v>0</v>
      </c>
      <c r="S328">
        <f>Tabela3[[#This Row],[2021]]</f>
        <v>0</v>
      </c>
      <c r="T328">
        <f>Tabela3[[#This Row],[2022]]</f>
        <v>0</v>
      </c>
      <c r="U328">
        <f>Tabela3[[#This Row],[2023]]</f>
        <v>0</v>
      </c>
      <c r="V328">
        <f>Tabela3[[#This Row],[REGISTRO NO SEI/2024]]</f>
        <v>0</v>
      </c>
      <c r="W328">
        <f>Tabela3[[#This Row],[2024]]</f>
        <v>0</v>
      </c>
      <c r="X328">
        <f>Tabela3[[#This Row],[REGISTRO NO SEI/2025]]</f>
        <v>0</v>
      </c>
      <c r="Y328">
        <f>Tabela3[[#This Row],[TOTAL CERTIFICADOS EMITIDOS/2025]]</f>
        <v>0</v>
      </c>
      <c r="Z328">
        <f>Tabela3[[#This Row],[1º trim/2025]]</f>
        <v>0</v>
      </c>
      <c r="AA328">
        <f>Tabela3[[#This Row],[2º trim/2025]]</f>
        <v>0</v>
      </c>
      <c r="AB328">
        <f>Tabela3[[#This Row],[3º trim/2025]]</f>
        <v>0</v>
      </c>
      <c r="AC328">
        <f>Tabela3[[#This Row],[4º trim/2025]]</f>
        <v>0</v>
      </c>
    </row>
    <row r="329" spans="1:29" x14ac:dyDescent="0.25">
      <c r="A329" s="293">
        <f>Tabela3[[#This Row],[MODALIDADE]]</f>
        <v>0</v>
      </c>
      <c r="B329" s="293">
        <f>Tabela3[[#This Row],[ID DA PLANILHA]]</f>
        <v>328</v>
      </c>
      <c r="C329" s="293">
        <f>Tabela3[[#This Row],[ANO]]</f>
        <v>1</v>
      </c>
      <c r="D329" s="293">
        <f>Tabela3[[#This Row],[SEI]]</f>
        <v>0</v>
      </c>
      <c r="E329" s="294" t="str">
        <f>Tabela3[[#This Row],[NOME DO Curso]]</f>
        <v>Panorama Jurídico 27/08 a 01/09/2017</v>
      </c>
      <c r="F329" s="294">
        <f>Tabela3[[#This Row],[NENHUMA CLASSIFICAÇÃO COPILOT]]</f>
        <v>0</v>
      </c>
      <c r="G329">
        <f>Tabela3[[#This Row],[Capacitação em Direitos Humanos, Gênero, Raça e Etnia; e em Depoimento Especial" - 0148945-13.2024.8.16.6000]]</f>
        <v>0</v>
      </c>
      <c r="H329">
        <f>Tabela3[[#This Row],[Justiça Restaurativa - 0148919-15.2024.8.16.6000]]</f>
        <v>0</v>
      </c>
      <c r="I329">
        <f>Tabela3[[#This Row],[Capacitação de Facilitadores 0148959-94.2024.8.16.6000]]</f>
        <v>0</v>
      </c>
      <c r="J329">
        <f>Tabela3[[#This Row],[Acessibilidade e Inclusão - 0148938-21.2024.8.16.6000]]</f>
        <v>0</v>
      </c>
      <c r="K329">
        <f>Tabela3[[#This Row],[Política de Prevenção e Enfrentamento do Assédio Moral, do Assédio Sexual e da Discriminação.0148908-83.2024.8.16.6000]]</f>
        <v>0</v>
      </c>
      <c r="L329">
        <f>Tabela3[[#This Row],[SOCIOAMBIENTAL]]</f>
        <v>0</v>
      </c>
      <c r="M329">
        <f>Tabela3[[#This Row],[SUSTENTABILIDADE
https://portal.tjpr.jus.br/portletforms/frm.do?idFormulario=7430
0017859-16.2024.8.16.6000]]</f>
        <v>0</v>
      </c>
      <c r="N329">
        <f>Tabela3[[#This Row],[CURSO PARA MAGISTRADOS]]</f>
        <v>0</v>
      </c>
      <c r="O329">
        <f>Tabela3[[#This Row],[LIVRO DE REGISTRO]]</f>
        <v>0</v>
      </c>
      <c r="P329">
        <f>Tabela3[[#This Row],[DATA DO ULTIMO REGISTRO]]</f>
        <v>0</v>
      </c>
      <c r="Q329">
        <f>Tabela3[[#This Row],[REG DE INSTRUTORES2]]</f>
        <v>0</v>
      </c>
      <c r="R329">
        <f>Tabela3[[#This Row],[REGISTRO DE INSTRUTORES NO SEI]]</f>
        <v>0</v>
      </c>
      <c r="S329">
        <f>Tabela3[[#This Row],[2021]]</f>
        <v>0</v>
      </c>
      <c r="T329">
        <f>Tabela3[[#This Row],[2022]]</f>
        <v>0</v>
      </c>
      <c r="U329">
        <f>Tabela3[[#This Row],[2023]]</f>
        <v>0</v>
      </c>
      <c r="V329">
        <f>Tabela3[[#This Row],[REGISTRO NO SEI/2024]]</f>
        <v>0</v>
      </c>
      <c r="W329">
        <f>Tabela3[[#This Row],[2024]]</f>
        <v>0</v>
      </c>
      <c r="X329">
        <f>Tabela3[[#This Row],[REGISTRO NO SEI/2025]]</f>
        <v>0</v>
      </c>
      <c r="Y329">
        <f>Tabela3[[#This Row],[TOTAL CERTIFICADOS EMITIDOS/2025]]</f>
        <v>0</v>
      </c>
      <c r="Z329">
        <f>Tabela3[[#This Row],[1º trim/2025]]</f>
        <v>0</v>
      </c>
      <c r="AA329">
        <f>Tabela3[[#This Row],[2º trim/2025]]</f>
        <v>0</v>
      </c>
      <c r="AB329">
        <f>Tabela3[[#This Row],[3º trim/2025]]</f>
        <v>0</v>
      </c>
      <c r="AC329">
        <f>Tabela3[[#This Row],[4º trim/2025]]</f>
        <v>0</v>
      </c>
    </row>
    <row r="330" spans="1:29" x14ac:dyDescent="0.25">
      <c r="A330" s="293">
        <f>Tabela3[[#This Row],[MODALIDADE]]</f>
        <v>0</v>
      </c>
      <c r="B330" s="293">
        <f>Tabela3[[#This Row],[ID DA PLANILHA]]</f>
        <v>329</v>
      </c>
      <c r="C330" s="293">
        <f>Tabela3[[#This Row],[ANO]]</f>
        <v>1</v>
      </c>
      <c r="D330" s="293">
        <f>Tabela3[[#This Row],[SEI]]</f>
        <v>0</v>
      </c>
      <c r="E330" s="294" t="str">
        <f>Tabela3[[#This Row],[NOME DO Curso]]</f>
        <v>Precedentes Judiciais e Fundamentação Adequada da Decisão Judicial</v>
      </c>
      <c r="F330" s="294">
        <f>Tabela3[[#This Row],[NENHUMA CLASSIFICAÇÃO COPILOT]]</f>
        <v>0</v>
      </c>
      <c r="G330">
        <f>Tabela3[[#This Row],[Capacitação em Direitos Humanos, Gênero, Raça e Etnia; e em Depoimento Especial" - 0148945-13.2024.8.16.6000]]</f>
        <v>0</v>
      </c>
      <c r="H330">
        <f>Tabela3[[#This Row],[Justiça Restaurativa - 0148919-15.2024.8.16.6000]]</f>
        <v>0</v>
      </c>
      <c r="I330">
        <f>Tabela3[[#This Row],[Capacitação de Facilitadores 0148959-94.2024.8.16.6000]]</f>
        <v>0</v>
      </c>
      <c r="J330">
        <f>Tabela3[[#This Row],[Acessibilidade e Inclusão - 0148938-21.2024.8.16.6000]]</f>
        <v>0</v>
      </c>
      <c r="K330">
        <f>Tabela3[[#This Row],[Política de Prevenção e Enfrentamento do Assédio Moral, do Assédio Sexual e da Discriminação.0148908-83.2024.8.16.6000]]</f>
        <v>0</v>
      </c>
      <c r="L330">
        <f>Tabela3[[#This Row],[SOCIOAMBIENTAL]]</f>
        <v>0</v>
      </c>
      <c r="M330">
        <f>Tabela3[[#This Row],[SUSTENTABILIDADE
https://portal.tjpr.jus.br/portletforms/frm.do?idFormulario=7430
0017859-16.2024.8.16.6000]]</f>
        <v>0</v>
      </c>
      <c r="N330">
        <f>Tabela3[[#This Row],[CURSO PARA MAGISTRADOS]]</f>
        <v>0</v>
      </c>
      <c r="O330">
        <f>Tabela3[[#This Row],[LIVRO DE REGISTRO]]</f>
        <v>0</v>
      </c>
      <c r="P330">
        <f>Tabela3[[#This Row],[DATA DO ULTIMO REGISTRO]]</f>
        <v>0</v>
      </c>
      <c r="Q330">
        <f>Tabela3[[#This Row],[REG DE INSTRUTORES2]]</f>
        <v>0</v>
      </c>
      <c r="R330">
        <f>Tabela3[[#This Row],[REGISTRO DE INSTRUTORES NO SEI]]</f>
        <v>0</v>
      </c>
      <c r="S330">
        <f>Tabela3[[#This Row],[2021]]</f>
        <v>0</v>
      </c>
      <c r="T330">
        <f>Tabela3[[#This Row],[2022]]</f>
        <v>0</v>
      </c>
      <c r="U330">
        <f>Tabela3[[#This Row],[2023]]</f>
        <v>0</v>
      </c>
      <c r="V330">
        <f>Tabela3[[#This Row],[REGISTRO NO SEI/2024]]</f>
        <v>0</v>
      </c>
      <c r="W330">
        <f>Tabela3[[#This Row],[2024]]</f>
        <v>0</v>
      </c>
      <c r="X330">
        <f>Tabela3[[#This Row],[REGISTRO NO SEI/2025]]</f>
        <v>0</v>
      </c>
      <c r="Y330">
        <f>Tabela3[[#This Row],[TOTAL CERTIFICADOS EMITIDOS/2025]]</f>
        <v>0</v>
      </c>
      <c r="Z330">
        <f>Tabela3[[#This Row],[1º trim/2025]]</f>
        <v>0</v>
      </c>
      <c r="AA330">
        <f>Tabela3[[#This Row],[2º trim/2025]]</f>
        <v>0</v>
      </c>
      <c r="AB330">
        <f>Tabela3[[#This Row],[3º trim/2025]]</f>
        <v>0</v>
      </c>
      <c r="AC330">
        <f>Tabela3[[#This Row],[4º trim/2025]]</f>
        <v>0</v>
      </c>
    </row>
    <row r="331" spans="1:29" x14ac:dyDescent="0.25">
      <c r="A331" s="293">
        <f>Tabela3[[#This Row],[MODALIDADE]]</f>
        <v>0</v>
      </c>
      <c r="B331" s="293">
        <f>Tabela3[[#This Row],[ID DA PLANILHA]]</f>
        <v>330</v>
      </c>
      <c r="C331" s="293">
        <f>Tabela3[[#This Row],[ANO]]</f>
        <v>1</v>
      </c>
      <c r="D331" s="293">
        <f>Tabela3[[#This Row],[SEI]]</f>
        <v>0</v>
      </c>
      <c r="E331" s="294" t="str">
        <f>Tabela3[[#This Row],[NOME DO Curso]]</f>
        <v>Prevenção a Acidentes</v>
      </c>
      <c r="F331" s="294">
        <f>Tabela3[[#This Row],[NENHUMA CLASSIFICAÇÃO COPILOT]]</f>
        <v>0</v>
      </c>
      <c r="G331">
        <f>Tabela3[[#This Row],[Capacitação em Direitos Humanos, Gênero, Raça e Etnia; e em Depoimento Especial" - 0148945-13.2024.8.16.6000]]</f>
        <v>0</v>
      </c>
      <c r="H331">
        <f>Tabela3[[#This Row],[Justiça Restaurativa - 0148919-15.2024.8.16.6000]]</f>
        <v>0</v>
      </c>
      <c r="I331">
        <f>Tabela3[[#This Row],[Capacitação de Facilitadores 0148959-94.2024.8.16.6000]]</f>
        <v>0</v>
      </c>
      <c r="J331">
        <f>Tabela3[[#This Row],[Acessibilidade e Inclusão - 0148938-21.2024.8.16.6000]]</f>
        <v>0</v>
      </c>
      <c r="K331">
        <f>Tabela3[[#This Row],[Política de Prevenção e Enfrentamento do Assédio Moral, do Assédio Sexual e da Discriminação.0148908-83.2024.8.16.6000]]</f>
        <v>0</v>
      </c>
      <c r="L331">
        <f>Tabela3[[#This Row],[SOCIOAMBIENTAL]]</f>
        <v>0</v>
      </c>
      <c r="M331">
        <f>Tabela3[[#This Row],[SUSTENTABILIDADE
https://portal.tjpr.jus.br/portletforms/frm.do?idFormulario=7430
0017859-16.2024.8.16.6000]]</f>
        <v>0</v>
      </c>
      <c r="N331">
        <f>Tabela3[[#This Row],[CURSO PARA MAGISTRADOS]]</f>
        <v>0</v>
      </c>
      <c r="O331">
        <f>Tabela3[[#This Row],[LIVRO DE REGISTRO]]</f>
        <v>0</v>
      </c>
      <c r="P331">
        <f>Tabela3[[#This Row],[DATA DO ULTIMO REGISTRO]]</f>
        <v>0</v>
      </c>
      <c r="Q331">
        <f>Tabela3[[#This Row],[REG DE INSTRUTORES2]]</f>
        <v>0</v>
      </c>
      <c r="R331">
        <f>Tabela3[[#This Row],[REGISTRO DE INSTRUTORES NO SEI]]</f>
        <v>0</v>
      </c>
      <c r="S331">
        <f>Tabela3[[#This Row],[2021]]</f>
        <v>0</v>
      </c>
      <c r="T331">
        <f>Tabela3[[#This Row],[2022]]</f>
        <v>0</v>
      </c>
      <c r="U331">
        <f>Tabela3[[#This Row],[2023]]</f>
        <v>0</v>
      </c>
      <c r="V331">
        <f>Tabela3[[#This Row],[REGISTRO NO SEI/2024]]</f>
        <v>0</v>
      </c>
      <c r="W331">
        <f>Tabela3[[#This Row],[2024]]</f>
        <v>0</v>
      </c>
      <c r="X331">
        <f>Tabela3[[#This Row],[REGISTRO NO SEI/2025]]</f>
        <v>0</v>
      </c>
      <c r="Y331">
        <f>Tabela3[[#This Row],[TOTAL CERTIFICADOS EMITIDOS/2025]]</f>
        <v>0</v>
      </c>
      <c r="Z331">
        <f>Tabela3[[#This Row],[1º trim/2025]]</f>
        <v>0</v>
      </c>
      <c r="AA331">
        <f>Tabela3[[#This Row],[2º trim/2025]]</f>
        <v>0</v>
      </c>
      <c r="AB331">
        <f>Tabela3[[#This Row],[3º trim/2025]]</f>
        <v>0</v>
      </c>
      <c r="AC331">
        <f>Tabela3[[#This Row],[4º trim/2025]]</f>
        <v>0</v>
      </c>
    </row>
    <row r="332" spans="1:29" x14ac:dyDescent="0.25">
      <c r="A332" s="293">
        <f>Tabela3[[#This Row],[MODALIDADE]]</f>
        <v>0</v>
      </c>
      <c r="B332" s="293">
        <f>Tabela3[[#This Row],[ID DA PLANILHA]]</f>
        <v>331</v>
      </c>
      <c r="C332" s="293">
        <f>Tabela3[[#This Row],[ANO]]</f>
        <v>1</v>
      </c>
      <c r="D332" s="293">
        <f>Tabela3[[#This Row],[SEI]]</f>
        <v>0</v>
      </c>
      <c r="E332" s="294" t="str">
        <f>Tabela3[[#This Row],[NOME DO Curso]]</f>
        <v>Proatividade em tempos de Pandemia-Certificado</v>
      </c>
      <c r="F332" s="294">
        <f>Tabela3[[#This Row],[NENHUMA CLASSIFICAÇÃO COPILOT]]</f>
        <v>0</v>
      </c>
      <c r="G332">
        <f>Tabela3[[#This Row],[Capacitação em Direitos Humanos, Gênero, Raça e Etnia; e em Depoimento Especial" - 0148945-13.2024.8.16.6000]]</f>
        <v>0</v>
      </c>
      <c r="H332">
        <f>Tabela3[[#This Row],[Justiça Restaurativa - 0148919-15.2024.8.16.6000]]</f>
        <v>0</v>
      </c>
      <c r="I332">
        <f>Tabela3[[#This Row],[Capacitação de Facilitadores 0148959-94.2024.8.16.6000]]</f>
        <v>0</v>
      </c>
      <c r="J332">
        <f>Tabela3[[#This Row],[Acessibilidade e Inclusão - 0148938-21.2024.8.16.6000]]</f>
        <v>0</v>
      </c>
      <c r="K332">
        <f>Tabela3[[#This Row],[Política de Prevenção e Enfrentamento do Assédio Moral, do Assédio Sexual e da Discriminação.0148908-83.2024.8.16.6000]]</f>
        <v>0</v>
      </c>
      <c r="L332">
        <f>Tabela3[[#This Row],[SOCIOAMBIENTAL]]</f>
        <v>0</v>
      </c>
      <c r="M332">
        <f>Tabela3[[#This Row],[SUSTENTABILIDADE
https://portal.tjpr.jus.br/portletforms/frm.do?idFormulario=7430
0017859-16.2024.8.16.6000]]</f>
        <v>0</v>
      </c>
      <c r="N332">
        <f>Tabela3[[#This Row],[CURSO PARA MAGISTRADOS]]</f>
        <v>0</v>
      </c>
      <c r="O332">
        <f>Tabela3[[#This Row],[LIVRO DE REGISTRO]]</f>
        <v>0</v>
      </c>
      <c r="P332">
        <f>Tabela3[[#This Row],[DATA DO ULTIMO REGISTRO]]</f>
        <v>0</v>
      </c>
      <c r="Q332">
        <f>Tabela3[[#This Row],[REG DE INSTRUTORES2]]</f>
        <v>0</v>
      </c>
      <c r="R332">
        <f>Tabela3[[#This Row],[REGISTRO DE INSTRUTORES NO SEI]]</f>
        <v>0</v>
      </c>
      <c r="S332">
        <f>Tabela3[[#This Row],[2021]]</f>
        <v>0</v>
      </c>
      <c r="T332">
        <f>Tabela3[[#This Row],[2022]]</f>
        <v>0</v>
      </c>
      <c r="U332">
        <f>Tabela3[[#This Row],[2023]]</f>
        <v>0</v>
      </c>
      <c r="V332">
        <f>Tabela3[[#This Row],[REGISTRO NO SEI/2024]]</f>
        <v>0</v>
      </c>
      <c r="W332">
        <f>Tabela3[[#This Row],[2024]]</f>
        <v>0</v>
      </c>
      <c r="X332">
        <f>Tabela3[[#This Row],[REGISTRO NO SEI/2025]]</f>
        <v>0</v>
      </c>
      <c r="Y332">
        <f>Tabela3[[#This Row],[TOTAL CERTIFICADOS EMITIDOS/2025]]</f>
        <v>0</v>
      </c>
      <c r="Z332">
        <f>Tabela3[[#This Row],[1º trim/2025]]</f>
        <v>0</v>
      </c>
      <c r="AA332">
        <f>Tabela3[[#This Row],[2º trim/2025]]</f>
        <v>0</v>
      </c>
      <c r="AB332">
        <f>Tabela3[[#This Row],[3º trim/2025]]</f>
        <v>0</v>
      </c>
      <c r="AC332">
        <f>Tabela3[[#This Row],[4º trim/2025]]</f>
        <v>0</v>
      </c>
    </row>
    <row r="333" spans="1:29" x14ac:dyDescent="0.25">
      <c r="A333" s="293">
        <f>Tabela3[[#This Row],[MODALIDADE]]</f>
        <v>0</v>
      </c>
      <c r="B333" s="293">
        <f>Tabela3[[#This Row],[ID DA PLANILHA]]</f>
        <v>332</v>
      </c>
      <c r="C333" s="293">
        <f>Tabela3[[#This Row],[ANO]]</f>
        <v>1</v>
      </c>
      <c r="D333" s="293">
        <f>Tabela3[[#This Row],[SEI]]</f>
        <v>0</v>
      </c>
      <c r="E333" s="294" t="str">
        <f>Tabela3[[#This Row],[NOME DO Curso]]</f>
        <v>Processo Judicial Eletrônico - Advogado</v>
      </c>
      <c r="F333" s="294">
        <f>Tabela3[[#This Row],[NENHUMA CLASSIFICAÇÃO COPILOT]]</f>
        <v>0</v>
      </c>
      <c r="G333">
        <f>Tabela3[[#This Row],[Capacitação em Direitos Humanos, Gênero, Raça e Etnia; e em Depoimento Especial" - 0148945-13.2024.8.16.6000]]</f>
        <v>0</v>
      </c>
      <c r="H333">
        <f>Tabela3[[#This Row],[Justiça Restaurativa - 0148919-15.2024.8.16.6000]]</f>
        <v>0</v>
      </c>
      <c r="I333">
        <f>Tabela3[[#This Row],[Capacitação de Facilitadores 0148959-94.2024.8.16.6000]]</f>
        <v>0</v>
      </c>
      <c r="J333">
        <f>Tabela3[[#This Row],[Acessibilidade e Inclusão - 0148938-21.2024.8.16.6000]]</f>
        <v>0</v>
      </c>
      <c r="K333">
        <f>Tabela3[[#This Row],[Política de Prevenção e Enfrentamento do Assédio Moral, do Assédio Sexual e da Discriminação.0148908-83.2024.8.16.6000]]</f>
        <v>0</v>
      </c>
      <c r="L333">
        <f>Tabela3[[#This Row],[SOCIOAMBIENTAL]]</f>
        <v>0</v>
      </c>
      <c r="M333">
        <f>Tabela3[[#This Row],[SUSTENTABILIDADE
https://portal.tjpr.jus.br/portletforms/frm.do?idFormulario=7430
0017859-16.2024.8.16.6000]]</f>
        <v>0</v>
      </c>
      <c r="N333">
        <f>Tabela3[[#This Row],[CURSO PARA MAGISTRADOS]]</f>
        <v>0</v>
      </c>
      <c r="O333">
        <f>Tabela3[[#This Row],[LIVRO DE REGISTRO]]</f>
        <v>0</v>
      </c>
      <c r="P333">
        <f>Tabela3[[#This Row],[DATA DO ULTIMO REGISTRO]]</f>
        <v>0</v>
      </c>
      <c r="Q333">
        <f>Tabela3[[#This Row],[REG DE INSTRUTORES2]]</f>
        <v>0</v>
      </c>
      <c r="R333">
        <f>Tabela3[[#This Row],[REGISTRO DE INSTRUTORES NO SEI]]</f>
        <v>0</v>
      </c>
      <c r="S333">
        <f>Tabela3[[#This Row],[2021]]</f>
        <v>0</v>
      </c>
      <c r="T333">
        <f>Tabela3[[#This Row],[2022]]</f>
        <v>0</v>
      </c>
      <c r="U333">
        <f>Tabela3[[#This Row],[2023]]</f>
        <v>0</v>
      </c>
      <c r="V333">
        <f>Tabela3[[#This Row],[REGISTRO NO SEI/2024]]</f>
        <v>0</v>
      </c>
      <c r="W333">
        <f>Tabela3[[#This Row],[2024]]</f>
        <v>0</v>
      </c>
      <c r="X333">
        <f>Tabela3[[#This Row],[REGISTRO NO SEI/2025]]</f>
        <v>0</v>
      </c>
      <c r="Y333">
        <f>Tabela3[[#This Row],[TOTAL CERTIFICADOS EMITIDOS/2025]]</f>
        <v>0</v>
      </c>
      <c r="Z333">
        <f>Tabela3[[#This Row],[1º trim/2025]]</f>
        <v>0</v>
      </c>
      <c r="AA333">
        <f>Tabela3[[#This Row],[2º trim/2025]]</f>
        <v>0</v>
      </c>
      <c r="AB333">
        <f>Tabela3[[#This Row],[3º trim/2025]]</f>
        <v>0</v>
      </c>
      <c r="AC333">
        <f>Tabela3[[#This Row],[4º trim/2025]]</f>
        <v>0</v>
      </c>
    </row>
    <row r="334" spans="1:29" x14ac:dyDescent="0.25">
      <c r="A334" s="293">
        <f>Tabela3[[#This Row],[MODALIDADE]]</f>
        <v>0</v>
      </c>
      <c r="B334" s="293">
        <f>Tabela3[[#This Row],[ID DA PLANILHA]]</f>
        <v>333</v>
      </c>
      <c r="C334" s="293">
        <f>Tabela3[[#This Row],[ANO]]</f>
        <v>1</v>
      </c>
      <c r="D334" s="293">
        <f>Tabela3[[#This Row],[SEI]]</f>
        <v>0</v>
      </c>
      <c r="E334" s="294" t="str">
        <f>Tabela3[[#This Row],[NOME DO Curso]]</f>
        <v>Processo Judicial Eletrônico -Teste</v>
      </c>
      <c r="F334" s="294">
        <f>Tabela3[[#This Row],[NENHUMA CLASSIFICAÇÃO COPILOT]]</f>
        <v>0</v>
      </c>
      <c r="G334">
        <f>Tabela3[[#This Row],[Capacitação em Direitos Humanos, Gênero, Raça e Etnia; e em Depoimento Especial" - 0148945-13.2024.8.16.6000]]</f>
        <v>0</v>
      </c>
      <c r="H334">
        <f>Tabela3[[#This Row],[Justiça Restaurativa - 0148919-15.2024.8.16.6000]]</f>
        <v>0</v>
      </c>
      <c r="I334">
        <f>Tabela3[[#This Row],[Capacitação de Facilitadores 0148959-94.2024.8.16.6000]]</f>
        <v>0</v>
      </c>
      <c r="J334">
        <f>Tabela3[[#This Row],[Acessibilidade e Inclusão - 0148938-21.2024.8.16.6000]]</f>
        <v>0</v>
      </c>
      <c r="K334">
        <f>Tabela3[[#This Row],[Política de Prevenção e Enfrentamento do Assédio Moral, do Assédio Sexual e da Discriminação.0148908-83.2024.8.16.6000]]</f>
        <v>0</v>
      </c>
      <c r="L334">
        <f>Tabela3[[#This Row],[SOCIOAMBIENTAL]]</f>
        <v>0</v>
      </c>
      <c r="M334">
        <f>Tabela3[[#This Row],[SUSTENTABILIDADE
https://portal.tjpr.jus.br/portletforms/frm.do?idFormulario=7430
0017859-16.2024.8.16.6000]]</f>
        <v>0</v>
      </c>
      <c r="N334">
        <f>Tabela3[[#This Row],[CURSO PARA MAGISTRADOS]]</f>
        <v>0</v>
      </c>
      <c r="O334">
        <f>Tabela3[[#This Row],[LIVRO DE REGISTRO]]</f>
        <v>0</v>
      </c>
      <c r="P334">
        <f>Tabela3[[#This Row],[DATA DO ULTIMO REGISTRO]]</f>
        <v>0</v>
      </c>
      <c r="Q334">
        <f>Tabela3[[#This Row],[REG DE INSTRUTORES2]]</f>
        <v>0</v>
      </c>
      <c r="R334">
        <f>Tabela3[[#This Row],[REGISTRO DE INSTRUTORES NO SEI]]</f>
        <v>0</v>
      </c>
      <c r="S334">
        <f>Tabela3[[#This Row],[2021]]</f>
        <v>0</v>
      </c>
      <c r="T334">
        <f>Tabela3[[#This Row],[2022]]</f>
        <v>0</v>
      </c>
      <c r="U334">
        <f>Tabela3[[#This Row],[2023]]</f>
        <v>0</v>
      </c>
      <c r="V334">
        <f>Tabela3[[#This Row],[REGISTRO NO SEI/2024]]</f>
        <v>0</v>
      </c>
      <c r="W334">
        <f>Tabela3[[#This Row],[2024]]</f>
        <v>0</v>
      </c>
      <c r="X334">
        <f>Tabela3[[#This Row],[REGISTRO NO SEI/2025]]</f>
        <v>0</v>
      </c>
      <c r="Y334">
        <f>Tabela3[[#This Row],[TOTAL CERTIFICADOS EMITIDOS/2025]]</f>
        <v>0</v>
      </c>
      <c r="Z334">
        <f>Tabela3[[#This Row],[1º trim/2025]]</f>
        <v>0</v>
      </c>
      <c r="AA334">
        <f>Tabela3[[#This Row],[2º trim/2025]]</f>
        <v>0</v>
      </c>
      <c r="AB334">
        <f>Tabela3[[#This Row],[3º trim/2025]]</f>
        <v>0</v>
      </c>
      <c r="AC334">
        <f>Tabela3[[#This Row],[4º trim/2025]]</f>
        <v>0</v>
      </c>
    </row>
    <row r="335" spans="1:29" x14ac:dyDescent="0.25">
      <c r="A335" s="293">
        <f>Tabela3[[#This Row],[MODALIDADE]]</f>
        <v>0</v>
      </c>
      <c r="B335" s="293">
        <f>Tabela3[[#This Row],[ID DA PLANILHA]]</f>
        <v>334</v>
      </c>
      <c r="C335" s="293">
        <f>Tabela3[[#This Row],[ANO]]</f>
        <v>1</v>
      </c>
      <c r="D335" s="293">
        <f>Tabela3[[#This Row],[SEI]]</f>
        <v>0</v>
      </c>
      <c r="E335" s="294" t="str">
        <f>Tabela3[[#This Row],[NOME DO Curso]]</f>
        <v>Processo Penal</v>
      </c>
      <c r="F335" s="294">
        <f>Tabela3[[#This Row],[NENHUMA CLASSIFICAÇÃO COPILOT]]</f>
        <v>0</v>
      </c>
      <c r="G335">
        <f>Tabela3[[#This Row],[Capacitação em Direitos Humanos, Gênero, Raça e Etnia; e em Depoimento Especial" - 0148945-13.2024.8.16.6000]]</f>
        <v>0</v>
      </c>
      <c r="H335">
        <f>Tabela3[[#This Row],[Justiça Restaurativa - 0148919-15.2024.8.16.6000]]</f>
        <v>0</v>
      </c>
      <c r="I335">
        <f>Tabela3[[#This Row],[Capacitação de Facilitadores 0148959-94.2024.8.16.6000]]</f>
        <v>0</v>
      </c>
      <c r="J335">
        <f>Tabela3[[#This Row],[Acessibilidade e Inclusão - 0148938-21.2024.8.16.6000]]</f>
        <v>0</v>
      </c>
      <c r="K335">
        <f>Tabela3[[#This Row],[Política de Prevenção e Enfrentamento do Assédio Moral, do Assédio Sexual e da Discriminação.0148908-83.2024.8.16.6000]]</f>
        <v>0</v>
      </c>
      <c r="L335">
        <f>Tabela3[[#This Row],[SOCIOAMBIENTAL]]</f>
        <v>0</v>
      </c>
      <c r="M335">
        <f>Tabela3[[#This Row],[SUSTENTABILIDADE
https://portal.tjpr.jus.br/portletforms/frm.do?idFormulario=7430
0017859-16.2024.8.16.6000]]</f>
        <v>0</v>
      </c>
      <c r="N335">
        <f>Tabela3[[#This Row],[CURSO PARA MAGISTRADOS]]</f>
        <v>0</v>
      </c>
      <c r="O335">
        <f>Tabela3[[#This Row],[LIVRO DE REGISTRO]]</f>
        <v>0</v>
      </c>
      <c r="P335">
        <f>Tabela3[[#This Row],[DATA DO ULTIMO REGISTRO]]</f>
        <v>0</v>
      </c>
      <c r="Q335">
        <f>Tabela3[[#This Row],[REG DE INSTRUTORES2]]</f>
        <v>0</v>
      </c>
      <c r="R335">
        <f>Tabela3[[#This Row],[REGISTRO DE INSTRUTORES NO SEI]]</f>
        <v>0</v>
      </c>
      <c r="S335">
        <f>Tabela3[[#This Row],[2021]]</f>
        <v>0</v>
      </c>
      <c r="T335">
        <f>Tabela3[[#This Row],[2022]]</f>
        <v>0</v>
      </c>
      <c r="U335">
        <f>Tabela3[[#This Row],[2023]]</f>
        <v>0</v>
      </c>
      <c r="V335">
        <f>Tabela3[[#This Row],[REGISTRO NO SEI/2024]]</f>
        <v>0</v>
      </c>
      <c r="W335">
        <f>Tabela3[[#This Row],[2024]]</f>
        <v>0</v>
      </c>
      <c r="X335">
        <f>Tabela3[[#This Row],[REGISTRO NO SEI/2025]]</f>
        <v>0</v>
      </c>
      <c r="Y335">
        <f>Tabela3[[#This Row],[TOTAL CERTIFICADOS EMITIDOS/2025]]</f>
        <v>0</v>
      </c>
      <c r="Z335">
        <f>Tabela3[[#This Row],[1º trim/2025]]</f>
        <v>0</v>
      </c>
      <c r="AA335">
        <f>Tabela3[[#This Row],[2º trim/2025]]</f>
        <v>0</v>
      </c>
      <c r="AB335">
        <f>Tabela3[[#This Row],[3º trim/2025]]</f>
        <v>0</v>
      </c>
      <c r="AC335">
        <f>Tabela3[[#This Row],[4º trim/2025]]</f>
        <v>0</v>
      </c>
    </row>
    <row r="336" spans="1:29" x14ac:dyDescent="0.25">
      <c r="A336" s="293">
        <f>Tabela3[[#This Row],[MODALIDADE]]</f>
        <v>0</v>
      </c>
      <c r="B336" s="293">
        <f>Tabela3[[#This Row],[ID DA PLANILHA]]</f>
        <v>335</v>
      </c>
      <c r="C336" s="293">
        <f>Tabela3[[#This Row],[ANO]]</f>
        <v>1</v>
      </c>
      <c r="D336" s="293">
        <f>Tabela3[[#This Row],[SEI]]</f>
        <v>0</v>
      </c>
      <c r="E336" s="294" t="str">
        <f>Tabela3[[#This Row],[NOME DO Curso]]</f>
        <v>Produtividade e Melhoria do Clima Organizacional</v>
      </c>
      <c r="F336" s="294">
        <f>Tabela3[[#This Row],[NENHUMA CLASSIFICAÇÃO COPILOT]]</f>
        <v>0</v>
      </c>
      <c r="G336">
        <f>Tabela3[[#This Row],[Capacitação em Direitos Humanos, Gênero, Raça e Etnia; e em Depoimento Especial" - 0148945-13.2024.8.16.6000]]</f>
        <v>0</v>
      </c>
      <c r="H336">
        <f>Tabela3[[#This Row],[Justiça Restaurativa - 0148919-15.2024.8.16.6000]]</f>
        <v>0</v>
      </c>
      <c r="I336">
        <f>Tabela3[[#This Row],[Capacitação de Facilitadores 0148959-94.2024.8.16.6000]]</f>
        <v>0</v>
      </c>
      <c r="J336">
        <f>Tabela3[[#This Row],[Acessibilidade e Inclusão - 0148938-21.2024.8.16.6000]]</f>
        <v>0</v>
      </c>
      <c r="K336">
        <f>Tabela3[[#This Row],[Política de Prevenção e Enfrentamento do Assédio Moral, do Assédio Sexual e da Discriminação.0148908-83.2024.8.16.6000]]</f>
        <v>0</v>
      </c>
      <c r="L336">
        <f>Tabela3[[#This Row],[SOCIOAMBIENTAL]]</f>
        <v>0</v>
      </c>
      <c r="M336">
        <f>Tabela3[[#This Row],[SUSTENTABILIDADE
https://portal.tjpr.jus.br/portletforms/frm.do?idFormulario=7430
0017859-16.2024.8.16.6000]]</f>
        <v>0</v>
      </c>
      <c r="N336">
        <f>Tabela3[[#This Row],[CURSO PARA MAGISTRADOS]]</f>
        <v>0</v>
      </c>
      <c r="O336">
        <f>Tabela3[[#This Row],[LIVRO DE REGISTRO]]</f>
        <v>0</v>
      </c>
      <c r="P336">
        <f>Tabela3[[#This Row],[DATA DO ULTIMO REGISTRO]]</f>
        <v>0</v>
      </c>
      <c r="Q336">
        <f>Tabela3[[#This Row],[REG DE INSTRUTORES2]]</f>
        <v>0</v>
      </c>
      <c r="R336">
        <f>Tabela3[[#This Row],[REGISTRO DE INSTRUTORES NO SEI]]</f>
        <v>0</v>
      </c>
      <c r="S336">
        <f>Tabela3[[#This Row],[2021]]</f>
        <v>0</v>
      </c>
      <c r="T336">
        <f>Tabela3[[#This Row],[2022]]</f>
        <v>0</v>
      </c>
      <c r="U336">
        <f>Tabela3[[#This Row],[2023]]</f>
        <v>0</v>
      </c>
      <c r="V336">
        <f>Tabela3[[#This Row],[REGISTRO NO SEI/2024]]</f>
        <v>0</v>
      </c>
      <c r="W336">
        <f>Tabela3[[#This Row],[2024]]</f>
        <v>0</v>
      </c>
      <c r="X336">
        <f>Tabela3[[#This Row],[REGISTRO NO SEI/2025]]</f>
        <v>0</v>
      </c>
      <c r="Y336">
        <f>Tabela3[[#This Row],[TOTAL CERTIFICADOS EMITIDOS/2025]]</f>
        <v>0</v>
      </c>
      <c r="Z336">
        <f>Tabela3[[#This Row],[1º trim/2025]]</f>
        <v>0</v>
      </c>
      <c r="AA336">
        <f>Tabela3[[#This Row],[2º trim/2025]]</f>
        <v>0</v>
      </c>
      <c r="AB336">
        <f>Tabela3[[#This Row],[3º trim/2025]]</f>
        <v>0</v>
      </c>
      <c r="AC336">
        <f>Tabela3[[#This Row],[4º trim/2025]]</f>
        <v>0</v>
      </c>
    </row>
    <row r="337" spans="1:29" x14ac:dyDescent="0.25">
      <c r="A337" s="293">
        <f>Tabela3[[#This Row],[MODALIDADE]]</f>
        <v>0</v>
      </c>
      <c r="B337" s="293">
        <f>Tabela3[[#This Row],[ID DA PLANILHA]]</f>
        <v>336</v>
      </c>
      <c r="C337" s="293">
        <f>Tabela3[[#This Row],[ANO]]</f>
        <v>1</v>
      </c>
      <c r="D337" s="293">
        <f>Tabela3[[#This Row],[SEI]]</f>
        <v>0</v>
      </c>
      <c r="E337" s="294" t="str">
        <f>Tabela3[[#This Row],[NOME DO Curso]]</f>
        <v>PROSERVIDOR</v>
      </c>
      <c r="F337" s="294">
        <f>Tabela3[[#This Row],[NENHUMA CLASSIFICAÇÃO COPILOT]]</f>
        <v>0</v>
      </c>
      <c r="G337">
        <f>Tabela3[[#This Row],[Capacitação em Direitos Humanos, Gênero, Raça e Etnia; e em Depoimento Especial" - 0148945-13.2024.8.16.6000]]</f>
        <v>0</v>
      </c>
      <c r="H337">
        <f>Tabela3[[#This Row],[Justiça Restaurativa - 0148919-15.2024.8.16.6000]]</f>
        <v>0</v>
      </c>
      <c r="I337">
        <f>Tabela3[[#This Row],[Capacitação de Facilitadores 0148959-94.2024.8.16.6000]]</f>
        <v>0</v>
      </c>
      <c r="J337">
        <f>Tabela3[[#This Row],[Acessibilidade e Inclusão - 0148938-21.2024.8.16.6000]]</f>
        <v>0</v>
      </c>
      <c r="K337">
        <f>Tabela3[[#This Row],[Política de Prevenção e Enfrentamento do Assédio Moral, do Assédio Sexual e da Discriminação.0148908-83.2024.8.16.6000]]</f>
        <v>0</v>
      </c>
      <c r="L337">
        <f>Tabela3[[#This Row],[SOCIOAMBIENTAL]]</f>
        <v>0</v>
      </c>
      <c r="M337">
        <f>Tabela3[[#This Row],[SUSTENTABILIDADE
https://portal.tjpr.jus.br/portletforms/frm.do?idFormulario=7430
0017859-16.2024.8.16.6000]]</f>
        <v>0</v>
      </c>
      <c r="N337">
        <f>Tabela3[[#This Row],[CURSO PARA MAGISTRADOS]]</f>
        <v>0</v>
      </c>
      <c r="O337">
        <f>Tabela3[[#This Row],[LIVRO DE REGISTRO]]</f>
        <v>0</v>
      </c>
      <c r="P337">
        <f>Tabela3[[#This Row],[DATA DO ULTIMO REGISTRO]]</f>
        <v>0</v>
      </c>
      <c r="Q337">
        <f>Tabela3[[#This Row],[REG DE INSTRUTORES2]]</f>
        <v>0</v>
      </c>
      <c r="R337">
        <f>Tabela3[[#This Row],[REGISTRO DE INSTRUTORES NO SEI]]</f>
        <v>0</v>
      </c>
      <c r="S337">
        <f>Tabela3[[#This Row],[2021]]</f>
        <v>0</v>
      </c>
      <c r="T337">
        <f>Tabela3[[#This Row],[2022]]</f>
        <v>0</v>
      </c>
      <c r="U337">
        <f>Tabela3[[#This Row],[2023]]</f>
        <v>0</v>
      </c>
      <c r="V337">
        <f>Tabela3[[#This Row],[REGISTRO NO SEI/2024]]</f>
        <v>0</v>
      </c>
      <c r="W337">
        <f>Tabela3[[#This Row],[2024]]</f>
        <v>0</v>
      </c>
      <c r="X337">
        <f>Tabela3[[#This Row],[REGISTRO NO SEI/2025]]</f>
        <v>0</v>
      </c>
      <c r="Y337">
        <f>Tabela3[[#This Row],[TOTAL CERTIFICADOS EMITIDOS/2025]]</f>
        <v>0</v>
      </c>
      <c r="Z337">
        <f>Tabela3[[#This Row],[1º trim/2025]]</f>
        <v>0</v>
      </c>
      <c r="AA337">
        <f>Tabela3[[#This Row],[2º trim/2025]]</f>
        <v>0</v>
      </c>
      <c r="AB337">
        <f>Tabela3[[#This Row],[3º trim/2025]]</f>
        <v>0</v>
      </c>
      <c r="AC337">
        <f>Tabela3[[#This Row],[4º trim/2025]]</f>
        <v>0</v>
      </c>
    </row>
    <row r="338" spans="1:29" x14ac:dyDescent="0.25">
      <c r="A338" s="293">
        <f>Tabela3[[#This Row],[MODALIDADE]]</f>
        <v>0</v>
      </c>
      <c r="B338" s="293">
        <f>Tabela3[[#This Row],[ID DA PLANILHA]]</f>
        <v>337</v>
      </c>
      <c r="C338" s="293">
        <f>Tabela3[[#This Row],[ANO]]</f>
        <v>1</v>
      </c>
      <c r="D338" s="293">
        <f>Tabela3[[#This Row],[SEI]]</f>
        <v>0</v>
      </c>
      <c r="E338" s="294" t="str">
        <f>Tabela3[[#This Row],[NOME DO Curso]]</f>
        <v>PROSERVIDOR - INFÂNCIA</v>
      </c>
      <c r="F338" s="294">
        <f>Tabela3[[#This Row],[NENHUMA CLASSIFICAÇÃO COPILOT]]</f>
        <v>0</v>
      </c>
      <c r="G338">
        <f>Tabela3[[#This Row],[Capacitação em Direitos Humanos, Gênero, Raça e Etnia; e em Depoimento Especial" - 0148945-13.2024.8.16.6000]]</f>
        <v>0</v>
      </c>
      <c r="H338">
        <f>Tabela3[[#This Row],[Justiça Restaurativa - 0148919-15.2024.8.16.6000]]</f>
        <v>0</v>
      </c>
      <c r="I338">
        <f>Tabela3[[#This Row],[Capacitação de Facilitadores 0148959-94.2024.8.16.6000]]</f>
        <v>0</v>
      </c>
      <c r="J338">
        <f>Tabela3[[#This Row],[Acessibilidade e Inclusão - 0148938-21.2024.8.16.6000]]</f>
        <v>0</v>
      </c>
      <c r="K338">
        <f>Tabela3[[#This Row],[Política de Prevenção e Enfrentamento do Assédio Moral, do Assédio Sexual e da Discriminação.0148908-83.2024.8.16.6000]]</f>
        <v>0</v>
      </c>
      <c r="L338">
        <f>Tabela3[[#This Row],[SOCIOAMBIENTAL]]</f>
        <v>0</v>
      </c>
      <c r="M338">
        <f>Tabela3[[#This Row],[SUSTENTABILIDADE
https://portal.tjpr.jus.br/portletforms/frm.do?idFormulario=7430
0017859-16.2024.8.16.6000]]</f>
        <v>0</v>
      </c>
      <c r="N338">
        <f>Tabela3[[#This Row],[CURSO PARA MAGISTRADOS]]</f>
        <v>0</v>
      </c>
      <c r="O338">
        <f>Tabela3[[#This Row],[LIVRO DE REGISTRO]]</f>
        <v>0</v>
      </c>
      <c r="P338">
        <f>Tabela3[[#This Row],[DATA DO ULTIMO REGISTRO]]</f>
        <v>0</v>
      </c>
      <c r="Q338">
        <f>Tabela3[[#This Row],[REG DE INSTRUTORES2]]</f>
        <v>0</v>
      </c>
      <c r="R338">
        <f>Tabela3[[#This Row],[REGISTRO DE INSTRUTORES NO SEI]]</f>
        <v>0</v>
      </c>
      <c r="S338">
        <f>Tabela3[[#This Row],[2021]]</f>
        <v>0</v>
      </c>
      <c r="T338">
        <f>Tabela3[[#This Row],[2022]]</f>
        <v>0</v>
      </c>
      <c r="U338">
        <f>Tabela3[[#This Row],[2023]]</f>
        <v>0</v>
      </c>
      <c r="V338">
        <f>Tabela3[[#This Row],[REGISTRO NO SEI/2024]]</f>
        <v>0</v>
      </c>
      <c r="W338">
        <f>Tabela3[[#This Row],[2024]]</f>
        <v>0</v>
      </c>
      <c r="X338">
        <f>Tabela3[[#This Row],[REGISTRO NO SEI/2025]]</f>
        <v>0</v>
      </c>
      <c r="Y338">
        <f>Tabela3[[#This Row],[TOTAL CERTIFICADOS EMITIDOS/2025]]</f>
        <v>0</v>
      </c>
      <c r="Z338">
        <f>Tabela3[[#This Row],[1º trim/2025]]</f>
        <v>0</v>
      </c>
      <c r="AA338">
        <f>Tabela3[[#This Row],[2º trim/2025]]</f>
        <v>0</v>
      </c>
      <c r="AB338">
        <f>Tabela3[[#This Row],[3º trim/2025]]</f>
        <v>0</v>
      </c>
      <c r="AC338">
        <f>Tabela3[[#This Row],[4º trim/2025]]</f>
        <v>0</v>
      </c>
    </row>
    <row r="339" spans="1:29" x14ac:dyDescent="0.25">
      <c r="A339" s="293">
        <f>Tabela3[[#This Row],[MODALIDADE]]</f>
        <v>0</v>
      </c>
      <c r="B339" s="293">
        <f>Tabela3[[#This Row],[ID DA PLANILHA]]</f>
        <v>338</v>
      </c>
      <c r="C339" s="293">
        <f>Tabela3[[#This Row],[ANO]]</f>
        <v>1</v>
      </c>
      <c r="D339" s="293">
        <f>Tabela3[[#This Row],[SEI]]</f>
        <v>0</v>
      </c>
      <c r="E339" s="294" t="str">
        <f>Tabela3[[#This Row],[NOME DO Curso]]</f>
        <v>Proservidor CGJ 2017-2018 - Programa II</v>
      </c>
      <c r="F339" s="294">
        <f>Tabela3[[#This Row],[NENHUMA CLASSIFICAÇÃO COPILOT]]</f>
        <v>0</v>
      </c>
      <c r="G339">
        <f>Tabela3[[#This Row],[Capacitação em Direitos Humanos, Gênero, Raça e Etnia; e em Depoimento Especial" - 0148945-13.2024.8.16.6000]]</f>
        <v>0</v>
      </c>
      <c r="H339">
        <f>Tabela3[[#This Row],[Justiça Restaurativa - 0148919-15.2024.8.16.6000]]</f>
        <v>0</v>
      </c>
      <c r="I339">
        <f>Tabela3[[#This Row],[Capacitação de Facilitadores 0148959-94.2024.8.16.6000]]</f>
        <v>0</v>
      </c>
      <c r="J339">
        <f>Tabela3[[#This Row],[Acessibilidade e Inclusão - 0148938-21.2024.8.16.6000]]</f>
        <v>0</v>
      </c>
      <c r="K339">
        <f>Tabela3[[#This Row],[Política de Prevenção e Enfrentamento do Assédio Moral, do Assédio Sexual e da Discriminação.0148908-83.2024.8.16.6000]]</f>
        <v>0</v>
      </c>
      <c r="L339">
        <f>Tabela3[[#This Row],[SOCIOAMBIENTAL]]</f>
        <v>0</v>
      </c>
      <c r="M339">
        <f>Tabela3[[#This Row],[SUSTENTABILIDADE
https://portal.tjpr.jus.br/portletforms/frm.do?idFormulario=7430
0017859-16.2024.8.16.6000]]</f>
        <v>0</v>
      </c>
      <c r="N339">
        <f>Tabela3[[#This Row],[CURSO PARA MAGISTRADOS]]</f>
        <v>0</v>
      </c>
      <c r="O339">
        <f>Tabela3[[#This Row],[LIVRO DE REGISTRO]]</f>
        <v>0</v>
      </c>
      <c r="P339">
        <f>Tabela3[[#This Row],[DATA DO ULTIMO REGISTRO]]</f>
        <v>0</v>
      </c>
      <c r="Q339">
        <f>Tabela3[[#This Row],[REG DE INSTRUTORES2]]</f>
        <v>0</v>
      </c>
      <c r="R339">
        <f>Tabela3[[#This Row],[REGISTRO DE INSTRUTORES NO SEI]]</f>
        <v>0</v>
      </c>
      <c r="S339">
        <f>Tabela3[[#This Row],[2021]]</f>
        <v>0</v>
      </c>
      <c r="T339">
        <f>Tabela3[[#This Row],[2022]]</f>
        <v>0</v>
      </c>
      <c r="U339">
        <f>Tabela3[[#This Row],[2023]]</f>
        <v>0</v>
      </c>
      <c r="V339">
        <f>Tabela3[[#This Row],[REGISTRO NO SEI/2024]]</f>
        <v>0</v>
      </c>
      <c r="W339">
        <f>Tabela3[[#This Row],[2024]]</f>
        <v>0</v>
      </c>
      <c r="X339">
        <f>Tabela3[[#This Row],[REGISTRO NO SEI/2025]]</f>
        <v>0</v>
      </c>
      <c r="Y339">
        <f>Tabela3[[#This Row],[TOTAL CERTIFICADOS EMITIDOS/2025]]</f>
        <v>0</v>
      </c>
      <c r="Z339">
        <f>Tabela3[[#This Row],[1º trim/2025]]</f>
        <v>0</v>
      </c>
      <c r="AA339">
        <f>Tabela3[[#This Row],[2º trim/2025]]</f>
        <v>0</v>
      </c>
      <c r="AB339">
        <f>Tabela3[[#This Row],[3º trim/2025]]</f>
        <v>0</v>
      </c>
      <c r="AC339">
        <f>Tabela3[[#This Row],[4º trim/2025]]</f>
        <v>0</v>
      </c>
    </row>
    <row r="340" spans="1:29" x14ac:dyDescent="0.25">
      <c r="A340" s="293">
        <f>Tabela3[[#This Row],[MODALIDADE]]</f>
        <v>0</v>
      </c>
      <c r="B340" s="293">
        <f>Tabela3[[#This Row],[ID DA PLANILHA]]</f>
        <v>339</v>
      </c>
      <c r="C340" s="293">
        <f>Tabela3[[#This Row],[ANO]]</f>
        <v>1</v>
      </c>
      <c r="D340" s="293">
        <f>Tabela3[[#This Row],[SEI]]</f>
        <v>0</v>
      </c>
      <c r="E340" s="294" t="str">
        <f>Tabela3[[#This Row],[NOME DO Curso]]</f>
        <v>Relações Interpessoais e Administração de Conflitos</v>
      </c>
      <c r="F340" s="294">
        <f>Tabela3[[#This Row],[NENHUMA CLASSIFICAÇÃO COPILOT]]</f>
        <v>0</v>
      </c>
      <c r="G340">
        <f>Tabela3[[#This Row],[Capacitação em Direitos Humanos, Gênero, Raça e Etnia; e em Depoimento Especial" - 0148945-13.2024.8.16.6000]]</f>
        <v>0</v>
      </c>
      <c r="H340">
        <f>Tabela3[[#This Row],[Justiça Restaurativa - 0148919-15.2024.8.16.6000]]</f>
        <v>0</v>
      </c>
      <c r="I340">
        <f>Tabela3[[#This Row],[Capacitação de Facilitadores 0148959-94.2024.8.16.6000]]</f>
        <v>0</v>
      </c>
      <c r="J340">
        <f>Tabela3[[#This Row],[Acessibilidade e Inclusão - 0148938-21.2024.8.16.6000]]</f>
        <v>0</v>
      </c>
      <c r="K340">
        <f>Tabela3[[#This Row],[Política de Prevenção e Enfrentamento do Assédio Moral, do Assédio Sexual e da Discriminação.0148908-83.2024.8.16.6000]]</f>
        <v>0</v>
      </c>
      <c r="L340">
        <f>Tabela3[[#This Row],[SOCIOAMBIENTAL]]</f>
        <v>0</v>
      </c>
      <c r="M340">
        <f>Tabela3[[#This Row],[SUSTENTABILIDADE
https://portal.tjpr.jus.br/portletforms/frm.do?idFormulario=7430
0017859-16.2024.8.16.6000]]</f>
        <v>0</v>
      </c>
      <c r="N340">
        <f>Tabela3[[#This Row],[CURSO PARA MAGISTRADOS]]</f>
        <v>0</v>
      </c>
      <c r="O340">
        <f>Tabela3[[#This Row],[LIVRO DE REGISTRO]]</f>
        <v>0</v>
      </c>
      <c r="P340">
        <f>Tabela3[[#This Row],[DATA DO ULTIMO REGISTRO]]</f>
        <v>0</v>
      </c>
      <c r="Q340">
        <f>Tabela3[[#This Row],[REG DE INSTRUTORES2]]</f>
        <v>0</v>
      </c>
      <c r="R340">
        <f>Tabela3[[#This Row],[REGISTRO DE INSTRUTORES NO SEI]]</f>
        <v>0</v>
      </c>
      <c r="S340">
        <f>Tabela3[[#This Row],[2021]]</f>
        <v>0</v>
      </c>
      <c r="T340">
        <f>Tabela3[[#This Row],[2022]]</f>
        <v>0</v>
      </c>
      <c r="U340">
        <f>Tabela3[[#This Row],[2023]]</f>
        <v>0</v>
      </c>
      <c r="V340">
        <f>Tabela3[[#This Row],[REGISTRO NO SEI/2024]]</f>
        <v>0</v>
      </c>
      <c r="W340">
        <f>Tabela3[[#This Row],[2024]]</f>
        <v>0</v>
      </c>
      <c r="X340">
        <f>Tabela3[[#This Row],[REGISTRO NO SEI/2025]]</f>
        <v>0</v>
      </c>
      <c r="Y340">
        <f>Tabela3[[#This Row],[TOTAL CERTIFICADOS EMITIDOS/2025]]</f>
        <v>0</v>
      </c>
      <c r="Z340">
        <f>Tabela3[[#This Row],[1º trim/2025]]</f>
        <v>0</v>
      </c>
      <c r="AA340">
        <f>Tabela3[[#This Row],[2º trim/2025]]</f>
        <v>0</v>
      </c>
      <c r="AB340">
        <f>Tabela3[[#This Row],[3º trim/2025]]</f>
        <v>0</v>
      </c>
      <c r="AC340">
        <f>Tabela3[[#This Row],[4º trim/2025]]</f>
        <v>0</v>
      </c>
    </row>
    <row r="341" spans="1:29" x14ac:dyDescent="0.25">
      <c r="A341" s="293">
        <f>Tabela3[[#This Row],[MODALIDADE]]</f>
        <v>0</v>
      </c>
      <c r="B341" s="293">
        <f>Tabela3[[#This Row],[ID DA PLANILHA]]</f>
        <v>340</v>
      </c>
      <c r="C341" s="293">
        <f>Tabela3[[#This Row],[ANO]]</f>
        <v>1</v>
      </c>
      <c r="D341" s="293">
        <f>Tabela3[[#This Row],[SEI]]</f>
        <v>0</v>
      </c>
      <c r="E341" s="294" t="str">
        <f>Tabela3[[#This Row],[NOME DO Curso]]</f>
        <v>Restauração do curso em progresso copiar 1</v>
      </c>
      <c r="F341" s="294">
        <f>Tabela3[[#This Row],[NENHUMA CLASSIFICAÇÃO COPILOT]]</f>
        <v>0</v>
      </c>
      <c r="G341">
        <f>Tabela3[[#This Row],[Capacitação em Direitos Humanos, Gênero, Raça e Etnia; e em Depoimento Especial" - 0148945-13.2024.8.16.6000]]</f>
        <v>0</v>
      </c>
      <c r="H341">
        <f>Tabela3[[#This Row],[Justiça Restaurativa - 0148919-15.2024.8.16.6000]]</f>
        <v>0</v>
      </c>
      <c r="I341">
        <f>Tabela3[[#This Row],[Capacitação de Facilitadores 0148959-94.2024.8.16.6000]]</f>
        <v>0</v>
      </c>
      <c r="J341">
        <f>Tabela3[[#This Row],[Acessibilidade e Inclusão - 0148938-21.2024.8.16.6000]]</f>
        <v>0</v>
      </c>
      <c r="K341">
        <f>Tabela3[[#This Row],[Política de Prevenção e Enfrentamento do Assédio Moral, do Assédio Sexual e da Discriminação.0148908-83.2024.8.16.6000]]</f>
        <v>0</v>
      </c>
      <c r="L341">
        <f>Tabela3[[#This Row],[SOCIOAMBIENTAL]]</f>
        <v>0</v>
      </c>
      <c r="M341">
        <f>Tabela3[[#This Row],[SUSTENTABILIDADE
https://portal.tjpr.jus.br/portletforms/frm.do?idFormulario=7430
0017859-16.2024.8.16.6000]]</f>
        <v>0</v>
      </c>
      <c r="N341">
        <f>Tabela3[[#This Row],[CURSO PARA MAGISTRADOS]]</f>
        <v>0</v>
      </c>
      <c r="O341">
        <f>Tabela3[[#This Row],[LIVRO DE REGISTRO]]</f>
        <v>0</v>
      </c>
      <c r="P341">
        <f>Tabela3[[#This Row],[DATA DO ULTIMO REGISTRO]]</f>
        <v>0</v>
      </c>
      <c r="Q341">
        <f>Tabela3[[#This Row],[REG DE INSTRUTORES2]]</f>
        <v>0</v>
      </c>
      <c r="R341">
        <f>Tabela3[[#This Row],[REGISTRO DE INSTRUTORES NO SEI]]</f>
        <v>0</v>
      </c>
      <c r="S341">
        <f>Tabela3[[#This Row],[2021]]</f>
        <v>0</v>
      </c>
      <c r="T341">
        <f>Tabela3[[#This Row],[2022]]</f>
        <v>0</v>
      </c>
      <c r="U341">
        <f>Tabela3[[#This Row],[2023]]</f>
        <v>0</v>
      </c>
      <c r="V341">
        <f>Tabela3[[#This Row],[REGISTRO NO SEI/2024]]</f>
        <v>0</v>
      </c>
      <c r="W341">
        <f>Tabela3[[#This Row],[2024]]</f>
        <v>0</v>
      </c>
      <c r="X341">
        <f>Tabela3[[#This Row],[REGISTRO NO SEI/2025]]</f>
        <v>0</v>
      </c>
      <c r="Y341">
        <f>Tabela3[[#This Row],[TOTAL CERTIFICADOS EMITIDOS/2025]]</f>
        <v>0</v>
      </c>
      <c r="Z341">
        <f>Tabela3[[#This Row],[1º trim/2025]]</f>
        <v>0</v>
      </c>
      <c r="AA341">
        <f>Tabela3[[#This Row],[2º trim/2025]]</f>
        <v>0</v>
      </c>
      <c r="AB341">
        <f>Tabela3[[#This Row],[3º trim/2025]]</f>
        <v>0</v>
      </c>
      <c r="AC341">
        <f>Tabela3[[#This Row],[4º trim/2025]]</f>
        <v>0</v>
      </c>
    </row>
    <row r="342" spans="1:29" x14ac:dyDescent="0.25">
      <c r="A342" s="293">
        <f>Tabela3[[#This Row],[MODALIDADE]]</f>
        <v>0</v>
      </c>
      <c r="B342" s="293">
        <f>Tabela3[[#This Row],[ID DA PLANILHA]]</f>
        <v>341</v>
      </c>
      <c r="C342" s="293">
        <f>Tabela3[[#This Row],[ANO]]</f>
        <v>1</v>
      </c>
      <c r="D342" s="293">
        <f>Tabela3[[#This Row],[SEI]]</f>
        <v>0</v>
      </c>
      <c r="E342" s="294" t="str">
        <f>Tabela3[[#This Row],[NOME DO Curso]]</f>
        <v>Restauração do curso em progresso copiar 2</v>
      </c>
      <c r="F342" s="294">
        <f>Tabela3[[#This Row],[NENHUMA CLASSIFICAÇÃO COPILOT]]</f>
        <v>0</v>
      </c>
      <c r="G342">
        <f>Tabela3[[#This Row],[Capacitação em Direitos Humanos, Gênero, Raça e Etnia; e em Depoimento Especial" - 0148945-13.2024.8.16.6000]]</f>
        <v>0</v>
      </c>
      <c r="H342">
        <f>Tabela3[[#This Row],[Justiça Restaurativa - 0148919-15.2024.8.16.6000]]</f>
        <v>0</v>
      </c>
      <c r="I342">
        <f>Tabela3[[#This Row],[Capacitação de Facilitadores 0148959-94.2024.8.16.6000]]</f>
        <v>0</v>
      </c>
      <c r="J342">
        <f>Tabela3[[#This Row],[Acessibilidade e Inclusão - 0148938-21.2024.8.16.6000]]</f>
        <v>0</v>
      </c>
      <c r="K342">
        <f>Tabela3[[#This Row],[Política de Prevenção e Enfrentamento do Assédio Moral, do Assédio Sexual e da Discriminação.0148908-83.2024.8.16.6000]]</f>
        <v>0</v>
      </c>
      <c r="L342">
        <f>Tabela3[[#This Row],[SOCIOAMBIENTAL]]</f>
        <v>0</v>
      </c>
      <c r="M342">
        <f>Tabela3[[#This Row],[SUSTENTABILIDADE
https://portal.tjpr.jus.br/portletforms/frm.do?idFormulario=7430
0017859-16.2024.8.16.6000]]</f>
        <v>0</v>
      </c>
      <c r="N342">
        <f>Tabela3[[#This Row],[CURSO PARA MAGISTRADOS]]</f>
        <v>0</v>
      </c>
      <c r="O342">
        <f>Tabela3[[#This Row],[LIVRO DE REGISTRO]]</f>
        <v>0</v>
      </c>
      <c r="P342">
        <f>Tabela3[[#This Row],[DATA DO ULTIMO REGISTRO]]</f>
        <v>0</v>
      </c>
      <c r="Q342">
        <f>Tabela3[[#This Row],[REG DE INSTRUTORES2]]</f>
        <v>0</v>
      </c>
      <c r="R342">
        <f>Tabela3[[#This Row],[REGISTRO DE INSTRUTORES NO SEI]]</f>
        <v>0</v>
      </c>
      <c r="S342">
        <f>Tabela3[[#This Row],[2021]]</f>
        <v>0</v>
      </c>
      <c r="T342">
        <f>Tabela3[[#This Row],[2022]]</f>
        <v>0</v>
      </c>
      <c r="U342">
        <f>Tabela3[[#This Row],[2023]]</f>
        <v>0</v>
      </c>
      <c r="V342">
        <f>Tabela3[[#This Row],[REGISTRO NO SEI/2024]]</f>
        <v>0</v>
      </c>
      <c r="W342">
        <f>Tabela3[[#This Row],[2024]]</f>
        <v>0</v>
      </c>
      <c r="X342">
        <f>Tabela3[[#This Row],[REGISTRO NO SEI/2025]]</f>
        <v>0</v>
      </c>
      <c r="Y342">
        <f>Tabela3[[#This Row],[TOTAL CERTIFICADOS EMITIDOS/2025]]</f>
        <v>0</v>
      </c>
      <c r="Z342">
        <f>Tabela3[[#This Row],[1º trim/2025]]</f>
        <v>0</v>
      </c>
      <c r="AA342">
        <f>Tabela3[[#This Row],[2º trim/2025]]</f>
        <v>0</v>
      </c>
      <c r="AB342">
        <f>Tabela3[[#This Row],[3º trim/2025]]</f>
        <v>0</v>
      </c>
      <c r="AC342">
        <f>Tabela3[[#This Row],[4º trim/2025]]</f>
        <v>0</v>
      </c>
    </row>
    <row r="343" spans="1:29" x14ac:dyDescent="0.25">
      <c r="A343" s="293">
        <f>Tabela3[[#This Row],[MODALIDADE]]</f>
        <v>0</v>
      </c>
      <c r="B343" s="293">
        <f>Tabela3[[#This Row],[ID DA PLANILHA]]</f>
        <v>342</v>
      </c>
      <c r="C343" s="293">
        <f>Tabela3[[#This Row],[ANO]]</f>
        <v>1</v>
      </c>
      <c r="D343" s="293">
        <f>Tabela3[[#This Row],[SEI]]</f>
        <v>0</v>
      </c>
      <c r="E343" s="294" t="str">
        <f>Tabela3[[#This Row],[NOME DO Curso]]</f>
        <v>Restauração do curso em progresso copiar 3</v>
      </c>
      <c r="F343" s="294">
        <f>Tabela3[[#This Row],[NENHUMA CLASSIFICAÇÃO COPILOT]]</f>
        <v>0</v>
      </c>
      <c r="G343">
        <f>Tabela3[[#This Row],[Capacitação em Direitos Humanos, Gênero, Raça e Etnia; e em Depoimento Especial" - 0148945-13.2024.8.16.6000]]</f>
        <v>0</v>
      </c>
      <c r="H343">
        <f>Tabela3[[#This Row],[Justiça Restaurativa - 0148919-15.2024.8.16.6000]]</f>
        <v>0</v>
      </c>
      <c r="I343">
        <f>Tabela3[[#This Row],[Capacitação de Facilitadores 0148959-94.2024.8.16.6000]]</f>
        <v>0</v>
      </c>
      <c r="J343">
        <f>Tabela3[[#This Row],[Acessibilidade e Inclusão - 0148938-21.2024.8.16.6000]]</f>
        <v>0</v>
      </c>
      <c r="K343">
        <f>Tabela3[[#This Row],[Política de Prevenção e Enfrentamento do Assédio Moral, do Assédio Sexual e da Discriminação.0148908-83.2024.8.16.6000]]</f>
        <v>0</v>
      </c>
      <c r="L343">
        <f>Tabela3[[#This Row],[SOCIOAMBIENTAL]]</f>
        <v>0</v>
      </c>
      <c r="M343">
        <f>Tabela3[[#This Row],[SUSTENTABILIDADE
https://portal.tjpr.jus.br/portletforms/frm.do?idFormulario=7430
0017859-16.2024.8.16.6000]]</f>
        <v>0</v>
      </c>
      <c r="N343">
        <f>Tabela3[[#This Row],[CURSO PARA MAGISTRADOS]]</f>
        <v>0</v>
      </c>
      <c r="O343">
        <f>Tabela3[[#This Row],[LIVRO DE REGISTRO]]</f>
        <v>0</v>
      </c>
      <c r="P343">
        <f>Tabela3[[#This Row],[DATA DO ULTIMO REGISTRO]]</f>
        <v>0</v>
      </c>
      <c r="Q343">
        <f>Tabela3[[#This Row],[REG DE INSTRUTORES2]]</f>
        <v>0</v>
      </c>
      <c r="R343">
        <f>Tabela3[[#This Row],[REGISTRO DE INSTRUTORES NO SEI]]</f>
        <v>0</v>
      </c>
      <c r="S343">
        <f>Tabela3[[#This Row],[2021]]</f>
        <v>0</v>
      </c>
      <c r="T343">
        <f>Tabela3[[#This Row],[2022]]</f>
        <v>0</v>
      </c>
      <c r="U343">
        <f>Tabela3[[#This Row],[2023]]</f>
        <v>0</v>
      </c>
      <c r="V343">
        <f>Tabela3[[#This Row],[REGISTRO NO SEI/2024]]</f>
        <v>0</v>
      </c>
      <c r="W343">
        <f>Tabela3[[#This Row],[2024]]</f>
        <v>0</v>
      </c>
      <c r="X343">
        <f>Tabela3[[#This Row],[REGISTRO NO SEI/2025]]</f>
        <v>0</v>
      </c>
      <c r="Y343">
        <f>Tabela3[[#This Row],[TOTAL CERTIFICADOS EMITIDOS/2025]]</f>
        <v>0</v>
      </c>
      <c r="Z343">
        <f>Tabela3[[#This Row],[1º trim/2025]]</f>
        <v>0</v>
      </c>
      <c r="AA343">
        <f>Tabela3[[#This Row],[2º trim/2025]]</f>
        <v>0</v>
      </c>
      <c r="AB343">
        <f>Tabela3[[#This Row],[3º trim/2025]]</f>
        <v>0</v>
      </c>
      <c r="AC343">
        <f>Tabela3[[#This Row],[4º trim/2025]]</f>
        <v>0</v>
      </c>
    </row>
    <row r="344" spans="1:29" x14ac:dyDescent="0.25">
      <c r="A344" s="293">
        <f>Tabela3[[#This Row],[MODALIDADE]]</f>
        <v>0</v>
      </c>
      <c r="B344" s="293">
        <f>Tabela3[[#This Row],[ID DA PLANILHA]]</f>
        <v>343</v>
      </c>
      <c r="C344" s="293">
        <f>Tabela3[[#This Row],[ANO]]</f>
        <v>1</v>
      </c>
      <c r="D344" s="293">
        <f>Tabela3[[#This Row],[SEI]]</f>
        <v>0</v>
      </c>
      <c r="E344" s="294" t="str">
        <f>Tabela3[[#This Row],[NOME DO Curso]]</f>
        <v>Restauração do curso em progresso copiar 4</v>
      </c>
      <c r="F344" s="294">
        <f>Tabela3[[#This Row],[NENHUMA CLASSIFICAÇÃO COPILOT]]</f>
        <v>0</v>
      </c>
      <c r="G344">
        <f>Tabela3[[#This Row],[Capacitação em Direitos Humanos, Gênero, Raça e Etnia; e em Depoimento Especial" - 0148945-13.2024.8.16.6000]]</f>
        <v>0</v>
      </c>
      <c r="H344">
        <f>Tabela3[[#This Row],[Justiça Restaurativa - 0148919-15.2024.8.16.6000]]</f>
        <v>0</v>
      </c>
      <c r="I344">
        <f>Tabela3[[#This Row],[Capacitação de Facilitadores 0148959-94.2024.8.16.6000]]</f>
        <v>0</v>
      </c>
      <c r="J344">
        <f>Tabela3[[#This Row],[Acessibilidade e Inclusão - 0148938-21.2024.8.16.6000]]</f>
        <v>0</v>
      </c>
      <c r="K344">
        <f>Tabela3[[#This Row],[Política de Prevenção e Enfrentamento do Assédio Moral, do Assédio Sexual e da Discriminação.0148908-83.2024.8.16.6000]]</f>
        <v>0</v>
      </c>
      <c r="L344">
        <f>Tabela3[[#This Row],[SOCIOAMBIENTAL]]</f>
        <v>0</v>
      </c>
      <c r="M344">
        <f>Tabela3[[#This Row],[SUSTENTABILIDADE
https://portal.tjpr.jus.br/portletforms/frm.do?idFormulario=7430
0017859-16.2024.8.16.6000]]</f>
        <v>0</v>
      </c>
      <c r="N344">
        <f>Tabela3[[#This Row],[CURSO PARA MAGISTRADOS]]</f>
        <v>0</v>
      </c>
      <c r="O344">
        <f>Tabela3[[#This Row],[LIVRO DE REGISTRO]]</f>
        <v>0</v>
      </c>
      <c r="P344">
        <f>Tabela3[[#This Row],[DATA DO ULTIMO REGISTRO]]</f>
        <v>0</v>
      </c>
      <c r="Q344">
        <f>Tabela3[[#This Row],[REG DE INSTRUTORES2]]</f>
        <v>0</v>
      </c>
      <c r="R344">
        <f>Tabela3[[#This Row],[REGISTRO DE INSTRUTORES NO SEI]]</f>
        <v>0</v>
      </c>
      <c r="S344">
        <f>Tabela3[[#This Row],[2021]]</f>
        <v>0</v>
      </c>
      <c r="T344">
        <f>Tabela3[[#This Row],[2022]]</f>
        <v>0</v>
      </c>
      <c r="U344">
        <f>Tabela3[[#This Row],[2023]]</f>
        <v>0</v>
      </c>
      <c r="V344">
        <f>Tabela3[[#This Row],[REGISTRO NO SEI/2024]]</f>
        <v>0</v>
      </c>
      <c r="W344">
        <f>Tabela3[[#This Row],[2024]]</f>
        <v>0</v>
      </c>
      <c r="X344">
        <f>Tabela3[[#This Row],[REGISTRO NO SEI/2025]]</f>
        <v>0</v>
      </c>
      <c r="Y344">
        <f>Tabela3[[#This Row],[TOTAL CERTIFICADOS EMITIDOS/2025]]</f>
        <v>0</v>
      </c>
      <c r="Z344">
        <f>Tabela3[[#This Row],[1º trim/2025]]</f>
        <v>0</v>
      </c>
      <c r="AA344">
        <f>Tabela3[[#This Row],[2º trim/2025]]</f>
        <v>0</v>
      </c>
      <c r="AB344">
        <f>Tabela3[[#This Row],[3º trim/2025]]</f>
        <v>0</v>
      </c>
      <c r="AC344">
        <f>Tabela3[[#This Row],[4º trim/2025]]</f>
        <v>0</v>
      </c>
    </row>
    <row r="345" spans="1:29" x14ac:dyDescent="0.25">
      <c r="A345" s="293">
        <f>Tabela3[[#This Row],[MODALIDADE]]</f>
        <v>0</v>
      </c>
      <c r="B345" s="293">
        <f>Tabela3[[#This Row],[ID DA PLANILHA]]</f>
        <v>344</v>
      </c>
      <c r="C345" s="293">
        <f>Tabela3[[#This Row],[ANO]]</f>
        <v>1</v>
      </c>
      <c r="D345" s="293">
        <f>Tabela3[[#This Row],[SEI]]</f>
        <v>0</v>
      </c>
      <c r="E345" s="294" t="str">
        <f>Tabela3[[#This Row],[NOME DO Curso]]</f>
        <v>Restauração do curso em progresso copiar 5</v>
      </c>
      <c r="F345" s="294">
        <f>Tabela3[[#This Row],[NENHUMA CLASSIFICAÇÃO COPILOT]]</f>
        <v>0</v>
      </c>
      <c r="G345">
        <f>Tabela3[[#This Row],[Capacitação em Direitos Humanos, Gênero, Raça e Etnia; e em Depoimento Especial" - 0148945-13.2024.8.16.6000]]</f>
        <v>0</v>
      </c>
      <c r="H345">
        <f>Tabela3[[#This Row],[Justiça Restaurativa - 0148919-15.2024.8.16.6000]]</f>
        <v>0</v>
      </c>
      <c r="I345">
        <f>Tabela3[[#This Row],[Capacitação de Facilitadores 0148959-94.2024.8.16.6000]]</f>
        <v>0</v>
      </c>
      <c r="J345">
        <f>Tabela3[[#This Row],[Acessibilidade e Inclusão - 0148938-21.2024.8.16.6000]]</f>
        <v>0</v>
      </c>
      <c r="K345">
        <f>Tabela3[[#This Row],[Política de Prevenção e Enfrentamento do Assédio Moral, do Assédio Sexual e da Discriminação.0148908-83.2024.8.16.6000]]</f>
        <v>0</v>
      </c>
      <c r="L345">
        <f>Tabela3[[#This Row],[SOCIOAMBIENTAL]]</f>
        <v>0</v>
      </c>
      <c r="M345">
        <f>Tabela3[[#This Row],[SUSTENTABILIDADE
https://portal.tjpr.jus.br/portletforms/frm.do?idFormulario=7430
0017859-16.2024.8.16.6000]]</f>
        <v>0</v>
      </c>
      <c r="N345">
        <f>Tabela3[[#This Row],[CURSO PARA MAGISTRADOS]]</f>
        <v>0</v>
      </c>
      <c r="O345">
        <f>Tabela3[[#This Row],[LIVRO DE REGISTRO]]</f>
        <v>0</v>
      </c>
      <c r="P345">
        <f>Tabela3[[#This Row],[DATA DO ULTIMO REGISTRO]]</f>
        <v>0</v>
      </c>
      <c r="Q345">
        <f>Tabela3[[#This Row],[REG DE INSTRUTORES2]]</f>
        <v>0</v>
      </c>
      <c r="R345">
        <f>Tabela3[[#This Row],[REGISTRO DE INSTRUTORES NO SEI]]</f>
        <v>0</v>
      </c>
      <c r="S345">
        <f>Tabela3[[#This Row],[2021]]</f>
        <v>0</v>
      </c>
      <c r="T345">
        <f>Tabela3[[#This Row],[2022]]</f>
        <v>0</v>
      </c>
      <c r="U345">
        <f>Tabela3[[#This Row],[2023]]</f>
        <v>0</v>
      </c>
      <c r="V345">
        <f>Tabela3[[#This Row],[REGISTRO NO SEI/2024]]</f>
        <v>0</v>
      </c>
      <c r="W345">
        <f>Tabela3[[#This Row],[2024]]</f>
        <v>0</v>
      </c>
      <c r="X345">
        <f>Tabela3[[#This Row],[REGISTRO NO SEI/2025]]</f>
        <v>0</v>
      </c>
      <c r="Y345">
        <f>Tabela3[[#This Row],[TOTAL CERTIFICADOS EMITIDOS/2025]]</f>
        <v>0</v>
      </c>
      <c r="Z345">
        <f>Tabela3[[#This Row],[1º trim/2025]]</f>
        <v>0</v>
      </c>
      <c r="AA345">
        <f>Tabela3[[#This Row],[2º trim/2025]]</f>
        <v>0</v>
      </c>
      <c r="AB345">
        <f>Tabela3[[#This Row],[3º trim/2025]]</f>
        <v>0</v>
      </c>
      <c r="AC345">
        <f>Tabela3[[#This Row],[4º trim/2025]]</f>
        <v>0</v>
      </c>
    </row>
    <row r="346" spans="1:29" x14ac:dyDescent="0.25">
      <c r="A346" s="293">
        <f>Tabela3[[#This Row],[MODALIDADE]]</f>
        <v>0</v>
      </c>
      <c r="B346" s="293">
        <f>Tabela3[[#This Row],[ID DA PLANILHA]]</f>
        <v>345</v>
      </c>
      <c r="C346" s="293">
        <f>Tabela3[[#This Row],[ANO]]</f>
        <v>1</v>
      </c>
      <c r="D346" s="293">
        <f>Tabela3[[#This Row],[SEI]]</f>
        <v>0</v>
      </c>
      <c r="E346" s="294" t="str">
        <f>Tabela3[[#This Row],[NOME DO Curso]]</f>
        <v>Restauração do curso em progresso copiar 6</v>
      </c>
      <c r="F346" s="294">
        <f>Tabela3[[#This Row],[NENHUMA CLASSIFICAÇÃO COPILOT]]</f>
        <v>0</v>
      </c>
      <c r="G346">
        <f>Tabela3[[#This Row],[Capacitação em Direitos Humanos, Gênero, Raça e Etnia; e em Depoimento Especial" - 0148945-13.2024.8.16.6000]]</f>
        <v>0</v>
      </c>
      <c r="H346">
        <f>Tabela3[[#This Row],[Justiça Restaurativa - 0148919-15.2024.8.16.6000]]</f>
        <v>0</v>
      </c>
      <c r="I346">
        <f>Tabela3[[#This Row],[Capacitação de Facilitadores 0148959-94.2024.8.16.6000]]</f>
        <v>0</v>
      </c>
      <c r="J346">
        <f>Tabela3[[#This Row],[Acessibilidade e Inclusão - 0148938-21.2024.8.16.6000]]</f>
        <v>0</v>
      </c>
      <c r="K346">
        <f>Tabela3[[#This Row],[Política de Prevenção e Enfrentamento do Assédio Moral, do Assédio Sexual e da Discriminação.0148908-83.2024.8.16.6000]]</f>
        <v>0</v>
      </c>
      <c r="L346">
        <f>Tabela3[[#This Row],[SOCIOAMBIENTAL]]</f>
        <v>0</v>
      </c>
      <c r="M346">
        <f>Tabela3[[#This Row],[SUSTENTABILIDADE
https://portal.tjpr.jus.br/portletforms/frm.do?idFormulario=7430
0017859-16.2024.8.16.6000]]</f>
        <v>0</v>
      </c>
      <c r="N346">
        <f>Tabela3[[#This Row],[CURSO PARA MAGISTRADOS]]</f>
        <v>0</v>
      </c>
      <c r="O346">
        <f>Tabela3[[#This Row],[LIVRO DE REGISTRO]]</f>
        <v>0</v>
      </c>
      <c r="P346">
        <f>Tabela3[[#This Row],[DATA DO ULTIMO REGISTRO]]</f>
        <v>0</v>
      </c>
      <c r="Q346">
        <f>Tabela3[[#This Row],[REG DE INSTRUTORES2]]</f>
        <v>0</v>
      </c>
      <c r="R346">
        <f>Tabela3[[#This Row],[REGISTRO DE INSTRUTORES NO SEI]]</f>
        <v>0</v>
      </c>
      <c r="S346">
        <f>Tabela3[[#This Row],[2021]]</f>
        <v>0</v>
      </c>
      <c r="T346">
        <f>Tabela3[[#This Row],[2022]]</f>
        <v>0</v>
      </c>
      <c r="U346">
        <f>Tabela3[[#This Row],[2023]]</f>
        <v>0</v>
      </c>
      <c r="V346">
        <f>Tabela3[[#This Row],[REGISTRO NO SEI/2024]]</f>
        <v>0</v>
      </c>
      <c r="W346">
        <f>Tabela3[[#This Row],[2024]]</f>
        <v>0</v>
      </c>
      <c r="X346">
        <f>Tabela3[[#This Row],[REGISTRO NO SEI/2025]]</f>
        <v>0</v>
      </c>
      <c r="Y346">
        <f>Tabela3[[#This Row],[TOTAL CERTIFICADOS EMITIDOS/2025]]</f>
        <v>0</v>
      </c>
      <c r="Z346">
        <f>Tabela3[[#This Row],[1º trim/2025]]</f>
        <v>0</v>
      </c>
      <c r="AA346">
        <f>Tabela3[[#This Row],[2º trim/2025]]</f>
        <v>0</v>
      </c>
      <c r="AB346">
        <f>Tabela3[[#This Row],[3º trim/2025]]</f>
        <v>0</v>
      </c>
      <c r="AC346">
        <f>Tabela3[[#This Row],[4º trim/2025]]</f>
        <v>0</v>
      </c>
    </row>
    <row r="347" spans="1:29" x14ac:dyDescent="0.25">
      <c r="A347" s="293">
        <f>Tabela3[[#This Row],[MODALIDADE]]</f>
        <v>0</v>
      </c>
      <c r="B347" s="293">
        <f>Tabela3[[#This Row],[ID DA PLANILHA]]</f>
        <v>346</v>
      </c>
      <c r="C347" s="293">
        <f>Tabela3[[#This Row],[ANO]]</f>
        <v>1</v>
      </c>
      <c r="D347" s="293">
        <f>Tabela3[[#This Row],[SEI]]</f>
        <v>0</v>
      </c>
      <c r="E347" s="294" t="str">
        <f>Tabela3[[#This Row],[NOME DO Curso]]</f>
        <v>Restauração do curso em progresso copiar 7</v>
      </c>
      <c r="F347" s="294">
        <f>Tabela3[[#This Row],[NENHUMA CLASSIFICAÇÃO COPILOT]]</f>
        <v>0</v>
      </c>
      <c r="G347">
        <f>Tabela3[[#This Row],[Capacitação em Direitos Humanos, Gênero, Raça e Etnia; e em Depoimento Especial" - 0148945-13.2024.8.16.6000]]</f>
        <v>0</v>
      </c>
      <c r="H347">
        <f>Tabela3[[#This Row],[Justiça Restaurativa - 0148919-15.2024.8.16.6000]]</f>
        <v>0</v>
      </c>
      <c r="I347">
        <f>Tabela3[[#This Row],[Capacitação de Facilitadores 0148959-94.2024.8.16.6000]]</f>
        <v>0</v>
      </c>
      <c r="J347">
        <f>Tabela3[[#This Row],[Acessibilidade e Inclusão - 0148938-21.2024.8.16.6000]]</f>
        <v>0</v>
      </c>
      <c r="K347">
        <f>Tabela3[[#This Row],[Política de Prevenção e Enfrentamento do Assédio Moral, do Assédio Sexual e da Discriminação.0148908-83.2024.8.16.6000]]</f>
        <v>0</v>
      </c>
      <c r="L347">
        <f>Tabela3[[#This Row],[SOCIOAMBIENTAL]]</f>
        <v>0</v>
      </c>
      <c r="M347">
        <f>Tabela3[[#This Row],[SUSTENTABILIDADE
https://portal.tjpr.jus.br/portletforms/frm.do?idFormulario=7430
0017859-16.2024.8.16.6000]]</f>
        <v>0</v>
      </c>
      <c r="N347">
        <f>Tabela3[[#This Row],[CURSO PARA MAGISTRADOS]]</f>
        <v>0</v>
      </c>
      <c r="O347">
        <f>Tabela3[[#This Row],[LIVRO DE REGISTRO]]</f>
        <v>0</v>
      </c>
      <c r="P347">
        <f>Tabela3[[#This Row],[DATA DO ULTIMO REGISTRO]]</f>
        <v>0</v>
      </c>
      <c r="Q347">
        <f>Tabela3[[#This Row],[REG DE INSTRUTORES2]]</f>
        <v>0</v>
      </c>
      <c r="R347">
        <f>Tabela3[[#This Row],[REGISTRO DE INSTRUTORES NO SEI]]</f>
        <v>0</v>
      </c>
      <c r="S347">
        <f>Tabela3[[#This Row],[2021]]</f>
        <v>0</v>
      </c>
      <c r="T347">
        <f>Tabela3[[#This Row],[2022]]</f>
        <v>0</v>
      </c>
      <c r="U347">
        <f>Tabela3[[#This Row],[2023]]</f>
        <v>0</v>
      </c>
      <c r="V347">
        <f>Tabela3[[#This Row],[REGISTRO NO SEI/2024]]</f>
        <v>0</v>
      </c>
      <c r="W347">
        <f>Tabela3[[#This Row],[2024]]</f>
        <v>0</v>
      </c>
      <c r="X347">
        <f>Tabela3[[#This Row],[REGISTRO NO SEI/2025]]</f>
        <v>0</v>
      </c>
      <c r="Y347">
        <f>Tabela3[[#This Row],[TOTAL CERTIFICADOS EMITIDOS/2025]]</f>
        <v>0</v>
      </c>
      <c r="Z347">
        <f>Tabela3[[#This Row],[1º trim/2025]]</f>
        <v>0</v>
      </c>
      <c r="AA347">
        <f>Tabela3[[#This Row],[2º trim/2025]]</f>
        <v>0</v>
      </c>
      <c r="AB347">
        <f>Tabela3[[#This Row],[3º trim/2025]]</f>
        <v>0</v>
      </c>
      <c r="AC347">
        <f>Tabela3[[#This Row],[4º trim/2025]]</f>
        <v>0</v>
      </c>
    </row>
    <row r="348" spans="1:29" x14ac:dyDescent="0.25">
      <c r="A348" s="293">
        <f>Tabela3[[#This Row],[MODALIDADE]]</f>
        <v>0</v>
      </c>
      <c r="B348" s="293">
        <f>Tabela3[[#This Row],[ID DA PLANILHA]]</f>
        <v>347</v>
      </c>
      <c r="C348" s="293">
        <f>Tabela3[[#This Row],[ANO]]</f>
        <v>1</v>
      </c>
      <c r="D348" s="293">
        <f>Tabela3[[#This Row],[SEI]]</f>
        <v>0</v>
      </c>
      <c r="E348" s="294" t="str">
        <f>Tabela3[[#This Row],[NOME DO Curso]]</f>
        <v>Restauração do curso em progresso copiar 8</v>
      </c>
      <c r="F348" s="294">
        <f>Tabela3[[#This Row],[NENHUMA CLASSIFICAÇÃO COPILOT]]</f>
        <v>0</v>
      </c>
      <c r="G348">
        <f>Tabela3[[#This Row],[Capacitação em Direitos Humanos, Gênero, Raça e Etnia; e em Depoimento Especial" - 0148945-13.2024.8.16.6000]]</f>
        <v>0</v>
      </c>
      <c r="H348">
        <f>Tabela3[[#This Row],[Justiça Restaurativa - 0148919-15.2024.8.16.6000]]</f>
        <v>0</v>
      </c>
      <c r="I348">
        <f>Tabela3[[#This Row],[Capacitação de Facilitadores 0148959-94.2024.8.16.6000]]</f>
        <v>0</v>
      </c>
      <c r="J348">
        <f>Tabela3[[#This Row],[Acessibilidade e Inclusão - 0148938-21.2024.8.16.6000]]</f>
        <v>0</v>
      </c>
      <c r="K348">
        <f>Tabela3[[#This Row],[Política de Prevenção e Enfrentamento do Assédio Moral, do Assédio Sexual e da Discriminação.0148908-83.2024.8.16.6000]]</f>
        <v>0</v>
      </c>
      <c r="L348">
        <f>Tabela3[[#This Row],[SOCIOAMBIENTAL]]</f>
        <v>0</v>
      </c>
      <c r="M348">
        <f>Tabela3[[#This Row],[SUSTENTABILIDADE
https://portal.tjpr.jus.br/portletforms/frm.do?idFormulario=7430
0017859-16.2024.8.16.6000]]</f>
        <v>0</v>
      </c>
      <c r="N348">
        <f>Tabela3[[#This Row],[CURSO PARA MAGISTRADOS]]</f>
        <v>0</v>
      </c>
      <c r="O348">
        <f>Tabela3[[#This Row],[LIVRO DE REGISTRO]]</f>
        <v>0</v>
      </c>
      <c r="P348">
        <f>Tabela3[[#This Row],[DATA DO ULTIMO REGISTRO]]</f>
        <v>0</v>
      </c>
      <c r="Q348">
        <f>Tabela3[[#This Row],[REG DE INSTRUTORES2]]</f>
        <v>0</v>
      </c>
      <c r="R348">
        <f>Tabela3[[#This Row],[REGISTRO DE INSTRUTORES NO SEI]]</f>
        <v>0</v>
      </c>
      <c r="S348">
        <f>Tabela3[[#This Row],[2021]]</f>
        <v>0</v>
      </c>
      <c r="T348">
        <f>Tabela3[[#This Row],[2022]]</f>
        <v>0</v>
      </c>
      <c r="U348">
        <f>Tabela3[[#This Row],[2023]]</f>
        <v>0</v>
      </c>
      <c r="V348">
        <f>Tabela3[[#This Row],[REGISTRO NO SEI/2024]]</f>
        <v>0</v>
      </c>
      <c r="W348">
        <f>Tabela3[[#This Row],[2024]]</f>
        <v>0</v>
      </c>
      <c r="X348">
        <f>Tabela3[[#This Row],[REGISTRO NO SEI/2025]]</f>
        <v>0</v>
      </c>
      <c r="Y348">
        <f>Tabela3[[#This Row],[TOTAL CERTIFICADOS EMITIDOS/2025]]</f>
        <v>0</v>
      </c>
      <c r="Z348">
        <f>Tabela3[[#This Row],[1º trim/2025]]</f>
        <v>0</v>
      </c>
      <c r="AA348">
        <f>Tabela3[[#This Row],[2º trim/2025]]</f>
        <v>0</v>
      </c>
      <c r="AB348">
        <f>Tabela3[[#This Row],[3º trim/2025]]</f>
        <v>0</v>
      </c>
      <c r="AC348">
        <f>Tabela3[[#This Row],[4º trim/2025]]</f>
        <v>0</v>
      </c>
    </row>
    <row r="349" spans="1:29" x14ac:dyDescent="0.25">
      <c r="A349" s="293">
        <f>Tabela3[[#This Row],[MODALIDADE]]</f>
        <v>0</v>
      </c>
      <c r="B349" s="293">
        <f>Tabela3[[#This Row],[ID DA PLANILHA]]</f>
        <v>348</v>
      </c>
      <c r="C349" s="293">
        <f>Tabela3[[#This Row],[ANO]]</f>
        <v>1</v>
      </c>
      <c r="D349" s="293">
        <f>Tabela3[[#This Row],[SEI]]</f>
        <v>0</v>
      </c>
      <c r="E349" s="294" t="str">
        <f>Tabela3[[#This Row],[NOME DO Curso]]</f>
        <v>Revista</v>
      </c>
      <c r="F349" s="294">
        <f>Tabela3[[#This Row],[NENHUMA CLASSIFICAÇÃO COPILOT]]</f>
        <v>0</v>
      </c>
      <c r="G349">
        <f>Tabela3[[#This Row],[Capacitação em Direitos Humanos, Gênero, Raça e Etnia; e em Depoimento Especial" - 0148945-13.2024.8.16.6000]]</f>
        <v>0</v>
      </c>
      <c r="H349">
        <f>Tabela3[[#This Row],[Justiça Restaurativa - 0148919-15.2024.8.16.6000]]</f>
        <v>0</v>
      </c>
      <c r="I349">
        <f>Tabela3[[#This Row],[Capacitação de Facilitadores 0148959-94.2024.8.16.6000]]</f>
        <v>0</v>
      </c>
      <c r="J349">
        <f>Tabela3[[#This Row],[Acessibilidade e Inclusão - 0148938-21.2024.8.16.6000]]</f>
        <v>0</v>
      </c>
      <c r="K349">
        <f>Tabela3[[#This Row],[Política de Prevenção e Enfrentamento do Assédio Moral, do Assédio Sexual e da Discriminação.0148908-83.2024.8.16.6000]]</f>
        <v>0</v>
      </c>
      <c r="L349">
        <f>Tabela3[[#This Row],[SOCIOAMBIENTAL]]</f>
        <v>0</v>
      </c>
      <c r="M349">
        <f>Tabela3[[#This Row],[SUSTENTABILIDADE
https://portal.tjpr.jus.br/portletforms/frm.do?idFormulario=7430
0017859-16.2024.8.16.6000]]</f>
        <v>0</v>
      </c>
      <c r="N349">
        <f>Tabela3[[#This Row],[CURSO PARA MAGISTRADOS]]</f>
        <v>0</v>
      </c>
      <c r="O349">
        <f>Tabela3[[#This Row],[LIVRO DE REGISTRO]]</f>
        <v>0</v>
      </c>
      <c r="P349">
        <f>Tabela3[[#This Row],[DATA DO ULTIMO REGISTRO]]</f>
        <v>0</v>
      </c>
      <c r="Q349">
        <f>Tabela3[[#This Row],[REG DE INSTRUTORES2]]</f>
        <v>0</v>
      </c>
      <c r="R349">
        <f>Tabela3[[#This Row],[REGISTRO DE INSTRUTORES NO SEI]]</f>
        <v>0</v>
      </c>
      <c r="S349">
        <f>Tabela3[[#This Row],[2021]]</f>
        <v>0</v>
      </c>
      <c r="T349">
        <f>Tabela3[[#This Row],[2022]]</f>
        <v>0</v>
      </c>
      <c r="U349">
        <f>Tabela3[[#This Row],[2023]]</f>
        <v>0</v>
      </c>
      <c r="V349">
        <f>Tabela3[[#This Row],[REGISTRO NO SEI/2024]]</f>
        <v>0</v>
      </c>
      <c r="W349">
        <f>Tabela3[[#This Row],[2024]]</f>
        <v>0</v>
      </c>
      <c r="X349">
        <f>Tabela3[[#This Row],[REGISTRO NO SEI/2025]]</f>
        <v>0</v>
      </c>
      <c r="Y349">
        <f>Tabela3[[#This Row],[TOTAL CERTIFICADOS EMITIDOS/2025]]</f>
        <v>0</v>
      </c>
      <c r="Z349">
        <f>Tabela3[[#This Row],[1º trim/2025]]</f>
        <v>0</v>
      </c>
      <c r="AA349">
        <f>Tabela3[[#This Row],[2º trim/2025]]</f>
        <v>0</v>
      </c>
      <c r="AB349">
        <f>Tabela3[[#This Row],[3º trim/2025]]</f>
        <v>0</v>
      </c>
      <c r="AC349">
        <f>Tabela3[[#This Row],[4º trim/2025]]</f>
        <v>0</v>
      </c>
    </row>
    <row r="350" spans="1:29" x14ac:dyDescent="0.25">
      <c r="A350" s="293">
        <f>Tabela3[[#This Row],[MODALIDADE]]</f>
        <v>0</v>
      </c>
      <c r="B350" s="293">
        <f>Tabela3[[#This Row],[ID DA PLANILHA]]</f>
        <v>349</v>
      </c>
      <c r="C350" s="293">
        <f>Tabela3[[#This Row],[ANO]]</f>
        <v>1</v>
      </c>
      <c r="D350" s="293">
        <f>Tabela3[[#This Row],[SEI]]</f>
        <v>0</v>
      </c>
      <c r="E350" s="294" t="str">
        <f>Tabela3[[#This Row],[NOME DO Curso]]</f>
        <v>Saúde Mental e Trabalho no Poder Judiciário</v>
      </c>
      <c r="F350" s="294">
        <f>Tabela3[[#This Row],[NENHUMA CLASSIFICAÇÃO COPILOT]]</f>
        <v>0</v>
      </c>
      <c r="G350">
        <f>Tabela3[[#This Row],[Capacitação em Direitos Humanos, Gênero, Raça e Etnia; e em Depoimento Especial" - 0148945-13.2024.8.16.6000]]</f>
        <v>0</v>
      </c>
      <c r="H350">
        <f>Tabela3[[#This Row],[Justiça Restaurativa - 0148919-15.2024.8.16.6000]]</f>
        <v>0</v>
      </c>
      <c r="I350">
        <f>Tabela3[[#This Row],[Capacitação de Facilitadores 0148959-94.2024.8.16.6000]]</f>
        <v>0</v>
      </c>
      <c r="J350">
        <f>Tabela3[[#This Row],[Acessibilidade e Inclusão - 0148938-21.2024.8.16.6000]]</f>
        <v>0</v>
      </c>
      <c r="K350">
        <f>Tabela3[[#This Row],[Política de Prevenção e Enfrentamento do Assédio Moral, do Assédio Sexual e da Discriminação.0148908-83.2024.8.16.6000]]</f>
        <v>0</v>
      </c>
      <c r="L350">
        <f>Tabela3[[#This Row],[SOCIOAMBIENTAL]]</f>
        <v>0</v>
      </c>
      <c r="M350">
        <f>Tabela3[[#This Row],[SUSTENTABILIDADE
https://portal.tjpr.jus.br/portletforms/frm.do?idFormulario=7430
0017859-16.2024.8.16.6000]]</f>
        <v>0</v>
      </c>
      <c r="N350">
        <f>Tabela3[[#This Row],[CURSO PARA MAGISTRADOS]]</f>
        <v>0</v>
      </c>
      <c r="O350">
        <f>Tabela3[[#This Row],[LIVRO DE REGISTRO]]</f>
        <v>0</v>
      </c>
      <c r="P350">
        <f>Tabela3[[#This Row],[DATA DO ULTIMO REGISTRO]]</f>
        <v>0</v>
      </c>
      <c r="Q350">
        <f>Tabela3[[#This Row],[REG DE INSTRUTORES2]]</f>
        <v>0</v>
      </c>
      <c r="R350">
        <f>Tabela3[[#This Row],[REGISTRO DE INSTRUTORES NO SEI]]</f>
        <v>0</v>
      </c>
      <c r="S350">
        <f>Tabela3[[#This Row],[2021]]</f>
        <v>0</v>
      </c>
      <c r="T350">
        <f>Tabela3[[#This Row],[2022]]</f>
        <v>0</v>
      </c>
      <c r="U350">
        <f>Tabela3[[#This Row],[2023]]</f>
        <v>0</v>
      </c>
      <c r="V350">
        <f>Tabela3[[#This Row],[REGISTRO NO SEI/2024]]</f>
        <v>0</v>
      </c>
      <c r="W350">
        <f>Tabela3[[#This Row],[2024]]</f>
        <v>0</v>
      </c>
      <c r="X350">
        <f>Tabela3[[#This Row],[REGISTRO NO SEI/2025]]</f>
        <v>0</v>
      </c>
      <c r="Y350">
        <f>Tabela3[[#This Row],[TOTAL CERTIFICADOS EMITIDOS/2025]]</f>
        <v>0</v>
      </c>
      <c r="Z350">
        <f>Tabela3[[#This Row],[1º trim/2025]]</f>
        <v>0</v>
      </c>
      <c r="AA350">
        <f>Tabela3[[#This Row],[2º trim/2025]]</f>
        <v>0</v>
      </c>
      <c r="AB350">
        <f>Tabela3[[#This Row],[3º trim/2025]]</f>
        <v>0</v>
      </c>
      <c r="AC350">
        <f>Tabela3[[#This Row],[4º trim/2025]]</f>
        <v>0</v>
      </c>
    </row>
    <row r="351" spans="1:29" x14ac:dyDescent="0.25">
      <c r="A351" s="293">
        <f>Tabela3[[#This Row],[MODALIDADE]]</f>
        <v>0</v>
      </c>
      <c r="B351" s="293">
        <f>Tabela3[[#This Row],[ID DA PLANILHA]]</f>
        <v>350</v>
      </c>
      <c r="C351" s="293">
        <f>Tabela3[[#This Row],[ANO]]</f>
        <v>1</v>
      </c>
      <c r="D351" s="293">
        <f>Tabela3[[#This Row],[SEI]]</f>
        <v>0</v>
      </c>
      <c r="E351" s="294" t="str">
        <f>Tabela3[[#This Row],[NOME DO Curso]]</f>
        <v>SIGA - Solução de informação e gestão de atendimentos</v>
      </c>
      <c r="F351" s="294">
        <f>Tabela3[[#This Row],[NENHUMA CLASSIFICAÇÃO COPILOT]]</f>
        <v>0</v>
      </c>
      <c r="G351">
        <f>Tabela3[[#This Row],[Capacitação em Direitos Humanos, Gênero, Raça e Etnia; e em Depoimento Especial" - 0148945-13.2024.8.16.6000]]</f>
        <v>0</v>
      </c>
      <c r="H351">
        <f>Tabela3[[#This Row],[Justiça Restaurativa - 0148919-15.2024.8.16.6000]]</f>
        <v>0</v>
      </c>
      <c r="I351">
        <f>Tabela3[[#This Row],[Capacitação de Facilitadores 0148959-94.2024.8.16.6000]]</f>
        <v>0</v>
      </c>
      <c r="J351">
        <f>Tabela3[[#This Row],[Acessibilidade e Inclusão - 0148938-21.2024.8.16.6000]]</f>
        <v>0</v>
      </c>
      <c r="K351">
        <f>Tabela3[[#This Row],[Política de Prevenção e Enfrentamento do Assédio Moral, do Assédio Sexual e da Discriminação.0148908-83.2024.8.16.6000]]</f>
        <v>0</v>
      </c>
      <c r="L351">
        <f>Tabela3[[#This Row],[SOCIOAMBIENTAL]]</f>
        <v>0</v>
      </c>
      <c r="M351">
        <f>Tabela3[[#This Row],[SUSTENTABILIDADE
https://portal.tjpr.jus.br/portletforms/frm.do?idFormulario=7430
0017859-16.2024.8.16.6000]]</f>
        <v>0</v>
      </c>
      <c r="N351">
        <f>Tabela3[[#This Row],[CURSO PARA MAGISTRADOS]]</f>
        <v>0</v>
      </c>
      <c r="O351">
        <f>Tabela3[[#This Row],[LIVRO DE REGISTRO]]</f>
        <v>0</v>
      </c>
      <c r="P351">
        <f>Tabela3[[#This Row],[DATA DO ULTIMO REGISTRO]]</f>
        <v>0</v>
      </c>
      <c r="Q351">
        <f>Tabela3[[#This Row],[REG DE INSTRUTORES2]]</f>
        <v>0</v>
      </c>
      <c r="R351">
        <f>Tabela3[[#This Row],[REGISTRO DE INSTRUTORES NO SEI]]</f>
        <v>0</v>
      </c>
      <c r="S351">
        <f>Tabela3[[#This Row],[2021]]</f>
        <v>0</v>
      </c>
      <c r="T351">
        <f>Tabela3[[#This Row],[2022]]</f>
        <v>0</v>
      </c>
      <c r="U351">
        <f>Tabela3[[#This Row],[2023]]</f>
        <v>0</v>
      </c>
      <c r="V351">
        <f>Tabela3[[#This Row],[REGISTRO NO SEI/2024]]</f>
        <v>0</v>
      </c>
      <c r="W351">
        <f>Tabela3[[#This Row],[2024]]</f>
        <v>0</v>
      </c>
      <c r="X351">
        <f>Tabela3[[#This Row],[REGISTRO NO SEI/2025]]</f>
        <v>0</v>
      </c>
      <c r="Y351">
        <f>Tabela3[[#This Row],[TOTAL CERTIFICADOS EMITIDOS/2025]]</f>
        <v>0</v>
      </c>
      <c r="Z351">
        <f>Tabela3[[#This Row],[1º trim/2025]]</f>
        <v>0</v>
      </c>
      <c r="AA351">
        <f>Tabela3[[#This Row],[2º trim/2025]]</f>
        <v>0</v>
      </c>
      <c r="AB351">
        <f>Tabela3[[#This Row],[3º trim/2025]]</f>
        <v>0</v>
      </c>
      <c r="AC351">
        <f>Tabela3[[#This Row],[4º trim/2025]]</f>
        <v>0</v>
      </c>
    </row>
    <row r="352" spans="1:29" x14ac:dyDescent="0.25">
      <c r="A352" s="293">
        <f>Tabela3[[#This Row],[MODALIDADE]]</f>
        <v>0</v>
      </c>
      <c r="B352" s="293">
        <f>Tabela3[[#This Row],[ID DA PLANILHA]]</f>
        <v>351</v>
      </c>
      <c r="C352" s="293">
        <f>Tabela3[[#This Row],[ANO]]</f>
        <v>1</v>
      </c>
      <c r="D352" s="293">
        <f>Tabela3[[#This Row],[SEI]]</f>
        <v>0</v>
      </c>
      <c r="E352" s="294" t="str">
        <f>Tabela3[[#This Row],[NOME DO Curso]]</f>
        <v>Sistema Nacional de Adoção e Acolhimento</v>
      </c>
      <c r="F352" s="294">
        <f>Tabela3[[#This Row],[NENHUMA CLASSIFICAÇÃO COPILOT]]</f>
        <v>0</v>
      </c>
      <c r="G352">
        <f>Tabela3[[#This Row],[Capacitação em Direitos Humanos, Gênero, Raça e Etnia; e em Depoimento Especial" - 0148945-13.2024.8.16.6000]]</f>
        <v>0</v>
      </c>
      <c r="H352">
        <f>Tabela3[[#This Row],[Justiça Restaurativa - 0148919-15.2024.8.16.6000]]</f>
        <v>0</v>
      </c>
      <c r="I352">
        <f>Tabela3[[#This Row],[Capacitação de Facilitadores 0148959-94.2024.8.16.6000]]</f>
        <v>0</v>
      </c>
      <c r="J352">
        <f>Tabela3[[#This Row],[Acessibilidade e Inclusão - 0148938-21.2024.8.16.6000]]</f>
        <v>0</v>
      </c>
      <c r="K352">
        <f>Tabela3[[#This Row],[Política de Prevenção e Enfrentamento do Assédio Moral, do Assédio Sexual e da Discriminação.0148908-83.2024.8.16.6000]]</f>
        <v>0</v>
      </c>
      <c r="L352">
        <f>Tabela3[[#This Row],[SOCIOAMBIENTAL]]</f>
        <v>0</v>
      </c>
      <c r="M352">
        <f>Tabela3[[#This Row],[SUSTENTABILIDADE
https://portal.tjpr.jus.br/portletforms/frm.do?idFormulario=7430
0017859-16.2024.8.16.6000]]</f>
        <v>0</v>
      </c>
      <c r="N352">
        <f>Tabela3[[#This Row],[CURSO PARA MAGISTRADOS]]</f>
        <v>0</v>
      </c>
      <c r="O352">
        <f>Tabela3[[#This Row],[LIVRO DE REGISTRO]]</f>
        <v>0</v>
      </c>
      <c r="P352">
        <f>Tabela3[[#This Row],[DATA DO ULTIMO REGISTRO]]</f>
        <v>0</v>
      </c>
      <c r="Q352">
        <f>Tabela3[[#This Row],[REG DE INSTRUTORES2]]</f>
        <v>0</v>
      </c>
      <c r="R352">
        <f>Tabela3[[#This Row],[REGISTRO DE INSTRUTORES NO SEI]]</f>
        <v>0</v>
      </c>
      <c r="S352">
        <f>Tabela3[[#This Row],[2021]]</f>
        <v>0</v>
      </c>
      <c r="T352">
        <f>Tabela3[[#This Row],[2022]]</f>
        <v>0</v>
      </c>
      <c r="U352">
        <f>Tabela3[[#This Row],[2023]]</f>
        <v>0</v>
      </c>
      <c r="V352">
        <f>Tabela3[[#This Row],[REGISTRO NO SEI/2024]]</f>
        <v>0</v>
      </c>
      <c r="W352">
        <f>Tabela3[[#This Row],[2024]]</f>
        <v>0</v>
      </c>
      <c r="X352">
        <f>Tabela3[[#This Row],[REGISTRO NO SEI/2025]]</f>
        <v>0</v>
      </c>
      <c r="Y352">
        <f>Tabela3[[#This Row],[TOTAL CERTIFICADOS EMITIDOS/2025]]</f>
        <v>0</v>
      </c>
      <c r="Z352">
        <f>Tabela3[[#This Row],[1º trim/2025]]</f>
        <v>0</v>
      </c>
      <c r="AA352">
        <f>Tabela3[[#This Row],[2º trim/2025]]</f>
        <v>0</v>
      </c>
      <c r="AB352">
        <f>Tabela3[[#This Row],[3º trim/2025]]</f>
        <v>0</v>
      </c>
      <c r="AC352">
        <f>Tabela3[[#This Row],[4º trim/2025]]</f>
        <v>0</v>
      </c>
    </row>
    <row r="353" spans="1:29" x14ac:dyDescent="0.25">
      <c r="A353" s="293">
        <f>Tabela3[[#This Row],[MODALIDADE]]</f>
        <v>0</v>
      </c>
      <c r="B353" s="293">
        <f>Tabela3[[#This Row],[ID DA PLANILHA]]</f>
        <v>352</v>
      </c>
      <c r="C353" s="293">
        <f>Tabela3[[#This Row],[ANO]]</f>
        <v>1</v>
      </c>
      <c r="D353" s="293">
        <f>Tabela3[[#This Row],[SEI]]</f>
        <v>0</v>
      </c>
      <c r="E353" s="294" t="str">
        <f>Tabela3[[#This Row],[NOME DO Curso]]</f>
        <v>Teoria e Prática de Docência Online - 2015</v>
      </c>
      <c r="F353" s="294">
        <f>Tabela3[[#This Row],[NENHUMA CLASSIFICAÇÃO COPILOT]]</f>
        <v>0</v>
      </c>
      <c r="G353">
        <f>Tabela3[[#This Row],[Capacitação em Direitos Humanos, Gênero, Raça e Etnia; e em Depoimento Especial" - 0148945-13.2024.8.16.6000]]</f>
        <v>0</v>
      </c>
      <c r="H353">
        <f>Tabela3[[#This Row],[Justiça Restaurativa - 0148919-15.2024.8.16.6000]]</f>
        <v>0</v>
      </c>
      <c r="I353">
        <f>Tabela3[[#This Row],[Capacitação de Facilitadores 0148959-94.2024.8.16.6000]]</f>
        <v>0</v>
      </c>
      <c r="J353">
        <f>Tabela3[[#This Row],[Acessibilidade e Inclusão - 0148938-21.2024.8.16.6000]]</f>
        <v>0</v>
      </c>
      <c r="K353">
        <f>Tabela3[[#This Row],[Política de Prevenção e Enfrentamento do Assédio Moral, do Assédio Sexual e da Discriminação.0148908-83.2024.8.16.6000]]</f>
        <v>0</v>
      </c>
      <c r="L353">
        <f>Tabela3[[#This Row],[SOCIOAMBIENTAL]]</f>
        <v>0</v>
      </c>
      <c r="M353">
        <f>Tabela3[[#This Row],[SUSTENTABILIDADE
https://portal.tjpr.jus.br/portletforms/frm.do?idFormulario=7430
0017859-16.2024.8.16.6000]]</f>
        <v>0</v>
      </c>
      <c r="N353">
        <f>Tabela3[[#This Row],[CURSO PARA MAGISTRADOS]]</f>
        <v>0</v>
      </c>
      <c r="O353">
        <f>Tabela3[[#This Row],[LIVRO DE REGISTRO]]</f>
        <v>0</v>
      </c>
      <c r="P353">
        <f>Tabela3[[#This Row],[DATA DO ULTIMO REGISTRO]]</f>
        <v>0</v>
      </c>
      <c r="Q353">
        <f>Tabela3[[#This Row],[REG DE INSTRUTORES2]]</f>
        <v>0</v>
      </c>
      <c r="R353">
        <f>Tabela3[[#This Row],[REGISTRO DE INSTRUTORES NO SEI]]</f>
        <v>0</v>
      </c>
      <c r="S353">
        <f>Tabela3[[#This Row],[2021]]</f>
        <v>0</v>
      </c>
      <c r="T353">
        <f>Tabela3[[#This Row],[2022]]</f>
        <v>0</v>
      </c>
      <c r="U353">
        <f>Tabela3[[#This Row],[2023]]</f>
        <v>0</v>
      </c>
      <c r="V353">
        <f>Tabela3[[#This Row],[REGISTRO NO SEI/2024]]</f>
        <v>0</v>
      </c>
      <c r="W353">
        <f>Tabela3[[#This Row],[2024]]</f>
        <v>0</v>
      </c>
      <c r="X353">
        <f>Tabela3[[#This Row],[REGISTRO NO SEI/2025]]</f>
        <v>0</v>
      </c>
      <c r="Y353">
        <f>Tabela3[[#This Row],[TOTAL CERTIFICADOS EMITIDOS/2025]]</f>
        <v>0</v>
      </c>
      <c r="Z353">
        <f>Tabela3[[#This Row],[1º trim/2025]]</f>
        <v>0</v>
      </c>
      <c r="AA353">
        <f>Tabela3[[#This Row],[2º trim/2025]]</f>
        <v>0</v>
      </c>
      <c r="AB353">
        <f>Tabela3[[#This Row],[3º trim/2025]]</f>
        <v>0</v>
      </c>
      <c r="AC353">
        <f>Tabela3[[#This Row],[4º trim/2025]]</f>
        <v>0</v>
      </c>
    </row>
    <row r="354" spans="1:29" x14ac:dyDescent="0.25">
      <c r="A354" s="293">
        <f>Tabela3[[#This Row],[MODALIDADE]]</f>
        <v>0</v>
      </c>
      <c r="B354" s="293">
        <f>Tabela3[[#This Row],[ID DA PLANILHA]]</f>
        <v>353</v>
      </c>
      <c r="C354" s="293">
        <f>Tabela3[[#This Row],[ANO]]</f>
        <v>1</v>
      </c>
      <c r="D354" s="293">
        <f>Tabela3[[#This Row],[SEI]]</f>
        <v>0</v>
      </c>
      <c r="E354" s="294" t="str">
        <f>Tabela3[[#This Row],[NOME DO Curso]]</f>
        <v>Teoria e Prática dos Precedentes compartilhar</v>
      </c>
      <c r="F354" s="294">
        <f>Tabela3[[#This Row],[NENHUMA CLASSIFICAÇÃO COPILOT]]</f>
        <v>0</v>
      </c>
      <c r="G354">
        <f>Tabela3[[#This Row],[Capacitação em Direitos Humanos, Gênero, Raça e Etnia; e em Depoimento Especial" - 0148945-13.2024.8.16.6000]]</f>
        <v>0</v>
      </c>
      <c r="H354">
        <f>Tabela3[[#This Row],[Justiça Restaurativa - 0148919-15.2024.8.16.6000]]</f>
        <v>0</v>
      </c>
      <c r="I354">
        <f>Tabela3[[#This Row],[Capacitação de Facilitadores 0148959-94.2024.8.16.6000]]</f>
        <v>0</v>
      </c>
      <c r="J354">
        <f>Tabela3[[#This Row],[Acessibilidade e Inclusão - 0148938-21.2024.8.16.6000]]</f>
        <v>0</v>
      </c>
      <c r="K354">
        <f>Tabela3[[#This Row],[Política de Prevenção e Enfrentamento do Assédio Moral, do Assédio Sexual e da Discriminação.0148908-83.2024.8.16.6000]]</f>
        <v>0</v>
      </c>
      <c r="L354">
        <f>Tabela3[[#This Row],[SOCIOAMBIENTAL]]</f>
        <v>0</v>
      </c>
      <c r="M354">
        <f>Tabela3[[#This Row],[SUSTENTABILIDADE
https://portal.tjpr.jus.br/portletforms/frm.do?idFormulario=7430
0017859-16.2024.8.16.6000]]</f>
        <v>0</v>
      </c>
      <c r="N354">
        <f>Tabela3[[#This Row],[CURSO PARA MAGISTRADOS]]</f>
        <v>0</v>
      </c>
      <c r="O354">
        <f>Tabela3[[#This Row],[LIVRO DE REGISTRO]]</f>
        <v>0</v>
      </c>
      <c r="P354">
        <f>Tabela3[[#This Row],[DATA DO ULTIMO REGISTRO]]</f>
        <v>0</v>
      </c>
      <c r="Q354">
        <f>Tabela3[[#This Row],[REG DE INSTRUTORES2]]</f>
        <v>0</v>
      </c>
      <c r="R354">
        <f>Tabela3[[#This Row],[REGISTRO DE INSTRUTORES NO SEI]]</f>
        <v>0</v>
      </c>
      <c r="S354">
        <f>Tabela3[[#This Row],[2021]]</f>
        <v>0</v>
      </c>
      <c r="T354">
        <f>Tabela3[[#This Row],[2022]]</f>
        <v>0</v>
      </c>
      <c r="U354">
        <f>Tabela3[[#This Row],[2023]]</f>
        <v>0</v>
      </c>
      <c r="V354">
        <f>Tabela3[[#This Row],[REGISTRO NO SEI/2024]]</f>
        <v>0</v>
      </c>
      <c r="W354">
        <f>Tabela3[[#This Row],[2024]]</f>
        <v>0</v>
      </c>
      <c r="X354">
        <f>Tabela3[[#This Row],[REGISTRO NO SEI/2025]]</f>
        <v>0</v>
      </c>
      <c r="Y354">
        <f>Tabela3[[#This Row],[TOTAL CERTIFICADOS EMITIDOS/2025]]</f>
        <v>0</v>
      </c>
      <c r="Z354">
        <f>Tabela3[[#This Row],[1º trim/2025]]</f>
        <v>0</v>
      </c>
      <c r="AA354">
        <f>Tabela3[[#This Row],[2º trim/2025]]</f>
        <v>0</v>
      </c>
      <c r="AB354">
        <f>Tabela3[[#This Row],[3º trim/2025]]</f>
        <v>0</v>
      </c>
      <c r="AC354">
        <f>Tabela3[[#This Row],[4º trim/2025]]</f>
        <v>0</v>
      </c>
    </row>
    <row r="355" spans="1:29" x14ac:dyDescent="0.25">
      <c r="A355" s="293">
        <f>Tabela3[[#This Row],[MODALIDADE]]</f>
        <v>0</v>
      </c>
      <c r="B355" s="293">
        <f>Tabela3[[#This Row],[ID DA PLANILHA]]</f>
        <v>354</v>
      </c>
      <c r="C355" s="293">
        <f>Tabela3[[#This Row],[ANO]]</f>
        <v>1</v>
      </c>
      <c r="D355" s="293">
        <f>Tabela3[[#This Row],[SEI]]</f>
        <v>0</v>
      </c>
      <c r="E355" s="294" t="str">
        <f>Tabela3[[#This Row],[NOME DO Curso]]</f>
        <v>Terceiro Facilitador (mediação e conciliação judicial)</v>
      </c>
      <c r="F355" s="294">
        <f>Tabela3[[#This Row],[NENHUMA CLASSIFICAÇÃO COPILOT]]</f>
        <v>0</v>
      </c>
      <c r="G355">
        <f>Tabela3[[#This Row],[Capacitação em Direitos Humanos, Gênero, Raça e Etnia; e em Depoimento Especial" - 0148945-13.2024.8.16.6000]]</f>
        <v>0</v>
      </c>
      <c r="H355">
        <f>Tabela3[[#This Row],[Justiça Restaurativa - 0148919-15.2024.8.16.6000]]</f>
        <v>0</v>
      </c>
      <c r="I355">
        <f>Tabela3[[#This Row],[Capacitação de Facilitadores 0148959-94.2024.8.16.6000]]</f>
        <v>0</v>
      </c>
      <c r="J355">
        <f>Tabela3[[#This Row],[Acessibilidade e Inclusão - 0148938-21.2024.8.16.6000]]</f>
        <v>0</v>
      </c>
      <c r="K355">
        <f>Tabela3[[#This Row],[Política de Prevenção e Enfrentamento do Assédio Moral, do Assédio Sexual e da Discriminação.0148908-83.2024.8.16.6000]]</f>
        <v>0</v>
      </c>
      <c r="L355">
        <f>Tabela3[[#This Row],[SOCIOAMBIENTAL]]</f>
        <v>0</v>
      </c>
      <c r="M355">
        <f>Tabela3[[#This Row],[SUSTENTABILIDADE
https://portal.tjpr.jus.br/portletforms/frm.do?idFormulario=7430
0017859-16.2024.8.16.6000]]</f>
        <v>0</v>
      </c>
      <c r="N355">
        <f>Tabela3[[#This Row],[CURSO PARA MAGISTRADOS]]</f>
        <v>0</v>
      </c>
      <c r="O355">
        <f>Tabela3[[#This Row],[LIVRO DE REGISTRO]]</f>
        <v>0</v>
      </c>
      <c r="P355">
        <f>Tabela3[[#This Row],[DATA DO ULTIMO REGISTRO]]</f>
        <v>0</v>
      </c>
      <c r="Q355">
        <f>Tabela3[[#This Row],[REG DE INSTRUTORES2]]</f>
        <v>0</v>
      </c>
      <c r="R355">
        <f>Tabela3[[#This Row],[REGISTRO DE INSTRUTORES NO SEI]]</f>
        <v>0</v>
      </c>
      <c r="S355">
        <f>Tabela3[[#This Row],[2021]]</f>
        <v>0</v>
      </c>
      <c r="T355">
        <f>Tabela3[[#This Row],[2022]]</f>
        <v>0</v>
      </c>
      <c r="U355">
        <f>Tabela3[[#This Row],[2023]]</f>
        <v>0</v>
      </c>
      <c r="V355">
        <f>Tabela3[[#This Row],[REGISTRO NO SEI/2024]]</f>
        <v>0</v>
      </c>
      <c r="W355">
        <f>Tabela3[[#This Row],[2024]]</f>
        <v>0</v>
      </c>
      <c r="X355">
        <f>Tabela3[[#This Row],[REGISTRO NO SEI/2025]]</f>
        <v>0</v>
      </c>
      <c r="Y355">
        <f>Tabela3[[#This Row],[TOTAL CERTIFICADOS EMITIDOS/2025]]</f>
        <v>0</v>
      </c>
      <c r="Z355">
        <f>Tabela3[[#This Row],[1º trim/2025]]</f>
        <v>0</v>
      </c>
      <c r="AA355">
        <f>Tabela3[[#This Row],[2º trim/2025]]</f>
        <v>0</v>
      </c>
      <c r="AB355">
        <f>Tabela3[[#This Row],[3º trim/2025]]</f>
        <v>0</v>
      </c>
      <c r="AC355">
        <f>Tabela3[[#This Row],[4º trim/2025]]</f>
        <v>0</v>
      </c>
    </row>
    <row r="356" spans="1:29" x14ac:dyDescent="0.25">
      <c r="A356" s="293">
        <f>Tabela3[[#This Row],[MODALIDADE]]</f>
        <v>0</v>
      </c>
      <c r="B356" s="293">
        <f>Tabela3[[#This Row],[ID DA PLANILHA]]</f>
        <v>355</v>
      </c>
      <c r="C356" s="293">
        <f>Tabela3[[#This Row],[ANO]]</f>
        <v>1</v>
      </c>
      <c r="D356" s="293">
        <f>Tabela3[[#This Row],[SEI]]</f>
        <v>0</v>
      </c>
      <c r="E356" s="294" t="str">
        <f>Tabela3[[#This Row],[NOME DO Curso]]</f>
        <v>testando perfil</v>
      </c>
      <c r="F356" s="294">
        <f>Tabela3[[#This Row],[NENHUMA CLASSIFICAÇÃO COPILOT]]</f>
        <v>0</v>
      </c>
      <c r="G356">
        <f>Tabela3[[#This Row],[Capacitação em Direitos Humanos, Gênero, Raça e Etnia; e em Depoimento Especial" - 0148945-13.2024.8.16.6000]]</f>
        <v>0</v>
      </c>
      <c r="H356">
        <f>Tabela3[[#This Row],[Justiça Restaurativa - 0148919-15.2024.8.16.6000]]</f>
        <v>0</v>
      </c>
      <c r="I356">
        <f>Tabela3[[#This Row],[Capacitação de Facilitadores 0148959-94.2024.8.16.6000]]</f>
        <v>0</v>
      </c>
      <c r="J356">
        <f>Tabela3[[#This Row],[Acessibilidade e Inclusão - 0148938-21.2024.8.16.6000]]</f>
        <v>0</v>
      </c>
      <c r="K356">
        <f>Tabela3[[#This Row],[Política de Prevenção e Enfrentamento do Assédio Moral, do Assédio Sexual e da Discriminação.0148908-83.2024.8.16.6000]]</f>
        <v>0</v>
      </c>
      <c r="L356">
        <f>Tabela3[[#This Row],[SOCIOAMBIENTAL]]</f>
        <v>0</v>
      </c>
      <c r="M356">
        <f>Tabela3[[#This Row],[SUSTENTABILIDADE
https://portal.tjpr.jus.br/portletforms/frm.do?idFormulario=7430
0017859-16.2024.8.16.6000]]</f>
        <v>0</v>
      </c>
      <c r="N356">
        <f>Tabela3[[#This Row],[CURSO PARA MAGISTRADOS]]</f>
        <v>0</v>
      </c>
      <c r="O356">
        <f>Tabela3[[#This Row],[LIVRO DE REGISTRO]]</f>
        <v>0</v>
      </c>
      <c r="P356">
        <f>Tabela3[[#This Row],[DATA DO ULTIMO REGISTRO]]</f>
        <v>0</v>
      </c>
      <c r="Q356">
        <f>Tabela3[[#This Row],[REG DE INSTRUTORES2]]</f>
        <v>0</v>
      </c>
      <c r="R356">
        <f>Tabela3[[#This Row],[REGISTRO DE INSTRUTORES NO SEI]]</f>
        <v>0</v>
      </c>
      <c r="S356">
        <f>Tabela3[[#This Row],[2021]]</f>
        <v>0</v>
      </c>
      <c r="T356">
        <f>Tabela3[[#This Row],[2022]]</f>
        <v>0</v>
      </c>
      <c r="U356">
        <f>Tabela3[[#This Row],[2023]]</f>
        <v>0</v>
      </c>
      <c r="V356">
        <f>Tabela3[[#This Row],[REGISTRO NO SEI/2024]]</f>
        <v>0</v>
      </c>
      <c r="W356">
        <f>Tabela3[[#This Row],[2024]]</f>
        <v>0</v>
      </c>
      <c r="X356">
        <f>Tabela3[[#This Row],[REGISTRO NO SEI/2025]]</f>
        <v>0</v>
      </c>
      <c r="Y356">
        <f>Tabela3[[#This Row],[TOTAL CERTIFICADOS EMITIDOS/2025]]</f>
        <v>0</v>
      </c>
      <c r="Z356">
        <f>Tabela3[[#This Row],[1º trim/2025]]</f>
        <v>0</v>
      </c>
      <c r="AA356">
        <f>Tabela3[[#This Row],[2º trim/2025]]</f>
        <v>0</v>
      </c>
      <c r="AB356">
        <f>Tabela3[[#This Row],[3º trim/2025]]</f>
        <v>0</v>
      </c>
      <c r="AC356">
        <f>Tabela3[[#This Row],[4º trim/2025]]</f>
        <v>0</v>
      </c>
    </row>
    <row r="357" spans="1:29" x14ac:dyDescent="0.25">
      <c r="A357" s="293">
        <f>Tabela3[[#This Row],[MODALIDADE]]</f>
        <v>0</v>
      </c>
      <c r="B357" s="293">
        <f>Tabela3[[#This Row],[ID DA PLANILHA]]</f>
        <v>356</v>
      </c>
      <c r="C357" s="293">
        <f>Tabela3[[#This Row],[ANO]]</f>
        <v>1</v>
      </c>
      <c r="D357" s="293">
        <f>Tabela3[[#This Row],[SEI]]</f>
        <v>0</v>
      </c>
      <c r="E357" s="294" t="str">
        <f>Tabela3[[#This Row],[NOME DO Curso]]</f>
        <v>TESTE de atividades</v>
      </c>
      <c r="F357" s="294">
        <f>Tabela3[[#This Row],[NENHUMA CLASSIFICAÇÃO COPILOT]]</f>
        <v>0</v>
      </c>
      <c r="G357">
        <f>Tabela3[[#This Row],[Capacitação em Direitos Humanos, Gênero, Raça e Etnia; e em Depoimento Especial" - 0148945-13.2024.8.16.6000]]</f>
        <v>0</v>
      </c>
      <c r="H357">
        <f>Tabela3[[#This Row],[Justiça Restaurativa - 0148919-15.2024.8.16.6000]]</f>
        <v>0</v>
      </c>
      <c r="I357">
        <f>Tabela3[[#This Row],[Capacitação de Facilitadores 0148959-94.2024.8.16.6000]]</f>
        <v>0</v>
      </c>
      <c r="J357">
        <f>Tabela3[[#This Row],[Acessibilidade e Inclusão - 0148938-21.2024.8.16.6000]]</f>
        <v>0</v>
      </c>
      <c r="K357">
        <f>Tabela3[[#This Row],[Política de Prevenção e Enfrentamento do Assédio Moral, do Assédio Sexual e da Discriminação.0148908-83.2024.8.16.6000]]</f>
        <v>0</v>
      </c>
      <c r="L357">
        <f>Tabela3[[#This Row],[SOCIOAMBIENTAL]]</f>
        <v>0</v>
      </c>
      <c r="M357">
        <f>Tabela3[[#This Row],[SUSTENTABILIDADE
https://portal.tjpr.jus.br/portletforms/frm.do?idFormulario=7430
0017859-16.2024.8.16.6000]]</f>
        <v>0</v>
      </c>
      <c r="N357">
        <f>Tabela3[[#This Row],[CURSO PARA MAGISTRADOS]]</f>
        <v>0</v>
      </c>
      <c r="O357">
        <f>Tabela3[[#This Row],[LIVRO DE REGISTRO]]</f>
        <v>0</v>
      </c>
      <c r="P357">
        <f>Tabela3[[#This Row],[DATA DO ULTIMO REGISTRO]]</f>
        <v>0</v>
      </c>
      <c r="Q357">
        <f>Tabela3[[#This Row],[REG DE INSTRUTORES2]]</f>
        <v>0</v>
      </c>
      <c r="R357">
        <f>Tabela3[[#This Row],[REGISTRO DE INSTRUTORES NO SEI]]</f>
        <v>0</v>
      </c>
      <c r="S357">
        <f>Tabela3[[#This Row],[2021]]</f>
        <v>0</v>
      </c>
      <c r="T357">
        <f>Tabela3[[#This Row],[2022]]</f>
        <v>0</v>
      </c>
      <c r="U357">
        <f>Tabela3[[#This Row],[2023]]</f>
        <v>0</v>
      </c>
      <c r="V357">
        <f>Tabela3[[#This Row],[REGISTRO NO SEI/2024]]</f>
        <v>0</v>
      </c>
      <c r="W357">
        <f>Tabela3[[#This Row],[2024]]</f>
        <v>0</v>
      </c>
      <c r="X357">
        <f>Tabela3[[#This Row],[REGISTRO NO SEI/2025]]</f>
        <v>0</v>
      </c>
      <c r="Y357">
        <f>Tabela3[[#This Row],[TOTAL CERTIFICADOS EMITIDOS/2025]]</f>
        <v>0</v>
      </c>
      <c r="Z357">
        <f>Tabela3[[#This Row],[1º trim/2025]]</f>
        <v>0</v>
      </c>
      <c r="AA357">
        <f>Tabela3[[#This Row],[2º trim/2025]]</f>
        <v>0</v>
      </c>
      <c r="AB357">
        <f>Tabela3[[#This Row],[3º trim/2025]]</f>
        <v>0</v>
      </c>
      <c r="AC357">
        <f>Tabela3[[#This Row],[4º trim/2025]]</f>
        <v>0</v>
      </c>
    </row>
    <row r="358" spans="1:29" ht="30" x14ac:dyDescent="0.25">
      <c r="A358" s="293">
        <f>Tabela3[[#This Row],[MODALIDADE]]</f>
        <v>0</v>
      </c>
      <c r="B358" s="293">
        <f>Tabela3[[#This Row],[ID DA PLANILHA]]</f>
        <v>357</v>
      </c>
      <c r="C358" s="293">
        <f>Tabela3[[#This Row],[ANO]]</f>
        <v>1</v>
      </c>
      <c r="D358" s="293">
        <f>Tabela3[[#This Row],[SEI]]</f>
        <v>0</v>
      </c>
      <c r="E358" s="294" t="str">
        <f>Tabela3[[#This Row],[NOME DO Curso]]</f>
        <v>TJAC - Alternativas Penais. Audiência de Custódia. Central de Monitoração Eletrônica e Central Integrada de Alternativas Penais</v>
      </c>
      <c r="F358" s="294">
        <f>Tabela3[[#This Row],[NENHUMA CLASSIFICAÇÃO COPILOT]]</f>
        <v>0</v>
      </c>
      <c r="G358">
        <f>Tabela3[[#This Row],[Capacitação em Direitos Humanos, Gênero, Raça e Etnia; e em Depoimento Especial" - 0148945-13.2024.8.16.6000]]</f>
        <v>0</v>
      </c>
      <c r="H358">
        <f>Tabela3[[#This Row],[Justiça Restaurativa - 0148919-15.2024.8.16.6000]]</f>
        <v>0</v>
      </c>
      <c r="I358">
        <f>Tabela3[[#This Row],[Capacitação de Facilitadores 0148959-94.2024.8.16.6000]]</f>
        <v>0</v>
      </c>
      <c r="J358">
        <f>Tabela3[[#This Row],[Acessibilidade e Inclusão - 0148938-21.2024.8.16.6000]]</f>
        <v>0</v>
      </c>
      <c r="K358">
        <f>Tabela3[[#This Row],[Política de Prevenção e Enfrentamento do Assédio Moral, do Assédio Sexual e da Discriminação.0148908-83.2024.8.16.6000]]</f>
        <v>0</v>
      </c>
      <c r="L358">
        <f>Tabela3[[#This Row],[SOCIOAMBIENTAL]]</f>
        <v>0</v>
      </c>
      <c r="M358">
        <f>Tabela3[[#This Row],[SUSTENTABILIDADE
https://portal.tjpr.jus.br/portletforms/frm.do?idFormulario=7430
0017859-16.2024.8.16.6000]]</f>
        <v>0</v>
      </c>
      <c r="N358">
        <f>Tabela3[[#This Row],[CURSO PARA MAGISTRADOS]]</f>
        <v>0</v>
      </c>
      <c r="O358">
        <f>Tabela3[[#This Row],[LIVRO DE REGISTRO]]</f>
        <v>0</v>
      </c>
      <c r="P358">
        <f>Tabela3[[#This Row],[DATA DO ULTIMO REGISTRO]]</f>
        <v>0</v>
      </c>
      <c r="Q358">
        <f>Tabela3[[#This Row],[REG DE INSTRUTORES2]]</f>
        <v>0</v>
      </c>
      <c r="R358">
        <f>Tabela3[[#This Row],[REGISTRO DE INSTRUTORES NO SEI]]</f>
        <v>0</v>
      </c>
      <c r="S358">
        <f>Tabela3[[#This Row],[2021]]</f>
        <v>0</v>
      </c>
      <c r="T358">
        <f>Tabela3[[#This Row],[2022]]</f>
        <v>0</v>
      </c>
      <c r="U358">
        <f>Tabela3[[#This Row],[2023]]</f>
        <v>0</v>
      </c>
      <c r="V358">
        <f>Tabela3[[#This Row],[REGISTRO NO SEI/2024]]</f>
        <v>0</v>
      </c>
      <c r="W358">
        <f>Tabela3[[#This Row],[2024]]</f>
        <v>0</v>
      </c>
      <c r="X358">
        <f>Tabela3[[#This Row],[REGISTRO NO SEI/2025]]</f>
        <v>0</v>
      </c>
      <c r="Y358">
        <f>Tabela3[[#This Row],[TOTAL CERTIFICADOS EMITIDOS/2025]]</f>
        <v>0</v>
      </c>
      <c r="Z358">
        <f>Tabela3[[#This Row],[1º trim/2025]]</f>
        <v>0</v>
      </c>
      <c r="AA358">
        <f>Tabela3[[#This Row],[2º trim/2025]]</f>
        <v>0</v>
      </c>
      <c r="AB358">
        <f>Tabela3[[#This Row],[3º trim/2025]]</f>
        <v>0</v>
      </c>
      <c r="AC358">
        <f>Tabela3[[#This Row],[4º trim/2025]]</f>
        <v>0</v>
      </c>
    </row>
    <row r="359" spans="1:29" x14ac:dyDescent="0.25">
      <c r="A359" s="293">
        <f>Tabela3[[#This Row],[MODALIDADE]]</f>
        <v>0</v>
      </c>
      <c r="B359" s="293">
        <f>Tabela3[[#This Row],[ID DA PLANILHA]]</f>
        <v>358</v>
      </c>
      <c r="C359" s="293">
        <f>Tabela3[[#This Row],[ANO]]</f>
        <v>1</v>
      </c>
      <c r="D359" s="293">
        <f>Tabela3[[#This Row],[SEI]]</f>
        <v>0</v>
      </c>
      <c r="E359" s="294" t="str">
        <f>Tabela3[[#This Row],[NOME DO Curso]]</f>
        <v>TJAC - Curso de Autoria e DI de Material Didático para EAD (R)</v>
      </c>
      <c r="F359" s="294">
        <f>Tabela3[[#This Row],[NENHUMA CLASSIFICAÇÃO COPILOT]]</f>
        <v>0</v>
      </c>
      <c r="G359">
        <f>Tabela3[[#This Row],[Capacitação em Direitos Humanos, Gênero, Raça e Etnia; e em Depoimento Especial" - 0148945-13.2024.8.16.6000]]</f>
        <v>0</v>
      </c>
      <c r="H359">
        <f>Tabela3[[#This Row],[Justiça Restaurativa - 0148919-15.2024.8.16.6000]]</f>
        <v>0</v>
      </c>
      <c r="I359">
        <f>Tabela3[[#This Row],[Capacitação de Facilitadores 0148959-94.2024.8.16.6000]]</f>
        <v>0</v>
      </c>
      <c r="J359">
        <f>Tabela3[[#This Row],[Acessibilidade e Inclusão - 0148938-21.2024.8.16.6000]]</f>
        <v>0</v>
      </c>
      <c r="K359">
        <f>Tabela3[[#This Row],[Política de Prevenção e Enfrentamento do Assédio Moral, do Assédio Sexual e da Discriminação.0148908-83.2024.8.16.6000]]</f>
        <v>0</v>
      </c>
      <c r="L359">
        <f>Tabela3[[#This Row],[SOCIOAMBIENTAL]]</f>
        <v>0</v>
      </c>
      <c r="M359">
        <f>Tabela3[[#This Row],[SUSTENTABILIDADE
https://portal.tjpr.jus.br/portletforms/frm.do?idFormulario=7430
0017859-16.2024.8.16.6000]]</f>
        <v>0</v>
      </c>
      <c r="N359">
        <f>Tabela3[[#This Row],[CURSO PARA MAGISTRADOS]]</f>
        <v>0</v>
      </c>
      <c r="O359">
        <f>Tabela3[[#This Row],[LIVRO DE REGISTRO]]</f>
        <v>0</v>
      </c>
      <c r="P359">
        <f>Tabela3[[#This Row],[DATA DO ULTIMO REGISTRO]]</f>
        <v>0</v>
      </c>
      <c r="Q359">
        <f>Tabela3[[#This Row],[REG DE INSTRUTORES2]]</f>
        <v>0</v>
      </c>
      <c r="R359">
        <f>Tabela3[[#This Row],[REGISTRO DE INSTRUTORES NO SEI]]</f>
        <v>0</v>
      </c>
      <c r="S359">
        <f>Tabela3[[#This Row],[2021]]</f>
        <v>0</v>
      </c>
      <c r="T359">
        <f>Tabela3[[#This Row],[2022]]</f>
        <v>0</v>
      </c>
      <c r="U359">
        <f>Tabela3[[#This Row],[2023]]</f>
        <v>0</v>
      </c>
      <c r="V359">
        <f>Tabela3[[#This Row],[REGISTRO NO SEI/2024]]</f>
        <v>0</v>
      </c>
      <c r="W359">
        <f>Tabela3[[#This Row],[2024]]</f>
        <v>0</v>
      </c>
      <c r="X359">
        <f>Tabela3[[#This Row],[REGISTRO NO SEI/2025]]</f>
        <v>0</v>
      </c>
      <c r="Y359">
        <f>Tabela3[[#This Row],[TOTAL CERTIFICADOS EMITIDOS/2025]]</f>
        <v>0</v>
      </c>
      <c r="Z359">
        <f>Tabela3[[#This Row],[1º trim/2025]]</f>
        <v>0</v>
      </c>
      <c r="AA359">
        <f>Tabela3[[#This Row],[2º trim/2025]]</f>
        <v>0</v>
      </c>
      <c r="AB359">
        <f>Tabela3[[#This Row],[3º trim/2025]]</f>
        <v>0</v>
      </c>
      <c r="AC359">
        <f>Tabela3[[#This Row],[4º trim/2025]]</f>
        <v>0</v>
      </c>
    </row>
    <row r="360" spans="1:29" x14ac:dyDescent="0.25">
      <c r="A360" s="293">
        <f>Tabela3[[#This Row],[MODALIDADE]]</f>
        <v>0</v>
      </c>
      <c r="B360" s="293">
        <f>Tabela3[[#This Row],[ID DA PLANILHA]]</f>
        <v>359</v>
      </c>
      <c r="C360" s="293">
        <f>Tabela3[[#This Row],[ANO]]</f>
        <v>1</v>
      </c>
      <c r="D360" s="293">
        <f>Tabela3[[#This Row],[SEI]]</f>
        <v>0</v>
      </c>
      <c r="E360" s="294" t="str">
        <f>Tabela3[[#This Row],[NOME DO Curso]]</f>
        <v>TJAC - Curso de Gestão de EAD (R)</v>
      </c>
      <c r="F360" s="294">
        <f>Tabela3[[#This Row],[NENHUMA CLASSIFICAÇÃO COPILOT]]</f>
        <v>0</v>
      </c>
      <c r="G360">
        <f>Tabela3[[#This Row],[Capacitação em Direitos Humanos, Gênero, Raça e Etnia; e em Depoimento Especial" - 0148945-13.2024.8.16.6000]]</f>
        <v>0</v>
      </c>
      <c r="H360">
        <f>Tabela3[[#This Row],[Justiça Restaurativa - 0148919-15.2024.8.16.6000]]</f>
        <v>0</v>
      </c>
      <c r="I360">
        <f>Tabela3[[#This Row],[Capacitação de Facilitadores 0148959-94.2024.8.16.6000]]</f>
        <v>0</v>
      </c>
      <c r="J360">
        <f>Tabela3[[#This Row],[Acessibilidade e Inclusão - 0148938-21.2024.8.16.6000]]</f>
        <v>0</v>
      </c>
      <c r="K360">
        <f>Tabela3[[#This Row],[Política de Prevenção e Enfrentamento do Assédio Moral, do Assédio Sexual e da Discriminação.0148908-83.2024.8.16.6000]]</f>
        <v>0</v>
      </c>
      <c r="L360">
        <f>Tabela3[[#This Row],[SOCIOAMBIENTAL]]</f>
        <v>0</v>
      </c>
      <c r="M360">
        <f>Tabela3[[#This Row],[SUSTENTABILIDADE
https://portal.tjpr.jus.br/portletforms/frm.do?idFormulario=7430
0017859-16.2024.8.16.6000]]</f>
        <v>0</v>
      </c>
      <c r="N360">
        <f>Tabela3[[#This Row],[CURSO PARA MAGISTRADOS]]</f>
        <v>0</v>
      </c>
      <c r="O360">
        <f>Tabela3[[#This Row],[LIVRO DE REGISTRO]]</f>
        <v>0</v>
      </c>
      <c r="P360">
        <f>Tabela3[[#This Row],[DATA DO ULTIMO REGISTRO]]</f>
        <v>0</v>
      </c>
      <c r="Q360">
        <f>Tabela3[[#This Row],[REG DE INSTRUTORES2]]</f>
        <v>0</v>
      </c>
      <c r="R360">
        <f>Tabela3[[#This Row],[REGISTRO DE INSTRUTORES NO SEI]]</f>
        <v>0</v>
      </c>
      <c r="S360">
        <f>Tabela3[[#This Row],[2021]]</f>
        <v>0</v>
      </c>
      <c r="T360">
        <f>Tabela3[[#This Row],[2022]]</f>
        <v>0</v>
      </c>
      <c r="U360">
        <f>Tabela3[[#This Row],[2023]]</f>
        <v>0</v>
      </c>
      <c r="V360">
        <f>Tabela3[[#This Row],[REGISTRO NO SEI/2024]]</f>
        <v>0</v>
      </c>
      <c r="W360">
        <f>Tabela3[[#This Row],[2024]]</f>
        <v>0</v>
      </c>
      <c r="X360">
        <f>Tabela3[[#This Row],[REGISTRO NO SEI/2025]]</f>
        <v>0</v>
      </c>
      <c r="Y360">
        <f>Tabela3[[#This Row],[TOTAL CERTIFICADOS EMITIDOS/2025]]</f>
        <v>0</v>
      </c>
      <c r="Z360">
        <f>Tabela3[[#This Row],[1º trim/2025]]</f>
        <v>0</v>
      </c>
      <c r="AA360">
        <f>Tabela3[[#This Row],[2º trim/2025]]</f>
        <v>0</v>
      </c>
      <c r="AB360">
        <f>Tabela3[[#This Row],[3º trim/2025]]</f>
        <v>0</v>
      </c>
      <c r="AC360">
        <f>Tabela3[[#This Row],[4º trim/2025]]</f>
        <v>0</v>
      </c>
    </row>
    <row r="361" spans="1:29" x14ac:dyDescent="0.25">
      <c r="A361" s="293">
        <f>Tabela3[[#This Row],[MODALIDADE]]</f>
        <v>0</v>
      </c>
      <c r="B361" s="293">
        <f>Tabela3[[#This Row],[ID DA PLANILHA]]</f>
        <v>360</v>
      </c>
      <c r="C361" s="293">
        <f>Tabela3[[#This Row],[ANO]]</f>
        <v>1</v>
      </c>
      <c r="D361" s="293">
        <f>Tabela3[[#This Row],[SEI]]</f>
        <v>0</v>
      </c>
      <c r="E361" s="294" t="str">
        <f>Tabela3[[#This Row],[NOME DO Curso]]</f>
        <v>TJAC - Curso de Gestão do Ambiente Virtual de Aprendizagem - Moodle (S)</v>
      </c>
      <c r="F361" s="294">
        <f>Tabela3[[#This Row],[NENHUMA CLASSIFICAÇÃO COPILOT]]</f>
        <v>0</v>
      </c>
      <c r="G361">
        <f>Tabela3[[#This Row],[Capacitação em Direitos Humanos, Gênero, Raça e Etnia; e em Depoimento Especial" - 0148945-13.2024.8.16.6000]]</f>
        <v>0</v>
      </c>
      <c r="H361">
        <f>Tabela3[[#This Row],[Justiça Restaurativa - 0148919-15.2024.8.16.6000]]</f>
        <v>0</v>
      </c>
      <c r="I361">
        <f>Tabela3[[#This Row],[Capacitação de Facilitadores 0148959-94.2024.8.16.6000]]</f>
        <v>0</v>
      </c>
      <c r="J361">
        <f>Tabela3[[#This Row],[Acessibilidade e Inclusão - 0148938-21.2024.8.16.6000]]</f>
        <v>0</v>
      </c>
      <c r="K361">
        <f>Tabela3[[#This Row],[Política de Prevenção e Enfrentamento do Assédio Moral, do Assédio Sexual e da Discriminação.0148908-83.2024.8.16.6000]]</f>
        <v>0</v>
      </c>
      <c r="L361">
        <f>Tabela3[[#This Row],[SOCIOAMBIENTAL]]</f>
        <v>0</v>
      </c>
      <c r="M361">
        <f>Tabela3[[#This Row],[SUSTENTABILIDADE
https://portal.tjpr.jus.br/portletforms/frm.do?idFormulario=7430
0017859-16.2024.8.16.6000]]</f>
        <v>0</v>
      </c>
      <c r="N361">
        <f>Tabela3[[#This Row],[CURSO PARA MAGISTRADOS]]</f>
        <v>0</v>
      </c>
      <c r="O361">
        <f>Tabela3[[#This Row],[LIVRO DE REGISTRO]]</f>
        <v>0</v>
      </c>
      <c r="P361">
        <f>Tabela3[[#This Row],[DATA DO ULTIMO REGISTRO]]</f>
        <v>0</v>
      </c>
      <c r="Q361">
        <f>Tabela3[[#This Row],[REG DE INSTRUTORES2]]</f>
        <v>0</v>
      </c>
      <c r="R361">
        <f>Tabela3[[#This Row],[REGISTRO DE INSTRUTORES NO SEI]]</f>
        <v>0</v>
      </c>
      <c r="S361">
        <f>Tabela3[[#This Row],[2021]]</f>
        <v>0</v>
      </c>
      <c r="T361">
        <f>Tabela3[[#This Row],[2022]]</f>
        <v>0</v>
      </c>
      <c r="U361">
        <f>Tabela3[[#This Row],[2023]]</f>
        <v>0</v>
      </c>
      <c r="V361">
        <f>Tabela3[[#This Row],[REGISTRO NO SEI/2024]]</f>
        <v>0</v>
      </c>
      <c r="W361">
        <f>Tabela3[[#This Row],[2024]]</f>
        <v>0</v>
      </c>
      <c r="X361">
        <f>Tabela3[[#This Row],[REGISTRO NO SEI/2025]]</f>
        <v>0</v>
      </c>
      <c r="Y361">
        <f>Tabela3[[#This Row],[TOTAL CERTIFICADOS EMITIDOS/2025]]</f>
        <v>0</v>
      </c>
      <c r="Z361">
        <f>Tabela3[[#This Row],[1º trim/2025]]</f>
        <v>0</v>
      </c>
      <c r="AA361">
        <f>Tabela3[[#This Row],[2º trim/2025]]</f>
        <v>0</v>
      </c>
      <c r="AB361">
        <f>Tabela3[[#This Row],[3º trim/2025]]</f>
        <v>0</v>
      </c>
      <c r="AC361">
        <f>Tabela3[[#This Row],[4º trim/2025]]</f>
        <v>0</v>
      </c>
    </row>
    <row r="362" spans="1:29" x14ac:dyDescent="0.25">
      <c r="A362" s="293">
        <f>Tabela3[[#This Row],[MODALIDADE]]</f>
        <v>0</v>
      </c>
      <c r="B362" s="293">
        <f>Tabela3[[#This Row],[ID DA PLANILHA]]</f>
        <v>361</v>
      </c>
      <c r="C362" s="293">
        <f>Tabela3[[#This Row],[ANO]]</f>
        <v>1</v>
      </c>
      <c r="D362" s="293">
        <f>Tabela3[[#This Row],[SEI]]</f>
        <v>0</v>
      </c>
      <c r="E362" s="294" t="str">
        <f>Tabela3[[#This Row],[NOME DO Curso]]</f>
        <v>TJAC - Curso de Procedimentos Administrativos e Pedagógicos (S)</v>
      </c>
      <c r="F362" s="294">
        <f>Tabela3[[#This Row],[NENHUMA CLASSIFICAÇÃO COPILOT]]</f>
        <v>0</v>
      </c>
      <c r="G362">
        <f>Tabela3[[#This Row],[Capacitação em Direitos Humanos, Gênero, Raça e Etnia; e em Depoimento Especial" - 0148945-13.2024.8.16.6000]]</f>
        <v>0</v>
      </c>
      <c r="H362">
        <f>Tabela3[[#This Row],[Justiça Restaurativa - 0148919-15.2024.8.16.6000]]</f>
        <v>0</v>
      </c>
      <c r="I362">
        <f>Tabela3[[#This Row],[Capacitação de Facilitadores 0148959-94.2024.8.16.6000]]</f>
        <v>0</v>
      </c>
      <c r="J362">
        <f>Tabela3[[#This Row],[Acessibilidade e Inclusão - 0148938-21.2024.8.16.6000]]</f>
        <v>0</v>
      </c>
      <c r="K362">
        <f>Tabela3[[#This Row],[Política de Prevenção e Enfrentamento do Assédio Moral, do Assédio Sexual e da Discriminação.0148908-83.2024.8.16.6000]]</f>
        <v>0</v>
      </c>
      <c r="L362">
        <f>Tabela3[[#This Row],[SOCIOAMBIENTAL]]</f>
        <v>0</v>
      </c>
      <c r="M362">
        <f>Tabela3[[#This Row],[SUSTENTABILIDADE
https://portal.tjpr.jus.br/portletforms/frm.do?idFormulario=7430
0017859-16.2024.8.16.6000]]</f>
        <v>0</v>
      </c>
      <c r="N362">
        <f>Tabela3[[#This Row],[CURSO PARA MAGISTRADOS]]</f>
        <v>0</v>
      </c>
      <c r="O362">
        <f>Tabela3[[#This Row],[LIVRO DE REGISTRO]]</f>
        <v>0</v>
      </c>
      <c r="P362">
        <f>Tabela3[[#This Row],[DATA DO ULTIMO REGISTRO]]</f>
        <v>0</v>
      </c>
      <c r="Q362">
        <f>Tabela3[[#This Row],[REG DE INSTRUTORES2]]</f>
        <v>0</v>
      </c>
      <c r="R362">
        <f>Tabela3[[#This Row],[REGISTRO DE INSTRUTORES NO SEI]]</f>
        <v>0</v>
      </c>
      <c r="S362">
        <f>Tabela3[[#This Row],[2021]]</f>
        <v>0</v>
      </c>
      <c r="T362">
        <f>Tabela3[[#This Row],[2022]]</f>
        <v>0</v>
      </c>
      <c r="U362">
        <f>Tabela3[[#This Row],[2023]]</f>
        <v>0</v>
      </c>
      <c r="V362">
        <f>Tabela3[[#This Row],[REGISTRO NO SEI/2024]]</f>
        <v>0</v>
      </c>
      <c r="W362">
        <f>Tabela3[[#This Row],[2024]]</f>
        <v>0</v>
      </c>
      <c r="X362">
        <f>Tabela3[[#This Row],[REGISTRO NO SEI/2025]]</f>
        <v>0</v>
      </c>
      <c r="Y362">
        <f>Tabela3[[#This Row],[TOTAL CERTIFICADOS EMITIDOS/2025]]</f>
        <v>0</v>
      </c>
      <c r="Z362">
        <f>Tabela3[[#This Row],[1º trim/2025]]</f>
        <v>0</v>
      </c>
      <c r="AA362">
        <f>Tabela3[[#This Row],[2º trim/2025]]</f>
        <v>0</v>
      </c>
      <c r="AB362">
        <f>Tabela3[[#This Row],[3º trim/2025]]</f>
        <v>0</v>
      </c>
      <c r="AC362">
        <f>Tabela3[[#This Row],[4º trim/2025]]</f>
        <v>0</v>
      </c>
    </row>
    <row r="363" spans="1:29" x14ac:dyDescent="0.25">
      <c r="A363" s="293">
        <f>Tabela3[[#This Row],[MODALIDADE]]</f>
        <v>0</v>
      </c>
      <c r="B363" s="293">
        <f>Tabela3[[#This Row],[ID DA PLANILHA]]</f>
        <v>362</v>
      </c>
      <c r="C363" s="293">
        <f>Tabela3[[#This Row],[ANO]]</f>
        <v>1</v>
      </c>
      <c r="D363" s="293">
        <f>Tabela3[[#This Row],[SEI]]</f>
        <v>0</v>
      </c>
      <c r="E363" s="294" t="str">
        <f>Tabela3[[#This Row],[NOME DO Curso]]</f>
        <v>TJAC - Curso de Tutores Para Educação a Distância - (S)</v>
      </c>
      <c r="F363" s="294">
        <f>Tabela3[[#This Row],[NENHUMA CLASSIFICAÇÃO COPILOT]]</f>
        <v>0</v>
      </c>
      <c r="G363">
        <f>Tabela3[[#This Row],[Capacitação em Direitos Humanos, Gênero, Raça e Etnia; e em Depoimento Especial" - 0148945-13.2024.8.16.6000]]</f>
        <v>0</v>
      </c>
      <c r="H363">
        <f>Tabela3[[#This Row],[Justiça Restaurativa - 0148919-15.2024.8.16.6000]]</f>
        <v>0</v>
      </c>
      <c r="I363">
        <f>Tabela3[[#This Row],[Capacitação de Facilitadores 0148959-94.2024.8.16.6000]]</f>
        <v>0</v>
      </c>
      <c r="J363">
        <f>Tabela3[[#This Row],[Acessibilidade e Inclusão - 0148938-21.2024.8.16.6000]]</f>
        <v>0</v>
      </c>
      <c r="K363">
        <f>Tabela3[[#This Row],[Política de Prevenção e Enfrentamento do Assédio Moral, do Assédio Sexual e da Discriminação.0148908-83.2024.8.16.6000]]</f>
        <v>0</v>
      </c>
      <c r="L363">
        <f>Tabela3[[#This Row],[SOCIOAMBIENTAL]]</f>
        <v>0</v>
      </c>
      <c r="M363">
        <f>Tabela3[[#This Row],[SUSTENTABILIDADE
https://portal.tjpr.jus.br/portletforms/frm.do?idFormulario=7430
0017859-16.2024.8.16.6000]]</f>
        <v>0</v>
      </c>
      <c r="N363">
        <f>Tabela3[[#This Row],[CURSO PARA MAGISTRADOS]]</f>
        <v>0</v>
      </c>
      <c r="O363">
        <f>Tabela3[[#This Row],[LIVRO DE REGISTRO]]</f>
        <v>0</v>
      </c>
      <c r="P363">
        <f>Tabela3[[#This Row],[DATA DO ULTIMO REGISTRO]]</f>
        <v>0</v>
      </c>
      <c r="Q363">
        <f>Tabela3[[#This Row],[REG DE INSTRUTORES2]]</f>
        <v>0</v>
      </c>
      <c r="R363">
        <f>Tabela3[[#This Row],[REGISTRO DE INSTRUTORES NO SEI]]</f>
        <v>0</v>
      </c>
      <c r="S363">
        <f>Tabela3[[#This Row],[2021]]</f>
        <v>0</v>
      </c>
      <c r="T363">
        <f>Tabela3[[#This Row],[2022]]</f>
        <v>0</v>
      </c>
      <c r="U363">
        <f>Tabela3[[#This Row],[2023]]</f>
        <v>0</v>
      </c>
      <c r="V363">
        <f>Tabela3[[#This Row],[REGISTRO NO SEI/2024]]</f>
        <v>0</v>
      </c>
      <c r="W363">
        <f>Tabela3[[#This Row],[2024]]</f>
        <v>0</v>
      </c>
      <c r="X363">
        <f>Tabela3[[#This Row],[REGISTRO NO SEI/2025]]</f>
        <v>0</v>
      </c>
      <c r="Y363">
        <f>Tabela3[[#This Row],[TOTAL CERTIFICADOS EMITIDOS/2025]]</f>
        <v>0</v>
      </c>
      <c r="Z363">
        <f>Tabela3[[#This Row],[1º trim/2025]]</f>
        <v>0</v>
      </c>
      <c r="AA363">
        <f>Tabela3[[#This Row],[2º trim/2025]]</f>
        <v>0</v>
      </c>
      <c r="AB363">
        <f>Tabela3[[#This Row],[3º trim/2025]]</f>
        <v>0</v>
      </c>
      <c r="AC363">
        <f>Tabela3[[#This Row],[4º trim/2025]]</f>
        <v>0</v>
      </c>
    </row>
    <row r="364" spans="1:29" x14ac:dyDescent="0.25">
      <c r="A364" s="293">
        <f>Tabela3[[#This Row],[MODALIDADE]]</f>
        <v>0</v>
      </c>
      <c r="B364" s="293">
        <f>Tabela3[[#This Row],[ID DA PLANILHA]]</f>
        <v>363</v>
      </c>
      <c r="C364" s="293">
        <f>Tabela3[[#This Row],[ANO]]</f>
        <v>1</v>
      </c>
      <c r="D364" s="293">
        <f>Tabela3[[#This Row],[SEI]]</f>
        <v>0</v>
      </c>
      <c r="E364" s="294" t="str">
        <f>Tabela3[[#This Row],[NOME DO Curso]]</f>
        <v>TJAC - Excel Básico - EaD</v>
      </c>
      <c r="F364" s="294">
        <f>Tabela3[[#This Row],[NENHUMA CLASSIFICAÇÃO COPILOT]]</f>
        <v>0</v>
      </c>
      <c r="G364">
        <f>Tabela3[[#This Row],[Capacitação em Direitos Humanos, Gênero, Raça e Etnia; e em Depoimento Especial" - 0148945-13.2024.8.16.6000]]</f>
        <v>0</v>
      </c>
      <c r="H364">
        <f>Tabela3[[#This Row],[Justiça Restaurativa - 0148919-15.2024.8.16.6000]]</f>
        <v>0</v>
      </c>
      <c r="I364">
        <f>Tabela3[[#This Row],[Capacitação de Facilitadores 0148959-94.2024.8.16.6000]]</f>
        <v>0</v>
      </c>
      <c r="J364">
        <f>Tabela3[[#This Row],[Acessibilidade e Inclusão - 0148938-21.2024.8.16.6000]]</f>
        <v>0</v>
      </c>
      <c r="K364">
        <f>Tabela3[[#This Row],[Política de Prevenção e Enfrentamento do Assédio Moral, do Assédio Sexual e da Discriminação.0148908-83.2024.8.16.6000]]</f>
        <v>0</v>
      </c>
      <c r="L364">
        <f>Tabela3[[#This Row],[SOCIOAMBIENTAL]]</f>
        <v>0</v>
      </c>
      <c r="M364">
        <f>Tabela3[[#This Row],[SUSTENTABILIDADE
https://portal.tjpr.jus.br/portletforms/frm.do?idFormulario=7430
0017859-16.2024.8.16.6000]]</f>
        <v>0</v>
      </c>
      <c r="N364">
        <f>Tabela3[[#This Row],[CURSO PARA MAGISTRADOS]]</f>
        <v>0</v>
      </c>
      <c r="O364">
        <f>Tabela3[[#This Row],[LIVRO DE REGISTRO]]</f>
        <v>0</v>
      </c>
      <c r="P364">
        <f>Tabela3[[#This Row],[DATA DO ULTIMO REGISTRO]]</f>
        <v>0</v>
      </c>
      <c r="Q364">
        <f>Tabela3[[#This Row],[REG DE INSTRUTORES2]]</f>
        <v>0</v>
      </c>
      <c r="R364">
        <f>Tabela3[[#This Row],[REGISTRO DE INSTRUTORES NO SEI]]</f>
        <v>0</v>
      </c>
      <c r="S364">
        <f>Tabela3[[#This Row],[2021]]</f>
        <v>0</v>
      </c>
      <c r="T364">
        <f>Tabela3[[#This Row],[2022]]</f>
        <v>0</v>
      </c>
      <c r="U364">
        <f>Tabela3[[#This Row],[2023]]</f>
        <v>0</v>
      </c>
      <c r="V364">
        <f>Tabela3[[#This Row],[REGISTRO NO SEI/2024]]</f>
        <v>0</v>
      </c>
      <c r="W364">
        <f>Tabela3[[#This Row],[2024]]</f>
        <v>0</v>
      </c>
      <c r="X364">
        <f>Tabela3[[#This Row],[REGISTRO NO SEI/2025]]</f>
        <v>0</v>
      </c>
      <c r="Y364">
        <f>Tabela3[[#This Row],[TOTAL CERTIFICADOS EMITIDOS/2025]]</f>
        <v>0</v>
      </c>
      <c r="Z364">
        <f>Tabela3[[#This Row],[1º trim/2025]]</f>
        <v>0</v>
      </c>
      <c r="AA364">
        <f>Tabela3[[#This Row],[2º trim/2025]]</f>
        <v>0</v>
      </c>
      <c r="AB364">
        <f>Tabela3[[#This Row],[3º trim/2025]]</f>
        <v>0</v>
      </c>
      <c r="AC364">
        <f>Tabela3[[#This Row],[4º trim/2025]]</f>
        <v>0</v>
      </c>
    </row>
    <row r="365" spans="1:29" x14ac:dyDescent="0.25">
      <c r="A365" s="293">
        <f>Tabela3[[#This Row],[MODALIDADE]]</f>
        <v>0</v>
      </c>
      <c r="B365" s="293">
        <f>Tabela3[[#This Row],[ID DA PLANILHA]]</f>
        <v>364</v>
      </c>
      <c r="C365" s="293">
        <f>Tabela3[[#This Row],[ANO]]</f>
        <v>1</v>
      </c>
      <c r="D365" s="293">
        <f>Tabela3[[#This Row],[SEI]]</f>
        <v>0</v>
      </c>
      <c r="E365" s="294" t="str">
        <f>Tabela3[[#This Row],[NOME DO Curso]]</f>
        <v>TJAC - Tutores para EAD na Plataforma Moodle (R)</v>
      </c>
      <c r="F365" s="294">
        <f>Tabela3[[#This Row],[NENHUMA CLASSIFICAÇÃO COPILOT]]</f>
        <v>0</v>
      </c>
      <c r="G365">
        <f>Tabela3[[#This Row],[Capacitação em Direitos Humanos, Gênero, Raça e Etnia; e em Depoimento Especial" - 0148945-13.2024.8.16.6000]]</f>
        <v>0</v>
      </c>
      <c r="H365">
        <f>Tabela3[[#This Row],[Justiça Restaurativa - 0148919-15.2024.8.16.6000]]</f>
        <v>0</v>
      </c>
      <c r="I365">
        <f>Tabela3[[#This Row],[Capacitação de Facilitadores 0148959-94.2024.8.16.6000]]</f>
        <v>0</v>
      </c>
      <c r="J365">
        <f>Tabela3[[#This Row],[Acessibilidade e Inclusão - 0148938-21.2024.8.16.6000]]</f>
        <v>0</v>
      </c>
      <c r="K365">
        <f>Tabela3[[#This Row],[Política de Prevenção e Enfrentamento do Assédio Moral, do Assédio Sexual e da Discriminação.0148908-83.2024.8.16.6000]]</f>
        <v>0</v>
      </c>
      <c r="L365">
        <f>Tabela3[[#This Row],[SOCIOAMBIENTAL]]</f>
        <v>0</v>
      </c>
      <c r="M365">
        <f>Tabela3[[#This Row],[SUSTENTABILIDADE
https://portal.tjpr.jus.br/portletforms/frm.do?idFormulario=7430
0017859-16.2024.8.16.6000]]</f>
        <v>0</v>
      </c>
      <c r="N365">
        <f>Tabela3[[#This Row],[CURSO PARA MAGISTRADOS]]</f>
        <v>0</v>
      </c>
      <c r="O365">
        <f>Tabela3[[#This Row],[LIVRO DE REGISTRO]]</f>
        <v>0</v>
      </c>
      <c r="P365">
        <f>Tabela3[[#This Row],[DATA DO ULTIMO REGISTRO]]</f>
        <v>0</v>
      </c>
      <c r="Q365">
        <f>Tabela3[[#This Row],[REG DE INSTRUTORES2]]</f>
        <v>0</v>
      </c>
      <c r="R365">
        <f>Tabela3[[#This Row],[REGISTRO DE INSTRUTORES NO SEI]]</f>
        <v>0</v>
      </c>
      <c r="S365">
        <f>Tabela3[[#This Row],[2021]]</f>
        <v>0</v>
      </c>
      <c r="T365">
        <f>Tabela3[[#This Row],[2022]]</f>
        <v>0</v>
      </c>
      <c r="U365">
        <f>Tabela3[[#This Row],[2023]]</f>
        <v>0</v>
      </c>
      <c r="V365">
        <f>Tabela3[[#This Row],[REGISTRO NO SEI/2024]]</f>
        <v>0</v>
      </c>
      <c r="W365">
        <f>Tabela3[[#This Row],[2024]]</f>
        <v>0</v>
      </c>
      <c r="X365">
        <f>Tabela3[[#This Row],[REGISTRO NO SEI/2025]]</f>
        <v>0</v>
      </c>
      <c r="Y365">
        <f>Tabela3[[#This Row],[TOTAL CERTIFICADOS EMITIDOS/2025]]</f>
        <v>0</v>
      </c>
      <c r="Z365">
        <f>Tabela3[[#This Row],[1º trim/2025]]</f>
        <v>0</v>
      </c>
      <c r="AA365">
        <f>Tabela3[[#This Row],[2º trim/2025]]</f>
        <v>0</v>
      </c>
      <c r="AB365">
        <f>Tabela3[[#This Row],[3º trim/2025]]</f>
        <v>0</v>
      </c>
      <c r="AC365">
        <f>Tabela3[[#This Row],[4º trim/2025]]</f>
        <v>0</v>
      </c>
    </row>
    <row r="366" spans="1:29" x14ac:dyDescent="0.25">
      <c r="A366" s="293">
        <f>Tabela3[[#This Row],[MODALIDADE]]</f>
        <v>0</v>
      </c>
      <c r="B366" s="293">
        <f>Tabela3[[#This Row],[ID DA PLANILHA]]</f>
        <v>365</v>
      </c>
      <c r="C366" s="293">
        <f>Tabela3[[#This Row],[ANO]]</f>
        <v>1</v>
      </c>
      <c r="D366" s="293">
        <f>Tabela3[[#This Row],[SEI]]</f>
        <v>0</v>
      </c>
      <c r="E366" s="294" t="str">
        <f>Tabela3[[#This Row],[NOME DO Curso]]</f>
        <v>Tutores no Moodle</v>
      </c>
      <c r="F366" s="294">
        <f>Tabela3[[#This Row],[NENHUMA CLASSIFICAÇÃO COPILOT]]</f>
        <v>0</v>
      </c>
      <c r="G366">
        <f>Tabela3[[#This Row],[Capacitação em Direitos Humanos, Gênero, Raça e Etnia; e em Depoimento Especial" - 0148945-13.2024.8.16.6000]]</f>
        <v>0</v>
      </c>
      <c r="H366">
        <f>Tabela3[[#This Row],[Justiça Restaurativa - 0148919-15.2024.8.16.6000]]</f>
        <v>0</v>
      </c>
      <c r="I366">
        <f>Tabela3[[#This Row],[Capacitação de Facilitadores 0148959-94.2024.8.16.6000]]</f>
        <v>0</v>
      </c>
      <c r="J366">
        <f>Tabela3[[#This Row],[Acessibilidade e Inclusão - 0148938-21.2024.8.16.6000]]</f>
        <v>0</v>
      </c>
      <c r="K366">
        <f>Tabela3[[#This Row],[Política de Prevenção e Enfrentamento do Assédio Moral, do Assédio Sexual e da Discriminação.0148908-83.2024.8.16.6000]]</f>
        <v>0</v>
      </c>
      <c r="L366">
        <f>Tabela3[[#This Row],[SOCIOAMBIENTAL]]</f>
        <v>0</v>
      </c>
      <c r="M366">
        <f>Tabela3[[#This Row],[SUSTENTABILIDADE
https://portal.tjpr.jus.br/portletforms/frm.do?idFormulario=7430
0017859-16.2024.8.16.6000]]</f>
        <v>0</v>
      </c>
      <c r="N366">
        <f>Tabela3[[#This Row],[CURSO PARA MAGISTRADOS]]</f>
        <v>0</v>
      </c>
      <c r="O366">
        <f>Tabela3[[#This Row],[LIVRO DE REGISTRO]]</f>
        <v>0</v>
      </c>
      <c r="P366">
        <f>Tabela3[[#This Row],[DATA DO ULTIMO REGISTRO]]</f>
        <v>0</v>
      </c>
      <c r="Q366">
        <f>Tabela3[[#This Row],[REG DE INSTRUTORES2]]</f>
        <v>0</v>
      </c>
      <c r="R366">
        <f>Tabela3[[#This Row],[REGISTRO DE INSTRUTORES NO SEI]]</f>
        <v>0</v>
      </c>
      <c r="S366">
        <f>Tabela3[[#This Row],[2021]]</f>
        <v>0</v>
      </c>
      <c r="T366">
        <f>Tabela3[[#This Row],[2022]]</f>
        <v>0</v>
      </c>
      <c r="U366">
        <f>Tabela3[[#This Row],[2023]]</f>
        <v>0</v>
      </c>
      <c r="V366">
        <f>Tabela3[[#This Row],[REGISTRO NO SEI/2024]]</f>
        <v>0</v>
      </c>
      <c r="W366">
        <f>Tabela3[[#This Row],[2024]]</f>
        <v>0</v>
      </c>
      <c r="X366">
        <f>Tabela3[[#This Row],[REGISTRO NO SEI/2025]]</f>
        <v>0</v>
      </c>
      <c r="Y366">
        <f>Tabela3[[#This Row],[TOTAL CERTIFICADOS EMITIDOS/2025]]</f>
        <v>0</v>
      </c>
      <c r="Z366">
        <f>Tabela3[[#This Row],[1º trim/2025]]</f>
        <v>0</v>
      </c>
      <c r="AA366">
        <f>Tabela3[[#This Row],[2º trim/2025]]</f>
        <v>0</v>
      </c>
      <c r="AB366">
        <f>Tabela3[[#This Row],[3º trim/2025]]</f>
        <v>0</v>
      </c>
      <c r="AC366">
        <f>Tabela3[[#This Row],[4º trim/2025]]</f>
        <v>0</v>
      </c>
    </row>
    <row r="367" spans="1:29" x14ac:dyDescent="0.25">
      <c r="A367" s="293">
        <f>Tabela3[[#This Row],[MODALIDADE]]</f>
        <v>0</v>
      </c>
      <c r="B367" s="293">
        <f>Tabela3[[#This Row],[ID DA PLANILHA]]</f>
        <v>366</v>
      </c>
      <c r="C367" s="293">
        <f>Tabela3[[#This Row],[ANO]]</f>
        <v>1</v>
      </c>
      <c r="D367" s="293">
        <f>Tabela3[[#This Row],[SEI]]</f>
        <v>0</v>
      </c>
      <c r="E367" s="294" t="str">
        <f>Tabela3[[#This Row],[NOME DO Curso]]</f>
        <v>Tutoria no Ensino a Distância</v>
      </c>
      <c r="F367" s="294">
        <f>Tabela3[[#This Row],[NENHUMA CLASSIFICAÇÃO COPILOT]]</f>
        <v>0</v>
      </c>
      <c r="G367">
        <f>Tabela3[[#This Row],[Capacitação em Direitos Humanos, Gênero, Raça e Etnia; e em Depoimento Especial" - 0148945-13.2024.8.16.6000]]</f>
        <v>0</v>
      </c>
      <c r="H367">
        <f>Tabela3[[#This Row],[Justiça Restaurativa - 0148919-15.2024.8.16.6000]]</f>
        <v>0</v>
      </c>
      <c r="I367">
        <f>Tabela3[[#This Row],[Capacitação de Facilitadores 0148959-94.2024.8.16.6000]]</f>
        <v>0</v>
      </c>
      <c r="J367">
        <f>Tabela3[[#This Row],[Acessibilidade e Inclusão - 0148938-21.2024.8.16.6000]]</f>
        <v>0</v>
      </c>
      <c r="K367">
        <f>Tabela3[[#This Row],[Política de Prevenção e Enfrentamento do Assédio Moral, do Assédio Sexual e da Discriminação.0148908-83.2024.8.16.6000]]</f>
        <v>0</v>
      </c>
      <c r="L367">
        <f>Tabela3[[#This Row],[SOCIOAMBIENTAL]]</f>
        <v>0</v>
      </c>
      <c r="M367">
        <f>Tabela3[[#This Row],[SUSTENTABILIDADE
https://portal.tjpr.jus.br/portletforms/frm.do?idFormulario=7430
0017859-16.2024.8.16.6000]]</f>
        <v>0</v>
      </c>
      <c r="N367">
        <f>Tabela3[[#This Row],[CURSO PARA MAGISTRADOS]]</f>
        <v>0</v>
      </c>
      <c r="O367">
        <f>Tabela3[[#This Row],[LIVRO DE REGISTRO]]</f>
        <v>0</v>
      </c>
      <c r="P367">
        <f>Tabela3[[#This Row],[DATA DO ULTIMO REGISTRO]]</f>
        <v>0</v>
      </c>
      <c r="Q367">
        <f>Tabela3[[#This Row],[REG DE INSTRUTORES2]]</f>
        <v>0</v>
      </c>
      <c r="R367">
        <f>Tabela3[[#This Row],[REGISTRO DE INSTRUTORES NO SEI]]</f>
        <v>0</v>
      </c>
      <c r="S367">
        <f>Tabela3[[#This Row],[2021]]</f>
        <v>0</v>
      </c>
      <c r="T367">
        <f>Tabela3[[#This Row],[2022]]</f>
        <v>0</v>
      </c>
      <c r="U367">
        <f>Tabela3[[#This Row],[2023]]</f>
        <v>0</v>
      </c>
      <c r="V367">
        <f>Tabela3[[#This Row],[REGISTRO NO SEI/2024]]</f>
        <v>0</v>
      </c>
      <c r="W367">
        <f>Tabela3[[#This Row],[2024]]</f>
        <v>0</v>
      </c>
      <c r="X367">
        <f>Tabela3[[#This Row],[REGISTRO NO SEI/2025]]</f>
        <v>0</v>
      </c>
      <c r="Y367">
        <f>Tabela3[[#This Row],[TOTAL CERTIFICADOS EMITIDOS/2025]]</f>
        <v>0</v>
      </c>
      <c r="Z367">
        <f>Tabela3[[#This Row],[1º trim/2025]]</f>
        <v>0</v>
      </c>
      <c r="AA367">
        <f>Tabela3[[#This Row],[2º trim/2025]]</f>
        <v>0</v>
      </c>
      <c r="AB367">
        <f>Tabela3[[#This Row],[3º trim/2025]]</f>
        <v>0</v>
      </c>
      <c r="AC367">
        <f>Tabela3[[#This Row],[4º trim/2025]]</f>
        <v>0</v>
      </c>
    </row>
    <row r="368" spans="1:29" x14ac:dyDescent="0.25">
      <c r="A368" s="293">
        <f>Tabela3[[#This Row],[MODALIDADE]]</f>
        <v>0</v>
      </c>
      <c r="B368" s="293">
        <f>Tabela3[[#This Row],[ID DA PLANILHA]]</f>
        <v>367</v>
      </c>
      <c r="C368" s="293">
        <f>Tabela3[[#This Row],[ANO]]</f>
        <v>1</v>
      </c>
      <c r="D368" s="293">
        <f>Tabela3[[#This Row],[SEI]]</f>
        <v>0</v>
      </c>
      <c r="E368" s="294" t="str">
        <f>Tabela3[[#This Row],[NOME DO Curso]]</f>
        <v>Uso do Microsoft Teams para audiências</v>
      </c>
      <c r="F368" s="294">
        <f>Tabela3[[#This Row],[NENHUMA CLASSIFICAÇÃO COPILOT]]</f>
        <v>0</v>
      </c>
      <c r="G368">
        <f>Tabela3[[#This Row],[Capacitação em Direitos Humanos, Gênero, Raça e Etnia; e em Depoimento Especial" - 0148945-13.2024.8.16.6000]]</f>
        <v>0</v>
      </c>
      <c r="H368">
        <f>Tabela3[[#This Row],[Justiça Restaurativa - 0148919-15.2024.8.16.6000]]</f>
        <v>0</v>
      </c>
      <c r="I368">
        <f>Tabela3[[#This Row],[Capacitação de Facilitadores 0148959-94.2024.8.16.6000]]</f>
        <v>0</v>
      </c>
      <c r="J368">
        <f>Tabela3[[#This Row],[Acessibilidade e Inclusão - 0148938-21.2024.8.16.6000]]</f>
        <v>0</v>
      </c>
      <c r="K368">
        <f>Tabela3[[#This Row],[Política de Prevenção e Enfrentamento do Assédio Moral, do Assédio Sexual e da Discriminação.0148908-83.2024.8.16.6000]]</f>
        <v>0</v>
      </c>
      <c r="L368">
        <f>Tabela3[[#This Row],[SOCIOAMBIENTAL]]</f>
        <v>0</v>
      </c>
      <c r="M368">
        <f>Tabela3[[#This Row],[SUSTENTABILIDADE
https://portal.tjpr.jus.br/portletforms/frm.do?idFormulario=7430
0017859-16.2024.8.16.6000]]</f>
        <v>0</v>
      </c>
      <c r="N368">
        <f>Tabela3[[#This Row],[CURSO PARA MAGISTRADOS]]</f>
        <v>0</v>
      </c>
      <c r="O368">
        <f>Tabela3[[#This Row],[LIVRO DE REGISTRO]]</f>
        <v>0</v>
      </c>
      <c r="P368">
        <f>Tabela3[[#This Row],[DATA DO ULTIMO REGISTRO]]</f>
        <v>0</v>
      </c>
      <c r="Q368">
        <f>Tabela3[[#This Row],[REG DE INSTRUTORES2]]</f>
        <v>0</v>
      </c>
      <c r="R368">
        <f>Tabela3[[#This Row],[REGISTRO DE INSTRUTORES NO SEI]]</f>
        <v>0</v>
      </c>
      <c r="S368">
        <f>Tabela3[[#This Row],[2021]]</f>
        <v>0</v>
      </c>
      <c r="T368">
        <f>Tabela3[[#This Row],[2022]]</f>
        <v>0</v>
      </c>
      <c r="U368">
        <f>Tabela3[[#This Row],[2023]]</f>
        <v>0</v>
      </c>
      <c r="V368">
        <f>Tabela3[[#This Row],[REGISTRO NO SEI/2024]]</f>
        <v>0</v>
      </c>
      <c r="W368">
        <f>Tabela3[[#This Row],[2024]]</f>
        <v>0</v>
      </c>
      <c r="X368">
        <f>Tabela3[[#This Row],[REGISTRO NO SEI/2025]]</f>
        <v>0</v>
      </c>
      <c r="Y368">
        <f>Tabela3[[#This Row],[TOTAL CERTIFICADOS EMITIDOS/2025]]</f>
        <v>0</v>
      </c>
      <c r="Z368">
        <f>Tabela3[[#This Row],[1º trim/2025]]</f>
        <v>0</v>
      </c>
      <c r="AA368">
        <f>Tabela3[[#This Row],[2º trim/2025]]</f>
        <v>0</v>
      </c>
      <c r="AB368">
        <f>Tabela3[[#This Row],[3º trim/2025]]</f>
        <v>0</v>
      </c>
      <c r="AC368">
        <f>Tabela3[[#This Row],[4º trim/2025]]</f>
        <v>0</v>
      </c>
    </row>
    <row r="369" spans="1:29" x14ac:dyDescent="0.25">
      <c r="A369" s="293">
        <f>Tabela3[[#This Row],[MODALIDADE]]</f>
        <v>0</v>
      </c>
      <c r="B369" s="293">
        <f>Tabela3[[#This Row],[ID DA PLANILHA]]</f>
        <v>368</v>
      </c>
      <c r="C369" s="293">
        <f>Tabela3[[#This Row],[ANO]]</f>
        <v>1</v>
      </c>
      <c r="D369" s="293">
        <f>Tabela3[[#This Row],[SEI]]</f>
        <v>0</v>
      </c>
      <c r="E369" s="294" t="str">
        <f>Tabela3[[#This Row],[NOME DO Curso]]</f>
        <v>Violência Doméstica</v>
      </c>
      <c r="F369" s="294">
        <f>Tabela3[[#This Row],[NENHUMA CLASSIFICAÇÃO COPILOT]]</f>
        <v>0</v>
      </c>
      <c r="G369">
        <f>Tabela3[[#This Row],[Capacitação em Direitos Humanos, Gênero, Raça e Etnia; e em Depoimento Especial" - 0148945-13.2024.8.16.6000]]</f>
        <v>0</v>
      </c>
      <c r="H369">
        <f>Tabela3[[#This Row],[Justiça Restaurativa - 0148919-15.2024.8.16.6000]]</f>
        <v>0</v>
      </c>
      <c r="I369">
        <f>Tabela3[[#This Row],[Capacitação de Facilitadores 0148959-94.2024.8.16.6000]]</f>
        <v>0</v>
      </c>
      <c r="J369">
        <f>Tabela3[[#This Row],[Acessibilidade e Inclusão - 0148938-21.2024.8.16.6000]]</f>
        <v>0</v>
      </c>
      <c r="K369">
        <f>Tabela3[[#This Row],[Política de Prevenção e Enfrentamento do Assédio Moral, do Assédio Sexual e da Discriminação.0148908-83.2024.8.16.6000]]</f>
        <v>0</v>
      </c>
      <c r="L369">
        <f>Tabela3[[#This Row],[SOCIOAMBIENTAL]]</f>
        <v>0</v>
      </c>
      <c r="M369">
        <f>Tabela3[[#This Row],[SUSTENTABILIDADE
https://portal.tjpr.jus.br/portletforms/frm.do?idFormulario=7430
0017859-16.2024.8.16.6000]]</f>
        <v>0</v>
      </c>
      <c r="N369">
        <f>Tabela3[[#This Row],[CURSO PARA MAGISTRADOS]]</f>
        <v>0</v>
      </c>
      <c r="O369">
        <f>Tabela3[[#This Row],[LIVRO DE REGISTRO]]</f>
        <v>0</v>
      </c>
      <c r="P369">
        <f>Tabela3[[#This Row],[DATA DO ULTIMO REGISTRO]]</f>
        <v>0</v>
      </c>
      <c r="Q369">
        <f>Tabela3[[#This Row],[REG DE INSTRUTORES2]]</f>
        <v>0</v>
      </c>
      <c r="R369">
        <f>Tabela3[[#This Row],[REGISTRO DE INSTRUTORES NO SEI]]</f>
        <v>0</v>
      </c>
      <c r="S369">
        <f>Tabela3[[#This Row],[2021]]</f>
        <v>0</v>
      </c>
      <c r="T369">
        <f>Tabela3[[#This Row],[2022]]</f>
        <v>0</v>
      </c>
      <c r="U369">
        <f>Tabela3[[#This Row],[2023]]</f>
        <v>0</v>
      </c>
      <c r="V369">
        <f>Tabela3[[#This Row],[REGISTRO NO SEI/2024]]</f>
        <v>0</v>
      </c>
      <c r="W369">
        <f>Tabela3[[#This Row],[2024]]</f>
        <v>0</v>
      </c>
      <c r="X369">
        <f>Tabela3[[#This Row],[REGISTRO NO SEI/2025]]</f>
        <v>0</v>
      </c>
      <c r="Y369">
        <f>Tabela3[[#This Row],[TOTAL CERTIFICADOS EMITIDOS/2025]]</f>
        <v>0</v>
      </c>
      <c r="Z369">
        <f>Tabela3[[#This Row],[1º trim/2025]]</f>
        <v>0</v>
      </c>
      <c r="AA369">
        <f>Tabela3[[#This Row],[2º trim/2025]]</f>
        <v>0</v>
      </c>
      <c r="AB369">
        <f>Tabela3[[#This Row],[3º trim/2025]]</f>
        <v>0</v>
      </c>
      <c r="AC369">
        <f>Tabela3[[#This Row],[4º trim/2025]]</f>
        <v>0</v>
      </c>
    </row>
    <row r="370" spans="1:29" x14ac:dyDescent="0.25">
      <c r="A370" s="293">
        <f>Tabela3[[#This Row],[MODALIDADE]]</f>
        <v>0</v>
      </c>
      <c r="B370" s="293">
        <f>Tabela3[[#This Row],[ID DA PLANILHA]]</f>
        <v>369</v>
      </c>
      <c r="C370" s="293">
        <f>Tabela3[[#This Row],[ANO]]</f>
        <v>1</v>
      </c>
      <c r="D370" s="293">
        <f>Tabela3[[#This Row],[SEI]]</f>
        <v>0</v>
      </c>
      <c r="E370" s="294" t="str">
        <f>Tabela3[[#This Row],[NOME DO Curso]]</f>
        <v>Webinário - ADOÇÃO - Encaminhando vidas em tempo de COVID-19</v>
      </c>
      <c r="F370" s="294">
        <f>Tabela3[[#This Row],[NENHUMA CLASSIFICAÇÃO COPILOT]]</f>
        <v>0</v>
      </c>
      <c r="G370">
        <f>Tabela3[[#This Row],[Capacitação em Direitos Humanos, Gênero, Raça e Etnia; e em Depoimento Especial" - 0148945-13.2024.8.16.6000]]</f>
        <v>0</v>
      </c>
      <c r="H370">
        <f>Tabela3[[#This Row],[Justiça Restaurativa - 0148919-15.2024.8.16.6000]]</f>
        <v>0</v>
      </c>
      <c r="I370">
        <f>Tabela3[[#This Row],[Capacitação de Facilitadores 0148959-94.2024.8.16.6000]]</f>
        <v>0</v>
      </c>
      <c r="J370">
        <f>Tabela3[[#This Row],[Acessibilidade e Inclusão - 0148938-21.2024.8.16.6000]]</f>
        <v>0</v>
      </c>
      <c r="K370">
        <f>Tabela3[[#This Row],[Política de Prevenção e Enfrentamento do Assédio Moral, do Assédio Sexual e da Discriminação.0148908-83.2024.8.16.6000]]</f>
        <v>0</v>
      </c>
      <c r="L370">
        <f>Tabela3[[#This Row],[SOCIOAMBIENTAL]]</f>
        <v>0</v>
      </c>
      <c r="M370">
        <f>Tabela3[[#This Row],[SUSTENTABILIDADE
https://portal.tjpr.jus.br/portletforms/frm.do?idFormulario=7430
0017859-16.2024.8.16.6000]]</f>
        <v>0</v>
      </c>
      <c r="N370">
        <f>Tabela3[[#This Row],[CURSO PARA MAGISTRADOS]]</f>
        <v>0</v>
      </c>
      <c r="O370">
        <f>Tabela3[[#This Row],[LIVRO DE REGISTRO]]</f>
        <v>0</v>
      </c>
      <c r="P370">
        <f>Tabela3[[#This Row],[DATA DO ULTIMO REGISTRO]]</f>
        <v>0</v>
      </c>
      <c r="Q370">
        <f>Tabela3[[#This Row],[REG DE INSTRUTORES2]]</f>
        <v>0</v>
      </c>
      <c r="R370">
        <f>Tabela3[[#This Row],[REGISTRO DE INSTRUTORES NO SEI]]</f>
        <v>0</v>
      </c>
      <c r="S370">
        <f>Tabela3[[#This Row],[2021]]</f>
        <v>0</v>
      </c>
      <c r="T370">
        <f>Tabela3[[#This Row],[2022]]</f>
        <v>0</v>
      </c>
      <c r="U370">
        <f>Tabela3[[#This Row],[2023]]</f>
        <v>0</v>
      </c>
      <c r="V370">
        <f>Tabela3[[#This Row],[REGISTRO NO SEI/2024]]</f>
        <v>0</v>
      </c>
      <c r="W370">
        <f>Tabela3[[#This Row],[2024]]</f>
        <v>0</v>
      </c>
      <c r="X370">
        <f>Tabela3[[#This Row],[REGISTRO NO SEI/2025]]</f>
        <v>0</v>
      </c>
      <c r="Y370">
        <f>Tabela3[[#This Row],[TOTAL CERTIFICADOS EMITIDOS/2025]]</f>
        <v>0</v>
      </c>
      <c r="Z370">
        <f>Tabela3[[#This Row],[1º trim/2025]]</f>
        <v>0</v>
      </c>
      <c r="AA370">
        <f>Tabela3[[#This Row],[2º trim/2025]]</f>
        <v>0</v>
      </c>
      <c r="AB370">
        <f>Tabela3[[#This Row],[3º trim/2025]]</f>
        <v>0</v>
      </c>
      <c r="AC370">
        <f>Tabela3[[#This Row],[4º trim/2025]]</f>
        <v>0</v>
      </c>
    </row>
    <row r="371" spans="1:29" ht="30" x14ac:dyDescent="0.25">
      <c r="A371" s="293">
        <f>Tabela3[[#This Row],[MODALIDADE]]</f>
        <v>0</v>
      </c>
      <c r="B371" s="293">
        <f>Tabela3[[#This Row],[ID DA PLANILHA]]</f>
        <v>370</v>
      </c>
      <c r="C371" s="293">
        <f>Tabela3[[#This Row],[ANO]]</f>
        <v>1</v>
      </c>
      <c r="D371" s="293">
        <f>Tabela3[[#This Row],[SEI]]</f>
        <v>0</v>
      </c>
      <c r="E371" s="294" t="str">
        <f>Tabela3[[#This Row],[NOME DO Curso]]</f>
        <v>Webinário - Altas Habilidades - Definição e Processo Educativo do Superdotado</v>
      </c>
      <c r="F371" s="294">
        <f>Tabela3[[#This Row],[NENHUMA CLASSIFICAÇÃO COPILOT]]</f>
        <v>0</v>
      </c>
      <c r="G371">
        <f>Tabela3[[#This Row],[Capacitação em Direitos Humanos, Gênero, Raça e Etnia; e em Depoimento Especial" - 0148945-13.2024.8.16.6000]]</f>
        <v>0</v>
      </c>
      <c r="H371">
        <f>Tabela3[[#This Row],[Justiça Restaurativa - 0148919-15.2024.8.16.6000]]</f>
        <v>0</v>
      </c>
      <c r="I371">
        <f>Tabela3[[#This Row],[Capacitação de Facilitadores 0148959-94.2024.8.16.6000]]</f>
        <v>0</v>
      </c>
      <c r="J371">
        <f>Tabela3[[#This Row],[Acessibilidade e Inclusão - 0148938-21.2024.8.16.6000]]</f>
        <v>0</v>
      </c>
      <c r="K371">
        <f>Tabela3[[#This Row],[Política de Prevenção e Enfrentamento do Assédio Moral, do Assédio Sexual e da Discriminação.0148908-83.2024.8.16.6000]]</f>
        <v>0</v>
      </c>
      <c r="L371">
        <f>Tabela3[[#This Row],[SOCIOAMBIENTAL]]</f>
        <v>0</v>
      </c>
      <c r="M371">
        <f>Tabela3[[#This Row],[SUSTENTABILIDADE
https://portal.tjpr.jus.br/portletforms/frm.do?idFormulario=7430
0017859-16.2024.8.16.6000]]</f>
        <v>0</v>
      </c>
      <c r="N371">
        <f>Tabela3[[#This Row],[CURSO PARA MAGISTRADOS]]</f>
        <v>0</v>
      </c>
      <c r="O371">
        <f>Tabela3[[#This Row],[LIVRO DE REGISTRO]]</f>
        <v>0</v>
      </c>
      <c r="P371">
        <f>Tabela3[[#This Row],[DATA DO ULTIMO REGISTRO]]</f>
        <v>0</v>
      </c>
      <c r="Q371">
        <f>Tabela3[[#This Row],[REG DE INSTRUTORES2]]</f>
        <v>0</v>
      </c>
      <c r="R371">
        <f>Tabela3[[#This Row],[REGISTRO DE INSTRUTORES NO SEI]]</f>
        <v>0</v>
      </c>
      <c r="S371">
        <f>Tabela3[[#This Row],[2021]]</f>
        <v>0</v>
      </c>
      <c r="T371">
        <f>Tabela3[[#This Row],[2022]]</f>
        <v>0</v>
      </c>
      <c r="U371">
        <f>Tabela3[[#This Row],[2023]]</f>
        <v>0</v>
      </c>
      <c r="V371">
        <f>Tabela3[[#This Row],[REGISTRO NO SEI/2024]]</f>
        <v>0</v>
      </c>
      <c r="W371">
        <f>Tabela3[[#This Row],[2024]]</f>
        <v>0</v>
      </c>
      <c r="X371">
        <f>Tabela3[[#This Row],[REGISTRO NO SEI/2025]]</f>
        <v>0</v>
      </c>
      <c r="Y371">
        <f>Tabela3[[#This Row],[TOTAL CERTIFICADOS EMITIDOS/2025]]</f>
        <v>0</v>
      </c>
      <c r="Z371">
        <f>Tabela3[[#This Row],[1º trim/2025]]</f>
        <v>0</v>
      </c>
      <c r="AA371">
        <f>Tabela3[[#This Row],[2º trim/2025]]</f>
        <v>0</v>
      </c>
      <c r="AB371">
        <f>Tabela3[[#This Row],[3º trim/2025]]</f>
        <v>0</v>
      </c>
      <c r="AC371">
        <f>Tabela3[[#This Row],[4º trim/2025]]</f>
        <v>0</v>
      </c>
    </row>
    <row r="372" spans="1:29" ht="30" x14ac:dyDescent="0.25">
      <c r="A372" s="293">
        <f>Tabela3[[#This Row],[MODALIDADE]]</f>
        <v>0</v>
      </c>
      <c r="B372" s="293">
        <f>Tabela3[[#This Row],[ID DA PLANILHA]]</f>
        <v>371</v>
      </c>
      <c r="C372" s="293">
        <f>Tabela3[[#This Row],[ANO]]</f>
        <v>1</v>
      </c>
      <c r="D372" s="293">
        <f>Tabela3[[#This Row],[SEI]]</f>
        <v>0</v>
      </c>
      <c r="E372" s="294" t="str">
        <f>Tabela3[[#This Row],[NOME DO Curso]]</f>
        <v>Webinário - As modificações dos contratos de consumo no decurso da pandemia</v>
      </c>
      <c r="F372" s="294">
        <f>Tabela3[[#This Row],[NENHUMA CLASSIFICAÇÃO COPILOT]]</f>
        <v>0</v>
      </c>
      <c r="G372">
        <f>Tabela3[[#This Row],[Capacitação em Direitos Humanos, Gênero, Raça e Etnia; e em Depoimento Especial" - 0148945-13.2024.8.16.6000]]</f>
        <v>0</v>
      </c>
      <c r="H372">
        <f>Tabela3[[#This Row],[Justiça Restaurativa - 0148919-15.2024.8.16.6000]]</f>
        <v>0</v>
      </c>
      <c r="I372">
        <f>Tabela3[[#This Row],[Capacitação de Facilitadores 0148959-94.2024.8.16.6000]]</f>
        <v>0</v>
      </c>
      <c r="J372">
        <f>Tabela3[[#This Row],[Acessibilidade e Inclusão - 0148938-21.2024.8.16.6000]]</f>
        <v>0</v>
      </c>
      <c r="K372">
        <f>Tabela3[[#This Row],[Política de Prevenção e Enfrentamento do Assédio Moral, do Assédio Sexual e da Discriminação.0148908-83.2024.8.16.6000]]</f>
        <v>0</v>
      </c>
      <c r="L372">
        <f>Tabela3[[#This Row],[SOCIOAMBIENTAL]]</f>
        <v>0</v>
      </c>
      <c r="M372">
        <f>Tabela3[[#This Row],[SUSTENTABILIDADE
https://portal.tjpr.jus.br/portletforms/frm.do?idFormulario=7430
0017859-16.2024.8.16.6000]]</f>
        <v>0</v>
      </c>
      <c r="N372">
        <f>Tabela3[[#This Row],[CURSO PARA MAGISTRADOS]]</f>
        <v>0</v>
      </c>
      <c r="O372">
        <f>Tabela3[[#This Row],[LIVRO DE REGISTRO]]</f>
        <v>0</v>
      </c>
      <c r="P372">
        <f>Tabela3[[#This Row],[DATA DO ULTIMO REGISTRO]]</f>
        <v>0</v>
      </c>
      <c r="Q372">
        <f>Tabela3[[#This Row],[REG DE INSTRUTORES2]]</f>
        <v>0</v>
      </c>
      <c r="R372">
        <f>Tabela3[[#This Row],[REGISTRO DE INSTRUTORES NO SEI]]</f>
        <v>0</v>
      </c>
      <c r="S372">
        <f>Tabela3[[#This Row],[2021]]</f>
        <v>0</v>
      </c>
      <c r="T372">
        <f>Tabela3[[#This Row],[2022]]</f>
        <v>0</v>
      </c>
      <c r="U372">
        <f>Tabela3[[#This Row],[2023]]</f>
        <v>0</v>
      </c>
      <c r="V372">
        <f>Tabela3[[#This Row],[REGISTRO NO SEI/2024]]</f>
        <v>0</v>
      </c>
      <c r="W372">
        <f>Tabela3[[#This Row],[2024]]</f>
        <v>0</v>
      </c>
      <c r="X372">
        <f>Tabela3[[#This Row],[REGISTRO NO SEI/2025]]</f>
        <v>0</v>
      </c>
      <c r="Y372">
        <f>Tabela3[[#This Row],[TOTAL CERTIFICADOS EMITIDOS/2025]]</f>
        <v>0</v>
      </c>
      <c r="Z372">
        <f>Tabela3[[#This Row],[1º trim/2025]]</f>
        <v>0</v>
      </c>
      <c r="AA372">
        <f>Tabela3[[#This Row],[2º trim/2025]]</f>
        <v>0</v>
      </c>
      <c r="AB372">
        <f>Tabela3[[#This Row],[3º trim/2025]]</f>
        <v>0</v>
      </c>
      <c r="AC372">
        <f>Tabela3[[#This Row],[4º trim/2025]]</f>
        <v>0</v>
      </c>
    </row>
    <row r="373" spans="1:29" ht="30" x14ac:dyDescent="0.25">
      <c r="A373" s="293">
        <f>Tabela3[[#This Row],[MODALIDADE]]</f>
        <v>0</v>
      </c>
      <c r="B373" s="293">
        <f>Tabela3[[#This Row],[ID DA PLANILHA]]</f>
        <v>372</v>
      </c>
      <c r="C373" s="293">
        <f>Tabela3[[#This Row],[ANO]]</f>
        <v>1</v>
      </c>
      <c r="D373" s="293">
        <f>Tabela3[[#This Row],[SEI]]</f>
        <v>0</v>
      </c>
      <c r="E373" s="294" t="str">
        <f>Tabela3[[#This Row],[NOME DO Curso]]</f>
        <v>Webinário - Coronavírus - Prevenção em casa, no trabalho e perspectivas futuras</v>
      </c>
      <c r="F373" s="294">
        <f>Tabela3[[#This Row],[NENHUMA CLASSIFICAÇÃO COPILOT]]</f>
        <v>0</v>
      </c>
      <c r="G373">
        <f>Tabela3[[#This Row],[Capacitação em Direitos Humanos, Gênero, Raça e Etnia; e em Depoimento Especial" - 0148945-13.2024.8.16.6000]]</f>
        <v>0</v>
      </c>
      <c r="H373">
        <f>Tabela3[[#This Row],[Justiça Restaurativa - 0148919-15.2024.8.16.6000]]</f>
        <v>0</v>
      </c>
      <c r="I373">
        <f>Tabela3[[#This Row],[Capacitação de Facilitadores 0148959-94.2024.8.16.6000]]</f>
        <v>0</v>
      </c>
      <c r="J373">
        <f>Tabela3[[#This Row],[Acessibilidade e Inclusão - 0148938-21.2024.8.16.6000]]</f>
        <v>0</v>
      </c>
      <c r="K373">
        <f>Tabela3[[#This Row],[Política de Prevenção e Enfrentamento do Assédio Moral, do Assédio Sexual e da Discriminação.0148908-83.2024.8.16.6000]]</f>
        <v>0</v>
      </c>
      <c r="L373">
        <f>Tabela3[[#This Row],[SOCIOAMBIENTAL]]</f>
        <v>0</v>
      </c>
      <c r="M373">
        <f>Tabela3[[#This Row],[SUSTENTABILIDADE
https://portal.tjpr.jus.br/portletforms/frm.do?idFormulario=7430
0017859-16.2024.8.16.6000]]</f>
        <v>0</v>
      </c>
      <c r="N373">
        <f>Tabela3[[#This Row],[CURSO PARA MAGISTRADOS]]</f>
        <v>0</v>
      </c>
      <c r="O373">
        <f>Tabela3[[#This Row],[LIVRO DE REGISTRO]]</f>
        <v>0</v>
      </c>
      <c r="P373">
        <f>Tabela3[[#This Row],[DATA DO ULTIMO REGISTRO]]</f>
        <v>0</v>
      </c>
      <c r="Q373">
        <f>Tabela3[[#This Row],[REG DE INSTRUTORES2]]</f>
        <v>0</v>
      </c>
      <c r="R373">
        <f>Tabela3[[#This Row],[REGISTRO DE INSTRUTORES NO SEI]]</f>
        <v>0</v>
      </c>
      <c r="S373">
        <f>Tabela3[[#This Row],[2021]]</f>
        <v>0</v>
      </c>
      <c r="T373">
        <f>Tabela3[[#This Row],[2022]]</f>
        <v>0</v>
      </c>
      <c r="U373">
        <f>Tabela3[[#This Row],[2023]]</f>
        <v>0</v>
      </c>
      <c r="V373">
        <f>Tabela3[[#This Row],[REGISTRO NO SEI/2024]]</f>
        <v>0</v>
      </c>
      <c r="W373">
        <f>Tabela3[[#This Row],[2024]]</f>
        <v>0</v>
      </c>
      <c r="X373">
        <f>Tabela3[[#This Row],[REGISTRO NO SEI/2025]]</f>
        <v>0</v>
      </c>
      <c r="Y373">
        <f>Tabela3[[#This Row],[TOTAL CERTIFICADOS EMITIDOS/2025]]</f>
        <v>0</v>
      </c>
      <c r="Z373">
        <f>Tabela3[[#This Row],[1º trim/2025]]</f>
        <v>0</v>
      </c>
      <c r="AA373">
        <f>Tabela3[[#This Row],[2º trim/2025]]</f>
        <v>0</v>
      </c>
      <c r="AB373">
        <f>Tabela3[[#This Row],[3º trim/2025]]</f>
        <v>0</v>
      </c>
      <c r="AC373">
        <f>Tabela3[[#This Row],[4º trim/2025]]</f>
        <v>0</v>
      </c>
    </row>
    <row r="374" spans="1:29" x14ac:dyDescent="0.25">
      <c r="A374" s="293">
        <f>Tabela3[[#This Row],[MODALIDADE]]</f>
        <v>0</v>
      </c>
      <c r="B374" s="293">
        <f>Tabela3[[#This Row],[ID DA PLANILHA]]</f>
        <v>373</v>
      </c>
      <c r="C374" s="293">
        <f>Tabela3[[#This Row],[ANO]]</f>
        <v>1</v>
      </c>
      <c r="D374" s="293">
        <f>Tabela3[[#This Row],[SEI]]</f>
        <v>0</v>
      </c>
      <c r="E374" s="294" t="str">
        <f>Tabela3[[#This Row],[NOME DO Curso]]</f>
        <v>Webinário - COVID19</v>
      </c>
      <c r="F374" s="294">
        <f>Tabela3[[#This Row],[NENHUMA CLASSIFICAÇÃO COPILOT]]</f>
        <v>0</v>
      </c>
      <c r="G374">
        <f>Tabela3[[#This Row],[Capacitação em Direitos Humanos, Gênero, Raça e Etnia; e em Depoimento Especial" - 0148945-13.2024.8.16.6000]]</f>
        <v>0</v>
      </c>
      <c r="H374">
        <f>Tabela3[[#This Row],[Justiça Restaurativa - 0148919-15.2024.8.16.6000]]</f>
        <v>0</v>
      </c>
      <c r="I374">
        <f>Tabela3[[#This Row],[Capacitação de Facilitadores 0148959-94.2024.8.16.6000]]</f>
        <v>0</v>
      </c>
      <c r="J374">
        <f>Tabela3[[#This Row],[Acessibilidade e Inclusão - 0148938-21.2024.8.16.6000]]</f>
        <v>0</v>
      </c>
      <c r="K374">
        <f>Tabela3[[#This Row],[Política de Prevenção e Enfrentamento do Assédio Moral, do Assédio Sexual e da Discriminação.0148908-83.2024.8.16.6000]]</f>
        <v>0</v>
      </c>
      <c r="L374">
        <f>Tabela3[[#This Row],[SOCIOAMBIENTAL]]</f>
        <v>0</v>
      </c>
      <c r="M374">
        <f>Tabela3[[#This Row],[SUSTENTABILIDADE
https://portal.tjpr.jus.br/portletforms/frm.do?idFormulario=7430
0017859-16.2024.8.16.6000]]</f>
        <v>0</v>
      </c>
      <c r="N374">
        <f>Tabela3[[#This Row],[CURSO PARA MAGISTRADOS]]</f>
        <v>0</v>
      </c>
      <c r="O374">
        <f>Tabela3[[#This Row],[LIVRO DE REGISTRO]]</f>
        <v>0</v>
      </c>
      <c r="P374">
        <f>Tabela3[[#This Row],[DATA DO ULTIMO REGISTRO]]</f>
        <v>0</v>
      </c>
      <c r="Q374">
        <f>Tabela3[[#This Row],[REG DE INSTRUTORES2]]</f>
        <v>0</v>
      </c>
      <c r="R374">
        <f>Tabela3[[#This Row],[REGISTRO DE INSTRUTORES NO SEI]]</f>
        <v>0</v>
      </c>
      <c r="S374">
        <f>Tabela3[[#This Row],[2021]]</f>
        <v>0</v>
      </c>
      <c r="T374">
        <f>Tabela3[[#This Row],[2022]]</f>
        <v>0</v>
      </c>
      <c r="U374">
        <f>Tabela3[[#This Row],[2023]]</f>
        <v>0</v>
      </c>
      <c r="V374">
        <f>Tabela3[[#This Row],[REGISTRO NO SEI/2024]]</f>
        <v>0</v>
      </c>
      <c r="W374">
        <f>Tabela3[[#This Row],[2024]]</f>
        <v>0</v>
      </c>
      <c r="X374">
        <f>Tabela3[[#This Row],[REGISTRO NO SEI/2025]]</f>
        <v>0</v>
      </c>
      <c r="Y374">
        <f>Tabela3[[#This Row],[TOTAL CERTIFICADOS EMITIDOS/2025]]</f>
        <v>0</v>
      </c>
      <c r="Z374">
        <f>Tabela3[[#This Row],[1º trim/2025]]</f>
        <v>0</v>
      </c>
      <c r="AA374">
        <f>Tabela3[[#This Row],[2º trim/2025]]</f>
        <v>0</v>
      </c>
      <c r="AB374">
        <f>Tabela3[[#This Row],[3º trim/2025]]</f>
        <v>0</v>
      </c>
      <c r="AC374">
        <f>Tabela3[[#This Row],[4º trim/2025]]</f>
        <v>0</v>
      </c>
    </row>
    <row r="375" spans="1:29" x14ac:dyDescent="0.25">
      <c r="A375" s="293">
        <f>Tabela3[[#This Row],[MODALIDADE]]</f>
        <v>0</v>
      </c>
      <c r="B375" s="293">
        <f>Tabela3[[#This Row],[ID DA PLANILHA]]</f>
        <v>374</v>
      </c>
      <c r="C375" s="293">
        <f>Tabela3[[#This Row],[ANO]]</f>
        <v>1</v>
      </c>
      <c r="D375" s="293">
        <f>Tabela3[[#This Row],[SEI]]</f>
        <v>0</v>
      </c>
      <c r="E375" s="294" t="str">
        <f>Tabela3[[#This Row],[NOME DO Curso]]</f>
        <v>Webinário - Dia da Consciência Negra</v>
      </c>
      <c r="F375" s="294">
        <f>Tabela3[[#This Row],[NENHUMA CLASSIFICAÇÃO COPILOT]]</f>
        <v>0</v>
      </c>
      <c r="G375" t="str">
        <f>Tabela3[[#This Row],[Capacitação em Direitos Humanos, Gênero, Raça e Etnia; e em Depoimento Especial" - 0148945-13.2024.8.16.6000]]</f>
        <v>sim</v>
      </c>
      <c r="H375">
        <f>Tabela3[[#This Row],[Justiça Restaurativa - 0148919-15.2024.8.16.6000]]</f>
        <v>0</v>
      </c>
      <c r="I375">
        <f>Tabela3[[#This Row],[Capacitação de Facilitadores 0148959-94.2024.8.16.6000]]</f>
        <v>0</v>
      </c>
      <c r="J375">
        <f>Tabela3[[#This Row],[Acessibilidade e Inclusão - 0148938-21.2024.8.16.6000]]</f>
        <v>0</v>
      </c>
      <c r="K375">
        <f>Tabela3[[#This Row],[Política de Prevenção e Enfrentamento do Assédio Moral, do Assédio Sexual e da Discriminação.0148908-83.2024.8.16.6000]]</f>
        <v>0</v>
      </c>
      <c r="L375">
        <f>Tabela3[[#This Row],[SOCIOAMBIENTAL]]</f>
        <v>0</v>
      </c>
      <c r="M375">
        <f>Tabela3[[#This Row],[SUSTENTABILIDADE
https://portal.tjpr.jus.br/portletforms/frm.do?idFormulario=7430
0017859-16.2024.8.16.6000]]</f>
        <v>0</v>
      </c>
      <c r="N375">
        <f>Tabela3[[#This Row],[CURSO PARA MAGISTRADOS]]</f>
        <v>0</v>
      </c>
      <c r="O375">
        <f>Tabela3[[#This Row],[LIVRO DE REGISTRO]]</f>
        <v>0</v>
      </c>
      <c r="P375">
        <f>Tabela3[[#This Row],[DATA DO ULTIMO REGISTRO]]</f>
        <v>0</v>
      </c>
      <c r="Q375">
        <f>Tabela3[[#This Row],[REG DE INSTRUTORES2]]</f>
        <v>0</v>
      </c>
      <c r="R375">
        <f>Tabela3[[#This Row],[REGISTRO DE INSTRUTORES NO SEI]]</f>
        <v>0</v>
      </c>
      <c r="S375">
        <f>Tabela3[[#This Row],[2021]]</f>
        <v>0</v>
      </c>
      <c r="T375">
        <f>Tabela3[[#This Row],[2022]]</f>
        <v>0</v>
      </c>
      <c r="U375">
        <f>Tabela3[[#This Row],[2023]]</f>
        <v>0</v>
      </c>
      <c r="V375">
        <f>Tabela3[[#This Row],[REGISTRO NO SEI/2024]]</f>
        <v>0</v>
      </c>
      <c r="W375">
        <f>Tabela3[[#This Row],[2024]]</f>
        <v>0</v>
      </c>
      <c r="X375">
        <f>Tabela3[[#This Row],[REGISTRO NO SEI/2025]]</f>
        <v>0</v>
      </c>
      <c r="Y375">
        <f>Tabela3[[#This Row],[TOTAL CERTIFICADOS EMITIDOS/2025]]</f>
        <v>0</v>
      </c>
      <c r="Z375">
        <f>Tabela3[[#This Row],[1º trim/2025]]</f>
        <v>0</v>
      </c>
      <c r="AA375">
        <f>Tabela3[[#This Row],[2º trim/2025]]</f>
        <v>0</v>
      </c>
      <c r="AB375">
        <f>Tabela3[[#This Row],[3º trim/2025]]</f>
        <v>0</v>
      </c>
      <c r="AC375">
        <f>Tabela3[[#This Row],[4º trim/2025]]</f>
        <v>0</v>
      </c>
    </row>
    <row r="376" spans="1:29" ht="30" x14ac:dyDescent="0.25">
      <c r="A376" s="293">
        <f>Tabela3[[#This Row],[MODALIDADE]]</f>
        <v>0</v>
      </c>
      <c r="B376" s="293">
        <f>Tabela3[[#This Row],[ID DA PLANILHA]]</f>
        <v>375</v>
      </c>
      <c r="C376" s="293">
        <f>Tabela3[[#This Row],[ANO]]</f>
        <v>1</v>
      </c>
      <c r="D376" s="293">
        <f>Tabela3[[#This Row],[SEI]]</f>
        <v>0</v>
      </c>
      <c r="E376" s="294" t="str">
        <f>Tabela3[[#This Row],[NOME DO Curso]]</f>
        <v>Webinário - Diálogos interprofissionais: a co-construção de referenciais técnicos para a atuação de psicólogas(os) e assistentes sociais no TJPR</v>
      </c>
      <c r="F376" s="294">
        <f>Tabela3[[#This Row],[NENHUMA CLASSIFICAÇÃO COPILOT]]</f>
        <v>0</v>
      </c>
      <c r="G376">
        <f>Tabela3[[#This Row],[Capacitação em Direitos Humanos, Gênero, Raça e Etnia; e em Depoimento Especial" - 0148945-13.2024.8.16.6000]]</f>
        <v>0</v>
      </c>
      <c r="H376">
        <f>Tabela3[[#This Row],[Justiça Restaurativa - 0148919-15.2024.8.16.6000]]</f>
        <v>0</v>
      </c>
      <c r="I376">
        <f>Tabela3[[#This Row],[Capacitação de Facilitadores 0148959-94.2024.8.16.6000]]</f>
        <v>0</v>
      </c>
      <c r="J376">
        <f>Tabela3[[#This Row],[Acessibilidade e Inclusão - 0148938-21.2024.8.16.6000]]</f>
        <v>0</v>
      </c>
      <c r="K376">
        <f>Tabela3[[#This Row],[Política de Prevenção e Enfrentamento do Assédio Moral, do Assédio Sexual e da Discriminação.0148908-83.2024.8.16.6000]]</f>
        <v>0</v>
      </c>
      <c r="L376">
        <f>Tabela3[[#This Row],[SOCIOAMBIENTAL]]</f>
        <v>0</v>
      </c>
      <c r="M376">
        <f>Tabela3[[#This Row],[SUSTENTABILIDADE
https://portal.tjpr.jus.br/portletforms/frm.do?idFormulario=7430
0017859-16.2024.8.16.6000]]</f>
        <v>0</v>
      </c>
      <c r="N376">
        <f>Tabela3[[#This Row],[CURSO PARA MAGISTRADOS]]</f>
        <v>0</v>
      </c>
      <c r="O376">
        <f>Tabela3[[#This Row],[LIVRO DE REGISTRO]]</f>
        <v>0</v>
      </c>
      <c r="P376">
        <f>Tabela3[[#This Row],[DATA DO ULTIMO REGISTRO]]</f>
        <v>0</v>
      </c>
      <c r="Q376">
        <f>Tabela3[[#This Row],[REG DE INSTRUTORES2]]</f>
        <v>0</v>
      </c>
      <c r="R376">
        <f>Tabela3[[#This Row],[REGISTRO DE INSTRUTORES NO SEI]]</f>
        <v>0</v>
      </c>
      <c r="S376">
        <f>Tabela3[[#This Row],[2021]]</f>
        <v>0</v>
      </c>
      <c r="T376">
        <f>Tabela3[[#This Row],[2022]]</f>
        <v>0</v>
      </c>
      <c r="U376">
        <f>Tabela3[[#This Row],[2023]]</f>
        <v>0</v>
      </c>
      <c r="V376">
        <f>Tabela3[[#This Row],[REGISTRO NO SEI/2024]]</f>
        <v>0</v>
      </c>
      <c r="W376">
        <f>Tabela3[[#This Row],[2024]]</f>
        <v>0</v>
      </c>
      <c r="X376">
        <f>Tabela3[[#This Row],[REGISTRO NO SEI/2025]]</f>
        <v>0</v>
      </c>
      <c r="Y376">
        <f>Tabela3[[#This Row],[TOTAL CERTIFICADOS EMITIDOS/2025]]</f>
        <v>0</v>
      </c>
      <c r="Z376">
        <f>Tabela3[[#This Row],[1º trim/2025]]</f>
        <v>0</v>
      </c>
      <c r="AA376">
        <f>Tabela3[[#This Row],[2º trim/2025]]</f>
        <v>0</v>
      </c>
      <c r="AB376">
        <f>Tabela3[[#This Row],[3º trim/2025]]</f>
        <v>0</v>
      </c>
      <c r="AC376">
        <f>Tabela3[[#This Row],[4º trim/2025]]</f>
        <v>0</v>
      </c>
    </row>
    <row r="377" spans="1:29" x14ac:dyDescent="0.25">
      <c r="A377" s="293">
        <f>Tabela3[[#This Row],[MODALIDADE]]</f>
        <v>0</v>
      </c>
      <c r="B377" s="293">
        <f>Tabela3[[#This Row],[ID DA PLANILHA]]</f>
        <v>376</v>
      </c>
      <c r="C377" s="293">
        <f>Tabela3[[#This Row],[ANO]]</f>
        <v>1</v>
      </c>
      <c r="D377" s="293">
        <f>Tabela3[[#This Row],[SEI]]</f>
        <v>0</v>
      </c>
      <c r="E377" s="294" t="str">
        <f>Tabela3[[#This Row],[NOME DO Curso]]</f>
        <v>Webinário - Distanciamento social: como manter a mente saudável</v>
      </c>
      <c r="F377" s="294">
        <f>Tabela3[[#This Row],[NENHUMA CLASSIFICAÇÃO COPILOT]]</f>
        <v>0</v>
      </c>
      <c r="G377">
        <f>Tabela3[[#This Row],[Capacitação em Direitos Humanos, Gênero, Raça e Etnia; e em Depoimento Especial" - 0148945-13.2024.8.16.6000]]</f>
        <v>0</v>
      </c>
      <c r="H377">
        <f>Tabela3[[#This Row],[Justiça Restaurativa - 0148919-15.2024.8.16.6000]]</f>
        <v>0</v>
      </c>
      <c r="I377">
        <f>Tabela3[[#This Row],[Capacitação de Facilitadores 0148959-94.2024.8.16.6000]]</f>
        <v>0</v>
      </c>
      <c r="J377">
        <f>Tabela3[[#This Row],[Acessibilidade e Inclusão - 0148938-21.2024.8.16.6000]]</f>
        <v>0</v>
      </c>
      <c r="K377">
        <f>Tabela3[[#This Row],[Política de Prevenção e Enfrentamento do Assédio Moral, do Assédio Sexual e da Discriminação.0148908-83.2024.8.16.6000]]</f>
        <v>0</v>
      </c>
      <c r="L377">
        <f>Tabela3[[#This Row],[SOCIOAMBIENTAL]]</f>
        <v>0</v>
      </c>
      <c r="M377">
        <f>Tabela3[[#This Row],[SUSTENTABILIDADE
https://portal.tjpr.jus.br/portletforms/frm.do?idFormulario=7430
0017859-16.2024.8.16.6000]]</f>
        <v>0</v>
      </c>
      <c r="N377">
        <f>Tabela3[[#This Row],[CURSO PARA MAGISTRADOS]]</f>
        <v>0</v>
      </c>
      <c r="O377">
        <f>Tabela3[[#This Row],[LIVRO DE REGISTRO]]</f>
        <v>0</v>
      </c>
      <c r="P377">
        <f>Tabela3[[#This Row],[DATA DO ULTIMO REGISTRO]]</f>
        <v>0</v>
      </c>
      <c r="Q377">
        <f>Tabela3[[#This Row],[REG DE INSTRUTORES2]]</f>
        <v>0</v>
      </c>
      <c r="R377">
        <f>Tabela3[[#This Row],[REGISTRO DE INSTRUTORES NO SEI]]</f>
        <v>0</v>
      </c>
      <c r="S377">
        <f>Tabela3[[#This Row],[2021]]</f>
        <v>0</v>
      </c>
      <c r="T377">
        <f>Tabela3[[#This Row],[2022]]</f>
        <v>0</v>
      </c>
      <c r="U377">
        <f>Tabela3[[#This Row],[2023]]</f>
        <v>0</v>
      </c>
      <c r="V377">
        <f>Tabela3[[#This Row],[REGISTRO NO SEI/2024]]</f>
        <v>0</v>
      </c>
      <c r="W377">
        <f>Tabela3[[#This Row],[2024]]</f>
        <v>0</v>
      </c>
      <c r="X377">
        <f>Tabela3[[#This Row],[REGISTRO NO SEI/2025]]</f>
        <v>0</v>
      </c>
      <c r="Y377">
        <f>Tabela3[[#This Row],[TOTAL CERTIFICADOS EMITIDOS/2025]]</f>
        <v>0</v>
      </c>
      <c r="Z377">
        <f>Tabela3[[#This Row],[1º trim/2025]]</f>
        <v>0</v>
      </c>
      <c r="AA377">
        <f>Tabela3[[#This Row],[2º trim/2025]]</f>
        <v>0</v>
      </c>
      <c r="AB377">
        <f>Tabela3[[#This Row],[3º trim/2025]]</f>
        <v>0</v>
      </c>
      <c r="AC377">
        <f>Tabela3[[#This Row],[4º trim/2025]]</f>
        <v>0</v>
      </c>
    </row>
    <row r="378" spans="1:29" x14ac:dyDescent="0.25">
      <c r="A378" s="293">
        <f>Tabela3[[#This Row],[MODALIDADE]]</f>
        <v>0</v>
      </c>
      <c r="B378" s="293">
        <f>Tabela3[[#This Row],[ID DA PLANILHA]]</f>
        <v>377</v>
      </c>
      <c r="C378" s="293">
        <f>Tabela3[[#This Row],[ANO]]</f>
        <v>1</v>
      </c>
      <c r="D378" s="293">
        <f>Tabela3[[#This Row],[SEI]]</f>
        <v>0</v>
      </c>
      <c r="E378" s="294" t="str">
        <f>Tabela3[[#This Row],[NOME DO Curso]]</f>
        <v>Webinário - Innovation Today - Judiciário pós-pandemia</v>
      </c>
      <c r="F378" s="294">
        <f>Tabela3[[#This Row],[NENHUMA CLASSIFICAÇÃO COPILOT]]</f>
        <v>0</v>
      </c>
      <c r="G378">
        <f>Tabela3[[#This Row],[Capacitação em Direitos Humanos, Gênero, Raça e Etnia; e em Depoimento Especial" - 0148945-13.2024.8.16.6000]]</f>
        <v>0</v>
      </c>
      <c r="H378">
        <f>Tabela3[[#This Row],[Justiça Restaurativa - 0148919-15.2024.8.16.6000]]</f>
        <v>0</v>
      </c>
      <c r="I378">
        <f>Tabela3[[#This Row],[Capacitação de Facilitadores 0148959-94.2024.8.16.6000]]</f>
        <v>0</v>
      </c>
      <c r="J378">
        <f>Tabela3[[#This Row],[Acessibilidade e Inclusão - 0148938-21.2024.8.16.6000]]</f>
        <v>0</v>
      </c>
      <c r="K378">
        <f>Tabela3[[#This Row],[Política de Prevenção e Enfrentamento do Assédio Moral, do Assédio Sexual e da Discriminação.0148908-83.2024.8.16.6000]]</f>
        <v>0</v>
      </c>
      <c r="L378">
        <f>Tabela3[[#This Row],[SOCIOAMBIENTAL]]</f>
        <v>0</v>
      </c>
      <c r="M378">
        <f>Tabela3[[#This Row],[SUSTENTABILIDADE
https://portal.tjpr.jus.br/portletforms/frm.do?idFormulario=7430
0017859-16.2024.8.16.6000]]</f>
        <v>0</v>
      </c>
      <c r="N378">
        <f>Tabela3[[#This Row],[CURSO PARA MAGISTRADOS]]</f>
        <v>0</v>
      </c>
      <c r="O378">
        <f>Tabela3[[#This Row],[LIVRO DE REGISTRO]]</f>
        <v>0</v>
      </c>
      <c r="P378">
        <f>Tabela3[[#This Row],[DATA DO ULTIMO REGISTRO]]</f>
        <v>0</v>
      </c>
      <c r="Q378">
        <f>Tabela3[[#This Row],[REG DE INSTRUTORES2]]</f>
        <v>0</v>
      </c>
      <c r="R378">
        <f>Tabela3[[#This Row],[REGISTRO DE INSTRUTORES NO SEI]]</f>
        <v>0</v>
      </c>
      <c r="S378">
        <f>Tabela3[[#This Row],[2021]]</f>
        <v>0</v>
      </c>
      <c r="T378">
        <f>Tabela3[[#This Row],[2022]]</f>
        <v>0</v>
      </c>
      <c r="U378">
        <f>Tabela3[[#This Row],[2023]]</f>
        <v>0</v>
      </c>
      <c r="V378">
        <f>Tabela3[[#This Row],[REGISTRO NO SEI/2024]]</f>
        <v>0</v>
      </c>
      <c r="W378">
        <f>Tabela3[[#This Row],[2024]]</f>
        <v>0</v>
      </c>
      <c r="X378">
        <f>Tabela3[[#This Row],[REGISTRO NO SEI/2025]]</f>
        <v>0</v>
      </c>
      <c r="Y378">
        <f>Tabela3[[#This Row],[TOTAL CERTIFICADOS EMITIDOS/2025]]</f>
        <v>0</v>
      </c>
      <c r="Z378">
        <f>Tabela3[[#This Row],[1º trim/2025]]</f>
        <v>0</v>
      </c>
      <c r="AA378">
        <f>Tabela3[[#This Row],[2º trim/2025]]</f>
        <v>0</v>
      </c>
      <c r="AB378">
        <f>Tabela3[[#This Row],[3º trim/2025]]</f>
        <v>0</v>
      </c>
      <c r="AC378">
        <f>Tabela3[[#This Row],[4º trim/2025]]</f>
        <v>0</v>
      </c>
    </row>
    <row r="379" spans="1:29" x14ac:dyDescent="0.25">
      <c r="A379" s="293">
        <f>Tabela3[[#This Row],[MODALIDADE]]</f>
        <v>0</v>
      </c>
      <c r="B379" s="293">
        <f>Tabela3[[#This Row],[ID DA PLANILHA]]</f>
        <v>378</v>
      </c>
      <c r="C379" s="293">
        <f>Tabela3[[#This Row],[ANO]]</f>
        <v>1</v>
      </c>
      <c r="D379" s="293">
        <f>Tabela3[[#This Row],[SEI]]</f>
        <v>0</v>
      </c>
      <c r="E379" s="294" t="str">
        <f>Tabela3[[#This Row],[NOME DO Curso]]</f>
        <v>Webinário - Inteligencia Artificial y Seguridad Juridica</v>
      </c>
      <c r="F379" s="294">
        <f>Tabela3[[#This Row],[NENHUMA CLASSIFICAÇÃO COPILOT]]</f>
        <v>0</v>
      </c>
      <c r="G379">
        <f>Tabela3[[#This Row],[Capacitação em Direitos Humanos, Gênero, Raça e Etnia; e em Depoimento Especial" - 0148945-13.2024.8.16.6000]]</f>
        <v>0</v>
      </c>
      <c r="H379">
        <f>Tabela3[[#This Row],[Justiça Restaurativa - 0148919-15.2024.8.16.6000]]</f>
        <v>0</v>
      </c>
      <c r="I379">
        <f>Tabela3[[#This Row],[Capacitação de Facilitadores 0148959-94.2024.8.16.6000]]</f>
        <v>0</v>
      </c>
      <c r="J379">
        <f>Tabela3[[#This Row],[Acessibilidade e Inclusão - 0148938-21.2024.8.16.6000]]</f>
        <v>0</v>
      </c>
      <c r="K379">
        <f>Tabela3[[#This Row],[Política de Prevenção e Enfrentamento do Assédio Moral, do Assédio Sexual e da Discriminação.0148908-83.2024.8.16.6000]]</f>
        <v>0</v>
      </c>
      <c r="L379">
        <f>Tabela3[[#This Row],[SOCIOAMBIENTAL]]</f>
        <v>0</v>
      </c>
      <c r="M379">
        <f>Tabela3[[#This Row],[SUSTENTABILIDADE
https://portal.tjpr.jus.br/portletforms/frm.do?idFormulario=7430
0017859-16.2024.8.16.6000]]</f>
        <v>0</v>
      </c>
      <c r="N379">
        <f>Tabela3[[#This Row],[CURSO PARA MAGISTRADOS]]</f>
        <v>0</v>
      </c>
      <c r="O379">
        <f>Tabela3[[#This Row],[LIVRO DE REGISTRO]]</f>
        <v>0</v>
      </c>
      <c r="P379">
        <f>Tabela3[[#This Row],[DATA DO ULTIMO REGISTRO]]</f>
        <v>0</v>
      </c>
      <c r="Q379">
        <f>Tabela3[[#This Row],[REG DE INSTRUTORES2]]</f>
        <v>0</v>
      </c>
      <c r="R379">
        <f>Tabela3[[#This Row],[REGISTRO DE INSTRUTORES NO SEI]]</f>
        <v>0</v>
      </c>
      <c r="S379">
        <f>Tabela3[[#This Row],[2021]]</f>
        <v>0</v>
      </c>
      <c r="T379">
        <f>Tabela3[[#This Row],[2022]]</f>
        <v>0</v>
      </c>
      <c r="U379">
        <f>Tabela3[[#This Row],[2023]]</f>
        <v>0</v>
      </c>
      <c r="V379">
        <f>Tabela3[[#This Row],[REGISTRO NO SEI/2024]]</f>
        <v>0</v>
      </c>
      <c r="W379">
        <f>Tabela3[[#This Row],[2024]]</f>
        <v>0</v>
      </c>
      <c r="X379">
        <f>Tabela3[[#This Row],[REGISTRO NO SEI/2025]]</f>
        <v>0</v>
      </c>
      <c r="Y379">
        <f>Tabela3[[#This Row],[TOTAL CERTIFICADOS EMITIDOS/2025]]</f>
        <v>0</v>
      </c>
      <c r="Z379">
        <f>Tabela3[[#This Row],[1º trim/2025]]</f>
        <v>0</v>
      </c>
      <c r="AA379">
        <f>Tabela3[[#This Row],[2º trim/2025]]</f>
        <v>0</v>
      </c>
      <c r="AB379">
        <f>Tabela3[[#This Row],[3º trim/2025]]</f>
        <v>0</v>
      </c>
      <c r="AC379">
        <f>Tabela3[[#This Row],[4º trim/2025]]</f>
        <v>0</v>
      </c>
    </row>
    <row r="380" spans="1:29" x14ac:dyDescent="0.25">
      <c r="A380" s="293">
        <f>Tabela3[[#This Row],[MODALIDADE]]</f>
        <v>0</v>
      </c>
      <c r="B380" s="293">
        <f>Tabela3[[#This Row],[ID DA PLANILHA]]</f>
        <v>379</v>
      </c>
      <c r="C380" s="293">
        <f>Tabela3[[#This Row],[ANO]]</f>
        <v>1</v>
      </c>
      <c r="D380" s="293">
        <f>Tabela3[[#This Row],[SEI]]</f>
        <v>0</v>
      </c>
      <c r="E380" s="294" t="str">
        <f>Tabela3[[#This Row],[NOME DO Curso]]</f>
        <v>Webinário - Investimentos com foco no perfil do servidor público</v>
      </c>
      <c r="F380" s="294">
        <f>Tabela3[[#This Row],[NENHUMA CLASSIFICAÇÃO COPILOT]]</f>
        <v>0</v>
      </c>
      <c r="G380">
        <f>Tabela3[[#This Row],[Capacitação em Direitos Humanos, Gênero, Raça e Etnia; e em Depoimento Especial" - 0148945-13.2024.8.16.6000]]</f>
        <v>0</v>
      </c>
      <c r="H380">
        <f>Tabela3[[#This Row],[Justiça Restaurativa - 0148919-15.2024.8.16.6000]]</f>
        <v>0</v>
      </c>
      <c r="I380">
        <f>Tabela3[[#This Row],[Capacitação de Facilitadores 0148959-94.2024.8.16.6000]]</f>
        <v>0</v>
      </c>
      <c r="J380">
        <f>Tabela3[[#This Row],[Acessibilidade e Inclusão - 0148938-21.2024.8.16.6000]]</f>
        <v>0</v>
      </c>
      <c r="K380">
        <f>Tabela3[[#This Row],[Política de Prevenção e Enfrentamento do Assédio Moral, do Assédio Sexual e da Discriminação.0148908-83.2024.8.16.6000]]</f>
        <v>0</v>
      </c>
      <c r="L380">
        <f>Tabela3[[#This Row],[SOCIOAMBIENTAL]]</f>
        <v>0</v>
      </c>
      <c r="M380">
        <f>Tabela3[[#This Row],[SUSTENTABILIDADE
https://portal.tjpr.jus.br/portletforms/frm.do?idFormulario=7430
0017859-16.2024.8.16.6000]]</f>
        <v>0</v>
      </c>
      <c r="N380">
        <f>Tabela3[[#This Row],[CURSO PARA MAGISTRADOS]]</f>
        <v>0</v>
      </c>
      <c r="O380">
        <f>Tabela3[[#This Row],[LIVRO DE REGISTRO]]</f>
        <v>0</v>
      </c>
      <c r="P380">
        <f>Tabela3[[#This Row],[DATA DO ULTIMO REGISTRO]]</f>
        <v>0</v>
      </c>
      <c r="Q380">
        <f>Tabela3[[#This Row],[REG DE INSTRUTORES2]]</f>
        <v>0</v>
      </c>
      <c r="R380">
        <f>Tabela3[[#This Row],[REGISTRO DE INSTRUTORES NO SEI]]</f>
        <v>0</v>
      </c>
      <c r="S380">
        <f>Tabela3[[#This Row],[2021]]</f>
        <v>0</v>
      </c>
      <c r="T380">
        <f>Tabela3[[#This Row],[2022]]</f>
        <v>0</v>
      </c>
      <c r="U380">
        <f>Tabela3[[#This Row],[2023]]</f>
        <v>0</v>
      </c>
      <c r="V380">
        <f>Tabela3[[#This Row],[REGISTRO NO SEI/2024]]</f>
        <v>0</v>
      </c>
      <c r="W380">
        <f>Tabela3[[#This Row],[2024]]</f>
        <v>0</v>
      </c>
      <c r="X380">
        <f>Tabela3[[#This Row],[REGISTRO NO SEI/2025]]</f>
        <v>0</v>
      </c>
      <c r="Y380">
        <f>Tabela3[[#This Row],[TOTAL CERTIFICADOS EMITIDOS/2025]]</f>
        <v>0</v>
      </c>
      <c r="Z380">
        <f>Tabela3[[#This Row],[1º trim/2025]]</f>
        <v>0</v>
      </c>
      <c r="AA380">
        <f>Tabela3[[#This Row],[2º trim/2025]]</f>
        <v>0</v>
      </c>
      <c r="AB380">
        <f>Tabela3[[#This Row],[3º trim/2025]]</f>
        <v>0</v>
      </c>
      <c r="AC380">
        <f>Tabela3[[#This Row],[4º trim/2025]]</f>
        <v>0</v>
      </c>
    </row>
    <row r="381" spans="1:29" ht="30" x14ac:dyDescent="0.25">
      <c r="A381" s="293">
        <f>Tabela3[[#This Row],[MODALIDADE]]</f>
        <v>0</v>
      </c>
      <c r="B381" s="293">
        <f>Tabela3[[#This Row],[ID DA PLANILHA]]</f>
        <v>380</v>
      </c>
      <c r="C381" s="293">
        <f>Tabela3[[#This Row],[ANO]]</f>
        <v>1</v>
      </c>
      <c r="D381" s="293">
        <f>Tabela3[[#This Row],[SEI]]</f>
        <v>0</v>
      </c>
      <c r="E381" s="294" t="str">
        <f>Tabela3[[#This Row],[NOME DO Curso]]</f>
        <v>Webinário - Magistratura paranaense e o incremento da política judiciária no atendimento à mulher</v>
      </c>
      <c r="F381" s="294">
        <f>Tabela3[[#This Row],[NENHUMA CLASSIFICAÇÃO COPILOT]]</f>
        <v>0</v>
      </c>
      <c r="G381">
        <f>Tabela3[[#This Row],[Capacitação em Direitos Humanos, Gênero, Raça e Etnia; e em Depoimento Especial" - 0148945-13.2024.8.16.6000]]</f>
        <v>0</v>
      </c>
      <c r="H381">
        <f>Tabela3[[#This Row],[Justiça Restaurativa - 0148919-15.2024.8.16.6000]]</f>
        <v>0</v>
      </c>
      <c r="I381">
        <f>Tabela3[[#This Row],[Capacitação de Facilitadores 0148959-94.2024.8.16.6000]]</f>
        <v>0</v>
      </c>
      <c r="J381">
        <f>Tabela3[[#This Row],[Acessibilidade e Inclusão - 0148938-21.2024.8.16.6000]]</f>
        <v>0</v>
      </c>
      <c r="K381">
        <f>Tabela3[[#This Row],[Política de Prevenção e Enfrentamento do Assédio Moral, do Assédio Sexual e da Discriminação.0148908-83.2024.8.16.6000]]</f>
        <v>0</v>
      </c>
      <c r="L381">
        <f>Tabela3[[#This Row],[SOCIOAMBIENTAL]]</f>
        <v>0</v>
      </c>
      <c r="M381">
        <f>Tabela3[[#This Row],[SUSTENTABILIDADE
https://portal.tjpr.jus.br/portletforms/frm.do?idFormulario=7430
0017859-16.2024.8.16.6000]]</f>
        <v>0</v>
      </c>
      <c r="N381">
        <f>Tabela3[[#This Row],[CURSO PARA MAGISTRADOS]]</f>
        <v>0</v>
      </c>
      <c r="O381">
        <f>Tabela3[[#This Row],[LIVRO DE REGISTRO]]</f>
        <v>0</v>
      </c>
      <c r="P381">
        <f>Tabela3[[#This Row],[DATA DO ULTIMO REGISTRO]]</f>
        <v>0</v>
      </c>
      <c r="Q381">
        <f>Tabela3[[#This Row],[REG DE INSTRUTORES2]]</f>
        <v>0</v>
      </c>
      <c r="R381">
        <f>Tabela3[[#This Row],[REGISTRO DE INSTRUTORES NO SEI]]</f>
        <v>0</v>
      </c>
      <c r="S381">
        <f>Tabela3[[#This Row],[2021]]</f>
        <v>0</v>
      </c>
      <c r="T381">
        <f>Tabela3[[#This Row],[2022]]</f>
        <v>0</v>
      </c>
      <c r="U381">
        <f>Tabela3[[#This Row],[2023]]</f>
        <v>0</v>
      </c>
      <c r="V381">
        <f>Tabela3[[#This Row],[REGISTRO NO SEI/2024]]</f>
        <v>0</v>
      </c>
      <c r="W381">
        <f>Tabela3[[#This Row],[2024]]</f>
        <v>0</v>
      </c>
      <c r="X381">
        <f>Tabela3[[#This Row],[REGISTRO NO SEI/2025]]</f>
        <v>0</v>
      </c>
      <c r="Y381">
        <f>Tabela3[[#This Row],[TOTAL CERTIFICADOS EMITIDOS/2025]]</f>
        <v>0</v>
      </c>
      <c r="Z381">
        <f>Tabela3[[#This Row],[1º trim/2025]]</f>
        <v>0</v>
      </c>
      <c r="AA381">
        <f>Tabela3[[#This Row],[2º trim/2025]]</f>
        <v>0</v>
      </c>
      <c r="AB381">
        <f>Tabela3[[#This Row],[3º trim/2025]]</f>
        <v>0</v>
      </c>
      <c r="AC381">
        <f>Tabela3[[#This Row],[4º trim/2025]]</f>
        <v>0</v>
      </c>
    </row>
    <row r="382" spans="1:29" x14ac:dyDescent="0.25">
      <c r="A382" s="293">
        <f>Tabela3[[#This Row],[MODALIDADE]]</f>
        <v>0</v>
      </c>
      <c r="B382" s="293">
        <f>Tabela3[[#This Row],[ID DA PLANILHA]]</f>
        <v>381</v>
      </c>
      <c r="C382" s="293">
        <f>Tabela3[[#This Row],[ANO]]</f>
        <v>1</v>
      </c>
      <c r="D382" s="293">
        <f>Tabela3[[#This Row],[SEI]]</f>
        <v>0</v>
      </c>
      <c r="E382" s="294" t="str">
        <f>Tabela3[[#This Row],[NOME DO Curso]]</f>
        <v>Webinário - Movimente-se!! Não deixe seu corpo entrar em quarentena</v>
      </c>
      <c r="F382" s="294">
        <f>Tabela3[[#This Row],[NENHUMA CLASSIFICAÇÃO COPILOT]]</f>
        <v>0</v>
      </c>
      <c r="G382">
        <f>Tabela3[[#This Row],[Capacitação em Direitos Humanos, Gênero, Raça e Etnia; e em Depoimento Especial" - 0148945-13.2024.8.16.6000]]</f>
        <v>0</v>
      </c>
      <c r="H382">
        <f>Tabela3[[#This Row],[Justiça Restaurativa - 0148919-15.2024.8.16.6000]]</f>
        <v>0</v>
      </c>
      <c r="I382">
        <f>Tabela3[[#This Row],[Capacitação de Facilitadores 0148959-94.2024.8.16.6000]]</f>
        <v>0</v>
      </c>
      <c r="J382">
        <f>Tabela3[[#This Row],[Acessibilidade e Inclusão - 0148938-21.2024.8.16.6000]]</f>
        <v>0</v>
      </c>
      <c r="K382">
        <f>Tabela3[[#This Row],[Política de Prevenção e Enfrentamento do Assédio Moral, do Assédio Sexual e da Discriminação.0148908-83.2024.8.16.6000]]</f>
        <v>0</v>
      </c>
      <c r="L382">
        <f>Tabela3[[#This Row],[SOCIOAMBIENTAL]]</f>
        <v>0</v>
      </c>
      <c r="M382">
        <f>Tabela3[[#This Row],[SUSTENTABILIDADE
https://portal.tjpr.jus.br/portletforms/frm.do?idFormulario=7430
0017859-16.2024.8.16.6000]]</f>
        <v>0</v>
      </c>
      <c r="N382">
        <f>Tabela3[[#This Row],[CURSO PARA MAGISTRADOS]]</f>
        <v>0</v>
      </c>
      <c r="O382">
        <f>Tabela3[[#This Row],[LIVRO DE REGISTRO]]</f>
        <v>0</v>
      </c>
      <c r="P382">
        <f>Tabela3[[#This Row],[DATA DO ULTIMO REGISTRO]]</f>
        <v>0</v>
      </c>
      <c r="Q382">
        <f>Tabela3[[#This Row],[REG DE INSTRUTORES2]]</f>
        <v>0</v>
      </c>
      <c r="R382">
        <f>Tabela3[[#This Row],[REGISTRO DE INSTRUTORES NO SEI]]</f>
        <v>0</v>
      </c>
      <c r="S382">
        <f>Tabela3[[#This Row],[2021]]</f>
        <v>0</v>
      </c>
      <c r="T382">
        <f>Tabela3[[#This Row],[2022]]</f>
        <v>0</v>
      </c>
      <c r="U382">
        <f>Tabela3[[#This Row],[2023]]</f>
        <v>0</v>
      </c>
      <c r="V382">
        <f>Tabela3[[#This Row],[REGISTRO NO SEI/2024]]</f>
        <v>0</v>
      </c>
      <c r="W382">
        <f>Tabela3[[#This Row],[2024]]</f>
        <v>0</v>
      </c>
      <c r="X382">
        <f>Tabela3[[#This Row],[REGISTRO NO SEI/2025]]</f>
        <v>0</v>
      </c>
      <c r="Y382">
        <f>Tabela3[[#This Row],[TOTAL CERTIFICADOS EMITIDOS/2025]]</f>
        <v>0</v>
      </c>
      <c r="Z382">
        <f>Tabela3[[#This Row],[1º trim/2025]]</f>
        <v>0</v>
      </c>
      <c r="AA382">
        <f>Tabela3[[#This Row],[2º trim/2025]]</f>
        <v>0</v>
      </c>
      <c r="AB382">
        <f>Tabela3[[#This Row],[3º trim/2025]]</f>
        <v>0</v>
      </c>
      <c r="AC382">
        <f>Tabela3[[#This Row],[4º trim/2025]]</f>
        <v>0</v>
      </c>
    </row>
    <row r="383" spans="1:29" x14ac:dyDescent="0.25">
      <c r="A383" s="293">
        <f>Tabela3[[#This Row],[MODALIDADE]]</f>
        <v>0</v>
      </c>
      <c r="B383" s="293">
        <f>Tabela3[[#This Row],[ID DA PLANILHA]]</f>
        <v>382</v>
      </c>
      <c r="C383" s="293">
        <f>Tabela3[[#This Row],[ANO]]</f>
        <v>1</v>
      </c>
      <c r="D383" s="293">
        <f>Tabela3[[#This Row],[SEI]]</f>
        <v>0</v>
      </c>
      <c r="E383" s="294" t="str">
        <f>Tabela3[[#This Row],[NOME DO Curso]]</f>
        <v>Webinário - Neuróbica: fortaleça seu cérebro, envelheça com saúde</v>
      </c>
      <c r="F383" s="294">
        <f>Tabela3[[#This Row],[NENHUMA CLASSIFICAÇÃO COPILOT]]</f>
        <v>0</v>
      </c>
      <c r="G383">
        <f>Tabela3[[#This Row],[Capacitação em Direitos Humanos, Gênero, Raça e Etnia; e em Depoimento Especial" - 0148945-13.2024.8.16.6000]]</f>
        <v>0</v>
      </c>
      <c r="H383">
        <f>Tabela3[[#This Row],[Justiça Restaurativa - 0148919-15.2024.8.16.6000]]</f>
        <v>0</v>
      </c>
      <c r="I383">
        <f>Tabela3[[#This Row],[Capacitação de Facilitadores 0148959-94.2024.8.16.6000]]</f>
        <v>0</v>
      </c>
      <c r="J383">
        <f>Tabela3[[#This Row],[Acessibilidade e Inclusão - 0148938-21.2024.8.16.6000]]</f>
        <v>0</v>
      </c>
      <c r="K383">
        <f>Tabela3[[#This Row],[Política de Prevenção e Enfrentamento do Assédio Moral, do Assédio Sexual e da Discriminação.0148908-83.2024.8.16.6000]]</f>
        <v>0</v>
      </c>
      <c r="L383">
        <f>Tabela3[[#This Row],[SOCIOAMBIENTAL]]</f>
        <v>0</v>
      </c>
      <c r="M383">
        <f>Tabela3[[#This Row],[SUSTENTABILIDADE
https://portal.tjpr.jus.br/portletforms/frm.do?idFormulario=7430
0017859-16.2024.8.16.6000]]</f>
        <v>0</v>
      </c>
      <c r="N383">
        <f>Tabela3[[#This Row],[CURSO PARA MAGISTRADOS]]</f>
        <v>0</v>
      </c>
      <c r="O383">
        <f>Tabela3[[#This Row],[LIVRO DE REGISTRO]]</f>
        <v>0</v>
      </c>
      <c r="P383">
        <f>Tabela3[[#This Row],[DATA DO ULTIMO REGISTRO]]</f>
        <v>0</v>
      </c>
      <c r="Q383">
        <f>Tabela3[[#This Row],[REG DE INSTRUTORES2]]</f>
        <v>0</v>
      </c>
      <c r="R383">
        <f>Tabela3[[#This Row],[REGISTRO DE INSTRUTORES NO SEI]]</f>
        <v>0</v>
      </c>
      <c r="S383">
        <f>Tabela3[[#This Row],[2021]]</f>
        <v>0</v>
      </c>
      <c r="T383">
        <f>Tabela3[[#This Row],[2022]]</f>
        <v>0</v>
      </c>
      <c r="U383">
        <f>Tabela3[[#This Row],[2023]]</f>
        <v>0</v>
      </c>
      <c r="V383">
        <f>Tabela3[[#This Row],[REGISTRO NO SEI/2024]]</f>
        <v>0</v>
      </c>
      <c r="W383">
        <f>Tabela3[[#This Row],[2024]]</f>
        <v>0</v>
      </c>
      <c r="X383">
        <f>Tabela3[[#This Row],[REGISTRO NO SEI/2025]]</f>
        <v>0</v>
      </c>
      <c r="Y383">
        <f>Tabela3[[#This Row],[TOTAL CERTIFICADOS EMITIDOS/2025]]</f>
        <v>0</v>
      </c>
      <c r="Z383">
        <f>Tabela3[[#This Row],[1º trim/2025]]</f>
        <v>0</v>
      </c>
      <c r="AA383">
        <f>Tabela3[[#This Row],[2º trim/2025]]</f>
        <v>0</v>
      </c>
      <c r="AB383">
        <f>Tabela3[[#This Row],[3º trim/2025]]</f>
        <v>0</v>
      </c>
      <c r="AC383">
        <f>Tabela3[[#This Row],[4º trim/2025]]</f>
        <v>0</v>
      </c>
    </row>
    <row r="384" spans="1:29" x14ac:dyDescent="0.25">
      <c r="A384" s="293">
        <f>Tabela3[[#This Row],[MODALIDADE]]</f>
        <v>0</v>
      </c>
      <c r="B384" s="293">
        <f>Tabela3[[#This Row],[ID DA PLANILHA]]</f>
        <v>383</v>
      </c>
      <c r="C384" s="293">
        <f>Tabela3[[#This Row],[ANO]]</f>
        <v>1</v>
      </c>
      <c r="D384" s="293">
        <f>Tabela3[[#This Row],[SEI]]</f>
        <v>0</v>
      </c>
      <c r="E384" s="294" t="str">
        <f>Tabela3[[#This Row],[NOME DO Curso]]</f>
        <v>Webinário - O isolamento social e o aumento da violência doméstica</v>
      </c>
      <c r="F384" s="294">
        <f>Tabela3[[#This Row],[NENHUMA CLASSIFICAÇÃO COPILOT]]</f>
        <v>0</v>
      </c>
      <c r="G384">
        <f>Tabela3[[#This Row],[Capacitação em Direitos Humanos, Gênero, Raça e Etnia; e em Depoimento Especial" - 0148945-13.2024.8.16.6000]]</f>
        <v>0</v>
      </c>
      <c r="H384">
        <f>Tabela3[[#This Row],[Justiça Restaurativa - 0148919-15.2024.8.16.6000]]</f>
        <v>0</v>
      </c>
      <c r="I384">
        <f>Tabela3[[#This Row],[Capacitação de Facilitadores 0148959-94.2024.8.16.6000]]</f>
        <v>0</v>
      </c>
      <c r="J384">
        <f>Tabela3[[#This Row],[Acessibilidade e Inclusão - 0148938-21.2024.8.16.6000]]</f>
        <v>0</v>
      </c>
      <c r="K384">
        <f>Tabela3[[#This Row],[Política de Prevenção e Enfrentamento do Assédio Moral, do Assédio Sexual e da Discriminação.0148908-83.2024.8.16.6000]]</f>
        <v>0</v>
      </c>
      <c r="L384">
        <f>Tabela3[[#This Row],[SOCIOAMBIENTAL]]</f>
        <v>0</v>
      </c>
      <c r="M384">
        <f>Tabela3[[#This Row],[SUSTENTABILIDADE
https://portal.tjpr.jus.br/portletforms/frm.do?idFormulario=7430
0017859-16.2024.8.16.6000]]</f>
        <v>0</v>
      </c>
      <c r="N384">
        <f>Tabela3[[#This Row],[CURSO PARA MAGISTRADOS]]</f>
        <v>0</v>
      </c>
      <c r="O384">
        <f>Tabela3[[#This Row],[LIVRO DE REGISTRO]]</f>
        <v>0</v>
      </c>
      <c r="P384">
        <f>Tabela3[[#This Row],[DATA DO ULTIMO REGISTRO]]</f>
        <v>0</v>
      </c>
      <c r="Q384">
        <f>Tabela3[[#This Row],[REG DE INSTRUTORES2]]</f>
        <v>0</v>
      </c>
      <c r="R384">
        <f>Tabela3[[#This Row],[REGISTRO DE INSTRUTORES NO SEI]]</f>
        <v>0</v>
      </c>
      <c r="S384">
        <f>Tabela3[[#This Row],[2021]]</f>
        <v>0</v>
      </c>
      <c r="T384">
        <f>Tabela3[[#This Row],[2022]]</f>
        <v>0</v>
      </c>
      <c r="U384">
        <f>Tabela3[[#This Row],[2023]]</f>
        <v>0</v>
      </c>
      <c r="V384">
        <f>Tabela3[[#This Row],[REGISTRO NO SEI/2024]]</f>
        <v>0</v>
      </c>
      <c r="W384">
        <f>Tabela3[[#This Row],[2024]]</f>
        <v>0</v>
      </c>
      <c r="X384">
        <f>Tabela3[[#This Row],[REGISTRO NO SEI/2025]]</f>
        <v>0</v>
      </c>
      <c r="Y384">
        <f>Tabela3[[#This Row],[TOTAL CERTIFICADOS EMITIDOS/2025]]</f>
        <v>0</v>
      </c>
      <c r="Z384">
        <f>Tabela3[[#This Row],[1º trim/2025]]</f>
        <v>0</v>
      </c>
      <c r="AA384">
        <f>Tabela3[[#This Row],[2º trim/2025]]</f>
        <v>0</v>
      </c>
      <c r="AB384">
        <f>Tabela3[[#This Row],[3º trim/2025]]</f>
        <v>0</v>
      </c>
      <c r="AC384">
        <f>Tabela3[[#This Row],[4º trim/2025]]</f>
        <v>0</v>
      </c>
    </row>
    <row r="385" spans="1:29" ht="30" x14ac:dyDescent="0.25">
      <c r="A385" s="293">
        <f>Tabela3[[#This Row],[MODALIDADE]]</f>
        <v>0</v>
      </c>
      <c r="B385" s="293">
        <f>Tabela3[[#This Row],[ID DA PLANILHA]]</f>
        <v>384</v>
      </c>
      <c r="C385" s="293">
        <f>Tabela3[[#This Row],[ANO]]</f>
        <v>1</v>
      </c>
      <c r="D385" s="293">
        <f>Tabela3[[#This Row],[SEI]]</f>
        <v>0</v>
      </c>
      <c r="E385" s="294" t="str">
        <f>Tabela3[[#This Row],[NOME DO Curso]]</f>
        <v>Webinário - Prática forense nos Juizados de Violência Doméstica e Familiar contra a Mulher</v>
      </c>
      <c r="F385" s="294">
        <f>Tabela3[[#This Row],[NENHUMA CLASSIFICAÇÃO COPILOT]]</f>
        <v>0</v>
      </c>
      <c r="G385">
        <f>Tabela3[[#This Row],[Capacitação em Direitos Humanos, Gênero, Raça e Etnia; e em Depoimento Especial" - 0148945-13.2024.8.16.6000]]</f>
        <v>0</v>
      </c>
      <c r="H385">
        <f>Tabela3[[#This Row],[Justiça Restaurativa - 0148919-15.2024.8.16.6000]]</f>
        <v>0</v>
      </c>
      <c r="I385">
        <f>Tabela3[[#This Row],[Capacitação de Facilitadores 0148959-94.2024.8.16.6000]]</f>
        <v>0</v>
      </c>
      <c r="J385">
        <f>Tabela3[[#This Row],[Acessibilidade e Inclusão - 0148938-21.2024.8.16.6000]]</f>
        <v>0</v>
      </c>
      <c r="K385">
        <f>Tabela3[[#This Row],[Política de Prevenção e Enfrentamento do Assédio Moral, do Assédio Sexual e da Discriminação.0148908-83.2024.8.16.6000]]</f>
        <v>0</v>
      </c>
      <c r="L385">
        <f>Tabela3[[#This Row],[SOCIOAMBIENTAL]]</f>
        <v>0</v>
      </c>
      <c r="M385">
        <f>Tabela3[[#This Row],[SUSTENTABILIDADE
https://portal.tjpr.jus.br/portletforms/frm.do?idFormulario=7430
0017859-16.2024.8.16.6000]]</f>
        <v>0</v>
      </c>
      <c r="N385">
        <f>Tabela3[[#This Row],[CURSO PARA MAGISTRADOS]]</f>
        <v>0</v>
      </c>
      <c r="O385">
        <f>Tabela3[[#This Row],[LIVRO DE REGISTRO]]</f>
        <v>0</v>
      </c>
      <c r="P385">
        <f>Tabela3[[#This Row],[DATA DO ULTIMO REGISTRO]]</f>
        <v>0</v>
      </c>
      <c r="Q385">
        <f>Tabela3[[#This Row],[REG DE INSTRUTORES2]]</f>
        <v>0</v>
      </c>
      <c r="R385">
        <f>Tabela3[[#This Row],[REGISTRO DE INSTRUTORES NO SEI]]</f>
        <v>0</v>
      </c>
      <c r="S385">
        <f>Tabela3[[#This Row],[2021]]</f>
        <v>0</v>
      </c>
      <c r="T385">
        <f>Tabela3[[#This Row],[2022]]</f>
        <v>0</v>
      </c>
      <c r="U385">
        <f>Tabela3[[#This Row],[2023]]</f>
        <v>0</v>
      </c>
      <c r="V385">
        <f>Tabela3[[#This Row],[REGISTRO NO SEI/2024]]</f>
        <v>0</v>
      </c>
      <c r="W385">
        <f>Tabela3[[#This Row],[2024]]</f>
        <v>0</v>
      </c>
      <c r="X385">
        <f>Tabela3[[#This Row],[REGISTRO NO SEI/2025]]</f>
        <v>0</v>
      </c>
      <c r="Y385">
        <f>Tabela3[[#This Row],[TOTAL CERTIFICADOS EMITIDOS/2025]]</f>
        <v>0</v>
      </c>
      <c r="Z385">
        <f>Tabela3[[#This Row],[1º trim/2025]]</f>
        <v>0</v>
      </c>
      <c r="AA385">
        <f>Tabela3[[#This Row],[2º trim/2025]]</f>
        <v>0</v>
      </c>
      <c r="AB385">
        <f>Tabela3[[#This Row],[3º trim/2025]]</f>
        <v>0</v>
      </c>
      <c r="AC385">
        <f>Tabela3[[#This Row],[4º trim/2025]]</f>
        <v>0</v>
      </c>
    </row>
    <row r="386" spans="1:29" ht="30" x14ac:dyDescent="0.25">
      <c r="A386" s="293">
        <f>Tabela3[[#This Row],[MODALIDADE]]</f>
        <v>0</v>
      </c>
      <c r="B386" s="293">
        <f>Tabela3[[#This Row],[ID DA PLANILHA]]</f>
        <v>385</v>
      </c>
      <c r="C386" s="293">
        <f>Tabela3[[#This Row],[ANO]]</f>
        <v>1</v>
      </c>
      <c r="D386" s="293">
        <f>Tabela3[[#This Row],[SEI]]</f>
        <v>0</v>
      </c>
      <c r="E386" s="294" t="str">
        <f>Tabela3[[#This Row],[NOME DO Curso]]</f>
        <v>Webinário “Lei Geral de Proteção de Dados (Lei nº 13.709): a caminho da efetividade”</v>
      </c>
      <c r="F386" s="294">
        <f>Tabela3[[#This Row],[NENHUMA CLASSIFICAÇÃO COPILOT]]</f>
        <v>0</v>
      </c>
      <c r="G386">
        <f>Tabela3[[#This Row],[Capacitação em Direitos Humanos, Gênero, Raça e Etnia; e em Depoimento Especial" - 0148945-13.2024.8.16.6000]]</f>
        <v>0</v>
      </c>
      <c r="H386">
        <f>Tabela3[[#This Row],[Justiça Restaurativa - 0148919-15.2024.8.16.6000]]</f>
        <v>0</v>
      </c>
      <c r="I386">
        <f>Tabela3[[#This Row],[Capacitação de Facilitadores 0148959-94.2024.8.16.6000]]</f>
        <v>0</v>
      </c>
      <c r="J386">
        <f>Tabela3[[#This Row],[Acessibilidade e Inclusão - 0148938-21.2024.8.16.6000]]</f>
        <v>0</v>
      </c>
      <c r="K386">
        <f>Tabela3[[#This Row],[Política de Prevenção e Enfrentamento do Assédio Moral, do Assédio Sexual e da Discriminação.0148908-83.2024.8.16.6000]]</f>
        <v>0</v>
      </c>
      <c r="L386">
        <f>Tabela3[[#This Row],[SOCIOAMBIENTAL]]</f>
        <v>0</v>
      </c>
      <c r="M386">
        <f>Tabela3[[#This Row],[SUSTENTABILIDADE
https://portal.tjpr.jus.br/portletforms/frm.do?idFormulario=7430
0017859-16.2024.8.16.6000]]</f>
        <v>0</v>
      </c>
      <c r="N386">
        <f>Tabela3[[#This Row],[CURSO PARA MAGISTRADOS]]</f>
        <v>0</v>
      </c>
      <c r="O386">
        <f>Tabela3[[#This Row],[LIVRO DE REGISTRO]]</f>
        <v>0</v>
      </c>
      <c r="P386">
        <f>Tabela3[[#This Row],[DATA DO ULTIMO REGISTRO]]</f>
        <v>0</v>
      </c>
      <c r="Q386">
        <f>Tabela3[[#This Row],[REG DE INSTRUTORES2]]</f>
        <v>0</v>
      </c>
      <c r="R386">
        <f>Tabela3[[#This Row],[REGISTRO DE INSTRUTORES NO SEI]]</f>
        <v>0</v>
      </c>
      <c r="S386">
        <f>Tabela3[[#This Row],[2021]]</f>
        <v>0</v>
      </c>
      <c r="T386">
        <f>Tabela3[[#This Row],[2022]]</f>
        <v>0</v>
      </c>
      <c r="U386">
        <f>Tabela3[[#This Row],[2023]]</f>
        <v>0</v>
      </c>
      <c r="V386">
        <f>Tabela3[[#This Row],[REGISTRO NO SEI/2024]]</f>
        <v>0</v>
      </c>
      <c r="W386">
        <f>Tabela3[[#This Row],[2024]]</f>
        <v>0</v>
      </c>
      <c r="X386">
        <f>Tabela3[[#This Row],[REGISTRO NO SEI/2025]]</f>
        <v>0</v>
      </c>
      <c r="Y386">
        <f>Tabela3[[#This Row],[TOTAL CERTIFICADOS EMITIDOS/2025]]</f>
        <v>0</v>
      </c>
      <c r="Z386">
        <f>Tabela3[[#This Row],[1º trim/2025]]</f>
        <v>0</v>
      </c>
      <c r="AA386">
        <f>Tabela3[[#This Row],[2º trim/2025]]</f>
        <v>0</v>
      </c>
      <c r="AB386">
        <f>Tabela3[[#This Row],[3º trim/2025]]</f>
        <v>0</v>
      </c>
      <c r="AC386">
        <f>Tabela3[[#This Row],[4º trim/2025]]</f>
        <v>0</v>
      </c>
    </row>
    <row r="387" spans="1:29" x14ac:dyDescent="0.25">
      <c r="A387" s="293">
        <f>Tabela3[[#This Row],[MODALIDADE]]</f>
        <v>0</v>
      </c>
      <c r="B387" s="293">
        <f>Tabela3[[#This Row],[ID DA PLANILHA]]</f>
        <v>386</v>
      </c>
      <c r="C387" s="293">
        <f>Tabela3[[#This Row],[ANO]]</f>
        <v>1</v>
      </c>
      <c r="D387" s="293">
        <f>Tabela3[[#This Row],[SEI]]</f>
        <v>0</v>
      </c>
      <c r="E387" s="294" t="str">
        <f>Tabela3[[#This Row],[NOME DO Curso]]</f>
        <v>Webinários</v>
      </c>
      <c r="F387" s="294">
        <f>Tabela3[[#This Row],[NENHUMA CLASSIFICAÇÃO COPILOT]]</f>
        <v>0</v>
      </c>
      <c r="G387">
        <f>Tabela3[[#This Row],[Capacitação em Direitos Humanos, Gênero, Raça e Etnia; e em Depoimento Especial" - 0148945-13.2024.8.16.6000]]</f>
        <v>0</v>
      </c>
      <c r="H387">
        <f>Tabela3[[#This Row],[Justiça Restaurativa - 0148919-15.2024.8.16.6000]]</f>
        <v>0</v>
      </c>
      <c r="I387">
        <f>Tabela3[[#This Row],[Capacitação de Facilitadores 0148959-94.2024.8.16.6000]]</f>
        <v>0</v>
      </c>
      <c r="J387">
        <f>Tabela3[[#This Row],[Acessibilidade e Inclusão - 0148938-21.2024.8.16.6000]]</f>
        <v>0</v>
      </c>
      <c r="K387">
        <f>Tabela3[[#This Row],[Política de Prevenção e Enfrentamento do Assédio Moral, do Assédio Sexual e da Discriminação.0148908-83.2024.8.16.6000]]</f>
        <v>0</v>
      </c>
      <c r="L387">
        <f>Tabela3[[#This Row],[SOCIOAMBIENTAL]]</f>
        <v>0</v>
      </c>
      <c r="M387">
        <f>Tabela3[[#This Row],[SUSTENTABILIDADE
https://portal.tjpr.jus.br/portletforms/frm.do?idFormulario=7430
0017859-16.2024.8.16.6000]]</f>
        <v>0</v>
      </c>
      <c r="N387">
        <f>Tabela3[[#This Row],[CURSO PARA MAGISTRADOS]]</f>
        <v>0</v>
      </c>
      <c r="O387">
        <f>Tabela3[[#This Row],[LIVRO DE REGISTRO]]</f>
        <v>0</v>
      </c>
      <c r="P387">
        <f>Tabela3[[#This Row],[DATA DO ULTIMO REGISTRO]]</f>
        <v>0</v>
      </c>
      <c r="Q387">
        <f>Tabela3[[#This Row],[REG DE INSTRUTORES2]]</f>
        <v>0</v>
      </c>
      <c r="R387">
        <f>Tabela3[[#This Row],[REGISTRO DE INSTRUTORES NO SEI]]</f>
        <v>0</v>
      </c>
      <c r="S387">
        <f>Tabela3[[#This Row],[2021]]</f>
        <v>0</v>
      </c>
      <c r="T387">
        <f>Tabela3[[#This Row],[2022]]</f>
        <v>0</v>
      </c>
      <c r="U387">
        <f>Tabela3[[#This Row],[2023]]</f>
        <v>0</v>
      </c>
      <c r="V387">
        <f>Tabela3[[#This Row],[REGISTRO NO SEI/2024]]</f>
        <v>0</v>
      </c>
      <c r="W387">
        <f>Tabela3[[#This Row],[2024]]</f>
        <v>0</v>
      </c>
      <c r="X387">
        <f>Tabela3[[#This Row],[REGISTRO NO SEI/2025]]</f>
        <v>0</v>
      </c>
      <c r="Y387">
        <f>Tabela3[[#This Row],[TOTAL CERTIFICADOS EMITIDOS/2025]]</f>
        <v>0</v>
      </c>
      <c r="Z387">
        <f>Tabela3[[#This Row],[1º trim/2025]]</f>
        <v>0</v>
      </c>
      <c r="AA387">
        <f>Tabela3[[#This Row],[2º trim/2025]]</f>
        <v>0</v>
      </c>
      <c r="AB387">
        <f>Tabela3[[#This Row],[3º trim/2025]]</f>
        <v>0</v>
      </c>
      <c r="AC387">
        <f>Tabela3[[#This Row],[4º trim/2025]]</f>
        <v>0</v>
      </c>
    </row>
    <row r="388" spans="1:29" x14ac:dyDescent="0.25">
      <c r="A388" s="293">
        <f>Tabela3[[#This Row],[MODALIDADE]]</f>
        <v>0</v>
      </c>
      <c r="B388" s="293">
        <f>Tabela3[[#This Row],[ID DA PLANILHA]]</f>
        <v>387</v>
      </c>
      <c r="C388" s="293">
        <f>Tabela3[[#This Row],[ANO]]</f>
        <v>2</v>
      </c>
      <c r="D388" s="293">
        <f>Tabela3[[#This Row],[SEI]]</f>
        <v>0</v>
      </c>
      <c r="E388" s="294" t="str">
        <f>Tabela3[[#This Row],[NOME DO Curso]]</f>
        <v>0034344-67.2019.8.16.6000</v>
      </c>
      <c r="F388" s="294">
        <f>Tabela3[[#This Row],[NENHUMA CLASSIFICAÇÃO COPILOT]]</f>
        <v>0</v>
      </c>
      <c r="G388">
        <f>Tabela3[[#This Row],[Capacitação em Direitos Humanos, Gênero, Raça e Etnia; e em Depoimento Especial" - 0148945-13.2024.8.16.6000]]</f>
        <v>0</v>
      </c>
      <c r="H388">
        <f>Tabela3[[#This Row],[Justiça Restaurativa - 0148919-15.2024.8.16.6000]]</f>
        <v>0</v>
      </c>
      <c r="I388">
        <f>Tabela3[[#This Row],[Capacitação de Facilitadores 0148959-94.2024.8.16.6000]]</f>
        <v>0</v>
      </c>
      <c r="J388">
        <f>Tabela3[[#This Row],[Acessibilidade e Inclusão - 0148938-21.2024.8.16.6000]]</f>
        <v>0</v>
      </c>
      <c r="K388">
        <f>Tabela3[[#This Row],[Política de Prevenção e Enfrentamento do Assédio Moral, do Assédio Sexual e da Discriminação.0148908-83.2024.8.16.6000]]</f>
        <v>0</v>
      </c>
      <c r="L388">
        <f>Tabela3[[#This Row],[SOCIOAMBIENTAL]]</f>
        <v>0</v>
      </c>
      <c r="M388">
        <f>Tabela3[[#This Row],[SUSTENTABILIDADE
https://portal.tjpr.jus.br/portletforms/frm.do?idFormulario=7430
0017859-16.2024.8.16.6000]]</f>
        <v>0</v>
      </c>
      <c r="N388">
        <f>Tabela3[[#This Row],[CURSO PARA MAGISTRADOS]]</f>
        <v>0</v>
      </c>
      <c r="O388">
        <f>Tabela3[[#This Row],[LIVRO DE REGISTRO]]</f>
        <v>0</v>
      </c>
      <c r="P388">
        <f>Tabela3[[#This Row],[DATA DO ULTIMO REGISTRO]]</f>
        <v>0</v>
      </c>
      <c r="Q388">
        <f>Tabela3[[#This Row],[REG DE INSTRUTORES2]]</f>
        <v>0</v>
      </c>
      <c r="R388">
        <f>Tabela3[[#This Row],[REGISTRO DE INSTRUTORES NO SEI]]</f>
        <v>0</v>
      </c>
      <c r="S388">
        <f>Tabela3[[#This Row],[2021]]</f>
        <v>0</v>
      </c>
      <c r="T388">
        <f>Tabela3[[#This Row],[2022]]</f>
        <v>0</v>
      </c>
      <c r="U388">
        <f>Tabela3[[#This Row],[2023]]</f>
        <v>0</v>
      </c>
      <c r="V388">
        <f>Tabela3[[#This Row],[REGISTRO NO SEI/2024]]</f>
        <v>0</v>
      </c>
      <c r="W388">
        <f>Tabela3[[#This Row],[2024]]</f>
        <v>0</v>
      </c>
      <c r="X388">
        <f>Tabela3[[#This Row],[REGISTRO NO SEI/2025]]</f>
        <v>0</v>
      </c>
      <c r="Y388">
        <f>Tabela3[[#This Row],[TOTAL CERTIFICADOS EMITIDOS/2025]]</f>
        <v>0</v>
      </c>
      <c r="Z388">
        <f>Tabela3[[#This Row],[1º trim/2025]]</f>
        <v>0</v>
      </c>
      <c r="AA388">
        <f>Tabela3[[#This Row],[2º trim/2025]]</f>
        <v>0</v>
      </c>
      <c r="AB388">
        <f>Tabela3[[#This Row],[3º trim/2025]]</f>
        <v>0</v>
      </c>
      <c r="AC388">
        <f>Tabela3[[#This Row],[4º trim/2025]]</f>
        <v>0</v>
      </c>
    </row>
    <row r="389" spans="1:29" x14ac:dyDescent="0.25">
      <c r="A389" s="293">
        <f>Tabela3[[#This Row],[MODALIDADE]]</f>
        <v>0</v>
      </c>
      <c r="B389" s="293">
        <f>Tabela3[[#This Row],[ID DA PLANILHA]]</f>
        <v>388</v>
      </c>
      <c r="C389" s="293">
        <f>Tabela3[[#This Row],[ANO]]</f>
        <v>2015</v>
      </c>
      <c r="D389" s="293">
        <f>Tabela3[[#This Row],[SEI]]</f>
        <v>0</v>
      </c>
      <c r="E389" s="294" t="str">
        <f>Tabela3[[#This Row],[NOME DO Curso]]</f>
        <v>Oficial de Justiça - 2015</v>
      </c>
      <c r="F389" s="294">
        <f>Tabela3[[#This Row],[NENHUMA CLASSIFICAÇÃO COPILOT]]</f>
        <v>0</v>
      </c>
      <c r="G389">
        <f>Tabela3[[#This Row],[Capacitação em Direitos Humanos, Gênero, Raça e Etnia; e em Depoimento Especial" - 0148945-13.2024.8.16.6000]]</f>
        <v>0</v>
      </c>
      <c r="H389">
        <f>Tabela3[[#This Row],[Justiça Restaurativa - 0148919-15.2024.8.16.6000]]</f>
        <v>0</v>
      </c>
      <c r="I389">
        <f>Tabela3[[#This Row],[Capacitação de Facilitadores 0148959-94.2024.8.16.6000]]</f>
        <v>0</v>
      </c>
      <c r="J389">
        <f>Tabela3[[#This Row],[Acessibilidade e Inclusão - 0148938-21.2024.8.16.6000]]</f>
        <v>0</v>
      </c>
      <c r="K389">
        <f>Tabela3[[#This Row],[Política de Prevenção e Enfrentamento do Assédio Moral, do Assédio Sexual e da Discriminação.0148908-83.2024.8.16.6000]]</f>
        <v>0</v>
      </c>
      <c r="L389">
        <f>Tabela3[[#This Row],[SOCIOAMBIENTAL]]</f>
        <v>0</v>
      </c>
      <c r="M389">
        <f>Tabela3[[#This Row],[SUSTENTABILIDADE
https://portal.tjpr.jus.br/portletforms/frm.do?idFormulario=7430
0017859-16.2024.8.16.6000]]</f>
        <v>0</v>
      </c>
      <c r="N389">
        <f>Tabela3[[#This Row],[CURSO PARA MAGISTRADOS]]</f>
        <v>0</v>
      </c>
      <c r="O389">
        <f>Tabela3[[#This Row],[LIVRO DE REGISTRO]]</f>
        <v>0</v>
      </c>
      <c r="P389">
        <f>Tabela3[[#This Row],[DATA DO ULTIMO REGISTRO]]</f>
        <v>0</v>
      </c>
      <c r="Q389">
        <f>Tabela3[[#This Row],[REG DE INSTRUTORES2]]</f>
        <v>0</v>
      </c>
      <c r="R389">
        <f>Tabela3[[#This Row],[REGISTRO DE INSTRUTORES NO SEI]]</f>
        <v>0</v>
      </c>
      <c r="S389">
        <f>Tabela3[[#This Row],[2021]]</f>
        <v>0</v>
      </c>
      <c r="T389">
        <f>Tabela3[[#This Row],[2022]]</f>
        <v>0</v>
      </c>
      <c r="U389">
        <f>Tabela3[[#This Row],[2023]]</f>
        <v>0</v>
      </c>
      <c r="V389">
        <f>Tabela3[[#This Row],[REGISTRO NO SEI/2024]]</f>
        <v>0</v>
      </c>
      <c r="W389">
        <f>Tabela3[[#This Row],[2024]]</f>
        <v>0</v>
      </c>
      <c r="X389">
        <f>Tabela3[[#This Row],[REGISTRO NO SEI/2025]]</f>
        <v>0</v>
      </c>
      <c r="Y389">
        <f>Tabela3[[#This Row],[TOTAL CERTIFICADOS EMITIDOS/2025]]</f>
        <v>0</v>
      </c>
      <c r="Z389">
        <f>Tabela3[[#This Row],[1º trim/2025]]</f>
        <v>0</v>
      </c>
      <c r="AA389">
        <f>Tabela3[[#This Row],[2º trim/2025]]</f>
        <v>0</v>
      </c>
      <c r="AB389">
        <f>Tabela3[[#This Row],[3º trim/2025]]</f>
        <v>0</v>
      </c>
      <c r="AC389">
        <f>Tabela3[[#This Row],[4º trim/2025]]</f>
        <v>0</v>
      </c>
    </row>
    <row r="390" spans="1:29" x14ac:dyDescent="0.25">
      <c r="A390" s="293">
        <f>Tabela3[[#This Row],[MODALIDADE]]</f>
        <v>0</v>
      </c>
      <c r="B390" s="293">
        <f>Tabela3[[#This Row],[ID DA PLANILHA]]</f>
        <v>389</v>
      </c>
      <c r="C390" s="293">
        <f>Tabela3[[#This Row],[ANO]]</f>
        <v>2016</v>
      </c>
      <c r="D390" s="293" t="str">
        <f>Tabela3[[#This Row],[SEI]]</f>
        <v>0028066-55.2016.8.16.6000</v>
      </c>
      <c r="E390" s="294" t="str">
        <f>Tabela3[[#This Row],[NOME DO Curso]]</f>
        <v>Protesto das Custas Processuais</v>
      </c>
      <c r="F390" s="294">
        <f>Tabela3[[#This Row],[NENHUMA CLASSIFICAÇÃO COPILOT]]</f>
        <v>0</v>
      </c>
      <c r="G390">
        <f>Tabela3[[#This Row],[Capacitação em Direitos Humanos, Gênero, Raça e Etnia; e em Depoimento Especial" - 0148945-13.2024.8.16.6000]]</f>
        <v>0</v>
      </c>
      <c r="H390">
        <f>Tabela3[[#This Row],[Justiça Restaurativa - 0148919-15.2024.8.16.6000]]</f>
        <v>0</v>
      </c>
      <c r="I390">
        <f>Tabela3[[#This Row],[Capacitação de Facilitadores 0148959-94.2024.8.16.6000]]</f>
        <v>0</v>
      </c>
      <c r="J390">
        <f>Tabela3[[#This Row],[Acessibilidade e Inclusão - 0148938-21.2024.8.16.6000]]</f>
        <v>0</v>
      </c>
      <c r="K390">
        <f>Tabela3[[#This Row],[Política de Prevenção e Enfrentamento do Assédio Moral, do Assédio Sexual e da Discriminação.0148908-83.2024.8.16.6000]]</f>
        <v>0</v>
      </c>
      <c r="L390">
        <f>Tabela3[[#This Row],[SOCIOAMBIENTAL]]</f>
        <v>0</v>
      </c>
      <c r="M390">
        <f>Tabela3[[#This Row],[SUSTENTABILIDADE
https://portal.tjpr.jus.br/portletforms/frm.do?idFormulario=7430
0017859-16.2024.8.16.6000]]</f>
        <v>0</v>
      </c>
      <c r="N390">
        <f>Tabela3[[#This Row],[CURSO PARA MAGISTRADOS]]</f>
        <v>0</v>
      </c>
      <c r="O390">
        <f>Tabela3[[#This Row],[LIVRO DE REGISTRO]]</f>
        <v>0</v>
      </c>
      <c r="P390">
        <f>Tabela3[[#This Row],[DATA DO ULTIMO REGISTRO]]</f>
        <v>0</v>
      </c>
      <c r="Q390">
        <f>Tabela3[[#This Row],[REG DE INSTRUTORES2]]</f>
        <v>0</v>
      </c>
      <c r="R390">
        <f>Tabela3[[#This Row],[REGISTRO DE INSTRUTORES NO SEI]]</f>
        <v>0</v>
      </c>
      <c r="S390">
        <f>Tabela3[[#This Row],[2021]]</f>
        <v>0</v>
      </c>
      <c r="T390">
        <f>Tabela3[[#This Row],[2022]]</f>
        <v>0</v>
      </c>
      <c r="U390">
        <f>Tabela3[[#This Row],[2023]]</f>
        <v>0</v>
      </c>
      <c r="V390">
        <f>Tabela3[[#This Row],[REGISTRO NO SEI/2024]]</f>
        <v>0</v>
      </c>
      <c r="W390">
        <f>Tabela3[[#This Row],[2024]]</f>
        <v>0</v>
      </c>
      <c r="X390">
        <f>Tabela3[[#This Row],[REGISTRO NO SEI/2025]]</f>
        <v>0</v>
      </c>
      <c r="Y390">
        <f>Tabela3[[#This Row],[TOTAL CERTIFICADOS EMITIDOS/2025]]</f>
        <v>0</v>
      </c>
      <c r="Z390">
        <f>Tabela3[[#This Row],[1º trim/2025]]</f>
        <v>0</v>
      </c>
      <c r="AA390">
        <f>Tabela3[[#This Row],[2º trim/2025]]</f>
        <v>0</v>
      </c>
      <c r="AB390">
        <f>Tabela3[[#This Row],[3º trim/2025]]</f>
        <v>0</v>
      </c>
      <c r="AC390">
        <f>Tabela3[[#This Row],[4º trim/2025]]</f>
        <v>0</v>
      </c>
    </row>
    <row r="391" spans="1:29" x14ac:dyDescent="0.25">
      <c r="A391" s="293">
        <f>Tabela3[[#This Row],[MODALIDADE]]</f>
        <v>0</v>
      </c>
      <c r="B391" s="293">
        <f>Tabela3[[#This Row],[ID DA PLANILHA]]</f>
        <v>390</v>
      </c>
      <c r="C391" s="293">
        <f>Tabela3[[#This Row],[ANO]]</f>
        <v>2016</v>
      </c>
      <c r="D391" s="293" t="str">
        <f>Tabela3[[#This Row],[SEI]]</f>
        <v>0028066-55.2016.8.16.6000</v>
      </c>
      <c r="E391" s="294" t="str">
        <f>Tabela3[[#This Row],[NOME DO Curso]]</f>
        <v>Protesto das Custas Processuais</v>
      </c>
      <c r="F391" s="294">
        <f>Tabela3[[#This Row],[NENHUMA CLASSIFICAÇÃO COPILOT]]</f>
        <v>0</v>
      </c>
      <c r="G391">
        <f>Tabela3[[#This Row],[Capacitação em Direitos Humanos, Gênero, Raça e Etnia; e em Depoimento Especial" - 0148945-13.2024.8.16.6000]]</f>
        <v>0</v>
      </c>
      <c r="H391">
        <f>Tabela3[[#This Row],[Justiça Restaurativa - 0148919-15.2024.8.16.6000]]</f>
        <v>0</v>
      </c>
      <c r="I391">
        <f>Tabela3[[#This Row],[Capacitação de Facilitadores 0148959-94.2024.8.16.6000]]</f>
        <v>0</v>
      </c>
      <c r="J391">
        <f>Tabela3[[#This Row],[Acessibilidade e Inclusão - 0148938-21.2024.8.16.6000]]</f>
        <v>0</v>
      </c>
      <c r="K391">
        <f>Tabela3[[#This Row],[Política de Prevenção e Enfrentamento do Assédio Moral, do Assédio Sexual e da Discriminação.0148908-83.2024.8.16.6000]]</f>
        <v>0</v>
      </c>
      <c r="L391">
        <f>Tabela3[[#This Row],[SOCIOAMBIENTAL]]</f>
        <v>0</v>
      </c>
      <c r="M391">
        <f>Tabela3[[#This Row],[SUSTENTABILIDADE
https://portal.tjpr.jus.br/portletforms/frm.do?idFormulario=7430
0017859-16.2024.8.16.6000]]</f>
        <v>0</v>
      </c>
      <c r="N391">
        <f>Tabela3[[#This Row],[CURSO PARA MAGISTRADOS]]</f>
        <v>0</v>
      </c>
      <c r="O391">
        <f>Tabela3[[#This Row],[LIVRO DE REGISTRO]]</f>
        <v>0</v>
      </c>
      <c r="P391">
        <f>Tabela3[[#This Row],[DATA DO ULTIMO REGISTRO]]</f>
        <v>0</v>
      </c>
      <c r="Q391">
        <f>Tabela3[[#This Row],[REG DE INSTRUTORES2]]</f>
        <v>0</v>
      </c>
      <c r="R391">
        <f>Tabela3[[#This Row],[REGISTRO DE INSTRUTORES NO SEI]]</f>
        <v>0</v>
      </c>
      <c r="S391">
        <f>Tabela3[[#This Row],[2021]]</f>
        <v>0</v>
      </c>
      <c r="T391">
        <f>Tabela3[[#This Row],[2022]]</f>
        <v>0</v>
      </c>
      <c r="U391">
        <f>Tabela3[[#This Row],[2023]]</f>
        <v>0</v>
      </c>
      <c r="V391">
        <f>Tabela3[[#This Row],[REGISTRO NO SEI/2024]]</f>
        <v>0</v>
      </c>
      <c r="W391">
        <f>Tabela3[[#This Row],[2024]]</f>
        <v>0</v>
      </c>
      <c r="X391">
        <f>Tabela3[[#This Row],[REGISTRO NO SEI/2025]]</f>
        <v>0</v>
      </c>
      <c r="Y391">
        <f>Tabela3[[#This Row],[TOTAL CERTIFICADOS EMITIDOS/2025]]</f>
        <v>0</v>
      </c>
      <c r="Z391">
        <f>Tabela3[[#This Row],[1º trim/2025]]</f>
        <v>0</v>
      </c>
      <c r="AA391">
        <f>Tabela3[[#This Row],[2º trim/2025]]</f>
        <v>0</v>
      </c>
      <c r="AB391">
        <f>Tabela3[[#This Row],[3º trim/2025]]</f>
        <v>0</v>
      </c>
      <c r="AC391">
        <f>Tabela3[[#This Row],[4º trim/2025]]</f>
        <v>0</v>
      </c>
    </row>
    <row r="392" spans="1:29" x14ac:dyDescent="0.25">
      <c r="A392" s="293">
        <f>Tabela3[[#This Row],[MODALIDADE]]</f>
        <v>0</v>
      </c>
      <c r="B392" s="293">
        <f>Tabela3[[#This Row],[ID DA PLANILHA]]</f>
        <v>391</v>
      </c>
      <c r="C392" s="293">
        <f>Tabela3[[#This Row],[ANO]]</f>
        <v>2016</v>
      </c>
      <c r="D392" s="293" t="str">
        <f>Tabela3[[#This Row],[SEI]]</f>
        <v>0110889-86.2016.8.16.6000</v>
      </c>
      <c r="E392" s="294" t="str">
        <f>Tabela3[[#This Row],[NOME DO Curso]]</f>
        <v>Sensibilização em Gestão Socioambiental</v>
      </c>
      <c r="F392" s="294">
        <f>Tabela3[[#This Row],[NENHUMA CLASSIFICAÇÃO COPILOT]]</f>
        <v>0</v>
      </c>
      <c r="G392">
        <f>Tabela3[[#This Row],[Capacitação em Direitos Humanos, Gênero, Raça e Etnia; e em Depoimento Especial" - 0148945-13.2024.8.16.6000]]</f>
        <v>0</v>
      </c>
      <c r="H392">
        <f>Tabela3[[#This Row],[Justiça Restaurativa - 0148919-15.2024.8.16.6000]]</f>
        <v>0</v>
      </c>
      <c r="I392">
        <f>Tabela3[[#This Row],[Capacitação de Facilitadores 0148959-94.2024.8.16.6000]]</f>
        <v>0</v>
      </c>
      <c r="J392">
        <f>Tabela3[[#This Row],[Acessibilidade e Inclusão - 0148938-21.2024.8.16.6000]]</f>
        <v>0</v>
      </c>
      <c r="K392">
        <f>Tabela3[[#This Row],[Política de Prevenção e Enfrentamento do Assédio Moral, do Assédio Sexual e da Discriminação.0148908-83.2024.8.16.6000]]</f>
        <v>0</v>
      </c>
      <c r="L392">
        <f>Tabela3[[#This Row],[SOCIOAMBIENTAL]]</f>
        <v>0</v>
      </c>
      <c r="M392">
        <f>Tabela3[[#This Row],[SUSTENTABILIDADE
https://portal.tjpr.jus.br/portletforms/frm.do?idFormulario=7430
0017859-16.2024.8.16.6000]]</f>
        <v>0</v>
      </c>
      <c r="N392">
        <f>Tabela3[[#This Row],[CURSO PARA MAGISTRADOS]]</f>
        <v>0</v>
      </c>
      <c r="O392">
        <f>Tabela3[[#This Row],[LIVRO DE REGISTRO]]</f>
        <v>0</v>
      </c>
      <c r="P392">
        <f>Tabela3[[#This Row],[DATA DO ULTIMO REGISTRO]]</f>
        <v>0</v>
      </c>
      <c r="Q392">
        <f>Tabela3[[#This Row],[REG DE INSTRUTORES2]]</f>
        <v>0</v>
      </c>
      <c r="R392">
        <f>Tabela3[[#This Row],[REGISTRO DE INSTRUTORES NO SEI]]</f>
        <v>0</v>
      </c>
      <c r="S392">
        <f>Tabela3[[#This Row],[2021]]</f>
        <v>0</v>
      </c>
      <c r="T392">
        <f>Tabela3[[#This Row],[2022]]</f>
        <v>0</v>
      </c>
      <c r="U392">
        <f>Tabela3[[#This Row],[2023]]</f>
        <v>0</v>
      </c>
      <c r="V392">
        <f>Tabela3[[#This Row],[REGISTRO NO SEI/2024]]</f>
        <v>0</v>
      </c>
      <c r="W392">
        <f>Tabela3[[#This Row],[2024]]</f>
        <v>0</v>
      </c>
      <c r="X392">
        <f>Tabela3[[#This Row],[REGISTRO NO SEI/2025]]</f>
        <v>0</v>
      </c>
      <c r="Y392">
        <f>Tabela3[[#This Row],[TOTAL CERTIFICADOS EMITIDOS/2025]]</f>
        <v>0</v>
      </c>
      <c r="Z392">
        <f>Tabela3[[#This Row],[1º trim/2025]]</f>
        <v>0</v>
      </c>
      <c r="AA392">
        <f>Tabela3[[#This Row],[2º trim/2025]]</f>
        <v>0</v>
      </c>
      <c r="AB392">
        <f>Tabela3[[#This Row],[3º trim/2025]]</f>
        <v>0</v>
      </c>
      <c r="AC392">
        <f>Tabela3[[#This Row],[4º trim/2025]]</f>
        <v>0</v>
      </c>
    </row>
    <row r="393" spans="1:29" x14ac:dyDescent="0.25">
      <c r="A393" s="293">
        <f>Tabela3[[#This Row],[MODALIDADE]]</f>
        <v>0</v>
      </c>
      <c r="B393" s="293">
        <f>Tabela3[[#This Row],[ID DA PLANILHA]]</f>
        <v>392</v>
      </c>
      <c r="C393" s="293">
        <f>Tabela3[[#This Row],[ANO]]</f>
        <v>2017</v>
      </c>
      <c r="D393" s="293" t="str">
        <f>Tabela3[[#This Row],[SEI]]</f>
        <v>0001857-15.2017.8.16.6000</v>
      </c>
      <c r="E393" s="294" t="str">
        <f>Tabela3[[#This Row],[NOME DO Curso]]</f>
        <v>Formação de Brigadistas - Fórum de Terra Boa</v>
      </c>
      <c r="F393" s="294">
        <f>Tabela3[[#This Row],[NENHUMA CLASSIFICAÇÃO COPILOT]]</f>
        <v>0</v>
      </c>
      <c r="G393">
        <f>Tabela3[[#This Row],[Capacitação em Direitos Humanos, Gênero, Raça e Etnia; e em Depoimento Especial" - 0148945-13.2024.8.16.6000]]</f>
        <v>0</v>
      </c>
      <c r="H393">
        <f>Tabela3[[#This Row],[Justiça Restaurativa - 0148919-15.2024.8.16.6000]]</f>
        <v>0</v>
      </c>
      <c r="I393">
        <f>Tabela3[[#This Row],[Capacitação de Facilitadores 0148959-94.2024.8.16.6000]]</f>
        <v>0</v>
      </c>
      <c r="J393">
        <f>Tabela3[[#This Row],[Acessibilidade e Inclusão - 0148938-21.2024.8.16.6000]]</f>
        <v>0</v>
      </c>
      <c r="K393">
        <f>Tabela3[[#This Row],[Política de Prevenção e Enfrentamento do Assédio Moral, do Assédio Sexual e da Discriminação.0148908-83.2024.8.16.6000]]</f>
        <v>0</v>
      </c>
      <c r="L393">
        <f>Tabela3[[#This Row],[SOCIOAMBIENTAL]]</f>
        <v>0</v>
      </c>
      <c r="M393">
        <f>Tabela3[[#This Row],[SUSTENTABILIDADE
https://portal.tjpr.jus.br/portletforms/frm.do?idFormulario=7430
0017859-16.2024.8.16.6000]]</f>
        <v>0</v>
      </c>
      <c r="N393">
        <f>Tabela3[[#This Row],[CURSO PARA MAGISTRADOS]]</f>
        <v>0</v>
      </c>
      <c r="O393">
        <f>Tabela3[[#This Row],[LIVRO DE REGISTRO]]</f>
        <v>0</v>
      </c>
      <c r="P393">
        <f>Tabela3[[#This Row],[DATA DO ULTIMO REGISTRO]]</f>
        <v>0</v>
      </c>
      <c r="Q393">
        <f>Tabela3[[#This Row],[REG DE INSTRUTORES2]]</f>
        <v>0</v>
      </c>
      <c r="R393">
        <f>Tabela3[[#This Row],[REGISTRO DE INSTRUTORES NO SEI]]</f>
        <v>0</v>
      </c>
      <c r="S393">
        <f>Tabela3[[#This Row],[2021]]</f>
        <v>0</v>
      </c>
      <c r="T393">
        <f>Tabela3[[#This Row],[2022]]</f>
        <v>0</v>
      </c>
      <c r="U393">
        <f>Tabela3[[#This Row],[2023]]</f>
        <v>0</v>
      </c>
      <c r="V393">
        <f>Tabela3[[#This Row],[REGISTRO NO SEI/2024]]</f>
        <v>0</v>
      </c>
      <c r="W393">
        <f>Tabela3[[#This Row],[2024]]</f>
        <v>0</v>
      </c>
      <c r="X393">
        <f>Tabela3[[#This Row],[REGISTRO NO SEI/2025]]</f>
        <v>0</v>
      </c>
      <c r="Y393">
        <f>Tabela3[[#This Row],[TOTAL CERTIFICADOS EMITIDOS/2025]]</f>
        <v>0</v>
      </c>
      <c r="Z393">
        <f>Tabela3[[#This Row],[1º trim/2025]]</f>
        <v>0</v>
      </c>
      <c r="AA393">
        <f>Tabela3[[#This Row],[2º trim/2025]]</f>
        <v>0</v>
      </c>
      <c r="AB393">
        <f>Tabela3[[#This Row],[3º trim/2025]]</f>
        <v>0</v>
      </c>
      <c r="AC393">
        <f>Tabela3[[#This Row],[4º trim/2025]]</f>
        <v>0</v>
      </c>
    </row>
    <row r="394" spans="1:29" x14ac:dyDescent="0.25">
      <c r="A394" s="293">
        <f>Tabela3[[#This Row],[MODALIDADE]]</f>
        <v>0</v>
      </c>
      <c r="B394" s="293">
        <f>Tabela3[[#This Row],[ID DA PLANILHA]]</f>
        <v>393</v>
      </c>
      <c r="C394" s="293">
        <f>Tabela3[[#This Row],[ANO]]</f>
        <v>2017</v>
      </c>
      <c r="D394" s="293" t="str">
        <f>Tabela3[[#This Row],[SEI]]</f>
        <v>0031866-57.2017.8.16.6000</v>
      </c>
      <c r="E394" s="294" t="str">
        <f>Tabela3[[#This Row],[NOME DO Curso]]</f>
        <v>Formação de Brigadistas - Arapongas</v>
      </c>
      <c r="F394" s="294">
        <f>Tabela3[[#This Row],[NENHUMA CLASSIFICAÇÃO COPILOT]]</f>
        <v>0</v>
      </c>
      <c r="G394">
        <f>Tabela3[[#This Row],[Capacitação em Direitos Humanos, Gênero, Raça e Etnia; e em Depoimento Especial" - 0148945-13.2024.8.16.6000]]</f>
        <v>0</v>
      </c>
      <c r="H394">
        <f>Tabela3[[#This Row],[Justiça Restaurativa - 0148919-15.2024.8.16.6000]]</f>
        <v>0</v>
      </c>
      <c r="I394">
        <f>Tabela3[[#This Row],[Capacitação de Facilitadores 0148959-94.2024.8.16.6000]]</f>
        <v>0</v>
      </c>
      <c r="J394">
        <f>Tabela3[[#This Row],[Acessibilidade e Inclusão - 0148938-21.2024.8.16.6000]]</f>
        <v>0</v>
      </c>
      <c r="K394">
        <f>Tabela3[[#This Row],[Política de Prevenção e Enfrentamento do Assédio Moral, do Assédio Sexual e da Discriminação.0148908-83.2024.8.16.6000]]</f>
        <v>0</v>
      </c>
      <c r="L394">
        <f>Tabela3[[#This Row],[SOCIOAMBIENTAL]]</f>
        <v>0</v>
      </c>
      <c r="M394">
        <f>Tabela3[[#This Row],[SUSTENTABILIDADE
https://portal.tjpr.jus.br/portletforms/frm.do?idFormulario=7430
0017859-16.2024.8.16.6000]]</f>
        <v>0</v>
      </c>
      <c r="N394">
        <f>Tabela3[[#This Row],[CURSO PARA MAGISTRADOS]]</f>
        <v>0</v>
      </c>
      <c r="O394">
        <f>Tabela3[[#This Row],[LIVRO DE REGISTRO]]</f>
        <v>0</v>
      </c>
      <c r="P394">
        <f>Tabela3[[#This Row],[DATA DO ULTIMO REGISTRO]]</f>
        <v>0</v>
      </c>
      <c r="Q394">
        <f>Tabela3[[#This Row],[REG DE INSTRUTORES2]]</f>
        <v>0</v>
      </c>
      <c r="R394">
        <f>Tabela3[[#This Row],[REGISTRO DE INSTRUTORES NO SEI]]</f>
        <v>0</v>
      </c>
      <c r="S394">
        <f>Tabela3[[#This Row],[2021]]</f>
        <v>0</v>
      </c>
      <c r="T394">
        <f>Tabela3[[#This Row],[2022]]</f>
        <v>0</v>
      </c>
      <c r="U394">
        <f>Tabela3[[#This Row],[2023]]</f>
        <v>0</v>
      </c>
      <c r="V394">
        <f>Tabela3[[#This Row],[REGISTRO NO SEI/2024]]</f>
        <v>0</v>
      </c>
      <c r="W394">
        <f>Tabela3[[#This Row],[2024]]</f>
        <v>0</v>
      </c>
      <c r="X394">
        <f>Tabela3[[#This Row],[REGISTRO NO SEI/2025]]</f>
        <v>0</v>
      </c>
      <c r="Y394">
        <f>Tabela3[[#This Row],[TOTAL CERTIFICADOS EMITIDOS/2025]]</f>
        <v>0</v>
      </c>
      <c r="Z394">
        <f>Tabela3[[#This Row],[1º trim/2025]]</f>
        <v>0</v>
      </c>
      <c r="AA394">
        <f>Tabela3[[#This Row],[2º trim/2025]]</f>
        <v>0</v>
      </c>
      <c r="AB394">
        <f>Tabela3[[#This Row],[3º trim/2025]]</f>
        <v>0</v>
      </c>
      <c r="AC394">
        <f>Tabela3[[#This Row],[4º trim/2025]]</f>
        <v>0</v>
      </c>
    </row>
    <row r="395" spans="1:29" x14ac:dyDescent="0.25">
      <c r="A395" s="293">
        <f>Tabela3[[#This Row],[MODALIDADE]]</f>
        <v>0</v>
      </c>
      <c r="B395" s="293">
        <f>Tabela3[[#This Row],[ID DA PLANILHA]]</f>
        <v>394</v>
      </c>
      <c r="C395" s="293">
        <f>Tabela3[[#This Row],[ANO]]</f>
        <v>2017</v>
      </c>
      <c r="D395" s="293" t="str">
        <f>Tabela3[[#This Row],[SEI]]</f>
        <v>0050579-80.2017.8.16.6000</v>
      </c>
      <c r="E395" s="294" t="str">
        <f>Tabela3[[#This Row],[NOME DO Curso]]</f>
        <v>Formação de Cumpridor de Mandados - 1ª Edição</v>
      </c>
      <c r="F395" s="294">
        <f>Tabela3[[#This Row],[NENHUMA CLASSIFICAÇÃO COPILOT]]</f>
        <v>0</v>
      </c>
      <c r="G395">
        <f>Tabela3[[#This Row],[Capacitação em Direitos Humanos, Gênero, Raça e Etnia; e em Depoimento Especial" - 0148945-13.2024.8.16.6000]]</f>
        <v>0</v>
      </c>
      <c r="H395">
        <f>Tabela3[[#This Row],[Justiça Restaurativa - 0148919-15.2024.8.16.6000]]</f>
        <v>0</v>
      </c>
      <c r="I395">
        <f>Tabela3[[#This Row],[Capacitação de Facilitadores 0148959-94.2024.8.16.6000]]</f>
        <v>0</v>
      </c>
      <c r="J395">
        <f>Tabela3[[#This Row],[Acessibilidade e Inclusão - 0148938-21.2024.8.16.6000]]</f>
        <v>0</v>
      </c>
      <c r="K395">
        <f>Tabela3[[#This Row],[Política de Prevenção e Enfrentamento do Assédio Moral, do Assédio Sexual e da Discriminação.0148908-83.2024.8.16.6000]]</f>
        <v>0</v>
      </c>
      <c r="L395">
        <f>Tabela3[[#This Row],[SOCIOAMBIENTAL]]</f>
        <v>0</v>
      </c>
      <c r="M395">
        <f>Tabela3[[#This Row],[SUSTENTABILIDADE
https://portal.tjpr.jus.br/portletforms/frm.do?idFormulario=7430
0017859-16.2024.8.16.6000]]</f>
        <v>0</v>
      </c>
      <c r="N395">
        <f>Tabela3[[#This Row],[CURSO PARA MAGISTRADOS]]</f>
        <v>0</v>
      </c>
      <c r="O395">
        <f>Tabela3[[#This Row],[LIVRO DE REGISTRO]]</f>
        <v>0</v>
      </c>
      <c r="P395">
        <f>Tabela3[[#This Row],[DATA DO ULTIMO REGISTRO]]</f>
        <v>0</v>
      </c>
      <c r="Q395">
        <f>Tabela3[[#This Row],[REG DE INSTRUTORES2]]</f>
        <v>0</v>
      </c>
      <c r="R395">
        <f>Tabela3[[#This Row],[REGISTRO DE INSTRUTORES NO SEI]]</f>
        <v>0</v>
      </c>
      <c r="S395">
        <f>Tabela3[[#This Row],[2021]]</f>
        <v>0</v>
      </c>
      <c r="T395">
        <f>Tabela3[[#This Row],[2022]]</f>
        <v>0</v>
      </c>
      <c r="U395">
        <f>Tabela3[[#This Row],[2023]]</f>
        <v>0</v>
      </c>
      <c r="V395">
        <f>Tabela3[[#This Row],[REGISTRO NO SEI/2024]]</f>
        <v>0</v>
      </c>
      <c r="W395">
        <f>Tabela3[[#This Row],[2024]]</f>
        <v>0</v>
      </c>
      <c r="X395">
        <f>Tabela3[[#This Row],[REGISTRO NO SEI/2025]]</f>
        <v>0</v>
      </c>
      <c r="Y395">
        <f>Tabela3[[#This Row],[TOTAL CERTIFICADOS EMITIDOS/2025]]</f>
        <v>0</v>
      </c>
      <c r="Z395">
        <f>Tabela3[[#This Row],[1º trim/2025]]</f>
        <v>0</v>
      </c>
      <c r="AA395">
        <f>Tabela3[[#This Row],[2º trim/2025]]</f>
        <v>0</v>
      </c>
      <c r="AB395">
        <f>Tabela3[[#This Row],[3º trim/2025]]</f>
        <v>0</v>
      </c>
      <c r="AC395">
        <f>Tabela3[[#This Row],[4º trim/2025]]</f>
        <v>0</v>
      </c>
    </row>
    <row r="396" spans="1:29" x14ac:dyDescent="0.25">
      <c r="A396" s="293">
        <f>Tabela3[[#This Row],[MODALIDADE]]</f>
        <v>0</v>
      </c>
      <c r="B396" s="293">
        <f>Tabela3[[#This Row],[ID DA PLANILHA]]</f>
        <v>395</v>
      </c>
      <c r="C396" s="293">
        <f>Tabela3[[#This Row],[ANO]]</f>
        <v>2017</v>
      </c>
      <c r="D396" s="293" t="str">
        <f>Tabela3[[#This Row],[SEI]]</f>
        <v>0072403-95.2017.8.16.6000</v>
      </c>
      <c r="E396" s="294" t="str">
        <f>Tabela3[[#This Row],[NOME DO Curso]]</f>
        <v>Curso de Capacitação de Equipes Regionais de Atendimento Multidisciplinar</v>
      </c>
      <c r="F396" s="294">
        <f>Tabela3[[#This Row],[NENHUMA CLASSIFICAÇÃO COPILOT]]</f>
        <v>0</v>
      </c>
      <c r="G396">
        <f>Tabela3[[#This Row],[Capacitação em Direitos Humanos, Gênero, Raça e Etnia; e em Depoimento Especial" - 0148945-13.2024.8.16.6000]]</f>
        <v>0</v>
      </c>
      <c r="H396">
        <f>Tabela3[[#This Row],[Justiça Restaurativa - 0148919-15.2024.8.16.6000]]</f>
        <v>0</v>
      </c>
      <c r="I396">
        <f>Tabela3[[#This Row],[Capacitação de Facilitadores 0148959-94.2024.8.16.6000]]</f>
        <v>0</v>
      </c>
      <c r="J396">
        <f>Tabela3[[#This Row],[Acessibilidade e Inclusão - 0148938-21.2024.8.16.6000]]</f>
        <v>0</v>
      </c>
      <c r="K396">
        <f>Tabela3[[#This Row],[Política de Prevenção e Enfrentamento do Assédio Moral, do Assédio Sexual e da Discriminação.0148908-83.2024.8.16.6000]]</f>
        <v>0</v>
      </c>
      <c r="L396">
        <f>Tabela3[[#This Row],[SOCIOAMBIENTAL]]</f>
        <v>0</v>
      </c>
      <c r="M396">
        <f>Tabela3[[#This Row],[SUSTENTABILIDADE
https://portal.tjpr.jus.br/portletforms/frm.do?idFormulario=7430
0017859-16.2024.8.16.6000]]</f>
        <v>0</v>
      </c>
      <c r="N396">
        <f>Tabela3[[#This Row],[CURSO PARA MAGISTRADOS]]</f>
        <v>0</v>
      </c>
      <c r="O396">
        <f>Tabela3[[#This Row],[LIVRO DE REGISTRO]]</f>
        <v>0</v>
      </c>
      <c r="P396">
        <f>Tabela3[[#This Row],[DATA DO ULTIMO REGISTRO]]</f>
        <v>44561</v>
      </c>
      <c r="Q396">
        <f>Tabela3[[#This Row],[REG DE INSTRUTORES2]]</f>
        <v>0</v>
      </c>
      <c r="R396">
        <f>Tabela3[[#This Row],[REGISTRO DE INSTRUTORES NO SEI]]</f>
        <v>0</v>
      </c>
      <c r="S396">
        <f>Tabela3[[#This Row],[2021]]</f>
        <v>0</v>
      </c>
      <c r="T396">
        <f>Tabela3[[#This Row],[2022]]</f>
        <v>0</v>
      </c>
      <c r="U396">
        <f>Tabela3[[#This Row],[2023]]</f>
        <v>0</v>
      </c>
      <c r="V396">
        <f>Tabela3[[#This Row],[REGISTRO NO SEI/2024]]</f>
        <v>0</v>
      </c>
      <c r="W396">
        <f>Tabela3[[#This Row],[2024]]</f>
        <v>0</v>
      </c>
      <c r="X396">
        <f>Tabela3[[#This Row],[REGISTRO NO SEI/2025]]</f>
        <v>0</v>
      </c>
      <c r="Y396">
        <f>Tabela3[[#This Row],[TOTAL CERTIFICADOS EMITIDOS/2025]]</f>
        <v>0</v>
      </c>
      <c r="Z396">
        <f>Tabela3[[#This Row],[1º trim/2025]]</f>
        <v>0</v>
      </c>
      <c r="AA396">
        <f>Tabela3[[#This Row],[2º trim/2025]]</f>
        <v>0</v>
      </c>
      <c r="AB396">
        <f>Tabela3[[#This Row],[3º trim/2025]]</f>
        <v>0</v>
      </c>
      <c r="AC396">
        <f>Tabela3[[#This Row],[4º trim/2025]]</f>
        <v>0</v>
      </c>
    </row>
    <row r="397" spans="1:29" x14ac:dyDescent="0.25">
      <c r="A397" s="293">
        <f>Tabela3[[#This Row],[MODALIDADE]]</f>
        <v>0</v>
      </c>
      <c r="B397" s="293">
        <f>Tabela3[[#This Row],[ID DA PLANILHA]]</f>
        <v>396</v>
      </c>
      <c r="C397" s="293">
        <f>Tabela3[[#This Row],[ANO]]</f>
        <v>2017</v>
      </c>
      <c r="D397" s="293" t="str">
        <f>Tabela3[[#This Row],[SEI]]</f>
        <v>0083930-44.2017.8.16.6000</v>
      </c>
      <c r="E397" s="294" t="str">
        <f>Tabela3[[#This Row],[NOME DO Curso]]</f>
        <v>Depoimento Especial - 1ª Edição</v>
      </c>
      <c r="F397" s="294">
        <f>Tabela3[[#This Row],[NENHUMA CLASSIFICAÇÃO COPILOT]]</f>
        <v>0</v>
      </c>
      <c r="G397" t="str">
        <f>Tabela3[[#This Row],[Capacitação em Direitos Humanos, Gênero, Raça e Etnia; e em Depoimento Especial" - 0148945-13.2024.8.16.6000]]</f>
        <v>Depoimento especial</v>
      </c>
      <c r="H397">
        <f>Tabela3[[#This Row],[Justiça Restaurativa - 0148919-15.2024.8.16.6000]]</f>
        <v>0</v>
      </c>
      <c r="I397">
        <f>Tabela3[[#This Row],[Capacitação de Facilitadores 0148959-94.2024.8.16.6000]]</f>
        <v>0</v>
      </c>
      <c r="J397">
        <f>Tabela3[[#This Row],[Acessibilidade e Inclusão - 0148938-21.2024.8.16.6000]]</f>
        <v>0</v>
      </c>
      <c r="K397">
        <f>Tabela3[[#This Row],[Política de Prevenção e Enfrentamento do Assédio Moral, do Assédio Sexual e da Discriminação.0148908-83.2024.8.16.6000]]</f>
        <v>0</v>
      </c>
      <c r="L397">
        <f>Tabela3[[#This Row],[SOCIOAMBIENTAL]]</f>
        <v>0</v>
      </c>
      <c r="M397">
        <f>Tabela3[[#This Row],[SUSTENTABILIDADE
https://portal.tjpr.jus.br/portletforms/frm.do?idFormulario=7430
0017859-16.2024.8.16.6000]]</f>
        <v>0</v>
      </c>
      <c r="N397">
        <f>Tabela3[[#This Row],[CURSO PARA MAGISTRADOS]]</f>
        <v>0</v>
      </c>
      <c r="O397">
        <f>Tabela3[[#This Row],[LIVRO DE REGISTRO]]</f>
        <v>0</v>
      </c>
      <c r="P397">
        <f>Tabela3[[#This Row],[DATA DO ULTIMO REGISTRO]]</f>
        <v>0</v>
      </c>
      <c r="Q397">
        <f>Tabela3[[#This Row],[REG DE INSTRUTORES2]]</f>
        <v>0</v>
      </c>
      <c r="R397">
        <f>Tabela3[[#This Row],[REGISTRO DE INSTRUTORES NO SEI]]</f>
        <v>0</v>
      </c>
      <c r="S397">
        <f>Tabela3[[#This Row],[2021]]</f>
        <v>0</v>
      </c>
      <c r="T397">
        <f>Tabela3[[#This Row],[2022]]</f>
        <v>0</v>
      </c>
      <c r="U397">
        <f>Tabela3[[#This Row],[2023]]</f>
        <v>0</v>
      </c>
      <c r="V397">
        <f>Tabela3[[#This Row],[REGISTRO NO SEI/2024]]</f>
        <v>0</v>
      </c>
      <c r="W397">
        <f>Tabela3[[#This Row],[2024]]</f>
        <v>0</v>
      </c>
      <c r="X397">
        <f>Tabela3[[#This Row],[REGISTRO NO SEI/2025]]</f>
        <v>0</v>
      </c>
      <c r="Y397">
        <f>Tabela3[[#This Row],[TOTAL CERTIFICADOS EMITIDOS/2025]]</f>
        <v>0</v>
      </c>
      <c r="Z397">
        <f>Tabela3[[#This Row],[1º trim/2025]]</f>
        <v>0</v>
      </c>
      <c r="AA397">
        <f>Tabela3[[#This Row],[2º trim/2025]]</f>
        <v>0</v>
      </c>
      <c r="AB397">
        <f>Tabela3[[#This Row],[3º trim/2025]]</f>
        <v>0</v>
      </c>
      <c r="AC397">
        <f>Tabela3[[#This Row],[4º trim/2025]]</f>
        <v>0</v>
      </c>
    </row>
    <row r="398" spans="1:29" x14ac:dyDescent="0.25">
      <c r="A398" s="293">
        <f>Tabela3[[#This Row],[MODALIDADE]]</f>
        <v>0</v>
      </c>
      <c r="B398" s="293">
        <f>Tabela3[[#This Row],[ID DA PLANILHA]]</f>
        <v>397</v>
      </c>
      <c r="C398" s="293">
        <f>Tabela3[[#This Row],[ANO]]</f>
        <v>2017</v>
      </c>
      <c r="D398" s="293" t="str">
        <f>Tabela3[[#This Row],[SEI]]</f>
        <v>0083930-44.2017.8.16.6000</v>
      </c>
      <c r="E398" s="294" t="str">
        <f>Tabela3[[#This Row],[NOME DO Curso]]</f>
        <v>Depoimento Especial - 2ª Edição</v>
      </c>
      <c r="F398" s="294">
        <f>Tabela3[[#This Row],[NENHUMA CLASSIFICAÇÃO COPILOT]]</f>
        <v>0</v>
      </c>
      <c r="G398" t="str">
        <f>Tabela3[[#This Row],[Capacitação em Direitos Humanos, Gênero, Raça e Etnia; e em Depoimento Especial" - 0148945-13.2024.8.16.6000]]</f>
        <v>Depoimento especial</v>
      </c>
      <c r="H398">
        <f>Tabela3[[#This Row],[Justiça Restaurativa - 0148919-15.2024.8.16.6000]]</f>
        <v>0</v>
      </c>
      <c r="I398">
        <f>Tabela3[[#This Row],[Capacitação de Facilitadores 0148959-94.2024.8.16.6000]]</f>
        <v>0</v>
      </c>
      <c r="J398">
        <f>Tabela3[[#This Row],[Acessibilidade e Inclusão - 0148938-21.2024.8.16.6000]]</f>
        <v>0</v>
      </c>
      <c r="K398">
        <f>Tabela3[[#This Row],[Política de Prevenção e Enfrentamento do Assédio Moral, do Assédio Sexual e da Discriminação.0148908-83.2024.8.16.6000]]</f>
        <v>0</v>
      </c>
      <c r="L398">
        <f>Tabela3[[#This Row],[SOCIOAMBIENTAL]]</f>
        <v>0</v>
      </c>
      <c r="M398">
        <f>Tabela3[[#This Row],[SUSTENTABILIDADE
https://portal.tjpr.jus.br/portletforms/frm.do?idFormulario=7430
0017859-16.2024.8.16.6000]]</f>
        <v>0</v>
      </c>
      <c r="N398">
        <f>Tabela3[[#This Row],[CURSO PARA MAGISTRADOS]]</f>
        <v>0</v>
      </c>
      <c r="O398">
        <f>Tabela3[[#This Row],[LIVRO DE REGISTRO]]</f>
        <v>0</v>
      </c>
      <c r="P398">
        <f>Tabela3[[#This Row],[DATA DO ULTIMO REGISTRO]]</f>
        <v>0</v>
      </c>
      <c r="Q398">
        <f>Tabela3[[#This Row],[REG DE INSTRUTORES2]]</f>
        <v>0</v>
      </c>
      <c r="R398">
        <f>Tabela3[[#This Row],[REGISTRO DE INSTRUTORES NO SEI]]</f>
        <v>0</v>
      </c>
      <c r="S398">
        <f>Tabela3[[#This Row],[2021]]</f>
        <v>0</v>
      </c>
      <c r="T398">
        <f>Tabela3[[#This Row],[2022]]</f>
        <v>0</v>
      </c>
      <c r="U398">
        <f>Tabela3[[#This Row],[2023]]</f>
        <v>0</v>
      </c>
      <c r="V398">
        <f>Tabela3[[#This Row],[REGISTRO NO SEI/2024]]</f>
        <v>0</v>
      </c>
      <c r="W398">
        <f>Tabela3[[#This Row],[2024]]</f>
        <v>0</v>
      </c>
      <c r="X398">
        <f>Tabela3[[#This Row],[REGISTRO NO SEI/2025]]</f>
        <v>0</v>
      </c>
      <c r="Y398">
        <f>Tabela3[[#This Row],[TOTAL CERTIFICADOS EMITIDOS/2025]]</f>
        <v>0</v>
      </c>
      <c r="Z398">
        <f>Tabela3[[#This Row],[1º trim/2025]]</f>
        <v>0</v>
      </c>
      <c r="AA398">
        <f>Tabela3[[#This Row],[2º trim/2025]]</f>
        <v>0</v>
      </c>
      <c r="AB398">
        <f>Tabela3[[#This Row],[3º trim/2025]]</f>
        <v>0</v>
      </c>
      <c r="AC398">
        <f>Tabela3[[#This Row],[4º trim/2025]]</f>
        <v>0</v>
      </c>
    </row>
    <row r="399" spans="1:29" x14ac:dyDescent="0.25">
      <c r="A399" s="293">
        <f>Tabela3[[#This Row],[MODALIDADE]]</f>
        <v>0</v>
      </c>
      <c r="B399" s="293">
        <f>Tabela3[[#This Row],[ID DA PLANILHA]]</f>
        <v>398</v>
      </c>
      <c r="C399" s="293">
        <f>Tabela3[[#This Row],[ANO]]</f>
        <v>2017</v>
      </c>
      <c r="D399" s="293" t="str">
        <f>Tabela3[[#This Row],[SEI]]</f>
        <v>0083930-44.2017.8.16.6000</v>
      </c>
      <c r="E399" s="294" t="str">
        <f>Tabela3[[#This Row],[NOME DO Curso]]</f>
        <v>Depoimento Especial - 3ª Edição</v>
      </c>
      <c r="F399" s="294">
        <f>Tabela3[[#This Row],[NENHUMA CLASSIFICAÇÃO COPILOT]]</f>
        <v>0</v>
      </c>
      <c r="G399" t="str">
        <f>Tabela3[[#This Row],[Capacitação em Direitos Humanos, Gênero, Raça e Etnia; e em Depoimento Especial" - 0148945-13.2024.8.16.6000]]</f>
        <v>Depoimento especial</v>
      </c>
      <c r="H399">
        <f>Tabela3[[#This Row],[Justiça Restaurativa - 0148919-15.2024.8.16.6000]]</f>
        <v>0</v>
      </c>
      <c r="I399">
        <f>Tabela3[[#This Row],[Capacitação de Facilitadores 0148959-94.2024.8.16.6000]]</f>
        <v>0</v>
      </c>
      <c r="J399">
        <f>Tabela3[[#This Row],[Acessibilidade e Inclusão - 0148938-21.2024.8.16.6000]]</f>
        <v>0</v>
      </c>
      <c r="K399">
        <f>Tabela3[[#This Row],[Política de Prevenção e Enfrentamento do Assédio Moral, do Assédio Sexual e da Discriminação.0148908-83.2024.8.16.6000]]</f>
        <v>0</v>
      </c>
      <c r="L399">
        <f>Tabela3[[#This Row],[SOCIOAMBIENTAL]]</f>
        <v>0</v>
      </c>
      <c r="M399">
        <f>Tabela3[[#This Row],[SUSTENTABILIDADE
https://portal.tjpr.jus.br/portletforms/frm.do?idFormulario=7430
0017859-16.2024.8.16.6000]]</f>
        <v>0</v>
      </c>
      <c r="N399">
        <f>Tabela3[[#This Row],[CURSO PARA MAGISTRADOS]]</f>
        <v>0</v>
      </c>
      <c r="O399">
        <f>Tabela3[[#This Row],[LIVRO DE REGISTRO]]</f>
        <v>0</v>
      </c>
      <c r="P399">
        <f>Tabela3[[#This Row],[DATA DO ULTIMO REGISTRO]]</f>
        <v>0</v>
      </c>
      <c r="Q399">
        <f>Tabela3[[#This Row],[REG DE INSTRUTORES2]]</f>
        <v>0</v>
      </c>
      <c r="R399">
        <f>Tabela3[[#This Row],[REGISTRO DE INSTRUTORES NO SEI]]</f>
        <v>0</v>
      </c>
      <c r="S399">
        <f>Tabela3[[#This Row],[2021]]</f>
        <v>0</v>
      </c>
      <c r="T399">
        <f>Tabela3[[#This Row],[2022]]</f>
        <v>0</v>
      </c>
      <c r="U399">
        <f>Tabela3[[#This Row],[2023]]</f>
        <v>0</v>
      </c>
      <c r="V399">
        <f>Tabela3[[#This Row],[REGISTRO NO SEI/2024]]</f>
        <v>0</v>
      </c>
      <c r="W399">
        <f>Tabela3[[#This Row],[2024]]</f>
        <v>0</v>
      </c>
      <c r="X399">
        <f>Tabela3[[#This Row],[REGISTRO NO SEI/2025]]</f>
        <v>0</v>
      </c>
      <c r="Y399">
        <f>Tabela3[[#This Row],[TOTAL CERTIFICADOS EMITIDOS/2025]]</f>
        <v>0</v>
      </c>
      <c r="Z399">
        <f>Tabela3[[#This Row],[1º trim/2025]]</f>
        <v>0</v>
      </c>
      <c r="AA399">
        <f>Tabela3[[#This Row],[2º trim/2025]]</f>
        <v>0</v>
      </c>
      <c r="AB399">
        <f>Tabela3[[#This Row],[3º trim/2025]]</f>
        <v>0</v>
      </c>
      <c r="AC399">
        <f>Tabela3[[#This Row],[4º trim/2025]]</f>
        <v>0</v>
      </c>
    </row>
    <row r="400" spans="1:29" x14ac:dyDescent="0.25">
      <c r="A400" s="293">
        <f>Tabela3[[#This Row],[MODALIDADE]]</f>
        <v>0</v>
      </c>
      <c r="B400" s="293">
        <f>Tabela3[[#This Row],[ID DA PLANILHA]]</f>
        <v>399</v>
      </c>
      <c r="C400" s="293">
        <f>Tabela3[[#This Row],[ANO]]</f>
        <v>2018</v>
      </c>
      <c r="D400" s="293" t="str">
        <f>Tabela3[[#This Row],[SEI]]</f>
        <v>0069910-14.2018.8.16.6000</v>
      </c>
      <c r="E400" s="294" t="str">
        <f>Tabela3[[#This Row],[NOME DO Curso]]</f>
        <v>Formação de Instrutores e Tutores</v>
      </c>
      <c r="F400" s="294">
        <f>Tabela3[[#This Row],[NENHUMA CLASSIFICAÇÃO COPILOT]]</f>
        <v>0</v>
      </c>
      <c r="G400">
        <f>Tabela3[[#This Row],[Capacitação em Direitos Humanos, Gênero, Raça e Etnia; e em Depoimento Especial" - 0148945-13.2024.8.16.6000]]</f>
        <v>0</v>
      </c>
      <c r="H400">
        <f>Tabela3[[#This Row],[Justiça Restaurativa - 0148919-15.2024.8.16.6000]]</f>
        <v>0</v>
      </c>
      <c r="I400">
        <f>Tabela3[[#This Row],[Capacitação de Facilitadores 0148959-94.2024.8.16.6000]]</f>
        <v>0</v>
      </c>
      <c r="J400">
        <f>Tabela3[[#This Row],[Acessibilidade e Inclusão - 0148938-21.2024.8.16.6000]]</f>
        <v>0</v>
      </c>
      <c r="K400">
        <f>Tabela3[[#This Row],[Política de Prevenção e Enfrentamento do Assédio Moral, do Assédio Sexual e da Discriminação.0148908-83.2024.8.16.6000]]</f>
        <v>0</v>
      </c>
      <c r="L400">
        <f>Tabela3[[#This Row],[SOCIOAMBIENTAL]]</f>
        <v>0</v>
      </c>
      <c r="M400">
        <f>Tabela3[[#This Row],[SUSTENTABILIDADE
https://portal.tjpr.jus.br/portletforms/frm.do?idFormulario=7430
0017859-16.2024.8.16.6000]]</f>
        <v>0</v>
      </c>
      <c r="N400">
        <f>Tabela3[[#This Row],[CURSO PARA MAGISTRADOS]]</f>
        <v>0</v>
      </c>
      <c r="O400">
        <f>Tabela3[[#This Row],[LIVRO DE REGISTRO]]</f>
        <v>0</v>
      </c>
      <c r="P400">
        <f>Tabela3[[#This Row],[DATA DO ULTIMO REGISTRO]]</f>
        <v>0</v>
      </c>
      <c r="Q400">
        <f>Tabela3[[#This Row],[REG DE INSTRUTORES2]]</f>
        <v>0</v>
      </c>
      <c r="R400">
        <f>Tabela3[[#This Row],[REGISTRO DE INSTRUTORES NO SEI]]</f>
        <v>0</v>
      </c>
      <c r="S400">
        <f>Tabela3[[#This Row],[2021]]</f>
        <v>0</v>
      </c>
      <c r="T400">
        <f>Tabela3[[#This Row],[2022]]</f>
        <v>0</v>
      </c>
      <c r="U400">
        <f>Tabela3[[#This Row],[2023]]</f>
        <v>0</v>
      </c>
      <c r="V400">
        <f>Tabela3[[#This Row],[REGISTRO NO SEI/2024]]</f>
        <v>0</v>
      </c>
      <c r="W400">
        <f>Tabela3[[#This Row],[2024]]</f>
        <v>0</v>
      </c>
      <c r="X400">
        <f>Tabela3[[#This Row],[REGISTRO NO SEI/2025]]</f>
        <v>0</v>
      </c>
      <c r="Y400">
        <f>Tabela3[[#This Row],[TOTAL CERTIFICADOS EMITIDOS/2025]]</f>
        <v>0</v>
      </c>
      <c r="Z400">
        <f>Tabela3[[#This Row],[1º trim/2025]]</f>
        <v>0</v>
      </c>
      <c r="AA400">
        <f>Tabela3[[#This Row],[2º trim/2025]]</f>
        <v>0</v>
      </c>
      <c r="AB400">
        <f>Tabela3[[#This Row],[3º trim/2025]]</f>
        <v>0</v>
      </c>
      <c r="AC400">
        <f>Tabela3[[#This Row],[4º trim/2025]]</f>
        <v>0</v>
      </c>
    </row>
    <row r="401" spans="1:29" x14ac:dyDescent="0.25">
      <c r="A401" s="293">
        <f>Tabela3[[#This Row],[MODALIDADE]]</f>
        <v>0</v>
      </c>
      <c r="B401" s="293">
        <f>Tabela3[[#This Row],[ID DA PLANILHA]]</f>
        <v>400</v>
      </c>
      <c r="C401" s="293">
        <f>Tabela3[[#This Row],[ANO]]</f>
        <v>2018</v>
      </c>
      <c r="D401" s="293" t="str">
        <f>Tabela3[[#This Row],[SEI]]</f>
        <v>0012962-52.2018.8.16.6000</v>
      </c>
      <c r="E401" s="294" t="str">
        <f>Tabela3[[#This Row],[NOME DO Curso]]</f>
        <v>2º Encontro de Gestão Judiciária Sustentável - Presencial</v>
      </c>
      <c r="F401" s="294">
        <f>Tabela3[[#This Row],[NENHUMA CLASSIFICAÇÃO COPILOT]]</f>
        <v>0</v>
      </c>
      <c r="G401">
        <f>Tabela3[[#This Row],[Capacitação em Direitos Humanos, Gênero, Raça e Etnia; e em Depoimento Especial" - 0148945-13.2024.8.16.6000]]</f>
        <v>0</v>
      </c>
      <c r="H401">
        <f>Tabela3[[#This Row],[Justiça Restaurativa - 0148919-15.2024.8.16.6000]]</f>
        <v>0</v>
      </c>
      <c r="I401">
        <f>Tabela3[[#This Row],[Capacitação de Facilitadores 0148959-94.2024.8.16.6000]]</f>
        <v>0</v>
      </c>
      <c r="J401">
        <f>Tabela3[[#This Row],[Acessibilidade e Inclusão - 0148938-21.2024.8.16.6000]]</f>
        <v>0</v>
      </c>
      <c r="K401">
        <f>Tabela3[[#This Row],[Política de Prevenção e Enfrentamento do Assédio Moral, do Assédio Sexual e da Discriminação.0148908-83.2024.8.16.6000]]</f>
        <v>0</v>
      </c>
      <c r="L401">
        <f>Tabela3[[#This Row],[SOCIOAMBIENTAL]]</f>
        <v>0</v>
      </c>
      <c r="M401" t="str">
        <f>Tabela3[[#This Row],[SUSTENTABILIDADE
https://portal.tjpr.jus.br/portletforms/frm.do?idFormulario=7430
0017859-16.2024.8.16.6000]]</f>
        <v>sustentabilidade</v>
      </c>
      <c r="N401">
        <f>Tabela3[[#This Row],[CURSO PARA MAGISTRADOS]]</f>
        <v>0</v>
      </c>
      <c r="O401">
        <f>Tabela3[[#This Row],[LIVRO DE REGISTRO]]</f>
        <v>0</v>
      </c>
      <c r="P401">
        <f>Tabela3[[#This Row],[DATA DO ULTIMO REGISTRO]]</f>
        <v>0</v>
      </c>
      <c r="Q401">
        <f>Tabela3[[#This Row],[REG DE INSTRUTORES2]]</f>
        <v>0</v>
      </c>
      <c r="R401">
        <f>Tabela3[[#This Row],[REGISTRO DE INSTRUTORES NO SEI]]</f>
        <v>0</v>
      </c>
      <c r="S401">
        <f>Tabela3[[#This Row],[2021]]</f>
        <v>0</v>
      </c>
      <c r="T401">
        <f>Tabela3[[#This Row],[2022]]</f>
        <v>0</v>
      </c>
      <c r="U401">
        <f>Tabela3[[#This Row],[2023]]</f>
        <v>0</v>
      </c>
      <c r="V401">
        <f>Tabela3[[#This Row],[REGISTRO NO SEI/2024]]</f>
        <v>0</v>
      </c>
      <c r="W401">
        <f>Tabela3[[#This Row],[2024]]</f>
        <v>0</v>
      </c>
      <c r="X401">
        <f>Tabela3[[#This Row],[REGISTRO NO SEI/2025]]</f>
        <v>0</v>
      </c>
      <c r="Y401">
        <f>Tabela3[[#This Row],[TOTAL CERTIFICADOS EMITIDOS/2025]]</f>
        <v>0</v>
      </c>
      <c r="Z401">
        <f>Tabela3[[#This Row],[1º trim/2025]]</f>
        <v>0</v>
      </c>
      <c r="AA401">
        <f>Tabela3[[#This Row],[2º trim/2025]]</f>
        <v>0</v>
      </c>
      <c r="AB401">
        <f>Tabela3[[#This Row],[3º trim/2025]]</f>
        <v>0</v>
      </c>
      <c r="AC401">
        <f>Tabela3[[#This Row],[4º trim/2025]]</f>
        <v>0</v>
      </c>
    </row>
    <row r="402" spans="1:29" x14ac:dyDescent="0.25">
      <c r="A402" s="293">
        <f>Tabela3[[#This Row],[MODALIDADE]]</f>
        <v>0</v>
      </c>
      <c r="B402" s="293">
        <f>Tabela3[[#This Row],[ID DA PLANILHA]]</f>
        <v>401</v>
      </c>
      <c r="C402" s="293">
        <f>Tabela3[[#This Row],[ANO]]</f>
        <v>2018</v>
      </c>
      <c r="D402" s="293" t="str">
        <f>Tabela3[[#This Row],[SEI]]</f>
        <v>0021600-74.2018.8.16.6000</v>
      </c>
      <c r="E402" s="294" t="str">
        <f>Tabela3[[#This Row],[NOME DO Curso]]</f>
        <v>Palestra - Assédio no Ambiente de Trabalho Para Chefias</v>
      </c>
      <c r="F402" s="294">
        <f>Tabela3[[#This Row],[NENHUMA CLASSIFICAÇÃO COPILOT]]</f>
        <v>0</v>
      </c>
      <c r="G402">
        <f>Tabela3[[#This Row],[Capacitação em Direitos Humanos, Gênero, Raça e Etnia; e em Depoimento Especial" - 0148945-13.2024.8.16.6000]]</f>
        <v>0</v>
      </c>
      <c r="H402">
        <f>Tabela3[[#This Row],[Justiça Restaurativa - 0148919-15.2024.8.16.6000]]</f>
        <v>0</v>
      </c>
      <c r="I402">
        <f>Tabela3[[#This Row],[Capacitação de Facilitadores 0148959-94.2024.8.16.6000]]</f>
        <v>0</v>
      </c>
      <c r="J402">
        <f>Tabela3[[#This Row],[Acessibilidade e Inclusão - 0148938-21.2024.8.16.6000]]</f>
        <v>0</v>
      </c>
      <c r="K402" t="str">
        <f>Tabela3[[#This Row],[Política de Prevenção e Enfrentamento do Assédio Moral, do Assédio Sexual e da Discriminação.0148908-83.2024.8.16.6000]]</f>
        <v>SIMA</v>
      </c>
      <c r="L402">
        <f>Tabela3[[#This Row],[SOCIOAMBIENTAL]]</f>
        <v>0</v>
      </c>
      <c r="M402">
        <f>Tabela3[[#This Row],[SUSTENTABILIDADE
https://portal.tjpr.jus.br/portletforms/frm.do?idFormulario=7430
0017859-16.2024.8.16.6000]]</f>
        <v>0</v>
      </c>
      <c r="N402">
        <f>Tabela3[[#This Row],[CURSO PARA MAGISTRADOS]]</f>
        <v>0</v>
      </c>
      <c r="O402">
        <f>Tabela3[[#This Row],[LIVRO DE REGISTRO]]</f>
        <v>0</v>
      </c>
      <c r="P402">
        <f>Tabela3[[#This Row],[DATA DO ULTIMO REGISTRO]]</f>
        <v>0</v>
      </c>
      <c r="Q402">
        <f>Tabela3[[#This Row],[REG DE INSTRUTORES2]]</f>
        <v>0</v>
      </c>
      <c r="R402">
        <f>Tabela3[[#This Row],[REGISTRO DE INSTRUTORES NO SEI]]</f>
        <v>0</v>
      </c>
      <c r="S402">
        <f>Tabela3[[#This Row],[2021]]</f>
        <v>0</v>
      </c>
      <c r="T402">
        <f>Tabela3[[#This Row],[2022]]</f>
        <v>0</v>
      </c>
      <c r="U402">
        <f>Tabela3[[#This Row],[2023]]</f>
        <v>0</v>
      </c>
      <c r="V402">
        <f>Tabela3[[#This Row],[REGISTRO NO SEI/2024]]</f>
        <v>0</v>
      </c>
      <c r="W402">
        <f>Tabela3[[#This Row],[2024]]</f>
        <v>0</v>
      </c>
      <c r="X402">
        <f>Tabela3[[#This Row],[REGISTRO NO SEI/2025]]</f>
        <v>0</v>
      </c>
      <c r="Y402">
        <f>Tabela3[[#This Row],[TOTAL CERTIFICADOS EMITIDOS/2025]]</f>
        <v>0</v>
      </c>
      <c r="Z402">
        <f>Tabela3[[#This Row],[1º trim/2025]]</f>
        <v>0</v>
      </c>
      <c r="AA402">
        <f>Tabela3[[#This Row],[2º trim/2025]]</f>
        <v>0</v>
      </c>
      <c r="AB402">
        <f>Tabela3[[#This Row],[3º trim/2025]]</f>
        <v>0</v>
      </c>
      <c r="AC402">
        <f>Tabela3[[#This Row],[4º trim/2025]]</f>
        <v>0</v>
      </c>
    </row>
    <row r="403" spans="1:29" x14ac:dyDescent="0.25">
      <c r="A403" s="293">
        <f>Tabela3[[#This Row],[MODALIDADE]]</f>
        <v>0</v>
      </c>
      <c r="B403" s="293">
        <f>Tabela3[[#This Row],[ID DA PLANILHA]]</f>
        <v>402</v>
      </c>
      <c r="C403" s="293">
        <f>Tabela3[[#This Row],[ANO]]</f>
        <v>2018</v>
      </c>
      <c r="D403" s="293" t="str">
        <f>Tabela3[[#This Row],[SEI]]</f>
        <v>0025976-06.2018.8.16.6000</v>
      </c>
      <c r="E403" s="294" t="str">
        <f>Tabela3[[#This Row],[NOME DO Curso]]</f>
        <v>Noções Básicas e Novidades no Pregão e nas Contratações Públicas</v>
      </c>
      <c r="F403" s="294">
        <f>Tabela3[[#This Row],[NENHUMA CLASSIFICAÇÃO COPILOT]]</f>
        <v>0</v>
      </c>
      <c r="G403">
        <f>Tabela3[[#This Row],[Capacitação em Direitos Humanos, Gênero, Raça e Etnia; e em Depoimento Especial" - 0148945-13.2024.8.16.6000]]</f>
        <v>0</v>
      </c>
      <c r="H403">
        <f>Tabela3[[#This Row],[Justiça Restaurativa - 0148919-15.2024.8.16.6000]]</f>
        <v>0</v>
      </c>
      <c r="I403">
        <f>Tabela3[[#This Row],[Capacitação de Facilitadores 0148959-94.2024.8.16.6000]]</f>
        <v>0</v>
      </c>
      <c r="J403">
        <f>Tabela3[[#This Row],[Acessibilidade e Inclusão - 0148938-21.2024.8.16.6000]]</f>
        <v>0</v>
      </c>
      <c r="K403">
        <f>Tabela3[[#This Row],[Política de Prevenção e Enfrentamento do Assédio Moral, do Assédio Sexual e da Discriminação.0148908-83.2024.8.16.6000]]</f>
        <v>0</v>
      </c>
      <c r="L403">
        <f>Tabela3[[#This Row],[SOCIOAMBIENTAL]]</f>
        <v>0</v>
      </c>
      <c r="M403">
        <f>Tabela3[[#This Row],[SUSTENTABILIDADE
https://portal.tjpr.jus.br/portletforms/frm.do?idFormulario=7430
0017859-16.2024.8.16.6000]]</f>
        <v>0</v>
      </c>
      <c r="N403">
        <f>Tabela3[[#This Row],[CURSO PARA MAGISTRADOS]]</f>
        <v>0</v>
      </c>
      <c r="O403">
        <f>Tabela3[[#This Row],[LIVRO DE REGISTRO]]</f>
        <v>0</v>
      </c>
      <c r="P403">
        <f>Tabela3[[#This Row],[DATA DO ULTIMO REGISTRO]]</f>
        <v>0</v>
      </c>
      <c r="Q403">
        <f>Tabela3[[#This Row],[REG DE INSTRUTORES2]]</f>
        <v>0</v>
      </c>
      <c r="R403">
        <f>Tabela3[[#This Row],[REGISTRO DE INSTRUTORES NO SEI]]</f>
        <v>0</v>
      </c>
      <c r="S403">
        <f>Tabela3[[#This Row],[2021]]</f>
        <v>0</v>
      </c>
      <c r="T403">
        <f>Tabela3[[#This Row],[2022]]</f>
        <v>0</v>
      </c>
      <c r="U403">
        <f>Tabela3[[#This Row],[2023]]</f>
        <v>0</v>
      </c>
      <c r="V403">
        <f>Tabela3[[#This Row],[REGISTRO NO SEI/2024]]</f>
        <v>0</v>
      </c>
      <c r="W403">
        <f>Tabela3[[#This Row],[2024]]</f>
        <v>0</v>
      </c>
      <c r="X403">
        <f>Tabela3[[#This Row],[REGISTRO NO SEI/2025]]</f>
        <v>0</v>
      </c>
      <c r="Y403">
        <f>Tabela3[[#This Row],[TOTAL CERTIFICADOS EMITIDOS/2025]]</f>
        <v>0</v>
      </c>
      <c r="Z403">
        <f>Tabela3[[#This Row],[1º trim/2025]]</f>
        <v>0</v>
      </c>
      <c r="AA403">
        <f>Tabela3[[#This Row],[2º trim/2025]]</f>
        <v>0</v>
      </c>
      <c r="AB403">
        <f>Tabela3[[#This Row],[3º trim/2025]]</f>
        <v>0</v>
      </c>
      <c r="AC403">
        <f>Tabela3[[#This Row],[4º trim/2025]]</f>
        <v>0</v>
      </c>
    </row>
    <row r="404" spans="1:29" x14ac:dyDescent="0.25">
      <c r="A404" s="293">
        <f>Tabela3[[#This Row],[MODALIDADE]]</f>
        <v>0</v>
      </c>
      <c r="B404" s="293">
        <f>Tabela3[[#This Row],[ID DA PLANILHA]]</f>
        <v>403</v>
      </c>
      <c r="C404" s="293">
        <f>Tabela3[[#This Row],[ANO]]</f>
        <v>2018</v>
      </c>
      <c r="D404" s="293" t="str">
        <f>Tabela3[[#This Row],[SEI]]</f>
        <v>0027492-61.2018.8.16.6000</v>
      </c>
      <c r="E404" s="294" t="str">
        <f>Tabela3[[#This Row],[NOME DO Curso]]</f>
        <v>Regras Práticas da Nova Ortografia</v>
      </c>
      <c r="F404" s="294">
        <f>Tabela3[[#This Row],[NENHUMA CLASSIFICAÇÃO COPILOT]]</f>
        <v>0</v>
      </c>
      <c r="G404">
        <f>Tabela3[[#This Row],[Capacitação em Direitos Humanos, Gênero, Raça e Etnia; e em Depoimento Especial" - 0148945-13.2024.8.16.6000]]</f>
        <v>0</v>
      </c>
      <c r="H404">
        <f>Tabela3[[#This Row],[Justiça Restaurativa - 0148919-15.2024.8.16.6000]]</f>
        <v>0</v>
      </c>
      <c r="I404">
        <f>Tabela3[[#This Row],[Capacitação de Facilitadores 0148959-94.2024.8.16.6000]]</f>
        <v>0</v>
      </c>
      <c r="J404">
        <f>Tabela3[[#This Row],[Acessibilidade e Inclusão - 0148938-21.2024.8.16.6000]]</f>
        <v>0</v>
      </c>
      <c r="K404">
        <f>Tabela3[[#This Row],[Política de Prevenção e Enfrentamento do Assédio Moral, do Assédio Sexual e da Discriminação.0148908-83.2024.8.16.6000]]</f>
        <v>0</v>
      </c>
      <c r="L404">
        <f>Tabela3[[#This Row],[SOCIOAMBIENTAL]]</f>
        <v>0</v>
      </c>
      <c r="M404">
        <f>Tabela3[[#This Row],[SUSTENTABILIDADE
https://portal.tjpr.jus.br/portletforms/frm.do?idFormulario=7430
0017859-16.2024.8.16.6000]]</f>
        <v>0</v>
      </c>
      <c r="N404">
        <f>Tabela3[[#This Row],[CURSO PARA MAGISTRADOS]]</f>
        <v>0</v>
      </c>
      <c r="O404">
        <f>Tabela3[[#This Row],[LIVRO DE REGISTRO]]</f>
        <v>0</v>
      </c>
      <c r="P404">
        <f>Tabela3[[#This Row],[DATA DO ULTIMO REGISTRO]]</f>
        <v>0</v>
      </c>
      <c r="Q404">
        <f>Tabela3[[#This Row],[REG DE INSTRUTORES2]]</f>
        <v>0</v>
      </c>
      <c r="R404">
        <f>Tabela3[[#This Row],[REGISTRO DE INSTRUTORES NO SEI]]</f>
        <v>0</v>
      </c>
      <c r="S404">
        <f>Tabela3[[#This Row],[2021]]</f>
        <v>0</v>
      </c>
      <c r="T404">
        <f>Tabela3[[#This Row],[2022]]</f>
        <v>0</v>
      </c>
      <c r="U404">
        <f>Tabela3[[#This Row],[2023]]</f>
        <v>0</v>
      </c>
      <c r="V404">
        <f>Tabela3[[#This Row],[REGISTRO NO SEI/2024]]</f>
        <v>0</v>
      </c>
      <c r="W404">
        <f>Tabela3[[#This Row],[2024]]</f>
        <v>0</v>
      </c>
      <c r="X404">
        <f>Tabela3[[#This Row],[REGISTRO NO SEI/2025]]</f>
        <v>0</v>
      </c>
      <c r="Y404">
        <f>Tabela3[[#This Row],[TOTAL CERTIFICADOS EMITIDOS/2025]]</f>
        <v>0</v>
      </c>
      <c r="Z404">
        <f>Tabela3[[#This Row],[1º trim/2025]]</f>
        <v>0</v>
      </c>
      <c r="AA404">
        <f>Tabela3[[#This Row],[2º trim/2025]]</f>
        <v>0</v>
      </c>
      <c r="AB404">
        <f>Tabela3[[#This Row],[3º trim/2025]]</f>
        <v>0</v>
      </c>
      <c r="AC404">
        <f>Tabela3[[#This Row],[4º trim/2025]]</f>
        <v>0</v>
      </c>
    </row>
    <row r="405" spans="1:29" x14ac:dyDescent="0.25">
      <c r="A405" s="293">
        <f>Tabela3[[#This Row],[MODALIDADE]]</f>
        <v>0</v>
      </c>
      <c r="B405" s="293">
        <f>Tabela3[[#This Row],[ID DA PLANILHA]]</f>
        <v>404</v>
      </c>
      <c r="C405" s="293">
        <f>Tabela3[[#This Row],[ANO]]</f>
        <v>2018</v>
      </c>
      <c r="D405" s="293" t="str">
        <f>Tabela3[[#This Row],[SEI]]</f>
        <v>0027736-87.2018.8.16.6000</v>
      </c>
      <c r="E405" s="294" t="str">
        <f>Tabela3[[#This Row],[NOME DO Curso]]</f>
        <v>Gerenciamento de Resíduos</v>
      </c>
      <c r="F405" s="294">
        <f>Tabela3[[#This Row],[NENHUMA CLASSIFICAÇÃO COPILOT]]</f>
        <v>0</v>
      </c>
      <c r="G405">
        <f>Tabela3[[#This Row],[Capacitação em Direitos Humanos, Gênero, Raça e Etnia; e em Depoimento Especial" - 0148945-13.2024.8.16.6000]]</f>
        <v>0</v>
      </c>
      <c r="H405">
        <f>Tabela3[[#This Row],[Justiça Restaurativa - 0148919-15.2024.8.16.6000]]</f>
        <v>0</v>
      </c>
      <c r="I405">
        <f>Tabela3[[#This Row],[Capacitação de Facilitadores 0148959-94.2024.8.16.6000]]</f>
        <v>0</v>
      </c>
      <c r="J405">
        <f>Tabela3[[#This Row],[Acessibilidade e Inclusão - 0148938-21.2024.8.16.6000]]</f>
        <v>0</v>
      </c>
      <c r="K405">
        <f>Tabela3[[#This Row],[Política de Prevenção e Enfrentamento do Assédio Moral, do Assédio Sexual e da Discriminação.0148908-83.2024.8.16.6000]]</f>
        <v>0</v>
      </c>
      <c r="L405">
        <f>Tabela3[[#This Row],[SOCIOAMBIENTAL]]</f>
        <v>0</v>
      </c>
      <c r="M405">
        <f>Tabela3[[#This Row],[SUSTENTABILIDADE
https://portal.tjpr.jus.br/portletforms/frm.do?idFormulario=7430
0017859-16.2024.8.16.6000]]</f>
        <v>0</v>
      </c>
      <c r="N405">
        <f>Tabela3[[#This Row],[CURSO PARA MAGISTRADOS]]</f>
        <v>0</v>
      </c>
      <c r="O405">
        <f>Tabela3[[#This Row],[LIVRO DE REGISTRO]]</f>
        <v>0</v>
      </c>
      <c r="P405">
        <f>Tabela3[[#This Row],[DATA DO ULTIMO REGISTRO]]</f>
        <v>0</v>
      </c>
      <c r="Q405">
        <f>Tabela3[[#This Row],[REG DE INSTRUTORES2]]</f>
        <v>0</v>
      </c>
      <c r="R405">
        <f>Tabela3[[#This Row],[REGISTRO DE INSTRUTORES NO SEI]]</f>
        <v>0</v>
      </c>
      <c r="S405">
        <f>Tabela3[[#This Row],[2021]]</f>
        <v>0</v>
      </c>
      <c r="T405">
        <f>Tabela3[[#This Row],[2022]]</f>
        <v>0</v>
      </c>
      <c r="U405">
        <f>Tabela3[[#This Row],[2023]]</f>
        <v>0</v>
      </c>
      <c r="V405">
        <f>Tabela3[[#This Row],[REGISTRO NO SEI/2024]]</f>
        <v>0</v>
      </c>
      <c r="W405">
        <f>Tabela3[[#This Row],[2024]]</f>
        <v>0</v>
      </c>
      <c r="X405">
        <f>Tabela3[[#This Row],[REGISTRO NO SEI/2025]]</f>
        <v>0</v>
      </c>
      <c r="Y405">
        <f>Tabela3[[#This Row],[TOTAL CERTIFICADOS EMITIDOS/2025]]</f>
        <v>0</v>
      </c>
      <c r="Z405">
        <f>Tabela3[[#This Row],[1º trim/2025]]</f>
        <v>0</v>
      </c>
      <c r="AA405">
        <f>Tabela3[[#This Row],[2º trim/2025]]</f>
        <v>0</v>
      </c>
      <c r="AB405">
        <f>Tabela3[[#This Row],[3º trim/2025]]</f>
        <v>0</v>
      </c>
      <c r="AC405">
        <f>Tabela3[[#This Row],[4º trim/2025]]</f>
        <v>0</v>
      </c>
    </row>
    <row r="406" spans="1:29" ht="30" x14ac:dyDescent="0.25">
      <c r="A406" s="293">
        <f>Tabela3[[#This Row],[MODALIDADE]]</f>
        <v>0</v>
      </c>
      <c r="B406" s="293">
        <f>Tabela3[[#This Row],[ID DA PLANILHA]]</f>
        <v>405</v>
      </c>
      <c r="C406" s="293">
        <f>Tabela3[[#This Row],[ANO]]</f>
        <v>2018</v>
      </c>
      <c r="D406" s="293" t="str">
        <f>Tabela3[[#This Row],[SEI]]</f>
        <v>0060174-69.2018.8.16.60000</v>
      </c>
      <c r="E406" s="294" t="str">
        <f>Tabela3[[#This Row],[NOME DO Curso]]</f>
        <v>Gestão de almoxarifado no setor público com ênfase em planejamento de estoques</v>
      </c>
      <c r="F406" s="294">
        <f>Tabela3[[#This Row],[NENHUMA CLASSIFICAÇÃO COPILOT]]</f>
        <v>0</v>
      </c>
      <c r="G406">
        <f>Tabela3[[#This Row],[Capacitação em Direitos Humanos, Gênero, Raça e Etnia; e em Depoimento Especial" - 0148945-13.2024.8.16.6000]]</f>
        <v>0</v>
      </c>
      <c r="H406">
        <f>Tabela3[[#This Row],[Justiça Restaurativa - 0148919-15.2024.8.16.6000]]</f>
        <v>0</v>
      </c>
      <c r="I406">
        <f>Tabela3[[#This Row],[Capacitação de Facilitadores 0148959-94.2024.8.16.6000]]</f>
        <v>0</v>
      </c>
      <c r="J406">
        <f>Tabela3[[#This Row],[Acessibilidade e Inclusão - 0148938-21.2024.8.16.6000]]</f>
        <v>0</v>
      </c>
      <c r="K406">
        <f>Tabela3[[#This Row],[Política de Prevenção e Enfrentamento do Assédio Moral, do Assédio Sexual e da Discriminação.0148908-83.2024.8.16.6000]]</f>
        <v>0</v>
      </c>
      <c r="L406">
        <f>Tabela3[[#This Row],[SOCIOAMBIENTAL]]</f>
        <v>0</v>
      </c>
      <c r="M406">
        <f>Tabela3[[#This Row],[SUSTENTABILIDADE
https://portal.tjpr.jus.br/portletforms/frm.do?idFormulario=7430
0017859-16.2024.8.16.6000]]</f>
        <v>0</v>
      </c>
      <c r="N406">
        <f>Tabela3[[#This Row],[CURSO PARA MAGISTRADOS]]</f>
        <v>0</v>
      </c>
      <c r="O406">
        <f>Tabela3[[#This Row],[LIVRO DE REGISTRO]]</f>
        <v>0</v>
      </c>
      <c r="P406">
        <f>Tabela3[[#This Row],[DATA DO ULTIMO REGISTRO]]</f>
        <v>0</v>
      </c>
      <c r="Q406">
        <f>Tabela3[[#This Row],[REG DE INSTRUTORES2]]</f>
        <v>0</v>
      </c>
      <c r="R406">
        <f>Tabela3[[#This Row],[REGISTRO DE INSTRUTORES NO SEI]]</f>
        <v>0</v>
      </c>
      <c r="S406">
        <f>Tabela3[[#This Row],[2021]]</f>
        <v>0</v>
      </c>
      <c r="T406">
        <f>Tabela3[[#This Row],[2022]]</f>
        <v>0</v>
      </c>
      <c r="U406">
        <f>Tabela3[[#This Row],[2023]]</f>
        <v>0</v>
      </c>
      <c r="V406">
        <f>Tabela3[[#This Row],[REGISTRO NO SEI/2024]]</f>
        <v>0</v>
      </c>
      <c r="W406">
        <f>Tabela3[[#This Row],[2024]]</f>
        <v>0</v>
      </c>
      <c r="X406">
        <f>Tabela3[[#This Row],[REGISTRO NO SEI/2025]]</f>
        <v>0</v>
      </c>
      <c r="Y406">
        <f>Tabela3[[#This Row],[TOTAL CERTIFICADOS EMITIDOS/2025]]</f>
        <v>0</v>
      </c>
      <c r="Z406">
        <f>Tabela3[[#This Row],[1º trim/2025]]</f>
        <v>0</v>
      </c>
      <c r="AA406">
        <f>Tabela3[[#This Row],[2º trim/2025]]</f>
        <v>0</v>
      </c>
      <c r="AB406">
        <f>Tabela3[[#This Row],[3º trim/2025]]</f>
        <v>0</v>
      </c>
      <c r="AC406">
        <f>Tabela3[[#This Row],[4º trim/2025]]</f>
        <v>0</v>
      </c>
    </row>
    <row r="407" spans="1:29" ht="30" x14ac:dyDescent="0.25">
      <c r="A407" s="293">
        <f>Tabela3[[#This Row],[MODALIDADE]]</f>
        <v>0</v>
      </c>
      <c r="B407" s="293">
        <f>Tabela3[[#This Row],[ID DA PLANILHA]]</f>
        <v>406</v>
      </c>
      <c r="C407" s="293">
        <f>Tabela3[[#This Row],[ANO]]</f>
        <v>2018</v>
      </c>
      <c r="D407" s="293" t="str">
        <f>Tabela3[[#This Row],[SEI]]</f>
        <v>0062043-67.2018.8.16.6000</v>
      </c>
      <c r="E407" s="294" t="str">
        <f>Tabela3[[#This Row],[NOME DO Curso]]</f>
        <v>Curso DE CAPACITAÇÃO DE TERCEIROS FACILITADORES (CONCILIADORES E MEDIADORES</v>
      </c>
      <c r="F407" s="294">
        <f>Tabela3[[#This Row],[NENHUMA CLASSIFICAÇÃO COPILOT]]</f>
        <v>0</v>
      </c>
      <c r="G407">
        <f>Tabela3[[#This Row],[Capacitação em Direitos Humanos, Gênero, Raça e Etnia; e em Depoimento Especial" - 0148945-13.2024.8.16.6000]]</f>
        <v>0</v>
      </c>
      <c r="H407">
        <f>Tabela3[[#This Row],[Justiça Restaurativa - 0148919-15.2024.8.16.6000]]</f>
        <v>0</v>
      </c>
      <c r="I407">
        <f>Tabela3[[#This Row],[Capacitação de Facilitadores 0148959-94.2024.8.16.6000]]</f>
        <v>0</v>
      </c>
      <c r="J407">
        <f>Tabela3[[#This Row],[Acessibilidade e Inclusão - 0148938-21.2024.8.16.6000]]</f>
        <v>0</v>
      </c>
      <c r="K407">
        <f>Tabela3[[#This Row],[Política de Prevenção e Enfrentamento do Assédio Moral, do Assédio Sexual e da Discriminação.0148908-83.2024.8.16.6000]]</f>
        <v>0</v>
      </c>
      <c r="L407">
        <f>Tabela3[[#This Row],[SOCIOAMBIENTAL]]</f>
        <v>0</v>
      </c>
      <c r="M407">
        <f>Tabela3[[#This Row],[SUSTENTABILIDADE
https://portal.tjpr.jus.br/portletforms/frm.do?idFormulario=7430
0017859-16.2024.8.16.6000]]</f>
        <v>0</v>
      </c>
      <c r="N407">
        <f>Tabela3[[#This Row],[CURSO PARA MAGISTRADOS]]</f>
        <v>0</v>
      </c>
      <c r="O407">
        <f>Tabela3[[#This Row],[LIVRO DE REGISTRO]]</f>
        <v>0</v>
      </c>
      <c r="P407">
        <f>Tabela3[[#This Row],[DATA DO ULTIMO REGISTRO]]</f>
        <v>43438</v>
      </c>
      <c r="Q407">
        <f>Tabela3[[#This Row],[REG DE INSTRUTORES2]]</f>
        <v>0</v>
      </c>
      <c r="R407">
        <f>Tabela3[[#This Row],[REGISTRO DE INSTRUTORES NO SEI]]</f>
        <v>0</v>
      </c>
      <c r="S407">
        <f>Tabela3[[#This Row],[2021]]</f>
        <v>0</v>
      </c>
      <c r="T407">
        <f>Tabela3[[#This Row],[2022]]</f>
        <v>0</v>
      </c>
      <c r="U407">
        <f>Tabela3[[#This Row],[2023]]</f>
        <v>0</v>
      </c>
      <c r="V407">
        <f>Tabela3[[#This Row],[REGISTRO NO SEI/2024]]</f>
        <v>0</v>
      </c>
      <c r="W407">
        <f>Tabela3[[#This Row],[2024]]</f>
        <v>0</v>
      </c>
      <c r="X407">
        <f>Tabela3[[#This Row],[REGISTRO NO SEI/2025]]</f>
        <v>0</v>
      </c>
      <c r="Y407">
        <f>Tabela3[[#This Row],[TOTAL CERTIFICADOS EMITIDOS/2025]]</f>
        <v>0</v>
      </c>
      <c r="Z407">
        <f>Tabela3[[#This Row],[1º trim/2025]]</f>
        <v>0</v>
      </c>
      <c r="AA407">
        <f>Tabela3[[#This Row],[2º trim/2025]]</f>
        <v>0</v>
      </c>
      <c r="AB407">
        <f>Tabela3[[#This Row],[3º trim/2025]]</f>
        <v>0</v>
      </c>
      <c r="AC407">
        <f>Tabela3[[#This Row],[4º trim/2025]]</f>
        <v>0</v>
      </c>
    </row>
    <row r="408" spans="1:29" x14ac:dyDescent="0.25">
      <c r="A408" s="293">
        <f>Tabela3[[#This Row],[MODALIDADE]]</f>
        <v>0</v>
      </c>
      <c r="B408" s="293">
        <f>Tabela3[[#This Row],[ID DA PLANILHA]]</f>
        <v>407</v>
      </c>
      <c r="C408" s="293">
        <f>Tabela3[[#This Row],[ANO]]</f>
        <v>2018</v>
      </c>
      <c r="D408" s="293" t="str">
        <f>Tabela3[[#This Row],[SEI]]</f>
        <v>0072701-53.2018.8.16.6000</v>
      </c>
      <c r="E408" s="294" t="str">
        <f>Tabela3[[#This Row],[NOME DO Curso]]</f>
        <v>Nova Ortografia - 2ª Edição</v>
      </c>
      <c r="F408" s="294">
        <f>Tabela3[[#This Row],[NENHUMA CLASSIFICAÇÃO COPILOT]]</f>
        <v>0</v>
      </c>
      <c r="G408">
        <f>Tabela3[[#This Row],[Capacitação em Direitos Humanos, Gênero, Raça e Etnia; e em Depoimento Especial" - 0148945-13.2024.8.16.6000]]</f>
        <v>0</v>
      </c>
      <c r="H408">
        <f>Tabela3[[#This Row],[Justiça Restaurativa - 0148919-15.2024.8.16.6000]]</f>
        <v>0</v>
      </c>
      <c r="I408">
        <f>Tabela3[[#This Row],[Capacitação de Facilitadores 0148959-94.2024.8.16.6000]]</f>
        <v>0</v>
      </c>
      <c r="J408">
        <f>Tabela3[[#This Row],[Acessibilidade e Inclusão - 0148938-21.2024.8.16.6000]]</f>
        <v>0</v>
      </c>
      <c r="K408">
        <f>Tabela3[[#This Row],[Política de Prevenção e Enfrentamento do Assédio Moral, do Assédio Sexual e da Discriminação.0148908-83.2024.8.16.6000]]</f>
        <v>0</v>
      </c>
      <c r="L408">
        <f>Tabela3[[#This Row],[SOCIOAMBIENTAL]]</f>
        <v>0</v>
      </c>
      <c r="M408">
        <f>Tabela3[[#This Row],[SUSTENTABILIDADE
https://portal.tjpr.jus.br/portletforms/frm.do?idFormulario=7430
0017859-16.2024.8.16.6000]]</f>
        <v>0</v>
      </c>
      <c r="N408">
        <f>Tabela3[[#This Row],[CURSO PARA MAGISTRADOS]]</f>
        <v>0</v>
      </c>
      <c r="O408">
        <f>Tabela3[[#This Row],[LIVRO DE REGISTRO]]</f>
        <v>0</v>
      </c>
      <c r="P408">
        <f>Tabela3[[#This Row],[DATA DO ULTIMO REGISTRO]]</f>
        <v>0</v>
      </c>
      <c r="Q408">
        <f>Tabela3[[#This Row],[REG DE INSTRUTORES2]]</f>
        <v>0</v>
      </c>
      <c r="R408">
        <f>Tabela3[[#This Row],[REGISTRO DE INSTRUTORES NO SEI]]</f>
        <v>0</v>
      </c>
      <c r="S408">
        <f>Tabela3[[#This Row],[2021]]</f>
        <v>0</v>
      </c>
      <c r="T408">
        <f>Tabela3[[#This Row],[2022]]</f>
        <v>0</v>
      </c>
      <c r="U408">
        <f>Tabela3[[#This Row],[2023]]</f>
        <v>0</v>
      </c>
      <c r="V408">
        <f>Tabela3[[#This Row],[REGISTRO NO SEI/2024]]</f>
        <v>0</v>
      </c>
      <c r="W408">
        <f>Tabela3[[#This Row],[2024]]</f>
        <v>0</v>
      </c>
      <c r="X408">
        <f>Tabela3[[#This Row],[REGISTRO NO SEI/2025]]</f>
        <v>0</v>
      </c>
      <c r="Y408">
        <f>Tabela3[[#This Row],[TOTAL CERTIFICADOS EMITIDOS/2025]]</f>
        <v>0</v>
      </c>
      <c r="Z408">
        <f>Tabela3[[#This Row],[1º trim/2025]]</f>
        <v>0</v>
      </c>
      <c r="AA408">
        <f>Tabela3[[#This Row],[2º trim/2025]]</f>
        <v>0</v>
      </c>
      <c r="AB408">
        <f>Tabela3[[#This Row],[3º trim/2025]]</f>
        <v>0</v>
      </c>
      <c r="AC408">
        <f>Tabela3[[#This Row],[4º trim/2025]]</f>
        <v>0</v>
      </c>
    </row>
    <row r="409" spans="1:29" x14ac:dyDescent="0.25">
      <c r="A409" s="293">
        <f>Tabela3[[#This Row],[MODALIDADE]]</f>
        <v>0</v>
      </c>
      <c r="B409" s="293">
        <f>Tabela3[[#This Row],[ID DA PLANILHA]]</f>
        <v>408</v>
      </c>
      <c r="C409" s="293">
        <f>Tabela3[[#This Row],[ANO]]</f>
        <v>2018</v>
      </c>
      <c r="D409" s="293" t="str">
        <f>Tabela3[[#This Row],[SEI]]</f>
        <v>0072948-34.2018.8.16.6000</v>
      </c>
      <c r="E409" s="294" t="str">
        <f>Tabela3[[#This Row],[NOME DO Curso]]</f>
        <v>Formação de Brigadista - Fórum Cível I</v>
      </c>
      <c r="F409" s="294">
        <f>Tabela3[[#This Row],[NENHUMA CLASSIFICAÇÃO COPILOT]]</f>
        <v>0</v>
      </c>
      <c r="G409">
        <f>Tabela3[[#This Row],[Capacitação em Direitos Humanos, Gênero, Raça e Etnia; e em Depoimento Especial" - 0148945-13.2024.8.16.6000]]</f>
        <v>0</v>
      </c>
      <c r="H409">
        <f>Tabela3[[#This Row],[Justiça Restaurativa - 0148919-15.2024.8.16.6000]]</f>
        <v>0</v>
      </c>
      <c r="I409">
        <f>Tabela3[[#This Row],[Capacitação de Facilitadores 0148959-94.2024.8.16.6000]]</f>
        <v>0</v>
      </c>
      <c r="J409">
        <f>Tabela3[[#This Row],[Acessibilidade e Inclusão - 0148938-21.2024.8.16.6000]]</f>
        <v>0</v>
      </c>
      <c r="K409">
        <f>Tabela3[[#This Row],[Política de Prevenção e Enfrentamento do Assédio Moral, do Assédio Sexual e da Discriminação.0148908-83.2024.8.16.6000]]</f>
        <v>0</v>
      </c>
      <c r="L409">
        <f>Tabela3[[#This Row],[SOCIOAMBIENTAL]]</f>
        <v>0</v>
      </c>
      <c r="M409">
        <f>Tabela3[[#This Row],[SUSTENTABILIDADE
https://portal.tjpr.jus.br/portletforms/frm.do?idFormulario=7430
0017859-16.2024.8.16.6000]]</f>
        <v>0</v>
      </c>
      <c r="N409">
        <f>Tabela3[[#This Row],[CURSO PARA MAGISTRADOS]]</f>
        <v>0</v>
      </c>
      <c r="O409">
        <f>Tabela3[[#This Row],[LIVRO DE REGISTRO]]</f>
        <v>0</v>
      </c>
      <c r="P409">
        <f>Tabela3[[#This Row],[DATA DO ULTIMO REGISTRO]]</f>
        <v>0</v>
      </c>
      <c r="Q409">
        <f>Tabela3[[#This Row],[REG DE INSTRUTORES2]]</f>
        <v>0</v>
      </c>
      <c r="R409">
        <f>Tabela3[[#This Row],[REGISTRO DE INSTRUTORES NO SEI]]</f>
        <v>0</v>
      </c>
      <c r="S409">
        <f>Tabela3[[#This Row],[2021]]</f>
        <v>0</v>
      </c>
      <c r="T409">
        <f>Tabela3[[#This Row],[2022]]</f>
        <v>0</v>
      </c>
      <c r="U409">
        <f>Tabela3[[#This Row],[2023]]</f>
        <v>0</v>
      </c>
      <c r="V409">
        <f>Tabela3[[#This Row],[REGISTRO NO SEI/2024]]</f>
        <v>0</v>
      </c>
      <c r="W409">
        <f>Tabela3[[#This Row],[2024]]</f>
        <v>0</v>
      </c>
      <c r="X409">
        <f>Tabela3[[#This Row],[REGISTRO NO SEI/2025]]</f>
        <v>0</v>
      </c>
      <c r="Y409">
        <f>Tabela3[[#This Row],[TOTAL CERTIFICADOS EMITIDOS/2025]]</f>
        <v>0</v>
      </c>
      <c r="Z409">
        <f>Tabela3[[#This Row],[1º trim/2025]]</f>
        <v>0</v>
      </c>
      <c r="AA409">
        <f>Tabela3[[#This Row],[2º trim/2025]]</f>
        <v>0</v>
      </c>
      <c r="AB409">
        <f>Tabela3[[#This Row],[3º trim/2025]]</f>
        <v>0</v>
      </c>
      <c r="AC409">
        <f>Tabela3[[#This Row],[4º trim/2025]]</f>
        <v>0</v>
      </c>
    </row>
    <row r="410" spans="1:29" x14ac:dyDescent="0.25">
      <c r="A410" s="293">
        <f>Tabela3[[#This Row],[MODALIDADE]]</f>
        <v>0</v>
      </c>
      <c r="B410" s="293">
        <f>Tabela3[[#This Row],[ID DA PLANILHA]]</f>
        <v>409</v>
      </c>
      <c r="C410" s="293">
        <f>Tabela3[[#This Row],[ANO]]</f>
        <v>2018</v>
      </c>
      <c r="D410" s="293" t="str">
        <f>Tabela3[[#This Row],[SEI]]</f>
        <v>0077240-62.2018.8.16.6000</v>
      </c>
      <c r="E410" s="294" t="str">
        <f>Tabela3[[#This Row],[NOME DO Curso]]</f>
        <v>I Seminário de Acessibilidade e Inclusão do Tribunal de Justiça do Paraná</v>
      </c>
      <c r="F410" s="294">
        <f>Tabela3[[#This Row],[NENHUMA CLASSIFICAÇÃO COPILOT]]</f>
        <v>0</v>
      </c>
      <c r="G410">
        <f>Tabela3[[#This Row],[Capacitação em Direitos Humanos, Gênero, Raça e Etnia; e em Depoimento Especial" - 0148945-13.2024.8.16.6000]]</f>
        <v>0</v>
      </c>
      <c r="H410">
        <f>Tabela3[[#This Row],[Justiça Restaurativa - 0148919-15.2024.8.16.6000]]</f>
        <v>0</v>
      </c>
      <c r="I410">
        <f>Tabela3[[#This Row],[Capacitação de Facilitadores 0148959-94.2024.8.16.6000]]</f>
        <v>0</v>
      </c>
      <c r="J410">
        <f>Tabela3[[#This Row],[Acessibilidade e Inclusão - 0148938-21.2024.8.16.6000]]</f>
        <v>0</v>
      </c>
      <c r="K410">
        <f>Tabela3[[#This Row],[Política de Prevenção e Enfrentamento do Assédio Moral, do Assédio Sexual e da Discriminação.0148908-83.2024.8.16.6000]]</f>
        <v>0</v>
      </c>
      <c r="L410">
        <f>Tabela3[[#This Row],[SOCIOAMBIENTAL]]</f>
        <v>0</v>
      </c>
      <c r="M410">
        <f>Tabela3[[#This Row],[SUSTENTABILIDADE
https://portal.tjpr.jus.br/portletforms/frm.do?idFormulario=7430
0017859-16.2024.8.16.6000]]</f>
        <v>0</v>
      </c>
      <c r="N410">
        <f>Tabela3[[#This Row],[CURSO PARA MAGISTRADOS]]</f>
        <v>0</v>
      </c>
      <c r="O410">
        <f>Tabela3[[#This Row],[LIVRO DE REGISTRO]]</f>
        <v>0</v>
      </c>
      <c r="P410">
        <f>Tabela3[[#This Row],[DATA DO ULTIMO REGISTRO]]</f>
        <v>0</v>
      </c>
      <c r="Q410">
        <f>Tabela3[[#This Row],[REG DE INSTRUTORES2]]</f>
        <v>0</v>
      </c>
      <c r="R410">
        <f>Tabela3[[#This Row],[REGISTRO DE INSTRUTORES NO SEI]]</f>
        <v>0</v>
      </c>
      <c r="S410">
        <f>Tabela3[[#This Row],[2021]]</f>
        <v>0</v>
      </c>
      <c r="T410">
        <f>Tabela3[[#This Row],[2022]]</f>
        <v>0</v>
      </c>
      <c r="U410">
        <f>Tabela3[[#This Row],[2023]]</f>
        <v>0</v>
      </c>
      <c r="V410">
        <f>Tabela3[[#This Row],[REGISTRO NO SEI/2024]]</f>
        <v>0</v>
      </c>
      <c r="W410">
        <f>Tabela3[[#This Row],[2024]]</f>
        <v>0</v>
      </c>
      <c r="X410">
        <f>Tabela3[[#This Row],[REGISTRO NO SEI/2025]]</f>
        <v>0</v>
      </c>
      <c r="Y410">
        <f>Tabela3[[#This Row],[TOTAL CERTIFICADOS EMITIDOS/2025]]</f>
        <v>0</v>
      </c>
      <c r="Z410">
        <f>Tabela3[[#This Row],[1º trim/2025]]</f>
        <v>0</v>
      </c>
      <c r="AA410">
        <f>Tabela3[[#This Row],[2º trim/2025]]</f>
        <v>0</v>
      </c>
      <c r="AB410">
        <f>Tabela3[[#This Row],[3º trim/2025]]</f>
        <v>0</v>
      </c>
      <c r="AC410">
        <f>Tabela3[[#This Row],[4º trim/2025]]</f>
        <v>0</v>
      </c>
    </row>
    <row r="411" spans="1:29" x14ac:dyDescent="0.25">
      <c r="A411" s="293">
        <f>Tabela3[[#This Row],[MODALIDADE]]</f>
        <v>0</v>
      </c>
      <c r="B411" s="293">
        <f>Tabela3[[#This Row],[ID DA PLANILHA]]</f>
        <v>410</v>
      </c>
      <c r="C411" s="293">
        <f>Tabela3[[#This Row],[ANO]]</f>
        <v>2018</v>
      </c>
      <c r="D411" s="293" t="str">
        <f>Tabela3[[#This Row],[SEI]]</f>
        <v>0077438-02.2018.8.16.6000</v>
      </c>
      <c r="E411" s="294" t="str">
        <f>Tabela3[[#This Row],[NOME DO Curso]]</f>
        <v>Gestão de Conflitos no Ambiente de Trabalho</v>
      </c>
      <c r="F411" s="294">
        <f>Tabela3[[#This Row],[NENHUMA CLASSIFICAÇÃO COPILOT]]</f>
        <v>0</v>
      </c>
      <c r="G411">
        <f>Tabela3[[#This Row],[Capacitação em Direitos Humanos, Gênero, Raça e Etnia; e em Depoimento Especial" - 0148945-13.2024.8.16.6000]]</f>
        <v>0</v>
      </c>
      <c r="H411">
        <f>Tabela3[[#This Row],[Justiça Restaurativa - 0148919-15.2024.8.16.6000]]</f>
        <v>0</v>
      </c>
      <c r="I411">
        <f>Tabela3[[#This Row],[Capacitação de Facilitadores 0148959-94.2024.8.16.6000]]</f>
        <v>0</v>
      </c>
      <c r="J411">
        <f>Tabela3[[#This Row],[Acessibilidade e Inclusão - 0148938-21.2024.8.16.6000]]</f>
        <v>0</v>
      </c>
      <c r="K411">
        <f>Tabela3[[#This Row],[Política de Prevenção e Enfrentamento do Assédio Moral, do Assédio Sexual e da Discriminação.0148908-83.2024.8.16.6000]]</f>
        <v>0</v>
      </c>
      <c r="L411">
        <f>Tabela3[[#This Row],[SOCIOAMBIENTAL]]</f>
        <v>0</v>
      </c>
      <c r="M411">
        <f>Tabela3[[#This Row],[SUSTENTABILIDADE
https://portal.tjpr.jus.br/portletforms/frm.do?idFormulario=7430
0017859-16.2024.8.16.6000]]</f>
        <v>0</v>
      </c>
      <c r="N411">
        <f>Tabela3[[#This Row],[CURSO PARA MAGISTRADOS]]</f>
        <v>0</v>
      </c>
      <c r="O411">
        <f>Tabela3[[#This Row],[LIVRO DE REGISTRO]]</f>
        <v>0</v>
      </c>
      <c r="P411">
        <f>Tabela3[[#This Row],[DATA DO ULTIMO REGISTRO]]</f>
        <v>0</v>
      </c>
      <c r="Q411">
        <f>Tabela3[[#This Row],[REG DE INSTRUTORES2]]</f>
        <v>0</v>
      </c>
      <c r="R411">
        <f>Tabela3[[#This Row],[REGISTRO DE INSTRUTORES NO SEI]]</f>
        <v>0</v>
      </c>
      <c r="S411">
        <f>Tabela3[[#This Row],[2021]]</f>
        <v>0</v>
      </c>
      <c r="T411">
        <f>Tabela3[[#This Row],[2022]]</f>
        <v>0</v>
      </c>
      <c r="U411">
        <f>Tabela3[[#This Row],[2023]]</f>
        <v>0</v>
      </c>
      <c r="V411">
        <f>Tabela3[[#This Row],[REGISTRO NO SEI/2024]]</f>
        <v>0</v>
      </c>
      <c r="W411">
        <f>Tabela3[[#This Row],[2024]]</f>
        <v>0</v>
      </c>
      <c r="X411">
        <f>Tabela3[[#This Row],[REGISTRO NO SEI/2025]]</f>
        <v>0</v>
      </c>
      <c r="Y411">
        <f>Tabela3[[#This Row],[TOTAL CERTIFICADOS EMITIDOS/2025]]</f>
        <v>0</v>
      </c>
      <c r="Z411">
        <f>Tabela3[[#This Row],[1º trim/2025]]</f>
        <v>0</v>
      </c>
      <c r="AA411">
        <f>Tabela3[[#This Row],[2º trim/2025]]</f>
        <v>0</v>
      </c>
      <c r="AB411">
        <f>Tabela3[[#This Row],[3º trim/2025]]</f>
        <v>0</v>
      </c>
      <c r="AC411">
        <f>Tabela3[[#This Row],[4º trim/2025]]</f>
        <v>0</v>
      </c>
    </row>
    <row r="412" spans="1:29" ht="30" x14ac:dyDescent="0.25">
      <c r="A412" s="293">
        <f>Tabela3[[#This Row],[MODALIDADE]]</f>
        <v>0</v>
      </c>
      <c r="B412" s="293">
        <f>Tabela3[[#This Row],[ID DA PLANILHA]]</f>
        <v>411</v>
      </c>
      <c r="C412" s="293">
        <f>Tabela3[[#This Row],[ANO]]</f>
        <v>2018</v>
      </c>
      <c r="D412" s="293" t="str">
        <f>Tabela3[[#This Row],[SEI]]</f>
        <v>0094357-66.2018.8.16.6000</v>
      </c>
      <c r="E412" s="294" t="str">
        <f>Tabela3[[#This Row],[NOME DO Curso]]</f>
        <v>Processos de Aquisição e Contratação do Departamento de Patrimônio sob a ótica da Gestão por Competências</v>
      </c>
      <c r="F412" s="294">
        <f>Tabela3[[#This Row],[NENHUMA CLASSIFICAÇÃO COPILOT]]</f>
        <v>0</v>
      </c>
      <c r="G412">
        <f>Tabela3[[#This Row],[Capacitação em Direitos Humanos, Gênero, Raça e Etnia; e em Depoimento Especial" - 0148945-13.2024.8.16.6000]]</f>
        <v>0</v>
      </c>
      <c r="H412">
        <f>Tabela3[[#This Row],[Justiça Restaurativa - 0148919-15.2024.8.16.6000]]</f>
        <v>0</v>
      </c>
      <c r="I412">
        <f>Tabela3[[#This Row],[Capacitação de Facilitadores 0148959-94.2024.8.16.6000]]</f>
        <v>0</v>
      </c>
      <c r="J412">
        <f>Tabela3[[#This Row],[Acessibilidade e Inclusão - 0148938-21.2024.8.16.6000]]</f>
        <v>0</v>
      </c>
      <c r="K412">
        <f>Tabela3[[#This Row],[Política de Prevenção e Enfrentamento do Assédio Moral, do Assédio Sexual e da Discriminação.0148908-83.2024.8.16.6000]]</f>
        <v>0</v>
      </c>
      <c r="L412">
        <f>Tabela3[[#This Row],[SOCIOAMBIENTAL]]</f>
        <v>0</v>
      </c>
      <c r="M412">
        <f>Tabela3[[#This Row],[SUSTENTABILIDADE
https://portal.tjpr.jus.br/portletforms/frm.do?idFormulario=7430
0017859-16.2024.8.16.6000]]</f>
        <v>0</v>
      </c>
      <c r="N412">
        <f>Tabela3[[#This Row],[CURSO PARA MAGISTRADOS]]</f>
        <v>0</v>
      </c>
      <c r="O412">
        <f>Tabela3[[#This Row],[LIVRO DE REGISTRO]]</f>
        <v>0</v>
      </c>
      <c r="P412">
        <f>Tabela3[[#This Row],[DATA DO ULTIMO REGISTRO]]</f>
        <v>0</v>
      </c>
      <c r="Q412">
        <f>Tabela3[[#This Row],[REG DE INSTRUTORES2]]</f>
        <v>0</v>
      </c>
      <c r="R412">
        <f>Tabela3[[#This Row],[REGISTRO DE INSTRUTORES NO SEI]]</f>
        <v>0</v>
      </c>
      <c r="S412">
        <f>Tabela3[[#This Row],[2021]]</f>
        <v>0</v>
      </c>
      <c r="T412">
        <f>Tabela3[[#This Row],[2022]]</f>
        <v>0</v>
      </c>
      <c r="U412">
        <f>Tabela3[[#This Row],[2023]]</f>
        <v>0</v>
      </c>
      <c r="V412">
        <f>Tabela3[[#This Row],[REGISTRO NO SEI/2024]]</f>
        <v>0</v>
      </c>
      <c r="W412">
        <f>Tabela3[[#This Row],[2024]]</f>
        <v>0</v>
      </c>
      <c r="X412">
        <f>Tabela3[[#This Row],[REGISTRO NO SEI/2025]]</f>
        <v>0</v>
      </c>
      <c r="Y412">
        <f>Tabela3[[#This Row],[TOTAL CERTIFICADOS EMITIDOS/2025]]</f>
        <v>0</v>
      </c>
      <c r="Z412">
        <f>Tabela3[[#This Row],[1º trim/2025]]</f>
        <v>0</v>
      </c>
      <c r="AA412">
        <f>Tabela3[[#This Row],[2º trim/2025]]</f>
        <v>0</v>
      </c>
      <c r="AB412">
        <f>Tabela3[[#This Row],[3º trim/2025]]</f>
        <v>0</v>
      </c>
      <c r="AC412">
        <f>Tabela3[[#This Row],[4º trim/2025]]</f>
        <v>0</v>
      </c>
    </row>
    <row r="413" spans="1:29" x14ac:dyDescent="0.25">
      <c r="A413" s="293">
        <f>Tabela3[[#This Row],[MODALIDADE]]</f>
        <v>0</v>
      </c>
      <c r="B413" s="293">
        <f>Tabela3[[#This Row],[ID DA PLANILHA]]</f>
        <v>412</v>
      </c>
      <c r="C413" s="293">
        <f>Tabela3[[#This Row],[ANO]]</f>
        <v>2018</v>
      </c>
      <c r="D413" s="293" t="str">
        <f>Tabela3[[#This Row],[SEI]]</f>
        <v>078870-56.2018.8.16.6000</v>
      </c>
      <c r="E413" s="294" t="str">
        <f>Tabela3[[#This Row],[NOME DO Curso]]</f>
        <v>Nova Ortografia - 3ª edição</v>
      </c>
      <c r="F413" s="294">
        <f>Tabela3[[#This Row],[NENHUMA CLASSIFICAÇÃO COPILOT]]</f>
        <v>0</v>
      </c>
      <c r="G413">
        <f>Tabela3[[#This Row],[Capacitação em Direitos Humanos, Gênero, Raça e Etnia; e em Depoimento Especial" - 0148945-13.2024.8.16.6000]]</f>
        <v>0</v>
      </c>
      <c r="H413">
        <f>Tabela3[[#This Row],[Justiça Restaurativa - 0148919-15.2024.8.16.6000]]</f>
        <v>0</v>
      </c>
      <c r="I413">
        <f>Tabela3[[#This Row],[Capacitação de Facilitadores 0148959-94.2024.8.16.6000]]</f>
        <v>0</v>
      </c>
      <c r="J413">
        <f>Tabela3[[#This Row],[Acessibilidade e Inclusão - 0148938-21.2024.8.16.6000]]</f>
        <v>0</v>
      </c>
      <c r="K413">
        <f>Tabela3[[#This Row],[Política de Prevenção e Enfrentamento do Assédio Moral, do Assédio Sexual e da Discriminação.0148908-83.2024.8.16.6000]]</f>
        <v>0</v>
      </c>
      <c r="L413">
        <f>Tabela3[[#This Row],[SOCIOAMBIENTAL]]</f>
        <v>0</v>
      </c>
      <c r="M413">
        <f>Tabela3[[#This Row],[SUSTENTABILIDADE
https://portal.tjpr.jus.br/portletforms/frm.do?idFormulario=7430
0017859-16.2024.8.16.6000]]</f>
        <v>0</v>
      </c>
      <c r="N413">
        <f>Tabela3[[#This Row],[CURSO PARA MAGISTRADOS]]</f>
        <v>0</v>
      </c>
      <c r="O413">
        <f>Tabela3[[#This Row],[LIVRO DE REGISTRO]]</f>
        <v>0</v>
      </c>
      <c r="P413">
        <f>Tabela3[[#This Row],[DATA DO ULTIMO REGISTRO]]</f>
        <v>0</v>
      </c>
      <c r="Q413">
        <f>Tabela3[[#This Row],[REG DE INSTRUTORES2]]</f>
        <v>0</v>
      </c>
      <c r="R413">
        <f>Tabela3[[#This Row],[REGISTRO DE INSTRUTORES NO SEI]]</f>
        <v>0</v>
      </c>
      <c r="S413">
        <f>Tabela3[[#This Row],[2021]]</f>
        <v>0</v>
      </c>
      <c r="T413">
        <f>Tabela3[[#This Row],[2022]]</f>
        <v>0</v>
      </c>
      <c r="U413">
        <f>Tabela3[[#This Row],[2023]]</f>
        <v>0</v>
      </c>
      <c r="V413">
        <f>Tabela3[[#This Row],[REGISTRO NO SEI/2024]]</f>
        <v>0</v>
      </c>
      <c r="W413">
        <f>Tabela3[[#This Row],[2024]]</f>
        <v>0</v>
      </c>
      <c r="X413">
        <f>Tabela3[[#This Row],[REGISTRO NO SEI/2025]]</f>
        <v>0</v>
      </c>
      <c r="Y413">
        <f>Tabela3[[#This Row],[TOTAL CERTIFICADOS EMITIDOS/2025]]</f>
        <v>0</v>
      </c>
      <c r="Z413">
        <f>Tabela3[[#This Row],[1º trim/2025]]</f>
        <v>0</v>
      </c>
      <c r="AA413">
        <f>Tabela3[[#This Row],[2º trim/2025]]</f>
        <v>0</v>
      </c>
      <c r="AB413">
        <f>Tabela3[[#This Row],[3º trim/2025]]</f>
        <v>0</v>
      </c>
      <c r="AC413">
        <f>Tabela3[[#This Row],[4º trim/2025]]</f>
        <v>0</v>
      </c>
    </row>
    <row r="414" spans="1:29" x14ac:dyDescent="0.25">
      <c r="A414" s="293">
        <f>Tabela3[[#This Row],[MODALIDADE]]</f>
        <v>0</v>
      </c>
      <c r="B414" s="293">
        <f>Tabela3[[#This Row],[ID DA PLANILHA]]</f>
        <v>413</v>
      </c>
      <c r="C414" s="293">
        <f>Tabela3[[#This Row],[ANO]]</f>
        <v>2019</v>
      </c>
      <c r="D414" s="293" t="str">
        <f>Tabela3[[#This Row],[SEI]]</f>
        <v>0003482-16.2019.8.16.6000</v>
      </c>
      <c r="E414" s="294" t="str">
        <f>Tabela3[[#This Row],[NOME DO Curso]]</f>
        <v>Formação de Cumpridor de Mandados - 2ª Edição</v>
      </c>
      <c r="F414" s="294">
        <f>Tabela3[[#This Row],[NENHUMA CLASSIFICAÇÃO COPILOT]]</f>
        <v>0</v>
      </c>
      <c r="G414">
        <f>Tabela3[[#This Row],[Capacitação em Direitos Humanos, Gênero, Raça e Etnia; e em Depoimento Especial" - 0148945-13.2024.8.16.6000]]</f>
        <v>0</v>
      </c>
      <c r="H414">
        <f>Tabela3[[#This Row],[Justiça Restaurativa - 0148919-15.2024.8.16.6000]]</f>
        <v>0</v>
      </c>
      <c r="I414">
        <f>Tabela3[[#This Row],[Capacitação de Facilitadores 0148959-94.2024.8.16.6000]]</f>
        <v>0</v>
      </c>
      <c r="J414">
        <f>Tabela3[[#This Row],[Acessibilidade e Inclusão - 0148938-21.2024.8.16.6000]]</f>
        <v>0</v>
      </c>
      <c r="K414">
        <f>Tabela3[[#This Row],[Política de Prevenção e Enfrentamento do Assédio Moral, do Assédio Sexual e da Discriminação.0148908-83.2024.8.16.6000]]</f>
        <v>0</v>
      </c>
      <c r="L414">
        <f>Tabela3[[#This Row],[SOCIOAMBIENTAL]]</f>
        <v>0</v>
      </c>
      <c r="M414">
        <f>Tabela3[[#This Row],[SUSTENTABILIDADE
https://portal.tjpr.jus.br/portletforms/frm.do?idFormulario=7430
0017859-16.2024.8.16.6000]]</f>
        <v>0</v>
      </c>
      <c r="N414">
        <f>Tabela3[[#This Row],[CURSO PARA MAGISTRADOS]]</f>
        <v>0</v>
      </c>
      <c r="O414">
        <f>Tabela3[[#This Row],[LIVRO DE REGISTRO]]</f>
        <v>0</v>
      </c>
      <c r="P414">
        <f>Tabela3[[#This Row],[DATA DO ULTIMO REGISTRO]]</f>
        <v>0</v>
      </c>
      <c r="Q414">
        <f>Tabela3[[#This Row],[REG DE INSTRUTORES2]]</f>
        <v>0</v>
      </c>
      <c r="R414">
        <f>Tabela3[[#This Row],[REGISTRO DE INSTRUTORES NO SEI]]</f>
        <v>0</v>
      </c>
      <c r="S414">
        <f>Tabela3[[#This Row],[2021]]</f>
        <v>0</v>
      </c>
      <c r="T414">
        <f>Tabela3[[#This Row],[2022]]</f>
        <v>0</v>
      </c>
      <c r="U414">
        <f>Tabela3[[#This Row],[2023]]</f>
        <v>0</v>
      </c>
      <c r="V414">
        <f>Tabela3[[#This Row],[REGISTRO NO SEI/2024]]</f>
        <v>0</v>
      </c>
      <c r="W414">
        <f>Tabela3[[#This Row],[2024]]</f>
        <v>0</v>
      </c>
      <c r="X414">
        <f>Tabela3[[#This Row],[REGISTRO NO SEI/2025]]</f>
        <v>0</v>
      </c>
      <c r="Y414">
        <f>Tabela3[[#This Row],[TOTAL CERTIFICADOS EMITIDOS/2025]]</f>
        <v>0</v>
      </c>
      <c r="Z414">
        <f>Tabela3[[#This Row],[1º trim/2025]]</f>
        <v>0</v>
      </c>
      <c r="AA414">
        <f>Tabela3[[#This Row],[2º trim/2025]]</f>
        <v>0</v>
      </c>
      <c r="AB414">
        <f>Tabela3[[#This Row],[3º trim/2025]]</f>
        <v>0</v>
      </c>
      <c r="AC414">
        <f>Tabela3[[#This Row],[4º trim/2025]]</f>
        <v>0</v>
      </c>
    </row>
    <row r="415" spans="1:29" x14ac:dyDescent="0.25">
      <c r="A415" s="293">
        <f>Tabela3[[#This Row],[MODALIDADE]]</f>
        <v>0</v>
      </c>
      <c r="B415" s="293">
        <f>Tabela3[[#This Row],[ID DA PLANILHA]]</f>
        <v>414</v>
      </c>
      <c r="C415" s="293">
        <f>Tabela3[[#This Row],[ANO]]</f>
        <v>2019</v>
      </c>
      <c r="D415" s="293" t="str">
        <f>Tabela3[[#This Row],[SEI]]</f>
        <v>0008308-85.2019.8.16.6000</v>
      </c>
      <c r="E415" s="294" t="str">
        <f>Tabela3[[#This Row],[NOME DO Curso]]</f>
        <v>IRDR - teoria e prática</v>
      </c>
      <c r="F415" s="294">
        <f>Tabela3[[#This Row],[NENHUMA CLASSIFICAÇÃO COPILOT]]</f>
        <v>0</v>
      </c>
      <c r="G415">
        <f>Tabela3[[#This Row],[Capacitação em Direitos Humanos, Gênero, Raça e Etnia; e em Depoimento Especial" - 0148945-13.2024.8.16.6000]]</f>
        <v>0</v>
      </c>
      <c r="H415">
        <f>Tabela3[[#This Row],[Justiça Restaurativa - 0148919-15.2024.8.16.6000]]</f>
        <v>0</v>
      </c>
      <c r="I415">
        <f>Tabela3[[#This Row],[Capacitação de Facilitadores 0148959-94.2024.8.16.6000]]</f>
        <v>0</v>
      </c>
      <c r="J415">
        <f>Tabela3[[#This Row],[Acessibilidade e Inclusão - 0148938-21.2024.8.16.6000]]</f>
        <v>0</v>
      </c>
      <c r="K415">
        <f>Tabela3[[#This Row],[Política de Prevenção e Enfrentamento do Assédio Moral, do Assédio Sexual e da Discriminação.0148908-83.2024.8.16.6000]]</f>
        <v>0</v>
      </c>
      <c r="L415">
        <f>Tabela3[[#This Row],[SOCIOAMBIENTAL]]</f>
        <v>0</v>
      </c>
      <c r="M415">
        <f>Tabela3[[#This Row],[SUSTENTABILIDADE
https://portal.tjpr.jus.br/portletforms/frm.do?idFormulario=7430
0017859-16.2024.8.16.6000]]</f>
        <v>0</v>
      </c>
      <c r="N415">
        <f>Tabela3[[#This Row],[CURSO PARA MAGISTRADOS]]</f>
        <v>0</v>
      </c>
      <c r="O415">
        <f>Tabela3[[#This Row],[LIVRO DE REGISTRO]]</f>
        <v>0</v>
      </c>
      <c r="P415">
        <f>Tabela3[[#This Row],[DATA DO ULTIMO REGISTRO]]</f>
        <v>44308</v>
      </c>
      <c r="Q415">
        <f>Tabela3[[#This Row],[REG DE INSTRUTORES2]]</f>
        <v>0</v>
      </c>
      <c r="R415">
        <f>Tabela3[[#This Row],[REGISTRO DE INSTRUTORES NO SEI]]</f>
        <v>0</v>
      </c>
      <c r="S415">
        <f>Tabela3[[#This Row],[2021]]</f>
        <v>0</v>
      </c>
      <c r="T415">
        <f>Tabela3[[#This Row],[2022]]</f>
        <v>0</v>
      </c>
      <c r="U415">
        <f>Tabela3[[#This Row],[2023]]</f>
        <v>0</v>
      </c>
      <c r="V415">
        <f>Tabela3[[#This Row],[REGISTRO NO SEI/2024]]</f>
        <v>0</v>
      </c>
      <c r="W415">
        <f>Tabela3[[#This Row],[2024]]</f>
        <v>0</v>
      </c>
      <c r="X415">
        <f>Tabela3[[#This Row],[REGISTRO NO SEI/2025]]</f>
        <v>0</v>
      </c>
      <c r="Y415">
        <f>Tabela3[[#This Row],[TOTAL CERTIFICADOS EMITIDOS/2025]]</f>
        <v>0</v>
      </c>
      <c r="Z415">
        <f>Tabela3[[#This Row],[1º trim/2025]]</f>
        <v>0</v>
      </c>
      <c r="AA415">
        <f>Tabela3[[#This Row],[2º trim/2025]]</f>
        <v>0</v>
      </c>
      <c r="AB415">
        <f>Tabela3[[#This Row],[3º trim/2025]]</f>
        <v>0</v>
      </c>
      <c r="AC415">
        <f>Tabela3[[#This Row],[4º trim/2025]]</f>
        <v>0</v>
      </c>
    </row>
    <row r="416" spans="1:29" x14ac:dyDescent="0.25">
      <c r="A416" s="293">
        <f>Tabela3[[#This Row],[MODALIDADE]]</f>
        <v>0</v>
      </c>
      <c r="B416" s="293">
        <f>Tabela3[[#This Row],[ID DA PLANILHA]]</f>
        <v>415</v>
      </c>
      <c r="C416" s="293">
        <f>Tabela3[[#This Row],[ANO]]</f>
        <v>2019</v>
      </c>
      <c r="D416" s="293" t="str">
        <f>Tabela3[[#This Row],[SEI]]</f>
        <v>0010552-84.2019.8.16.6000</v>
      </c>
      <c r="E416" s="294" t="str">
        <f>Tabela3[[#This Row],[NOME DO Curso]]</f>
        <v>Metodologias Ativas</v>
      </c>
      <c r="F416" s="294">
        <f>Tabela3[[#This Row],[NENHUMA CLASSIFICAÇÃO COPILOT]]</f>
        <v>0</v>
      </c>
      <c r="G416">
        <f>Tabela3[[#This Row],[Capacitação em Direitos Humanos, Gênero, Raça e Etnia; e em Depoimento Especial" - 0148945-13.2024.8.16.6000]]</f>
        <v>0</v>
      </c>
      <c r="H416">
        <f>Tabela3[[#This Row],[Justiça Restaurativa - 0148919-15.2024.8.16.6000]]</f>
        <v>0</v>
      </c>
      <c r="I416">
        <f>Tabela3[[#This Row],[Capacitação de Facilitadores 0148959-94.2024.8.16.6000]]</f>
        <v>0</v>
      </c>
      <c r="J416">
        <f>Tabela3[[#This Row],[Acessibilidade e Inclusão - 0148938-21.2024.8.16.6000]]</f>
        <v>0</v>
      </c>
      <c r="K416">
        <f>Tabela3[[#This Row],[Política de Prevenção e Enfrentamento do Assédio Moral, do Assédio Sexual e da Discriminação.0148908-83.2024.8.16.6000]]</f>
        <v>0</v>
      </c>
      <c r="L416">
        <f>Tabela3[[#This Row],[SOCIOAMBIENTAL]]</f>
        <v>0</v>
      </c>
      <c r="M416">
        <f>Tabela3[[#This Row],[SUSTENTABILIDADE
https://portal.tjpr.jus.br/portletforms/frm.do?idFormulario=7430
0017859-16.2024.8.16.6000]]</f>
        <v>0</v>
      </c>
      <c r="N416">
        <f>Tabela3[[#This Row],[CURSO PARA MAGISTRADOS]]</f>
        <v>0</v>
      </c>
      <c r="O416">
        <f>Tabela3[[#This Row],[LIVRO DE REGISTRO]]</f>
        <v>0</v>
      </c>
      <c r="P416">
        <f>Tabela3[[#This Row],[DATA DO ULTIMO REGISTRO]]</f>
        <v>0</v>
      </c>
      <c r="Q416">
        <f>Tabela3[[#This Row],[REG DE INSTRUTORES2]]</f>
        <v>0</v>
      </c>
      <c r="R416">
        <f>Tabela3[[#This Row],[REGISTRO DE INSTRUTORES NO SEI]]</f>
        <v>0</v>
      </c>
      <c r="S416">
        <f>Tabela3[[#This Row],[2021]]</f>
        <v>0</v>
      </c>
      <c r="T416">
        <f>Tabela3[[#This Row],[2022]]</f>
        <v>0</v>
      </c>
      <c r="U416">
        <f>Tabela3[[#This Row],[2023]]</f>
        <v>0</v>
      </c>
      <c r="V416">
        <f>Tabela3[[#This Row],[REGISTRO NO SEI/2024]]</f>
        <v>0</v>
      </c>
      <c r="W416">
        <f>Tabela3[[#This Row],[2024]]</f>
        <v>0</v>
      </c>
      <c r="X416">
        <f>Tabela3[[#This Row],[REGISTRO NO SEI/2025]]</f>
        <v>0</v>
      </c>
      <c r="Y416">
        <f>Tabela3[[#This Row],[TOTAL CERTIFICADOS EMITIDOS/2025]]</f>
        <v>0</v>
      </c>
      <c r="Z416">
        <f>Tabela3[[#This Row],[1º trim/2025]]</f>
        <v>0</v>
      </c>
      <c r="AA416">
        <f>Tabela3[[#This Row],[2º trim/2025]]</f>
        <v>0</v>
      </c>
      <c r="AB416">
        <f>Tabela3[[#This Row],[3º trim/2025]]</f>
        <v>0</v>
      </c>
      <c r="AC416">
        <f>Tabela3[[#This Row],[4º trim/2025]]</f>
        <v>0</v>
      </c>
    </row>
    <row r="417" spans="1:29" x14ac:dyDescent="0.25">
      <c r="A417" s="293">
        <f>Tabela3[[#This Row],[MODALIDADE]]</f>
        <v>0</v>
      </c>
      <c r="B417" s="293">
        <f>Tabela3[[#This Row],[ID DA PLANILHA]]</f>
        <v>416</v>
      </c>
      <c r="C417" s="293">
        <f>Tabela3[[#This Row],[ANO]]</f>
        <v>2019</v>
      </c>
      <c r="D417" s="293" t="str">
        <f>Tabela3[[#This Row],[SEI]]</f>
        <v>0010556-24.2019.8.16.6000</v>
      </c>
      <c r="E417" s="294" t="str">
        <f>Tabela3[[#This Row],[NOME DO Curso]]</f>
        <v>Diretrizes Pedagógicas</v>
      </c>
      <c r="F417" s="294">
        <f>Tabela3[[#This Row],[NENHUMA CLASSIFICAÇÃO COPILOT]]</f>
        <v>0</v>
      </c>
      <c r="G417">
        <f>Tabela3[[#This Row],[Capacitação em Direitos Humanos, Gênero, Raça e Etnia; e em Depoimento Especial" - 0148945-13.2024.8.16.6000]]</f>
        <v>0</v>
      </c>
      <c r="H417">
        <f>Tabela3[[#This Row],[Justiça Restaurativa - 0148919-15.2024.8.16.6000]]</f>
        <v>0</v>
      </c>
      <c r="I417">
        <f>Tabela3[[#This Row],[Capacitação de Facilitadores 0148959-94.2024.8.16.6000]]</f>
        <v>0</v>
      </c>
      <c r="J417">
        <f>Tabela3[[#This Row],[Acessibilidade e Inclusão - 0148938-21.2024.8.16.6000]]</f>
        <v>0</v>
      </c>
      <c r="K417">
        <f>Tabela3[[#This Row],[Política de Prevenção e Enfrentamento do Assédio Moral, do Assédio Sexual e da Discriminação.0148908-83.2024.8.16.6000]]</f>
        <v>0</v>
      </c>
      <c r="L417">
        <f>Tabela3[[#This Row],[SOCIOAMBIENTAL]]</f>
        <v>0</v>
      </c>
      <c r="M417">
        <f>Tabela3[[#This Row],[SUSTENTABILIDADE
https://portal.tjpr.jus.br/portletforms/frm.do?idFormulario=7430
0017859-16.2024.8.16.6000]]</f>
        <v>0</v>
      </c>
      <c r="N417">
        <f>Tabela3[[#This Row],[CURSO PARA MAGISTRADOS]]</f>
        <v>0</v>
      </c>
      <c r="O417">
        <f>Tabela3[[#This Row],[LIVRO DE REGISTRO]]</f>
        <v>0</v>
      </c>
      <c r="P417">
        <f>Tabela3[[#This Row],[DATA DO ULTIMO REGISTRO]]</f>
        <v>0</v>
      </c>
      <c r="Q417">
        <f>Tabela3[[#This Row],[REG DE INSTRUTORES2]]</f>
        <v>0</v>
      </c>
      <c r="R417">
        <f>Tabela3[[#This Row],[REGISTRO DE INSTRUTORES NO SEI]]</f>
        <v>0</v>
      </c>
      <c r="S417">
        <f>Tabela3[[#This Row],[2021]]</f>
        <v>0</v>
      </c>
      <c r="T417">
        <f>Tabela3[[#This Row],[2022]]</f>
        <v>0</v>
      </c>
      <c r="U417">
        <f>Tabela3[[#This Row],[2023]]</f>
        <v>0</v>
      </c>
      <c r="V417">
        <f>Tabela3[[#This Row],[REGISTRO NO SEI/2024]]</f>
        <v>0</v>
      </c>
      <c r="W417">
        <f>Tabela3[[#This Row],[2024]]</f>
        <v>0</v>
      </c>
      <c r="X417">
        <f>Tabela3[[#This Row],[REGISTRO NO SEI/2025]]</f>
        <v>0</v>
      </c>
      <c r="Y417">
        <f>Tabela3[[#This Row],[TOTAL CERTIFICADOS EMITIDOS/2025]]</f>
        <v>0</v>
      </c>
      <c r="Z417">
        <f>Tabela3[[#This Row],[1º trim/2025]]</f>
        <v>0</v>
      </c>
      <c r="AA417">
        <f>Tabela3[[#This Row],[2º trim/2025]]</f>
        <v>0</v>
      </c>
      <c r="AB417">
        <f>Tabela3[[#This Row],[3º trim/2025]]</f>
        <v>0</v>
      </c>
      <c r="AC417">
        <f>Tabela3[[#This Row],[4º trim/2025]]</f>
        <v>0</v>
      </c>
    </row>
    <row r="418" spans="1:29" x14ac:dyDescent="0.25">
      <c r="A418" s="293">
        <f>Tabela3[[#This Row],[MODALIDADE]]</f>
        <v>0</v>
      </c>
      <c r="B418" s="293">
        <f>Tabela3[[#This Row],[ID DA PLANILHA]]</f>
        <v>417</v>
      </c>
      <c r="C418" s="293">
        <f>Tabela3[[#This Row],[ANO]]</f>
        <v>2019</v>
      </c>
      <c r="D418" s="293" t="str">
        <f>Tabela3[[#This Row],[SEI]]</f>
        <v>0015718-97.2019.8.16.6000</v>
      </c>
      <c r="E418" s="294" t="str">
        <f>Tabela3[[#This Row],[NOME DO Curso]]</f>
        <v>Gestão de Riscos</v>
      </c>
      <c r="F418" s="294">
        <f>Tabela3[[#This Row],[NENHUMA CLASSIFICAÇÃO COPILOT]]</f>
        <v>0</v>
      </c>
      <c r="G418">
        <f>Tabela3[[#This Row],[Capacitação em Direitos Humanos, Gênero, Raça e Etnia; e em Depoimento Especial" - 0148945-13.2024.8.16.6000]]</f>
        <v>0</v>
      </c>
      <c r="H418">
        <f>Tabela3[[#This Row],[Justiça Restaurativa - 0148919-15.2024.8.16.6000]]</f>
        <v>0</v>
      </c>
      <c r="I418">
        <f>Tabela3[[#This Row],[Capacitação de Facilitadores 0148959-94.2024.8.16.6000]]</f>
        <v>0</v>
      </c>
      <c r="J418">
        <f>Tabela3[[#This Row],[Acessibilidade e Inclusão - 0148938-21.2024.8.16.6000]]</f>
        <v>0</v>
      </c>
      <c r="K418">
        <f>Tabela3[[#This Row],[Política de Prevenção e Enfrentamento do Assédio Moral, do Assédio Sexual e da Discriminação.0148908-83.2024.8.16.6000]]</f>
        <v>0</v>
      </c>
      <c r="L418">
        <f>Tabela3[[#This Row],[SOCIOAMBIENTAL]]</f>
        <v>0</v>
      </c>
      <c r="M418">
        <f>Tabela3[[#This Row],[SUSTENTABILIDADE
https://portal.tjpr.jus.br/portletforms/frm.do?idFormulario=7430
0017859-16.2024.8.16.6000]]</f>
        <v>0</v>
      </c>
      <c r="N418">
        <f>Tabela3[[#This Row],[CURSO PARA MAGISTRADOS]]</f>
        <v>0</v>
      </c>
      <c r="O418">
        <f>Tabela3[[#This Row],[LIVRO DE REGISTRO]]</f>
        <v>0</v>
      </c>
      <c r="P418">
        <f>Tabela3[[#This Row],[DATA DO ULTIMO REGISTRO]]</f>
        <v>0</v>
      </c>
      <c r="Q418">
        <f>Tabela3[[#This Row],[REG DE INSTRUTORES2]]</f>
        <v>0</v>
      </c>
      <c r="R418">
        <f>Tabela3[[#This Row],[REGISTRO DE INSTRUTORES NO SEI]]</f>
        <v>0</v>
      </c>
      <c r="S418">
        <f>Tabela3[[#This Row],[2021]]</f>
        <v>0</v>
      </c>
      <c r="T418">
        <f>Tabela3[[#This Row],[2022]]</f>
        <v>0</v>
      </c>
      <c r="U418">
        <f>Tabela3[[#This Row],[2023]]</f>
        <v>0</v>
      </c>
      <c r="V418">
        <f>Tabela3[[#This Row],[REGISTRO NO SEI/2024]]</f>
        <v>0</v>
      </c>
      <c r="W418">
        <f>Tabela3[[#This Row],[2024]]</f>
        <v>0</v>
      </c>
      <c r="X418">
        <f>Tabela3[[#This Row],[REGISTRO NO SEI/2025]]</f>
        <v>0</v>
      </c>
      <c r="Y418">
        <f>Tabela3[[#This Row],[TOTAL CERTIFICADOS EMITIDOS/2025]]</f>
        <v>0</v>
      </c>
      <c r="Z418">
        <f>Tabela3[[#This Row],[1º trim/2025]]</f>
        <v>0</v>
      </c>
      <c r="AA418">
        <f>Tabela3[[#This Row],[2º trim/2025]]</f>
        <v>0</v>
      </c>
      <c r="AB418">
        <f>Tabela3[[#This Row],[3º trim/2025]]</f>
        <v>0</v>
      </c>
      <c r="AC418">
        <f>Tabela3[[#This Row],[4º trim/2025]]</f>
        <v>0</v>
      </c>
    </row>
    <row r="419" spans="1:29" x14ac:dyDescent="0.25">
      <c r="A419" s="293">
        <f>Tabela3[[#This Row],[MODALIDADE]]</f>
        <v>0</v>
      </c>
      <c r="B419" s="293">
        <f>Tabela3[[#This Row],[ID DA PLANILHA]]</f>
        <v>418</v>
      </c>
      <c r="C419" s="293">
        <f>Tabela3[[#This Row],[ANO]]</f>
        <v>2019</v>
      </c>
      <c r="D419" s="293" t="str">
        <f>Tabela3[[#This Row],[SEI]]</f>
        <v>0022882-16.2019.8.16.6000</v>
      </c>
      <c r="E419" s="294" t="str">
        <f>Tabela3[[#This Row],[NOME DO Curso]]</f>
        <v>Formação de Brigadista - Sede Mateus Leme</v>
      </c>
      <c r="F419" s="294">
        <f>Tabela3[[#This Row],[NENHUMA CLASSIFICAÇÃO COPILOT]]</f>
        <v>0</v>
      </c>
      <c r="G419">
        <f>Tabela3[[#This Row],[Capacitação em Direitos Humanos, Gênero, Raça e Etnia; e em Depoimento Especial" - 0148945-13.2024.8.16.6000]]</f>
        <v>0</v>
      </c>
      <c r="H419">
        <f>Tabela3[[#This Row],[Justiça Restaurativa - 0148919-15.2024.8.16.6000]]</f>
        <v>0</v>
      </c>
      <c r="I419">
        <f>Tabela3[[#This Row],[Capacitação de Facilitadores 0148959-94.2024.8.16.6000]]</f>
        <v>0</v>
      </c>
      <c r="J419">
        <f>Tabela3[[#This Row],[Acessibilidade e Inclusão - 0148938-21.2024.8.16.6000]]</f>
        <v>0</v>
      </c>
      <c r="K419">
        <f>Tabela3[[#This Row],[Política de Prevenção e Enfrentamento do Assédio Moral, do Assédio Sexual e da Discriminação.0148908-83.2024.8.16.6000]]</f>
        <v>0</v>
      </c>
      <c r="L419">
        <f>Tabela3[[#This Row],[SOCIOAMBIENTAL]]</f>
        <v>0</v>
      </c>
      <c r="M419">
        <f>Tabela3[[#This Row],[SUSTENTABILIDADE
https://portal.tjpr.jus.br/portletforms/frm.do?idFormulario=7430
0017859-16.2024.8.16.6000]]</f>
        <v>0</v>
      </c>
      <c r="N419">
        <f>Tabela3[[#This Row],[CURSO PARA MAGISTRADOS]]</f>
        <v>0</v>
      </c>
      <c r="O419">
        <f>Tabela3[[#This Row],[LIVRO DE REGISTRO]]</f>
        <v>0</v>
      </c>
      <c r="P419">
        <f>Tabela3[[#This Row],[DATA DO ULTIMO REGISTRO]]</f>
        <v>0</v>
      </c>
      <c r="Q419">
        <f>Tabela3[[#This Row],[REG DE INSTRUTORES2]]</f>
        <v>0</v>
      </c>
      <c r="R419">
        <f>Tabela3[[#This Row],[REGISTRO DE INSTRUTORES NO SEI]]</f>
        <v>0</v>
      </c>
      <c r="S419">
        <f>Tabela3[[#This Row],[2021]]</f>
        <v>0</v>
      </c>
      <c r="T419">
        <f>Tabela3[[#This Row],[2022]]</f>
        <v>0</v>
      </c>
      <c r="U419">
        <f>Tabela3[[#This Row],[2023]]</f>
        <v>0</v>
      </c>
      <c r="V419">
        <f>Tabela3[[#This Row],[REGISTRO NO SEI/2024]]</f>
        <v>0</v>
      </c>
      <c r="W419">
        <f>Tabela3[[#This Row],[2024]]</f>
        <v>0</v>
      </c>
      <c r="X419">
        <f>Tabela3[[#This Row],[REGISTRO NO SEI/2025]]</f>
        <v>0</v>
      </c>
      <c r="Y419">
        <f>Tabela3[[#This Row],[TOTAL CERTIFICADOS EMITIDOS/2025]]</f>
        <v>0</v>
      </c>
      <c r="Z419">
        <f>Tabela3[[#This Row],[1º trim/2025]]</f>
        <v>0</v>
      </c>
      <c r="AA419">
        <f>Tabela3[[#This Row],[2º trim/2025]]</f>
        <v>0</v>
      </c>
      <c r="AB419">
        <f>Tabela3[[#This Row],[3º trim/2025]]</f>
        <v>0</v>
      </c>
      <c r="AC419">
        <f>Tabela3[[#This Row],[4º trim/2025]]</f>
        <v>0</v>
      </c>
    </row>
    <row r="420" spans="1:29" x14ac:dyDescent="0.25">
      <c r="A420" s="293">
        <f>Tabela3[[#This Row],[MODALIDADE]]</f>
        <v>0</v>
      </c>
      <c r="B420" s="293">
        <f>Tabela3[[#This Row],[ID DA PLANILHA]]</f>
        <v>419</v>
      </c>
      <c r="C420" s="293">
        <f>Tabela3[[#This Row],[ANO]]</f>
        <v>2019</v>
      </c>
      <c r="D420" s="293" t="str">
        <f>Tabela3[[#This Row],[SEI]]</f>
        <v>0024608-25.2019.8.16.6000</v>
      </c>
      <c r="E420" s="294" t="str">
        <f>Tabela3[[#This Row],[NOME DO Curso]]</f>
        <v>Formação de Brigadistas - Varas da Fazenda e Falência de Curitiba</v>
      </c>
      <c r="F420" s="294">
        <f>Tabela3[[#This Row],[NENHUMA CLASSIFICAÇÃO COPILOT]]</f>
        <v>0</v>
      </c>
      <c r="G420">
        <f>Tabela3[[#This Row],[Capacitação em Direitos Humanos, Gênero, Raça e Etnia; e em Depoimento Especial" - 0148945-13.2024.8.16.6000]]</f>
        <v>0</v>
      </c>
      <c r="H420">
        <f>Tabela3[[#This Row],[Justiça Restaurativa - 0148919-15.2024.8.16.6000]]</f>
        <v>0</v>
      </c>
      <c r="I420">
        <f>Tabela3[[#This Row],[Capacitação de Facilitadores 0148959-94.2024.8.16.6000]]</f>
        <v>0</v>
      </c>
      <c r="J420">
        <f>Tabela3[[#This Row],[Acessibilidade e Inclusão - 0148938-21.2024.8.16.6000]]</f>
        <v>0</v>
      </c>
      <c r="K420">
        <f>Tabela3[[#This Row],[Política de Prevenção e Enfrentamento do Assédio Moral, do Assédio Sexual e da Discriminação.0148908-83.2024.8.16.6000]]</f>
        <v>0</v>
      </c>
      <c r="L420">
        <f>Tabela3[[#This Row],[SOCIOAMBIENTAL]]</f>
        <v>0</v>
      </c>
      <c r="M420">
        <f>Tabela3[[#This Row],[SUSTENTABILIDADE
https://portal.tjpr.jus.br/portletforms/frm.do?idFormulario=7430
0017859-16.2024.8.16.6000]]</f>
        <v>0</v>
      </c>
      <c r="N420">
        <f>Tabela3[[#This Row],[CURSO PARA MAGISTRADOS]]</f>
        <v>0</v>
      </c>
      <c r="O420">
        <f>Tabela3[[#This Row],[LIVRO DE REGISTRO]]</f>
        <v>0</v>
      </c>
      <c r="P420">
        <f>Tabela3[[#This Row],[DATA DO ULTIMO REGISTRO]]</f>
        <v>0</v>
      </c>
      <c r="Q420">
        <f>Tabela3[[#This Row],[REG DE INSTRUTORES2]]</f>
        <v>0</v>
      </c>
      <c r="R420">
        <f>Tabela3[[#This Row],[REGISTRO DE INSTRUTORES NO SEI]]</f>
        <v>0</v>
      </c>
      <c r="S420">
        <f>Tabela3[[#This Row],[2021]]</f>
        <v>0</v>
      </c>
      <c r="T420">
        <f>Tabela3[[#This Row],[2022]]</f>
        <v>0</v>
      </c>
      <c r="U420">
        <f>Tabela3[[#This Row],[2023]]</f>
        <v>0</v>
      </c>
      <c r="V420">
        <f>Tabela3[[#This Row],[REGISTRO NO SEI/2024]]</f>
        <v>0</v>
      </c>
      <c r="W420">
        <f>Tabela3[[#This Row],[2024]]</f>
        <v>0</v>
      </c>
      <c r="X420">
        <f>Tabela3[[#This Row],[REGISTRO NO SEI/2025]]</f>
        <v>0</v>
      </c>
      <c r="Y420">
        <f>Tabela3[[#This Row],[TOTAL CERTIFICADOS EMITIDOS/2025]]</f>
        <v>0</v>
      </c>
      <c r="Z420">
        <f>Tabela3[[#This Row],[1º trim/2025]]</f>
        <v>0</v>
      </c>
      <c r="AA420">
        <f>Tabela3[[#This Row],[2º trim/2025]]</f>
        <v>0</v>
      </c>
      <c r="AB420">
        <f>Tabela3[[#This Row],[3º trim/2025]]</f>
        <v>0</v>
      </c>
      <c r="AC420">
        <f>Tabela3[[#This Row],[4º trim/2025]]</f>
        <v>0</v>
      </c>
    </row>
    <row r="421" spans="1:29" x14ac:dyDescent="0.25">
      <c r="A421" s="293">
        <f>Tabela3[[#This Row],[MODALIDADE]]</f>
        <v>0</v>
      </c>
      <c r="B421" s="293">
        <f>Tabela3[[#This Row],[ID DA PLANILHA]]</f>
        <v>420</v>
      </c>
      <c r="C421" s="293">
        <f>Tabela3[[#This Row],[ANO]]</f>
        <v>2019</v>
      </c>
      <c r="D421" s="293" t="str">
        <f>Tabela3[[#This Row],[SEI]]</f>
        <v>0028117-61.2019.8.16.6000</v>
      </c>
      <c r="E421" s="294" t="str">
        <f>Tabela3[[#This Row],[NOME DO Curso]]</f>
        <v>Multiplicação sobre Pregão e Contratação Pública - 2019</v>
      </c>
      <c r="F421" s="294">
        <f>Tabela3[[#This Row],[NENHUMA CLASSIFICAÇÃO COPILOT]]</f>
        <v>0</v>
      </c>
      <c r="G421">
        <f>Tabela3[[#This Row],[Capacitação em Direitos Humanos, Gênero, Raça e Etnia; e em Depoimento Especial" - 0148945-13.2024.8.16.6000]]</f>
        <v>0</v>
      </c>
      <c r="H421">
        <f>Tabela3[[#This Row],[Justiça Restaurativa - 0148919-15.2024.8.16.6000]]</f>
        <v>0</v>
      </c>
      <c r="I421">
        <f>Tabela3[[#This Row],[Capacitação de Facilitadores 0148959-94.2024.8.16.6000]]</f>
        <v>0</v>
      </c>
      <c r="J421">
        <f>Tabela3[[#This Row],[Acessibilidade e Inclusão - 0148938-21.2024.8.16.6000]]</f>
        <v>0</v>
      </c>
      <c r="K421">
        <f>Tabela3[[#This Row],[Política de Prevenção e Enfrentamento do Assédio Moral, do Assédio Sexual e da Discriminação.0148908-83.2024.8.16.6000]]</f>
        <v>0</v>
      </c>
      <c r="L421">
        <f>Tabela3[[#This Row],[SOCIOAMBIENTAL]]</f>
        <v>0</v>
      </c>
      <c r="M421">
        <f>Tabela3[[#This Row],[SUSTENTABILIDADE
https://portal.tjpr.jus.br/portletforms/frm.do?idFormulario=7430
0017859-16.2024.8.16.6000]]</f>
        <v>0</v>
      </c>
      <c r="N421">
        <f>Tabela3[[#This Row],[CURSO PARA MAGISTRADOS]]</f>
        <v>0</v>
      </c>
      <c r="O421">
        <f>Tabela3[[#This Row],[LIVRO DE REGISTRO]]</f>
        <v>0</v>
      </c>
      <c r="P421">
        <f>Tabela3[[#This Row],[DATA DO ULTIMO REGISTRO]]</f>
        <v>0</v>
      </c>
      <c r="Q421">
        <f>Tabela3[[#This Row],[REG DE INSTRUTORES2]]</f>
        <v>0</v>
      </c>
      <c r="R421">
        <f>Tabela3[[#This Row],[REGISTRO DE INSTRUTORES NO SEI]]</f>
        <v>0</v>
      </c>
      <c r="S421">
        <f>Tabela3[[#This Row],[2021]]</f>
        <v>0</v>
      </c>
      <c r="T421">
        <f>Tabela3[[#This Row],[2022]]</f>
        <v>0</v>
      </c>
      <c r="U421">
        <f>Tabela3[[#This Row],[2023]]</f>
        <v>0</v>
      </c>
      <c r="V421">
        <f>Tabela3[[#This Row],[REGISTRO NO SEI/2024]]</f>
        <v>0</v>
      </c>
      <c r="W421">
        <f>Tabela3[[#This Row],[2024]]</f>
        <v>0</v>
      </c>
      <c r="X421">
        <f>Tabela3[[#This Row],[REGISTRO NO SEI/2025]]</f>
        <v>0</v>
      </c>
      <c r="Y421">
        <f>Tabela3[[#This Row],[TOTAL CERTIFICADOS EMITIDOS/2025]]</f>
        <v>0</v>
      </c>
      <c r="Z421">
        <f>Tabela3[[#This Row],[1º trim/2025]]</f>
        <v>0</v>
      </c>
      <c r="AA421">
        <f>Tabela3[[#This Row],[2º trim/2025]]</f>
        <v>0</v>
      </c>
      <c r="AB421">
        <f>Tabela3[[#This Row],[3º trim/2025]]</f>
        <v>0</v>
      </c>
      <c r="AC421">
        <f>Tabela3[[#This Row],[4º trim/2025]]</f>
        <v>0</v>
      </c>
    </row>
    <row r="422" spans="1:29" x14ac:dyDescent="0.25">
      <c r="A422" s="293">
        <f>Tabela3[[#This Row],[MODALIDADE]]</f>
        <v>0</v>
      </c>
      <c r="B422" s="293">
        <f>Tabela3[[#This Row],[ID DA PLANILHA]]</f>
        <v>421</v>
      </c>
      <c r="C422" s="293">
        <f>Tabela3[[#This Row],[ANO]]</f>
        <v>2019</v>
      </c>
      <c r="D422" s="293" t="str">
        <f>Tabela3[[#This Row],[SEI]]</f>
        <v>0033937-61.2019.8.16.6000</v>
      </c>
      <c r="E422" s="294" t="str">
        <f>Tabela3[[#This Row],[NOME DO Curso]]</f>
        <v>III Encontro Estadual de Justiça Restaurativa</v>
      </c>
      <c r="F422" s="294">
        <f>Tabela3[[#This Row],[NENHUMA CLASSIFICAÇÃO COPILOT]]</f>
        <v>0</v>
      </c>
      <c r="G422">
        <f>Tabela3[[#This Row],[Capacitação em Direitos Humanos, Gênero, Raça e Etnia; e em Depoimento Especial" - 0148945-13.2024.8.16.6000]]</f>
        <v>0</v>
      </c>
      <c r="H422">
        <f>Tabela3[[#This Row],[Justiça Restaurativa - 0148919-15.2024.8.16.6000]]</f>
        <v>0</v>
      </c>
      <c r="I422">
        <f>Tabela3[[#This Row],[Capacitação de Facilitadores 0148959-94.2024.8.16.6000]]</f>
        <v>0</v>
      </c>
      <c r="J422">
        <f>Tabela3[[#This Row],[Acessibilidade e Inclusão - 0148938-21.2024.8.16.6000]]</f>
        <v>0</v>
      </c>
      <c r="K422">
        <f>Tabela3[[#This Row],[Política de Prevenção e Enfrentamento do Assédio Moral, do Assédio Sexual e da Discriminação.0148908-83.2024.8.16.6000]]</f>
        <v>0</v>
      </c>
      <c r="L422">
        <f>Tabela3[[#This Row],[SOCIOAMBIENTAL]]</f>
        <v>0</v>
      </c>
      <c r="M422">
        <f>Tabela3[[#This Row],[SUSTENTABILIDADE
https://portal.tjpr.jus.br/portletforms/frm.do?idFormulario=7430
0017859-16.2024.8.16.6000]]</f>
        <v>0</v>
      </c>
      <c r="N422">
        <f>Tabela3[[#This Row],[CURSO PARA MAGISTRADOS]]</f>
        <v>0</v>
      </c>
      <c r="O422">
        <f>Tabela3[[#This Row],[LIVRO DE REGISTRO]]</f>
        <v>0</v>
      </c>
      <c r="P422">
        <f>Tabela3[[#This Row],[DATA DO ULTIMO REGISTRO]]</f>
        <v>0</v>
      </c>
      <c r="Q422">
        <f>Tabela3[[#This Row],[REG DE INSTRUTORES2]]</f>
        <v>0</v>
      </c>
      <c r="R422">
        <f>Tabela3[[#This Row],[REGISTRO DE INSTRUTORES NO SEI]]</f>
        <v>0</v>
      </c>
      <c r="S422">
        <f>Tabela3[[#This Row],[2021]]</f>
        <v>0</v>
      </c>
      <c r="T422">
        <f>Tabela3[[#This Row],[2022]]</f>
        <v>0</v>
      </c>
      <c r="U422">
        <f>Tabela3[[#This Row],[2023]]</f>
        <v>0</v>
      </c>
      <c r="V422">
        <f>Tabela3[[#This Row],[REGISTRO NO SEI/2024]]</f>
        <v>0</v>
      </c>
      <c r="W422">
        <f>Tabela3[[#This Row],[2024]]</f>
        <v>0</v>
      </c>
      <c r="X422">
        <f>Tabela3[[#This Row],[REGISTRO NO SEI/2025]]</f>
        <v>0</v>
      </c>
      <c r="Y422">
        <f>Tabela3[[#This Row],[TOTAL CERTIFICADOS EMITIDOS/2025]]</f>
        <v>0</v>
      </c>
      <c r="Z422">
        <f>Tabela3[[#This Row],[1º trim/2025]]</f>
        <v>0</v>
      </c>
      <c r="AA422">
        <f>Tabela3[[#This Row],[2º trim/2025]]</f>
        <v>0</v>
      </c>
      <c r="AB422">
        <f>Tabela3[[#This Row],[3º trim/2025]]</f>
        <v>0</v>
      </c>
      <c r="AC422">
        <f>Tabela3[[#This Row],[4º trim/2025]]</f>
        <v>0</v>
      </c>
    </row>
    <row r="423" spans="1:29" x14ac:dyDescent="0.25">
      <c r="A423" s="293" t="str">
        <f>Tabela3[[#This Row],[MODALIDADE]]</f>
        <v>autoinstrucional</v>
      </c>
      <c r="B423" s="293">
        <f>Tabela3[[#This Row],[ID DA PLANILHA]]</f>
        <v>422</v>
      </c>
      <c r="C423" s="293">
        <f>Tabela3[[#This Row],[ANO]]</f>
        <v>2019</v>
      </c>
      <c r="D423" s="293" t="str">
        <f>Tabela3[[#This Row],[SEI]]</f>
        <v>0034789-85.2019.8.16.6000</v>
      </c>
      <c r="E423" s="294" t="str">
        <f>Tabela3[[#This Row],[NOME DO Curso]]</f>
        <v>Proservidor - Agentes Delegados - SDP</v>
      </c>
      <c r="F423" s="294" t="str">
        <f>Tabela3[[#This Row],[NENHUMA CLASSIFICAÇÃO COPILOT]]</f>
        <v>COPILOT</v>
      </c>
      <c r="G423">
        <f>Tabela3[[#This Row],[Capacitação em Direitos Humanos, Gênero, Raça e Etnia; e em Depoimento Especial" - 0148945-13.2024.8.16.6000]]</f>
        <v>0</v>
      </c>
      <c r="H423">
        <f>Tabela3[[#This Row],[Justiça Restaurativa - 0148919-15.2024.8.16.6000]]</f>
        <v>0</v>
      </c>
      <c r="I423">
        <f>Tabela3[[#This Row],[Capacitação de Facilitadores 0148959-94.2024.8.16.6000]]</f>
        <v>0</v>
      </c>
      <c r="J423">
        <f>Tabela3[[#This Row],[Acessibilidade e Inclusão - 0148938-21.2024.8.16.6000]]</f>
        <v>0</v>
      </c>
      <c r="K423">
        <f>Tabela3[[#This Row],[Política de Prevenção e Enfrentamento do Assédio Moral, do Assédio Sexual e da Discriminação.0148908-83.2024.8.16.6000]]</f>
        <v>0</v>
      </c>
      <c r="L423">
        <f>Tabela3[[#This Row],[SOCIOAMBIENTAL]]</f>
        <v>0</v>
      </c>
      <c r="M423">
        <f>Tabela3[[#This Row],[SUSTENTABILIDADE
https://portal.tjpr.jus.br/portletforms/frm.do?idFormulario=7430
0017859-16.2024.8.16.6000]]</f>
        <v>0</v>
      </c>
      <c r="N423">
        <f>Tabela3[[#This Row],[CURSO PARA MAGISTRADOS]]</f>
        <v>0</v>
      </c>
      <c r="O423" t="str">
        <f>Tabela3[[#This Row],[LIVRO DE REGISTRO]]</f>
        <v>1 - LISTA GERAL_2020 A ...</v>
      </c>
      <c r="P423">
        <f>Tabela3[[#This Row],[DATA DO ULTIMO REGISTRO]]</f>
        <v>45741</v>
      </c>
      <c r="Q423">
        <f>Tabela3[[#This Row],[REG DE INSTRUTORES2]]</f>
        <v>0</v>
      </c>
      <c r="R423">
        <f>Tabela3[[#This Row],[REGISTRO DE INSTRUTORES NO SEI]]</f>
        <v>0</v>
      </c>
      <c r="S423">
        <f>Tabela3[[#This Row],[2021]]</f>
        <v>101</v>
      </c>
      <c r="T423">
        <f>Tabela3[[#This Row],[2022]]</f>
        <v>183</v>
      </c>
      <c r="U423">
        <f>Tabela3[[#This Row],[2023]]</f>
        <v>34</v>
      </c>
      <c r="V423" t="str">
        <f>Tabela3[[#This Row],[REGISTRO NO SEI/2024]]</f>
        <v>Livro Regstro_2024 (11338618)</v>
      </c>
      <c r="W423">
        <f>Tabela3[[#This Row],[2024]]</f>
        <v>62</v>
      </c>
      <c r="X423">
        <f>Tabela3[[#This Row],[REGISTRO NO SEI/2025]]</f>
        <v>0</v>
      </c>
      <c r="Y423">
        <f>Tabela3[[#This Row],[TOTAL CERTIFICADOS EMITIDOS/2025]]</f>
        <v>1</v>
      </c>
      <c r="Z423">
        <f>Tabela3[[#This Row],[1º trim/2025]]</f>
        <v>1</v>
      </c>
      <c r="AA423">
        <f>Tabela3[[#This Row],[2º trim/2025]]</f>
        <v>0</v>
      </c>
      <c r="AB423">
        <f>Tabela3[[#This Row],[3º trim/2025]]</f>
        <v>0</v>
      </c>
      <c r="AC423">
        <f>Tabela3[[#This Row],[4º trim/2025]]</f>
        <v>0</v>
      </c>
    </row>
    <row r="424" spans="1:29" ht="30" x14ac:dyDescent="0.25">
      <c r="A424" s="293">
        <f>Tabela3[[#This Row],[MODALIDADE]]</f>
        <v>0</v>
      </c>
      <c r="B424" s="293">
        <f>Tabela3[[#This Row],[ID DA PLANILHA]]</f>
        <v>423</v>
      </c>
      <c r="C424" s="293">
        <f>Tabela3[[#This Row],[ANO]]</f>
        <v>2019</v>
      </c>
      <c r="D424" s="293" t="str">
        <f>Tabela3[[#This Row],[SEI]]</f>
        <v>0035168-26.2019.8.16.6000</v>
      </c>
      <c r="E424" s="294" t="str">
        <f>Tabela3[[#This Row],[NOME DO Curso]]</f>
        <v>Formação de Brigadistas - Fórum da Família, da Criança e do Adolescente - Curitiba</v>
      </c>
      <c r="F424" s="294">
        <f>Tabela3[[#This Row],[NENHUMA CLASSIFICAÇÃO COPILOT]]</f>
        <v>0</v>
      </c>
      <c r="G424">
        <f>Tabela3[[#This Row],[Capacitação em Direitos Humanos, Gênero, Raça e Etnia; e em Depoimento Especial" - 0148945-13.2024.8.16.6000]]</f>
        <v>0</v>
      </c>
      <c r="H424">
        <f>Tabela3[[#This Row],[Justiça Restaurativa - 0148919-15.2024.8.16.6000]]</f>
        <v>0</v>
      </c>
      <c r="I424">
        <f>Tabela3[[#This Row],[Capacitação de Facilitadores 0148959-94.2024.8.16.6000]]</f>
        <v>0</v>
      </c>
      <c r="J424">
        <f>Tabela3[[#This Row],[Acessibilidade e Inclusão - 0148938-21.2024.8.16.6000]]</f>
        <v>0</v>
      </c>
      <c r="K424">
        <f>Tabela3[[#This Row],[Política de Prevenção e Enfrentamento do Assédio Moral, do Assédio Sexual e da Discriminação.0148908-83.2024.8.16.6000]]</f>
        <v>0</v>
      </c>
      <c r="L424">
        <f>Tabela3[[#This Row],[SOCIOAMBIENTAL]]</f>
        <v>0</v>
      </c>
      <c r="M424">
        <f>Tabela3[[#This Row],[SUSTENTABILIDADE
https://portal.tjpr.jus.br/portletforms/frm.do?idFormulario=7430
0017859-16.2024.8.16.6000]]</f>
        <v>0</v>
      </c>
      <c r="N424">
        <f>Tabela3[[#This Row],[CURSO PARA MAGISTRADOS]]</f>
        <v>0</v>
      </c>
      <c r="O424">
        <f>Tabela3[[#This Row],[LIVRO DE REGISTRO]]</f>
        <v>0</v>
      </c>
      <c r="P424">
        <f>Tabela3[[#This Row],[DATA DO ULTIMO REGISTRO]]</f>
        <v>0</v>
      </c>
      <c r="Q424">
        <f>Tabela3[[#This Row],[REG DE INSTRUTORES2]]</f>
        <v>0</v>
      </c>
      <c r="R424">
        <f>Tabela3[[#This Row],[REGISTRO DE INSTRUTORES NO SEI]]</f>
        <v>0</v>
      </c>
      <c r="S424">
        <f>Tabela3[[#This Row],[2021]]</f>
        <v>0</v>
      </c>
      <c r="T424">
        <f>Tabela3[[#This Row],[2022]]</f>
        <v>0</v>
      </c>
      <c r="U424">
        <f>Tabela3[[#This Row],[2023]]</f>
        <v>0</v>
      </c>
      <c r="V424">
        <f>Tabela3[[#This Row],[REGISTRO NO SEI/2024]]</f>
        <v>0</v>
      </c>
      <c r="W424">
        <f>Tabela3[[#This Row],[2024]]</f>
        <v>0</v>
      </c>
      <c r="X424">
        <f>Tabela3[[#This Row],[REGISTRO NO SEI/2025]]</f>
        <v>0</v>
      </c>
      <c r="Y424">
        <f>Tabela3[[#This Row],[TOTAL CERTIFICADOS EMITIDOS/2025]]</f>
        <v>0</v>
      </c>
      <c r="Z424">
        <f>Tabela3[[#This Row],[1º trim/2025]]</f>
        <v>0</v>
      </c>
      <c r="AA424">
        <f>Tabela3[[#This Row],[2º trim/2025]]</f>
        <v>0</v>
      </c>
      <c r="AB424">
        <f>Tabela3[[#This Row],[3º trim/2025]]</f>
        <v>0</v>
      </c>
      <c r="AC424">
        <f>Tabela3[[#This Row],[4º trim/2025]]</f>
        <v>0</v>
      </c>
    </row>
    <row r="425" spans="1:29" ht="30" x14ac:dyDescent="0.25">
      <c r="A425" s="293">
        <f>Tabela3[[#This Row],[MODALIDADE]]</f>
        <v>0</v>
      </c>
      <c r="B425" s="293">
        <f>Tabela3[[#This Row],[ID DA PLANILHA]]</f>
        <v>424</v>
      </c>
      <c r="C425" s="293">
        <f>Tabela3[[#This Row],[ANO]]</f>
        <v>2019</v>
      </c>
      <c r="D425" s="293" t="str">
        <f>Tabela3[[#This Row],[SEI]]</f>
        <v>0041434-29.2019.8.16.6000</v>
      </c>
      <c r="E425" s="294" t="str">
        <f>Tabela3[[#This Row],[NOME DO Curso]]</f>
        <v>Webinário - Aperfeiçoando as Relações Humanas: as Cinco Linguagens da Valorização Pessoal aplicadas ao Ambiente de Trabalho</v>
      </c>
      <c r="F425" s="294">
        <f>Tabela3[[#This Row],[NENHUMA CLASSIFICAÇÃO COPILOT]]</f>
        <v>0</v>
      </c>
      <c r="G425">
        <f>Tabela3[[#This Row],[Capacitação em Direitos Humanos, Gênero, Raça e Etnia; e em Depoimento Especial" - 0148945-13.2024.8.16.6000]]</f>
        <v>0</v>
      </c>
      <c r="H425">
        <f>Tabela3[[#This Row],[Justiça Restaurativa - 0148919-15.2024.8.16.6000]]</f>
        <v>0</v>
      </c>
      <c r="I425">
        <f>Tabela3[[#This Row],[Capacitação de Facilitadores 0148959-94.2024.8.16.6000]]</f>
        <v>0</v>
      </c>
      <c r="J425">
        <f>Tabela3[[#This Row],[Acessibilidade e Inclusão - 0148938-21.2024.8.16.6000]]</f>
        <v>0</v>
      </c>
      <c r="K425">
        <f>Tabela3[[#This Row],[Política de Prevenção e Enfrentamento do Assédio Moral, do Assédio Sexual e da Discriminação.0148908-83.2024.8.16.6000]]</f>
        <v>0</v>
      </c>
      <c r="L425">
        <f>Tabela3[[#This Row],[SOCIOAMBIENTAL]]</f>
        <v>0</v>
      </c>
      <c r="M425">
        <f>Tabela3[[#This Row],[SUSTENTABILIDADE
https://portal.tjpr.jus.br/portletforms/frm.do?idFormulario=7430
0017859-16.2024.8.16.6000]]</f>
        <v>0</v>
      </c>
      <c r="N425">
        <f>Tabela3[[#This Row],[CURSO PARA MAGISTRADOS]]</f>
        <v>0</v>
      </c>
      <c r="O425">
        <f>Tabela3[[#This Row],[LIVRO DE REGISTRO]]</f>
        <v>0</v>
      </c>
      <c r="P425">
        <f>Tabela3[[#This Row],[DATA DO ULTIMO REGISTRO]]</f>
        <v>43703</v>
      </c>
      <c r="Q425">
        <f>Tabela3[[#This Row],[REG DE INSTRUTORES2]]</f>
        <v>0</v>
      </c>
      <c r="R425">
        <f>Tabela3[[#This Row],[REGISTRO DE INSTRUTORES NO SEI]]</f>
        <v>0</v>
      </c>
      <c r="S425">
        <f>Tabela3[[#This Row],[2021]]</f>
        <v>0</v>
      </c>
      <c r="T425">
        <f>Tabela3[[#This Row],[2022]]</f>
        <v>0</v>
      </c>
      <c r="U425">
        <f>Tabela3[[#This Row],[2023]]</f>
        <v>0</v>
      </c>
      <c r="V425">
        <f>Tabela3[[#This Row],[REGISTRO NO SEI/2024]]</f>
        <v>0</v>
      </c>
      <c r="W425">
        <f>Tabela3[[#This Row],[2024]]</f>
        <v>0</v>
      </c>
      <c r="X425">
        <f>Tabela3[[#This Row],[REGISTRO NO SEI/2025]]</f>
        <v>0</v>
      </c>
      <c r="Y425">
        <f>Tabela3[[#This Row],[TOTAL CERTIFICADOS EMITIDOS/2025]]</f>
        <v>0</v>
      </c>
      <c r="Z425">
        <f>Tabela3[[#This Row],[1º trim/2025]]</f>
        <v>0</v>
      </c>
      <c r="AA425">
        <f>Tabela3[[#This Row],[2º trim/2025]]</f>
        <v>0</v>
      </c>
      <c r="AB425">
        <f>Tabela3[[#This Row],[3º trim/2025]]</f>
        <v>0</v>
      </c>
      <c r="AC425">
        <f>Tabela3[[#This Row],[4º trim/2025]]</f>
        <v>0</v>
      </c>
    </row>
    <row r="426" spans="1:29" x14ac:dyDescent="0.25">
      <c r="A426" s="293">
        <f>Tabela3[[#This Row],[MODALIDADE]]</f>
        <v>0</v>
      </c>
      <c r="B426" s="293">
        <f>Tabela3[[#This Row],[ID DA PLANILHA]]</f>
        <v>425</v>
      </c>
      <c r="C426" s="293">
        <f>Tabela3[[#This Row],[ANO]]</f>
        <v>2019</v>
      </c>
      <c r="D426" s="293" t="str">
        <f>Tabela3[[#This Row],[SEI]]</f>
        <v>0041567-71.2019.8.16.6000</v>
      </c>
      <c r="E426" s="294" t="str">
        <f>Tabela3[[#This Row],[NOME DO Curso]]</f>
        <v>Formação de Brigadistas - Sede Álvaro Ramos - Curitiba</v>
      </c>
      <c r="F426" s="294">
        <f>Tabela3[[#This Row],[NENHUMA CLASSIFICAÇÃO COPILOT]]</f>
        <v>0</v>
      </c>
      <c r="G426">
        <f>Tabela3[[#This Row],[Capacitação em Direitos Humanos, Gênero, Raça e Etnia; e em Depoimento Especial" - 0148945-13.2024.8.16.6000]]</f>
        <v>0</v>
      </c>
      <c r="H426">
        <f>Tabela3[[#This Row],[Justiça Restaurativa - 0148919-15.2024.8.16.6000]]</f>
        <v>0</v>
      </c>
      <c r="I426">
        <f>Tabela3[[#This Row],[Capacitação de Facilitadores 0148959-94.2024.8.16.6000]]</f>
        <v>0</v>
      </c>
      <c r="J426">
        <f>Tabela3[[#This Row],[Acessibilidade e Inclusão - 0148938-21.2024.8.16.6000]]</f>
        <v>0</v>
      </c>
      <c r="K426">
        <f>Tabela3[[#This Row],[Política de Prevenção e Enfrentamento do Assédio Moral, do Assédio Sexual e da Discriminação.0148908-83.2024.8.16.6000]]</f>
        <v>0</v>
      </c>
      <c r="L426">
        <f>Tabela3[[#This Row],[SOCIOAMBIENTAL]]</f>
        <v>0</v>
      </c>
      <c r="M426">
        <f>Tabela3[[#This Row],[SUSTENTABILIDADE
https://portal.tjpr.jus.br/portletforms/frm.do?idFormulario=7430
0017859-16.2024.8.16.6000]]</f>
        <v>0</v>
      </c>
      <c r="N426">
        <f>Tabela3[[#This Row],[CURSO PARA MAGISTRADOS]]</f>
        <v>0</v>
      </c>
      <c r="O426">
        <f>Tabela3[[#This Row],[LIVRO DE REGISTRO]]</f>
        <v>0</v>
      </c>
      <c r="P426">
        <f>Tabela3[[#This Row],[DATA DO ULTIMO REGISTRO]]</f>
        <v>0</v>
      </c>
      <c r="Q426">
        <f>Tabela3[[#This Row],[REG DE INSTRUTORES2]]</f>
        <v>0</v>
      </c>
      <c r="R426">
        <f>Tabela3[[#This Row],[REGISTRO DE INSTRUTORES NO SEI]]</f>
        <v>0</v>
      </c>
      <c r="S426">
        <f>Tabela3[[#This Row],[2021]]</f>
        <v>0</v>
      </c>
      <c r="T426">
        <f>Tabela3[[#This Row],[2022]]</f>
        <v>0</v>
      </c>
      <c r="U426">
        <f>Tabela3[[#This Row],[2023]]</f>
        <v>0</v>
      </c>
      <c r="V426">
        <f>Tabela3[[#This Row],[REGISTRO NO SEI/2024]]</f>
        <v>0</v>
      </c>
      <c r="W426">
        <f>Tabela3[[#This Row],[2024]]</f>
        <v>0</v>
      </c>
      <c r="X426">
        <f>Tabela3[[#This Row],[REGISTRO NO SEI/2025]]</f>
        <v>0</v>
      </c>
      <c r="Y426">
        <f>Tabela3[[#This Row],[TOTAL CERTIFICADOS EMITIDOS/2025]]</f>
        <v>0</v>
      </c>
      <c r="Z426">
        <f>Tabela3[[#This Row],[1º trim/2025]]</f>
        <v>0</v>
      </c>
      <c r="AA426">
        <f>Tabela3[[#This Row],[2º trim/2025]]</f>
        <v>0</v>
      </c>
      <c r="AB426">
        <f>Tabela3[[#This Row],[3º trim/2025]]</f>
        <v>0</v>
      </c>
      <c r="AC426">
        <f>Tabela3[[#This Row],[4º trim/2025]]</f>
        <v>0</v>
      </c>
    </row>
    <row r="427" spans="1:29" x14ac:dyDescent="0.25">
      <c r="A427" s="293">
        <f>Tabela3[[#This Row],[MODALIDADE]]</f>
        <v>0</v>
      </c>
      <c r="B427" s="293">
        <f>Tabela3[[#This Row],[ID DA PLANILHA]]</f>
        <v>426</v>
      </c>
      <c r="C427" s="293">
        <f>Tabela3[[#This Row],[ANO]]</f>
        <v>2019</v>
      </c>
      <c r="D427" s="293" t="str">
        <f>Tabela3[[#This Row],[SEI]]</f>
        <v>0043787-42.2019.8.16.6000</v>
      </c>
      <c r="E427" s="294" t="str">
        <f>Tabela3[[#This Row],[NOME DO Curso]]</f>
        <v>BRIGADA DE INCÊNDIO, de nível teórico</v>
      </c>
      <c r="F427" s="294">
        <f>Tabela3[[#This Row],[NENHUMA CLASSIFICAÇÃO COPILOT]]</f>
        <v>0</v>
      </c>
      <c r="G427">
        <f>Tabela3[[#This Row],[Capacitação em Direitos Humanos, Gênero, Raça e Etnia; e em Depoimento Especial" - 0148945-13.2024.8.16.6000]]</f>
        <v>0</v>
      </c>
      <c r="H427">
        <f>Tabela3[[#This Row],[Justiça Restaurativa - 0148919-15.2024.8.16.6000]]</f>
        <v>0</v>
      </c>
      <c r="I427">
        <f>Tabela3[[#This Row],[Capacitação de Facilitadores 0148959-94.2024.8.16.6000]]</f>
        <v>0</v>
      </c>
      <c r="J427">
        <f>Tabela3[[#This Row],[Acessibilidade e Inclusão - 0148938-21.2024.8.16.6000]]</f>
        <v>0</v>
      </c>
      <c r="K427">
        <f>Tabela3[[#This Row],[Política de Prevenção e Enfrentamento do Assédio Moral, do Assédio Sexual e da Discriminação.0148908-83.2024.8.16.6000]]</f>
        <v>0</v>
      </c>
      <c r="L427">
        <f>Tabela3[[#This Row],[SOCIOAMBIENTAL]]</f>
        <v>0</v>
      </c>
      <c r="M427">
        <f>Tabela3[[#This Row],[SUSTENTABILIDADE
https://portal.tjpr.jus.br/portletforms/frm.do?idFormulario=7430
0017859-16.2024.8.16.6000]]</f>
        <v>0</v>
      </c>
      <c r="N427">
        <f>Tabela3[[#This Row],[CURSO PARA MAGISTRADOS]]</f>
        <v>0</v>
      </c>
      <c r="O427">
        <f>Tabela3[[#This Row],[LIVRO DE REGISTRO]]</f>
        <v>0</v>
      </c>
      <c r="P427">
        <f>Tabela3[[#This Row],[DATA DO ULTIMO REGISTRO]]</f>
        <v>0</v>
      </c>
      <c r="Q427">
        <f>Tabela3[[#This Row],[REG DE INSTRUTORES2]]</f>
        <v>0</v>
      </c>
      <c r="R427">
        <f>Tabela3[[#This Row],[REGISTRO DE INSTRUTORES NO SEI]]</f>
        <v>0</v>
      </c>
      <c r="S427">
        <f>Tabela3[[#This Row],[2021]]</f>
        <v>0</v>
      </c>
      <c r="T427">
        <f>Tabela3[[#This Row],[2022]]</f>
        <v>54</v>
      </c>
      <c r="U427">
        <f>Tabela3[[#This Row],[2023]]</f>
        <v>0</v>
      </c>
      <c r="V427">
        <f>Tabela3[[#This Row],[REGISTRO NO SEI/2024]]</f>
        <v>0</v>
      </c>
      <c r="W427">
        <f>Tabela3[[#This Row],[2024]]</f>
        <v>0</v>
      </c>
      <c r="X427">
        <f>Tabela3[[#This Row],[REGISTRO NO SEI/2025]]</f>
        <v>0</v>
      </c>
      <c r="Y427">
        <f>Tabela3[[#This Row],[TOTAL CERTIFICADOS EMITIDOS/2025]]</f>
        <v>0</v>
      </c>
      <c r="Z427">
        <f>Tabela3[[#This Row],[1º trim/2025]]</f>
        <v>0</v>
      </c>
      <c r="AA427">
        <f>Tabela3[[#This Row],[2º trim/2025]]</f>
        <v>0</v>
      </c>
      <c r="AB427">
        <f>Tabela3[[#This Row],[3º trim/2025]]</f>
        <v>0</v>
      </c>
      <c r="AC427">
        <f>Tabela3[[#This Row],[4º trim/2025]]</f>
        <v>0</v>
      </c>
    </row>
    <row r="428" spans="1:29" ht="30" x14ac:dyDescent="0.25">
      <c r="A428" s="293">
        <f>Tabela3[[#This Row],[MODALIDADE]]</f>
        <v>0</v>
      </c>
      <c r="B428" s="293">
        <f>Tabela3[[#This Row],[ID DA PLANILHA]]</f>
        <v>427</v>
      </c>
      <c r="C428" s="293">
        <f>Tabela3[[#This Row],[ANO]]</f>
        <v>2019</v>
      </c>
      <c r="D428" s="293" t="str">
        <f>Tabela3[[#This Row],[SEI]]</f>
        <v>0050991-40.2019.8.16.6000</v>
      </c>
      <c r="E428" s="294" t="str">
        <f>Tabela3[[#This Row],[NOME DO Curso]]</f>
        <v>Curso DE JUSTIÇA RESTAURATIVA: CAPACITAÇÃO DE FACILITADORES DE CÍRCULOS DE CONSTRUÇÃO DE PAZ</v>
      </c>
      <c r="F428" s="294">
        <f>Tabela3[[#This Row],[NENHUMA CLASSIFICAÇÃO COPILOT]]</f>
        <v>0</v>
      </c>
      <c r="G428">
        <f>Tabela3[[#This Row],[Capacitação em Direitos Humanos, Gênero, Raça e Etnia; e em Depoimento Especial" - 0148945-13.2024.8.16.6000]]</f>
        <v>0</v>
      </c>
      <c r="H428" t="str">
        <f>Tabela3[[#This Row],[Justiça Restaurativa - 0148919-15.2024.8.16.6000]]</f>
        <v>SIM</v>
      </c>
      <c r="I428">
        <f>Tabela3[[#This Row],[Capacitação de Facilitadores 0148959-94.2024.8.16.6000]]</f>
        <v>0</v>
      </c>
      <c r="J428">
        <f>Tabela3[[#This Row],[Acessibilidade e Inclusão - 0148938-21.2024.8.16.6000]]</f>
        <v>0</v>
      </c>
      <c r="K428">
        <f>Tabela3[[#This Row],[Política de Prevenção e Enfrentamento do Assédio Moral, do Assédio Sexual e da Discriminação.0148908-83.2024.8.16.6000]]</f>
        <v>0</v>
      </c>
      <c r="L428">
        <f>Tabela3[[#This Row],[SOCIOAMBIENTAL]]</f>
        <v>0</v>
      </c>
      <c r="M428">
        <f>Tabela3[[#This Row],[SUSTENTABILIDADE
https://portal.tjpr.jus.br/portletforms/frm.do?idFormulario=7430
0017859-16.2024.8.16.6000]]</f>
        <v>0</v>
      </c>
      <c r="N428">
        <f>Tabela3[[#This Row],[CURSO PARA MAGISTRADOS]]</f>
        <v>0</v>
      </c>
      <c r="O428">
        <f>Tabela3[[#This Row],[LIVRO DE REGISTRO]]</f>
        <v>0</v>
      </c>
      <c r="P428">
        <f>Tabela3[[#This Row],[DATA DO ULTIMO REGISTRO]]</f>
        <v>43875</v>
      </c>
      <c r="Q428">
        <f>Tabela3[[#This Row],[REG DE INSTRUTORES2]]</f>
        <v>0</v>
      </c>
      <c r="R428">
        <f>Tabela3[[#This Row],[REGISTRO DE INSTRUTORES NO SEI]]</f>
        <v>0</v>
      </c>
      <c r="S428">
        <f>Tabela3[[#This Row],[2021]]</f>
        <v>0</v>
      </c>
      <c r="T428">
        <f>Tabela3[[#This Row],[2022]]</f>
        <v>0</v>
      </c>
      <c r="U428">
        <f>Tabela3[[#This Row],[2023]]</f>
        <v>0</v>
      </c>
      <c r="V428">
        <f>Tabela3[[#This Row],[REGISTRO NO SEI/2024]]</f>
        <v>0</v>
      </c>
      <c r="W428">
        <f>Tabela3[[#This Row],[2024]]</f>
        <v>0</v>
      </c>
      <c r="X428">
        <f>Tabela3[[#This Row],[REGISTRO NO SEI/2025]]</f>
        <v>0</v>
      </c>
      <c r="Y428">
        <f>Tabela3[[#This Row],[TOTAL CERTIFICADOS EMITIDOS/2025]]</f>
        <v>0</v>
      </c>
      <c r="Z428">
        <f>Tabela3[[#This Row],[1º trim/2025]]</f>
        <v>0</v>
      </c>
      <c r="AA428">
        <f>Tabela3[[#This Row],[2º trim/2025]]</f>
        <v>0</v>
      </c>
      <c r="AB428">
        <f>Tabela3[[#This Row],[3º trim/2025]]</f>
        <v>0</v>
      </c>
      <c r="AC428">
        <f>Tabela3[[#This Row],[4º trim/2025]]</f>
        <v>0</v>
      </c>
    </row>
    <row r="429" spans="1:29" x14ac:dyDescent="0.25">
      <c r="A429" s="293">
        <f>Tabela3[[#This Row],[MODALIDADE]]</f>
        <v>0</v>
      </c>
      <c r="B429" s="293">
        <f>Tabela3[[#This Row],[ID DA PLANILHA]]</f>
        <v>428</v>
      </c>
      <c r="C429" s="293">
        <f>Tabela3[[#This Row],[ANO]]</f>
        <v>2019</v>
      </c>
      <c r="D429" s="293" t="str">
        <f>Tabela3[[#This Row],[SEI]]</f>
        <v>0051685-72.2020.8.16.6000</v>
      </c>
      <c r="E429" s="294" t="str">
        <f>Tabela3[[#This Row],[NOME DO Curso]]</f>
        <v>live “O impacto das emoções na saúde das pessoas em tempos de pandemia”</v>
      </c>
      <c r="F429" s="294">
        <f>Tabela3[[#This Row],[NENHUMA CLASSIFICAÇÃO COPILOT]]</f>
        <v>0</v>
      </c>
      <c r="G429">
        <f>Tabela3[[#This Row],[Capacitação em Direitos Humanos, Gênero, Raça e Etnia; e em Depoimento Especial" - 0148945-13.2024.8.16.6000]]</f>
        <v>0</v>
      </c>
      <c r="H429">
        <f>Tabela3[[#This Row],[Justiça Restaurativa - 0148919-15.2024.8.16.6000]]</f>
        <v>0</v>
      </c>
      <c r="I429">
        <f>Tabela3[[#This Row],[Capacitação de Facilitadores 0148959-94.2024.8.16.6000]]</f>
        <v>0</v>
      </c>
      <c r="J429">
        <f>Tabela3[[#This Row],[Acessibilidade e Inclusão - 0148938-21.2024.8.16.6000]]</f>
        <v>0</v>
      </c>
      <c r="K429">
        <f>Tabela3[[#This Row],[Política de Prevenção e Enfrentamento do Assédio Moral, do Assédio Sexual e da Discriminação.0148908-83.2024.8.16.6000]]</f>
        <v>0</v>
      </c>
      <c r="L429">
        <f>Tabela3[[#This Row],[SOCIOAMBIENTAL]]</f>
        <v>0</v>
      </c>
      <c r="M429">
        <f>Tabela3[[#This Row],[SUSTENTABILIDADE
https://portal.tjpr.jus.br/portletforms/frm.do?idFormulario=7430
0017859-16.2024.8.16.6000]]</f>
        <v>0</v>
      </c>
      <c r="N429">
        <f>Tabela3[[#This Row],[CURSO PARA MAGISTRADOS]]</f>
        <v>0</v>
      </c>
      <c r="O429">
        <f>Tabela3[[#This Row],[LIVRO DE REGISTRO]]</f>
        <v>0</v>
      </c>
      <c r="P429">
        <f>Tabela3[[#This Row],[DATA DO ULTIMO REGISTRO]]</f>
        <v>44103</v>
      </c>
      <c r="Q429">
        <f>Tabela3[[#This Row],[REG DE INSTRUTORES2]]</f>
        <v>0</v>
      </c>
      <c r="R429">
        <f>Tabela3[[#This Row],[REGISTRO DE INSTRUTORES NO SEI]]</f>
        <v>0</v>
      </c>
      <c r="S429">
        <f>Tabela3[[#This Row],[2021]]</f>
        <v>0</v>
      </c>
      <c r="T429">
        <f>Tabela3[[#This Row],[2022]]</f>
        <v>0</v>
      </c>
      <c r="U429">
        <f>Tabela3[[#This Row],[2023]]</f>
        <v>0</v>
      </c>
      <c r="V429">
        <f>Tabela3[[#This Row],[REGISTRO NO SEI/2024]]</f>
        <v>0</v>
      </c>
      <c r="W429">
        <f>Tabela3[[#This Row],[2024]]</f>
        <v>0</v>
      </c>
      <c r="X429">
        <f>Tabela3[[#This Row],[REGISTRO NO SEI/2025]]</f>
        <v>0</v>
      </c>
      <c r="Y429">
        <f>Tabela3[[#This Row],[TOTAL CERTIFICADOS EMITIDOS/2025]]</f>
        <v>0</v>
      </c>
      <c r="Z429">
        <f>Tabela3[[#This Row],[1º trim/2025]]</f>
        <v>0</v>
      </c>
      <c r="AA429">
        <f>Tabela3[[#This Row],[2º trim/2025]]</f>
        <v>0</v>
      </c>
      <c r="AB429">
        <f>Tabela3[[#This Row],[3º trim/2025]]</f>
        <v>0</v>
      </c>
      <c r="AC429">
        <f>Tabela3[[#This Row],[4º trim/2025]]</f>
        <v>0</v>
      </c>
    </row>
    <row r="430" spans="1:29" x14ac:dyDescent="0.25">
      <c r="A430" s="293">
        <f>Tabela3[[#This Row],[MODALIDADE]]</f>
        <v>0</v>
      </c>
      <c r="B430" s="293">
        <f>Tabela3[[#This Row],[ID DA PLANILHA]]</f>
        <v>429</v>
      </c>
      <c r="C430" s="293">
        <f>Tabela3[[#This Row],[ANO]]</f>
        <v>2019</v>
      </c>
      <c r="D430" s="293" t="str">
        <f>Tabela3[[#This Row],[SEI]]</f>
        <v>0055682-97.2019.8.16.6000</v>
      </c>
      <c r="E430" s="294" t="str">
        <f>Tabela3[[#This Row],[NOME DO Curso]]</f>
        <v>Oficina - Como lidar com o estresse</v>
      </c>
      <c r="F430" s="294">
        <f>Tabela3[[#This Row],[NENHUMA CLASSIFICAÇÃO COPILOT]]</f>
        <v>0</v>
      </c>
      <c r="G430">
        <f>Tabela3[[#This Row],[Capacitação em Direitos Humanos, Gênero, Raça e Etnia; e em Depoimento Especial" - 0148945-13.2024.8.16.6000]]</f>
        <v>0</v>
      </c>
      <c r="H430">
        <f>Tabela3[[#This Row],[Justiça Restaurativa - 0148919-15.2024.8.16.6000]]</f>
        <v>0</v>
      </c>
      <c r="I430">
        <f>Tabela3[[#This Row],[Capacitação de Facilitadores 0148959-94.2024.8.16.6000]]</f>
        <v>0</v>
      </c>
      <c r="J430">
        <f>Tabela3[[#This Row],[Acessibilidade e Inclusão - 0148938-21.2024.8.16.6000]]</f>
        <v>0</v>
      </c>
      <c r="K430">
        <f>Tabela3[[#This Row],[Política de Prevenção e Enfrentamento do Assédio Moral, do Assédio Sexual e da Discriminação.0148908-83.2024.8.16.6000]]</f>
        <v>0</v>
      </c>
      <c r="L430">
        <f>Tabela3[[#This Row],[SOCIOAMBIENTAL]]</f>
        <v>0</v>
      </c>
      <c r="M430">
        <f>Tabela3[[#This Row],[SUSTENTABILIDADE
https://portal.tjpr.jus.br/portletforms/frm.do?idFormulario=7430
0017859-16.2024.8.16.6000]]</f>
        <v>0</v>
      </c>
      <c r="N430">
        <f>Tabela3[[#This Row],[CURSO PARA MAGISTRADOS]]</f>
        <v>0</v>
      </c>
      <c r="O430">
        <f>Tabela3[[#This Row],[LIVRO DE REGISTRO]]</f>
        <v>0</v>
      </c>
      <c r="P430">
        <f>Tabela3[[#This Row],[DATA DO ULTIMO REGISTRO]]</f>
        <v>0</v>
      </c>
      <c r="Q430">
        <f>Tabela3[[#This Row],[REG DE INSTRUTORES2]]</f>
        <v>0</v>
      </c>
      <c r="R430">
        <f>Tabela3[[#This Row],[REGISTRO DE INSTRUTORES NO SEI]]</f>
        <v>0</v>
      </c>
      <c r="S430">
        <f>Tabela3[[#This Row],[2021]]</f>
        <v>0</v>
      </c>
      <c r="T430">
        <f>Tabela3[[#This Row],[2022]]</f>
        <v>0</v>
      </c>
      <c r="U430">
        <f>Tabela3[[#This Row],[2023]]</f>
        <v>0</v>
      </c>
      <c r="V430">
        <f>Tabela3[[#This Row],[REGISTRO NO SEI/2024]]</f>
        <v>0</v>
      </c>
      <c r="W430">
        <f>Tabela3[[#This Row],[2024]]</f>
        <v>0</v>
      </c>
      <c r="X430">
        <f>Tabela3[[#This Row],[REGISTRO NO SEI/2025]]</f>
        <v>0</v>
      </c>
      <c r="Y430">
        <f>Tabela3[[#This Row],[TOTAL CERTIFICADOS EMITIDOS/2025]]</f>
        <v>0</v>
      </c>
      <c r="Z430">
        <f>Tabela3[[#This Row],[1º trim/2025]]</f>
        <v>0</v>
      </c>
      <c r="AA430">
        <f>Tabela3[[#This Row],[2º trim/2025]]</f>
        <v>0</v>
      </c>
      <c r="AB430">
        <f>Tabela3[[#This Row],[3º trim/2025]]</f>
        <v>0</v>
      </c>
      <c r="AC430">
        <f>Tabela3[[#This Row],[4º trim/2025]]</f>
        <v>0</v>
      </c>
    </row>
    <row r="431" spans="1:29" x14ac:dyDescent="0.25">
      <c r="A431" s="293">
        <f>Tabela3[[#This Row],[MODALIDADE]]</f>
        <v>0</v>
      </c>
      <c r="B431" s="293">
        <f>Tabela3[[#This Row],[ID DA PLANILHA]]</f>
        <v>430</v>
      </c>
      <c r="C431" s="293">
        <f>Tabela3[[#This Row],[ANO]]</f>
        <v>2019</v>
      </c>
      <c r="D431" s="293" t="str">
        <f>Tabela3[[#This Row],[SEI]]</f>
        <v>0056018-04.2019.8.16.6000</v>
      </c>
      <c r="E431" s="294" t="str">
        <f>Tabela3[[#This Row],[NOME DO Curso]]</f>
        <v>Webinário - Inteligência emocional e a saúde do servidor</v>
      </c>
      <c r="F431" s="294">
        <f>Tabela3[[#This Row],[NENHUMA CLASSIFICAÇÃO COPILOT]]</f>
        <v>0</v>
      </c>
      <c r="G431">
        <f>Tabela3[[#This Row],[Capacitação em Direitos Humanos, Gênero, Raça e Etnia; e em Depoimento Especial" - 0148945-13.2024.8.16.6000]]</f>
        <v>0</v>
      </c>
      <c r="H431">
        <f>Tabela3[[#This Row],[Justiça Restaurativa - 0148919-15.2024.8.16.6000]]</f>
        <v>0</v>
      </c>
      <c r="I431">
        <f>Tabela3[[#This Row],[Capacitação de Facilitadores 0148959-94.2024.8.16.6000]]</f>
        <v>0</v>
      </c>
      <c r="J431">
        <f>Tabela3[[#This Row],[Acessibilidade e Inclusão - 0148938-21.2024.8.16.6000]]</f>
        <v>0</v>
      </c>
      <c r="K431">
        <f>Tabela3[[#This Row],[Política de Prevenção e Enfrentamento do Assédio Moral, do Assédio Sexual e da Discriminação.0148908-83.2024.8.16.6000]]</f>
        <v>0</v>
      </c>
      <c r="L431">
        <f>Tabela3[[#This Row],[SOCIOAMBIENTAL]]</f>
        <v>0</v>
      </c>
      <c r="M431">
        <f>Tabela3[[#This Row],[SUSTENTABILIDADE
https://portal.tjpr.jus.br/portletforms/frm.do?idFormulario=7430
0017859-16.2024.8.16.6000]]</f>
        <v>0</v>
      </c>
      <c r="N431">
        <f>Tabela3[[#This Row],[CURSO PARA MAGISTRADOS]]</f>
        <v>0</v>
      </c>
      <c r="O431">
        <f>Tabela3[[#This Row],[LIVRO DE REGISTRO]]</f>
        <v>0</v>
      </c>
      <c r="P431">
        <f>Tabela3[[#This Row],[DATA DO ULTIMO REGISTRO]]</f>
        <v>0</v>
      </c>
      <c r="Q431">
        <f>Tabela3[[#This Row],[REG DE INSTRUTORES2]]</f>
        <v>0</v>
      </c>
      <c r="R431">
        <f>Tabela3[[#This Row],[REGISTRO DE INSTRUTORES NO SEI]]</f>
        <v>0</v>
      </c>
      <c r="S431">
        <f>Tabela3[[#This Row],[2021]]</f>
        <v>0</v>
      </c>
      <c r="T431">
        <f>Tabela3[[#This Row],[2022]]</f>
        <v>0</v>
      </c>
      <c r="U431">
        <f>Tabela3[[#This Row],[2023]]</f>
        <v>0</v>
      </c>
      <c r="V431">
        <f>Tabela3[[#This Row],[REGISTRO NO SEI/2024]]</f>
        <v>0</v>
      </c>
      <c r="W431">
        <f>Tabela3[[#This Row],[2024]]</f>
        <v>0</v>
      </c>
      <c r="X431">
        <f>Tabela3[[#This Row],[REGISTRO NO SEI/2025]]</f>
        <v>0</v>
      </c>
      <c r="Y431">
        <f>Tabela3[[#This Row],[TOTAL CERTIFICADOS EMITIDOS/2025]]</f>
        <v>0</v>
      </c>
      <c r="Z431">
        <f>Tabela3[[#This Row],[1º trim/2025]]</f>
        <v>0</v>
      </c>
      <c r="AA431">
        <f>Tabela3[[#This Row],[2º trim/2025]]</f>
        <v>0</v>
      </c>
      <c r="AB431">
        <f>Tabela3[[#This Row],[3º trim/2025]]</f>
        <v>0</v>
      </c>
      <c r="AC431">
        <f>Tabela3[[#This Row],[4º trim/2025]]</f>
        <v>0</v>
      </c>
    </row>
    <row r="432" spans="1:29" x14ac:dyDescent="0.25">
      <c r="A432" s="293">
        <f>Tabela3[[#This Row],[MODALIDADE]]</f>
        <v>0</v>
      </c>
      <c r="B432" s="293">
        <f>Tabela3[[#This Row],[ID DA PLANILHA]]</f>
        <v>431</v>
      </c>
      <c r="C432" s="293">
        <f>Tabela3[[#This Row],[ANO]]</f>
        <v>2019</v>
      </c>
      <c r="D432" s="293" t="str">
        <f>Tabela3[[#This Row],[SEI]]</f>
        <v>0061751-48.2019.8.16.6000</v>
      </c>
      <c r="E432" s="294" t="str">
        <f>Tabela3[[#This Row],[NOME DO Curso]]</f>
        <v>Atuação dos estagiários junto ao TJPR - Turma 02ago2019</v>
      </c>
      <c r="F432" s="294">
        <f>Tabela3[[#This Row],[NENHUMA CLASSIFICAÇÃO COPILOT]]</f>
        <v>0</v>
      </c>
      <c r="G432">
        <f>Tabela3[[#This Row],[Capacitação em Direitos Humanos, Gênero, Raça e Etnia; e em Depoimento Especial" - 0148945-13.2024.8.16.6000]]</f>
        <v>0</v>
      </c>
      <c r="H432">
        <f>Tabela3[[#This Row],[Justiça Restaurativa - 0148919-15.2024.8.16.6000]]</f>
        <v>0</v>
      </c>
      <c r="I432">
        <f>Tabela3[[#This Row],[Capacitação de Facilitadores 0148959-94.2024.8.16.6000]]</f>
        <v>0</v>
      </c>
      <c r="J432">
        <f>Tabela3[[#This Row],[Acessibilidade e Inclusão - 0148938-21.2024.8.16.6000]]</f>
        <v>0</v>
      </c>
      <c r="K432">
        <f>Tabela3[[#This Row],[Política de Prevenção e Enfrentamento do Assédio Moral, do Assédio Sexual e da Discriminação.0148908-83.2024.8.16.6000]]</f>
        <v>0</v>
      </c>
      <c r="L432">
        <f>Tabela3[[#This Row],[SOCIOAMBIENTAL]]</f>
        <v>0</v>
      </c>
      <c r="M432">
        <f>Tabela3[[#This Row],[SUSTENTABILIDADE
https://portal.tjpr.jus.br/portletforms/frm.do?idFormulario=7430
0017859-16.2024.8.16.6000]]</f>
        <v>0</v>
      </c>
      <c r="N432">
        <f>Tabela3[[#This Row],[CURSO PARA MAGISTRADOS]]</f>
        <v>0</v>
      </c>
      <c r="O432">
        <f>Tabela3[[#This Row],[LIVRO DE REGISTRO]]</f>
        <v>0</v>
      </c>
      <c r="P432">
        <f>Tabela3[[#This Row],[DATA DO ULTIMO REGISTRO]]</f>
        <v>0</v>
      </c>
      <c r="Q432">
        <f>Tabela3[[#This Row],[REG DE INSTRUTORES2]]</f>
        <v>0</v>
      </c>
      <c r="R432">
        <f>Tabela3[[#This Row],[REGISTRO DE INSTRUTORES NO SEI]]</f>
        <v>0</v>
      </c>
      <c r="S432">
        <f>Tabela3[[#This Row],[2021]]</f>
        <v>0</v>
      </c>
      <c r="T432">
        <f>Tabela3[[#This Row],[2022]]</f>
        <v>0</v>
      </c>
      <c r="U432">
        <f>Tabela3[[#This Row],[2023]]</f>
        <v>0</v>
      </c>
      <c r="V432">
        <f>Tabela3[[#This Row],[REGISTRO NO SEI/2024]]</f>
        <v>0</v>
      </c>
      <c r="W432">
        <f>Tabela3[[#This Row],[2024]]</f>
        <v>0</v>
      </c>
      <c r="X432">
        <f>Tabela3[[#This Row],[REGISTRO NO SEI/2025]]</f>
        <v>0</v>
      </c>
      <c r="Y432">
        <f>Tabela3[[#This Row],[TOTAL CERTIFICADOS EMITIDOS/2025]]</f>
        <v>0</v>
      </c>
      <c r="Z432">
        <f>Tabela3[[#This Row],[1º trim/2025]]</f>
        <v>0</v>
      </c>
      <c r="AA432">
        <f>Tabela3[[#This Row],[2º trim/2025]]</f>
        <v>0</v>
      </c>
      <c r="AB432">
        <f>Tabela3[[#This Row],[3º trim/2025]]</f>
        <v>0</v>
      </c>
      <c r="AC432">
        <f>Tabela3[[#This Row],[4º trim/2025]]</f>
        <v>0</v>
      </c>
    </row>
    <row r="433" spans="1:29" x14ac:dyDescent="0.25">
      <c r="A433" s="293" t="str">
        <f>Tabela3[[#This Row],[MODALIDADE]]</f>
        <v>autoinstrucional</v>
      </c>
      <c r="B433" s="293">
        <f>Tabela3[[#This Row],[ID DA PLANILHA]]</f>
        <v>432</v>
      </c>
      <c r="C433" s="293">
        <f>Tabela3[[#This Row],[ANO]]</f>
        <v>2019</v>
      </c>
      <c r="D433" s="293" t="str">
        <f>Tabela3[[#This Row],[SEI]]</f>
        <v>0062050-25.2019.8.16.6000</v>
      </c>
      <c r="E433" s="294" t="str">
        <f>Tabela3[[#This Row],[NOME DO Curso]]</f>
        <v>Nivelamento dos Servidores do Poder Judiciário</v>
      </c>
      <c r="F433" s="294">
        <f>Tabela3[[#This Row],[NENHUMA CLASSIFICAÇÃO COPILOT]]</f>
        <v>0</v>
      </c>
      <c r="G433">
        <f>Tabela3[[#This Row],[Capacitação em Direitos Humanos, Gênero, Raça e Etnia; e em Depoimento Especial" - 0148945-13.2024.8.16.6000]]</f>
        <v>0</v>
      </c>
      <c r="H433">
        <f>Tabela3[[#This Row],[Justiça Restaurativa - 0148919-15.2024.8.16.6000]]</f>
        <v>0</v>
      </c>
      <c r="I433">
        <f>Tabela3[[#This Row],[Capacitação de Facilitadores 0148959-94.2024.8.16.6000]]</f>
        <v>0</v>
      </c>
      <c r="J433">
        <f>Tabela3[[#This Row],[Acessibilidade e Inclusão - 0148938-21.2024.8.16.6000]]</f>
        <v>0</v>
      </c>
      <c r="K433">
        <f>Tabela3[[#This Row],[Política de Prevenção e Enfrentamento do Assédio Moral, do Assédio Sexual e da Discriminação.0148908-83.2024.8.16.6000]]</f>
        <v>0</v>
      </c>
      <c r="L433">
        <f>Tabela3[[#This Row],[SOCIOAMBIENTAL]]</f>
        <v>0</v>
      </c>
      <c r="M433">
        <f>Tabela3[[#This Row],[SUSTENTABILIDADE
https://portal.tjpr.jus.br/portletforms/frm.do?idFormulario=7430
0017859-16.2024.8.16.6000]]</f>
        <v>0</v>
      </c>
      <c r="N433">
        <f>Tabela3[[#This Row],[CURSO PARA MAGISTRADOS]]</f>
        <v>0</v>
      </c>
      <c r="O433" t="str">
        <f>Tabela3[[#This Row],[LIVRO DE REGISTRO]]</f>
        <v>1 - LISTA GERAL_2020 A ...</v>
      </c>
      <c r="P433">
        <f>Tabela3[[#This Row],[DATA DO ULTIMO REGISTRO]]</f>
        <v>45776</v>
      </c>
      <c r="Q433">
        <f>Tabela3[[#This Row],[REG DE INSTRUTORES2]]</f>
        <v>0</v>
      </c>
      <c r="R433">
        <f>Tabela3[[#This Row],[REGISTRO DE INSTRUTORES NO SEI]]</f>
        <v>0</v>
      </c>
      <c r="S433">
        <f>Tabela3[[#This Row],[2021]]</f>
        <v>84</v>
      </c>
      <c r="T433">
        <f>Tabela3[[#This Row],[2022]]</f>
        <v>1174</v>
      </c>
      <c r="U433">
        <f>Tabela3[[#This Row],[2023]]</f>
        <v>165</v>
      </c>
      <c r="V433" t="str">
        <f>Tabela3[[#This Row],[REGISTRO NO SEI/2024]]</f>
        <v>Livro Registro_2024 (11333359)</v>
      </c>
      <c r="W433">
        <f>Tabela3[[#This Row],[2024]]</f>
        <v>260</v>
      </c>
      <c r="X433">
        <f>Tabela3[[#This Row],[REGISTRO NO SEI/2025]]</f>
        <v>0</v>
      </c>
      <c r="Y433">
        <f>Tabela3[[#This Row],[TOTAL CERTIFICADOS EMITIDOS/2025]]</f>
        <v>25</v>
      </c>
      <c r="Z433">
        <f>Tabela3[[#This Row],[1º trim/2025]]</f>
        <v>19</v>
      </c>
      <c r="AA433">
        <f>Tabela3[[#This Row],[2º trim/2025]]</f>
        <v>6</v>
      </c>
      <c r="AB433">
        <f>Tabela3[[#This Row],[3º trim/2025]]</f>
        <v>0</v>
      </c>
      <c r="AC433">
        <f>Tabela3[[#This Row],[4º trim/2025]]</f>
        <v>0</v>
      </c>
    </row>
    <row r="434" spans="1:29" x14ac:dyDescent="0.25">
      <c r="A434" s="293">
        <f>Tabela3[[#This Row],[MODALIDADE]]</f>
        <v>0</v>
      </c>
      <c r="B434" s="293">
        <f>Tabela3[[#This Row],[ID DA PLANILHA]]</f>
        <v>433</v>
      </c>
      <c r="C434" s="293">
        <f>Tabela3[[#This Row],[ANO]]</f>
        <v>2019</v>
      </c>
      <c r="D434" s="293" t="str">
        <f>Tabela3[[#This Row],[SEI]]</f>
        <v>0071803-06.2019.8.16.6000</v>
      </c>
      <c r="E434" s="294" t="str">
        <f>Tabela3[[#This Row],[NOME DO Curso]]</f>
        <v>Formação de Brigadistas - Fórum de Santa Felicidade - Curitiba</v>
      </c>
      <c r="F434" s="294">
        <f>Tabela3[[#This Row],[NENHUMA CLASSIFICAÇÃO COPILOT]]</f>
        <v>0</v>
      </c>
      <c r="G434">
        <f>Tabela3[[#This Row],[Capacitação em Direitos Humanos, Gênero, Raça e Etnia; e em Depoimento Especial" - 0148945-13.2024.8.16.6000]]</f>
        <v>0</v>
      </c>
      <c r="H434">
        <f>Tabela3[[#This Row],[Justiça Restaurativa - 0148919-15.2024.8.16.6000]]</f>
        <v>0</v>
      </c>
      <c r="I434">
        <f>Tabela3[[#This Row],[Capacitação de Facilitadores 0148959-94.2024.8.16.6000]]</f>
        <v>0</v>
      </c>
      <c r="J434">
        <f>Tabela3[[#This Row],[Acessibilidade e Inclusão - 0148938-21.2024.8.16.6000]]</f>
        <v>0</v>
      </c>
      <c r="K434">
        <f>Tabela3[[#This Row],[Política de Prevenção e Enfrentamento do Assédio Moral, do Assédio Sexual e da Discriminação.0148908-83.2024.8.16.6000]]</f>
        <v>0</v>
      </c>
      <c r="L434">
        <f>Tabela3[[#This Row],[SOCIOAMBIENTAL]]</f>
        <v>0</v>
      </c>
      <c r="M434">
        <f>Tabela3[[#This Row],[SUSTENTABILIDADE
https://portal.tjpr.jus.br/portletforms/frm.do?idFormulario=7430
0017859-16.2024.8.16.6000]]</f>
        <v>0</v>
      </c>
      <c r="N434">
        <f>Tabela3[[#This Row],[CURSO PARA MAGISTRADOS]]</f>
        <v>0</v>
      </c>
      <c r="O434">
        <f>Tabela3[[#This Row],[LIVRO DE REGISTRO]]</f>
        <v>0</v>
      </c>
      <c r="P434">
        <f>Tabela3[[#This Row],[DATA DO ULTIMO REGISTRO]]</f>
        <v>0</v>
      </c>
      <c r="Q434">
        <f>Tabela3[[#This Row],[REG DE INSTRUTORES2]]</f>
        <v>0</v>
      </c>
      <c r="R434">
        <f>Tabela3[[#This Row],[REGISTRO DE INSTRUTORES NO SEI]]</f>
        <v>0</v>
      </c>
      <c r="S434">
        <f>Tabela3[[#This Row],[2021]]</f>
        <v>0</v>
      </c>
      <c r="T434">
        <f>Tabela3[[#This Row],[2022]]</f>
        <v>0</v>
      </c>
      <c r="U434">
        <f>Tabela3[[#This Row],[2023]]</f>
        <v>0</v>
      </c>
      <c r="V434">
        <f>Tabela3[[#This Row],[REGISTRO NO SEI/2024]]</f>
        <v>0</v>
      </c>
      <c r="W434">
        <f>Tabela3[[#This Row],[2024]]</f>
        <v>0</v>
      </c>
      <c r="X434">
        <f>Tabela3[[#This Row],[REGISTRO NO SEI/2025]]</f>
        <v>0</v>
      </c>
      <c r="Y434">
        <f>Tabela3[[#This Row],[TOTAL CERTIFICADOS EMITIDOS/2025]]</f>
        <v>0</v>
      </c>
      <c r="Z434">
        <f>Tabela3[[#This Row],[1º trim/2025]]</f>
        <v>0</v>
      </c>
      <c r="AA434">
        <f>Tabela3[[#This Row],[2º trim/2025]]</f>
        <v>0</v>
      </c>
      <c r="AB434">
        <f>Tabela3[[#This Row],[3º trim/2025]]</f>
        <v>0</v>
      </c>
      <c r="AC434">
        <f>Tabela3[[#This Row],[4º trim/2025]]</f>
        <v>0</v>
      </c>
    </row>
    <row r="435" spans="1:29" ht="30" x14ac:dyDescent="0.25">
      <c r="A435" s="293">
        <f>Tabela3[[#This Row],[MODALIDADE]]</f>
        <v>0</v>
      </c>
      <c r="B435" s="293">
        <f>Tabela3[[#This Row],[ID DA PLANILHA]]</f>
        <v>434</v>
      </c>
      <c r="C435" s="293">
        <f>Tabela3[[#This Row],[ANO]]</f>
        <v>2019</v>
      </c>
      <c r="D435" s="293" t="str">
        <f>Tabela3[[#This Row],[SEI]]</f>
        <v>0071803-06.2019.8.16.6000</v>
      </c>
      <c r="E435" s="294" t="str">
        <f>Tabela3[[#This Row],[NOME DO Curso]]</f>
        <v>Sobre o estágio e sobre o Departamento do Patrimônio do TJPR: conhecer para fazer para aprender</v>
      </c>
      <c r="F435" s="294">
        <f>Tabela3[[#This Row],[NENHUMA CLASSIFICAÇÃO COPILOT]]</f>
        <v>0</v>
      </c>
      <c r="G435">
        <f>Tabela3[[#This Row],[Capacitação em Direitos Humanos, Gênero, Raça e Etnia; e em Depoimento Especial" - 0148945-13.2024.8.16.6000]]</f>
        <v>0</v>
      </c>
      <c r="H435">
        <f>Tabela3[[#This Row],[Justiça Restaurativa - 0148919-15.2024.8.16.6000]]</f>
        <v>0</v>
      </c>
      <c r="I435">
        <f>Tabela3[[#This Row],[Capacitação de Facilitadores 0148959-94.2024.8.16.6000]]</f>
        <v>0</v>
      </c>
      <c r="J435">
        <f>Tabela3[[#This Row],[Acessibilidade e Inclusão - 0148938-21.2024.8.16.6000]]</f>
        <v>0</v>
      </c>
      <c r="K435">
        <f>Tabela3[[#This Row],[Política de Prevenção e Enfrentamento do Assédio Moral, do Assédio Sexual e da Discriminação.0148908-83.2024.8.16.6000]]</f>
        <v>0</v>
      </c>
      <c r="L435">
        <f>Tabela3[[#This Row],[SOCIOAMBIENTAL]]</f>
        <v>0</v>
      </c>
      <c r="M435">
        <f>Tabela3[[#This Row],[SUSTENTABILIDADE
https://portal.tjpr.jus.br/portletforms/frm.do?idFormulario=7430
0017859-16.2024.8.16.6000]]</f>
        <v>0</v>
      </c>
      <c r="N435">
        <f>Tabela3[[#This Row],[CURSO PARA MAGISTRADOS]]</f>
        <v>0</v>
      </c>
      <c r="O435">
        <f>Tabela3[[#This Row],[LIVRO DE REGISTRO]]</f>
        <v>0</v>
      </c>
      <c r="P435">
        <f>Tabela3[[#This Row],[DATA DO ULTIMO REGISTRO]]</f>
        <v>0</v>
      </c>
      <c r="Q435">
        <f>Tabela3[[#This Row],[REG DE INSTRUTORES2]]</f>
        <v>0</v>
      </c>
      <c r="R435">
        <f>Tabela3[[#This Row],[REGISTRO DE INSTRUTORES NO SEI]]</f>
        <v>0</v>
      </c>
      <c r="S435">
        <f>Tabela3[[#This Row],[2021]]</f>
        <v>0</v>
      </c>
      <c r="T435">
        <f>Tabela3[[#This Row],[2022]]</f>
        <v>0</v>
      </c>
      <c r="U435">
        <f>Tabela3[[#This Row],[2023]]</f>
        <v>0</v>
      </c>
      <c r="V435">
        <f>Tabela3[[#This Row],[REGISTRO NO SEI/2024]]</f>
        <v>0</v>
      </c>
      <c r="W435">
        <f>Tabela3[[#This Row],[2024]]</f>
        <v>0</v>
      </c>
      <c r="X435">
        <f>Tabela3[[#This Row],[REGISTRO NO SEI/2025]]</f>
        <v>0</v>
      </c>
      <c r="Y435">
        <f>Tabela3[[#This Row],[TOTAL CERTIFICADOS EMITIDOS/2025]]</f>
        <v>0</v>
      </c>
      <c r="Z435">
        <f>Tabela3[[#This Row],[1º trim/2025]]</f>
        <v>0</v>
      </c>
      <c r="AA435">
        <f>Tabela3[[#This Row],[2º trim/2025]]</f>
        <v>0</v>
      </c>
      <c r="AB435">
        <f>Tabela3[[#This Row],[3º trim/2025]]</f>
        <v>0</v>
      </c>
      <c r="AC435">
        <f>Tabela3[[#This Row],[4º trim/2025]]</f>
        <v>0</v>
      </c>
    </row>
    <row r="436" spans="1:29" x14ac:dyDescent="0.25">
      <c r="A436" s="293">
        <f>Tabela3[[#This Row],[MODALIDADE]]</f>
        <v>0</v>
      </c>
      <c r="B436" s="293">
        <f>Tabela3[[#This Row],[ID DA PLANILHA]]</f>
        <v>435</v>
      </c>
      <c r="C436" s="293">
        <f>Tabela3[[#This Row],[ANO]]</f>
        <v>2019</v>
      </c>
      <c r="D436" s="293" t="str">
        <f>Tabela3[[#This Row],[SEI]]</f>
        <v>0072983-57.2019.8.16.6000</v>
      </c>
      <c r="E436" s="294" t="str">
        <f>Tabela3[[#This Row],[NOME DO Curso]]</f>
        <v>Formação de Brigadistas - Fórum de Paranavaí</v>
      </c>
      <c r="F436" s="294">
        <f>Tabela3[[#This Row],[NENHUMA CLASSIFICAÇÃO COPILOT]]</f>
        <v>0</v>
      </c>
      <c r="G436">
        <f>Tabela3[[#This Row],[Capacitação em Direitos Humanos, Gênero, Raça e Etnia; e em Depoimento Especial" - 0148945-13.2024.8.16.6000]]</f>
        <v>0</v>
      </c>
      <c r="H436">
        <f>Tabela3[[#This Row],[Justiça Restaurativa - 0148919-15.2024.8.16.6000]]</f>
        <v>0</v>
      </c>
      <c r="I436">
        <f>Tabela3[[#This Row],[Capacitação de Facilitadores 0148959-94.2024.8.16.6000]]</f>
        <v>0</v>
      </c>
      <c r="J436">
        <f>Tabela3[[#This Row],[Acessibilidade e Inclusão - 0148938-21.2024.8.16.6000]]</f>
        <v>0</v>
      </c>
      <c r="K436">
        <f>Tabela3[[#This Row],[Política de Prevenção e Enfrentamento do Assédio Moral, do Assédio Sexual e da Discriminação.0148908-83.2024.8.16.6000]]</f>
        <v>0</v>
      </c>
      <c r="L436">
        <f>Tabela3[[#This Row],[SOCIOAMBIENTAL]]</f>
        <v>0</v>
      </c>
      <c r="M436">
        <f>Tabela3[[#This Row],[SUSTENTABILIDADE
https://portal.tjpr.jus.br/portletforms/frm.do?idFormulario=7430
0017859-16.2024.8.16.6000]]</f>
        <v>0</v>
      </c>
      <c r="N436">
        <f>Tabela3[[#This Row],[CURSO PARA MAGISTRADOS]]</f>
        <v>0</v>
      </c>
      <c r="O436">
        <f>Tabela3[[#This Row],[LIVRO DE REGISTRO]]</f>
        <v>0</v>
      </c>
      <c r="P436">
        <f>Tabela3[[#This Row],[DATA DO ULTIMO REGISTRO]]</f>
        <v>0</v>
      </c>
      <c r="Q436">
        <f>Tabela3[[#This Row],[REG DE INSTRUTORES2]]</f>
        <v>0</v>
      </c>
      <c r="R436">
        <f>Tabela3[[#This Row],[REGISTRO DE INSTRUTORES NO SEI]]</f>
        <v>0</v>
      </c>
      <c r="S436">
        <f>Tabela3[[#This Row],[2021]]</f>
        <v>0</v>
      </c>
      <c r="T436">
        <f>Tabela3[[#This Row],[2022]]</f>
        <v>0</v>
      </c>
      <c r="U436">
        <f>Tabela3[[#This Row],[2023]]</f>
        <v>0</v>
      </c>
      <c r="V436">
        <f>Tabela3[[#This Row],[REGISTRO NO SEI/2024]]</f>
        <v>0</v>
      </c>
      <c r="W436">
        <f>Tabela3[[#This Row],[2024]]</f>
        <v>0</v>
      </c>
      <c r="X436">
        <f>Tabela3[[#This Row],[REGISTRO NO SEI/2025]]</f>
        <v>0</v>
      </c>
      <c r="Y436">
        <f>Tabela3[[#This Row],[TOTAL CERTIFICADOS EMITIDOS/2025]]</f>
        <v>0</v>
      </c>
      <c r="Z436">
        <f>Tabela3[[#This Row],[1º trim/2025]]</f>
        <v>0</v>
      </c>
      <c r="AA436">
        <f>Tabela3[[#This Row],[2º trim/2025]]</f>
        <v>0</v>
      </c>
      <c r="AB436">
        <f>Tabela3[[#This Row],[3º trim/2025]]</f>
        <v>0</v>
      </c>
      <c r="AC436">
        <f>Tabela3[[#This Row],[4º trim/2025]]</f>
        <v>0</v>
      </c>
    </row>
    <row r="437" spans="1:29" x14ac:dyDescent="0.25">
      <c r="A437" s="293">
        <f>Tabela3[[#This Row],[MODALIDADE]]</f>
        <v>0</v>
      </c>
      <c r="B437" s="293">
        <f>Tabela3[[#This Row],[ID DA PLANILHA]]</f>
        <v>436</v>
      </c>
      <c r="C437" s="293">
        <f>Tabela3[[#This Row],[ANO]]</f>
        <v>2019</v>
      </c>
      <c r="D437" s="293" t="str">
        <f>Tabela3[[#This Row],[SEI]]</f>
        <v>0073493-70.2019.8.16.6000</v>
      </c>
      <c r="E437" s="294" t="str">
        <f>Tabela3[[#This Row],[NOME DO Curso]]</f>
        <v>Formação de Brigadistas - Fórum de Castro</v>
      </c>
      <c r="F437" s="294">
        <f>Tabela3[[#This Row],[NENHUMA CLASSIFICAÇÃO COPILOT]]</f>
        <v>0</v>
      </c>
      <c r="G437">
        <f>Tabela3[[#This Row],[Capacitação em Direitos Humanos, Gênero, Raça e Etnia; e em Depoimento Especial" - 0148945-13.2024.8.16.6000]]</f>
        <v>0</v>
      </c>
      <c r="H437">
        <f>Tabela3[[#This Row],[Justiça Restaurativa - 0148919-15.2024.8.16.6000]]</f>
        <v>0</v>
      </c>
      <c r="I437">
        <f>Tabela3[[#This Row],[Capacitação de Facilitadores 0148959-94.2024.8.16.6000]]</f>
        <v>0</v>
      </c>
      <c r="J437">
        <f>Tabela3[[#This Row],[Acessibilidade e Inclusão - 0148938-21.2024.8.16.6000]]</f>
        <v>0</v>
      </c>
      <c r="K437">
        <f>Tabela3[[#This Row],[Política de Prevenção e Enfrentamento do Assédio Moral, do Assédio Sexual e da Discriminação.0148908-83.2024.8.16.6000]]</f>
        <v>0</v>
      </c>
      <c r="L437">
        <f>Tabela3[[#This Row],[SOCIOAMBIENTAL]]</f>
        <v>0</v>
      </c>
      <c r="M437">
        <f>Tabela3[[#This Row],[SUSTENTABILIDADE
https://portal.tjpr.jus.br/portletforms/frm.do?idFormulario=7430
0017859-16.2024.8.16.6000]]</f>
        <v>0</v>
      </c>
      <c r="N437">
        <f>Tabela3[[#This Row],[CURSO PARA MAGISTRADOS]]</f>
        <v>0</v>
      </c>
      <c r="O437">
        <f>Tabela3[[#This Row],[LIVRO DE REGISTRO]]</f>
        <v>0</v>
      </c>
      <c r="P437">
        <f>Tabela3[[#This Row],[DATA DO ULTIMO REGISTRO]]</f>
        <v>0</v>
      </c>
      <c r="Q437">
        <f>Tabela3[[#This Row],[REG DE INSTRUTORES2]]</f>
        <v>0</v>
      </c>
      <c r="R437">
        <f>Tabela3[[#This Row],[REGISTRO DE INSTRUTORES NO SEI]]</f>
        <v>0</v>
      </c>
      <c r="S437">
        <f>Tabela3[[#This Row],[2021]]</f>
        <v>0</v>
      </c>
      <c r="T437">
        <f>Tabela3[[#This Row],[2022]]</f>
        <v>0</v>
      </c>
      <c r="U437">
        <f>Tabela3[[#This Row],[2023]]</f>
        <v>0</v>
      </c>
      <c r="V437">
        <f>Tabela3[[#This Row],[REGISTRO NO SEI/2024]]</f>
        <v>0</v>
      </c>
      <c r="W437">
        <f>Tabela3[[#This Row],[2024]]</f>
        <v>0</v>
      </c>
      <c r="X437">
        <f>Tabela3[[#This Row],[REGISTRO NO SEI/2025]]</f>
        <v>0</v>
      </c>
      <c r="Y437">
        <f>Tabela3[[#This Row],[TOTAL CERTIFICADOS EMITIDOS/2025]]</f>
        <v>0</v>
      </c>
      <c r="Z437">
        <f>Tabela3[[#This Row],[1º trim/2025]]</f>
        <v>0</v>
      </c>
      <c r="AA437">
        <f>Tabela3[[#This Row],[2º trim/2025]]</f>
        <v>0</v>
      </c>
      <c r="AB437">
        <f>Tabela3[[#This Row],[3º trim/2025]]</f>
        <v>0</v>
      </c>
      <c r="AC437">
        <f>Tabela3[[#This Row],[4º trim/2025]]</f>
        <v>0</v>
      </c>
    </row>
    <row r="438" spans="1:29" x14ac:dyDescent="0.25">
      <c r="A438" s="293">
        <f>Tabela3[[#This Row],[MODALIDADE]]</f>
        <v>0</v>
      </c>
      <c r="B438" s="293">
        <f>Tabela3[[#This Row],[ID DA PLANILHA]]</f>
        <v>437</v>
      </c>
      <c r="C438" s="293">
        <f>Tabela3[[#This Row],[ANO]]</f>
        <v>2019</v>
      </c>
      <c r="D438" s="293" t="str">
        <f>Tabela3[[#This Row],[SEI]]</f>
        <v>0073845-28.2019.8.16.6000</v>
      </c>
      <c r="E438" s="294" t="str">
        <f>Tabela3[[#This Row],[NOME DO Curso]]</f>
        <v>Formação de Brigadistas - Fórum de Pato Branco</v>
      </c>
      <c r="F438" s="294">
        <f>Tabela3[[#This Row],[NENHUMA CLASSIFICAÇÃO COPILOT]]</f>
        <v>0</v>
      </c>
      <c r="G438">
        <f>Tabela3[[#This Row],[Capacitação em Direitos Humanos, Gênero, Raça e Etnia; e em Depoimento Especial" - 0148945-13.2024.8.16.6000]]</f>
        <v>0</v>
      </c>
      <c r="H438">
        <f>Tabela3[[#This Row],[Justiça Restaurativa - 0148919-15.2024.8.16.6000]]</f>
        <v>0</v>
      </c>
      <c r="I438">
        <f>Tabela3[[#This Row],[Capacitação de Facilitadores 0148959-94.2024.8.16.6000]]</f>
        <v>0</v>
      </c>
      <c r="J438">
        <f>Tabela3[[#This Row],[Acessibilidade e Inclusão - 0148938-21.2024.8.16.6000]]</f>
        <v>0</v>
      </c>
      <c r="K438">
        <f>Tabela3[[#This Row],[Política de Prevenção e Enfrentamento do Assédio Moral, do Assédio Sexual e da Discriminação.0148908-83.2024.8.16.6000]]</f>
        <v>0</v>
      </c>
      <c r="L438">
        <f>Tabela3[[#This Row],[SOCIOAMBIENTAL]]</f>
        <v>0</v>
      </c>
      <c r="M438">
        <f>Tabela3[[#This Row],[SUSTENTABILIDADE
https://portal.tjpr.jus.br/portletforms/frm.do?idFormulario=7430
0017859-16.2024.8.16.6000]]</f>
        <v>0</v>
      </c>
      <c r="N438">
        <f>Tabela3[[#This Row],[CURSO PARA MAGISTRADOS]]</f>
        <v>0</v>
      </c>
      <c r="O438">
        <f>Tabela3[[#This Row],[LIVRO DE REGISTRO]]</f>
        <v>0</v>
      </c>
      <c r="P438">
        <f>Tabela3[[#This Row],[DATA DO ULTIMO REGISTRO]]</f>
        <v>0</v>
      </c>
      <c r="Q438">
        <f>Tabela3[[#This Row],[REG DE INSTRUTORES2]]</f>
        <v>0</v>
      </c>
      <c r="R438">
        <f>Tabela3[[#This Row],[REGISTRO DE INSTRUTORES NO SEI]]</f>
        <v>0</v>
      </c>
      <c r="S438">
        <f>Tabela3[[#This Row],[2021]]</f>
        <v>0</v>
      </c>
      <c r="T438">
        <f>Tabela3[[#This Row],[2022]]</f>
        <v>0</v>
      </c>
      <c r="U438">
        <f>Tabela3[[#This Row],[2023]]</f>
        <v>0</v>
      </c>
      <c r="V438">
        <f>Tabela3[[#This Row],[REGISTRO NO SEI/2024]]</f>
        <v>0</v>
      </c>
      <c r="W438">
        <f>Tabela3[[#This Row],[2024]]</f>
        <v>0</v>
      </c>
      <c r="X438">
        <f>Tabela3[[#This Row],[REGISTRO NO SEI/2025]]</f>
        <v>0</v>
      </c>
      <c r="Y438">
        <f>Tabela3[[#This Row],[TOTAL CERTIFICADOS EMITIDOS/2025]]</f>
        <v>0</v>
      </c>
      <c r="Z438">
        <f>Tabela3[[#This Row],[1º trim/2025]]</f>
        <v>0</v>
      </c>
      <c r="AA438">
        <f>Tabela3[[#This Row],[2º trim/2025]]</f>
        <v>0</v>
      </c>
      <c r="AB438">
        <f>Tabela3[[#This Row],[3º trim/2025]]</f>
        <v>0</v>
      </c>
      <c r="AC438">
        <f>Tabela3[[#This Row],[4º trim/2025]]</f>
        <v>0</v>
      </c>
    </row>
    <row r="439" spans="1:29" x14ac:dyDescent="0.25">
      <c r="A439" s="293">
        <f>Tabela3[[#This Row],[MODALIDADE]]</f>
        <v>0</v>
      </c>
      <c r="B439" s="293">
        <f>Tabela3[[#This Row],[ID DA PLANILHA]]</f>
        <v>438</v>
      </c>
      <c r="C439" s="293">
        <f>Tabela3[[#This Row],[ANO]]</f>
        <v>2019</v>
      </c>
      <c r="D439" s="293" t="str">
        <f>Tabela3[[#This Row],[SEI]]</f>
        <v>0082016-71.2019.8.16.6000</v>
      </c>
      <c r="E439" s="294" t="str">
        <f>Tabela3[[#This Row],[NOME DO Curso]]</f>
        <v>Oficina - Prevenção ao Suicídio</v>
      </c>
      <c r="F439" s="294">
        <f>Tabela3[[#This Row],[NENHUMA CLASSIFICAÇÃO COPILOT]]</f>
        <v>0</v>
      </c>
      <c r="G439">
        <f>Tabela3[[#This Row],[Capacitação em Direitos Humanos, Gênero, Raça e Etnia; e em Depoimento Especial" - 0148945-13.2024.8.16.6000]]</f>
        <v>0</v>
      </c>
      <c r="H439">
        <f>Tabela3[[#This Row],[Justiça Restaurativa - 0148919-15.2024.8.16.6000]]</f>
        <v>0</v>
      </c>
      <c r="I439">
        <f>Tabela3[[#This Row],[Capacitação de Facilitadores 0148959-94.2024.8.16.6000]]</f>
        <v>0</v>
      </c>
      <c r="J439">
        <f>Tabela3[[#This Row],[Acessibilidade e Inclusão - 0148938-21.2024.8.16.6000]]</f>
        <v>0</v>
      </c>
      <c r="K439">
        <f>Tabela3[[#This Row],[Política de Prevenção e Enfrentamento do Assédio Moral, do Assédio Sexual e da Discriminação.0148908-83.2024.8.16.6000]]</f>
        <v>0</v>
      </c>
      <c r="L439">
        <f>Tabela3[[#This Row],[SOCIOAMBIENTAL]]</f>
        <v>0</v>
      </c>
      <c r="M439">
        <f>Tabela3[[#This Row],[SUSTENTABILIDADE
https://portal.tjpr.jus.br/portletforms/frm.do?idFormulario=7430
0017859-16.2024.8.16.6000]]</f>
        <v>0</v>
      </c>
      <c r="N439">
        <f>Tabela3[[#This Row],[CURSO PARA MAGISTRADOS]]</f>
        <v>0</v>
      </c>
      <c r="O439">
        <f>Tabela3[[#This Row],[LIVRO DE REGISTRO]]</f>
        <v>0</v>
      </c>
      <c r="P439">
        <f>Tabela3[[#This Row],[DATA DO ULTIMO REGISTRO]]</f>
        <v>0</v>
      </c>
      <c r="Q439">
        <f>Tabela3[[#This Row],[REG DE INSTRUTORES2]]</f>
        <v>0</v>
      </c>
      <c r="R439">
        <f>Tabela3[[#This Row],[REGISTRO DE INSTRUTORES NO SEI]]</f>
        <v>0</v>
      </c>
      <c r="S439">
        <f>Tabela3[[#This Row],[2021]]</f>
        <v>0</v>
      </c>
      <c r="T439">
        <f>Tabela3[[#This Row],[2022]]</f>
        <v>0</v>
      </c>
      <c r="U439">
        <f>Tabela3[[#This Row],[2023]]</f>
        <v>0</v>
      </c>
      <c r="V439">
        <f>Tabela3[[#This Row],[REGISTRO NO SEI/2024]]</f>
        <v>0</v>
      </c>
      <c r="W439">
        <f>Tabela3[[#This Row],[2024]]</f>
        <v>0</v>
      </c>
      <c r="X439">
        <f>Tabela3[[#This Row],[REGISTRO NO SEI/2025]]</f>
        <v>0</v>
      </c>
      <c r="Y439">
        <f>Tabela3[[#This Row],[TOTAL CERTIFICADOS EMITIDOS/2025]]</f>
        <v>0</v>
      </c>
      <c r="Z439">
        <f>Tabela3[[#This Row],[1º trim/2025]]</f>
        <v>0</v>
      </c>
      <c r="AA439">
        <f>Tabela3[[#This Row],[2º trim/2025]]</f>
        <v>0</v>
      </c>
      <c r="AB439">
        <f>Tabela3[[#This Row],[3º trim/2025]]</f>
        <v>0</v>
      </c>
      <c r="AC439">
        <f>Tabela3[[#This Row],[4º trim/2025]]</f>
        <v>0</v>
      </c>
    </row>
    <row r="440" spans="1:29" x14ac:dyDescent="0.25">
      <c r="A440" s="293" t="str">
        <f>Tabela3[[#This Row],[MODALIDADE]]</f>
        <v>autoinstrucional</v>
      </c>
      <c r="B440" s="293">
        <f>Tabela3[[#This Row],[ID DA PLANILHA]]</f>
        <v>439</v>
      </c>
      <c r="C440" s="293">
        <f>Tabela3[[#This Row],[ANO]]</f>
        <v>2019</v>
      </c>
      <c r="D440" s="293" t="str">
        <f>Tabela3[[#This Row],[SEI]]</f>
        <v>0082087-73.2019.8.16.6000</v>
      </c>
      <c r="E440" s="294" t="str">
        <f>Tabela3[[#This Row],[NOME DO Curso]]</f>
        <v>Crase</v>
      </c>
      <c r="F440" s="294">
        <f>Tabela3[[#This Row],[NENHUMA CLASSIFICAÇÃO COPILOT]]</f>
        <v>0</v>
      </c>
      <c r="G440">
        <f>Tabela3[[#This Row],[Capacitação em Direitos Humanos, Gênero, Raça e Etnia; e em Depoimento Especial" - 0148945-13.2024.8.16.6000]]</f>
        <v>0</v>
      </c>
      <c r="H440">
        <f>Tabela3[[#This Row],[Justiça Restaurativa - 0148919-15.2024.8.16.6000]]</f>
        <v>0</v>
      </c>
      <c r="I440">
        <f>Tabela3[[#This Row],[Capacitação de Facilitadores 0148959-94.2024.8.16.6000]]</f>
        <v>0</v>
      </c>
      <c r="J440" t="str">
        <f>Tabela3[[#This Row],[Acessibilidade e Inclusão - 0148938-21.2024.8.16.6000]]</f>
        <v>COPILOT - Acessibilidade comunicacional.</v>
      </c>
      <c r="K440">
        <f>Tabela3[[#This Row],[Política de Prevenção e Enfrentamento do Assédio Moral, do Assédio Sexual e da Discriminação.0148908-83.2024.8.16.6000]]</f>
        <v>0</v>
      </c>
      <c r="L440">
        <f>Tabela3[[#This Row],[SOCIOAMBIENTAL]]</f>
        <v>0</v>
      </c>
      <c r="M440">
        <f>Tabela3[[#This Row],[SUSTENTABILIDADE
https://portal.tjpr.jus.br/portletforms/frm.do?idFormulario=7430
0017859-16.2024.8.16.6000]]</f>
        <v>0</v>
      </c>
      <c r="N440">
        <f>Tabela3[[#This Row],[CURSO PARA MAGISTRADOS]]</f>
        <v>0</v>
      </c>
      <c r="O440" t="str">
        <f>Tabela3[[#This Row],[LIVRO DE REGISTRO]]</f>
        <v>1 - LISTA GERAL_2020 A ...</v>
      </c>
      <c r="P440">
        <f>Tabela3[[#This Row],[DATA DO ULTIMO REGISTRO]]</f>
        <v>45775</v>
      </c>
      <c r="Q440">
        <f>Tabela3[[#This Row],[REG DE INSTRUTORES2]]</f>
        <v>0</v>
      </c>
      <c r="R440">
        <f>Tabela3[[#This Row],[REGISTRO DE INSTRUTORES NO SEI]]</f>
        <v>0</v>
      </c>
      <c r="S440">
        <f>Tabela3[[#This Row],[2021]]</f>
        <v>37</v>
      </c>
      <c r="T440">
        <f>Tabela3[[#This Row],[2022]]</f>
        <v>1136</v>
      </c>
      <c r="U440">
        <f>Tabela3[[#This Row],[2023]]</f>
        <v>230</v>
      </c>
      <c r="V440" t="str">
        <f>Tabela3[[#This Row],[REGISTRO NO SEI/2024]]</f>
        <v>Livro Registro_2024 (11333826)</v>
      </c>
      <c r="W440">
        <f>Tabela3[[#This Row],[2024]]</f>
        <v>328</v>
      </c>
      <c r="X440">
        <f>Tabela3[[#This Row],[REGISTRO NO SEI/2025]]</f>
        <v>0</v>
      </c>
      <c r="Y440">
        <f>Tabela3[[#This Row],[TOTAL CERTIFICADOS EMITIDOS/2025]]</f>
        <v>23</v>
      </c>
      <c r="Z440">
        <f>Tabela3[[#This Row],[1º trim/2025]]</f>
        <v>17</v>
      </c>
      <c r="AA440">
        <f>Tabela3[[#This Row],[2º trim/2025]]</f>
        <v>6</v>
      </c>
      <c r="AB440">
        <f>Tabela3[[#This Row],[3º trim/2025]]</f>
        <v>0</v>
      </c>
      <c r="AC440">
        <f>Tabela3[[#This Row],[4º trim/2025]]</f>
        <v>0</v>
      </c>
    </row>
    <row r="441" spans="1:29" x14ac:dyDescent="0.25">
      <c r="A441" s="293">
        <f>Tabela3[[#This Row],[MODALIDADE]]</f>
        <v>0</v>
      </c>
      <c r="B441" s="293">
        <f>Tabela3[[#This Row],[ID DA PLANILHA]]</f>
        <v>440</v>
      </c>
      <c r="C441" s="293">
        <f>Tabela3[[#This Row],[ANO]]</f>
        <v>2019</v>
      </c>
      <c r="D441" s="293" t="str">
        <f>Tabela3[[#This Row],[SEI]]</f>
        <v>0082469-66.2019.8.16.6000</v>
      </c>
      <c r="E441" s="294" t="str">
        <f>Tabela3[[#This Row],[NOME DO Curso]]</f>
        <v>Oficina - Conhecendo a Deficiência Auditiva</v>
      </c>
      <c r="F441" s="294">
        <f>Tabela3[[#This Row],[NENHUMA CLASSIFICAÇÃO COPILOT]]</f>
        <v>0</v>
      </c>
      <c r="G441">
        <f>Tabela3[[#This Row],[Capacitação em Direitos Humanos, Gênero, Raça e Etnia; e em Depoimento Especial" - 0148945-13.2024.8.16.6000]]</f>
        <v>0</v>
      </c>
      <c r="H441">
        <f>Tabela3[[#This Row],[Justiça Restaurativa - 0148919-15.2024.8.16.6000]]</f>
        <v>0</v>
      </c>
      <c r="I441">
        <f>Tabela3[[#This Row],[Capacitação de Facilitadores 0148959-94.2024.8.16.6000]]</f>
        <v>0</v>
      </c>
      <c r="J441">
        <f>Tabela3[[#This Row],[Acessibilidade e Inclusão - 0148938-21.2024.8.16.6000]]</f>
        <v>0</v>
      </c>
      <c r="K441">
        <f>Tabela3[[#This Row],[Política de Prevenção e Enfrentamento do Assédio Moral, do Assédio Sexual e da Discriminação.0148908-83.2024.8.16.6000]]</f>
        <v>0</v>
      </c>
      <c r="L441">
        <f>Tabela3[[#This Row],[SOCIOAMBIENTAL]]</f>
        <v>0</v>
      </c>
      <c r="M441">
        <f>Tabela3[[#This Row],[SUSTENTABILIDADE
https://portal.tjpr.jus.br/portletforms/frm.do?idFormulario=7430
0017859-16.2024.8.16.6000]]</f>
        <v>0</v>
      </c>
      <c r="N441">
        <f>Tabela3[[#This Row],[CURSO PARA MAGISTRADOS]]</f>
        <v>0</v>
      </c>
      <c r="O441">
        <f>Tabela3[[#This Row],[LIVRO DE REGISTRO]]</f>
        <v>0</v>
      </c>
      <c r="P441">
        <f>Tabela3[[#This Row],[DATA DO ULTIMO REGISTRO]]</f>
        <v>0</v>
      </c>
      <c r="Q441">
        <f>Tabela3[[#This Row],[REG DE INSTRUTORES2]]</f>
        <v>0</v>
      </c>
      <c r="R441">
        <f>Tabela3[[#This Row],[REGISTRO DE INSTRUTORES NO SEI]]</f>
        <v>0</v>
      </c>
      <c r="S441">
        <f>Tabela3[[#This Row],[2021]]</f>
        <v>0</v>
      </c>
      <c r="T441">
        <f>Tabela3[[#This Row],[2022]]</f>
        <v>0</v>
      </c>
      <c r="U441">
        <f>Tabela3[[#This Row],[2023]]</f>
        <v>0</v>
      </c>
      <c r="V441">
        <f>Tabela3[[#This Row],[REGISTRO NO SEI/2024]]</f>
        <v>0</v>
      </c>
      <c r="W441">
        <f>Tabela3[[#This Row],[2024]]</f>
        <v>0</v>
      </c>
      <c r="X441">
        <f>Tabela3[[#This Row],[REGISTRO NO SEI/2025]]</f>
        <v>0</v>
      </c>
      <c r="Y441">
        <f>Tabela3[[#This Row],[TOTAL CERTIFICADOS EMITIDOS/2025]]</f>
        <v>0</v>
      </c>
      <c r="Z441">
        <f>Tabela3[[#This Row],[1º trim/2025]]</f>
        <v>0</v>
      </c>
      <c r="AA441">
        <f>Tabela3[[#This Row],[2º trim/2025]]</f>
        <v>0</v>
      </c>
      <c r="AB441">
        <f>Tabela3[[#This Row],[3º trim/2025]]</f>
        <v>0</v>
      </c>
      <c r="AC441">
        <f>Tabela3[[#This Row],[4º trim/2025]]</f>
        <v>0</v>
      </c>
    </row>
    <row r="442" spans="1:29" x14ac:dyDescent="0.25">
      <c r="A442" s="293">
        <f>Tabela3[[#This Row],[MODALIDADE]]</f>
        <v>0</v>
      </c>
      <c r="B442" s="293">
        <f>Tabela3[[#This Row],[ID DA PLANILHA]]</f>
        <v>441</v>
      </c>
      <c r="C442" s="293">
        <f>Tabela3[[#This Row],[ANO]]</f>
        <v>2019</v>
      </c>
      <c r="D442" s="293" t="str">
        <f>Tabela3[[#This Row],[SEI]]</f>
        <v>0087218-29.2019.8.16.6000</v>
      </c>
      <c r="E442" s="294" t="str">
        <f>Tabela3[[#This Row],[NOME DO Curso]]</f>
        <v>Formação de Brigadistas - Fórum de Campo Largo</v>
      </c>
      <c r="F442" s="294">
        <f>Tabela3[[#This Row],[NENHUMA CLASSIFICAÇÃO COPILOT]]</f>
        <v>0</v>
      </c>
      <c r="G442">
        <f>Tabela3[[#This Row],[Capacitação em Direitos Humanos, Gênero, Raça e Etnia; e em Depoimento Especial" - 0148945-13.2024.8.16.6000]]</f>
        <v>0</v>
      </c>
      <c r="H442">
        <f>Tabela3[[#This Row],[Justiça Restaurativa - 0148919-15.2024.8.16.6000]]</f>
        <v>0</v>
      </c>
      <c r="I442">
        <f>Tabela3[[#This Row],[Capacitação de Facilitadores 0148959-94.2024.8.16.6000]]</f>
        <v>0</v>
      </c>
      <c r="J442">
        <f>Tabela3[[#This Row],[Acessibilidade e Inclusão - 0148938-21.2024.8.16.6000]]</f>
        <v>0</v>
      </c>
      <c r="K442">
        <f>Tabela3[[#This Row],[Política de Prevenção e Enfrentamento do Assédio Moral, do Assédio Sexual e da Discriminação.0148908-83.2024.8.16.6000]]</f>
        <v>0</v>
      </c>
      <c r="L442">
        <f>Tabela3[[#This Row],[SOCIOAMBIENTAL]]</f>
        <v>0</v>
      </c>
      <c r="M442">
        <f>Tabela3[[#This Row],[SUSTENTABILIDADE
https://portal.tjpr.jus.br/portletforms/frm.do?idFormulario=7430
0017859-16.2024.8.16.6000]]</f>
        <v>0</v>
      </c>
      <c r="N442">
        <f>Tabela3[[#This Row],[CURSO PARA MAGISTRADOS]]</f>
        <v>0</v>
      </c>
      <c r="O442">
        <f>Tabela3[[#This Row],[LIVRO DE REGISTRO]]</f>
        <v>0</v>
      </c>
      <c r="P442">
        <f>Tabela3[[#This Row],[DATA DO ULTIMO REGISTRO]]</f>
        <v>0</v>
      </c>
      <c r="Q442">
        <f>Tabela3[[#This Row],[REG DE INSTRUTORES2]]</f>
        <v>0</v>
      </c>
      <c r="R442">
        <f>Tabela3[[#This Row],[REGISTRO DE INSTRUTORES NO SEI]]</f>
        <v>0</v>
      </c>
      <c r="S442">
        <f>Tabela3[[#This Row],[2021]]</f>
        <v>0</v>
      </c>
      <c r="T442">
        <f>Tabela3[[#This Row],[2022]]</f>
        <v>0</v>
      </c>
      <c r="U442">
        <f>Tabela3[[#This Row],[2023]]</f>
        <v>0</v>
      </c>
      <c r="V442">
        <f>Tabela3[[#This Row],[REGISTRO NO SEI/2024]]</f>
        <v>0</v>
      </c>
      <c r="W442">
        <f>Tabela3[[#This Row],[2024]]</f>
        <v>0</v>
      </c>
      <c r="X442">
        <f>Tabela3[[#This Row],[REGISTRO NO SEI/2025]]</f>
        <v>0</v>
      </c>
      <c r="Y442">
        <f>Tabela3[[#This Row],[TOTAL CERTIFICADOS EMITIDOS/2025]]</f>
        <v>0</v>
      </c>
      <c r="Z442">
        <f>Tabela3[[#This Row],[1º trim/2025]]</f>
        <v>0</v>
      </c>
      <c r="AA442">
        <f>Tabela3[[#This Row],[2º trim/2025]]</f>
        <v>0</v>
      </c>
      <c r="AB442">
        <f>Tabela3[[#This Row],[3º trim/2025]]</f>
        <v>0</v>
      </c>
      <c r="AC442">
        <f>Tabela3[[#This Row],[4º trim/2025]]</f>
        <v>0</v>
      </c>
    </row>
    <row r="443" spans="1:29" x14ac:dyDescent="0.25">
      <c r="A443" s="293">
        <f>Tabela3[[#This Row],[MODALIDADE]]</f>
        <v>0</v>
      </c>
      <c r="B443" s="293">
        <f>Tabela3[[#This Row],[ID DA PLANILHA]]</f>
        <v>442</v>
      </c>
      <c r="C443" s="293">
        <f>Tabela3[[#This Row],[ANO]]</f>
        <v>2019</v>
      </c>
      <c r="D443" s="293" t="str">
        <f>Tabela3[[#This Row],[SEI]]</f>
        <v>0087983-97.2019.8.16.6000</v>
      </c>
      <c r="E443" s="294" t="str">
        <f>Tabela3[[#This Row],[NOME DO Curso]]</f>
        <v>Formação de Brigadistas - Fórum São João</v>
      </c>
      <c r="F443" s="294">
        <f>Tabela3[[#This Row],[NENHUMA CLASSIFICAÇÃO COPILOT]]</f>
        <v>0</v>
      </c>
      <c r="G443">
        <f>Tabela3[[#This Row],[Capacitação em Direitos Humanos, Gênero, Raça e Etnia; e em Depoimento Especial" - 0148945-13.2024.8.16.6000]]</f>
        <v>0</v>
      </c>
      <c r="H443">
        <f>Tabela3[[#This Row],[Justiça Restaurativa - 0148919-15.2024.8.16.6000]]</f>
        <v>0</v>
      </c>
      <c r="I443">
        <f>Tabela3[[#This Row],[Capacitação de Facilitadores 0148959-94.2024.8.16.6000]]</f>
        <v>0</v>
      </c>
      <c r="J443">
        <f>Tabela3[[#This Row],[Acessibilidade e Inclusão - 0148938-21.2024.8.16.6000]]</f>
        <v>0</v>
      </c>
      <c r="K443">
        <f>Tabela3[[#This Row],[Política de Prevenção e Enfrentamento do Assédio Moral, do Assédio Sexual e da Discriminação.0148908-83.2024.8.16.6000]]</f>
        <v>0</v>
      </c>
      <c r="L443">
        <f>Tabela3[[#This Row],[SOCIOAMBIENTAL]]</f>
        <v>0</v>
      </c>
      <c r="M443">
        <f>Tabela3[[#This Row],[SUSTENTABILIDADE
https://portal.tjpr.jus.br/portletforms/frm.do?idFormulario=7430
0017859-16.2024.8.16.6000]]</f>
        <v>0</v>
      </c>
      <c r="N443">
        <f>Tabela3[[#This Row],[CURSO PARA MAGISTRADOS]]</f>
        <v>0</v>
      </c>
      <c r="O443">
        <f>Tabela3[[#This Row],[LIVRO DE REGISTRO]]</f>
        <v>0</v>
      </c>
      <c r="P443">
        <f>Tabela3[[#This Row],[DATA DO ULTIMO REGISTRO]]</f>
        <v>0</v>
      </c>
      <c r="Q443">
        <f>Tabela3[[#This Row],[REG DE INSTRUTORES2]]</f>
        <v>0</v>
      </c>
      <c r="R443">
        <f>Tabela3[[#This Row],[REGISTRO DE INSTRUTORES NO SEI]]</f>
        <v>0</v>
      </c>
      <c r="S443">
        <f>Tabela3[[#This Row],[2021]]</f>
        <v>0</v>
      </c>
      <c r="T443">
        <f>Tabela3[[#This Row],[2022]]</f>
        <v>0</v>
      </c>
      <c r="U443">
        <f>Tabela3[[#This Row],[2023]]</f>
        <v>0</v>
      </c>
      <c r="V443">
        <f>Tabela3[[#This Row],[REGISTRO NO SEI/2024]]</f>
        <v>0</v>
      </c>
      <c r="W443">
        <f>Tabela3[[#This Row],[2024]]</f>
        <v>0</v>
      </c>
      <c r="X443">
        <f>Tabela3[[#This Row],[REGISTRO NO SEI/2025]]</f>
        <v>0</v>
      </c>
      <c r="Y443">
        <f>Tabela3[[#This Row],[TOTAL CERTIFICADOS EMITIDOS/2025]]</f>
        <v>0</v>
      </c>
      <c r="Z443">
        <f>Tabela3[[#This Row],[1º trim/2025]]</f>
        <v>0</v>
      </c>
      <c r="AA443">
        <f>Tabela3[[#This Row],[2º trim/2025]]</f>
        <v>0</v>
      </c>
      <c r="AB443">
        <f>Tabela3[[#This Row],[3º trim/2025]]</f>
        <v>0</v>
      </c>
      <c r="AC443">
        <f>Tabela3[[#This Row],[4º trim/2025]]</f>
        <v>0</v>
      </c>
    </row>
    <row r="444" spans="1:29" x14ac:dyDescent="0.25">
      <c r="A444" s="293">
        <f>Tabela3[[#This Row],[MODALIDADE]]</f>
        <v>0</v>
      </c>
      <c r="B444" s="293">
        <f>Tabela3[[#This Row],[ID DA PLANILHA]]</f>
        <v>443</v>
      </c>
      <c r="C444" s="293">
        <f>Tabela3[[#This Row],[ANO]]</f>
        <v>2019</v>
      </c>
      <c r="D444" s="293" t="str">
        <f>Tabela3[[#This Row],[SEI]]</f>
        <v>0095283-13.2019.8.16.6000</v>
      </c>
      <c r="E444" s="294" t="str">
        <f>Tabela3[[#This Row],[NOME DO Curso]]</f>
        <v>Formação de Brigadistas - Fórum Coronel Vivida</v>
      </c>
      <c r="F444" s="294">
        <f>Tabela3[[#This Row],[NENHUMA CLASSIFICAÇÃO COPILOT]]</f>
        <v>0</v>
      </c>
      <c r="G444">
        <f>Tabela3[[#This Row],[Capacitação em Direitos Humanos, Gênero, Raça e Etnia; e em Depoimento Especial" - 0148945-13.2024.8.16.6000]]</f>
        <v>0</v>
      </c>
      <c r="H444">
        <f>Tabela3[[#This Row],[Justiça Restaurativa - 0148919-15.2024.8.16.6000]]</f>
        <v>0</v>
      </c>
      <c r="I444">
        <f>Tabela3[[#This Row],[Capacitação de Facilitadores 0148959-94.2024.8.16.6000]]</f>
        <v>0</v>
      </c>
      <c r="J444">
        <f>Tabela3[[#This Row],[Acessibilidade e Inclusão - 0148938-21.2024.8.16.6000]]</f>
        <v>0</v>
      </c>
      <c r="K444">
        <f>Tabela3[[#This Row],[Política de Prevenção e Enfrentamento do Assédio Moral, do Assédio Sexual e da Discriminação.0148908-83.2024.8.16.6000]]</f>
        <v>0</v>
      </c>
      <c r="L444">
        <f>Tabela3[[#This Row],[SOCIOAMBIENTAL]]</f>
        <v>0</v>
      </c>
      <c r="M444">
        <f>Tabela3[[#This Row],[SUSTENTABILIDADE
https://portal.tjpr.jus.br/portletforms/frm.do?idFormulario=7430
0017859-16.2024.8.16.6000]]</f>
        <v>0</v>
      </c>
      <c r="N444">
        <f>Tabela3[[#This Row],[CURSO PARA MAGISTRADOS]]</f>
        <v>0</v>
      </c>
      <c r="O444">
        <f>Tabela3[[#This Row],[LIVRO DE REGISTRO]]</f>
        <v>0</v>
      </c>
      <c r="P444">
        <f>Tabela3[[#This Row],[DATA DO ULTIMO REGISTRO]]</f>
        <v>0</v>
      </c>
      <c r="Q444">
        <f>Tabela3[[#This Row],[REG DE INSTRUTORES2]]</f>
        <v>0</v>
      </c>
      <c r="R444">
        <f>Tabela3[[#This Row],[REGISTRO DE INSTRUTORES NO SEI]]</f>
        <v>0</v>
      </c>
      <c r="S444">
        <f>Tabela3[[#This Row],[2021]]</f>
        <v>0</v>
      </c>
      <c r="T444">
        <f>Tabela3[[#This Row],[2022]]</f>
        <v>0</v>
      </c>
      <c r="U444">
        <f>Tabela3[[#This Row],[2023]]</f>
        <v>0</v>
      </c>
      <c r="V444">
        <f>Tabela3[[#This Row],[REGISTRO NO SEI/2024]]</f>
        <v>0</v>
      </c>
      <c r="W444">
        <f>Tabela3[[#This Row],[2024]]</f>
        <v>0</v>
      </c>
      <c r="X444">
        <f>Tabela3[[#This Row],[REGISTRO NO SEI/2025]]</f>
        <v>0</v>
      </c>
      <c r="Y444">
        <f>Tabela3[[#This Row],[TOTAL CERTIFICADOS EMITIDOS/2025]]</f>
        <v>0</v>
      </c>
      <c r="Z444">
        <f>Tabela3[[#This Row],[1º trim/2025]]</f>
        <v>0</v>
      </c>
      <c r="AA444">
        <f>Tabela3[[#This Row],[2º trim/2025]]</f>
        <v>0</v>
      </c>
      <c r="AB444">
        <f>Tabela3[[#This Row],[3º trim/2025]]</f>
        <v>0</v>
      </c>
      <c r="AC444">
        <f>Tabela3[[#This Row],[4º trim/2025]]</f>
        <v>0</v>
      </c>
    </row>
    <row r="445" spans="1:29" x14ac:dyDescent="0.25">
      <c r="A445" s="293">
        <f>Tabela3[[#This Row],[MODALIDADE]]</f>
        <v>0</v>
      </c>
      <c r="B445" s="293">
        <f>Tabela3[[#This Row],[ID DA PLANILHA]]</f>
        <v>444</v>
      </c>
      <c r="C445" s="293">
        <f>Tabela3[[#This Row],[ANO]]</f>
        <v>2019</v>
      </c>
      <c r="D445" s="293" t="str">
        <f>Tabela3[[#This Row],[SEI]]</f>
        <v>0095897-18.2019.8.16.6000</v>
      </c>
      <c r="E445" s="294" t="str">
        <f>Tabela3[[#This Row],[NOME DO Curso]]</f>
        <v>Formação de Brigadistas - Fórum Cível II</v>
      </c>
      <c r="F445" s="294">
        <f>Tabela3[[#This Row],[NENHUMA CLASSIFICAÇÃO COPILOT]]</f>
        <v>0</v>
      </c>
      <c r="G445">
        <f>Tabela3[[#This Row],[Capacitação em Direitos Humanos, Gênero, Raça e Etnia; e em Depoimento Especial" - 0148945-13.2024.8.16.6000]]</f>
        <v>0</v>
      </c>
      <c r="H445">
        <f>Tabela3[[#This Row],[Justiça Restaurativa - 0148919-15.2024.8.16.6000]]</f>
        <v>0</v>
      </c>
      <c r="I445">
        <f>Tabela3[[#This Row],[Capacitação de Facilitadores 0148959-94.2024.8.16.6000]]</f>
        <v>0</v>
      </c>
      <c r="J445">
        <f>Tabela3[[#This Row],[Acessibilidade e Inclusão - 0148938-21.2024.8.16.6000]]</f>
        <v>0</v>
      </c>
      <c r="K445">
        <f>Tabela3[[#This Row],[Política de Prevenção e Enfrentamento do Assédio Moral, do Assédio Sexual e da Discriminação.0148908-83.2024.8.16.6000]]</f>
        <v>0</v>
      </c>
      <c r="L445">
        <f>Tabela3[[#This Row],[SOCIOAMBIENTAL]]</f>
        <v>0</v>
      </c>
      <c r="M445">
        <f>Tabela3[[#This Row],[SUSTENTABILIDADE
https://portal.tjpr.jus.br/portletforms/frm.do?idFormulario=7430
0017859-16.2024.8.16.6000]]</f>
        <v>0</v>
      </c>
      <c r="N445">
        <f>Tabela3[[#This Row],[CURSO PARA MAGISTRADOS]]</f>
        <v>0</v>
      </c>
      <c r="O445" t="str">
        <f>Tabela3[[#This Row],[LIVRO DE REGISTRO]]</f>
        <v>ok</v>
      </c>
      <c r="P445">
        <f>Tabela3[[#This Row],[DATA DO ULTIMO REGISTRO]]</f>
        <v>0</v>
      </c>
      <c r="Q445">
        <f>Tabela3[[#This Row],[REG DE INSTRUTORES2]]</f>
        <v>0</v>
      </c>
      <c r="R445">
        <f>Tabela3[[#This Row],[REGISTRO DE INSTRUTORES NO SEI]]</f>
        <v>0</v>
      </c>
      <c r="S445">
        <f>Tabela3[[#This Row],[2021]]</f>
        <v>0</v>
      </c>
      <c r="T445">
        <f>Tabela3[[#This Row],[2022]]</f>
        <v>0</v>
      </c>
      <c r="U445">
        <f>Tabela3[[#This Row],[2023]]</f>
        <v>0</v>
      </c>
      <c r="V445">
        <f>Tabela3[[#This Row],[REGISTRO NO SEI/2024]]</f>
        <v>0</v>
      </c>
      <c r="W445">
        <f>Tabela3[[#This Row],[2024]]</f>
        <v>0</v>
      </c>
      <c r="X445">
        <f>Tabela3[[#This Row],[REGISTRO NO SEI/2025]]</f>
        <v>0</v>
      </c>
      <c r="Y445">
        <f>Tabela3[[#This Row],[TOTAL CERTIFICADOS EMITIDOS/2025]]</f>
        <v>0</v>
      </c>
      <c r="Z445">
        <f>Tabela3[[#This Row],[1º trim/2025]]</f>
        <v>0</v>
      </c>
      <c r="AA445">
        <f>Tabela3[[#This Row],[2º trim/2025]]</f>
        <v>0</v>
      </c>
      <c r="AB445">
        <f>Tabela3[[#This Row],[3º trim/2025]]</f>
        <v>0</v>
      </c>
      <c r="AC445">
        <f>Tabela3[[#This Row],[4º trim/2025]]</f>
        <v>0</v>
      </c>
    </row>
    <row r="446" spans="1:29" x14ac:dyDescent="0.25">
      <c r="A446" s="293">
        <f>Tabela3[[#This Row],[MODALIDADE]]</f>
        <v>0</v>
      </c>
      <c r="B446" s="293">
        <f>Tabela3[[#This Row],[ID DA PLANILHA]]</f>
        <v>445</v>
      </c>
      <c r="C446" s="293">
        <f>Tabela3[[#This Row],[ANO]]</f>
        <v>2019</v>
      </c>
      <c r="D446" s="293" t="str">
        <f>Tabela3[[#This Row],[SEI]]</f>
        <v>0099360-65.2019.8.16.6000</v>
      </c>
      <c r="E446" s="294" t="str">
        <f>Tabela3[[#This Row],[NOME DO Curso]]</f>
        <v>Formação de Brigadistas - Fórum de Cambé</v>
      </c>
      <c r="F446" s="294">
        <f>Tabela3[[#This Row],[NENHUMA CLASSIFICAÇÃO COPILOT]]</f>
        <v>0</v>
      </c>
      <c r="G446">
        <f>Tabela3[[#This Row],[Capacitação em Direitos Humanos, Gênero, Raça e Etnia; e em Depoimento Especial" - 0148945-13.2024.8.16.6000]]</f>
        <v>0</v>
      </c>
      <c r="H446">
        <f>Tabela3[[#This Row],[Justiça Restaurativa - 0148919-15.2024.8.16.6000]]</f>
        <v>0</v>
      </c>
      <c r="I446">
        <f>Tabela3[[#This Row],[Capacitação de Facilitadores 0148959-94.2024.8.16.6000]]</f>
        <v>0</v>
      </c>
      <c r="J446">
        <f>Tabela3[[#This Row],[Acessibilidade e Inclusão - 0148938-21.2024.8.16.6000]]</f>
        <v>0</v>
      </c>
      <c r="K446">
        <f>Tabela3[[#This Row],[Política de Prevenção e Enfrentamento do Assédio Moral, do Assédio Sexual e da Discriminação.0148908-83.2024.8.16.6000]]</f>
        <v>0</v>
      </c>
      <c r="L446">
        <f>Tabela3[[#This Row],[SOCIOAMBIENTAL]]</f>
        <v>0</v>
      </c>
      <c r="M446">
        <f>Tabela3[[#This Row],[SUSTENTABILIDADE
https://portal.tjpr.jus.br/portletforms/frm.do?idFormulario=7430
0017859-16.2024.8.16.6000]]</f>
        <v>0</v>
      </c>
      <c r="N446">
        <f>Tabela3[[#This Row],[CURSO PARA MAGISTRADOS]]</f>
        <v>0</v>
      </c>
      <c r="O446" t="str">
        <f>Tabela3[[#This Row],[LIVRO DE REGISTRO]]</f>
        <v>ok</v>
      </c>
      <c r="P446">
        <f>Tabela3[[#This Row],[DATA DO ULTIMO REGISTRO]]</f>
        <v>0</v>
      </c>
      <c r="Q446">
        <f>Tabela3[[#This Row],[REG DE INSTRUTORES2]]</f>
        <v>0</v>
      </c>
      <c r="R446">
        <f>Tabela3[[#This Row],[REGISTRO DE INSTRUTORES NO SEI]]</f>
        <v>0</v>
      </c>
      <c r="S446">
        <f>Tabela3[[#This Row],[2021]]</f>
        <v>0</v>
      </c>
      <c r="T446">
        <f>Tabela3[[#This Row],[2022]]</f>
        <v>0</v>
      </c>
      <c r="U446">
        <f>Tabela3[[#This Row],[2023]]</f>
        <v>0</v>
      </c>
      <c r="V446">
        <f>Tabela3[[#This Row],[REGISTRO NO SEI/2024]]</f>
        <v>0</v>
      </c>
      <c r="W446">
        <f>Tabela3[[#This Row],[2024]]</f>
        <v>0</v>
      </c>
      <c r="X446">
        <f>Tabela3[[#This Row],[REGISTRO NO SEI/2025]]</f>
        <v>0</v>
      </c>
      <c r="Y446">
        <f>Tabela3[[#This Row],[TOTAL CERTIFICADOS EMITIDOS/2025]]</f>
        <v>0</v>
      </c>
      <c r="Z446">
        <f>Tabela3[[#This Row],[1º trim/2025]]</f>
        <v>0</v>
      </c>
      <c r="AA446">
        <f>Tabela3[[#This Row],[2º trim/2025]]</f>
        <v>0</v>
      </c>
      <c r="AB446">
        <f>Tabela3[[#This Row],[3º trim/2025]]</f>
        <v>0</v>
      </c>
      <c r="AC446">
        <f>Tabela3[[#This Row],[4º trim/2025]]</f>
        <v>0</v>
      </c>
    </row>
    <row r="447" spans="1:29" x14ac:dyDescent="0.25">
      <c r="A447" s="293">
        <f>Tabela3[[#This Row],[MODALIDADE]]</f>
        <v>0</v>
      </c>
      <c r="B447" s="293">
        <f>Tabela3[[#This Row],[ID DA PLANILHA]]</f>
        <v>446</v>
      </c>
      <c r="C447" s="293">
        <f>Tabela3[[#This Row],[ANO]]</f>
        <v>2019</v>
      </c>
      <c r="D447" s="293" t="str">
        <f>Tabela3[[#This Row],[SEI]]</f>
        <v>0099372-79.2019.8.16.6000</v>
      </c>
      <c r="E447" s="294" t="str">
        <f>Tabela3[[#This Row],[NOME DO Curso]]</f>
        <v>Formação de Brigadistas - Fórum de Ibiporã</v>
      </c>
      <c r="F447" s="294">
        <f>Tabela3[[#This Row],[NENHUMA CLASSIFICAÇÃO COPILOT]]</f>
        <v>0</v>
      </c>
      <c r="G447">
        <f>Tabela3[[#This Row],[Capacitação em Direitos Humanos, Gênero, Raça e Etnia; e em Depoimento Especial" - 0148945-13.2024.8.16.6000]]</f>
        <v>0</v>
      </c>
      <c r="H447">
        <f>Tabela3[[#This Row],[Justiça Restaurativa - 0148919-15.2024.8.16.6000]]</f>
        <v>0</v>
      </c>
      <c r="I447">
        <f>Tabela3[[#This Row],[Capacitação de Facilitadores 0148959-94.2024.8.16.6000]]</f>
        <v>0</v>
      </c>
      <c r="J447">
        <f>Tabela3[[#This Row],[Acessibilidade e Inclusão - 0148938-21.2024.8.16.6000]]</f>
        <v>0</v>
      </c>
      <c r="K447">
        <f>Tabela3[[#This Row],[Política de Prevenção e Enfrentamento do Assédio Moral, do Assédio Sexual e da Discriminação.0148908-83.2024.8.16.6000]]</f>
        <v>0</v>
      </c>
      <c r="L447">
        <f>Tabela3[[#This Row],[SOCIOAMBIENTAL]]</f>
        <v>0</v>
      </c>
      <c r="M447">
        <f>Tabela3[[#This Row],[SUSTENTABILIDADE
https://portal.tjpr.jus.br/portletforms/frm.do?idFormulario=7430
0017859-16.2024.8.16.6000]]</f>
        <v>0</v>
      </c>
      <c r="N447">
        <f>Tabela3[[#This Row],[CURSO PARA MAGISTRADOS]]</f>
        <v>0</v>
      </c>
      <c r="O447" t="str">
        <f>Tabela3[[#This Row],[LIVRO DE REGISTRO]]</f>
        <v>ok</v>
      </c>
      <c r="P447">
        <f>Tabela3[[#This Row],[DATA DO ULTIMO REGISTRO]]</f>
        <v>0</v>
      </c>
      <c r="Q447">
        <f>Tabela3[[#This Row],[REG DE INSTRUTORES2]]</f>
        <v>0</v>
      </c>
      <c r="R447">
        <f>Tabela3[[#This Row],[REGISTRO DE INSTRUTORES NO SEI]]</f>
        <v>0</v>
      </c>
      <c r="S447">
        <f>Tabela3[[#This Row],[2021]]</f>
        <v>0</v>
      </c>
      <c r="T447">
        <f>Tabela3[[#This Row],[2022]]</f>
        <v>0</v>
      </c>
      <c r="U447">
        <f>Tabela3[[#This Row],[2023]]</f>
        <v>0</v>
      </c>
      <c r="V447">
        <f>Tabela3[[#This Row],[REGISTRO NO SEI/2024]]</f>
        <v>0</v>
      </c>
      <c r="W447">
        <f>Tabela3[[#This Row],[2024]]</f>
        <v>0</v>
      </c>
      <c r="X447">
        <f>Tabela3[[#This Row],[REGISTRO NO SEI/2025]]</f>
        <v>0</v>
      </c>
      <c r="Y447">
        <f>Tabela3[[#This Row],[TOTAL CERTIFICADOS EMITIDOS/2025]]</f>
        <v>0</v>
      </c>
      <c r="Z447">
        <f>Tabela3[[#This Row],[1º trim/2025]]</f>
        <v>0</v>
      </c>
      <c r="AA447">
        <f>Tabela3[[#This Row],[2º trim/2025]]</f>
        <v>0</v>
      </c>
      <c r="AB447">
        <f>Tabela3[[#This Row],[3º trim/2025]]</f>
        <v>0</v>
      </c>
      <c r="AC447">
        <f>Tabela3[[#This Row],[4º trim/2025]]</f>
        <v>0</v>
      </c>
    </row>
    <row r="448" spans="1:29" ht="30" x14ac:dyDescent="0.25">
      <c r="A448" s="293">
        <f>Tabela3[[#This Row],[MODALIDADE]]</f>
        <v>0</v>
      </c>
      <c r="B448" s="293">
        <f>Tabela3[[#This Row],[ID DA PLANILHA]]</f>
        <v>447</v>
      </c>
      <c r="C448" s="293">
        <f>Tabela3[[#This Row],[ANO]]</f>
        <v>2019</v>
      </c>
      <c r="D448" s="293" t="str">
        <f>Tabela3[[#This Row],[SEI]]</f>
        <v>0105110-48.2019.8.16.6000</v>
      </c>
      <c r="E448" s="294" t="str">
        <f>Tabela3[[#This Row],[NOME DO Curso]]</f>
        <v>Webinário - Autismo, Deficiência Intelectual e Transtorno mental - Principais características e diferenças</v>
      </c>
      <c r="F448" s="294">
        <f>Tabela3[[#This Row],[NENHUMA CLASSIFICAÇÃO COPILOT]]</f>
        <v>0</v>
      </c>
      <c r="G448">
        <f>Tabela3[[#This Row],[Capacitação em Direitos Humanos, Gênero, Raça e Etnia; e em Depoimento Especial" - 0148945-13.2024.8.16.6000]]</f>
        <v>0</v>
      </c>
      <c r="H448">
        <f>Tabela3[[#This Row],[Justiça Restaurativa - 0148919-15.2024.8.16.6000]]</f>
        <v>0</v>
      </c>
      <c r="I448">
        <f>Tabela3[[#This Row],[Capacitação de Facilitadores 0148959-94.2024.8.16.6000]]</f>
        <v>0</v>
      </c>
      <c r="J448">
        <f>Tabela3[[#This Row],[Acessibilidade e Inclusão - 0148938-21.2024.8.16.6000]]</f>
        <v>0</v>
      </c>
      <c r="K448">
        <f>Tabela3[[#This Row],[Política de Prevenção e Enfrentamento do Assédio Moral, do Assédio Sexual e da Discriminação.0148908-83.2024.8.16.6000]]</f>
        <v>0</v>
      </c>
      <c r="L448">
        <f>Tabela3[[#This Row],[SOCIOAMBIENTAL]]</f>
        <v>0</v>
      </c>
      <c r="M448">
        <f>Tabela3[[#This Row],[SUSTENTABILIDADE
https://portal.tjpr.jus.br/portletforms/frm.do?idFormulario=7430
0017859-16.2024.8.16.6000]]</f>
        <v>0</v>
      </c>
      <c r="N448">
        <f>Tabela3[[#This Row],[CURSO PARA MAGISTRADOS]]</f>
        <v>0</v>
      </c>
      <c r="O448" t="str">
        <f>Tabela3[[#This Row],[LIVRO DE REGISTRO]]</f>
        <v>ok</v>
      </c>
      <c r="P448">
        <f>Tabela3[[#This Row],[DATA DO ULTIMO REGISTRO]]</f>
        <v>0</v>
      </c>
      <c r="Q448">
        <f>Tabela3[[#This Row],[REG DE INSTRUTORES2]]</f>
        <v>0</v>
      </c>
      <c r="R448">
        <f>Tabela3[[#This Row],[REGISTRO DE INSTRUTORES NO SEI]]</f>
        <v>0</v>
      </c>
      <c r="S448">
        <f>Tabela3[[#This Row],[2021]]</f>
        <v>0</v>
      </c>
      <c r="T448">
        <f>Tabela3[[#This Row],[2022]]</f>
        <v>0</v>
      </c>
      <c r="U448">
        <f>Tabela3[[#This Row],[2023]]</f>
        <v>0</v>
      </c>
      <c r="V448">
        <f>Tabela3[[#This Row],[REGISTRO NO SEI/2024]]</f>
        <v>0</v>
      </c>
      <c r="W448">
        <f>Tabela3[[#This Row],[2024]]</f>
        <v>0</v>
      </c>
      <c r="X448">
        <f>Tabela3[[#This Row],[REGISTRO NO SEI/2025]]</f>
        <v>0</v>
      </c>
      <c r="Y448">
        <f>Tabela3[[#This Row],[TOTAL CERTIFICADOS EMITIDOS/2025]]</f>
        <v>0</v>
      </c>
      <c r="Z448">
        <f>Tabela3[[#This Row],[1º trim/2025]]</f>
        <v>0</v>
      </c>
      <c r="AA448">
        <f>Tabela3[[#This Row],[2º trim/2025]]</f>
        <v>0</v>
      </c>
      <c r="AB448">
        <f>Tabela3[[#This Row],[3º trim/2025]]</f>
        <v>0</v>
      </c>
      <c r="AC448">
        <f>Tabela3[[#This Row],[4º trim/2025]]</f>
        <v>0</v>
      </c>
    </row>
    <row r="449" spans="1:29" x14ac:dyDescent="0.25">
      <c r="A449" s="293">
        <f>Tabela3[[#This Row],[MODALIDADE]]</f>
        <v>0</v>
      </c>
      <c r="B449" s="293">
        <f>Tabela3[[#This Row],[ID DA PLANILHA]]</f>
        <v>448</v>
      </c>
      <c r="C449" s="293">
        <f>Tabela3[[#This Row],[ANO]]</f>
        <v>2019</v>
      </c>
      <c r="D449" s="293" t="str">
        <f>Tabela3[[#This Row],[SEI]]</f>
        <v>0106475-40.2019.8.16.6000</v>
      </c>
      <c r="E449" s="294" t="str">
        <f>Tabela3[[#This Row],[NOME DO Curso]]</f>
        <v>Cuidando da saúde mental</v>
      </c>
      <c r="F449" s="294">
        <f>Tabela3[[#This Row],[NENHUMA CLASSIFICAÇÃO COPILOT]]</f>
        <v>0</v>
      </c>
      <c r="G449">
        <f>Tabela3[[#This Row],[Capacitação em Direitos Humanos, Gênero, Raça e Etnia; e em Depoimento Especial" - 0148945-13.2024.8.16.6000]]</f>
        <v>0</v>
      </c>
      <c r="H449">
        <f>Tabela3[[#This Row],[Justiça Restaurativa - 0148919-15.2024.8.16.6000]]</f>
        <v>0</v>
      </c>
      <c r="I449">
        <f>Tabela3[[#This Row],[Capacitação de Facilitadores 0148959-94.2024.8.16.6000]]</f>
        <v>0</v>
      </c>
      <c r="J449">
        <f>Tabela3[[#This Row],[Acessibilidade e Inclusão - 0148938-21.2024.8.16.6000]]</f>
        <v>0</v>
      </c>
      <c r="K449">
        <f>Tabela3[[#This Row],[Política de Prevenção e Enfrentamento do Assédio Moral, do Assédio Sexual e da Discriminação.0148908-83.2024.8.16.6000]]</f>
        <v>0</v>
      </c>
      <c r="L449">
        <f>Tabela3[[#This Row],[SOCIOAMBIENTAL]]</f>
        <v>0</v>
      </c>
      <c r="M449">
        <f>Tabela3[[#This Row],[SUSTENTABILIDADE
https://portal.tjpr.jus.br/portletforms/frm.do?idFormulario=7430
0017859-16.2024.8.16.6000]]</f>
        <v>0</v>
      </c>
      <c r="N449">
        <f>Tabela3[[#This Row],[CURSO PARA MAGISTRADOS]]</f>
        <v>0</v>
      </c>
      <c r="O449" t="str">
        <f>Tabela3[[#This Row],[LIVRO DE REGISTRO]]</f>
        <v>ok</v>
      </c>
      <c r="P449">
        <f>Tabela3[[#This Row],[DATA DO ULTIMO REGISTRO]]</f>
        <v>0</v>
      </c>
      <c r="Q449">
        <f>Tabela3[[#This Row],[REG DE INSTRUTORES2]]</f>
        <v>0</v>
      </c>
      <c r="R449">
        <f>Tabela3[[#This Row],[REGISTRO DE INSTRUTORES NO SEI]]</f>
        <v>0</v>
      </c>
      <c r="S449">
        <f>Tabela3[[#This Row],[2021]]</f>
        <v>0</v>
      </c>
      <c r="T449">
        <f>Tabela3[[#This Row],[2022]]</f>
        <v>0</v>
      </c>
      <c r="U449">
        <f>Tabela3[[#This Row],[2023]]</f>
        <v>0</v>
      </c>
      <c r="V449">
        <f>Tabela3[[#This Row],[REGISTRO NO SEI/2024]]</f>
        <v>0</v>
      </c>
      <c r="W449">
        <f>Tabela3[[#This Row],[2024]]</f>
        <v>0</v>
      </c>
      <c r="X449">
        <f>Tabela3[[#This Row],[REGISTRO NO SEI/2025]]</f>
        <v>0</v>
      </c>
      <c r="Y449">
        <f>Tabela3[[#This Row],[TOTAL CERTIFICADOS EMITIDOS/2025]]</f>
        <v>0</v>
      </c>
      <c r="Z449">
        <f>Tabela3[[#This Row],[1º trim/2025]]</f>
        <v>0</v>
      </c>
      <c r="AA449">
        <f>Tabela3[[#This Row],[2º trim/2025]]</f>
        <v>0</v>
      </c>
      <c r="AB449">
        <f>Tabela3[[#This Row],[3º trim/2025]]</f>
        <v>0</v>
      </c>
      <c r="AC449">
        <f>Tabela3[[#This Row],[4º trim/2025]]</f>
        <v>0</v>
      </c>
    </row>
    <row r="450" spans="1:29" x14ac:dyDescent="0.25">
      <c r="A450" s="293">
        <f>Tabela3[[#This Row],[MODALIDADE]]</f>
        <v>0</v>
      </c>
      <c r="B450" s="293">
        <f>Tabela3[[#This Row],[ID DA PLANILHA]]</f>
        <v>449</v>
      </c>
      <c r="C450" s="293">
        <f>Tabela3[[#This Row],[ANO]]</f>
        <v>2020</v>
      </c>
      <c r="D450" s="293" t="str">
        <f>Tabela3[[#This Row],[SEI]]</f>
        <v>0003689-78.2020.8.16.6000</v>
      </c>
      <c r="E450" s="294" t="str">
        <f>Tabela3[[#This Row],[NOME DO Curso]]</f>
        <v>Nova Ortografia - 4ª Edição</v>
      </c>
      <c r="F450" s="294">
        <f>Tabela3[[#This Row],[NENHUMA CLASSIFICAÇÃO COPILOT]]</f>
        <v>0</v>
      </c>
      <c r="G450">
        <f>Tabela3[[#This Row],[Capacitação em Direitos Humanos, Gênero, Raça e Etnia; e em Depoimento Especial" - 0148945-13.2024.8.16.6000]]</f>
        <v>0</v>
      </c>
      <c r="H450">
        <f>Tabela3[[#This Row],[Justiça Restaurativa - 0148919-15.2024.8.16.6000]]</f>
        <v>0</v>
      </c>
      <c r="I450">
        <f>Tabela3[[#This Row],[Capacitação de Facilitadores 0148959-94.2024.8.16.6000]]</f>
        <v>0</v>
      </c>
      <c r="J450">
        <f>Tabela3[[#This Row],[Acessibilidade e Inclusão - 0148938-21.2024.8.16.6000]]</f>
        <v>0</v>
      </c>
      <c r="K450">
        <f>Tabela3[[#This Row],[Política de Prevenção e Enfrentamento do Assédio Moral, do Assédio Sexual e da Discriminação.0148908-83.2024.8.16.6000]]</f>
        <v>0</v>
      </c>
      <c r="L450">
        <f>Tabela3[[#This Row],[SOCIOAMBIENTAL]]</f>
        <v>0</v>
      </c>
      <c r="M450">
        <f>Tabela3[[#This Row],[SUSTENTABILIDADE
https://portal.tjpr.jus.br/portletforms/frm.do?idFormulario=7430
0017859-16.2024.8.16.6000]]</f>
        <v>0</v>
      </c>
      <c r="N450">
        <f>Tabela3[[#This Row],[CURSO PARA MAGISTRADOS]]</f>
        <v>0</v>
      </c>
      <c r="O450">
        <f>Tabela3[[#This Row],[LIVRO DE REGISTRO]]</f>
        <v>0</v>
      </c>
      <c r="P450">
        <f>Tabela3[[#This Row],[DATA DO ULTIMO REGISTRO]]</f>
        <v>0</v>
      </c>
      <c r="Q450">
        <f>Tabela3[[#This Row],[REG DE INSTRUTORES2]]</f>
        <v>0</v>
      </c>
      <c r="R450">
        <f>Tabela3[[#This Row],[REGISTRO DE INSTRUTORES NO SEI]]</f>
        <v>0</v>
      </c>
      <c r="S450">
        <f>Tabela3[[#This Row],[2021]]</f>
        <v>0</v>
      </c>
      <c r="T450">
        <f>Tabela3[[#This Row],[2022]]</f>
        <v>0</v>
      </c>
      <c r="U450">
        <f>Tabela3[[#This Row],[2023]]</f>
        <v>0</v>
      </c>
      <c r="V450">
        <f>Tabela3[[#This Row],[REGISTRO NO SEI/2024]]</f>
        <v>0</v>
      </c>
      <c r="W450">
        <f>Tabela3[[#This Row],[2024]]</f>
        <v>0</v>
      </c>
      <c r="X450">
        <f>Tabela3[[#This Row],[REGISTRO NO SEI/2025]]</f>
        <v>0</v>
      </c>
      <c r="Y450">
        <f>Tabela3[[#This Row],[TOTAL CERTIFICADOS EMITIDOS/2025]]</f>
        <v>0</v>
      </c>
      <c r="Z450">
        <f>Tabela3[[#This Row],[1º trim/2025]]</f>
        <v>0</v>
      </c>
      <c r="AA450">
        <f>Tabela3[[#This Row],[2º trim/2025]]</f>
        <v>0</v>
      </c>
      <c r="AB450">
        <f>Tabela3[[#This Row],[3º trim/2025]]</f>
        <v>0</v>
      </c>
      <c r="AC450">
        <f>Tabela3[[#This Row],[4º trim/2025]]</f>
        <v>0</v>
      </c>
    </row>
    <row r="451" spans="1:29" x14ac:dyDescent="0.25">
      <c r="A451" s="293">
        <f>Tabela3[[#This Row],[MODALIDADE]]</f>
        <v>0</v>
      </c>
      <c r="B451" s="293">
        <f>Tabela3[[#This Row],[ID DA PLANILHA]]</f>
        <v>450</v>
      </c>
      <c r="C451" s="293">
        <f>Tabela3[[#This Row],[ANO]]</f>
        <v>2020</v>
      </c>
      <c r="D451" s="293" t="str">
        <f>Tabela3[[#This Row],[SEI]]</f>
        <v>0005636-70.2020.8.16.6000</v>
      </c>
      <c r="E451" s="294" t="str">
        <f>Tabela3[[#This Row],[NOME DO Curso]]</f>
        <v>teórico de Brigadista de Incêndio - pratico</v>
      </c>
      <c r="F451" s="294">
        <f>Tabela3[[#This Row],[NENHUMA CLASSIFICAÇÃO COPILOT]]</f>
        <v>0</v>
      </c>
      <c r="G451">
        <f>Tabela3[[#This Row],[Capacitação em Direitos Humanos, Gênero, Raça e Etnia; e em Depoimento Especial" - 0148945-13.2024.8.16.6000]]</f>
        <v>0</v>
      </c>
      <c r="H451">
        <f>Tabela3[[#This Row],[Justiça Restaurativa - 0148919-15.2024.8.16.6000]]</f>
        <v>0</v>
      </c>
      <c r="I451">
        <f>Tabela3[[#This Row],[Capacitação de Facilitadores 0148959-94.2024.8.16.6000]]</f>
        <v>0</v>
      </c>
      <c r="J451">
        <f>Tabela3[[#This Row],[Acessibilidade e Inclusão - 0148938-21.2024.8.16.6000]]</f>
        <v>0</v>
      </c>
      <c r="K451">
        <f>Tabela3[[#This Row],[Política de Prevenção e Enfrentamento do Assédio Moral, do Assédio Sexual e da Discriminação.0148908-83.2024.8.16.6000]]</f>
        <v>0</v>
      </c>
      <c r="L451">
        <f>Tabela3[[#This Row],[SOCIOAMBIENTAL]]</f>
        <v>0</v>
      </c>
      <c r="M451">
        <f>Tabela3[[#This Row],[SUSTENTABILIDADE
https://portal.tjpr.jus.br/portletforms/frm.do?idFormulario=7430
0017859-16.2024.8.16.6000]]</f>
        <v>0</v>
      </c>
      <c r="N451">
        <f>Tabela3[[#This Row],[CURSO PARA MAGISTRADOS]]</f>
        <v>0</v>
      </c>
      <c r="O451">
        <f>Tabela3[[#This Row],[LIVRO DE REGISTRO]]</f>
        <v>0</v>
      </c>
      <c r="P451">
        <f>Tabela3[[#This Row],[DATA DO ULTIMO REGISTRO]]</f>
        <v>0</v>
      </c>
      <c r="Q451">
        <f>Tabela3[[#This Row],[REG DE INSTRUTORES2]]</f>
        <v>0</v>
      </c>
      <c r="R451">
        <f>Tabela3[[#This Row],[REGISTRO DE INSTRUTORES NO SEI]]</f>
        <v>0</v>
      </c>
      <c r="S451">
        <f>Tabela3[[#This Row],[2021]]</f>
        <v>0</v>
      </c>
      <c r="T451">
        <f>Tabela3[[#This Row],[2022]]</f>
        <v>0</v>
      </c>
      <c r="U451">
        <f>Tabela3[[#This Row],[2023]]</f>
        <v>0</v>
      </c>
      <c r="V451">
        <f>Tabela3[[#This Row],[REGISTRO NO SEI/2024]]</f>
        <v>0</v>
      </c>
      <c r="W451">
        <f>Tabela3[[#This Row],[2024]]</f>
        <v>0</v>
      </c>
      <c r="X451">
        <f>Tabela3[[#This Row],[REGISTRO NO SEI/2025]]</f>
        <v>0</v>
      </c>
      <c r="Y451">
        <f>Tabela3[[#This Row],[TOTAL CERTIFICADOS EMITIDOS/2025]]</f>
        <v>0</v>
      </c>
      <c r="Z451">
        <f>Tabela3[[#This Row],[1º trim/2025]]</f>
        <v>0</v>
      </c>
      <c r="AA451">
        <f>Tabela3[[#This Row],[2º trim/2025]]</f>
        <v>0</v>
      </c>
      <c r="AB451">
        <f>Tabela3[[#This Row],[3º trim/2025]]</f>
        <v>0</v>
      </c>
      <c r="AC451">
        <f>Tabela3[[#This Row],[4º trim/2025]]</f>
        <v>0</v>
      </c>
    </row>
    <row r="452" spans="1:29" x14ac:dyDescent="0.25">
      <c r="A452" s="293" t="str">
        <f>Tabela3[[#This Row],[MODALIDADE]]</f>
        <v>autoinstrucional</v>
      </c>
      <c r="B452" s="293">
        <f>Tabela3[[#This Row],[ID DA PLANILHA]]</f>
        <v>451</v>
      </c>
      <c r="C452" s="293">
        <f>Tabela3[[#This Row],[ANO]]</f>
        <v>2020</v>
      </c>
      <c r="D452" s="293" t="str">
        <f>Tabela3[[#This Row],[SEI]]</f>
        <v>0009727-09.2020.8.16.6000</v>
      </c>
      <c r="E452" s="294" t="str">
        <f>Tabela3[[#This Row],[NOME DO Curso]]</f>
        <v>Habilidades sociais no trabalho</v>
      </c>
      <c r="F452" s="294">
        <f>Tabela3[[#This Row],[NENHUMA CLASSIFICAÇÃO COPILOT]]</f>
        <v>0</v>
      </c>
      <c r="G452">
        <f>Tabela3[[#This Row],[Capacitação em Direitos Humanos, Gênero, Raça e Etnia; e em Depoimento Especial" - 0148945-13.2024.8.16.6000]]</f>
        <v>0</v>
      </c>
      <c r="H452">
        <f>Tabela3[[#This Row],[Justiça Restaurativa - 0148919-15.2024.8.16.6000]]</f>
        <v>0</v>
      </c>
      <c r="I452">
        <f>Tabela3[[#This Row],[Capacitação de Facilitadores 0148959-94.2024.8.16.6000]]</f>
        <v>0</v>
      </c>
      <c r="J452" t="str">
        <f>Tabela3[[#This Row],[Acessibilidade e Inclusão - 0148938-21.2024.8.16.6000]]</f>
        <v>COPILOT - Acessibilidade comunicacional.</v>
      </c>
      <c r="K452">
        <f>Tabela3[[#This Row],[Política de Prevenção e Enfrentamento do Assédio Moral, do Assédio Sexual e da Discriminação.0148908-83.2024.8.16.6000]]</f>
        <v>0</v>
      </c>
      <c r="L452">
        <f>Tabela3[[#This Row],[SOCIOAMBIENTAL]]</f>
        <v>0</v>
      </c>
      <c r="M452">
        <f>Tabela3[[#This Row],[SUSTENTABILIDADE
https://portal.tjpr.jus.br/portletforms/frm.do?idFormulario=7430
0017859-16.2024.8.16.6000]]</f>
        <v>0</v>
      </c>
      <c r="N452">
        <f>Tabela3[[#This Row],[CURSO PARA MAGISTRADOS]]</f>
        <v>0</v>
      </c>
      <c r="O452" t="str">
        <f>Tabela3[[#This Row],[LIVRO DE REGISTRO]]</f>
        <v>1 - LISTA GERAL_2020 A ...</v>
      </c>
      <c r="P452">
        <f>Tabela3[[#This Row],[DATA DO ULTIMO REGISTRO]]</f>
        <v>45735</v>
      </c>
      <c r="Q452">
        <f>Tabela3[[#This Row],[REG DE INSTRUTORES2]]</f>
        <v>0</v>
      </c>
      <c r="R452">
        <f>Tabela3[[#This Row],[REGISTRO DE INSTRUTORES NO SEI]]</f>
        <v>0</v>
      </c>
      <c r="S452">
        <f>Tabela3[[#This Row],[2021]]</f>
        <v>58</v>
      </c>
      <c r="T452">
        <f>Tabela3[[#This Row],[2022]]</f>
        <v>1503</v>
      </c>
      <c r="U452">
        <f>Tabela3[[#This Row],[2023]]</f>
        <v>18</v>
      </c>
      <c r="V452" t="str">
        <f>Tabela3[[#This Row],[REGISTRO NO SEI/2024]]</f>
        <v>Livro Registro_2024 (11334997)</v>
      </c>
      <c r="W452">
        <f>Tabela3[[#This Row],[2024]]</f>
        <v>35</v>
      </c>
      <c r="X452">
        <f>Tabela3[[#This Row],[REGISTRO NO SEI/2025]]</f>
        <v>0</v>
      </c>
      <c r="Y452">
        <f>Tabela3[[#This Row],[TOTAL CERTIFICADOS EMITIDOS/2025]]</f>
        <v>1</v>
      </c>
      <c r="Z452">
        <f>Tabela3[[#This Row],[1º trim/2025]]</f>
        <v>1</v>
      </c>
      <c r="AA452">
        <f>Tabela3[[#This Row],[2º trim/2025]]</f>
        <v>0</v>
      </c>
      <c r="AB452">
        <f>Tabela3[[#This Row],[3º trim/2025]]</f>
        <v>0</v>
      </c>
      <c r="AC452">
        <f>Tabela3[[#This Row],[4º trim/2025]]</f>
        <v>0</v>
      </c>
    </row>
    <row r="453" spans="1:29" x14ac:dyDescent="0.25">
      <c r="A453" s="293">
        <f>Tabela3[[#This Row],[MODALIDADE]]</f>
        <v>0</v>
      </c>
      <c r="B453" s="293">
        <f>Tabela3[[#This Row],[ID DA PLANILHA]]</f>
        <v>452</v>
      </c>
      <c r="C453" s="293">
        <f>Tabela3[[#This Row],[ANO]]</f>
        <v>2020</v>
      </c>
      <c r="D453" s="293" t="str">
        <f>Tabela3[[#This Row],[SEI]]</f>
        <v>0009838-90.2020.8.16.6000</v>
      </c>
      <c r="E453" s="294" t="str">
        <f>Tabela3[[#This Row],[NOME DO Curso]]</f>
        <v>Planejamento Estratégico</v>
      </c>
      <c r="F453" s="294">
        <f>Tabela3[[#This Row],[NENHUMA CLASSIFICAÇÃO COPILOT]]</f>
        <v>0</v>
      </c>
      <c r="G453">
        <f>Tabela3[[#This Row],[Capacitação em Direitos Humanos, Gênero, Raça e Etnia; e em Depoimento Especial" - 0148945-13.2024.8.16.6000]]</f>
        <v>0</v>
      </c>
      <c r="H453">
        <f>Tabela3[[#This Row],[Justiça Restaurativa - 0148919-15.2024.8.16.6000]]</f>
        <v>0</v>
      </c>
      <c r="I453">
        <f>Tabela3[[#This Row],[Capacitação de Facilitadores 0148959-94.2024.8.16.6000]]</f>
        <v>0</v>
      </c>
      <c r="J453">
        <f>Tabela3[[#This Row],[Acessibilidade e Inclusão - 0148938-21.2024.8.16.6000]]</f>
        <v>0</v>
      </c>
      <c r="K453">
        <f>Tabela3[[#This Row],[Política de Prevenção e Enfrentamento do Assédio Moral, do Assédio Sexual e da Discriminação.0148908-83.2024.8.16.6000]]</f>
        <v>0</v>
      </c>
      <c r="L453">
        <f>Tabela3[[#This Row],[SOCIOAMBIENTAL]]</f>
        <v>0</v>
      </c>
      <c r="M453">
        <f>Tabela3[[#This Row],[SUSTENTABILIDADE
https://portal.tjpr.jus.br/portletforms/frm.do?idFormulario=7430
0017859-16.2024.8.16.6000]]</f>
        <v>0</v>
      </c>
      <c r="N453">
        <f>Tabela3[[#This Row],[CURSO PARA MAGISTRADOS]]</f>
        <v>0</v>
      </c>
      <c r="O453">
        <f>Tabela3[[#This Row],[LIVRO DE REGISTRO]]</f>
        <v>0</v>
      </c>
      <c r="P453">
        <f>Tabela3[[#This Row],[DATA DO ULTIMO REGISTRO]]</f>
        <v>45548.750775462962</v>
      </c>
      <c r="Q453">
        <f>Tabela3[[#This Row],[REG DE INSTRUTORES2]]</f>
        <v>0</v>
      </c>
      <c r="R453">
        <f>Tabela3[[#This Row],[REGISTRO DE INSTRUTORES NO SEI]]</f>
        <v>0</v>
      </c>
      <c r="S453">
        <f>Tabela3[[#This Row],[2021]]</f>
        <v>0</v>
      </c>
      <c r="T453">
        <f>Tabela3[[#This Row],[2022]]</f>
        <v>372</v>
      </c>
      <c r="U453">
        <f>Tabela3[[#This Row],[2023]]</f>
        <v>5</v>
      </c>
      <c r="V453">
        <f>Tabela3[[#This Row],[REGISTRO NO SEI/2024]]</f>
        <v>0</v>
      </c>
      <c r="W453">
        <f>Tabela3[[#This Row],[2024]]</f>
        <v>0</v>
      </c>
      <c r="X453">
        <f>Tabela3[[#This Row],[REGISTRO NO SEI/2025]]</f>
        <v>0</v>
      </c>
      <c r="Y453">
        <f>Tabela3[[#This Row],[TOTAL CERTIFICADOS EMITIDOS/2025]]</f>
        <v>0</v>
      </c>
      <c r="Z453">
        <f>Tabela3[[#This Row],[1º trim/2025]]</f>
        <v>0</v>
      </c>
      <c r="AA453">
        <f>Tabela3[[#This Row],[2º trim/2025]]</f>
        <v>0</v>
      </c>
      <c r="AB453">
        <f>Tabela3[[#This Row],[3º trim/2025]]</f>
        <v>0</v>
      </c>
      <c r="AC453">
        <f>Tabela3[[#This Row],[4º trim/2025]]</f>
        <v>0</v>
      </c>
    </row>
    <row r="454" spans="1:29" x14ac:dyDescent="0.25">
      <c r="A454" s="293" t="str">
        <f>Tabela3[[#This Row],[MODALIDADE]]</f>
        <v>autoinstrucional</v>
      </c>
      <c r="B454" s="293">
        <f>Tabela3[[#This Row],[ID DA PLANILHA]]</f>
        <v>453</v>
      </c>
      <c r="C454" s="293">
        <f>Tabela3[[#This Row],[ANO]]</f>
        <v>2020</v>
      </c>
      <c r="D454" s="293" t="str">
        <f>Tabela3[[#This Row],[SEI]]</f>
        <v>0011322-43.2020.8.16.6000</v>
      </c>
      <c r="E454" s="294" t="str">
        <f>Tabela3[[#This Row],[NOME DO Curso]]</f>
        <v>Proservidor - Cartório Distribuidor</v>
      </c>
      <c r="F454" s="294" t="str">
        <f>Tabela3[[#This Row],[NENHUMA CLASSIFICAÇÃO COPILOT]]</f>
        <v>COPILOT</v>
      </c>
      <c r="G454">
        <f>Tabela3[[#This Row],[Capacitação em Direitos Humanos, Gênero, Raça e Etnia; e em Depoimento Especial" - 0148945-13.2024.8.16.6000]]</f>
        <v>0</v>
      </c>
      <c r="H454">
        <f>Tabela3[[#This Row],[Justiça Restaurativa - 0148919-15.2024.8.16.6000]]</f>
        <v>0</v>
      </c>
      <c r="I454">
        <f>Tabela3[[#This Row],[Capacitação de Facilitadores 0148959-94.2024.8.16.6000]]</f>
        <v>0</v>
      </c>
      <c r="J454">
        <f>Tabela3[[#This Row],[Acessibilidade e Inclusão - 0148938-21.2024.8.16.6000]]</f>
        <v>0</v>
      </c>
      <c r="K454">
        <f>Tabela3[[#This Row],[Política de Prevenção e Enfrentamento do Assédio Moral, do Assédio Sexual e da Discriminação.0148908-83.2024.8.16.6000]]</f>
        <v>0</v>
      </c>
      <c r="L454">
        <f>Tabela3[[#This Row],[SOCIOAMBIENTAL]]</f>
        <v>0</v>
      </c>
      <c r="M454">
        <f>Tabela3[[#This Row],[SUSTENTABILIDADE
https://portal.tjpr.jus.br/portletforms/frm.do?idFormulario=7430
0017859-16.2024.8.16.6000]]</f>
        <v>0</v>
      </c>
      <c r="N454">
        <f>Tabela3[[#This Row],[CURSO PARA MAGISTRADOS]]</f>
        <v>0</v>
      </c>
      <c r="O454" t="str">
        <f>Tabela3[[#This Row],[LIVRO DE REGISTRO]]</f>
        <v>1 - LISTA GERAL_2020 A ...</v>
      </c>
      <c r="P454">
        <f>Tabela3[[#This Row],[DATA DO ULTIMO REGISTRO]]</f>
        <v>45551</v>
      </c>
      <c r="Q454">
        <f>Tabela3[[#This Row],[REG DE INSTRUTORES2]]</f>
        <v>0</v>
      </c>
      <c r="R454">
        <f>Tabela3[[#This Row],[REGISTRO DE INSTRUTORES NO SEI]]</f>
        <v>0</v>
      </c>
      <c r="S454">
        <f>Tabela3[[#This Row],[2021]]</f>
        <v>0</v>
      </c>
      <c r="T454">
        <f>Tabela3[[#This Row],[2022]]</f>
        <v>945</v>
      </c>
      <c r="U454">
        <f>Tabela3[[#This Row],[2023]]</f>
        <v>121</v>
      </c>
      <c r="V454" t="str">
        <f>Tabela3[[#This Row],[REGISTRO NO SEI/2024]]</f>
        <v>Livro Registro_2024 (11334151)</v>
      </c>
      <c r="W454">
        <f>Tabela3[[#This Row],[2024]]</f>
        <v>111</v>
      </c>
      <c r="X454">
        <f>Tabela3[[#This Row],[REGISTRO NO SEI/2025]]</f>
        <v>0</v>
      </c>
      <c r="Y454">
        <f>Tabela3[[#This Row],[TOTAL CERTIFICADOS EMITIDOS/2025]]</f>
        <v>0</v>
      </c>
      <c r="Z454">
        <f>Tabela3[[#This Row],[1º trim/2025]]</f>
        <v>0</v>
      </c>
      <c r="AA454">
        <f>Tabela3[[#This Row],[2º trim/2025]]</f>
        <v>0</v>
      </c>
      <c r="AB454">
        <f>Tabela3[[#This Row],[3º trim/2025]]</f>
        <v>0</v>
      </c>
      <c r="AC454">
        <f>Tabela3[[#This Row],[4º trim/2025]]</f>
        <v>0</v>
      </c>
    </row>
    <row r="455" spans="1:29" x14ac:dyDescent="0.25">
      <c r="A455" s="293">
        <f>Tabela3[[#This Row],[MODALIDADE]]</f>
        <v>0</v>
      </c>
      <c r="B455" s="293">
        <f>Tabela3[[#This Row],[ID DA PLANILHA]]</f>
        <v>454</v>
      </c>
      <c r="C455" s="293">
        <f>Tabela3[[#This Row],[ANO]]</f>
        <v>2020</v>
      </c>
      <c r="D455" s="293" t="str">
        <f>Tabela3[[#This Row],[SEI]]</f>
        <v>0012172-97.2020.8.16.6000</v>
      </c>
      <c r="E455" s="294" t="str">
        <f>Tabela3[[#This Row],[NOME DO Curso]]</f>
        <v>Experiência de meditação</v>
      </c>
      <c r="F455" s="294">
        <f>Tabela3[[#This Row],[NENHUMA CLASSIFICAÇÃO COPILOT]]</f>
        <v>0</v>
      </c>
      <c r="G455">
        <f>Tabela3[[#This Row],[Capacitação em Direitos Humanos, Gênero, Raça e Etnia; e em Depoimento Especial" - 0148945-13.2024.8.16.6000]]</f>
        <v>0</v>
      </c>
      <c r="H455">
        <f>Tabela3[[#This Row],[Justiça Restaurativa - 0148919-15.2024.8.16.6000]]</f>
        <v>0</v>
      </c>
      <c r="I455">
        <f>Tabela3[[#This Row],[Capacitação de Facilitadores 0148959-94.2024.8.16.6000]]</f>
        <v>0</v>
      </c>
      <c r="J455">
        <f>Tabela3[[#This Row],[Acessibilidade e Inclusão - 0148938-21.2024.8.16.6000]]</f>
        <v>0</v>
      </c>
      <c r="K455">
        <f>Tabela3[[#This Row],[Política de Prevenção e Enfrentamento do Assédio Moral, do Assédio Sexual e da Discriminação.0148908-83.2024.8.16.6000]]</f>
        <v>0</v>
      </c>
      <c r="L455">
        <f>Tabela3[[#This Row],[SOCIOAMBIENTAL]]</f>
        <v>0</v>
      </c>
      <c r="M455">
        <f>Tabela3[[#This Row],[SUSTENTABILIDADE
https://portal.tjpr.jus.br/portletforms/frm.do?idFormulario=7430
0017859-16.2024.8.16.6000]]</f>
        <v>0</v>
      </c>
      <c r="N455">
        <f>Tabela3[[#This Row],[CURSO PARA MAGISTRADOS]]</f>
        <v>0</v>
      </c>
      <c r="O455">
        <f>Tabela3[[#This Row],[LIVRO DE REGISTRO]]</f>
        <v>0</v>
      </c>
      <c r="P455">
        <f>Tabela3[[#This Row],[DATA DO ULTIMO REGISTRO]]</f>
        <v>0</v>
      </c>
      <c r="Q455">
        <f>Tabela3[[#This Row],[REG DE INSTRUTORES2]]</f>
        <v>0</v>
      </c>
      <c r="R455">
        <f>Tabela3[[#This Row],[REGISTRO DE INSTRUTORES NO SEI]]</f>
        <v>0</v>
      </c>
      <c r="S455">
        <f>Tabela3[[#This Row],[2021]]</f>
        <v>0</v>
      </c>
      <c r="T455">
        <f>Tabela3[[#This Row],[2022]]</f>
        <v>0</v>
      </c>
      <c r="U455">
        <f>Tabela3[[#This Row],[2023]]</f>
        <v>0</v>
      </c>
      <c r="V455">
        <f>Tabela3[[#This Row],[REGISTRO NO SEI/2024]]</f>
        <v>0</v>
      </c>
      <c r="W455">
        <f>Tabela3[[#This Row],[2024]]</f>
        <v>0</v>
      </c>
      <c r="X455">
        <f>Tabela3[[#This Row],[REGISTRO NO SEI/2025]]</f>
        <v>0</v>
      </c>
      <c r="Y455">
        <f>Tabela3[[#This Row],[TOTAL CERTIFICADOS EMITIDOS/2025]]</f>
        <v>0</v>
      </c>
      <c r="Z455">
        <f>Tabela3[[#This Row],[1º trim/2025]]</f>
        <v>0</v>
      </c>
      <c r="AA455">
        <f>Tabela3[[#This Row],[2º trim/2025]]</f>
        <v>0</v>
      </c>
      <c r="AB455">
        <f>Tabela3[[#This Row],[3º trim/2025]]</f>
        <v>0</v>
      </c>
      <c r="AC455">
        <f>Tabela3[[#This Row],[4º trim/2025]]</f>
        <v>0</v>
      </c>
    </row>
    <row r="456" spans="1:29" x14ac:dyDescent="0.25">
      <c r="A456" s="293">
        <f>Tabela3[[#This Row],[MODALIDADE]]</f>
        <v>0</v>
      </c>
      <c r="B456" s="293">
        <f>Tabela3[[#This Row],[ID DA PLANILHA]]</f>
        <v>455</v>
      </c>
      <c r="C456" s="293">
        <f>Tabela3[[#This Row],[ANO]]</f>
        <v>2020</v>
      </c>
      <c r="D456" s="293" t="str">
        <f>Tabela3[[#This Row],[SEI]]</f>
        <v>0012537-54.2020.8.16.6000</v>
      </c>
      <c r="E456" s="294" t="str">
        <f>Tabela3[[#This Row],[NOME DO Curso]]</f>
        <v>Formação de Brigadistas - Tribunal do Juri</v>
      </c>
      <c r="F456" s="294">
        <f>Tabela3[[#This Row],[NENHUMA CLASSIFICAÇÃO COPILOT]]</f>
        <v>0</v>
      </c>
      <c r="G456">
        <f>Tabela3[[#This Row],[Capacitação em Direitos Humanos, Gênero, Raça e Etnia; e em Depoimento Especial" - 0148945-13.2024.8.16.6000]]</f>
        <v>0</v>
      </c>
      <c r="H456">
        <f>Tabela3[[#This Row],[Justiça Restaurativa - 0148919-15.2024.8.16.6000]]</f>
        <v>0</v>
      </c>
      <c r="I456">
        <f>Tabela3[[#This Row],[Capacitação de Facilitadores 0148959-94.2024.8.16.6000]]</f>
        <v>0</v>
      </c>
      <c r="J456">
        <f>Tabela3[[#This Row],[Acessibilidade e Inclusão - 0148938-21.2024.8.16.6000]]</f>
        <v>0</v>
      </c>
      <c r="K456">
        <f>Tabela3[[#This Row],[Política de Prevenção e Enfrentamento do Assédio Moral, do Assédio Sexual e da Discriminação.0148908-83.2024.8.16.6000]]</f>
        <v>0</v>
      </c>
      <c r="L456">
        <f>Tabela3[[#This Row],[SOCIOAMBIENTAL]]</f>
        <v>0</v>
      </c>
      <c r="M456">
        <f>Tabela3[[#This Row],[SUSTENTABILIDADE
https://portal.tjpr.jus.br/portletforms/frm.do?idFormulario=7430
0017859-16.2024.8.16.6000]]</f>
        <v>0</v>
      </c>
      <c r="N456">
        <f>Tabela3[[#This Row],[CURSO PARA MAGISTRADOS]]</f>
        <v>0</v>
      </c>
      <c r="O456">
        <f>Tabela3[[#This Row],[LIVRO DE REGISTRO]]</f>
        <v>0</v>
      </c>
      <c r="P456">
        <f>Tabela3[[#This Row],[DATA DO ULTIMO REGISTRO]]</f>
        <v>0</v>
      </c>
      <c r="Q456">
        <f>Tabela3[[#This Row],[REG DE INSTRUTORES2]]</f>
        <v>0</v>
      </c>
      <c r="R456">
        <f>Tabela3[[#This Row],[REGISTRO DE INSTRUTORES NO SEI]]</f>
        <v>0</v>
      </c>
      <c r="S456">
        <f>Tabela3[[#This Row],[2021]]</f>
        <v>0</v>
      </c>
      <c r="T456">
        <f>Tabela3[[#This Row],[2022]]</f>
        <v>0</v>
      </c>
      <c r="U456">
        <f>Tabela3[[#This Row],[2023]]</f>
        <v>0</v>
      </c>
      <c r="V456">
        <f>Tabela3[[#This Row],[REGISTRO NO SEI/2024]]</f>
        <v>0</v>
      </c>
      <c r="W456">
        <f>Tabela3[[#This Row],[2024]]</f>
        <v>0</v>
      </c>
      <c r="X456">
        <f>Tabela3[[#This Row],[REGISTRO NO SEI/2025]]</f>
        <v>0</v>
      </c>
      <c r="Y456">
        <f>Tabela3[[#This Row],[TOTAL CERTIFICADOS EMITIDOS/2025]]</f>
        <v>0</v>
      </c>
      <c r="Z456">
        <f>Tabela3[[#This Row],[1º trim/2025]]</f>
        <v>0</v>
      </c>
      <c r="AA456">
        <f>Tabela3[[#This Row],[2º trim/2025]]</f>
        <v>0</v>
      </c>
      <c r="AB456">
        <f>Tabela3[[#This Row],[3º trim/2025]]</f>
        <v>0</v>
      </c>
      <c r="AC456">
        <f>Tabela3[[#This Row],[4º trim/2025]]</f>
        <v>0</v>
      </c>
    </row>
    <row r="457" spans="1:29" x14ac:dyDescent="0.25">
      <c r="A457" s="293">
        <f>Tabela3[[#This Row],[MODALIDADE]]</f>
        <v>0</v>
      </c>
      <c r="B457" s="293">
        <f>Tabela3[[#This Row],[ID DA PLANILHA]]</f>
        <v>456</v>
      </c>
      <c r="C457" s="293">
        <f>Tabela3[[#This Row],[ANO]]</f>
        <v>2020</v>
      </c>
      <c r="D457" s="293" t="str">
        <f>Tabela3[[#This Row],[SEI]]</f>
        <v>0012903-93.2020.8.16.6000</v>
      </c>
      <c r="E457" s="294" t="str">
        <f>Tabela3[[#This Row],[NOME DO Curso]]</f>
        <v>teórico de Brigadista de Incêndio - pratico</v>
      </c>
      <c r="F457" s="294">
        <f>Tabela3[[#This Row],[NENHUMA CLASSIFICAÇÃO COPILOT]]</f>
        <v>0</v>
      </c>
      <c r="G457">
        <f>Tabela3[[#This Row],[Capacitação em Direitos Humanos, Gênero, Raça e Etnia; e em Depoimento Especial" - 0148945-13.2024.8.16.6000]]</f>
        <v>0</v>
      </c>
      <c r="H457">
        <f>Tabela3[[#This Row],[Justiça Restaurativa - 0148919-15.2024.8.16.6000]]</f>
        <v>0</v>
      </c>
      <c r="I457">
        <f>Tabela3[[#This Row],[Capacitação de Facilitadores 0148959-94.2024.8.16.6000]]</f>
        <v>0</v>
      </c>
      <c r="J457">
        <f>Tabela3[[#This Row],[Acessibilidade e Inclusão - 0148938-21.2024.8.16.6000]]</f>
        <v>0</v>
      </c>
      <c r="K457">
        <f>Tabela3[[#This Row],[Política de Prevenção e Enfrentamento do Assédio Moral, do Assédio Sexual e da Discriminação.0148908-83.2024.8.16.6000]]</f>
        <v>0</v>
      </c>
      <c r="L457">
        <f>Tabela3[[#This Row],[SOCIOAMBIENTAL]]</f>
        <v>0</v>
      </c>
      <c r="M457">
        <f>Tabela3[[#This Row],[SUSTENTABILIDADE
https://portal.tjpr.jus.br/portletforms/frm.do?idFormulario=7430
0017859-16.2024.8.16.6000]]</f>
        <v>0</v>
      </c>
      <c r="N457">
        <f>Tabela3[[#This Row],[CURSO PARA MAGISTRADOS]]</f>
        <v>0</v>
      </c>
      <c r="O457">
        <f>Tabela3[[#This Row],[LIVRO DE REGISTRO]]</f>
        <v>0</v>
      </c>
      <c r="P457">
        <f>Tabela3[[#This Row],[DATA DO ULTIMO REGISTRO]]</f>
        <v>0</v>
      </c>
      <c r="Q457">
        <f>Tabela3[[#This Row],[REG DE INSTRUTORES2]]</f>
        <v>0</v>
      </c>
      <c r="R457">
        <f>Tabela3[[#This Row],[REGISTRO DE INSTRUTORES NO SEI]]</f>
        <v>0</v>
      </c>
      <c r="S457">
        <f>Tabela3[[#This Row],[2021]]</f>
        <v>0</v>
      </c>
      <c r="T457">
        <f>Tabela3[[#This Row],[2022]]</f>
        <v>0</v>
      </c>
      <c r="U457">
        <f>Tabela3[[#This Row],[2023]]</f>
        <v>0</v>
      </c>
      <c r="V457">
        <f>Tabela3[[#This Row],[REGISTRO NO SEI/2024]]</f>
        <v>0</v>
      </c>
      <c r="W457">
        <f>Tabela3[[#This Row],[2024]]</f>
        <v>0</v>
      </c>
      <c r="X457">
        <f>Tabela3[[#This Row],[REGISTRO NO SEI/2025]]</f>
        <v>0</v>
      </c>
      <c r="Y457">
        <f>Tabela3[[#This Row],[TOTAL CERTIFICADOS EMITIDOS/2025]]</f>
        <v>0</v>
      </c>
      <c r="Z457">
        <f>Tabela3[[#This Row],[1º trim/2025]]</f>
        <v>0</v>
      </c>
      <c r="AA457">
        <f>Tabela3[[#This Row],[2º trim/2025]]</f>
        <v>0</v>
      </c>
      <c r="AB457">
        <f>Tabela3[[#This Row],[3º trim/2025]]</f>
        <v>0</v>
      </c>
      <c r="AC457">
        <f>Tabela3[[#This Row],[4º trim/2025]]</f>
        <v>0</v>
      </c>
    </row>
    <row r="458" spans="1:29" x14ac:dyDescent="0.25">
      <c r="A458" s="293">
        <f>Tabela3[[#This Row],[MODALIDADE]]</f>
        <v>0</v>
      </c>
      <c r="B458" s="293">
        <f>Tabela3[[#This Row],[ID DA PLANILHA]]</f>
        <v>457</v>
      </c>
      <c r="C458" s="293">
        <f>Tabela3[[#This Row],[ANO]]</f>
        <v>2020</v>
      </c>
      <c r="D458" s="293" t="str">
        <f>Tabela3[[#This Row],[SEI]]</f>
        <v>0013680-78.2020.8.16.6000</v>
      </c>
      <c r="E458" s="294" t="str">
        <f>Tabela3[[#This Row],[NOME DO Curso]]</f>
        <v>Semana da Mulher - TJPR</v>
      </c>
      <c r="F458" s="294">
        <f>Tabela3[[#This Row],[NENHUMA CLASSIFICAÇÃO COPILOT]]</f>
        <v>0</v>
      </c>
      <c r="G458">
        <f>Tabela3[[#This Row],[Capacitação em Direitos Humanos, Gênero, Raça e Etnia; e em Depoimento Especial" - 0148945-13.2024.8.16.6000]]</f>
        <v>0</v>
      </c>
      <c r="H458">
        <f>Tabela3[[#This Row],[Justiça Restaurativa - 0148919-15.2024.8.16.6000]]</f>
        <v>0</v>
      </c>
      <c r="I458">
        <f>Tabela3[[#This Row],[Capacitação de Facilitadores 0148959-94.2024.8.16.6000]]</f>
        <v>0</v>
      </c>
      <c r="J458">
        <f>Tabela3[[#This Row],[Acessibilidade e Inclusão - 0148938-21.2024.8.16.6000]]</f>
        <v>0</v>
      </c>
      <c r="K458">
        <f>Tabela3[[#This Row],[Política de Prevenção e Enfrentamento do Assédio Moral, do Assédio Sexual e da Discriminação.0148908-83.2024.8.16.6000]]</f>
        <v>0</v>
      </c>
      <c r="L458">
        <f>Tabela3[[#This Row],[SOCIOAMBIENTAL]]</f>
        <v>0</v>
      </c>
      <c r="M458">
        <f>Tabela3[[#This Row],[SUSTENTABILIDADE
https://portal.tjpr.jus.br/portletforms/frm.do?idFormulario=7430
0017859-16.2024.8.16.6000]]</f>
        <v>0</v>
      </c>
      <c r="N458">
        <f>Tabela3[[#This Row],[CURSO PARA MAGISTRADOS]]</f>
        <v>0</v>
      </c>
      <c r="O458">
        <f>Tabela3[[#This Row],[LIVRO DE REGISTRO]]</f>
        <v>0</v>
      </c>
      <c r="P458">
        <f>Tabela3[[#This Row],[DATA DO ULTIMO REGISTRO]]</f>
        <v>43938</v>
      </c>
      <c r="Q458">
        <f>Tabela3[[#This Row],[REG DE INSTRUTORES2]]</f>
        <v>0</v>
      </c>
      <c r="R458">
        <f>Tabela3[[#This Row],[REGISTRO DE INSTRUTORES NO SEI]]</f>
        <v>0</v>
      </c>
      <c r="S458">
        <f>Tabela3[[#This Row],[2021]]</f>
        <v>0</v>
      </c>
      <c r="T458">
        <f>Tabela3[[#This Row],[2022]]</f>
        <v>0</v>
      </c>
      <c r="U458">
        <f>Tabela3[[#This Row],[2023]]</f>
        <v>0</v>
      </c>
      <c r="V458">
        <f>Tabela3[[#This Row],[REGISTRO NO SEI/2024]]</f>
        <v>0</v>
      </c>
      <c r="W458">
        <f>Tabela3[[#This Row],[2024]]</f>
        <v>0</v>
      </c>
      <c r="X458">
        <f>Tabela3[[#This Row],[REGISTRO NO SEI/2025]]</f>
        <v>0</v>
      </c>
      <c r="Y458">
        <f>Tabela3[[#This Row],[TOTAL CERTIFICADOS EMITIDOS/2025]]</f>
        <v>0</v>
      </c>
      <c r="Z458">
        <f>Tabela3[[#This Row],[1º trim/2025]]</f>
        <v>0</v>
      </c>
      <c r="AA458">
        <f>Tabela3[[#This Row],[2º trim/2025]]</f>
        <v>0</v>
      </c>
      <c r="AB458">
        <f>Tabela3[[#This Row],[3º trim/2025]]</f>
        <v>0</v>
      </c>
      <c r="AC458">
        <f>Tabela3[[#This Row],[4º trim/2025]]</f>
        <v>0</v>
      </c>
    </row>
    <row r="459" spans="1:29" x14ac:dyDescent="0.25">
      <c r="A459" s="293">
        <f>Tabela3[[#This Row],[MODALIDADE]]</f>
        <v>0</v>
      </c>
      <c r="B459" s="293">
        <f>Tabela3[[#This Row],[ID DA PLANILHA]]</f>
        <v>458</v>
      </c>
      <c r="C459" s="293">
        <f>Tabela3[[#This Row],[ANO]]</f>
        <v>2020</v>
      </c>
      <c r="D459" s="293" t="str">
        <f>Tabela3[[#This Row],[SEI]]</f>
        <v>0017827-50.2020.8.16.6000</v>
      </c>
      <c r="E459" s="294" t="str">
        <f>Tabela3[[#This Row],[NOME DO Curso]]</f>
        <v>Obras e Serviços de Engenharia</v>
      </c>
      <c r="F459" s="294">
        <f>Tabela3[[#This Row],[NENHUMA CLASSIFICAÇÃO COPILOT]]</f>
        <v>0</v>
      </c>
      <c r="G459">
        <f>Tabela3[[#This Row],[Capacitação em Direitos Humanos, Gênero, Raça e Etnia; e em Depoimento Especial" - 0148945-13.2024.8.16.6000]]</f>
        <v>0</v>
      </c>
      <c r="H459">
        <f>Tabela3[[#This Row],[Justiça Restaurativa - 0148919-15.2024.8.16.6000]]</f>
        <v>0</v>
      </c>
      <c r="I459">
        <f>Tabela3[[#This Row],[Capacitação de Facilitadores 0148959-94.2024.8.16.6000]]</f>
        <v>0</v>
      </c>
      <c r="J459">
        <f>Tabela3[[#This Row],[Acessibilidade e Inclusão - 0148938-21.2024.8.16.6000]]</f>
        <v>0</v>
      </c>
      <c r="K459">
        <f>Tabela3[[#This Row],[Política de Prevenção e Enfrentamento do Assédio Moral, do Assédio Sexual e da Discriminação.0148908-83.2024.8.16.6000]]</f>
        <v>0</v>
      </c>
      <c r="L459">
        <f>Tabela3[[#This Row],[SOCIOAMBIENTAL]]</f>
        <v>0</v>
      </c>
      <c r="M459">
        <f>Tabela3[[#This Row],[SUSTENTABILIDADE
https://portal.tjpr.jus.br/portletforms/frm.do?idFormulario=7430
0017859-16.2024.8.16.6000]]</f>
        <v>0</v>
      </c>
      <c r="N459">
        <f>Tabela3[[#This Row],[CURSO PARA MAGISTRADOS]]</f>
        <v>0</v>
      </c>
      <c r="O459">
        <f>Tabela3[[#This Row],[LIVRO DE REGISTRO]]</f>
        <v>0</v>
      </c>
      <c r="P459">
        <f>Tabela3[[#This Row],[DATA DO ULTIMO REGISTRO]]</f>
        <v>44926</v>
      </c>
      <c r="Q459">
        <f>Tabela3[[#This Row],[REG DE INSTRUTORES2]]</f>
        <v>0</v>
      </c>
      <c r="R459">
        <f>Tabela3[[#This Row],[REGISTRO DE INSTRUTORES NO SEI]]</f>
        <v>0</v>
      </c>
      <c r="S459">
        <f>Tabela3[[#This Row],[2021]]</f>
        <v>0</v>
      </c>
      <c r="T459">
        <f>Tabela3[[#This Row],[2022]]</f>
        <v>390</v>
      </c>
      <c r="U459">
        <f>Tabela3[[#This Row],[2023]]</f>
        <v>0</v>
      </c>
      <c r="V459">
        <f>Tabela3[[#This Row],[REGISTRO NO SEI/2024]]</f>
        <v>0</v>
      </c>
      <c r="W459">
        <f>Tabela3[[#This Row],[2024]]</f>
        <v>0</v>
      </c>
      <c r="X459">
        <f>Tabela3[[#This Row],[REGISTRO NO SEI/2025]]</f>
        <v>0</v>
      </c>
      <c r="Y459">
        <f>Tabela3[[#This Row],[TOTAL CERTIFICADOS EMITIDOS/2025]]</f>
        <v>0</v>
      </c>
      <c r="Z459">
        <f>Tabela3[[#This Row],[1º trim/2025]]</f>
        <v>0</v>
      </c>
      <c r="AA459">
        <f>Tabela3[[#This Row],[2º trim/2025]]</f>
        <v>0</v>
      </c>
      <c r="AB459">
        <f>Tabela3[[#This Row],[3º trim/2025]]</f>
        <v>0</v>
      </c>
      <c r="AC459">
        <f>Tabela3[[#This Row],[4º trim/2025]]</f>
        <v>0</v>
      </c>
    </row>
    <row r="460" spans="1:29" ht="30" x14ac:dyDescent="0.25">
      <c r="A460" s="293">
        <f>Tabela3[[#This Row],[MODALIDADE]]</f>
        <v>0</v>
      </c>
      <c r="B460" s="293">
        <f>Tabela3[[#This Row],[ID DA PLANILHA]]</f>
        <v>459</v>
      </c>
      <c r="C460" s="293">
        <f>Tabela3[[#This Row],[ANO]]</f>
        <v>2020</v>
      </c>
      <c r="D460" s="293" t="str">
        <f>Tabela3[[#This Row],[SEI]]</f>
        <v>0018916-11.2020.8.16.6000</v>
      </c>
      <c r="E460" s="294" t="str">
        <f>Tabela3[[#This Row],[NOME DO Curso]]</f>
        <v>Como contratar e gerenciar serviços de treinamento e desenvolvimento de pessoas e ensino</v>
      </c>
      <c r="F460" s="294">
        <f>Tabela3[[#This Row],[NENHUMA CLASSIFICAÇÃO COPILOT]]</f>
        <v>0</v>
      </c>
      <c r="G460">
        <f>Tabela3[[#This Row],[Capacitação em Direitos Humanos, Gênero, Raça e Etnia; e em Depoimento Especial" - 0148945-13.2024.8.16.6000]]</f>
        <v>0</v>
      </c>
      <c r="H460">
        <f>Tabela3[[#This Row],[Justiça Restaurativa - 0148919-15.2024.8.16.6000]]</f>
        <v>0</v>
      </c>
      <c r="I460">
        <f>Tabela3[[#This Row],[Capacitação de Facilitadores 0148959-94.2024.8.16.6000]]</f>
        <v>0</v>
      </c>
      <c r="J460">
        <f>Tabela3[[#This Row],[Acessibilidade e Inclusão - 0148938-21.2024.8.16.6000]]</f>
        <v>0</v>
      </c>
      <c r="K460">
        <f>Tabela3[[#This Row],[Política de Prevenção e Enfrentamento do Assédio Moral, do Assédio Sexual e da Discriminação.0148908-83.2024.8.16.6000]]</f>
        <v>0</v>
      </c>
      <c r="L460">
        <f>Tabela3[[#This Row],[SOCIOAMBIENTAL]]</f>
        <v>0</v>
      </c>
      <c r="M460">
        <f>Tabela3[[#This Row],[SUSTENTABILIDADE
https://portal.tjpr.jus.br/portletforms/frm.do?idFormulario=7430
0017859-16.2024.8.16.6000]]</f>
        <v>0</v>
      </c>
      <c r="N460">
        <f>Tabela3[[#This Row],[CURSO PARA MAGISTRADOS]]</f>
        <v>0</v>
      </c>
      <c r="O460">
        <f>Tabela3[[#This Row],[LIVRO DE REGISTRO]]</f>
        <v>0</v>
      </c>
      <c r="P460">
        <f>Tabela3[[#This Row],[DATA DO ULTIMO REGISTRO]]</f>
        <v>45308</v>
      </c>
      <c r="Q460">
        <f>Tabela3[[#This Row],[REG DE INSTRUTORES2]]</f>
        <v>0</v>
      </c>
      <c r="R460">
        <f>Tabela3[[#This Row],[REGISTRO DE INSTRUTORES NO SEI]]</f>
        <v>0</v>
      </c>
      <c r="S460">
        <f>Tabela3[[#This Row],[2021]]</f>
        <v>0</v>
      </c>
      <c r="T460">
        <f>Tabela3[[#This Row],[2022]]</f>
        <v>166</v>
      </c>
      <c r="U460">
        <f>Tabela3[[#This Row],[2023]]</f>
        <v>2</v>
      </c>
      <c r="V460">
        <f>Tabela3[[#This Row],[REGISTRO NO SEI/2024]]</f>
        <v>0</v>
      </c>
      <c r="W460">
        <f>Tabela3[[#This Row],[2024]]</f>
        <v>0</v>
      </c>
      <c r="X460">
        <f>Tabela3[[#This Row],[REGISTRO NO SEI/2025]]</f>
        <v>3</v>
      </c>
      <c r="Y460">
        <f>Tabela3[[#This Row],[TOTAL CERTIFICADOS EMITIDOS/2025]]</f>
        <v>0</v>
      </c>
      <c r="Z460">
        <f>Tabela3[[#This Row],[1º trim/2025]]</f>
        <v>0</v>
      </c>
      <c r="AA460">
        <f>Tabela3[[#This Row],[2º trim/2025]]</f>
        <v>0</v>
      </c>
      <c r="AB460">
        <f>Tabela3[[#This Row],[3º trim/2025]]</f>
        <v>0</v>
      </c>
      <c r="AC460">
        <f>Tabela3[[#This Row],[4º trim/2025]]</f>
        <v>0</v>
      </c>
    </row>
    <row r="461" spans="1:29" x14ac:dyDescent="0.25">
      <c r="A461" s="293">
        <f>Tabela3[[#This Row],[MODALIDADE]]</f>
        <v>0</v>
      </c>
      <c r="B461" s="293">
        <f>Tabela3[[#This Row],[ID DA PLANILHA]]</f>
        <v>460</v>
      </c>
      <c r="C461" s="293">
        <f>Tabela3[[#This Row],[ANO]]</f>
        <v>2020</v>
      </c>
      <c r="D461" s="293" t="str">
        <f>Tabela3[[#This Row],[SEI]]</f>
        <v>0019576-68.2021.8.16.6000</v>
      </c>
      <c r="E461" s="294" t="str">
        <f>Tabela3[[#This Row],[NOME DO Curso]]</f>
        <v>live "Espaço de Fala: Movimentos Sociais e Sistema de Justiça"</v>
      </c>
      <c r="F461" s="294">
        <f>Tabela3[[#This Row],[NENHUMA CLASSIFICAÇÃO COPILOT]]</f>
        <v>0</v>
      </c>
      <c r="G461">
        <f>Tabela3[[#This Row],[Capacitação em Direitos Humanos, Gênero, Raça e Etnia; e em Depoimento Especial" - 0148945-13.2024.8.16.6000]]</f>
        <v>0</v>
      </c>
      <c r="H461">
        <f>Tabela3[[#This Row],[Justiça Restaurativa - 0148919-15.2024.8.16.6000]]</f>
        <v>0</v>
      </c>
      <c r="I461">
        <f>Tabela3[[#This Row],[Capacitação de Facilitadores 0148959-94.2024.8.16.6000]]</f>
        <v>0</v>
      </c>
      <c r="J461">
        <f>Tabela3[[#This Row],[Acessibilidade e Inclusão - 0148938-21.2024.8.16.6000]]</f>
        <v>0</v>
      </c>
      <c r="K461">
        <f>Tabela3[[#This Row],[Política de Prevenção e Enfrentamento do Assédio Moral, do Assédio Sexual e da Discriminação.0148908-83.2024.8.16.6000]]</f>
        <v>0</v>
      </c>
      <c r="L461">
        <f>Tabela3[[#This Row],[SOCIOAMBIENTAL]]</f>
        <v>0</v>
      </c>
      <c r="M461">
        <f>Tabela3[[#This Row],[SUSTENTABILIDADE
https://portal.tjpr.jus.br/portletforms/frm.do?idFormulario=7430
0017859-16.2024.8.16.6000]]</f>
        <v>0</v>
      </c>
      <c r="N461">
        <f>Tabela3[[#This Row],[CURSO PARA MAGISTRADOS]]</f>
        <v>0</v>
      </c>
      <c r="O461">
        <f>Tabela3[[#This Row],[LIVRO DE REGISTRO]]</f>
        <v>0</v>
      </c>
      <c r="P461">
        <f>Tabela3[[#This Row],[DATA DO ULTIMO REGISTRO]]</f>
        <v>0</v>
      </c>
      <c r="Q461">
        <f>Tabela3[[#This Row],[REG DE INSTRUTORES2]]</f>
        <v>0</v>
      </c>
      <c r="R461">
        <f>Tabela3[[#This Row],[REGISTRO DE INSTRUTORES NO SEI]]</f>
        <v>0</v>
      </c>
      <c r="S461">
        <f>Tabela3[[#This Row],[2021]]</f>
        <v>0</v>
      </c>
      <c r="T461">
        <f>Tabela3[[#This Row],[2022]]</f>
        <v>0</v>
      </c>
      <c r="U461">
        <f>Tabela3[[#This Row],[2023]]</f>
        <v>0</v>
      </c>
      <c r="V461">
        <f>Tabela3[[#This Row],[REGISTRO NO SEI/2024]]</f>
        <v>0</v>
      </c>
      <c r="W461">
        <f>Tabela3[[#This Row],[2024]]</f>
        <v>0</v>
      </c>
      <c r="X461">
        <f>Tabela3[[#This Row],[REGISTRO NO SEI/2025]]</f>
        <v>0</v>
      </c>
      <c r="Y461">
        <f>Tabela3[[#This Row],[TOTAL CERTIFICADOS EMITIDOS/2025]]</f>
        <v>0</v>
      </c>
      <c r="Z461">
        <f>Tabela3[[#This Row],[1º trim/2025]]</f>
        <v>0</v>
      </c>
      <c r="AA461">
        <f>Tabela3[[#This Row],[2º trim/2025]]</f>
        <v>0</v>
      </c>
      <c r="AB461">
        <f>Tabela3[[#This Row],[3º trim/2025]]</f>
        <v>0</v>
      </c>
      <c r="AC461">
        <f>Tabela3[[#This Row],[4º trim/2025]]</f>
        <v>0</v>
      </c>
    </row>
    <row r="462" spans="1:29" ht="30" x14ac:dyDescent="0.25">
      <c r="A462" s="293">
        <f>Tabela3[[#This Row],[MODALIDADE]]</f>
        <v>0</v>
      </c>
      <c r="B462" s="293">
        <f>Tabela3[[#This Row],[ID DA PLANILHA]]</f>
        <v>461</v>
      </c>
      <c r="C462" s="293">
        <f>Tabela3[[#This Row],[ANO]]</f>
        <v>2020</v>
      </c>
      <c r="D462" s="293" t="str">
        <f>Tabela3[[#This Row],[SEI]]</f>
        <v>0020225-67.2020.8.16.6000</v>
      </c>
      <c r="E462" s="294" t="str">
        <f>Tabela3[[#This Row],[NOME DO Curso]]</f>
        <v>Sindicância e Processo Administrativo Disciplinar: fundamentos legais e administrativos</v>
      </c>
      <c r="F462" s="294">
        <f>Tabela3[[#This Row],[NENHUMA CLASSIFICAÇÃO COPILOT]]</f>
        <v>0</v>
      </c>
      <c r="G462">
        <f>Tabela3[[#This Row],[Capacitação em Direitos Humanos, Gênero, Raça e Etnia; e em Depoimento Especial" - 0148945-13.2024.8.16.6000]]</f>
        <v>0</v>
      </c>
      <c r="H462">
        <f>Tabela3[[#This Row],[Justiça Restaurativa - 0148919-15.2024.8.16.6000]]</f>
        <v>0</v>
      </c>
      <c r="I462">
        <f>Tabela3[[#This Row],[Capacitação de Facilitadores 0148959-94.2024.8.16.6000]]</f>
        <v>0</v>
      </c>
      <c r="J462">
        <f>Tabela3[[#This Row],[Acessibilidade e Inclusão - 0148938-21.2024.8.16.6000]]</f>
        <v>0</v>
      </c>
      <c r="K462">
        <f>Tabela3[[#This Row],[Política de Prevenção e Enfrentamento do Assédio Moral, do Assédio Sexual e da Discriminação.0148908-83.2024.8.16.6000]]</f>
        <v>0</v>
      </c>
      <c r="L462">
        <f>Tabela3[[#This Row],[SOCIOAMBIENTAL]]</f>
        <v>0</v>
      </c>
      <c r="M462">
        <f>Tabela3[[#This Row],[SUSTENTABILIDADE
https://portal.tjpr.jus.br/portletforms/frm.do?idFormulario=7430
0017859-16.2024.8.16.6000]]</f>
        <v>0</v>
      </c>
      <c r="N462">
        <f>Tabela3[[#This Row],[CURSO PARA MAGISTRADOS]]</f>
        <v>0</v>
      </c>
      <c r="O462">
        <f>Tabela3[[#This Row],[LIVRO DE REGISTRO]]</f>
        <v>0</v>
      </c>
      <c r="P462">
        <f>Tabela3[[#This Row],[DATA DO ULTIMO REGISTRO]]</f>
        <v>45733</v>
      </c>
      <c r="Q462">
        <f>Tabela3[[#This Row],[REG DE INSTRUTORES2]]</f>
        <v>0</v>
      </c>
      <c r="R462">
        <f>Tabela3[[#This Row],[REGISTRO DE INSTRUTORES NO SEI]]</f>
        <v>0</v>
      </c>
      <c r="S462">
        <f>Tabela3[[#This Row],[2021]]</f>
        <v>0</v>
      </c>
      <c r="T462">
        <f>Tabela3[[#This Row],[2022]]</f>
        <v>390</v>
      </c>
      <c r="U462">
        <f>Tabela3[[#This Row],[2023]]</f>
        <v>13</v>
      </c>
      <c r="V462">
        <f>Tabela3[[#This Row],[REGISTRO NO SEI/2024]]</f>
        <v>0</v>
      </c>
      <c r="W462">
        <f>Tabela3[[#This Row],[2024]]</f>
        <v>0</v>
      </c>
      <c r="X462">
        <f>Tabela3[[#This Row],[REGISTRO NO SEI/2025]]</f>
        <v>0</v>
      </c>
      <c r="Y462">
        <f>Tabela3[[#This Row],[TOTAL CERTIFICADOS EMITIDOS/2025]]</f>
        <v>2</v>
      </c>
      <c r="Z462">
        <f>Tabela3[[#This Row],[1º trim/2025]]</f>
        <v>2</v>
      </c>
      <c r="AA462">
        <f>Tabela3[[#This Row],[2º trim/2025]]</f>
        <v>0</v>
      </c>
      <c r="AB462">
        <f>Tabela3[[#This Row],[3º trim/2025]]</f>
        <v>0</v>
      </c>
      <c r="AC462">
        <f>Tabela3[[#This Row],[4º trim/2025]]</f>
        <v>0</v>
      </c>
    </row>
    <row r="463" spans="1:29" ht="45" x14ac:dyDescent="0.25">
      <c r="A463" s="293">
        <f>Tabela3[[#This Row],[MODALIDADE]]</f>
        <v>0</v>
      </c>
      <c r="B463" s="293">
        <f>Tabela3[[#This Row],[ID DA PLANILHA]]</f>
        <v>462</v>
      </c>
      <c r="C463" s="293">
        <f>Tabela3[[#This Row],[ANO]]</f>
        <v>2020</v>
      </c>
      <c r="D463" s="293" t="str">
        <f>Tabela3[[#This Row],[SEI]]</f>
        <v>0021108-14.2020.8.16.6000</v>
      </c>
      <c r="E463" s="294" t="str">
        <f>Tabela3[[#This Row],[NOME DO Curso]]</f>
        <v>Contratos Administrativos: enfoque para gestão, fiscalização, alteração e penalidades, formação e capacitação de fiscais e gestores de contratos com base na legislação do TJPR</v>
      </c>
      <c r="F463" s="294">
        <f>Tabela3[[#This Row],[NENHUMA CLASSIFICAÇÃO COPILOT]]</f>
        <v>0</v>
      </c>
      <c r="G463">
        <f>Tabela3[[#This Row],[Capacitação em Direitos Humanos, Gênero, Raça e Etnia; e em Depoimento Especial" - 0148945-13.2024.8.16.6000]]</f>
        <v>0</v>
      </c>
      <c r="H463">
        <f>Tabela3[[#This Row],[Justiça Restaurativa - 0148919-15.2024.8.16.6000]]</f>
        <v>0</v>
      </c>
      <c r="I463">
        <f>Tabela3[[#This Row],[Capacitação de Facilitadores 0148959-94.2024.8.16.6000]]</f>
        <v>0</v>
      </c>
      <c r="J463">
        <f>Tabela3[[#This Row],[Acessibilidade e Inclusão - 0148938-21.2024.8.16.6000]]</f>
        <v>0</v>
      </c>
      <c r="K463">
        <f>Tabela3[[#This Row],[Política de Prevenção e Enfrentamento do Assédio Moral, do Assédio Sexual e da Discriminação.0148908-83.2024.8.16.6000]]</f>
        <v>0</v>
      </c>
      <c r="L463">
        <f>Tabela3[[#This Row],[SOCIOAMBIENTAL]]</f>
        <v>0</v>
      </c>
      <c r="M463">
        <f>Tabela3[[#This Row],[SUSTENTABILIDADE
https://portal.tjpr.jus.br/portletforms/frm.do?idFormulario=7430
0017859-16.2024.8.16.6000]]</f>
        <v>0</v>
      </c>
      <c r="N463">
        <f>Tabela3[[#This Row],[CURSO PARA MAGISTRADOS]]</f>
        <v>0</v>
      </c>
      <c r="O463">
        <f>Tabela3[[#This Row],[LIVRO DE REGISTRO]]</f>
        <v>0</v>
      </c>
      <c r="P463">
        <f>Tabela3[[#This Row],[DATA DO ULTIMO REGISTRO]]</f>
        <v>45657</v>
      </c>
      <c r="Q463">
        <f>Tabela3[[#This Row],[REG DE INSTRUTORES2]]</f>
        <v>0</v>
      </c>
      <c r="R463">
        <f>Tabela3[[#This Row],[REGISTRO DE INSTRUTORES NO SEI]]</f>
        <v>0</v>
      </c>
      <c r="S463">
        <f>Tabela3[[#This Row],[2021]]</f>
        <v>0</v>
      </c>
      <c r="T463">
        <f>Tabela3[[#This Row],[2022]]</f>
        <v>437</v>
      </c>
      <c r="U463">
        <f>Tabela3[[#This Row],[2023]]</f>
        <v>7</v>
      </c>
      <c r="V463">
        <f>Tabela3[[#This Row],[REGISTRO NO SEI/2024]]</f>
        <v>0</v>
      </c>
      <c r="W463">
        <f>Tabela3[[#This Row],[2024]]</f>
        <v>0</v>
      </c>
      <c r="X463">
        <f>Tabela3[[#This Row],[REGISTRO NO SEI/2025]]</f>
        <v>7</v>
      </c>
      <c r="Y463">
        <f>Tabela3[[#This Row],[TOTAL CERTIFICADOS EMITIDOS/2025]]</f>
        <v>0</v>
      </c>
      <c r="Z463">
        <f>Tabela3[[#This Row],[1º trim/2025]]</f>
        <v>0</v>
      </c>
      <c r="AA463">
        <f>Tabela3[[#This Row],[2º trim/2025]]</f>
        <v>0</v>
      </c>
      <c r="AB463">
        <f>Tabela3[[#This Row],[3º trim/2025]]</f>
        <v>0</v>
      </c>
      <c r="AC463">
        <f>Tabela3[[#This Row],[4º trim/2025]]</f>
        <v>0</v>
      </c>
    </row>
    <row r="464" spans="1:29" x14ac:dyDescent="0.25">
      <c r="A464" s="293" t="str">
        <f>Tabela3[[#This Row],[MODALIDADE]]</f>
        <v>autoinstrucional</v>
      </c>
      <c r="B464" s="293">
        <f>Tabela3[[#This Row],[ID DA PLANILHA]]</f>
        <v>463</v>
      </c>
      <c r="C464" s="293">
        <f>Tabela3[[#This Row],[ANO]]</f>
        <v>2020</v>
      </c>
      <c r="D464" s="293" t="str">
        <f>Tabela3[[#This Row],[SEI]]</f>
        <v>0030036-51.2020.8.16.6000</v>
      </c>
      <c r="E464" s="294" t="str">
        <f>Tabela3[[#This Row],[NOME DO Curso]]</f>
        <v>Tríade da Felicidade</v>
      </c>
      <c r="F464" s="294" t="str">
        <f>Tabela3[[#This Row],[NENHUMA CLASSIFICAÇÃO COPILOT]]</f>
        <v>COPILOT</v>
      </c>
      <c r="G464">
        <f>Tabela3[[#This Row],[Capacitação em Direitos Humanos, Gênero, Raça e Etnia; e em Depoimento Especial" - 0148945-13.2024.8.16.6000]]</f>
        <v>0</v>
      </c>
      <c r="H464">
        <f>Tabela3[[#This Row],[Justiça Restaurativa - 0148919-15.2024.8.16.6000]]</f>
        <v>0</v>
      </c>
      <c r="I464">
        <f>Tabela3[[#This Row],[Capacitação de Facilitadores 0148959-94.2024.8.16.6000]]</f>
        <v>0</v>
      </c>
      <c r="J464" t="str">
        <f>Tabela3[[#This Row],[Acessibilidade e Inclusão - 0148938-21.2024.8.16.6000]]</f>
        <v>COPILOT - Acessibilidade comunicacional.</v>
      </c>
      <c r="K464">
        <f>Tabela3[[#This Row],[Política de Prevenção e Enfrentamento do Assédio Moral, do Assédio Sexual e da Discriminação.0148908-83.2024.8.16.6000]]</f>
        <v>0</v>
      </c>
      <c r="L464">
        <f>Tabela3[[#This Row],[SOCIOAMBIENTAL]]</f>
        <v>0</v>
      </c>
      <c r="M464">
        <f>Tabela3[[#This Row],[SUSTENTABILIDADE
https://portal.tjpr.jus.br/portletforms/frm.do?idFormulario=7430
0017859-16.2024.8.16.6000]]</f>
        <v>0</v>
      </c>
      <c r="N464">
        <f>Tabela3[[#This Row],[CURSO PARA MAGISTRADOS]]</f>
        <v>0</v>
      </c>
      <c r="O464" t="str">
        <f>Tabela3[[#This Row],[LIVRO DE REGISTRO]]</f>
        <v>1 - LISTA GERAL_2020 A ...</v>
      </c>
      <c r="P464">
        <f>Tabela3[[#This Row],[DATA DO ULTIMO REGISTRO]]</f>
        <v>45734</v>
      </c>
      <c r="Q464">
        <f>Tabela3[[#This Row],[REG DE INSTRUTORES2]]</f>
        <v>0</v>
      </c>
      <c r="R464">
        <f>Tabela3[[#This Row],[REGISTRO DE INSTRUTORES NO SEI]]</f>
        <v>0</v>
      </c>
      <c r="S464">
        <f>Tabela3[[#This Row],[2021]]</f>
        <v>0</v>
      </c>
      <c r="T464">
        <f>Tabela3[[#This Row],[2022]]</f>
        <v>1427</v>
      </c>
      <c r="U464">
        <f>Tabela3[[#This Row],[2023]]</f>
        <v>266</v>
      </c>
      <c r="V464" t="str">
        <f>Tabela3[[#This Row],[REGISTRO NO SEI/2024]]</f>
        <v>Livro Registro_2024 (11336243)</v>
      </c>
      <c r="W464">
        <f>Tabela3[[#This Row],[2024]]</f>
        <v>461</v>
      </c>
      <c r="X464">
        <f>Tabela3[[#This Row],[REGISTRO NO SEI/2025]]</f>
        <v>0</v>
      </c>
      <c r="Y464">
        <f>Tabela3[[#This Row],[TOTAL CERTIFICADOS EMITIDOS/2025]]</f>
        <v>16</v>
      </c>
      <c r="Z464">
        <f>Tabela3[[#This Row],[1º trim/2025]]</f>
        <v>16</v>
      </c>
      <c r="AA464">
        <f>Tabela3[[#This Row],[2º trim/2025]]</f>
        <v>0</v>
      </c>
      <c r="AB464">
        <f>Tabela3[[#This Row],[3º trim/2025]]</f>
        <v>0</v>
      </c>
      <c r="AC464">
        <f>Tabela3[[#This Row],[4º trim/2025]]</f>
        <v>0</v>
      </c>
    </row>
    <row r="465" spans="1:29" x14ac:dyDescent="0.25">
      <c r="A465" s="293" t="str">
        <f>Tabela3[[#This Row],[MODALIDADE]]</f>
        <v>autoinstrucional</v>
      </c>
      <c r="B465" s="293">
        <f>Tabela3[[#This Row],[ID DA PLANILHA]]</f>
        <v>464</v>
      </c>
      <c r="C465" s="293">
        <f>Tabela3[[#This Row],[ANO]]</f>
        <v>2020</v>
      </c>
      <c r="D465" s="293" t="str">
        <f>Tabela3[[#This Row],[SEI]]</f>
        <v>0033257-81.2016.8.16.6000</v>
      </c>
      <c r="E465" s="294" t="str">
        <f>Tabela3[[#This Row],[NOME DO Curso]]</f>
        <v>Nome Social - Identidade, Reconhecimento e Memória</v>
      </c>
      <c r="F465" s="294">
        <f>Tabela3[[#This Row],[NENHUMA CLASSIFICAÇÃO COPILOT]]</f>
        <v>0</v>
      </c>
      <c r="G465">
        <f>Tabela3[[#This Row],[Capacitação em Direitos Humanos, Gênero, Raça e Etnia; e em Depoimento Especial" - 0148945-13.2024.8.16.6000]]</f>
        <v>0</v>
      </c>
      <c r="H465">
        <f>Tabela3[[#This Row],[Justiça Restaurativa - 0148919-15.2024.8.16.6000]]</f>
        <v>0</v>
      </c>
      <c r="I465">
        <f>Tabela3[[#This Row],[Capacitação de Facilitadores 0148959-94.2024.8.16.6000]]</f>
        <v>0</v>
      </c>
      <c r="J465" t="str">
        <f>Tabela3[[#This Row],[Acessibilidade e Inclusão - 0148938-21.2024.8.16.6000]]</f>
        <v>COPILOT - Acessibilidade comunicacional.</v>
      </c>
      <c r="K465">
        <f>Tabela3[[#This Row],[Política de Prevenção e Enfrentamento do Assédio Moral, do Assédio Sexual e da Discriminação.0148908-83.2024.8.16.6000]]</f>
        <v>0</v>
      </c>
      <c r="L465">
        <f>Tabela3[[#This Row],[SOCIOAMBIENTAL]]</f>
        <v>0</v>
      </c>
      <c r="M465" t="str">
        <f>Tabela3[[#This Row],[SUSTENTABILIDADE
https://portal.tjpr.jus.br/portletforms/frm.do?idFormulario=7430
0017859-16.2024.8.16.6000]]</f>
        <v>Equidade e diversidade</v>
      </c>
      <c r="N465">
        <f>Tabela3[[#This Row],[CURSO PARA MAGISTRADOS]]</f>
        <v>0</v>
      </c>
      <c r="O465" t="str">
        <f>Tabela3[[#This Row],[LIVRO DE REGISTRO]]</f>
        <v>1 - LISTA GERAL_2020 A ...</v>
      </c>
      <c r="P465">
        <f>Tabela3[[#This Row],[DATA DO ULTIMO REGISTRO]]</f>
        <v>45763</v>
      </c>
      <c r="Q465">
        <f>Tabela3[[#This Row],[REG DE INSTRUTORES2]]</f>
        <v>0</v>
      </c>
      <c r="R465">
        <f>Tabela3[[#This Row],[REGISTRO DE INSTRUTORES NO SEI]]</f>
        <v>0</v>
      </c>
      <c r="S465">
        <f>Tabela3[[#This Row],[2021]]</f>
        <v>0</v>
      </c>
      <c r="T465">
        <f>Tabela3[[#This Row],[2022]]</f>
        <v>912</v>
      </c>
      <c r="U465">
        <f>Tabela3[[#This Row],[2023]]</f>
        <v>160</v>
      </c>
      <c r="V465" t="str">
        <f>Tabela3[[#This Row],[REGISTRO NO SEI/2024]]</f>
        <v>Livro Registro_2024 (11334416)</v>
      </c>
      <c r="W465">
        <f>Tabela3[[#This Row],[2024]]</f>
        <v>314</v>
      </c>
      <c r="X465">
        <f>Tabela3[[#This Row],[REGISTRO NO SEI/2025]]</f>
        <v>0</v>
      </c>
      <c r="Y465">
        <f>Tabela3[[#This Row],[TOTAL CERTIFICADOS EMITIDOS/2025]]</f>
        <v>25</v>
      </c>
      <c r="Z465">
        <f>Tabela3[[#This Row],[1º trim/2025]]</f>
        <v>18</v>
      </c>
      <c r="AA465">
        <f>Tabela3[[#This Row],[2º trim/2025]]</f>
        <v>7</v>
      </c>
      <c r="AB465">
        <f>Tabela3[[#This Row],[3º trim/2025]]</f>
        <v>0</v>
      </c>
      <c r="AC465">
        <f>Tabela3[[#This Row],[4º trim/2025]]</f>
        <v>0</v>
      </c>
    </row>
    <row r="466" spans="1:29" x14ac:dyDescent="0.25">
      <c r="A466" s="293">
        <f>Tabela3[[#This Row],[MODALIDADE]]</f>
        <v>0</v>
      </c>
      <c r="B466" s="293">
        <f>Tabela3[[#This Row],[ID DA PLANILHA]]</f>
        <v>465</v>
      </c>
      <c r="C466" s="293">
        <f>Tabela3[[#This Row],[ANO]]</f>
        <v>2020</v>
      </c>
      <c r="D466" s="293" t="str">
        <f>Tabela3[[#This Row],[SEI]]</f>
        <v>0038537-62.2018.8.16.6000</v>
      </c>
      <c r="E466" s="294" t="str">
        <f>Tabela3[[#This Row],[NOME DO Curso]]</f>
        <v>Curso de Justiça Restaurativa</v>
      </c>
      <c r="F466" s="294">
        <f>Tabela3[[#This Row],[NENHUMA CLASSIFICAÇÃO COPILOT]]</f>
        <v>0</v>
      </c>
      <c r="G466">
        <f>Tabela3[[#This Row],[Capacitação em Direitos Humanos, Gênero, Raça e Etnia; e em Depoimento Especial" - 0148945-13.2024.8.16.6000]]</f>
        <v>0</v>
      </c>
      <c r="H466" t="str">
        <f>Tabela3[[#This Row],[Justiça Restaurativa - 0148919-15.2024.8.16.6000]]</f>
        <v>SIM</v>
      </c>
      <c r="I466">
        <f>Tabela3[[#This Row],[Capacitação de Facilitadores 0148959-94.2024.8.16.6000]]</f>
        <v>0</v>
      </c>
      <c r="J466">
        <f>Tabela3[[#This Row],[Acessibilidade e Inclusão - 0148938-21.2024.8.16.6000]]</f>
        <v>0</v>
      </c>
      <c r="K466">
        <f>Tabela3[[#This Row],[Política de Prevenção e Enfrentamento do Assédio Moral, do Assédio Sexual e da Discriminação.0148908-83.2024.8.16.6000]]</f>
        <v>0</v>
      </c>
      <c r="L466">
        <f>Tabela3[[#This Row],[SOCIOAMBIENTAL]]</f>
        <v>0</v>
      </c>
      <c r="M466">
        <f>Tabela3[[#This Row],[SUSTENTABILIDADE
https://portal.tjpr.jus.br/portletforms/frm.do?idFormulario=7430
0017859-16.2024.8.16.6000]]</f>
        <v>0</v>
      </c>
      <c r="N466">
        <f>Tabela3[[#This Row],[CURSO PARA MAGISTRADOS]]</f>
        <v>0</v>
      </c>
      <c r="O466">
        <f>Tabela3[[#This Row],[LIVRO DE REGISTRO]]</f>
        <v>0</v>
      </c>
      <c r="P466">
        <f>Tabela3[[#This Row],[DATA DO ULTIMO REGISTRO]]</f>
        <v>0</v>
      </c>
      <c r="Q466">
        <f>Tabela3[[#This Row],[REG DE INSTRUTORES2]]</f>
        <v>0</v>
      </c>
      <c r="R466">
        <f>Tabela3[[#This Row],[REGISTRO DE INSTRUTORES NO SEI]]</f>
        <v>0</v>
      </c>
      <c r="S466">
        <f>Tabela3[[#This Row],[2021]]</f>
        <v>0</v>
      </c>
      <c r="T466">
        <f>Tabela3[[#This Row],[2022]]</f>
        <v>0</v>
      </c>
      <c r="U466">
        <f>Tabela3[[#This Row],[2023]]</f>
        <v>0</v>
      </c>
      <c r="V466">
        <f>Tabela3[[#This Row],[REGISTRO NO SEI/2024]]</f>
        <v>0</v>
      </c>
      <c r="W466">
        <f>Tabela3[[#This Row],[2024]]</f>
        <v>0</v>
      </c>
      <c r="X466">
        <f>Tabela3[[#This Row],[REGISTRO NO SEI/2025]]</f>
        <v>0</v>
      </c>
      <c r="Y466">
        <f>Tabela3[[#This Row],[TOTAL CERTIFICADOS EMITIDOS/2025]]</f>
        <v>0</v>
      </c>
      <c r="Z466">
        <f>Tabela3[[#This Row],[1º trim/2025]]</f>
        <v>0</v>
      </c>
      <c r="AA466">
        <f>Tabela3[[#This Row],[2º trim/2025]]</f>
        <v>0</v>
      </c>
      <c r="AB466">
        <f>Tabela3[[#This Row],[3º trim/2025]]</f>
        <v>0</v>
      </c>
      <c r="AC466">
        <f>Tabela3[[#This Row],[4º trim/2025]]</f>
        <v>0</v>
      </c>
    </row>
    <row r="467" spans="1:29" ht="30" x14ac:dyDescent="0.25">
      <c r="A467" s="293">
        <f>Tabela3[[#This Row],[MODALIDADE]]</f>
        <v>0</v>
      </c>
      <c r="B467" s="293">
        <f>Tabela3[[#This Row],[ID DA PLANILHA]]</f>
        <v>466</v>
      </c>
      <c r="C467" s="293">
        <f>Tabela3[[#This Row],[ANO]]</f>
        <v>2020</v>
      </c>
      <c r="D467" s="293" t="str">
        <f>Tabela3[[#This Row],[SEI]]</f>
        <v>0041236-55.2020.8.16.6000</v>
      </c>
      <c r="E467" s="294" t="str">
        <f>Tabela3[[#This Row],[NOME DO Curso]]</f>
        <v>Webinário “Justiça em tempos de pandemia: do cárcere ao resgate do ser humano”</v>
      </c>
      <c r="F467" s="294">
        <f>Tabela3[[#This Row],[NENHUMA CLASSIFICAÇÃO COPILOT]]</f>
        <v>0</v>
      </c>
      <c r="G467">
        <f>Tabela3[[#This Row],[Capacitação em Direitos Humanos, Gênero, Raça e Etnia; e em Depoimento Especial" - 0148945-13.2024.8.16.6000]]</f>
        <v>0</v>
      </c>
      <c r="H467">
        <f>Tabela3[[#This Row],[Justiça Restaurativa - 0148919-15.2024.8.16.6000]]</f>
        <v>0</v>
      </c>
      <c r="I467">
        <f>Tabela3[[#This Row],[Capacitação de Facilitadores 0148959-94.2024.8.16.6000]]</f>
        <v>0</v>
      </c>
      <c r="J467">
        <f>Tabela3[[#This Row],[Acessibilidade e Inclusão - 0148938-21.2024.8.16.6000]]</f>
        <v>0</v>
      </c>
      <c r="K467">
        <f>Tabela3[[#This Row],[Política de Prevenção e Enfrentamento do Assédio Moral, do Assédio Sexual e da Discriminação.0148908-83.2024.8.16.6000]]</f>
        <v>0</v>
      </c>
      <c r="L467">
        <f>Tabela3[[#This Row],[SOCIOAMBIENTAL]]</f>
        <v>0</v>
      </c>
      <c r="M467">
        <f>Tabela3[[#This Row],[SUSTENTABILIDADE
https://portal.tjpr.jus.br/portletforms/frm.do?idFormulario=7430
0017859-16.2024.8.16.6000]]</f>
        <v>0</v>
      </c>
      <c r="N467">
        <f>Tabela3[[#This Row],[CURSO PARA MAGISTRADOS]]</f>
        <v>0</v>
      </c>
      <c r="O467">
        <f>Tabela3[[#This Row],[LIVRO DE REGISTRO]]</f>
        <v>0</v>
      </c>
      <c r="P467">
        <f>Tabela3[[#This Row],[DATA DO ULTIMO REGISTRO]]</f>
        <v>44099</v>
      </c>
      <c r="Q467">
        <f>Tabela3[[#This Row],[REG DE INSTRUTORES2]]</f>
        <v>0</v>
      </c>
      <c r="R467">
        <f>Tabela3[[#This Row],[REGISTRO DE INSTRUTORES NO SEI]]</f>
        <v>0</v>
      </c>
      <c r="S467">
        <f>Tabela3[[#This Row],[2021]]</f>
        <v>0</v>
      </c>
      <c r="T467">
        <f>Tabela3[[#This Row],[2022]]</f>
        <v>0</v>
      </c>
      <c r="U467">
        <f>Tabela3[[#This Row],[2023]]</f>
        <v>0</v>
      </c>
      <c r="V467">
        <f>Tabela3[[#This Row],[REGISTRO NO SEI/2024]]</f>
        <v>0</v>
      </c>
      <c r="W467">
        <f>Tabela3[[#This Row],[2024]]</f>
        <v>0</v>
      </c>
      <c r="X467">
        <f>Tabela3[[#This Row],[REGISTRO NO SEI/2025]]</f>
        <v>0</v>
      </c>
      <c r="Y467">
        <f>Tabela3[[#This Row],[TOTAL CERTIFICADOS EMITIDOS/2025]]</f>
        <v>0</v>
      </c>
      <c r="Z467">
        <f>Tabela3[[#This Row],[1º trim/2025]]</f>
        <v>0</v>
      </c>
      <c r="AA467">
        <f>Tabela3[[#This Row],[2º trim/2025]]</f>
        <v>0</v>
      </c>
      <c r="AB467">
        <f>Tabela3[[#This Row],[3º trim/2025]]</f>
        <v>0</v>
      </c>
      <c r="AC467">
        <f>Tabela3[[#This Row],[4º trim/2025]]</f>
        <v>0</v>
      </c>
    </row>
    <row r="468" spans="1:29" x14ac:dyDescent="0.25">
      <c r="A468" s="293">
        <f>Tabela3[[#This Row],[MODALIDADE]]</f>
        <v>0</v>
      </c>
      <c r="B468" s="293">
        <f>Tabela3[[#This Row],[ID DA PLANILHA]]</f>
        <v>467</v>
      </c>
      <c r="C468" s="293">
        <f>Tabela3[[#This Row],[ANO]]</f>
        <v>2020</v>
      </c>
      <c r="D468" s="293" t="str">
        <f>Tabela3[[#This Row],[SEI]]</f>
        <v>0041495-50.2020.8.16.6000</v>
      </c>
      <c r="E468" s="294" t="str">
        <f>Tabela3[[#This Row],[NOME DO Curso]]</f>
        <v>4º Encontro de Gestão Judiciária Sustentável</v>
      </c>
      <c r="F468" s="294">
        <f>Tabela3[[#This Row],[NENHUMA CLASSIFICAÇÃO COPILOT]]</f>
        <v>0</v>
      </c>
      <c r="G468">
        <f>Tabela3[[#This Row],[Capacitação em Direitos Humanos, Gênero, Raça e Etnia; e em Depoimento Especial" - 0148945-13.2024.8.16.6000]]</f>
        <v>0</v>
      </c>
      <c r="H468">
        <f>Tabela3[[#This Row],[Justiça Restaurativa - 0148919-15.2024.8.16.6000]]</f>
        <v>0</v>
      </c>
      <c r="I468">
        <f>Tabela3[[#This Row],[Capacitação de Facilitadores 0148959-94.2024.8.16.6000]]</f>
        <v>0</v>
      </c>
      <c r="J468">
        <f>Tabela3[[#This Row],[Acessibilidade e Inclusão - 0148938-21.2024.8.16.6000]]</f>
        <v>0</v>
      </c>
      <c r="K468">
        <f>Tabela3[[#This Row],[Política de Prevenção e Enfrentamento do Assédio Moral, do Assédio Sexual e da Discriminação.0148908-83.2024.8.16.6000]]</f>
        <v>0</v>
      </c>
      <c r="L468">
        <f>Tabela3[[#This Row],[SOCIOAMBIENTAL]]</f>
        <v>0</v>
      </c>
      <c r="M468" t="str">
        <f>Tabela3[[#This Row],[SUSTENTABILIDADE
https://portal.tjpr.jus.br/portletforms/frm.do?idFormulario=7430
0017859-16.2024.8.16.6000]]</f>
        <v>sustentabilidade</v>
      </c>
      <c r="N468">
        <f>Tabela3[[#This Row],[CURSO PARA MAGISTRADOS]]</f>
        <v>0</v>
      </c>
      <c r="O468">
        <f>Tabela3[[#This Row],[LIVRO DE REGISTRO]]</f>
        <v>0</v>
      </c>
      <c r="P468">
        <f>Tabela3[[#This Row],[DATA DO ULTIMO REGISTRO]]</f>
        <v>44109</v>
      </c>
      <c r="Q468">
        <f>Tabela3[[#This Row],[REG DE INSTRUTORES2]]</f>
        <v>0</v>
      </c>
      <c r="R468">
        <f>Tabela3[[#This Row],[REGISTRO DE INSTRUTORES NO SEI]]</f>
        <v>0</v>
      </c>
      <c r="S468">
        <f>Tabela3[[#This Row],[2021]]</f>
        <v>0</v>
      </c>
      <c r="T468">
        <f>Tabela3[[#This Row],[2022]]</f>
        <v>0</v>
      </c>
      <c r="U468">
        <f>Tabela3[[#This Row],[2023]]</f>
        <v>0</v>
      </c>
      <c r="V468">
        <f>Tabela3[[#This Row],[REGISTRO NO SEI/2024]]</f>
        <v>0</v>
      </c>
      <c r="W468">
        <f>Tabela3[[#This Row],[2024]]</f>
        <v>0</v>
      </c>
      <c r="X468">
        <f>Tabela3[[#This Row],[REGISTRO NO SEI/2025]]</f>
        <v>0</v>
      </c>
      <c r="Y468">
        <f>Tabela3[[#This Row],[TOTAL CERTIFICADOS EMITIDOS/2025]]</f>
        <v>0</v>
      </c>
      <c r="Z468">
        <f>Tabela3[[#This Row],[1º trim/2025]]</f>
        <v>0</v>
      </c>
      <c r="AA468">
        <f>Tabela3[[#This Row],[2º trim/2025]]</f>
        <v>0</v>
      </c>
      <c r="AB468">
        <f>Tabela3[[#This Row],[3º trim/2025]]</f>
        <v>0</v>
      </c>
      <c r="AC468">
        <f>Tabela3[[#This Row],[4º trim/2025]]</f>
        <v>0</v>
      </c>
    </row>
    <row r="469" spans="1:29" x14ac:dyDescent="0.25">
      <c r="A469" s="293">
        <f>Tabela3[[#This Row],[MODALIDADE]]</f>
        <v>0</v>
      </c>
      <c r="B469" s="293">
        <f>Tabela3[[#This Row],[ID DA PLANILHA]]</f>
        <v>468</v>
      </c>
      <c r="C469" s="293">
        <f>Tabela3[[#This Row],[ANO]]</f>
        <v>2020</v>
      </c>
      <c r="D469" s="293" t="str">
        <f>Tabela3[[#This Row],[SEI]]</f>
        <v>0041567-71.2019.8.16.6000</v>
      </c>
      <c r="E469" s="294" t="str">
        <f>Tabela3[[#This Row],[NOME DO Curso]]</f>
        <v>teórico de Brigadista de Incêndio - pratico</v>
      </c>
      <c r="F469" s="294">
        <f>Tabela3[[#This Row],[NENHUMA CLASSIFICAÇÃO COPILOT]]</f>
        <v>0</v>
      </c>
      <c r="G469">
        <f>Tabela3[[#This Row],[Capacitação em Direitos Humanos, Gênero, Raça e Etnia; e em Depoimento Especial" - 0148945-13.2024.8.16.6000]]</f>
        <v>0</v>
      </c>
      <c r="H469">
        <f>Tabela3[[#This Row],[Justiça Restaurativa - 0148919-15.2024.8.16.6000]]</f>
        <v>0</v>
      </c>
      <c r="I469">
        <f>Tabela3[[#This Row],[Capacitação de Facilitadores 0148959-94.2024.8.16.6000]]</f>
        <v>0</v>
      </c>
      <c r="J469">
        <f>Tabela3[[#This Row],[Acessibilidade e Inclusão - 0148938-21.2024.8.16.6000]]</f>
        <v>0</v>
      </c>
      <c r="K469">
        <f>Tabela3[[#This Row],[Política de Prevenção e Enfrentamento do Assédio Moral, do Assédio Sexual e da Discriminação.0148908-83.2024.8.16.6000]]</f>
        <v>0</v>
      </c>
      <c r="L469">
        <f>Tabela3[[#This Row],[SOCIOAMBIENTAL]]</f>
        <v>0</v>
      </c>
      <c r="M469">
        <f>Tabela3[[#This Row],[SUSTENTABILIDADE
https://portal.tjpr.jus.br/portletforms/frm.do?idFormulario=7430
0017859-16.2024.8.16.6000]]</f>
        <v>0</v>
      </c>
      <c r="N469">
        <f>Tabela3[[#This Row],[CURSO PARA MAGISTRADOS]]</f>
        <v>0</v>
      </c>
      <c r="O469">
        <f>Tabela3[[#This Row],[LIVRO DE REGISTRO]]</f>
        <v>0</v>
      </c>
      <c r="P469">
        <f>Tabela3[[#This Row],[DATA DO ULTIMO REGISTRO]]</f>
        <v>43930</v>
      </c>
      <c r="Q469">
        <f>Tabela3[[#This Row],[REG DE INSTRUTORES2]]</f>
        <v>0</v>
      </c>
      <c r="R469">
        <f>Tabela3[[#This Row],[REGISTRO DE INSTRUTORES NO SEI]]</f>
        <v>0</v>
      </c>
      <c r="S469">
        <f>Tabela3[[#This Row],[2021]]</f>
        <v>0</v>
      </c>
      <c r="T469">
        <f>Tabela3[[#This Row],[2022]]</f>
        <v>0</v>
      </c>
      <c r="U469">
        <f>Tabela3[[#This Row],[2023]]</f>
        <v>0</v>
      </c>
      <c r="V469">
        <f>Tabela3[[#This Row],[REGISTRO NO SEI/2024]]</f>
        <v>0</v>
      </c>
      <c r="W469">
        <f>Tabela3[[#This Row],[2024]]</f>
        <v>0</v>
      </c>
      <c r="X469">
        <f>Tabela3[[#This Row],[REGISTRO NO SEI/2025]]</f>
        <v>0</v>
      </c>
      <c r="Y469">
        <f>Tabela3[[#This Row],[TOTAL CERTIFICADOS EMITIDOS/2025]]</f>
        <v>0</v>
      </c>
      <c r="Z469">
        <f>Tabela3[[#This Row],[1º trim/2025]]</f>
        <v>0</v>
      </c>
      <c r="AA469">
        <f>Tabela3[[#This Row],[2º trim/2025]]</f>
        <v>0</v>
      </c>
      <c r="AB469">
        <f>Tabela3[[#This Row],[3º trim/2025]]</f>
        <v>0</v>
      </c>
      <c r="AC469">
        <f>Tabela3[[#This Row],[4º trim/2025]]</f>
        <v>0</v>
      </c>
    </row>
    <row r="470" spans="1:29" x14ac:dyDescent="0.25">
      <c r="A470" s="293">
        <f>Tabela3[[#This Row],[MODALIDADE]]</f>
        <v>0</v>
      </c>
      <c r="B470" s="293">
        <f>Tabela3[[#This Row],[ID DA PLANILHA]]</f>
        <v>469</v>
      </c>
      <c r="C470" s="293">
        <f>Tabela3[[#This Row],[ANO]]</f>
        <v>2020</v>
      </c>
      <c r="D470" s="293" t="str">
        <f>Tabela3[[#This Row],[SEI]]</f>
        <v>0045261-48.2019.8.16.6000</v>
      </c>
      <c r="E470" s="294" t="str">
        <f>Tabela3[[#This Row],[NOME DO Curso]]</f>
        <v>Curso DE CAPACITAÇÃO DE MEDIADORES E CONCILIADORES JUDICIAIS</v>
      </c>
      <c r="F470" s="294">
        <f>Tabela3[[#This Row],[NENHUMA CLASSIFICAÇÃO COPILOT]]</f>
        <v>0</v>
      </c>
      <c r="G470">
        <f>Tabela3[[#This Row],[Capacitação em Direitos Humanos, Gênero, Raça e Etnia; e em Depoimento Especial" - 0148945-13.2024.8.16.6000]]</f>
        <v>0</v>
      </c>
      <c r="H470">
        <f>Tabela3[[#This Row],[Justiça Restaurativa - 0148919-15.2024.8.16.6000]]</f>
        <v>0</v>
      </c>
      <c r="I470">
        <f>Tabela3[[#This Row],[Capacitação de Facilitadores 0148959-94.2024.8.16.6000]]</f>
        <v>0</v>
      </c>
      <c r="J470">
        <f>Tabela3[[#This Row],[Acessibilidade e Inclusão - 0148938-21.2024.8.16.6000]]</f>
        <v>0</v>
      </c>
      <c r="K470">
        <f>Tabela3[[#This Row],[Política de Prevenção e Enfrentamento do Assédio Moral, do Assédio Sexual e da Discriminação.0148908-83.2024.8.16.6000]]</f>
        <v>0</v>
      </c>
      <c r="L470">
        <f>Tabela3[[#This Row],[SOCIOAMBIENTAL]]</f>
        <v>0</v>
      </c>
      <c r="M470">
        <f>Tabela3[[#This Row],[SUSTENTABILIDADE
https://portal.tjpr.jus.br/portletforms/frm.do?idFormulario=7430
0017859-16.2024.8.16.6000]]</f>
        <v>0</v>
      </c>
      <c r="N470">
        <f>Tabela3[[#This Row],[CURSO PARA MAGISTRADOS]]</f>
        <v>0</v>
      </c>
      <c r="O470">
        <f>Tabela3[[#This Row],[LIVRO DE REGISTRO]]</f>
        <v>0</v>
      </c>
      <c r="P470">
        <f>Tabela3[[#This Row],[DATA DO ULTIMO REGISTRO]]</f>
        <v>43893</v>
      </c>
      <c r="Q470">
        <f>Tabela3[[#This Row],[REG DE INSTRUTORES2]]</f>
        <v>0</v>
      </c>
      <c r="R470">
        <f>Tabela3[[#This Row],[REGISTRO DE INSTRUTORES NO SEI]]</f>
        <v>0</v>
      </c>
      <c r="S470">
        <f>Tabela3[[#This Row],[2021]]</f>
        <v>0</v>
      </c>
      <c r="T470">
        <f>Tabela3[[#This Row],[2022]]</f>
        <v>0</v>
      </c>
      <c r="U470">
        <f>Tabela3[[#This Row],[2023]]</f>
        <v>0</v>
      </c>
      <c r="V470">
        <f>Tabela3[[#This Row],[REGISTRO NO SEI/2024]]</f>
        <v>0</v>
      </c>
      <c r="W470">
        <f>Tabela3[[#This Row],[2024]]</f>
        <v>0</v>
      </c>
      <c r="X470">
        <f>Tabela3[[#This Row],[REGISTRO NO SEI/2025]]</f>
        <v>0</v>
      </c>
      <c r="Y470">
        <f>Tabela3[[#This Row],[TOTAL CERTIFICADOS EMITIDOS/2025]]</f>
        <v>0</v>
      </c>
      <c r="Z470">
        <f>Tabela3[[#This Row],[1º trim/2025]]</f>
        <v>0</v>
      </c>
      <c r="AA470">
        <f>Tabela3[[#This Row],[2º trim/2025]]</f>
        <v>0</v>
      </c>
      <c r="AB470">
        <f>Tabela3[[#This Row],[3º trim/2025]]</f>
        <v>0</v>
      </c>
      <c r="AC470">
        <f>Tabela3[[#This Row],[4º trim/2025]]</f>
        <v>0</v>
      </c>
    </row>
    <row r="471" spans="1:29" x14ac:dyDescent="0.25">
      <c r="A471" s="293">
        <f>Tabela3[[#This Row],[MODALIDADE]]</f>
        <v>0</v>
      </c>
      <c r="B471" s="293">
        <f>Tabela3[[#This Row],[ID DA PLANILHA]]</f>
        <v>470</v>
      </c>
      <c r="C471" s="293">
        <f>Tabela3[[#This Row],[ANO]]</f>
        <v>2020</v>
      </c>
      <c r="D471" s="293" t="str">
        <f>Tabela3[[#This Row],[SEI]]</f>
        <v>0045388-49.2020.8.16.6000</v>
      </c>
      <c r="E471" s="294" t="str">
        <f>Tabela3[[#This Row],[NOME DO Curso]]</f>
        <v>miniCurso “Conhecendo a Justiça Restaurativa”</v>
      </c>
      <c r="F471" s="294">
        <f>Tabela3[[#This Row],[NENHUMA CLASSIFICAÇÃO COPILOT]]</f>
        <v>0</v>
      </c>
      <c r="G471">
        <f>Tabela3[[#This Row],[Capacitação em Direitos Humanos, Gênero, Raça e Etnia; e em Depoimento Especial" - 0148945-13.2024.8.16.6000]]</f>
        <v>0</v>
      </c>
      <c r="H471" t="str">
        <f>Tabela3[[#This Row],[Justiça Restaurativa - 0148919-15.2024.8.16.6000]]</f>
        <v>JR</v>
      </c>
      <c r="I471">
        <f>Tabela3[[#This Row],[Capacitação de Facilitadores 0148959-94.2024.8.16.6000]]</f>
        <v>0</v>
      </c>
      <c r="J471">
        <f>Tabela3[[#This Row],[Acessibilidade e Inclusão - 0148938-21.2024.8.16.6000]]</f>
        <v>0</v>
      </c>
      <c r="K471">
        <f>Tabela3[[#This Row],[Política de Prevenção e Enfrentamento do Assédio Moral, do Assédio Sexual e da Discriminação.0148908-83.2024.8.16.6000]]</f>
        <v>0</v>
      </c>
      <c r="L471">
        <f>Tabela3[[#This Row],[SOCIOAMBIENTAL]]</f>
        <v>0</v>
      </c>
      <c r="M471">
        <f>Tabela3[[#This Row],[SUSTENTABILIDADE
https://portal.tjpr.jus.br/portletforms/frm.do?idFormulario=7430
0017859-16.2024.8.16.6000]]</f>
        <v>0</v>
      </c>
      <c r="N471">
        <f>Tabela3[[#This Row],[CURSO PARA MAGISTRADOS]]</f>
        <v>0</v>
      </c>
      <c r="O471">
        <f>Tabela3[[#This Row],[LIVRO DE REGISTRO]]</f>
        <v>0</v>
      </c>
      <c r="P471">
        <f>Tabela3[[#This Row],[DATA DO ULTIMO REGISTRO]]</f>
        <v>44096</v>
      </c>
      <c r="Q471">
        <f>Tabela3[[#This Row],[REG DE INSTRUTORES2]]</f>
        <v>0</v>
      </c>
      <c r="R471">
        <f>Tabela3[[#This Row],[REGISTRO DE INSTRUTORES NO SEI]]</f>
        <v>0</v>
      </c>
      <c r="S471">
        <f>Tabela3[[#This Row],[2021]]</f>
        <v>0</v>
      </c>
      <c r="T471">
        <f>Tabela3[[#This Row],[2022]]</f>
        <v>0</v>
      </c>
      <c r="U471">
        <f>Tabela3[[#This Row],[2023]]</f>
        <v>0</v>
      </c>
      <c r="V471">
        <f>Tabela3[[#This Row],[REGISTRO NO SEI/2024]]</f>
        <v>0</v>
      </c>
      <c r="W471">
        <f>Tabela3[[#This Row],[2024]]</f>
        <v>0</v>
      </c>
      <c r="X471">
        <f>Tabela3[[#This Row],[REGISTRO NO SEI/2025]]</f>
        <v>0</v>
      </c>
      <c r="Y471">
        <f>Tabela3[[#This Row],[TOTAL CERTIFICADOS EMITIDOS/2025]]</f>
        <v>0</v>
      </c>
      <c r="Z471">
        <f>Tabela3[[#This Row],[1º trim/2025]]</f>
        <v>0</v>
      </c>
      <c r="AA471">
        <f>Tabela3[[#This Row],[2º trim/2025]]</f>
        <v>0</v>
      </c>
      <c r="AB471">
        <f>Tabela3[[#This Row],[3º trim/2025]]</f>
        <v>0</v>
      </c>
      <c r="AC471">
        <f>Tabela3[[#This Row],[4º trim/2025]]</f>
        <v>0</v>
      </c>
    </row>
    <row r="472" spans="1:29" x14ac:dyDescent="0.25">
      <c r="A472" s="293">
        <f>Tabela3[[#This Row],[MODALIDADE]]</f>
        <v>0</v>
      </c>
      <c r="B472" s="293">
        <f>Tabela3[[#This Row],[ID DA PLANILHA]]</f>
        <v>471</v>
      </c>
      <c r="C472" s="293">
        <f>Tabela3[[#This Row],[ANO]]</f>
        <v>2020</v>
      </c>
      <c r="D472" s="293" t="str">
        <f>Tabela3[[#This Row],[SEI]]</f>
        <v>0048085-43.2020.8.16.6000</v>
      </c>
      <c r="E472" s="294" t="str">
        <f>Tabela3[[#This Row],[NOME DO Curso]]</f>
        <v>live "Ativismo Judicial em Tempos de Coronavírus"</v>
      </c>
      <c r="F472" s="294">
        <f>Tabela3[[#This Row],[NENHUMA CLASSIFICAÇÃO COPILOT]]</f>
        <v>0</v>
      </c>
      <c r="G472">
        <f>Tabela3[[#This Row],[Capacitação em Direitos Humanos, Gênero, Raça e Etnia; e em Depoimento Especial" - 0148945-13.2024.8.16.6000]]</f>
        <v>0</v>
      </c>
      <c r="H472">
        <f>Tabela3[[#This Row],[Justiça Restaurativa - 0148919-15.2024.8.16.6000]]</f>
        <v>0</v>
      </c>
      <c r="I472">
        <f>Tabela3[[#This Row],[Capacitação de Facilitadores 0148959-94.2024.8.16.6000]]</f>
        <v>0</v>
      </c>
      <c r="J472">
        <f>Tabela3[[#This Row],[Acessibilidade e Inclusão - 0148938-21.2024.8.16.6000]]</f>
        <v>0</v>
      </c>
      <c r="K472">
        <f>Tabela3[[#This Row],[Política de Prevenção e Enfrentamento do Assédio Moral, do Assédio Sexual e da Discriminação.0148908-83.2024.8.16.6000]]</f>
        <v>0</v>
      </c>
      <c r="L472">
        <f>Tabela3[[#This Row],[SOCIOAMBIENTAL]]</f>
        <v>0</v>
      </c>
      <c r="M472">
        <f>Tabela3[[#This Row],[SUSTENTABILIDADE
https://portal.tjpr.jus.br/portletforms/frm.do?idFormulario=7430
0017859-16.2024.8.16.6000]]</f>
        <v>0</v>
      </c>
      <c r="N472">
        <f>Tabela3[[#This Row],[CURSO PARA MAGISTRADOS]]</f>
        <v>0</v>
      </c>
      <c r="O472">
        <f>Tabela3[[#This Row],[LIVRO DE REGISTRO]]</f>
        <v>0</v>
      </c>
      <c r="P472">
        <f>Tabela3[[#This Row],[DATA DO ULTIMO REGISTRO]]</f>
        <v>44095</v>
      </c>
      <c r="Q472">
        <f>Tabela3[[#This Row],[REG DE INSTRUTORES2]]</f>
        <v>0</v>
      </c>
      <c r="R472">
        <f>Tabela3[[#This Row],[REGISTRO DE INSTRUTORES NO SEI]]</f>
        <v>0</v>
      </c>
      <c r="S472">
        <f>Tabela3[[#This Row],[2021]]</f>
        <v>0</v>
      </c>
      <c r="T472">
        <f>Tabela3[[#This Row],[2022]]</f>
        <v>0</v>
      </c>
      <c r="U472">
        <f>Tabela3[[#This Row],[2023]]</f>
        <v>0</v>
      </c>
      <c r="V472">
        <f>Tabela3[[#This Row],[REGISTRO NO SEI/2024]]</f>
        <v>0</v>
      </c>
      <c r="W472">
        <f>Tabela3[[#This Row],[2024]]</f>
        <v>0</v>
      </c>
      <c r="X472">
        <f>Tabela3[[#This Row],[REGISTRO NO SEI/2025]]</f>
        <v>0</v>
      </c>
      <c r="Y472">
        <f>Tabela3[[#This Row],[TOTAL CERTIFICADOS EMITIDOS/2025]]</f>
        <v>0</v>
      </c>
      <c r="Z472">
        <f>Tabela3[[#This Row],[1º trim/2025]]</f>
        <v>0</v>
      </c>
      <c r="AA472">
        <f>Tabela3[[#This Row],[2º trim/2025]]</f>
        <v>0</v>
      </c>
      <c r="AB472">
        <f>Tabela3[[#This Row],[3º trim/2025]]</f>
        <v>0</v>
      </c>
      <c r="AC472">
        <f>Tabela3[[#This Row],[4º trim/2025]]</f>
        <v>0</v>
      </c>
    </row>
    <row r="473" spans="1:29" x14ac:dyDescent="0.25">
      <c r="A473" s="293">
        <f>Tabela3[[#This Row],[MODALIDADE]]</f>
        <v>0</v>
      </c>
      <c r="B473" s="293">
        <f>Tabela3[[#This Row],[ID DA PLANILHA]]</f>
        <v>472</v>
      </c>
      <c r="C473" s="293">
        <f>Tabela3[[#This Row],[ANO]]</f>
        <v>2020</v>
      </c>
      <c r="D473" s="293" t="str">
        <f>Tabela3[[#This Row],[SEI]]</f>
        <v>0053411-47.2021.8.16.6000</v>
      </c>
      <c r="E473" s="294" t="str">
        <f>Tabela3[[#This Row],[NOME DO Curso]]</f>
        <v>Mindfulness e o milagre da mente alerta</v>
      </c>
      <c r="F473" s="294">
        <f>Tabela3[[#This Row],[NENHUMA CLASSIFICAÇÃO COPILOT]]</f>
        <v>0</v>
      </c>
      <c r="G473">
        <f>Tabela3[[#This Row],[Capacitação em Direitos Humanos, Gênero, Raça e Etnia; e em Depoimento Especial" - 0148945-13.2024.8.16.6000]]</f>
        <v>0</v>
      </c>
      <c r="H473">
        <f>Tabela3[[#This Row],[Justiça Restaurativa - 0148919-15.2024.8.16.6000]]</f>
        <v>0</v>
      </c>
      <c r="I473">
        <f>Tabela3[[#This Row],[Capacitação de Facilitadores 0148959-94.2024.8.16.6000]]</f>
        <v>0</v>
      </c>
      <c r="J473">
        <f>Tabela3[[#This Row],[Acessibilidade e Inclusão - 0148938-21.2024.8.16.6000]]</f>
        <v>0</v>
      </c>
      <c r="K473">
        <f>Tabela3[[#This Row],[Política de Prevenção e Enfrentamento do Assédio Moral, do Assédio Sexual e da Discriminação.0148908-83.2024.8.16.6000]]</f>
        <v>0</v>
      </c>
      <c r="L473">
        <f>Tabela3[[#This Row],[SOCIOAMBIENTAL]]</f>
        <v>0</v>
      </c>
      <c r="M473">
        <f>Tabela3[[#This Row],[SUSTENTABILIDADE
https://portal.tjpr.jus.br/portletforms/frm.do?idFormulario=7430
0017859-16.2024.8.16.6000]]</f>
        <v>0</v>
      </c>
      <c r="N473">
        <f>Tabela3[[#This Row],[CURSO PARA MAGISTRADOS]]</f>
        <v>0</v>
      </c>
      <c r="O473">
        <f>Tabela3[[#This Row],[LIVRO DE REGISTRO]]</f>
        <v>0</v>
      </c>
      <c r="P473">
        <f>Tabela3[[#This Row],[DATA DO ULTIMO REGISTRO]]</f>
        <v>44419</v>
      </c>
      <c r="Q473">
        <f>Tabela3[[#This Row],[REG DE INSTRUTORES2]]</f>
        <v>0</v>
      </c>
      <c r="R473">
        <f>Tabela3[[#This Row],[REGISTRO DE INSTRUTORES NO SEI]]</f>
        <v>0</v>
      </c>
      <c r="S473">
        <f>Tabela3[[#This Row],[2021]]</f>
        <v>0</v>
      </c>
      <c r="T473">
        <f>Tabela3[[#This Row],[2022]]</f>
        <v>0</v>
      </c>
      <c r="U473">
        <f>Tabela3[[#This Row],[2023]]</f>
        <v>0</v>
      </c>
      <c r="V473">
        <f>Tabela3[[#This Row],[REGISTRO NO SEI/2024]]</f>
        <v>0</v>
      </c>
      <c r="W473">
        <f>Tabela3[[#This Row],[2024]]</f>
        <v>0</v>
      </c>
      <c r="X473">
        <f>Tabela3[[#This Row],[REGISTRO NO SEI/2025]]</f>
        <v>0</v>
      </c>
      <c r="Y473">
        <f>Tabela3[[#This Row],[TOTAL CERTIFICADOS EMITIDOS/2025]]</f>
        <v>0</v>
      </c>
      <c r="Z473">
        <f>Tabela3[[#This Row],[1º trim/2025]]</f>
        <v>0</v>
      </c>
      <c r="AA473">
        <f>Tabela3[[#This Row],[2º trim/2025]]</f>
        <v>0</v>
      </c>
      <c r="AB473">
        <f>Tabela3[[#This Row],[3º trim/2025]]</f>
        <v>0</v>
      </c>
      <c r="AC473">
        <f>Tabela3[[#This Row],[4º trim/2025]]</f>
        <v>0</v>
      </c>
    </row>
    <row r="474" spans="1:29" x14ac:dyDescent="0.25">
      <c r="A474" s="293">
        <f>Tabela3[[#This Row],[MODALIDADE]]</f>
        <v>0</v>
      </c>
      <c r="B474" s="293">
        <f>Tabela3[[#This Row],[ID DA PLANILHA]]</f>
        <v>473</v>
      </c>
      <c r="C474" s="293">
        <f>Tabela3[[#This Row],[ANO]]</f>
        <v>2020</v>
      </c>
      <c r="D474" s="293" t="str">
        <f>Tabela3[[#This Row],[SEI]]</f>
        <v>0053411-47.2021.8.16.6000</v>
      </c>
      <c r="E474" s="294" t="str">
        <f>Tabela3[[#This Row],[NOME DO Curso]]</f>
        <v>Mindfulness e parentalidade</v>
      </c>
      <c r="F474" s="294">
        <f>Tabela3[[#This Row],[NENHUMA CLASSIFICAÇÃO COPILOT]]</f>
        <v>0</v>
      </c>
      <c r="G474">
        <f>Tabela3[[#This Row],[Capacitação em Direitos Humanos, Gênero, Raça e Etnia; e em Depoimento Especial" - 0148945-13.2024.8.16.6000]]</f>
        <v>0</v>
      </c>
      <c r="H474">
        <f>Tabela3[[#This Row],[Justiça Restaurativa - 0148919-15.2024.8.16.6000]]</f>
        <v>0</v>
      </c>
      <c r="I474">
        <f>Tabela3[[#This Row],[Capacitação de Facilitadores 0148959-94.2024.8.16.6000]]</f>
        <v>0</v>
      </c>
      <c r="J474">
        <f>Tabela3[[#This Row],[Acessibilidade e Inclusão - 0148938-21.2024.8.16.6000]]</f>
        <v>0</v>
      </c>
      <c r="K474">
        <f>Tabela3[[#This Row],[Política de Prevenção e Enfrentamento do Assédio Moral, do Assédio Sexual e da Discriminação.0148908-83.2024.8.16.6000]]</f>
        <v>0</v>
      </c>
      <c r="L474">
        <f>Tabela3[[#This Row],[SOCIOAMBIENTAL]]</f>
        <v>0</v>
      </c>
      <c r="M474">
        <f>Tabela3[[#This Row],[SUSTENTABILIDADE
https://portal.tjpr.jus.br/portletforms/frm.do?idFormulario=7430
0017859-16.2024.8.16.6000]]</f>
        <v>0</v>
      </c>
      <c r="N474">
        <f>Tabela3[[#This Row],[CURSO PARA MAGISTRADOS]]</f>
        <v>0</v>
      </c>
      <c r="O474">
        <f>Tabela3[[#This Row],[LIVRO DE REGISTRO]]</f>
        <v>0</v>
      </c>
      <c r="P474">
        <f>Tabela3[[#This Row],[DATA DO ULTIMO REGISTRO]]</f>
        <v>44419</v>
      </c>
      <c r="Q474">
        <f>Tabela3[[#This Row],[REG DE INSTRUTORES2]]</f>
        <v>0</v>
      </c>
      <c r="R474">
        <f>Tabela3[[#This Row],[REGISTRO DE INSTRUTORES NO SEI]]</f>
        <v>0</v>
      </c>
      <c r="S474">
        <f>Tabela3[[#This Row],[2021]]</f>
        <v>0</v>
      </c>
      <c r="T474">
        <f>Tabela3[[#This Row],[2022]]</f>
        <v>0</v>
      </c>
      <c r="U474">
        <f>Tabela3[[#This Row],[2023]]</f>
        <v>0</v>
      </c>
      <c r="V474">
        <f>Tabela3[[#This Row],[REGISTRO NO SEI/2024]]</f>
        <v>0</v>
      </c>
      <c r="W474">
        <f>Tabela3[[#This Row],[2024]]</f>
        <v>0</v>
      </c>
      <c r="X474">
        <f>Tabela3[[#This Row],[REGISTRO NO SEI/2025]]</f>
        <v>0</v>
      </c>
      <c r="Y474">
        <f>Tabela3[[#This Row],[TOTAL CERTIFICADOS EMITIDOS/2025]]</f>
        <v>0</v>
      </c>
      <c r="Z474">
        <f>Tabela3[[#This Row],[1º trim/2025]]</f>
        <v>0</v>
      </c>
      <c r="AA474">
        <f>Tabela3[[#This Row],[2º trim/2025]]</f>
        <v>0</v>
      </c>
      <c r="AB474">
        <f>Tabela3[[#This Row],[3º trim/2025]]</f>
        <v>0</v>
      </c>
      <c r="AC474">
        <f>Tabela3[[#This Row],[4º trim/2025]]</f>
        <v>0</v>
      </c>
    </row>
    <row r="475" spans="1:29" ht="30" x14ac:dyDescent="0.25">
      <c r="A475" s="293">
        <f>Tabela3[[#This Row],[MODALIDADE]]</f>
        <v>0</v>
      </c>
      <c r="B475" s="293">
        <f>Tabela3[[#This Row],[ID DA PLANILHA]]</f>
        <v>474</v>
      </c>
      <c r="C475" s="293">
        <f>Tabela3[[#This Row],[ANO]]</f>
        <v>2020</v>
      </c>
      <c r="D475" s="293" t="str">
        <f>Tabela3[[#This Row],[SEI]]</f>
        <v>0053411-47.2021.8.16.6000</v>
      </c>
      <c r="E475" s="294" t="str">
        <f>Tabela3[[#This Row],[NOME DO Curso]]</f>
        <v>Mindfulness no ambiente de trabalho - Como desenvolver a concentração e superar o stress</v>
      </c>
      <c r="F475" s="294">
        <f>Tabela3[[#This Row],[NENHUMA CLASSIFICAÇÃO COPILOT]]</f>
        <v>0</v>
      </c>
      <c r="G475">
        <f>Tabela3[[#This Row],[Capacitação em Direitos Humanos, Gênero, Raça e Etnia; e em Depoimento Especial" - 0148945-13.2024.8.16.6000]]</f>
        <v>0</v>
      </c>
      <c r="H475">
        <f>Tabela3[[#This Row],[Justiça Restaurativa - 0148919-15.2024.8.16.6000]]</f>
        <v>0</v>
      </c>
      <c r="I475">
        <f>Tabela3[[#This Row],[Capacitação de Facilitadores 0148959-94.2024.8.16.6000]]</f>
        <v>0</v>
      </c>
      <c r="J475">
        <f>Tabela3[[#This Row],[Acessibilidade e Inclusão - 0148938-21.2024.8.16.6000]]</f>
        <v>0</v>
      </c>
      <c r="K475">
        <f>Tabela3[[#This Row],[Política de Prevenção e Enfrentamento do Assédio Moral, do Assédio Sexual e da Discriminação.0148908-83.2024.8.16.6000]]</f>
        <v>0</v>
      </c>
      <c r="L475">
        <f>Tabela3[[#This Row],[SOCIOAMBIENTAL]]</f>
        <v>0</v>
      </c>
      <c r="M475">
        <f>Tabela3[[#This Row],[SUSTENTABILIDADE
https://portal.tjpr.jus.br/portletforms/frm.do?idFormulario=7430
0017859-16.2024.8.16.6000]]</f>
        <v>0</v>
      </c>
      <c r="N475">
        <f>Tabela3[[#This Row],[CURSO PARA MAGISTRADOS]]</f>
        <v>0</v>
      </c>
      <c r="O475">
        <f>Tabela3[[#This Row],[LIVRO DE REGISTRO]]</f>
        <v>0</v>
      </c>
      <c r="P475">
        <f>Tabela3[[#This Row],[DATA DO ULTIMO REGISTRO]]</f>
        <v>44419</v>
      </c>
      <c r="Q475">
        <f>Tabela3[[#This Row],[REG DE INSTRUTORES2]]</f>
        <v>0</v>
      </c>
      <c r="R475">
        <f>Tabela3[[#This Row],[REGISTRO DE INSTRUTORES NO SEI]]</f>
        <v>0</v>
      </c>
      <c r="S475">
        <f>Tabela3[[#This Row],[2021]]</f>
        <v>0</v>
      </c>
      <c r="T475">
        <f>Tabela3[[#This Row],[2022]]</f>
        <v>0</v>
      </c>
      <c r="U475">
        <f>Tabela3[[#This Row],[2023]]</f>
        <v>0</v>
      </c>
      <c r="V475">
        <f>Tabela3[[#This Row],[REGISTRO NO SEI/2024]]</f>
        <v>0</v>
      </c>
      <c r="W475">
        <f>Tabela3[[#This Row],[2024]]</f>
        <v>0</v>
      </c>
      <c r="X475">
        <f>Tabela3[[#This Row],[REGISTRO NO SEI/2025]]</f>
        <v>0</v>
      </c>
      <c r="Y475">
        <f>Tabela3[[#This Row],[TOTAL CERTIFICADOS EMITIDOS/2025]]</f>
        <v>0</v>
      </c>
      <c r="Z475">
        <f>Tabela3[[#This Row],[1º trim/2025]]</f>
        <v>0</v>
      </c>
      <c r="AA475">
        <f>Tabela3[[#This Row],[2º trim/2025]]</f>
        <v>0</v>
      </c>
      <c r="AB475">
        <f>Tabela3[[#This Row],[3º trim/2025]]</f>
        <v>0</v>
      </c>
      <c r="AC475">
        <f>Tabela3[[#This Row],[4º trim/2025]]</f>
        <v>0</v>
      </c>
    </row>
    <row r="476" spans="1:29" x14ac:dyDescent="0.25">
      <c r="A476" s="293">
        <f>Tabela3[[#This Row],[MODALIDADE]]</f>
        <v>0</v>
      </c>
      <c r="B476" s="293">
        <f>Tabela3[[#This Row],[ID DA PLANILHA]]</f>
        <v>475</v>
      </c>
      <c r="C476" s="293">
        <f>Tabela3[[#This Row],[ANO]]</f>
        <v>2020</v>
      </c>
      <c r="D476" s="293" t="str">
        <f>Tabela3[[#This Row],[SEI]]</f>
        <v>0053715-46.2021.8.16.6000</v>
      </c>
      <c r="E476" s="294" t="str">
        <f>Tabela3[[#This Row],[NOME DO Curso]]</f>
        <v>live "A segurança da criança do adolescente no mundo digital"</v>
      </c>
      <c r="F476" s="294">
        <f>Tabela3[[#This Row],[NENHUMA CLASSIFICAÇÃO COPILOT]]</f>
        <v>0</v>
      </c>
      <c r="G476">
        <f>Tabela3[[#This Row],[Capacitação em Direitos Humanos, Gênero, Raça e Etnia; e em Depoimento Especial" - 0148945-13.2024.8.16.6000]]</f>
        <v>0</v>
      </c>
      <c r="H476">
        <f>Tabela3[[#This Row],[Justiça Restaurativa - 0148919-15.2024.8.16.6000]]</f>
        <v>0</v>
      </c>
      <c r="I476">
        <f>Tabela3[[#This Row],[Capacitação de Facilitadores 0148959-94.2024.8.16.6000]]</f>
        <v>0</v>
      </c>
      <c r="J476">
        <f>Tabela3[[#This Row],[Acessibilidade e Inclusão - 0148938-21.2024.8.16.6000]]</f>
        <v>0</v>
      </c>
      <c r="K476">
        <f>Tabela3[[#This Row],[Política de Prevenção e Enfrentamento do Assédio Moral, do Assédio Sexual e da Discriminação.0148908-83.2024.8.16.6000]]</f>
        <v>0</v>
      </c>
      <c r="L476">
        <f>Tabela3[[#This Row],[SOCIOAMBIENTAL]]</f>
        <v>0</v>
      </c>
      <c r="M476">
        <f>Tabela3[[#This Row],[SUSTENTABILIDADE
https://portal.tjpr.jus.br/portletforms/frm.do?idFormulario=7430
0017859-16.2024.8.16.6000]]</f>
        <v>0</v>
      </c>
      <c r="N476">
        <f>Tabela3[[#This Row],[CURSO PARA MAGISTRADOS]]</f>
        <v>0</v>
      </c>
      <c r="O476">
        <f>Tabela3[[#This Row],[LIVRO DE REGISTRO]]</f>
        <v>0</v>
      </c>
      <c r="P476">
        <f>Tabela3[[#This Row],[DATA DO ULTIMO REGISTRO]]</f>
        <v>44410</v>
      </c>
      <c r="Q476">
        <f>Tabela3[[#This Row],[REG DE INSTRUTORES2]]</f>
        <v>0</v>
      </c>
      <c r="R476">
        <f>Tabela3[[#This Row],[REGISTRO DE INSTRUTORES NO SEI]]</f>
        <v>0</v>
      </c>
      <c r="S476">
        <f>Tabela3[[#This Row],[2021]]</f>
        <v>0</v>
      </c>
      <c r="T476">
        <f>Tabela3[[#This Row],[2022]]</f>
        <v>0</v>
      </c>
      <c r="U476">
        <f>Tabela3[[#This Row],[2023]]</f>
        <v>0</v>
      </c>
      <c r="V476">
        <f>Tabela3[[#This Row],[REGISTRO NO SEI/2024]]</f>
        <v>0</v>
      </c>
      <c r="W476">
        <f>Tabela3[[#This Row],[2024]]</f>
        <v>0</v>
      </c>
      <c r="X476">
        <f>Tabela3[[#This Row],[REGISTRO NO SEI/2025]]</f>
        <v>0</v>
      </c>
      <c r="Y476">
        <f>Tabela3[[#This Row],[TOTAL CERTIFICADOS EMITIDOS/2025]]</f>
        <v>0</v>
      </c>
      <c r="Z476">
        <f>Tabela3[[#This Row],[1º trim/2025]]</f>
        <v>0</v>
      </c>
      <c r="AA476">
        <f>Tabela3[[#This Row],[2º trim/2025]]</f>
        <v>0</v>
      </c>
      <c r="AB476">
        <f>Tabela3[[#This Row],[3º trim/2025]]</f>
        <v>0</v>
      </c>
      <c r="AC476">
        <f>Tabela3[[#This Row],[4º trim/2025]]</f>
        <v>0</v>
      </c>
    </row>
    <row r="477" spans="1:29" x14ac:dyDescent="0.25">
      <c r="A477" s="293">
        <f>Tabela3[[#This Row],[MODALIDADE]]</f>
        <v>0</v>
      </c>
      <c r="B477" s="293">
        <f>Tabela3[[#This Row],[ID DA PLANILHA]]</f>
        <v>476</v>
      </c>
      <c r="C477" s="293">
        <f>Tabela3[[#This Row],[ANO]]</f>
        <v>2020</v>
      </c>
      <c r="D477" s="293" t="str">
        <f>Tabela3[[#This Row],[SEI]]</f>
        <v>0060295-63.2019.8.16.6000</v>
      </c>
      <c r="E477" s="294" t="str">
        <f>Tabela3[[#This Row],[NOME DO Curso]]</f>
        <v>teórico de Brigadista de Incêndio - pratico</v>
      </c>
      <c r="F477" s="294">
        <f>Tabela3[[#This Row],[NENHUMA CLASSIFICAÇÃO COPILOT]]</f>
        <v>0</v>
      </c>
      <c r="G477">
        <f>Tabela3[[#This Row],[Capacitação em Direitos Humanos, Gênero, Raça e Etnia; e em Depoimento Especial" - 0148945-13.2024.8.16.6000]]</f>
        <v>0</v>
      </c>
      <c r="H477">
        <f>Tabela3[[#This Row],[Justiça Restaurativa - 0148919-15.2024.8.16.6000]]</f>
        <v>0</v>
      </c>
      <c r="I477">
        <f>Tabela3[[#This Row],[Capacitação de Facilitadores 0148959-94.2024.8.16.6000]]</f>
        <v>0</v>
      </c>
      <c r="J477">
        <f>Tabela3[[#This Row],[Acessibilidade e Inclusão - 0148938-21.2024.8.16.6000]]</f>
        <v>0</v>
      </c>
      <c r="K477">
        <f>Tabela3[[#This Row],[Política de Prevenção e Enfrentamento do Assédio Moral, do Assédio Sexual e da Discriminação.0148908-83.2024.8.16.6000]]</f>
        <v>0</v>
      </c>
      <c r="L477">
        <f>Tabela3[[#This Row],[SOCIOAMBIENTAL]]</f>
        <v>0</v>
      </c>
      <c r="M477">
        <f>Tabela3[[#This Row],[SUSTENTABILIDADE
https://portal.tjpr.jus.br/portletforms/frm.do?idFormulario=7430
0017859-16.2024.8.16.6000]]</f>
        <v>0</v>
      </c>
      <c r="N477">
        <f>Tabela3[[#This Row],[CURSO PARA MAGISTRADOS]]</f>
        <v>0</v>
      </c>
      <c r="O477">
        <f>Tabela3[[#This Row],[LIVRO DE REGISTRO]]</f>
        <v>0</v>
      </c>
      <c r="P477">
        <f>Tabela3[[#This Row],[DATA DO ULTIMO REGISTRO]]</f>
        <v>43867</v>
      </c>
      <c r="Q477">
        <f>Tabela3[[#This Row],[REG DE INSTRUTORES2]]</f>
        <v>0</v>
      </c>
      <c r="R477">
        <f>Tabela3[[#This Row],[REGISTRO DE INSTRUTORES NO SEI]]</f>
        <v>0</v>
      </c>
      <c r="S477">
        <f>Tabela3[[#This Row],[2021]]</f>
        <v>0</v>
      </c>
      <c r="T477">
        <f>Tabela3[[#This Row],[2022]]</f>
        <v>0</v>
      </c>
      <c r="U477">
        <f>Tabela3[[#This Row],[2023]]</f>
        <v>0</v>
      </c>
      <c r="V477">
        <f>Tabela3[[#This Row],[REGISTRO NO SEI/2024]]</f>
        <v>0</v>
      </c>
      <c r="W477">
        <f>Tabela3[[#This Row],[2024]]</f>
        <v>0</v>
      </c>
      <c r="X477">
        <f>Tabela3[[#This Row],[REGISTRO NO SEI/2025]]</f>
        <v>0</v>
      </c>
      <c r="Y477">
        <f>Tabela3[[#This Row],[TOTAL CERTIFICADOS EMITIDOS/2025]]</f>
        <v>0</v>
      </c>
      <c r="Z477">
        <f>Tabela3[[#This Row],[1º trim/2025]]</f>
        <v>0</v>
      </c>
      <c r="AA477">
        <f>Tabela3[[#This Row],[2º trim/2025]]</f>
        <v>0</v>
      </c>
      <c r="AB477">
        <f>Tabela3[[#This Row],[3º trim/2025]]</f>
        <v>0</v>
      </c>
      <c r="AC477">
        <f>Tabela3[[#This Row],[4º trim/2025]]</f>
        <v>0</v>
      </c>
    </row>
    <row r="478" spans="1:29" x14ac:dyDescent="0.25">
      <c r="A478" s="293" t="str">
        <f>Tabela3[[#This Row],[MODALIDADE]]</f>
        <v>autoinstrucional</v>
      </c>
      <c r="B478" s="293">
        <f>Tabela3[[#This Row],[ID DA PLANILHA]]</f>
        <v>477</v>
      </c>
      <c r="C478" s="293">
        <f>Tabela3[[#This Row],[ANO]]</f>
        <v>2020</v>
      </c>
      <c r="D478" s="293" t="str">
        <f>Tabela3[[#This Row],[SEI]]</f>
        <v>0060521-68.2019.8.16.6000</v>
      </c>
      <c r="E478" s="294" t="str">
        <f>Tabela3[[#This Row],[NOME DO Curso]]</f>
        <v>Sistema Eletrônico de Execução Unificado- SEEU</v>
      </c>
      <c r="F478" s="294">
        <f>Tabela3[[#This Row],[NENHUMA CLASSIFICAÇÃO COPILOT]]</f>
        <v>0</v>
      </c>
      <c r="G478" t="str">
        <f>Tabela3[[#This Row],[Capacitação em Direitos Humanos, Gênero, Raça e Etnia; e em Depoimento Especial" - 0148945-13.2024.8.16.6000]]</f>
        <v>COPILOT</v>
      </c>
      <c r="H478">
        <f>Tabela3[[#This Row],[Justiça Restaurativa - 0148919-15.2024.8.16.6000]]</f>
        <v>0</v>
      </c>
      <c r="I478">
        <f>Tabela3[[#This Row],[Capacitação de Facilitadores 0148959-94.2024.8.16.6000]]</f>
        <v>0</v>
      </c>
      <c r="J478">
        <f>Tabela3[[#This Row],[Acessibilidade e Inclusão - 0148938-21.2024.8.16.6000]]</f>
        <v>0</v>
      </c>
      <c r="K478">
        <f>Tabela3[[#This Row],[Política de Prevenção e Enfrentamento do Assédio Moral, do Assédio Sexual e da Discriminação.0148908-83.2024.8.16.6000]]</f>
        <v>0</v>
      </c>
      <c r="L478">
        <f>Tabela3[[#This Row],[SOCIOAMBIENTAL]]</f>
        <v>0</v>
      </c>
      <c r="M478">
        <f>Tabela3[[#This Row],[SUSTENTABILIDADE
https://portal.tjpr.jus.br/portletforms/frm.do?idFormulario=7430
0017859-16.2024.8.16.6000]]</f>
        <v>0</v>
      </c>
      <c r="N478">
        <f>Tabela3[[#This Row],[CURSO PARA MAGISTRADOS]]</f>
        <v>0</v>
      </c>
      <c r="O478" t="str">
        <f>Tabela3[[#This Row],[LIVRO DE REGISTRO]]</f>
        <v>1 - LISTA GERAL_2020 A ...</v>
      </c>
      <c r="P478">
        <f>Tabela3[[#This Row],[DATA DO ULTIMO REGISTRO]]</f>
        <v>45772</v>
      </c>
      <c r="Q478">
        <f>Tabela3[[#This Row],[REG DE INSTRUTORES2]]</f>
        <v>0</v>
      </c>
      <c r="R478">
        <f>Tabela3[[#This Row],[REGISTRO DE INSTRUTORES NO SEI]]</f>
        <v>0</v>
      </c>
      <c r="S478">
        <f>Tabela3[[#This Row],[2021]]</f>
        <v>0</v>
      </c>
      <c r="T478">
        <f>Tabela3[[#This Row],[2022]]</f>
        <v>406</v>
      </c>
      <c r="U478">
        <f>Tabela3[[#This Row],[2023]]</f>
        <v>99</v>
      </c>
      <c r="V478" t="str">
        <f>Tabela3[[#This Row],[REGISTRO NO SEI/2024]]</f>
        <v>Livro Registro_2024 (11334286)</v>
      </c>
      <c r="W478">
        <f>Tabela3[[#This Row],[2024]]</f>
        <v>85</v>
      </c>
      <c r="X478">
        <f>Tabela3[[#This Row],[REGISTRO NO SEI/2025]]</f>
        <v>0</v>
      </c>
      <c r="Y478">
        <f>Tabela3[[#This Row],[TOTAL CERTIFICADOS EMITIDOS/2025]]</f>
        <v>26</v>
      </c>
      <c r="Z478">
        <f>Tabela3[[#This Row],[1º trim/2025]]</f>
        <v>23</v>
      </c>
      <c r="AA478">
        <f>Tabela3[[#This Row],[2º trim/2025]]</f>
        <v>3</v>
      </c>
      <c r="AB478">
        <f>Tabela3[[#This Row],[3º trim/2025]]</f>
        <v>0</v>
      </c>
      <c r="AC478">
        <f>Tabela3[[#This Row],[4º trim/2025]]</f>
        <v>0</v>
      </c>
    </row>
    <row r="479" spans="1:29" ht="30" x14ac:dyDescent="0.25">
      <c r="A479" s="293">
        <f>Tabela3[[#This Row],[MODALIDADE]]</f>
        <v>0</v>
      </c>
      <c r="B479" s="293">
        <f>Tabela3[[#This Row],[ID DA PLANILHA]]</f>
        <v>478</v>
      </c>
      <c r="C479" s="293">
        <f>Tabela3[[#This Row],[ANO]]</f>
        <v>2020</v>
      </c>
      <c r="D479" s="293" t="str">
        <f>Tabela3[[#This Row],[SEI]]</f>
        <v>0067509-71.2020.8.16.6000</v>
      </c>
      <c r="E479" s="294" t="str">
        <f>Tabela3[[#This Row],[NOME DO Curso]]</f>
        <v>Curso de capacitação para servidores e estagiários dos Juizados de Violência Doméstica e Familiar contra a Mulher de Curitiba e Londrina</v>
      </c>
      <c r="F479" s="294">
        <f>Tabela3[[#This Row],[NENHUMA CLASSIFICAÇÃO COPILOT]]</f>
        <v>0</v>
      </c>
      <c r="G479">
        <f>Tabela3[[#This Row],[Capacitação em Direitos Humanos, Gênero, Raça e Etnia; e em Depoimento Especial" - 0148945-13.2024.8.16.6000]]</f>
        <v>0</v>
      </c>
      <c r="H479">
        <f>Tabela3[[#This Row],[Justiça Restaurativa - 0148919-15.2024.8.16.6000]]</f>
        <v>0</v>
      </c>
      <c r="I479">
        <f>Tabela3[[#This Row],[Capacitação de Facilitadores 0148959-94.2024.8.16.6000]]</f>
        <v>0</v>
      </c>
      <c r="J479">
        <f>Tabela3[[#This Row],[Acessibilidade e Inclusão - 0148938-21.2024.8.16.6000]]</f>
        <v>0</v>
      </c>
      <c r="K479">
        <f>Tabela3[[#This Row],[Política de Prevenção e Enfrentamento do Assédio Moral, do Assédio Sexual e da Discriminação.0148908-83.2024.8.16.6000]]</f>
        <v>0</v>
      </c>
      <c r="L479">
        <f>Tabela3[[#This Row],[SOCIOAMBIENTAL]]</f>
        <v>0</v>
      </c>
      <c r="M479">
        <f>Tabela3[[#This Row],[SUSTENTABILIDADE
https://portal.tjpr.jus.br/portletforms/frm.do?idFormulario=7430
0017859-16.2024.8.16.6000]]</f>
        <v>0</v>
      </c>
      <c r="N479">
        <f>Tabela3[[#This Row],[CURSO PARA MAGISTRADOS]]</f>
        <v>0</v>
      </c>
      <c r="O479">
        <f>Tabela3[[#This Row],[LIVRO DE REGISTRO]]</f>
        <v>0</v>
      </c>
      <c r="P479">
        <f>Tabela3[[#This Row],[DATA DO ULTIMO REGISTRO]]</f>
        <v>44041</v>
      </c>
      <c r="Q479">
        <f>Tabela3[[#This Row],[REG DE INSTRUTORES2]]</f>
        <v>0</v>
      </c>
      <c r="R479">
        <f>Tabela3[[#This Row],[REGISTRO DE INSTRUTORES NO SEI]]</f>
        <v>0</v>
      </c>
      <c r="S479">
        <f>Tabela3[[#This Row],[2021]]</f>
        <v>0</v>
      </c>
      <c r="T479">
        <f>Tabela3[[#This Row],[2022]]</f>
        <v>0</v>
      </c>
      <c r="U479">
        <f>Tabela3[[#This Row],[2023]]</f>
        <v>0</v>
      </c>
      <c r="V479">
        <f>Tabela3[[#This Row],[REGISTRO NO SEI/2024]]</f>
        <v>0</v>
      </c>
      <c r="W479">
        <f>Tabela3[[#This Row],[2024]]</f>
        <v>0</v>
      </c>
      <c r="X479">
        <f>Tabela3[[#This Row],[REGISTRO NO SEI/2025]]</f>
        <v>0</v>
      </c>
      <c r="Y479">
        <f>Tabela3[[#This Row],[TOTAL CERTIFICADOS EMITIDOS/2025]]</f>
        <v>0</v>
      </c>
      <c r="Z479">
        <f>Tabela3[[#This Row],[1º trim/2025]]</f>
        <v>0</v>
      </c>
      <c r="AA479">
        <f>Tabela3[[#This Row],[2º trim/2025]]</f>
        <v>0</v>
      </c>
      <c r="AB479">
        <f>Tabela3[[#This Row],[3º trim/2025]]</f>
        <v>0</v>
      </c>
      <c r="AC479">
        <f>Tabela3[[#This Row],[4º trim/2025]]</f>
        <v>0</v>
      </c>
    </row>
    <row r="480" spans="1:29" ht="30" x14ac:dyDescent="0.25">
      <c r="A480" s="293">
        <f>Tabela3[[#This Row],[MODALIDADE]]</f>
        <v>0</v>
      </c>
      <c r="B480" s="293">
        <f>Tabela3[[#This Row],[ID DA PLANILHA]]</f>
        <v>479</v>
      </c>
      <c r="C480" s="293">
        <f>Tabela3[[#This Row],[ANO]]</f>
        <v>2020</v>
      </c>
      <c r="D480" s="293" t="str">
        <f>Tabela3[[#This Row],[SEI]]</f>
        <v>0072587-51.2017.8.16.6000</v>
      </c>
      <c r="E480" s="294" t="str">
        <f>Tabela3[[#This Row],[NOME DO Curso]]</f>
        <v>Acolhimento e Atendimento Humanizado nos Casos de Violência Doméstica e Aplicação da Justiça Restaurativa</v>
      </c>
      <c r="F480" s="294">
        <f>Tabela3[[#This Row],[NENHUMA CLASSIFICAÇÃO COPILOT]]</f>
        <v>0</v>
      </c>
      <c r="G480">
        <f>Tabela3[[#This Row],[Capacitação em Direitos Humanos, Gênero, Raça e Etnia; e em Depoimento Especial" - 0148945-13.2024.8.16.6000]]</f>
        <v>0</v>
      </c>
      <c r="H480" t="str">
        <f>Tabela3[[#This Row],[Justiça Restaurativa - 0148919-15.2024.8.16.6000]]</f>
        <v>JR</v>
      </c>
      <c r="I480" t="str">
        <f>Tabela3[[#This Row],[Capacitação de Facilitadores 0148959-94.2024.8.16.6000]]</f>
        <v>VIOLÊNCIA DOMESTICA</v>
      </c>
      <c r="J480">
        <f>Tabela3[[#This Row],[Acessibilidade e Inclusão - 0148938-21.2024.8.16.6000]]</f>
        <v>0</v>
      </c>
      <c r="K480">
        <f>Tabela3[[#This Row],[Política de Prevenção e Enfrentamento do Assédio Moral, do Assédio Sexual e da Discriminação.0148908-83.2024.8.16.6000]]</f>
        <v>0</v>
      </c>
      <c r="L480">
        <f>Tabela3[[#This Row],[SOCIOAMBIENTAL]]</f>
        <v>0</v>
      </c>
      <c r="M480">
        <f>Tabela3[[#This Row],[SUSTENTABILIDADE
https://portal.tjpr.jus.br/portletforms/frm.do?idFormulario=7430
0017859-16.2024.8.16.6000]]</f>
        <v>0</v>
      </c>
      <c r="N480">
        <f>Tabela3[[#This Row],[CURSO PARA MAGISTRADOS]]</f>
        <v>0</v>
      </c>
      <c r="O480">
        <f>Tabela3[[#This Row],[LIVRO DE REGISTRO]]</f>
        <v>0</v>
      </c>
      <c r="P480">
        <f>Tabela3[[#This Row],[DATA DO ULTIMO REGISTRO]]</f>
        <v>43866</v>
      </c>
      <c r="Q480">
        <f>Tabela3[[#This Row],[REG DE INSTRUTORES2]]</f>
        <v>0</v>
      </c>
      <c r="R480">
        <f>Tabela3[[#This Row],[REGISTRO DE INSTRUTORES NO SEI]]</f>
        <v>0</v>
      </c>
      <c r="S480">
        <f>Tabela3[[#This Row],[2021]]</f>
        <v>0</v>
      </c>
      <c r="T480">
        <f>Tabela3[[#This Row],[2022]]</f>
        <v>0</v>
      </c>
      <c r="U480">
        <f>Tabela3[[#This Row],[2023]]</f>
        <v>0</v>
      </c>
      <c r="V480">
        <f>Tabela3[[#This Row],[REGISTRO NO SEI/2024]]</f>
        <v>0</v>
      </c>
      <c r="W480">
        <f>Tabela3[[#This Row],[2024]]</f>
        <v>0</v>
      </c>
      <c r="X480">
        <f>Tabela3[[#This Row],[REGISTRO NO SEI/2025]]</f>
        <v>0</v>
      </c>
      <c r="Y480">
        <f>Tabela3[[#This Row],[TOTAL CERTIFICADOS EMITIDOS/2025]]</f>
        <v>0</v>
      </c>
      <c r="Z480">
        <f>Tabela3[[#This Row],[1º trim/2025]]</f>
        <v>0</v>
      </c>
      <c r="AA480">
        <f>Tabela3[[#This Row],[2º trim/2025]]</f>
        <v>0</v>
      </c>
      <c r="AB480">
        <f>Tabela3[[#This Row],[3º trim/2025]]</f>
        <v>0</v>
      </c>
      <c r="AC480">
        <f>Tabela3[[#This Row],[4º trim/2025]]</f>
        <v>0</v>
      </c>
    </row>
    <row r="481" spans="1:29" ht="30" x14ac:dyDescent="0.25">
      <c r="A481" s="293">
        <f>Tabela3[[#This Row],[MODALIDADE]]</f>
        <v>0</v>
      </c>
      <c r="B481" s="293">
        <f>Tabela3[[#This Row],[ID DA PLANILHA]]</f>
        <v>480</v>
      </c>
      <c r="C481" s="293">
        <f>Tabela3[[#This Row],[ANO]]</f>
        <v>2020</v>
      </c>
      <c r="D481" s="293" t="str">
        <f>Tabela3[[#This Row],[SEI]]</f>
        <v>0073508-39.2019.8.16.6000</v>
      </c>
      <c r="E481" s="294" t="str">
        <f>Tabela3[[#This Row],[NOME DO Curso]]</f>
        <v>Curso DE JUSTIÇA RESTAURATIVA: CAPACITAÇÃO DE FACILITADORES DE CÍRCULOS DE CONSTRUÇÃO DE PAZ</v>
      </c>
      <c r="F481" s="294">
        <f>Tabela3[[#This Row],[NENHUMA CLASSIFICAÇÃO COPILOT]]</f>
        <v>0</v>
      </c>
      <c r="G481">
        <f>Tabela3[[#This Row],[Capacitação em Direitos Humanos, Gênero, Raça e Etnia; e em Depoimento Especial" - 0148945-13.2024.8.16.6000]]</f>
        <v>0</v>
      </c>
      <c r="H481" t="str">
        <f>Tabela3[[#This Row],[Justiça Restaurativa - 0148919-15.2024.8.16.6000]]</f>
        <v>JR</v>
      </c>
      <c r="I481">
        <f>Tabela3[[#This Row],[Capacitação de Facilitadores 0148959-94.2024.8.16.6000]]</f>
        <v>0</v>
      </c>
      <c r="J481">
        <f>Tabela3[[#This Row],[Acessibilidade e Inclusão - 0148938-21.2024.8.16.6000]]</f>
        <v>0</v>
      </c>
      <c r="K481">
        <f>Tabela3[[#This Row],[Política de Prevenção e Enfrentamento do Assédio Moral, do Assédio Sexual e da Discriminação.0148908-83.2024.8.16.6000]]</f>
        <v>0</v>
      </c>
      <c r="L481">
        <f>Tabela3[[#This Row],[SOCIOAMBIENTAL]]</f>
        <v>0</v>
      </c>
      <c r="M481">
        <f>Tabela3[[#This Row],[SUSTENTABILIDADE
https://portal.tjpr.jus.br/portletforms/frm.do?idFormulario=7430
0017859-16.2024.8.16.6000]]</f>
        <v>0</v>
      </c>
      <c r="N481">
        <f>Tabela3[[#This Row],[CURSO PARA MAGISTRADOS]]</f>
        <v>0</v>
      </c>
      <c r="O481">
        <f>Tabela3[[#This Row],[LIVRO DE REGISTRO]]</f>
        <v>0</v>
      </c>
      <c r="P481">
        <f>Tabela3[[#This Row],[DATA DO ULTIMO REGISTRO]]</f>
        <v>0</v>
      </c>
      <c r="Q481">
        <f>Tabela3[[#This Row],[REG DE INSTRUTORES2]]</f>
        <v>0</v>
      </c>
      <c r="R481">
        <f>Tabela3[[#This Row],[REGISTRO DE INSTRUTORES NO SEI]]</f>
        <v>0</v>
      </c>
      <c r="S481">
        <f>Tabela3[[#This Row],[2021]]</f>
        <v>0</v>
      </c>
      <c r="T481">
        <f>Tabela3[[#This Row],[2022]]</f>
        <v>0</v>
      </c>
      <c r="U481">
        <f>Tabela3[[#This Row],[2023]]</f>
        <v>0</v>
      </c>
      <c r="V481">
        <f>Tabela3[[#This Row],[REGISTRO NO SEI/2024]]</f>
        <v>0</v>
      </c>
      <c r="W481">
        <f>Tabela3[[#This Row],[2024]]</f>
        <v>0</v>
      </c>
      <c r="X481">
        <f>Tabela3[[#This Row],[REGISTRO NO SEI/2025]]</f>
        <v>0</v>
      </c>
      <c r="Y481">
        <f>Tabela3[[#This Row],[TOTAL CERTIFICADOS EMITIDOS/2025]]</f>
        <v>0</v>
      </c>
      <c r="Z481">
        <f>Tabela3[[#This Row],[1º trim/2025]]</f>
        <v>0</v>
      </c>
      <c r="AA481">
        <f>Tabela3[[#This Row],[2º trim/2025]]</f>
        <v>0</v>
      </c>
      <c r="AB481">
        <f>Tabela3[[#This Row],[3º trim/2025]]</f>
        <v>0</v>
      </c>
      <c r="AC481">
        <f>Tabela3[[#This Row],[4º trim/2025]]</f>
        <v>0</v>
      </c>
    </row>
    <row r="482" spans="1:29" x14ac:dyDescent="0.25">
      <c r="A482" s="293" t="str">
        <f>Tabela3[[#This Row],[MODALIDADE]]</f>
        <v>autoinstrucional</v>
      </c>
      <c r="B482" s="293">
        <f>Tabela3[[#This Row],[ID DA PLANILHA]]</f>
        <v>481</v>
      </c>
      <c r="C482" s="293">
        <f>Tabela3[[#This Row],[ANO]]</f>
        <v>2020</v>
      </c>
      <c r="D482" s="293" t="str">
        <f>Tabela3[[#This Row],[SEI]]</f>
        <v>0074115-23.2017.8.16.6000</v>
      </c>
      <c r="E482" s="294" t="str">
        <f>Tabela3[[#This Row],[NOME DO Curso]]</f>
        <v>Calculadora Judicial Agnesi</v>
      </c>
      <c r="F482" s="294" t="str">
        <f>Tabela3[[#This Row],[NENHUMA CLASSIFICAÇÃO COPILOT]]</f>
        <v>COPILOT</v>
      </c>
      <c r="G482">
        <f>Tabela3[[#This Row],[Capacitação em Direitos Humanos, Gênero, Raça e Etnia; e em Depoimento Especial" - 0148945-13.2024.8.16.6000]]</f>
        <v>0</v>
      </c>
      <c r="H482">
        <f>Tabela3[[#This Row],[Justiça Restaurativa - 0148919-15.2024.8.16.6000]]</f>
        <v>0</v>
      </c>
      <c r="I482">
        <f>Tabela3[[#This Row],[Capacitação de Facilitadores 0148959-94.2024.8.16.6000]]</f>
        <v>0</v>
      </c>
      <c r="J482">
        <f>Tabela3[[#This Row],[Acessibilidade e Inclusão - 0148938-21.2024.8.16.6000]]</f>
        <v>0</v>
      </c>
      <c r="K482">
        <f>Tabela3[[#This Row],[Política de Prevenção e Enfrentamento do Assédio Moral, do Assédio Sexual e da Discriminação.0148908-83.2024.8.16.6000]]</f>
        <v>0</v>
      </c>
      <c r="L482">
        <f>Tabela3[[#This Row],[SOCIOAMBIENTAL]]</f>
        <v>0</v>
      </c>
      <c r="M482">
        <f>Tabela3[[#This Row],[SUSTENTABILIDADE
https://portal.tjpr.jus.br/portletforms/frm.do?idFormulario=7430
0017859-16.2024.8.16.6000]]</f>
        <v>0</v>
      </c>
      <c r="N482">
        <f>Tabela3[[#This Row],[CURSO PARA MAGISTRADOS]]</f>
        <v>0</v>
      </c>
      <c r="O482" t="str">
        <f>Tabela3[[#This Row],[LIVRO DE REGISTRO]]</f>
        <v>1 - LISTA GERAL_2020 A ...</v>
      </c>
      <c r="P482">
        <f>Tabela3[[#This Row],[DATA DO ULTIMO REGISTRO]]</f>
        <v>45763</v>
      </c>
      <c r="Q482">
        <f>Tabela3[[#This Row],[REG DE INSTRUTORES2]]</f>
        <v>0</v>
      </c>
      <c r="R482">
        <f>Tabela3[[#This Row],[REGISTRO DE INSTRUTORES NO SEI]]</f>
        <v>0</v>
      </c>
      <c r="S482">
        <f>Tabela3[[#This Row],[2021]]</f>
        <v>0</v>
      </c>
      <c r="T482">
        <f>Tabela3[[#This Row],[2022]]</f>
        <v>373</v>
      </c>
      <c r="U482">
        <f>Tabela3[[#This Row],[2023]]</f>
        <v>149</v>
      </c>
      <c r="V482" t="str">
        <f>Tabela3[[#This Row],[REGISTRO NO SEI/2024]]</f>
        <v>Livro Registro_2024 (11337268)</v>
      </c>
      <c r="W482">
        <f>Tabela3[[#This Row],[2024]]</f>
        <v>139</v>
      </c>
      <c r="X482">
        <f>Tabela3[[#This Row],[REGISTRO NO SEI/2025]]</f>
        <v>0</v>
      </c>
      <c r="Y482">
        <f>Tabela3[[#This Row],[TOTAL CERTIFICADOS EMITIDOS/2025]]</f>
        <v>13</v>
      </c>
      <c r="Z482">
        <f>Tabela3[[#This Row],[1º trim/2025]]</f>
        <v>9</v>
      </c>
      <c r="AA482">
        <f>Tabela3[[#This Row],[2º trim/2025]]</f>
        <v>4</v>
      </c>
      <c r="AB482">
        <f>Tabela3[[#This Row],[3º trim/2025]]</f>
        <v>0</v>
      </c>
      <c r="AC482">
        <f>Tabela3[[#This Row],[4º trim/2025]]</f>
        <v>0</v>
      </c>
    </row>
    <row r="483" spans="1:29" x14ac:dyDescent="0.25">
      <c r="A483" s="293">
        <f>Tabela3[[#This Row],[MODALIDADE]]</f>
        <v>0</v>
      </c>
      <c r="B483" s="293">
        <f>Tabela3[[#This Row],[ID DA PLANILHA]]</f>
        <v>482</v>
      </c>
      <c r="C483" s="293">
        <f>Tabela3[[#This Row],[ANO]]</f>
        <v>2020</v>
      </c>
      <c r="D483" s="293" t="str">
        <f>Tabela3[[#This Row],[SEI]]</f>
        <v>0080021-86.2020.8.16.6000</v>
      </c>
      <c r="E483" s="294" t="str">
        <f>Tabela3[[#This Row],[NOME DO Curso]]</f>
        <v>Curso DE FORMAÇÃO DE CONCILIADORES E MEDIADORES JUDICIAIS</v>
      </c>
      <c r="F483" s="294">
        <f>Tabela3[[#This Row],[NENHUMA CLASSIFICAÇÃO COPILOT]]</f>
        <v>0</v>
      </c>
      <c r="G483">
        <f>Tabela3[[#This Row],[Capacitação em Direitos Humanos, Gênero, Raça e Etnia; e em Depoimento Especial" - 0148945-13.2024.8.16.6000]]</f>
        <v>0</v>
      </c>
      <c r="H483">
        <f>Tabela3[[#This Row],[Justiça Restaurativa - 0148919-15.2024.8.16.6000]]</f>
        <v>0</v>
      </c>
      <c r="I483">
        <f>Tabela3[[#This Row],[Capacitação de Facilitadores 0148959-94.2024.8.16.6000]]</f>
        <v>0</v>
      </c>
      <c r="J483">
        <f>Tabela3[[#This Row],[Acessibilidade e Inclusão - 0148938-21.2024.8.16.6000]]</f>
        <v>0</v>
      </c>
      <c r="K483">
        <f>Tabela3[[#This Row],[Política de Prevenção e Enfrentamento do Assédio Moral, do Assédio Sexual e da Discriminação.0148908-83.2024.8.16.6000]]</f>
        <v>0</v>
      </c>
      <c r="L483">
        <f>Tabela3[[#This Row],[SOCIOAMBIENTAL]]</f>
        <v>0</v>
      </c>
      <c r="M483">
        <f>Tabela3[[#This Row],[SUSTENTABILIDADE
https://portal.tjpr.jus.br/portletforms/frm.do?idFormulario=7430
0017859-16.2024.8.16.6000]]</f>
        <v>0</v>
      </c>
      <c r="N483">
        <f>Tabela3[[#This Row],[CURSO PARA MAGISTRADOS]]</f>
        <v>0</v>
      </c>
      <c r="O483">
        <f>Tabela3[[#This Row],[LIVRO DE REGISTRO]]</f>
        <v>0</v>
      </c>
      <c r="P483">
        <f>Tabela3[[#This Row],[DATA DO ULTIMO REGISTRO]]</f>
        <v>44204</v>
      </c>
      <c r="Q483">
        <f>Tabela3[[#This Row],[REG DE INSTRUTORES2]]</f>
        <v>0</v>
      </c>
      <c r="R483">
        <f>Tabela3[[#This Row],[REGISTRO DE INSTRUTORES NO SEI]]</f>
        <v>0</v>
      </c>
      <c r="S483">
        <f>Tabela3[[#This Row],[2021]]</f>
        <v>0</v>
      </c>
      <c r="T483">
        <f>Tabela3[[#This Row],[2022]]</f>
        <v>0</v>
      </c>
      <c r="U483">
        <f>Tabela3[[#This Row],[2023]]</f>
        <v>0</v>
      </c>
      <c r="V483">
        <f>Tabela3[[#This Row],[REGISTRO NO SEI/2024]]</f>
        <v>0</v>
      </c>
      <c r="W483">
        <f>Tabela3[[#This Row],[2024]]</f>
        <v>0</v>
      </c>
      <c r="X483">
        <f>Tabela3[[#This Row],[REGISTRO NO SEI/2025]]</f>
        <v>0</v>
      </c>
      <c r="Y483">
        <f>Tabela3[[#This Row],[TOTAL CERTIFICADOS EMITIDOS/2025]]</f>
        <v>0</v>
      </c>
      <c r="Z483">
        <f>Tabela3[[#This Row],[1º trim/2025]]</f>
        <v>0</v>
      </c>
      <c r="AA483">
        <f>Tabela3[[#This Row],[2º trim/2025]]</f>
        <v>0</v>
      </c>
      <c r="AB483">
        <f>Tabela3[[#This Row],[3º trim/2025]]</f>
        <v>0</v>
      </c>
      <c r="AC483">
        <f>Tabela3[[#This Row],[4º trim/2025]]</f>
        <v>0</v>
      </c>
    </row>
    <row r="484" spans="1:29" x14ac:dyDescent="0.25">
      <c r="A484" s="293">
        <f>Tabela3[[#This Row],[MODALIDADE]]</f>
        <v>0</v>
      </c>
      <c r="B484" s="293">
        <f>Tabela3[[#This Row],[ID DA PLANILHA]]</f>
        <v>483</v>
      </c>
      <c r="C484" s="293">
        <f>Tabela3[[#This Row],[ANO]]</f>
        <v>2020</v>
      </c>
      <c r="D484" s="293" t="str">
        <f>Tabela3[[#This Row],[SEI]]</f>
        <v>0080053-91.2020.8.16.6000</v>
      </c>
      <c r="E484" s="294" t="str">
        <f>Tabela3[[#This Row],[NOME DO Curso]]</f>
        <v>A Síndrome do X Frágil</v>
      </c>
      <c r="F484" s="294">
        <f>Tabela3[[#This Row],[NENHUMA CLASSIFICAÇÃO COPILOT]]</f>
        <v>0</v>
      </c>
      <c r="G484">
        <f>Tabela3[[#This Row],[Capacitação em Direitos Humanos, Gênero, Raça e Etnia; e em Depoimento Especial" - 0148945-13.2024.8.16.6000]]</f>
        <v>0</v>
      </c>
      <c r="H484">
        <f>Tabela3[[#This Row],[Justiça Restaurativa - 0148919-15.2024.8.16.6000]]</f>
        <v>0</v>
      </c>
      <c r="I484">
        <f>Tabela3[[#This Row],[Capacitação de Facilitadores 0148959-94.2024.8.16.6000]]</f>
        <v>0</v>
      </c>
      <c r="J484">
        <f>Tabela3[[#This Row],[Acessibilidade e Inclusão - 0148938-21.2024.8.16.6000]]</f>
        <v>0</v>
      </c>
      <c r="K484">
        <f>Tabela3[[#This Row],[Política de Prevenção e Enfrentamento do Assédio Moral, do Assédio Sexual e da Discriminação.0148908-83.2024.8.16.6000]]</f>
        <v>0</v>
      </c>
      <c r="L484">
        <f>Tabela3[[#This Row],[SOCIOAMBIENTAL]]</f>
        <v>0</v>
      </c>
      <c r="M484">
        <f>Tabela3[[#This Row],[SUSTENTABILIDADE
https://portal.tjpr.jus.br/portletforms/frm.do?idFormulario=7430
0017859-16.2024.8.16.6000]]</f>
        <v>0</v>
      </c>
      <c r="N484">
        <f>Tabela3[[#This Row],[CURSO PARA MAGISTRADOS]]</f>
        <v>0</v>
      </c>
      <c r="O484">
        <f>Tabela3[[#This Row],[LIVRO DE REGISTRO]]</f>
        <v>0</v>
      </c>
      <c r="P484">
        <f>Tabela3[[#This Row],[DATA DO ULTIMO REGISTRO]]</f>
        <v>44943</v>
      </c>
      <c r="Q484">
        <f>Tabela3[[#This Row],[REG DE INSTRUTORES2]]</f>
        <v>0</v>
      </c>
      <c r="R484">
        <f>Tabela3[[#This Row],[REGISTRO DE INSTRUTORES NO SEI]]</f>
        <v>0</v>
      </c>
      <c r="S484">
        <f>Tabela3[[#This Row],[2021]]</f>
        <v>0</v>
      </c>
      <c r="T484">
        <f>Tabela3[[#This Row],[2022]]</f>
        <v>19</v>
      </c>
      <c r="U484">
        <f>Tabela3[[#This Row],[2023]]</f>
        <v>0</v>
      </c>
      <c r="V484">
        <f>Tabela3[[#This Row],[REGISTRO NO SEI/2024]]</f>
        <v>0</v>
      </c>
      <c r="W484">
        <f>Tabela3[[#This Row],[2024]]</f>
        <v>0</v>
      </c>
      <c r="X484">
        <f>Tabela3[[#This Row],[REGISTRO NO SEI/2025]]</f>
        <v>0</v>
      </c>
      <c r="Y484">
        <f>Tabela3[[#This Row],[TOTAL CERTIFICADOS EMITIDOS/2025]]</f>
        <v>0</v>
      </c>
      <c r="Z484">
        <f>Tabela3[[#This Row],[1º trim/2025]]</f>
        <v>0</v>
      </c>
      <c r="AA484">
        <f>Tabela3[[#This Row],[2º trim/2025]]</f>
        <v>0</v>
      </c>
      <c r="AB484">
        <f>Tabela3[[#This Row],[3º trim/2025]]</f>
        <v>0</v>
      </c>
      <c r="AC484">
        <f>Tabela3[[#This Row],[4º trim/2025]]</f>
        <v>0</v>
      </c>
    </row>
    <row r="485" spans="1:29" x14ac:dyDescent="0.25">
      <c r="A485" s="293">
        <f>Tabela3[[#This Row],[MODALIDADE]]</f>
        <v>0</v>
      </c>
      <c r="B485" s="293">
        <f>Tabela3[[#This Row],[ID DA PLANILHA]]</f>
        <v>484</v>
      </c>
      <c r="C485" s="293">
        <f>Tabela3[[#This Row],[ANO]]</f>
        <v>2020</v>
      </c>
      <c r="D485" s="293" t="str">
        <f>Tabela3[[#This Row],[SEI]]</f>
        <v>0080053-91.2020.8.16.6000</v>
      </c>
      <c r="E485" s="294" t="str">
        <f>Tabela3[[#This Row],[NOME DO Curso]]</f>
        <v>Conhecendo a Deficiência Intelectual e Múltipla</v>
      </c>
      <c r="F485" s="294">
        <f>Tabela3[[#This Row],[NENHUMA CLASSIFICAÇÃO COPILOT]]</f>
        <v>0</v>
      </c>
      <c r="G485">
        <f>Tabela3[[#This Row],[Capacitação em Direitos Humanos, Gênero, Raça e Etnia; e em Depoimento Especial" - 0148945-13.2024.8.16.6000]]</f>
        <v>0</v>
      </c>
      <c r="H485">
        <f>Tabela3[[#This Row],[Justiça Restaurativa - 0148919-15.2024.8.16.6000]]</f>
        <v>0</v>
      </c>
      <c r="I485">
        <f>Tabela3[[#This Row],[Capacitação de Facilitadores 0148959-94.2024.8.16.6000]]</f>
        <v>0</v>
      </c>
      <c r="J485" t="str">
        <f>Tabela3[[#This Row],[Acessibilidade e Inclusão - 0148938-21.2024.8.16.6000]]</f>
        <v>SIM</v>
      </c>
      <c r="K485">
        <f>Tabela3[[#This Row],[Política de Prevenção e Enfrentamento do Assédio Moral, do Assédio Sexual e da Discriminação.0148908-83.2024.8.16.6000]]</f>
        <v>0</v>
      </c>
      <c r="L485">
        <f>Tabela3[[#This Row],[SOCIOAMBIENTAL]]</f>
        <v>0</v>
      </c>
      <c r="M485">
        <f>Tabela3[[#This Row],[SUSTENTABILIDADE
https://portal.tjpr.jus.br/portletforms/frm.do?idFormulario=7430
0017859-16.2024.8.16.6000]]</f>
        <v>0</v>
      </c>
      <c r="N485">
        <f>Tabela3[[#This Row],[CURSO PARA MAGISTRADOS]]</f>
        <v>0</v>
      </c>
      <c r="O485">
        <f>Tabela3[[#This Row],[LIVRO DE REGISTRO]]</f>
        <v>0</v>
      </c>
      <c r="P485">
        <f>Tabela3[[#This Row],[DATA DO ULTIMO REGISTRO]]</f>
        <v>44943</v>
      </c>
      <c r="Q485">
        <f>Tabela3[[#This Row],[REG DE INSTRUTORES2]]</f>
        <v>0</v>
      </c>
      <c r="R485">
        <f>Tabela3[[#This Row],[REGISTRO DE INSTRUTORES NO SEI]]</f>
        <v>0</v>
      </c>
      <c r="S485">
        <f>Tabela3[[#This Row],[2021]]</f>
        <v>0</v>
      </c>
      <c r="T485">
        <f>Tabela3[[#This Row],[2022]]</f>
        <v>0</v>
      </c>
      <c r="U485">
        <f>Tabela3[[#This Row],[2023]]</f>
        <v>0</v>
      </c>
      <c r="V485">
        <f>Tabela3[[#This Row],[REGISTRO NO SEI/2024]]</f>
        <v>0</v>
      </c>
      <c r="W485">
        <f>Tabela3[[#This Row],[2024]]</f>
        <v>0</v>
      </c>
      <c r="X485">
        <f>Tabela3[[#This Row],[REGISTRO NO SEI/2025]]</f>
        <v>0</v>
      </c>
      <c r="Y485">
        <f>Tabela3[[#This Row],[TOTAL CERTIFICADOS EMITIDOS/2025]]</f>
        <v>0</v>
      </c>
      <c r="Z485">
        <f>Tabela3[[#This Row],[1º trim/2025]]</f>
        <v>0</v>
      </c>
      <c r="AA485">
        <f>Tabela3[[#This Row],[2º trim/2025]]</f>
        <v>0</v>
      </c>
      <c r="AB485">
        <f>Tabela3[[#This Row],[3º trim/2025]]</f>
        <v>0</v>
      </c>
      <c r="AC485">
        <f>Tabela3[[#This Row],[4º trim/2025]]</f>
        <v>0</v>
      </c>
    </row>
    <row r="486" spans="1:29" ht="30" x14ac:dyDescent="0.25">
      <c r="A486" s="293">
        <f>Tabela3[[#This Row],[MODALIDADE]]</f>
        <v>0</v>
      </c>
      <c r="B486" s="293">
        <f>Tabela3[[#This Row],[ID DA PLANILHA]]</f>
        <v>485</v>
      </c>
      <c r="C486" s="293">
        <f>Tabela3[[#This Row],[ANO]]</f>
        <v>2020</v>
      </c>
      <c r="D486" s="293" t="str">
        <f>Tabela3[[#This Row],[SEI]]</f>
        <v>0082696-56.2019.8.16.6000</v>
      </c>
      <c r="E486" s="294" t="str">
        <f>Tabela3[[#This Row],[NOME DO Curso]]</f>
        <v>Curso DE JUSTIÇA RESTAURATIVA: CAPACITAÇÃO DE FACILITADORES DE CÍRCULOS DE CONSTRUÇÃO DE PAZ</v>
      </c>
      <c r="F486" s="294">
        <f>Tabela3[[#This Row],[NENHUMA CLASSIFICAÇÃO COPILOT]]</f>
        <v>0</v>
      </c>
      <c r="G486">
        <f>Tabela3[[#This Row],[Capacitação em Direitos Humanos, Gênero, Raça e Etnia; e em Depoimento Especial" - 0148945-13.2024.8.16.6000]]</f>
        <v>0</v>
      </c>
      <c r="H486" t="str">
        <f>Tabela3[[#This Row],[Justiça Restaurativa - 0148919-15.2024.8.16.6000]]</f>
        <v>JR</v>
      </c>
      <c r="I486">
        <f>Tabela3[[#This Row],[Capacitação de Facilitadores 0148959-94.2024.8.16.6000]]</f>
        <v>0</v>
      </c>
      <c r="J486">
        <f>Tabela3[[#This Row],[Acessibilidade e Inclusão - 0148938-21.2024.8.16.6000]]</f>
        <v>0</v>
      </c>
      <c r="K486">
        <f>Tabela3[[#This Row],[Política de Prevenção e Enfrentamento do Assédio Moral, do Assédio Sexual e da Discriminação.0148908-83.2024.8.16.6000]]</f>
        <v>0</v>
      </c>
      <c r="L486">
        <f>Tabela3[[#This Row],[SOCIOAMBIENTAL]]</f>
        <v>0</v>
      </c>
      <c r="M486">
        <f>Tabela3[[#This Row],[SUSTENTABILIDADE
https://portal.tjpr.jus.br/portletforms/frm.do?idFormulario=7430
0017859-16.2024.8.16.6000]]</f>
        <v>0</v>
      </c>
      <c r="N486">
        <f>Tabela3[[#This Row],[CURSO PARA MAGISTRADOS]]</f>
        <v>0</v>
      </c>
      <c r="O486">
        <f>Tabela3[[#This Row],[LIVRO DE REGISTRO]]</f>
        <v>0</v>
      </c>
      <c r="P486">
        <f>Tabela3[[#This Row],[DATA DO ULTIMO REGISTRO]]</f>
        <v>0</v>
      </c>
      <c r="Q486">
        <f>Tabela3[[#This Row],[REG DE INSTRUTORES2]]</f>
        <v>0</v>
      </c>
      <c r="R486">
        <f>Tabela3[[#This Row],[REGISTRO DE INSTRUTORES NO SEI]]</f>
        <v>0</v>
      </c>
      <c r="S486">
        <f>Tabela3[[#This Row],[2021]]</f>
        <v>0</v>
      </c>
      <c r="T486">
        <f>Tabela3[[#This Row],[2022]]</f>
        <v>0</v>
      </c>
      <c r="U486">
        <f>Tabela3[[#This Row],[2023]]</f>
        <v>0</v>
      </c>
      <c r="V486">
        <f>Tabela3[[#This Row],[REGISTRO NO SEI/2024]]</f>
        <v>0</v>
      </c>
      <c r="W486">
        <f>Tabela3[[#This Row],[2024]]</f>
        <v>0</v>
      </c>
      <c r="X486">
        <f>Tabela3[[#This Row],[REGISTRO NO SEI/2025]]</f>
        <v>0</v>
      </c>
      <c r="Y486">
        <f>Tabela3[[#This Row],[TOTAL CERTIFICADOS EMITIDOS/2025]]</f>
        <v>0</v>
      </c>
      <c r="Z486">
        <f>Tabela3[[#This Row],[1º trim/2025]]</f>
        <v>0</v>
      </c>
      <c r="AA486">
        <f>Tabela3[[#This Row],[2º trim/2025]]</f>
        <v>0</v>
      </c>
      <c r="AB486">
        <f>Tabela3[[#This Row],[3º trim/2025]]</f>
        <v>0</v>
      </c>
      <c r="AC486">
        <f>Tabela3[[#This Row],[4º trim/2025]]</f>
        <v>0</v>
      </c>
    </row>
    <row r="487" spans="1:29" ht="30" x14ac:dyDescent="0.25">
      <c r="A487" s="293">
        <f>Tabela3[[#This Row],[MODALIDADE]]</f>
        <v>0</v>
      </c>
      <c r="B487" s="293">
        <f>Tabela3[[#This Row],[ID DA PLANILHA]]</f>
        <v>486</v>
      </c>
      <c r="C487" s="293">
        <f>Tabela3[[#This Row],[ANO]]</f>
        <v>2020</v>
      </c>
      <c r="D487" s="293" t="str">
        <f>Tabela3[[#This Row],[SEI]]</f>
        <v>0084876-45.2019.8.16.6000</v>
      </c>
      <c r="E487" s="294" t="str">
        <f>Tabela3[[#This Row],[NOME DO Curso]]</f>
        <v>Curso DE JUSTIÇA RESTAURATIVA: CAPACITAÇÃO DE FACILITADORES DE CÍRCULOS DE CONSTRUÇÃO DE PAZ</v>
      </c>
      <c r="F487" s="294">
        <f>Tabela3[[#This Row],[NENHUMA CLASSIFICAÇÃO COPILOT]]</f>
        <v>0</v>
      </c>
      <c r="G487">
        <f>Tabela3[[#This Row],[Capacitação em Direitos Humanos, Gênero, Raça e Etnia; e em Depoimento Especial" - 0148945-13.2024.8.16.6000]]</f>
        <v>0</v>
      </c>
      <c r="H487" t="str">
        <f>Tabela3[[#This Row],[Justiça Restaurativa - 0148919-15.2024.8.16.6000]]</f>
        <v>JR</v>
      </c>
      <c r="I487">
        <f>Tabela3[[#This Row],[Capacitação de Facilitadores 0148959-94.2024.8.16.6000]]</f>
        <v>0</v>
      </c>
      <c r="J487">
        <f>Tabela3[[#This Row],[Acessibilidade e Inclusão - 0148938-21.2024.8.16.6000]]</f>
        <v>0</v>
      </c>
      <c r="K487">
        <f>Tabela3[[#This Row],[Política de Prevenção e Enfrentamento do Assédio Moral, do Assédio Sexual e da Discriminação.0148908-83.2024.8.16.6000]]</f>
        <v>0</v>
      </c>
      <c r="L487">
        <f>Tabela3[[#This Row],[SOCIOAMBIENTAL]]</f>
        <v>0</v>
      </c>
      <c r="M487">
        <f>Tabela3[[#This Row],[SUSTENTABILIDADE
https://portal.tjpr.jus.br/portletforms/frm.do?idFormulario=7430
0017859-16.2024.8.16.6000]]</f>
        <v>0</v>
      </c>
      <c r="N487">
        <f>Tabela3[[#This Row],[CURSO PARA MAGISTRADOS]]</f>
        <v>0</v>
      </c>
      <c r="O487">
        <f>Tabela3[[#This Row],[LIVRO DE REGISTRO]]</f>
        <v>0</v>
      </c>
      <c r="P487">
        <f>Tabela3[[#This Row],[DATA DO ULTIMO REGISTRO]]</f>
        <v>0</v>
      </c>
      <c r="Q487">
        <f>Tabela3[[#This Row],[REG DE INSTRUTORES2]]</f>
        <v>0</v>
      </c>
      <c r="R487">
        <f>Tabela3[[#This Row],[REGISTRO DE INSTRUTORES NO SEI]]</f>
        <v>0</v>
      </c>
      <c r="S487">
        <f>Tabela3[[#This Row],[2021]]</f>
        <v>0</v>
      </c>
      <c r="T487">
        <f>Tabela3[[#This Row],[2022]]</f>
        <v>0</v>
      </c>
      <c r="U487">
        <f>Tabela3[[#This Row],[2023]]</f>
        <v>0</v>
      </c>
      <c r="V487">
        <f>Tabela3[[#This Row],[REGISTRO NO SEI/2024]]</f>
        <v>0</v>
      </c>
      <c r="W487">
        <f>Tabela3[[#This Row],[2024]]</f>
        <v>0</v>
      </c>
      <c r="X487">
        <f>Tabela3[[#This Row],[REGISTRO NO SEI/2025]]</f>
        <v>0</v>
      </c>
      <c r="Y487">
        <f>Tabela3[[#This Row],[TOTAL CERTIFICADOS EMITIDOS/2025]]</f>
        <v>0</v>
      </c>
      <c r="Z487">
        <f>Tabela3[[#This Row],[1º trim/2025]]</f>
        <v>0</v>
      </c>
      <c r="AA487">
        <f>Tabela3[[#This Row],[2º trim/2025]]</f>
        <v>0</v>
      </c>
      <c r="AB487">
        <f>Tabela3[[#This Row],[3º trim/2025]]</f>
        <v>0</v>
      </c>
      <c r="AC487">
        <f>Tabela3[[#This Row],[4º trim/2025]]</f>
        <v>0</v>
      </c>
    </row>
    <row r="488" spans="1:29" x14ac:dyDescent="0.25">
      <c r="A488" s="293">
        <f>Tabela3[[#This Row],[MODALIDADE]]</f>
        <v>0</v>
      </c>
      <c r="B488" s="293">
        <f>Tabela3[[#This Row],[ID DA PLANILHA]]</f>
        <v>487</v>
      </c>
      <c r="C488" s="293">
        <f>Tabela3[[#This Row],[ANO]]</f>
        <v>2020</v>
      </c>
      <c r="D488" s="293" t="str">
        <f>Tabela3[[#This Row],[SEI]]</f>
        <v>0087273-77.2019.8.16.6000</v>
      </c>
      <c r="E488" s="294" t="str">
        <f>Tabela3[[#This Row],[NOME DO Curso]]</f>
        <v>BRIGADA DE INCÊNDIO, de nível intermediário</v>
      </c>
      <c r="F488" s="294">
        <f>Tabela3[[#This Row],[NENHUMA CLASSIFICAÇÃO COPILOT]]</f>
        <v>0</v>
      </c>
      <c r="G488">
        <f>Tabela3[[#This Row],[Capacitação em Direitos Humanos, Gênero, Raça e Etnia; e em Depoimento Especial" - 0148945-13.2024.8.16.6000]]</f>
        <v>0</v>
      </c>
      <c r="H488">
        <f>Tabela3[[#This Row],[Justiça Restaurativa - 0148919-15.2024.8.16.6000]]</f>
        <v>0</v>
      </c>
      <c r="I488">
        <f>Tabela3[[#This Row],[Capacitação de Facilitadores 0148959-94.2024.8.16.6000]]</f>
        <v>0</v>
      </c>
      <c r="J488">
        <f>Tabela3[[#This Row],[Acessibilidade e Inclusão - 0148938-21.2024.8.16.6000]]</f>
        <v>0</v>
      </c>
      <c r="K488">
        <f>Tabela3[[#This Row],[Política de Prevenção e Enfrentamento do Assédio Moral, do Assédio Sexual e da Discriminação.0148908-83.2024.8.16.6000]]</f>
        <v>0</v>
      </c>
      <c r="L488">
        <f>Tabela3[[#This Row],[SOCIOAMBIENTAL]]</f>
        <v>0</v>
      </c>
      <c r="M488">
        <f>Tabela3[[#This Row],[SUSTENTABILIDADE
https://portal.tjpr.jus.br/portletforms/frm.do?idFormulario=7430
0017859-16.2024.8.16.6000]]</f>
        <v>0</v>
      </c>
      <c r="N488">
        <f>Tabela3[[#This Row],[CURSO PARA MAGISTRADOS]]</f>
        <v>0</v>
      </c>
      <c r="O488">
        <f>Tabela3[[#This Row],[LIVRO DE REGISTRO]]</f>
        <v>0</v>
      </c>
      <c r="P488">
        <f>Tabela3[[#This Row],[DATA DO ULTIMO REGISTRO]]</f>
        <v>43868</v>
      </c>
      <c r="Q488">
        <f>Tabela3[[#This Row],[REG DE INSTRUTORES2]]</f>
        <v>0</v>
      </c>
      <c r="R488">
        <f>Tabela3[[#This Row],[REGISTRO DE INSTRUTORES NO SEI]]</f>
        <v>0</v>
      </c>
      <c r="S488">
        <f>Tabela3[[#This Row],[2021]]</f>
        <v>0</v>
      </c>
      <c r="T488">
        <f>Tabela3[[#This Row],[2022]]</f>
        <v>0</v>
      </c>
      <c r="U488">
        <f>Tabela3[[#This Row],[2023]]</f>
        <v>0</v>
      </c>
      <c r="V488">
        <f>Tabela3[[#This Row],[REGISTRO NO SEI/2024]]</f>
        <v>0</v>
      </c>
      <c r="W488">
        <f>Tabela3[[#This Row],[2024]]</f>
        <v>0</v>
      </c>
      <c r="X488">
        <f>Tabela3[[#This Row],[REGISTRO NO SEI/2025]]</f>
        <v>0</v>
      </c>
      <c r="Y488">
        <f>Tabela3[[#This Row],[TOTAL CERTIFICADOS EMITIDOS/2025]]</f>
        <v>0</v>
      </c>
      <c r="Z488">
        <f>Tabela3[[#This Row],[1º trim/2025]]</f>
        <v>0</v>
      </c>
      <c r="AA488">
        <f>Tabela3[[#This Row],[2º trim/2025]]</f>
        <v>0</v>
      </c>
      <c r="AB488">
        <f>Tabela3[[#This Row],[3º trim/2025]]</f>
        <v>0</v>
      </c>
      <c r="AC488">
        <f>Tabela3[[#This Row],[4º trim/2025]]</f>
        <v>0</v>
      </c>
    </row>
    <row r="489" spans="1:29" x14ac:dyDescent="0.25">
      <c r="A489" s="293">
        <f>Tabela3[[#This Row],[MODALIDADE]]</f>
        <v>0</v>
      </c>
      <c r="B489" s="293">
        <f>Tabela3[[#This Row],[ID DA PLANILHA]]</f>
        <v>488</v>
      </c>
      <c r="C489" s="293">
        <f>Tabela3[[#This Row],[ANO]]</f>
        <v>2020</v>
      </c>
      <c r="D489" s="293" t="str">
        <f>Tabela3[[#This Row],[SEI]]</f>
        <v>0087551-78.2019.8.16.6000</v>
      </c>
      <c r="E489" s="294" t="str">
        <f>Tabela3[[#This Row],[NOME DO Curso]]</f>
        <v>teórico de Brigadista de Incêndio - pratico</v>
      </c>
      <c r="F489" s="294">
        <f>Tabela3[[#This Row],[NENHUMA CLASSIFICAÇÃO COPILOT]]</f>
        <v>0</v>
      </c>
      <c r="G489">
        <f>Tabela3[[#This Row],[Capacitação em Direitos Humanos, Gênero, Raça e Etnia; e em Depoimento Especial" - 0148945-13.2024.8.16.6000]]</f>
        <v>0</v>
      </c>
      <c r="H489">
        <f>Tabela3[[#This Row],[Justiça Restaurativa - 0148919-15.2024.8.16.6000]]</f>
        <v>0</v>
      </c>
      <c r="I489">
        <f>Tabela3[[#This Row],[Capacitação de Facilitadores 0148959-94.2024.8.16.6000]]</f>
        <v>0</v>
      </c>
      <c r="J489">
        <f>Tabela3[[#This Row],[Acessibilidade e Inclusão - 0148938-21.2024.8.16.6000]]</f>
        <v>0</v>
      </c>
      <c r="K489">
        <f>Tabela3[[#This Row],[Política de Prevenção e Enfrentamento do Assédio Moral, do Assédio Sexual e da Discriminação.0148908-83.2024.8.16.6000]]</f>
        <v>0</v>
      </c>
      <c r="L489">
        <f>Tabela3[[#This Row],[SOCIOAMBIENTAL]]</f>
        <v>0</v>
      </c>
      <c r="M489">
        <f>Tabela3[[#This Row],[SUSTENTABILIDADE
https://portal.tjpr.jus.br/portletforms/frm.do?idFormulario=7430
0017859-16.2024.8.16.6000]]</f>
        <v>0</v>
      </c>
      <c r="N489">
        <f>Tabela3[[#This Row],[CURSO PARA MAGISTRADOS]]</f>
        <v>0</v>
      </c>
      <c r="O489">
        <f>Tabela3[[#This Row],[LIVRO DE REGISTRO]]</f>
        <v>0</v>
      </c>
      <c r="P489">
        <f>Tabela3[[#This Row],[DATA DO ULTIMO REGISTRO]]</f>
        <v>43899</v>
      </c>
      <c r="Q489">
        <f>Tabela3[[#This Row],[REG DE INSTRUTORES2]]</f>
        <v>0</v>
      </c>
      <c r="R489">
        <f>Tabela3[[#This Row],[REGISTRO DE INSTRUTORES NO SEI]]</f>
        <v>0</v>
      </c>
      <c r="S489">
        <f>Tabela3[[#This Row],[2021]]</f>
        <v>0</v>
      </c>
      <c r="T489">
        <f>Tabela3[[#This Row],[2022]]</f>
        <v>0</v>
      </c>
      <c r="U489">
        <f>Tabela3[[#This Row],[2023]]</f>
        <v>0</v>
      </c>
      <c r="V489">
        <f>Tabela3[[#This Row],[REGISTRO NO SEI/2024]]</f>
        <v>0</v>
      </c>
      <c r="W489">
        <f>Tabela3[[#This Row],[2024]]</f>
        <v>0</v>
      </c>
      <c r="X489">
        <f>Tabela3[[#This Row],[REGISTRO NO SEI/2025]]</f>
        <v>0</v>
      </c>
      <c r="Y489">
        <f>Tabela3[[#This Row],[TOTAL CERTIFICADOS EMITIDOS/2025]]</f>
        <v>0</v>
      </c>
      <c r="Z489">
        <f>Tabela3[[#This Row],[1º trim/2025]]</f>
        <v>0</v>
      </c>
      <c r="AA489">
        <f>Tabela3[[#This Row],[2º trim/2025]]</f>
        <v>0</v>
      </c>
      <c r="AB489">
        <f>Tabela3[[#This Row],[3º trim/2025]]</f>
        <v>0</v>
      </c>
      <c r="AC489">
        <f>Tabela3[[#This Row],[4º trim/2025]]</f>
        <v>0</v>
      </c>
    </row>
    <row r="490" spans="1:29" x14ac:dyDescent="0.25">
      <c r="A490" s="293">
        <f>Tabela3[[#This Row],[MODALIDADE]]</f>
        <v>0</v>
      </c>
      <c r="B490" s="293">
        <f>Tabela3[[#This Row],[ID DA PLANILHA]]</f>
        <v>489</v>
      </c>
      <c r="C490" s="293">
        <f>Tabela3[[#This Row],[ANO]]</f>
        <v>2020</v>
      </c>
      <c r="D490" s="293" t="str">
        <f>Tabela3[[#This Row],[SEI]]</f>
        <v>0093481-77.2019.8.16.6000</v>
      </c>
      <c r="E490" s="294" t="str">
        <f>Tabela3[[#This Row],[NOME DO Curso]]</f>
        <v>Curso DE CAPACITAÇÃO EM CONCILIAÇÃO E MEDIAÇÃO JUDICIAL</v>
      </c>
      <c r="F490" s="294">
        <f>Tabela3[[#This Row],[NENHUMA CLASSIFICAÇÃO COPILOT]]</f>
        <v>0</v>
      </c>
      <c r="G490">
        <f>Tabela3[[#This Row],[Capacitação em Direitos Humanos, Gênero, Raça e Etnia; e em Depoimento Especial" - 0148945-13.2024.8.16.6000]]</f>
        <v>0</v>
      </c>
      <c r="H490">
        <f>Tabela3[[#This Row],[Justiça Restaurativa - 0148919-15.2024.8.16.6000]]</f>
        <v>0</v>
      </c>
      <c r="I490">
        <f>Tabela3[[#This Row],[Capacitação de Facilitadores 0148959-94.2024.8.16.6000]]</f>
        <v>0</v>
      </c>
      <c r="J490">
        <f>Tabela3[[#This Row],[Acessibilidade e Inclusão - 0148938-21.2024.8.16.6000]]</f>
        <v>0</v>
      </c>
      <c r="K490">
        <f>Tabela3[[#This Row],[Política de Prevenção e Enfrentamento do Assédio Moral, do Assédio Sexual e da Discriminação.0148908-83.2024.8.16.6000]]</f>
        <v>0</v>
      </c>
      <c r="L490">
        <f>Tabela3[[#This Row],[SOCIOAMBIENTAL]]</f>
        <v>0</v>
      </c>
      <c r="M490">
        <f>Tabela3[[#This Row],[SUSTENTABILIDADE
https://portal.tjpr.jus.br/portletforms/frm.do?idFormulario=7430
0017859-16.2024.8.16.6000]]</f>
        <v>0</v>
      </c>
      <c r="N490">
        <f>Tabela3[[#This Row],[CURSO PARA MAGISTRADOS]]</f>
        <v>0</v>
      </c>
      <c r="O490">
        <f>Tabela3[[#This Row],[LIVRO DE REGISTRO]]</f>
        <v>0</v>
      </c>
      <c r="P490">
        <f>Tabela3[[#This Row],[DATA DO ULTIMO REGISTRO]]</f>
        <v>43851</v>
      </c>
      <c r="Q490">
        <f>Tabela3[[#This Row],[REG DE INSTRUTORES2]]</f>
        <v>0</v>
      </c>
      <c r="R490">
        <f>Tabela3[[#This Row],[REGISTRO DE INSTRUTORES NO SEI]]</f>
        <v>0</v>
      </c>
      <c r="S490">
        <f>Tabela3[[#This Row],[2021]]</f>
        <v>0</v>
      </c>
      <c r="T490">
        <f>Tabela3[[#This Row],[2022]]</f>
        <v>0</v>
      </c>
      <c r="U490">
        <f>Tabela3[[#This Row],[2023]]</f>
        <v>0</v>
      </c>
      <c r="V490">
        <f>Tabela3[[#This Row],[REGISTRO NO SEI/2024]]</f>
        <v>0</v>
      </c>
      <c r="W490">
        <f>Tabela3[[#This Row],[2024]]</f>
        <v>0</v>
      </c>
      <c r="X490">
        <f>Tabela3[[#This Row],[REGISTRO NO SEI/2025]]</f>
        <v>0</v>
      </c>
      <c r="Y490">
        <f>Tabela3[[#This Row],[TOTAL CERTIFICADOS EMITIDOS/2025]]</f>
        <v>0</v>
      </c>
      <c r="Z490">
        <f>Tabela3[[#This Row],[1º trim/2025]]</f>
        <v>0</v>
      </c>
      <c r="AA490">
        <f>Tabela3[[#This Row],[2º trim/2025]]</f>
        <v>0</v>
      </c>
      <c r="AB490">
        <f>Tabela3[[#This Row],[3º trim/2025]]</f>
        <v>0</v>
      </c>
      <c r="AC490">
        <f>Tabela3[[#This Row],[4º trim/2025]]</f>
        <v>0</v>
      </c>
    </row>
    <row r="491" spans="1:29" x14ac:dyDescent="0.25">
      <c r="A491" s="293">
        <f>Tabela3[[#This Row],[MODALIDADE]]</f>
        <v>0</v>
      </c>
      <c r="B491" s="293">
        <f>Tabela3[[#This Row],[ID DA PLANILHA]]</f>
        <v>490</v>
      </c>
      <c r="C491" s="293">
        <f>Tabela3[[#This Row],[ANO]]</f>
        <v>2020</v>
      </c>
      <c r="D491" s="293" t="str">
        <f>Tabela3[[#This Row],[SEI]]</f>
        <v>0094874-03.2020.8.16.6000</v>
      </c>
      <c r="E491" s="294" t="str">
        <f>Tabela3[[#This Row],[NOME DO Curso]]</f>
        <v>Projeto de Incentivo à Autonomia</v>
      </c>
      <c r="F491" s="294">
        <f>Tabela3[[#This Row],[NENHUMA CLASSIFICAÇÃO COPILOT]]</f>
        <v>0</v>
      </c>
      <c r="G491">
        <f>Tabela3[[#This Row],[Capacitação em Direitos Humanos, Gênero, Raça e Etnia; e em Depoimento Especial" - 0148945-13.2024.8.16.6000]]</f>
        <v>0</v>
      </c>
      <c r="H491">
        <f>Tabela3[[#This Row],[Justiça Restaurativa - 0148919-15.2024.8.16.6000]]</f>
        <v>0</v>
      </c>
      <c r="I491">
        <f>Tabela3[[#This Row],[Capacitação de Facilitadores 0148959-94.2024.8.16.6000]]</f>
        <v>0</v>
      </c>
      <c r="J491">
        <f>Tabela3[[#This Row],[Acessibilidade e Inclusão - 0148938-21.2024.8.16.6000]]</f>
        <v>0</v>
      </c>
      <c r="K491">
        <f>Tabela3[[#This Row],[Política de Prevenção e Enfrentamento do Assédio Moral, do Assédio Sexual e da Discriminação.0148908-83.2024.8.16.6000]]</f>
        <v>0</v>
      </c>
      <c r="L491">
        <f>Tabela3[[#This Row],[SOCIOAMBIENTAL]]</f>
        <v>0</v>
      </c>
      <c r="M491">
        <f>Tabela3[[#This Row],[SUSTENTABILIDADE
https://portal.tjpr.jus.br/portletforms/frm.do?idFormulario=7430
0017859-16.2024.8.16.6000]]</f>
        <v>0</v>
      </c>
      <c r="N491">
        <f>Tabela3[[#This Row],[CURSO PARA MAGISTRADOS]]</f>
        <v>0</v>
      </c>
      <c r="O491" t="str">
        <f>Tabela3[[#This Row],[LIVRO DE REGISTRO]]</f>
        <v>ok</v>
      </c>
      <c r="P491">
        <f>Tabela3[[#This Row],[DATA DO ULTIMO REGISTRO]]</f>
        <v>0</v>
      </c>
      <c r="Q491">
        <f>Tabela3[[#This Row],[REG DE INSTRUTORES2]]</f>
        <v>0</v>
      </c>
      <c r="R491">
        <f>Tabela3[[#This Row],[REGISTRO DE INSTRUTORES NO SEI]]</f>
        <v>0</v>
      </c>
      <c r="S491">
        <f>Tabela3[[#This Row],[2021]]</f>
        <v>0</v>
      </c>
      <c r="T491">
        <f>Tabela3[[#This Row],[2022]]</f>
        <v>0</v>
      </c>
      <c r="U491">
        <f>Tabela3[[#This Row],[2023]]</f>
        <v>0</v>
      </c>
      <c r="V491">
        <f>Tabela3[[#This Row],[REGISTRO NO SEI/2024]]</f>
        <v>0</v>
      </c>
      <c r="W491">
        <f>Tabela3[[#This Row],[2024]]</f>
        <v>0</v>
      </c>
      <c r="X491">
        <f>Tabela3[[#This Row],[REGISTRO NO SEI/2025]]</f>
        <v>0</v>
      </c>
      <c r="Y491">
        <f>Tabela3[[#This Row],[TOTAL CERTIFICADOS EMITIDOS/2025]]</f>
        <v>0</v>
      </c>
      <c r="Z491">
        <f>Tabela3[[#This Row],[1º trim/2025]]</f>
        <v>0</v>
      </c>
      <c r="AA491">
        <f>Tabela3[[#This Row],[2º trim/2025]]</f>
        <v>0</v>
      </c>
      <c r="AB491">
        <f>Tabela3[[#This Row],[3º trim/2025]]</f>
        <v>0</v>
      </c>
      <c r="AC491">
        <f>Tabela3[[#This Row],[4º trim/2025]]</f>
        <v>0</v>
      </c>
    </row>
    <row r="492" spans="1:29" x14ac:dyDescent="0.25">
      <c r="A492" s="293">
        <f>Tabela3[[#This Row],[MODALIDADE]]</f>
        <v>0</v>
      </c>
      <c r="B492" s="293">
        <f>Tabela3[[#This Row],[ID DA PLANILHA]]</f>
        <v>491</v>
      </c>
      <c r="C492" s="293">
        <f>Tabela3[[#This Row],[ANO]]</f>
        <v>2020</v>
      </c>
      <c r="D492" s="293" t="str">
        <f>Tabela3[[#This Row],[SEI]]</f>
        <v>0095897-18.2019.8.16.6000</v>
      </c>
      <c r="E492" s="294" t="str">
        <f>Tabela3[[#This Row],[NOME DO Curso]]</f>
        <v>teórico de Brigadista de Incêndio - pratico</v>
      </c>
      <c r="F492" s="294">
        <f>Tabela3[[#This Row],[NENHUMA CLASSIFICAÇÃO COPILOT]]</f>
        <v>0</v>
      </c>
      <c r="G492">
        <f>Tabela3[[#This Row],[Capacitação em Direitos Humanos, Gênero, Raça e Etnia; e em Depoimento Especial" - 0148945-13.2024.8.16.6000]]</f>
        <v>0</v>
      </c>
      <c r="H492">
        <f>Tabela3[[#This Row],[Justiça Restaurativa - 0148919-15.2024.8.16.6000]]</f>
        <v>0</v>
      </c>
      <c r="I492">
        <f>Tabela3[[#This Row],[Capacitação de Facilitadores 0148959-94.2024.8.16.6000]]</f>
        <v>0</v>
      </c>
      <c r="J492">
        <f>Tabela3[[#This Row],[Acessibilidade e Inclusão - 0148938-21.2024.8.16.6000]]</f>
        <v>0</v>
      </c>
      <c r="K492">
        <f>Tabela3[[#This Row],[Política de Prevenção e Enfrentamento do Assédio Moral, do Assédio Sexual e da Discriminação.0148908-83.2024.8.16.6000]]</f>
        <v>0</v>
      </c>
      <c r="L492">
        <f>Tabela3[[#This Row],[SOCIOAMBIENTAL]]</f>
        <v>0</v>
      </c>
      <c r="M492">
        <f>Tabela3[[#This Row],[SUSTENTABILIDADE
https://portal.tjpr.jus.br/portletforms/frm.do?idFormulario=7430
0017859-16.2024.8.16.6000]]</f>
        <v>0</v>
      </c>
      <c r="N492">
        <f>Tabela3[[#This Row],[CURSO PARA MAGISTRADOS]]</f>
        <v>0</v>
      </c>
      <c r="O492">
        <f>Tabela3[[#This Row],[LIVRO DE REGISTRO]]</f>
        <v>0</v>
      </c>
      <c r="P492">
        <f>Tabela3[[#This Row],[DATA DO ULTIMO REGISTRO]]</f>
        <v>43941</v>
      </c>
      <c r="Q492">
        <f>Tabela3[[#This Row],[REG DE INSTRUTORES2]]</f>
        <v>0</v>
      </c>
      <c r="R492">
        <f>Tabela3[[#This Row],[REGISTRO DE INSTRUTORES NO SEI]]</f>
        <v>0</v>
      </c>
      <c r="S492">
        <f>Tabela3[[#This Row],[2021]]</f>
        <v>0</v>
      </c>
      <c r="T492">
        <f>Tabela3[[#This Row],[2022]]</f>
        <v>0</v>
      </c>
      <c r="U492">
        <f>Tabela3[[#This Row],[2023]]</f>
        <v>0</v>
      </c>
      <c r="V492">
        <f>Tabela3[[#This Row],[REGISTRO NO SEI/2024]]</f>
        <v>0</v>
      </c>
      <c r="W492">
        <f>Tabela3[[#This Row],[2024]]</f>
        <v>0</v>
      </c>
      <c r="X492">
        <f>Tabela3[[#This Row],[REGISTRO NO SEI/2025]]</f>
        <v>0</v>
      </c>
      <c r="Y492">
        <f>Tabela3[[#This Row],[TOTAL CERTIFICADOS EMITIDOS/2025]]</f>
        <v>0</v>
      </c>
      <c r="Z492">
        <f>Tabela3[[#This Row],[1º trim/2025]]</f>
        <v>0</v>
      </c>
      <c r="AA492">
        <f>Tabela3[[#This Row],[2º trim/2025]]</f>
        <v>0</v>
      </c>
      <c r="AB492">
        <f>Tabela3[[#This Row],[3º trim/2025]]</f>
        <v>0</v>
      </c>
      <c r="AC492">
        <f>Tabela3[[#This Row],[4º trim/2025]]</f>
        <v>0</v>
      </c>
    </row>
    <row r="493" spans="1:29" x14ac:dyDescent="0.25">
      <c r="A493" s="293">
        <f>Tabela3[[#This Row],[MODALIDADE]]</f>
        <v>0</v>
      </c>
      <c r="B493" s="293">
        <f>Tabela3[[#This Row],[ID DA PLANILHA]]</f>
        <v>492</v>
      </c>
      <c r="C493" s="293">
        <f>Tabela3[[#This Row],[ANO]]</f>
        <v>2020</v>
      </c>
      <c r="D493" s="293" t="str">
        <f>Tabela3[[#This Row],[SEI]]</f>
        <v>0097574-49.2020.8.16.6000</v>
      </c>
      <c r="E493" s="294" t="str">
        <f>Tabela3[[#This Row],[NOME DO Curso]]</f>
        <v>Diálogos sobre Adoção: A Importância da Preparação de Pretendentes</v>
      </c>
      <c r="F493" s="294">
        <f>Tabela3[[#This Row],[NENHUMA CLASSIFICAÇÃO COPILOT]]</f>
        <v>0</v>
      </c>
      <c r="G493">
        <f>Tabela3[[#This Row],[Capacitação em Direitos Humanos, Gênero, Raça e Etnia; e em Depoimento Especial" - 0148945-13.2024.8.16.6000]]</f>
        <v>0</v>
      </c>
      <c r="H493">
        <f>Tabela3[[#This Row],[Justiça Restaurativa - 0148919-15.2024.8.16.6000]]</f>
        <v>0</v>
      </c>
      <c r="I493">
        <f>Tabela3[[#This Row],[Capacitação de Facilitadores 0148959-94.2024.8.16.6000]]</f>
        <v>0</v>
      </c>
      <c r="J493">
        <f>Tabela3[[#This Row],[Acessibilidade e Inclusão - 0148938-21.2024.8.16.6000]]</f>
        <v>0</v>
      </c>
      <c r="K493">
        <f>Tabela3[[#This Row],[Política de Prevenção e Enfrentamento do Assédio Moral, do Assédio Sexual e da Discriminação.0148908-83.2024.8.16.6000]]</f>
        <v>0</v>
      </c>
      <c r="L493">
        <f>Tabela3[[#This Row],[SOCIOAMBIENTAL]]</f>
        <v>0</v>
      </c>
      <c r="M493">
        <f>Tabela3[[#This Row],[SUSTENTABILIDADE
https://portal.tjpr.jus.br/portletforms/frm.do?idFormulario=7430
0017859-16.2024.8.16.6000]]</f>
        <v>0</v>
      </c>
      <c r="N493">
        <f>Tabela3[[#This Row],[CURSO PARA MAGISTRADOS]]</f>
        <v>0</v>
      </c>
      <c r="O493">
        <f>Tabela3[[#This Row],[LIVRO DE REGISTRO]]</f>
        <v>0</v>
      </c>
      <c r="P493">
        <f>Tabela3[[#This Row],[DATA DO ULTIMO REGISTRO]]</f>
        <v>0</v>
      </c>
      <c r="Q493">
        <f>Tabela3[[#This Row],[REG DE INSTRUTORES2]]</f>
        <v>0</v>
      </c>
      <c r="R493">
        <f>Tabela3[[#This Row],[REGISTRO DE INSTRUTORES NO SEI]]</f>
        <v>0</v>
      </c>
      <c r="S493">
        <f>Tabela3[[#This Row],[2021]]</f>
        <v>0</v>
      </c>
      <c r="T493">
        <f>Tabela3[[#This Row],[2022]]</f>
        <v>0</v>
      </c>
      <c r="U493">
        <f>Tabela3[[#This Row],[2023]]</f>
        <v>0</v>
      </c>
      <c r="V493">
        <f>Tabela3[[#This Row],[REGISTRO NO SEI/2024]]</f>
        <v>0</v>
      </c>
      <c r="W493">
        <f>Tabela3[[#This Row],[2024]]</f>
        <v>0</v>
      </c>
      <c r="X493">
        <f>Tabela3[[#This Row],[REGISTRO NO SEI/2025]]</f>
        <v>0</v>
      </c>
      <c r="Y493">
        <f>Tabela3[[#This Row],[TOTAL CERTIFICADOS EMITIDOS/2025]]</f>
        <v>0</v>
      </c>
      <c r="Z493">
        <f>Tabela3[[#This Row],[1º trim/2025]]</f>
        <v>0</v>
      </c>
      <c r="AA493">
        <f>Tabela3[[#This Row],[2º trim/2025]]</f>
        <v>0</v>
      </c>
      <c r="AB493">
        <f>Tabela3[[#This Row],[3º trim/2025]]</f>
        <v>0</v>
      </c>
      <c r="AC493">
        <f>Tabela3[[#This Row],[4º trim/2025]]</f>
        <v>0</v>
      </c>
    </row>
    <row r="494" spans="1:29" x14ac:dyDescent="0.25">
      <c r="A494" s="293">
        <f>Tabela3[[#This Row],[MODALIDADE]]</f>
        <v>0</v>
      </c>
      <c r="B494" s="293">
        <f>Tabela3[[#This Row],[ID DA PLANILHA]]</f>
        <v>493</v>
      </c>
      <c r="C494" s="293">
        <f>Tabela3[[#This Row],[ANO]]</f>
        <v>2020</v>
      </c>
      <c r="D494" s="293" t="str">
        <f>Tabela3[[#This Row],[SEI]]</f>
        <v>0104191-59.2019.8.16.6000</v>
      </c>
      <c r="E494" s="294" t="str">
        <f>Tabela3[[#This Row],[NOME DO Curso]]</f>
        <v>Ouvidoria-Geral: Potencializadores da Mediação e da Conciliação</v>
      </c>
      <c r="F494" s="294">
        <f>Tabela3[[#This Row],[NENHUMA CLASSIFICAÇÃO COPILOT]]</f>
        <v>0</v>
      </c>
      <c r="G494">
        <f>Tabela3[[#This Row],[Capacitação em Direitos Humanos, Gênero, Raça e Etnia; e em Depoimento Especial" - 0148945-13.2024.8.16.6000]]</f>
        <v>0</v>
      </c>
      <c r="H494">
        <f>Tabela3[[#This Row],[Justiça Restaurativa - 0148919-15.2024.8.16.6000]]</f>
        <v>0</v>
      </c>
      <c r="I494">
        <f>Tabela3[[#This Row],[Capacitação de Facilitadores 0148959-94.2024.8.16.6000]]</f>
        <v>0</v>
      </c>
      <c r="J494">
        <f>Tabela3[[#This Row],[Acessibilidade e Inclusão - 0148938-21.2024.8.16.6000]]</f>
        <v>0</v>
      </c>
      <c r="K494">
        <f>Tabela3[[#This Row],[Política de Prevenção e Enfrentamento do Assédio Moral, do Assédio Sexual e da Discriminação.0148908-83.2024.8.16.6000]]</f>
        <v>0</v>
      </c>
      <c r="L494">
        <f>Tabela3[[#This Row],[SOCIOAMBIENTAL]]</f>
        <v>0</v>
      </c>
      <c r="M494">
        <f>Tabela3[[#This Row],[SUSTENTABILIDADE
https://portal.tjpr.jus.br/portletforms/frm.do?idFormulario=7430
0017859-16.2024.8.16.6000]]</f>
        <v>0</v>
      </c>
      <c r="N494">
        <f>Tabela3[[#This Row],[CURSO PARA MAGISTRADOS]]</f>
        <v>0</v>
      </c>
      <c r="O494">
        <f>Tabela3[[#This Row],[LIVRO DE REGISTRO]]</f>
        <v>0</v>
      </c>
      <c r="P494">
        <f>Tabela3[[#This Row],[DATA DO ULTIMO REGISTRO]]</f>
        <v>44145</v>
      </c>
      <c r="Q494">
        <f>Tabela3[[#This Row],[REG DE INSTRUTORES2]]</f>
        <v>0</v>
      </c>
      <c r="R494">
        <f>Tabela3[[#This Row],[REGISTRO DE INSTRUTORES NO SEI]]</f>
        <v>0</v>
      </c>
      <c r="S494">
        <f>Tabela3[[#This Row],[2021]]</f>
        <v>0</v>
      </c>
      <c r="T494">
        <f>Tabela3[[#This Row],[2022]]</f>
        <v>0</v>
      </c>
      <c r="U494">
        <f>Tabela3[[#This Row],[2023]]</f>
        <v>0</v>
      </c>
      <c r="V494">
        <f>Tabela3[[#This Row],[REGISTRO NO SEI/2024]]</f>
        <v>0</v>
      </c>
      <c r="W494">
        <f>Tabela3[[#This Row],[2024]]</f>
        <v>0</v>
      </c>
      <c r="X494">
        <f>Tabela3[[#This Row],[REGISTRO NO SEI/2025]]</f>
        <v>0</v>
      </c>
      <c r="Y494">
        <f>Tabela3[[#This Row],[TOTAL CERTIFICADOS EMITIDOS/2025]]</f>
        <v>0</v>
      </c>
      <c r="Z494">
        <f>Tabela3[[#This Row],[1º trim/2025]]</f>
        <v>0</v>
      </c>
      <c r="AA494">
        <f>Tabela3[[#This Row],[2º trim/2025]]</f>
        <v>0</v>
      </c>
      <c r="AB494">
        <f>Tabela3[[#This Row],[3º trim/2025]]</f>
        <v>0</v>
      </c>
      <c r="AC494">
        <f>Tabela3[[#This Row],[4º trim/2025]]</f>
        <v>0</v>
      </c>
    </row>
    <row r="495" spans="1:29" x14ac:dyDescent="0.25">
      <c r="A495" s="293">
        <f>Tabela3[[#This Row],[MODALIDADE]]</f>
        <v>0</v>
      </c>
      <c r="B495" s="293">
        <f>Tabela3[[#This Row],[ID DA PLANILHA]]</f>
        <v>494</v>
      </c>
      <c r="C495" s="293">
        <f>Tabela3[[#This Row],[ANO]]</f>
        <v>2020</v>
      </c>
      <c r="D495" s="293" t="str">
        <f>Tabela3[[#This Row],[SEI]]</f>
        <v>0105889-03.2019.8.16.6000</v>
      </c>
      <c r="E495" s="294" t="str">
        <f>Tabela3[[#This Row],[NOME DO Curso]]</f>
        <v>SENSIBILIZAÇÃO EM JUSTIÇA RESTAURATIVA</v>
      </c>
      <c r="F495" s="294">
        <f>Tabela3[[#This Row],[NENHUMA CLASSIFICAÇÃO COPILOT]]</f>
        <v>0</v>
      </c>
      <c r="G495">
        <f>Tabela3[[#This Row],[Capacitação em Direitos Humanos, Gênero, Raça e Etnia; e em Depoimento Especial" - 0148945-13.2024.8.16.6000]]</f>
        <v>0</v>
      </c>
      <c r="H495">
        <f>Tabela3[[#This Row],[Justiça Restaurativa - 0148919-15.2024.8.16.6000]]</f>
        <v>0</v>
      </c>
      <c r="I495">
        <f>Tabela3[[#This Row],[Capacitação de Facilitadores 0148959-94.2024.8.16.6000]]</f>
        <v>0</v>
      </c>
      <c r="J495">
        <f>Tabela3[[#This Row],[Acessibilidade e Inclusão - 0148938-21.2024.8.16.6000]]</f>
        <v>0</v>
      </c>
      <c r="K495">
        <f>Tabela3[[#This Row],[Política de Prevenção e Enfrentamento do Assédio Moral, do Assédio Sexual e da Discriminação.0148908-83.2024.8.16.6000]]</f>
        <v>0</v>
      </c>
      <c r="L495">
        <f>Tabela3[[#This Row],[SOCIOAMBIENTAL]]</f>
        <v>0</v>
      </c>
      <c r="M495">
        <f>Tabela3[[#This Row],[SUSTENTABILIDADE
https://portal.tjpr.jus.br/portletforms/frm.do?idFormulario=7430
0017859-16.2024.8.16.6000]]</f>
        <v>0</v>
      </c>
      <c r="N495">
        <f>Tabela3[[#This Row],[CURSO PARA MAGISTRADOS]]</f>
        <v>0</v>
      </c>
      <c r="O495">
        <f>Tabela3[[#This Row],[LIVRO DE REGISTRO]]</f>
        <v>0</v>
      </c>
      <c r="P495">
        <f>Tabela3[[#This Row],[DATA DO ULTIMO REGISTRO]]</f>
        <v>43895</v>
      </c>
      <c r="Q495">
        <f>Tabela3[[#This Row],[REG DE INSTRUTORES2]]</f>
        <v>0</v>
      </c>
      <c r="R495">
        <f>Tabela3[[#This Row],[REGISTRO DE INSTRUTORES NO SEI]]</f>
        <v>0</v>
      </c>
      <c r="S495">
        <f>Tabela3[[#This Row],[2021]]</f>
        <v>0</v>
      </c>
      <c r="T495">
        <f>Tabela3[[#This Row],[2022]]</f>
        <v>0</v>
      </c>
      <c r="U495">
        <f>Tabela3[[#This Row],[2023]]</f>
        <v>0</v>
      </c>
      <c r="V495">
        <f>Tabela3[[#This Row],[REGISTRO NO SEI/2024]]</f>
        <v>0</v>
      </c>
      <c r="W495">
        <f>Tabela3[[#This Row],[2024]]</f>
        <v>0</v>
      </c>
      <c r="X495">
        <f>Tabela3[[#This Row],[REGISTRO NO SEI/2025]]</f>
        <v>0</v>
      </c>
      <c r="Y495">
        <f>Tabela3[[#This Row],[TOTAL CERTIFICADOS EMITIDOS/2025]]</f>
        <v>0</v>
      </c>
      <c r="Z495">
        <f>Tabela3[[#This Row],[1º trim/2025]]</f>
        <v>0</v>
      </c>
      <c r="AA495">
        <f>Tabela3[[#This Row],[2º trim/2025]]</f>
        <v>0</v>
      </c>
      <c r="AB495">
        <f>Tabela3[[#This Row],[3º trim/2025]]</f>
        <v>0</v>
      </c>
      <c r="AC495">
        <f>Tabela3[[#This Row],[4º trim/2025]]</f>
        <v>0</v>
      </c>
    </row>
    <row r="496" spans="1:29" x14ac:dyDescent="0.25">
      <c r="A496" s="293">
        <f>Tabela3[[#This Row],[MODALIDADE]]</f>
        <v>0</v>
      </c>
      <c r="B496" s="293">
        <f>Tabela3[[#This Row],[ID DA PLANILHA]]</f>
        <v>495</v>
      </c>
      <c r="C496" s="293">
        <f>Tabela3[[#This Row],[ANO]]</f>
        <v>2020</v>
      </c>
      <c r="D496" s="293" t="str">
        <f>Tabela3[[#This Row],[SEI]]</f>
        <v>0114329-85.2019.8.16.6000</v>
      </c>
      <c r="E496" s="294" t="str">
        <f>Tabela3[[#This Row],[NOME DO Curso]]</f>
        <v>Curso DE CAPACITAÇÃO EM CONCILIAÇÃO E MEDIAÇÃO JUDICIAL</v>
      </c>
      <c r="F496" s="294">
        <f>Tabela3[[#This Row],[NENHUMA CLASSIFICAÇÃO COPILOT]]</f>
        <v>0</v>
      </c>
      <c r="G496">
        <f>Tabela3[[#This Row],[Capacitação em Direitos Humanos, Gênero, Raça e Etnia; e em Depoimento Especial" - 0148945-13.2024.8.16.6000]]</f>
        <v>0</v>
      </c>
      <c r="H496">
        <f>Tabela3[[#This Row],[Justiça Restaurativa - 0148919-15.2024.8.16.6000]]</f>
        <v>0</v>
      </c>
      <c r="I496">
        <f>Tabela3[[#This Row],[Capacitação de Facilitadores 0148959-94.2024.8.16.6000]]</f>
        <v>0</v>
      </c>
      <c r="J496">
        <f>Tabela3[[#This Row],[Acessibilidade e Inclusão - 0148938-21.2024.8.16.6000]]</f>
        <v>0</v>
      </c>
      <c r="K496">
        <f>Tabela3[[#This Row],[Política de Prevenção e Enfrentamento do Assédio Moral, do Assédio Sexual e da Discriminação.0148908-83.2024.8.16.6000]]</f>
        <v>0</v>
      </c>
      <c r="L496">
        <f>Tabela3[[#This Row],[SOCIOAMBIENTAL]]</f>
        <v>0</v>
      </c>
      <c r="M496">
        <f>Tabela3[[#This Row],[SUSTENTABILIDADE
https://portal.tjpr.jus.br/portletforms/frm.do?idFormulario=7430
0017859-16.2024.8.16.6000]]</f>
        <v>0</v>
      </c>
      <c r="N496">
        <f>Tabela3[[#This Row],[CURSO PARA MAGISTRADOS]]</f>
        <v>0</v>
      </c>
      <c r="O496">
        <f>Tabela3[[#This Row],[LIVRO DE REGISTRO]]</f>
        <v>0</v>
      </c>
      <c r="P496">
        <f>Tabela3[[#This Row],[DATA DO ULTIMO REGISTRO]]</f>
        <v>0</v>
      </c>
      <c r="Q496">
        <f>Tabela3[[#This Row],[REG DE INSTRUTORES2]]</f>
        <v>0</v>
      </c>
      <c r="R496">
        <f>Tabela3[[#This Row],[REGISTRO DE INSTRUTORES NO SEI]]</f>
        <v>0</v>
      </c>
      <c r="S496">
        <f>Tabela3[[#This Row],[2021]]</f>
        <v>0</v>
      </c>
      <c r="T496">
        <f>Tabela3[[#This Row],[2022]]</f>
        <v>0</v>
      </c>
      <c r="U496">
        <f>Tabela3[[#This Row],[2023]]</f>
        <v>0</v>
      </c>
      <c r="V496">
        <f>Tabela3[[#This Row],[REGISTRO NO SEI/2024]]</f>
        <v>0</v>
      </c>
      <c r="W496">
        <f>Tabela3[[#This Row],[2024]]</f>
        <v>0</v>
      </c>
      <c r="X496">
        <f>Tabela3[[#This Row],[REGISTRO NO SEI/2025]]</f>
        <v>0</v>
      </c>
      <c r="Y496">
        <f>Tabela3[[#This Row],[TOTAL CERTIFICADOS EMITIDOS/2025]]</f>
        <v>0</v>
      </c>
      <c r="Z496">
        <f>Tabela3[[#This Row],[1º trim/2025]]</f>
        <v>0</v>
      </c>
      <c r="AA496">
        <f>Tabela3[[#This Row],[2º trim/2025]]</f>
        <v>0</v>
      </c>
      <c r="AB496">
        <f>Tabela3[[#This Row],[3º trim/2025]]</f>
        <v>0</v>
      </c>
      <c r="AC496">
        <f>Tabela3[[#This Row],[4º trim/2025]]</f>
        <v>0</v>
      </c>
    </row>
    <row r="497" spans="1:29" x14ac:dyDescent="0.25">
      <c r="A497" s="293">
        <f>Tabela3[[#This Row],[MODALIDADE]]</f>
        <v>0</v>
      </c>
      <c r="B497" s="293">
        <f>Tabela3[[#This Row],[ID DA PLANILHA]]</f>
        <v>496</v>
      </c>
      <c r="C497" s="293">
        <f>Tabela3[[#This Row],[ANO]]</f>
        <v>2020</v>
      </c>
      <c r="D497" s="293" t="str">
        <f>Tabela3[[#This Row],[SEI]]</f>
        <v>0114495-20.2019.8.16.6000</v>
      </c>
      <c r="E497" s="294" t="str">
        <f>Tabela3[[#This Row],[NOME DO Curso]]</f>
        <v>Curso DE CAPACITAÇÃO DE MEDIADORES E CONCILIADORES JUDICIAIS</v>
      </c>
      <c r="F497" s="294">
        <f>Tabela3[[#This Row],[NENHUMA CLASSIFICAÇÃO COPILOT]]</f>
        <v>0</v>
      </c>
      <c r="G497">
        <f>Tabela3[[#This Row],[Capacitação em Direitos Humanos, Gênero, Raça e Etnia; e em Depoimento Especial" - 0148945-13.2024.8.16.6000]]</f>
        <v>0</v>
      </c>
      <c r="H497">
        <f>Tabela3[[#This Row],[Justiça Restaurativa - 0148919-15.2024.8.16.6000]]</f>
        <v>0</v>
      </c>
      <c r="I497">
        <f>Tabela3[[#This Row],[Capacitação de Facilitadores 0148959-94.2024.8.16.6000]]</f>
        <v>0</v>
      </c>
      <c r="J497">
        <f>Tabela3[[#This Row],[Acessibilidade e Inclusão - 0148938-21.2024.8.16.6000]]</f>
        <v>0</v>
      </c>
      <c r="K497">
        <f>Tabela3[[#This Row],[Política de Prevenção e Enfrentamento do Assédio Moral, do Assédio Sexual e da Discriminação.0148908-83.2024.8.16.6000]]</f>
        <v>0</v>
      </c>
      <c r="L497">
        <f>Tabela3[[#This Row],[SOCIOAMBIENTAL]]</f>
        <v>0</v>
      </c>
      <c r="M497">
        <f>Tabela3[[#This Row],[SUSTENTABILIDADE
https://portal.tjpr.jus.br/portletforms/frm.do?idFormulario=7430
0017859-16.2024.8.16.6000]]</f>
        <v>0</v>
      </c>
      <c r="N497">
        <f>Tabela3[[#This Row],[CURSO PARA MAGISTRADOS]]</f>
        <v>0</v>
      </c>
      <c r="O497">
        <f>Tabela3[[#This Row],[LIVRO DE REGISTRO]]</f>
        <v>0</v>
      </c>
      <c r="P497">
        <f>Tabela3[[#This Row],[DATA DO ULTIMO REGISTRO]]</f>
        <v>0</v>
      </c>
      <c r="Q497">
        <f>Tabela3[[#This Row],[REG DE INSTRUTORES2]]</f>
        <v>0</v>
      </c>
      <c r="R497">
        <f>Tabela3[[#This Row],[REGISTRO DE INSTRUTORES NO SEI]]</f>
        <v>0</v>
      </c>
      <c r="S497">
        <f>Tabela3[[#This Row],[2021]]</f>
        <v>0</v>
      </c>
      <c r="T497">
        <f>Tabela3[[#This Row],[2022]]</f>
        <v>0</v>
      </c>
      <c r="U497">
        <f>Tabela3[[#This Row],[2023]]</f>
        <v>0</v>
      </c>
      <c r="V497">
        <f>Tabela3[[#This Row],[REGISTRO NO SEI/2024]]</f>
        <v>0</v>
      </c>
      <c r="W497">
        <f>Tabela3[[#This Row],[2024]]</f>
        <v>0</v>
      </c>
      <c r="X497">
        <f>Tabela3[[#This Row],[REGISTRO NO SEI/2025]]</f>
        <v>0</v>
      </c>
      <c r="Y497">
        <f>Tabela3[[#This Row],[TOTAL CERTIFICADOS EMITIDOS/2025]]</f>
        <v>0</v>
      </c>
      <c r="Z497">
        <f>Tabela3[[#This Row],[1º trim/2025]]</f>
        <v>0</v>
      </c>
      <c r="AA497">
        <f>Tabela3[[#This Row],[2º trim/2025]]</f>
        <v>0</v>
      </c>
      <c r="AB497">
        <f>Tabela3[[#This Row],[3º trim/2025]]</f>
        <v>0</v>
      </c>
      <c r="AC497">
        <f>Tabela3[[#This Row],[4º trim/2025]]</f>
        <v>0</v>
      </c>
    </row>
    <row r="498" spans="1:29" x14ac:dyDescent="0.25">
      <c r="A498" s="293">
        <f>Tabela3[[#This Row],[MODALIDADE]]</f>
        <v>0</v>
      </c>
      <c r="B498" s="293">
        <f>Tabela3[[#This Row],[ID DA PLANILHA]]</f>
        <v>497</v>
      </c>
      <c r="C498" s="293">
        <f>Tabela3[[#This Row],[ANO]]</f>
        <v>2020</v>
      </c>
      <c r="D498" s="293" t="str">
        <f>Tabela3[[#This Row],[SEI]]</f>
        <v>0114833-91.2019.8.16.6000</v>
      </c>
      <c r="E498" s="294" t="str">
        <f>Tabela3[[#This Row],[NOME DO Curso]]</f>
        <v>Curso DE CAPACITAÇÃO DE MEDIADORES E CONCILIADORES JUDICIAIS</v>
      </c>
      <c r="F498" s="294">
        <f>Tabela3[[#This Row],[NENHUMA CLASSIFICAÇÃO COPILOT]]</f>
        <v>0</v>
      </c>
      <c r="G498">
        <f>Tabela3[[#This Row],[Capacitação em Direitos Humanos, Gênero, Raça e Etnia; e em Depoimento Especial" - 0148945-13.2024.8.16.6000]]</f>
        <v>0</v>
      </c>
      <c r="H498">
        <f>Tabela3[[#This Row],[Justiça Restaurativa - 0148919-15.2024.8.16.6000]]</f>
        <v>0</v>
      </c>
      <c r="I498">
        <f>Tabela3[[#This Row],[Capacitação de Facilitadores 0148959-94.2024.8.16.6000]]</f>
        <v>0</v>
      </c>
      <c r="J498">
        <f>Tabela3[[#This Row],[Acessibilidade e Inclusão - 0148938-21.2024.8.16.6000]]</f>
        <v>0</v>
      </c>
      <c r="K498">
        <f>Tabela3[[#This Row],[Política de Prevenção e Enfrentamento do Assédio Moral, do Assédio Sexual e da Discriminação.0148908-83.2024.8.16.6000]]</f>
        <v>0</v>
      </c>
      <c r="L498">
        <f>Tabela3[[#This Row],[SOCIOAMBIENTAL]]</f>
        <v>0</v>
      </c>
      <c r="M498">
        <f>Tabela3[[#This Row],[SUSTENTABILIDADE
https://portal.tjpr.jus.br/portletforms/frm.do?idFormulario=7430
0017859-16.2024.8.16.6000]]</f>
        <v>0</v>
      </c>
      <c r="N498">
        <f>Tabela3[[#This Row],[CURSO PARA MAGISTRADOS]]</f>
        <v>0</v>
      </c>
      <c r="O498">
        <f>Tabela3[[#This Row],[LIVRO DE REGISTRO]]</f>
        <v>0</v>
      </c>
      <c r="P498">
        <f>Tabela3[[#This Row],[DATA DO ULTIMO REGISTRO]]</f>
        <v>0</v>
      </c>
      <c r="Q498">
        <f>Tabela3[[#This Row],[REG DE INSTRUTORES2]]</f>
        <v>0</v>
      </c>
      <c r="R498">
        <f>Tabela3[[#This Row],[REGISTRO DE INSTRUTORES NO SEI]]</f>
        <v>0</v>
      </c>
      <c r="S498">
        <f>Tabela3[[#This Row],[2021]]</f>
        <v>0</v>
      </c>
      <c r="T498">
        <f>Tabela3[[#This Row],[2022]]</f>
        <v>0</v>
      </c>
      <c r="U498">
        <f>Tabela3[[#This Row],[2023]]</f>
        <v>0</v>
      </c>
      <c r="V498">
        <f>Tabela3[[#This Row],[REGISTRO NO SEI/2024]]</f>
        <v>0</v>
      </c>
      <c r="W498">
        <f>Tabela3[[#This Row],[2024]]</f>
        <v>0</v>
      </c>
      <c r="X498">
        <f>Tabela3[[#This Row],[REGISTRO NO SEI/2025]]</f>
        <v>0</v>
      </c>
      <c r="Y498">
        <f>Tabela3[[#This Row],[TOTAL CERTIFICADOS EMITIDOS/2025]]</f>
        <v>0</v>
      </c>
      <c r="Z498">
        <f>Tabela3[[#This Row],[1º trim/2025]]</f>
        <v>0</v>
      </c>
      <c r="AA498">
        <f>Tabela3[[#This Row],[2º trim/2025]]</f>
        <v>0</v>
      </c>
      <c r="AB498">
        <f>Tabela3[[#This Row],[3º trim/2025]]</f>
        <v>0</v>
      </c>
      <c r="AC498">
        <f>Tabela3[[#This Row],[4º trim/2025]]</f>
        <v>0</v>
      </c>
    </row>
    <row r="499" spans="1:29" x14ac:dyDescent="0.25">
      <c r="A499" s="293">
        <f>Tabela3[[#This Row],[MODALIDADE]]</f>
        <v>0</v>
      </c>
      <c r="B499" s="293">
        <f>Tabela3[[#This Row],[ID DA PLANILHA]]</f>
        <v>498</v>
      </c>
      <c r="C499" s="293">
        <f>Tabela3[[#This Row],[ANO]]</f>
        <v>2020</v>
      </c>
      <c r="D499" s="293" t="str">
        <f>Tabela3[[#This Row],[SEI]]</f>
        <v>0115048-67.2019.8.16.6000</v>
      </c>
      <c r="E499" s="294" t="str">
        <f>Tabela3[[#This Row],[NOME DO Curso]]</f>
        <v>Curso DE CAPACITAÇÃO DE MEDIADORES E CONCILIADORES JUDICIAIS</v>
      </c>
      <c r="F499" s="294">
        <f>Tabela3[[#This Row],[NENHUMA CLASSIFICAÇÃO COPILOT]]</f>
        <v>0</v>
      </c>
      <c r="G499">
        <f>Tabela3[[#This Row],[Capacitação em Direitos Humanos, Gênero, Raça e Etnia; e em Depoimento Especial" - 0148945-13.2024.8.16.6000]]</f>
        <v>0</v>
      </c>
      <c r="H499">
        <f>Tabela3[[#This Row],[Justiça Restaurativa - 0148919-15.2024.8.16.6000]]</f>
        <v>0</v>
      </c>
      <c r="I499">
        <f>Tabela3[[#This Row],[Capacitação de Facilitadores 0148959-94.2024.8.16.6000]]</f>
        <v>0</v>
      </c>
      <c r="J499">
        <f>Tabela3[[#This Row],[Acessibilidade e Inclusão - 0148938-21.2024.8.16.6000]]</f>
        <v>0</v>
      </c>
      <c r="K499">
        <f>Tabela3[[#This Row],[Política de Prevenção e Enfrentamento do Assédio Moral, do Assédio Sexual e da Discriminação.0148908-83.2024.8.16.6000]]</f>
        <v>0</v>
      </c>
      <c r="L499">
        <f>Tabela3[[#This Row],[SOCIOAMBIENTAL]]</f>
        <v>0</v>
      </c>
      <c r="M499">
        <f>Tabela3[[#This Row],[SUSTENTABILIDADE
https://portal.tjpr.jus.br/portletforms/frm.do?idFormulario=7430
0017859-16.2024.8.16.6000]]</f>
        <v>0</v>
      </c>
      <c r="N499">
        <f>Tabela3[[#This Row],[CURSO PARA MAGISTRADOS]]</f>
        <v>0</v>
      </c>
      <c r="O499">
        <f>Tabela3[[#This Row],[LIVRO DE REGISTRO]]</f>
        <v>0</v>
      </c>
      <c r="P499">
        <f>Tabela3[[#This Row],[DATA DO ULTIMO REGISTRO]]</f>
        <v>0</v>
      </c>
      <c r="Q499">
        <f>Tabela3[[#This Row],[REG DE INSTRUTORES2]]</f>
        <v>0</v>
      </c>
      <c r="R499">
        <f>Tabela3[[#This Row],[REGISTRO DE INSTRUTORES NO SEI]]</f>
        <v>0</v>
      </c>
      <c r="S499">
        <f>Tabela3[[#This Row],[2021]]</f>
        <v>0</v>
      </c>
      <c r="T499">
        <f>Tabela3[[#This Row],[2022]]</f>
        <v>0</v>
      </c>
      <c r="U499">
        <f>Tabela3[[#This Row],[2023]]</f>
        <v>0</v>
      </c>
      <c r="V499">
        <f>Tabela3[[#This Row],[REGISTRO NO SEI/2024]]</f>
        <v>0</v>
      </c>
      <c r="W499">
        <f>Tabela3[[#This Row],[2024]]</f>
        <v>0</v>
      </c>
      <c r="X499">
        <f>Tabela3[[#This Row],[REGISTRO NO SEI/2025]]</f>
        <v>0</v>
      </c>
      <c r="Y499">
        <f>Tabela3[[#This Row],[TOTAL CERTIFICADOS EMITIDOS/2025]]</f>
        <v>0</v>
      </c>
      <c r="Z499">
        <f>Tabela3[[#This Row],[1º trim/2025]]</f>
        <v>0</v>
      </c>
      <c r="AA499">
        <f>Tabela3[[#This Row],[2º trim/2025]]</f>
        <v>0</v>
      </c>
      <c r="AB499">
        <f>Tabela3[[#This Row],[3º trim/2025]]</f>
        <v>0</v>
      </c>
      <c r="AC499">
        <f>Tabela3[[#This Row],[4º trim/2025]]</f>
        <v>0</v>
      </c>
    </row>
    <row r="500" spans="1:29" x14ac:dyDescent="0.25">
      <c r="A500" s="293">
        <f>Tabela3[[#This Row],[MODALIDADE]]</f>
        <v>0</v>
      </c>
      <c r="B500" s="293">
        <f>Tabela3[[#This Row],[ID DA PLANILHA]]</f>
        <v>499</v>
      </c>
      <c r="C500" s="293">
        <f>Tabela3[[#This Row],[ANO]]</f>
        <v>2021</v>
      </c>
      <c r="D500" s="293" t="str">
        <f>Tabela3[[#This Row],[SEI]]</f>
        <v>0003414-32.2020.8.16.6000</v>
      </c>
      <c r="E500" s="294" t="str">
        <f>Tabela3[[#This Row],[NOME DO Curso]]</f>
        <v>Teletrabalho - 1ª edição</v>
      </c>
      <c r="F500" s="294">
        <f>Tabela3[[#This Row],[NENHUMA CLASSIFICAÇÃO COPILOT]]</f>
        <v>0</v>
      </c>
      <c r="G500">
        <f>Tabela3[[#This Row],[Capacitação em Direitos Humanos, Gênero, Raça e Etnia; e em Depoimento Especial" - 0148945-13.2024.8.16.6000]]</f>
        <v>0</v>
      </c>
      <c r="H500">
        <f>Tabela3[[#This Row],[Justiça Restaurativa - 0148919-15.2024.8.16.6000]]</f>
        <v>0</v>
      </c>
      <c r="I500">
        <f>Tabela3[[#This Row],[Capacitação de Facilitadores 0148959-94.2024.8.16.6000]]</f>
        <v>0</v>
      </c>
      <c r="J500">
        <f>Tabela3[[#This Row],[Acessibilidade e Inclusão - 0148938-21.2024.8.16.6000]]</f>
        <v>0</v>
      </c>
      <c r="K500">
        <f>Tabela3[[#This Row],[Política de Prevenção e Enfrentamento do Assédio Moral, do Assédio Sexual e da Discriminação.0148908-83.2024.8.16.6000]]</f>
        <v>0</v>
      </c>
      <c r="L500">
        <f>Tabela3[[#This Row],[SOCIOAMBIENTAL]]</f>
        <v>0</v>
      </c>
      <c r="M500">
        <f>Tabela3[[#This Row],[SUSTENTABILIDADE
https://portal.tjpr.jus.br/portletforms/frm.do?idFormulario=7430
0017859-16.2024.8.16.6000]]</f>
        <v>0</v>
      </c>
      <c r="N500">
        <f>Tabela3[[#This Row],[CURSO PARA MAGISTRADOS]]</f>
        <v>0</v>
      </c>
      <c r="O500">
        <f>Tabela3[[#This Row],[LIVRO DE REGISTRO]]</f>
        <v>0</v>
      </c>
      <c r="P500">
        <f>Tabela3[[#This Row],[DATA DO ULTIMO REGISTRO]]</f>
        <v>0</v>
      </c>
      <c r="Q500">
        <f>Tabela3[[#This Row],[REG DE INSTRUTORES2]]</f>
        <v>0</v>
      </c>
      <c r="R500">
        <f>Tabela3[[#This Row],[REGISTRO DE INSTRUTORES NO SEI]]</f>
        <v>0</v>
      </c>
      <c r="S500">
        <f>Tabela3[[#This Row],[2021]]</f>
        <v>0</v>
      </c>
      <c r="T500">
        <f>Tabela3[[#This Row],[2022]]</f>
        <v>0</v>
      </c>
      <c r="U500">
        <f>Tabela3[[#This Row],[2023]]</f>
        <v>0</v>
      </c>
      <c r="V500">
        <f>Tabela3[[#This Row],[REGISTRO NO SEI/2024]]</f>
        <v>0</v>
      </c>
      <c r="W500">
        <f>Tabela3[[#This Row],[2024]]</f>
        <v>0</v>
      </c>
      <c r="X500">
        <f>Tabela3[[#This Row],[REGISTRO NO SEI/2025]]</f>
        <v>0</v>
      </c>
      <c r="Y500">
        <f>Tabela3[[#This Row],[TOTAL CERTIFICADOS EMITIDOS/2025]]</f>
        <v>0</v>
      </c>
      <c r="Z500">
        <f>Tabela3[[#This Row],[1º trim/2025]]</f>
        <v>0</v>
      </c>
      <c r="AA500">
        <f>Tabela3[[#This Row],[2º trim/2025]]</f>
        <v>0</v>
      </c>
      <c r="AB500">
        <f>Tabela3[[#This Row],[3º trim/2025]]</f>
        <v>0</v>
      </c>
      <c r="AC500">
        <f>Tabela3[[#This Row],[4º trim/2025]]</f>
        <v>0</v>
      </c>
    </row>
    <row r="501" spans="1:29" x14ac:dyDescent="0.25">
      <c r="A501" s="293">
        <f>Tabela3[[#This Row],[MODALIDADE]]</f>
        <v>0</v>
      </c>
      <c r="B501" s="293">
        <f>Tabela3[[#This Row],[ID DA PLANILHA]]</f>
        <v>500</v>
      </c>
      <c r="C501" s="293">
        <f>Tabela3[[#This Row],[ANO]]</f>
        <v>2021</v>
      </c>
      <c r="D501" s="293" t="str">
        <f>Tabela3[[#This Row],[SEI]]</f>
        <v>0003414-32.2020.8.16.6000</v>
      </c>
      <c r="E501" s="294" t="str">
        <f>Tabela3[[#This Row],[NOME DO Curso]]</f>
        <v>Teletrabalho - 2ª edição</v>
      </c>
      <c r="F501" s="294">
        <f>Tabela3[[#This Row],[NENHUMA CLASSIFICAÇÃO COPILOT]]</f>
        <v>0</v>
      </c>
      <c r="G501">
        <f>Tabela3[[#This Row],[Capacitação em Direitos Humanos, Gênero, Raça e Etnia; e em Depoimento Especial" - 0148945-13.2024.8.16.6000]]</f>
        <v>0</v>
      </c>
      <c r="H501">
        <f>Tabela3[[#This Row],[Justiça Restaurativa - 0148919-15.2024.8.16.6000]]</f>
        <v>0</v>
      </c>
      <c r="I501">
        <f>Tabela3[[#This Row],[Capacitação de Facilitadores 0148959-94.2024.8.16.6000]]</f>
        <v>0</v>
      </c>
      <c r="J501">
        <f>Tabela3[[#This Row],[Acessibilidade e Inclusão - 0148938-21.2024.8.16.6000]]</f>
        <v>0</v>
      </c>
      <c r="K501">
        <f>Tabela3[[#This Row],[Política de Prevenção e Enfrentamento do Assédio Moral, do Assédio Sexual e da Discriminação.0148908-83.2024.8.16.6000]]</f>
        <v>0</v>
      </c>
      <c r="L501">
        <f>Tabela3[[#This Row],[SOCIOAMBIENTAL]]</f>
        <v>0</v>
      </c>
      <c r="M501">
        <f>Tabela3[[#This Row],[SUSTENTABILIDADE
https://portal.tjpr.jus.br/portletforms/frm.do?idFormulario=7430
0017859-16.2024.8.16.6000]]</f>
        <v>0</v>
      </c>
      <c r="N501">
        <f>Tabela3[[#This Row],[CURSO PARA MAGISTRADOS]]</f>
        <v>0</v>
      </c>
      <c r="O501">
        <f>Tabela3[[#This Row],[LIVRO DE REGISTRO]]</f>
        <v>0</v>
      </c>
      <c r="P501">
        <f>Tabela3[[#This Row],[DATA DO ULTIMO REGISTRO]]</f>
        <v>45657</v>
      </c>
      <c r="Q501">
        <f>Tabela3[[#This Row],[REG DE INSTRUTORES2]]</f>
        <v>0</v>
      </c>
      <c r="R501">
        <f>Tabela3[[#This Row],[REGISTRO DE INSTRUTORES NO SEI]]</f>
        <v>0</v>
      </c>
      <c r="S501">
        <f>Tabela3[[#This Row],[2021]]</f>
        <v>0</v>
      </c>
      <c r="T501">
        <f>Tabela3[[#This Row],[2022]]</f>
        <v>0</v>
      </c>
      <c r="U501">
        <f>Tabela3[[#This Row],[2023]]</f>
        <v>0</v>
      </c>
      <c r="V501">
        <f>Tabela3[[#This Row],[REGISTRO NO SEI/2024]]</f>
        <v>0</v>
      </c>
      <c r="W501">
        <f>Tabela3[[#This Row],[2024]]</f>
        <v>0</v>
      </c>
      <c r="X501">
        <f>Tabela3[[#This Row],[REGISTRO NO SEI/2025]]</f>
        <v>1</v>
      </c>
      <c r="Y501">
        <f>Tabela3[[#This Row],[TOTAL CERTIFICADOS EMITIDOS/2025]]</f>
        <v>0</v>
      </c>
      <c r="Z501">
        <f>Tabela3[[#This Row],[1º trim/2025]]</f>
        <v>0</v>
      </c>
      <c r="AA501">
        <f>Tabela3[[#This Row],[2º trim/2025]]</f>
        <v>0</v>
      </c>
      <c r="AB501">
        <f>Tabela3[[#This Row],[3º trim/2025]]</f>
        <v>0</v>
      </c>
      <c r="AC501">
        <f>Tabela3[[#This Row],[4º trim/2025]]</f>
        <v>0</v>
      </c>
    </row>
    <row r="502" spans="1:29" x14ac:dyDescent="0.25">
      <c r="A502" s="293" t="str">
        <f>Tabela3[[#This Row],[MODALIDADE]]</f>
        <v>autoinstrucional</v>
      </c>
      <c r="B502" s="293">
        <f>Tabela3[[#This Row],[ID DA PLANILHA]]</f>
        <v>501</v>
      </c>
      <c r="C502" s="293">
        <f>Tabela3[[#This Row],[ANO]]</f>
        <v>2021</v>
      </c>
      <c r="D502" s="293" t="str">
        <f>Tabela3[[#This Row],[SEI]]</f>
        <v>0003414-32.2020.8.16.6000</v>
      </c>
      <c r="E502" s="294" t="str">
        <f>Tabela3[[#This Row],[NOME DO Curso]]</f>
        <v>Teletrabalho - 3ª Edição</v>
      </c>
      <c r="F502" s="294" t="str">
        <f>Tabela3[[#This Row],[NENHUMA CLASSIFICAÇÃO COPILOT]]</f>
        <v>COPILOT</v>
      </c>
      <c r="G502">
        <f>Tabela3[[#This Row],[Capacitação em Direitos Humanos, Gênero, Raça e Etnia; e em Depoimento Especial" - 0148945-13.2024.8.16.6000]]</f>
        <v>0</v>
      </c>
      <c r="H502">
        <f>Tabela3[[#This Row],[Justiça Restaurativa - 0148919-15.2024.8.16.6000]]</f>
        <v>0</v>
      </c>
      <c r="I502">
        <f>Tabela3[[#This Row],[Capacitação de Facilitadores 0148959-94.2024.8.16.6000]]</f>
        <v>0</v>
      </c>
      <c r="J502">
        <f>Tabela3[[#This Row],[Acessibilidade e Inclusão - 0148938-21.2024.8.16.6000]]</f>
        <v>0</v>
      </c>
      <c r="K502">
        <f>Tabela3[[#This Row],[Política de Prevenção e Enfrentamento do Assédio Moral, do Assédio Sexual e da Discriminação.0148908-83.2024.8.16.6000]]</f>
        <v>0</v>
      </c>
      <c r="L502">
        <f>Tabela3[[#This Row],[SOCIOAMBIENTAL]]</f>
        <v>0</v>
      </c>
      <c r="M502">
        <f>Tabela3[[#This Row],[SUSTENTABILIDADE
https://portal.tjpr.jus.br/portletforms/frm.do?idFormulario=7430
0017859-16.2024.8.16.6000]]</f>
        <v>0</v>
      </c>
      <c r="N502">
        <f>Tabela3[[#This Row],[CURSO PARA MAGISTRADOS]]</f>
        <v>0</v>
      </c>
      <c r="O502" t="str">
        <f>Tabela3[[#This Row],[LIVRO DE REGISTRO]]</f>
        <v>1 - LISTA GERAL_2020 A ...</v>
      </c>
      <c r="P502">
        <f>Tabela3[[#This Row],[DATA DO ULTIMO REGISTRO]]</f>
        <v>45774</v>
      </c>
      <c r="Q502">
        <f>Tabela3[[#This Row],[REG DE INSTRUTORES2]]</f>
        <v>0</v>
      </c>
      <c r="R502">
        <f>Tabela3[[#This Row],[REGISTRO DE INSTRUTORES NO SEI]]</f>
        <v>0</v>
      </c>
      <c r="S502">
        <f>Tabela3[[#This Row],[2021]]</f>
        <v>0</v>
      </c>
      <c r="T502">
        <f>Tabela3[[#This Row],[2022]]</f>
        <v>3459</v>
      </c>
      <c r="U502">
        <f>Tabela3[[#This Row],[2023]]</f>
        <v>532</v>
      </c>
      <c r="V502" t="str">
        <f>Tabela3[[#This Row],[REGISTRO NO SEI/2024]]</f>
        <v>Livro Registro_2024 (11339084)</v>
      </c>
      <c r="W502">
        <f>Tabela3[[#This Row],[2024]]</f>
        <v>685</v>
      </c>
      <c r="X502">
        <f>Tabela3[[#This Row],[REGISTRO NO SEI/2025]]</f>
        <v>0</v>
      </c>
      <c r="Y502">
        <f>Tabela3[[#This Row],[TOTAL CERTIFICADOS EMITIDOS/2025]]</f>
        <v>155</v>
      </c>
      <c r="Z502">
        <f>Tabela3[[#This Row],[1º trim/2025]]</f>
        <v>129</v>
      </c>
      <c r="AA502">
        <f>Tabela3[[#This Row],[2º trim/2025]]</f>
        <v>26</v>
      </c>
      <c r="AB502">
        <f>Tabela3[[#This Row],[3º trim/2025]]</f>
        <v>0</v>
      </c>
      <c r="AC502">
        <f>Tabela3[[#This Row],[4º trim/2025]]</f>
        <v>0</v>
      </c>
    </row>
    <row r="503" spans="1:29" x14ac:dyDescent="0.25">
      <c r="A503" s="293" t="str">
        <f>Tabela3[[#This Row],[MODALIDADE]]</f>
        <v>autoinstrucional</v>
      </c>
      <c r="B503" s="293">
        <f>Tabela3[[#This Row],[ID DA PLANILHA]]</f>
        <v>502</v>
      </c>
      <c r="C503" s="293">
        <f>Tabela3[[#This Row],[ANO]]</f>
        <v>2021</v>
      </c>
      <c r="D503" s="293" t="str">
        <f>Tabela3[[#This Row],[SEI]]</f>
        <v>0003689-78.2020.8.16.6000</v>
      </c>
      <c r="E503" s="294" t="str">
        <f>Tabela3[[#This Row],[NOME DO Curso]]</f>
        <v>Regras Práticas da Nova Ortografia - 5ª edição</v>
      </c>
      <c r="F503" s="294">
        <f>Tabela3[[#This Row],[NENHUMA CLASSIFICAÇÃO COPILOT]]</f>
        <v>0</v>
      </c>
      <c r="G503">
        <f>Tabela3[[#This Row],[Capacitação em Direitos Humanos, Gênero, Raça e Etnia; e em Depoimento Especial" - 0148945-13.2024.8.16.6000]]</f>
        <v>0</v>
      </c>
      <c r="H503">
        <f>Tabela3[[#This Row],[Justiça Restaurativa - 0148919-15.2024.8.16.6000]]</f>
        <v>0</v>
      </c>
      <c r="I503">
        <f>Tabela3[[#This Row],[Capacitação de Facilitadores 0148959-94.2024.8.16.6000]]</f>
        <v>0</v>
      </c>
      <c r="J503" t="str">
        <f>Tabela3[[#This Row],[Acessibilidade e Inclusão - 0148938-21.2024.8.16.6000]]</f>
        <v>COPILOT - Acessibilidade comunicacional.</v>
      </c>
      <c r="K503">
        <f>Tabela3[[#This Row],[Política de Prevenção e Enfrentamento do Assédio Moral, do Assédio Sexual e da Discriminação.0148908-83.2024.8.16.6000]]</f>
        <v>0</v>
      </c>
      <c r="L503">
        <f>Tabela3[[#This Row],[SOCIOAMBIENTAL]]</f>
        <v>0</v>
      </c>
      <c r="M503">
        <f>Tabela3[[#This Row],[SUSTENTABILIDADE
https://portal.tjpr.jus.br/portletforms/frm.do?idFormulario=7430
0017859-16.2024.8.16.6000]]</f>
        <v>0</v>
      </c>
      <c r="N503">
        <f>Tabela3[[#This Row],[CURSO PARA MAGISTRADOS]]</f>
        <v>0</v>
      </c>
      <c r="O503" t="str">
        <f>Tabela3[[#This Row],[LIVRO DE REGISTRO]]</f>
        <v>1 - LISTA GERAL_2020 A ...</v>
      </c>
      <c r="P503">
        <f>Tabela3[[#This Row],[DATA DO ULTIMO REGISTRO]]</f>
        <v>45756</v>
      </c>
      <c r="Q503">
        <f>Tabela3[[#This Row],[REG DE INSTRUTORES2]]</f>
        <v>0</v>
      </c>
      <c r="R503">
        <f>Tabela3[[#This Row],[REGISTRO DE INSTRUTORES NO SEI]]</f>
        <v>0</v>
      </c>
      <c r="S503">
        <f>Tabela3[[#This Row],[2021]]</f>
        <v>0</v>
      </c>
      <c r="T503">
        <f>Tabela3[[#This Row],[2022]]</f>
        <v>535</v>
      </c>
      <c r="U503">
        <f>Tabela3[[#This Row],[2023]]</f>
        <v>104</v>
      </c>
      <c r="V503" t="str">
        <f>Tabela3[[#This Row],[REGISTRO NO SEI/2024]]</f>
        <v>Livro Registro_2024 (11334513)</v>
      </c>
      <c r="W503">
        <f>Tabela3[[#This Row],[2024]]</f>
        <v>239</v>
      </c>
      <c r="X503">
        <f>Tabela3[[#This Row],[REGISTRO NO SEI/2025]]</f>
        <v>0</v>
      </c>
      <c r="Y503">
        <f>Tabela3[[#This Row],[TOTAL CERTIFICADOS EMITIDOS/2025]]</f>
        <v>18</v>
      </c>
      <c r="Z503">
        <f>Tabela3[[#This Row],[1º trim/2025]]</f>
        <v>17</v>
      </c>
      <c r="AA503">
        <f>Tabela3[[#This Row],[2º trim/2025]]</f>
        <v>1</v>
      </c>
      <c r="AB503">
        <f>Tabela3[[#This Row],[3º trim/2025]]</f>
        <v>0</v>
      </c>
      <c r="AC503">
        <f>Tabela3[[#This Row],[4º trim/2025]]</f>
        <v>0</v>
      </c>
    </row>
    <row r="504" spans="1:29" x14ac:dyDescent="0.25">
      <c r="A504" s="293">
        <f>Tabela3[[#This Row],[MODALIDADE]]</f>
        <v>0</v>
      </c>
      <c r="B504" s="293">
        <f>Tabela3[[#This Row],[ID DA PLANILHA]]</f>
        <v>503</v>
      </c>
      <c r="C504" s="293">
        <f>Tabela3[[#This Row],[ANO]]</f>
        <v>2021</v>
      </c>
      <c r="D504" s="293" t="str">
        <f>Tabela3[[#This Row],[SEI]]</f>
        <v>0003706-17.2020.8.16.6000</v>
      </c>
      <c r="E504" s="294" t="str">
        <f>Tabela3[[#This Row],[NOME DO Curso]]</f>
        <v>SEI - 1ª Edição</v>
      </c>
      <c r="F504" s="294">
        <f>Tabela3[[#This Row],[NENHUMA CLASSIFICAÇÃO COPILOT]]</f>
        <v>0</v>
      </c>
      <c r="G504">
        <f>Tabela3[[#This Row],[Capacitação em Direitos Humanos, Gênero, Raça e Etnia; e em Depoimento Especial" - 0148945-13.2024.8.16.6000]]</f>
        <v>0</v>
      </c>
      <c r="H504">
        <f>Tabela3[[#This Row],[Justiça Restaurativa - 0148919-15.2024.8.16.6000]]</f>
        <v>0</v>
      </c>
      <c r="I504">
        <f>Tabela3[[#This Row],[Capacitação de Facilitadores 0148959-94.2024.8.16.6000]]</f>
        <v>0</v>
      </c>
      <c r="J504">
        <f>Tabela3[[#This Row],[Acessibilidade e Inclusão - 0148938-21.2024.8.16.6000]]</f>
        <v>0</v>
      </c>
      <c r="K504">
        <f>Tabela3[[#This Row],[Política de Prevenção e Enfrentamento do Assédio Moral, do Assédio Sexual e da Discriminação.0148908-83.2024.8.16.6000]]</f>
        <v>0</v>
      </c>
      <c r="L504">
        <f>Tabela3[[#This Row],[SOCIOAMBIENTAL]]</f>
        <v>0</v>
      </c>
      <c r="M504">
        <f>Tabela3[[#This Row],[SUSTENTABILIDADE
https://portal.tjpr.jus.br/portletforms/frm.do?idFormulario=7430
0017859-16.2024.8.16.6000]]</f>
        <v>0</v>
      </c>
      <c r="N504">
        <f>Tabela3[[#This Row],[CURSO PARA MAGISTRADOS]]</f>
        <v>0</v>
      </c>
      <c r="O504">
        <f>Tabela3[[#This Row],[LIVRO DE REGISTRO]]</f>
        <v>0</v>
      </c>
      <c r="P504">
        <f>Tabela3[[#This Row],[DATA DO ULTIMO REGISTRO]]</f>
        <v>0</v>
      </c>
      <c r="Q504">
        <f>Tabela3[[#This Row],[REG DE INSTRUTORES2]]</f>
        <v>0</v>
      </c>
      <c r="R504">
        <f>Tabela3[[#This Row],[REGISTRO DE INSTRUTORES NO SEI]]</f>
        <v>0</v>
      </c>
      <c r="S504">
        <f>Tabela3[[#This Row],[2021]]</f>
        <v>0</v>
      </c>
      <c r="T504">
        <f>Tabela3[[#This Row],[2022]]</f>
        <v>0</v>
      </c>
      <c r="U504">
        <f>Tabela3[[#This Row],[2023]]</f>
        <v>0</v>
      </c>
      <c r="V504">
        <f>Tabela3[[#This Row],[REGISTRO NO SEI/2024]]</f>
        <v>0</v>
      </c>
      <c r="W504">
        <f>Tabela3[[#This Row],[2024]]</f>
        <v>0</v>
      </c>
      <c r="X504">
        <f>Tabela3[[#This Row],[REGISTRO NO SEI/2025]]</f>
        <v>0</v>
      </c>
      <c r="Y504">
        <f>Tabela3[[#This Row],[TOTAL CERTIFICADOS EMITIDOS/2025]]</f>
        <v>0</v>
      </c>
      <c r="Z504">
        <f>Tabela3[[#This Row],[1º trim/2025]]</f>
        <v>0</v>
      </c>
      <c r="AA504">
        <f>Tabela3[[#This Row],[2º trim/2025]]</f>
        <v>0</v>
      </c>
      <c r="AB504">
        <f>Tabela3[[#This Row],[3º trim/2025]]</f>
        <v>0</v>
      </c>
      <c r="AC504">
        <f>Tabela3[[#This Row],[4º trim/2025]]</f>
        <v>0</v>
      </c>
    </row>
    <row r="505" spans="1:29" x14ac:dyDescent="0.25">
      <c r="A505" s="293">
        <f>Tabela3[[#This Row],[MODALIDADE]]</f>
        <v>0</v>
      </c>
      <c r="B505" s="293">
        <f>Tabela3[[#This Row],[ID DA PLANILHA]]</f>
        <v>504</v>
      </c>
      <c r="C505" s="293">
        <f>Tabela3[[#This Row],[ANO]]</f>
        <v>2021</v>
      </c>
      <c r="D505" s="293" t="str">
        <f>Tabela3[[#This Row],[SEI]]</f>
        <v>0003778-67.2021.8.16.6000</v>
      </c>
      <c r="E505" s="294" t="str">
        <f>Tabela3[[#This Row],[NOME DO Curso]]</f>
        <v>Feminicídio: Por que aconteceu com ela?</v>
      </c>
      <c r="F505" s="294">
        <f>Tabela3[[#This Row],[NENHUMA CLASSIFICAÇÃO COPILOT]]</f>
        <v>0</v>
      </c>
      <c r="G505">
        <f>Tabela3[[#This Row],[Capacitação em Direitos Humanos, Gênero, Raça e Etnia; e em Depoimento Especial" - 0148945-13.2024.8.16.6000]]</f>
        <v>0</v>
      </c>
      <c r="H505">
        <f>Tabela3[[#This Row],[Justiça Restaurativa - 0148919-15.2024.8.16.6000]]</f>
        <v>0</v>
      </c>
      <c r="I505" t="str">
        <f>Tabela3[[#This Row],[Capacitação de Facilitadores 0148959-94.2024.8.16.6000]]</f>
        <v>VIOLÊNCIA DOMESTICA</v>
      </c>
      <c r="J505">
        <f>Tabela3[[#This Row],[Acessibilidade e Inclusão - 0148938-21.2024.8.16.6000]]</f>
        <v>0</v>
      </c>
      <c r="K505">
        <f>Tabela3[[#This Row],[Política de Prevenção e Enfrentamento do Assédio Moral, do Assédio Sexual e da Discriminação.0148908-83.2024.8.16.6000]]</f>
        <v>0</v>
      </c>
      <c r="L505">
        <f>Tabela3[[#This Row],[SOCIOAMBIENTAL]]</f>
        <v>0</v>
      </c>
      <c r="M505">
        <f>Tabela3[[#This Row],[SUSTENTABILIDADE
https://portal.tjpr.jus.br/portletforms/frm.do?idFormulario=7430
0017859-16.2024.8.16.6000]]</f>
        <v>0</v>
      </c>
      <c r="N505">
        <f>Tabela3[[#This Row],[CURSO PARA MAGISTRADOS]]</f>
        <v>0</v>
      </c>
      <c r="O505">
        <f>Tabela3[[#This Row],[LIVRO DE REGISTRO]]</f>
        <v>0</v>
      </c>
      <c r="P505">
        <f>Tabela3[[#This Row],[DATA DO ULTIMO REGISTRO]]</f>
        <v>44926</v>
      </c>
      <c r="Q505">
        <f>Tabela3[[#This Row],[REG DE INSTRUTORES2]]</f>
        <v>0</v>
      </c>
      <c r="R505">
        <f>Tabela3[[#This Row],[REGISTRO DE INSTRUTORES NO SEI]]</f>
        <v>0</v>
      </c>
      <c r="S505">
        <f>Tabela3[[#This Row],[2021]]</f>
        <v>27</v>
      </c>
      <c r="T505">
        <f>Tabela3[[#This Row],[2022]]</f>
        <v>0</v>
      </c>
      <c r="U505">
        <f>Tabela3[[#This Row],[2023]]</f>
        <v>0</v>
      </c>
      <c r="V505">
        <f>Tabela3[[#This Row],[REGISTRO NO SEI/2024]]</f>
        <v>0</v>
      </c>
      <c r="W505">
        <f>Tabela3[[#This Row],[2024]]</f>
        <v>0</v>
      </c>
      <c r="X505">
        <f>Tabela3[[#This Row],[REGISTRO NO SEI/2025]]</f>
        <v>0</v>
      </c>
      <c r="Y505">
        <f>Tabela3[[#This Row],[TOTAL CERTIFICADOS EMITIDOS/2025]]</f>
        <v>0</v>
      </c>
      <c r="Z505">
        <f>Tabela3[[#This Row],[1º trim/2025]]</f>
        <v>0</v>
      </c>
      <c r="AA505">
        <f>Tabela3[[#This Row],[2º trim/2025]]</f>
        <v>0</v>
      </c>
      <c r="AB505">
        <f>Tabela3[[#This Row],[3º trim/2025]]</f>
        <v>0</v>
      </c>
      <c r="AC505">
        <f>Tabela3[[#This Row],[4º trim/2025]]</f>
        <v>0</v>
      </c>
    </row>
    <row r="506" spans="1:29" x14ac:dyDescent="0.25">
      <c r="A506" s="293">
        <f>Tabela3[[#This Row],[MODALIDADE]]</f>
        <v>0</v>
      </c>
      <c r="B506" s="293">
        <f>Tabela3[[#This Row],[ID DA PLANILHA]]</f>
        <v>505</v>
      </c>
      <c r="C506" s="293">
        <f>Tabela3[[#This Row],[ANO]]</f>
        <v>2021</v>
      </c>
      <c r="D506" s="293" t="str">
        <f>Tabela3[[#This Row],[SEI]]</f>
        <v>0009857-96.2020.8.16.6000</v>
      </c>
      <c r="E506" s="294" t="str">
        <f>Tabela3[[#This Row],[NOME DO Curso]]</f>
        <v>Como elaborar e julgar as planilhas de Cursos e formação de preços</v>
      </c>
      <c r="F506" s="294">
        <f>Tabela3[[#This Row],[NENHUMA CLASSIFICAÇÃO COPILOT]]</f>
        <v>0</v>
      </c>
      <c r="G506">
        <f>Tabela3[[#This Row],[Capacitação em Direitos Humanos, Gênero, Raça e Etnia; e em Depoimento Especial" - 0148945-13.2024.8.16.6000]]</f>
        <v>0</v>
      </c>
      <c r="H506">
        <f>Tabela3[[#This Row],[Justiça Restaurativa - 0148919-15.2024.8.16.6000]]</f>
        <v>0</v>
      </c>
      <c r="I506">
        <f>Tabela3[[#This Row],[Capacitação de Facilitadores 0148959-94.2024.8.16.6000]]</f>
        <v>0</v>
      </c>
      <c r="J506">
        <f>Tabela3[[#This Row],[Acessibilidade e Inclusão - 0148938-21.2024.8.16.6000]]</f>
        <v>0</v>
      </c>
      <c r="K506">
        <f>Tabela3[[#This Row],[Política de Prevenção e Enfrentamento do Assédio Moral, do Assédio Sexual e da Discriminação.0148908-83.2024.8.16.6000]]</f>
        <v>0</v>
      </c>
      <c r="L506">
        <f>Tabela3[[#This Row],[SOCIOAMBIENTAL]]</f>
        <v>0</v>
      </c>
      <c r="M506">
        <f>Tabela3[[#This Row],[SUSTENTABILIDADE
https://portal.tjpr.jus.br/portletforms/frm.do?idFormulario=7430
0017859-16.2024.8.16.6000]]</f>
        <v>0</v>
      </c>
      <c r="N506">
        <f>Tabela3[[#This Row],[CURSO PARA MAGISTRADOS]]</f>
        <v>0</v>
      </c>
      <c r="O506">
        <f>Tabela3[[#This Row],[LIVRO DE REGISTRO]]</f>
        <v>0</v>
      </c>
      <c r="P506">
        <f>Tabela3[[#This Row],[DATA DO ULTIMO REGISTRO]]</f>
        <v>45657</v>
      </c>
      <c r="Q506">
        <f>Tabela3[[#This Row],[REG DE INSTRUTORES2]]</f>
        <v>0</v>
      </c>
      <c r="R506">
        <f>Tabela3[[#This Row],[REGISTRO DE INSTRUTORES NO SEI]]</f>
        <v>0</v>
      </c>
      <c r="S506">
        <f>Tabela3[[#This Row],[2021]]</f>
        <v>33</v>
      </c>
      <c r="T506">
        <f>Tabela3[[#This Row],[2022]]</f>
        <v>20</v>
      </c>
      <c r="U506">
        <f>Tabela3[[#This Row],[2023]]</f>
        <v>0</v>
      </c>
      <c r="V506">
        <f>Tabela3[[#This Row],[REGISTRO NO SEI/2024]]</f>
        <v>0</v>
      </c>
      <c r="W506">
        <f>Tabela3[[#This Row],[2024]]</f>
        <v>0</v>
      </c>
      <c r="X506">
        <f>Tabela3[[#This Row],[REGISTRO NO SEI/2025]]</f>
        <v>0</v>
      </c>
      <c r="Y506">
        <f>Tabela3[[#This Row],[TOTAL CERTIFICADOS EMITIDOS/2025]]</f>
        <v>0</v>
      </c>
      <c r="Z506">
        <f>Tabela3[[#This Row],[1º trim/2025]]</f>
        <v>0</v>
      </c>
      <c r="AA506">
        <f>Tabela3[[#This Row],[2º trim/2025]]</f>
        <v>0</v>
      </c>
      <c r="AB506">
        <f>Tabela3[[#This Row],[3º trim/2025]]</f>
        <v>0</v>
      </c>
      <c r="AC506">
        <f>Tabela3[[#This Row],[4º trim/2025]]</f>
        <v>0</v>
      </c>
    </row>
    <row r="507" spans="1:29" x14ac:dyDescent="0.25">
      <c r="A507" s="293">
        <f>Tabela3[[#This Row],[MODALIDADE]]</f>
        <v>0</v>
      </c>
      <c r="B507" s="293">
        <f>Tabela3[[#This Row],[ID DA PLANILHA]]</f>
        <v>506</v>
      </c>
      <c r="C507" s="293">
        <f>Tabela3[[#This Row],[ANO]]</f>
        <v>2021</v>
      </c>
      <c r="D507" s="293" t="str">
        <f>Tabela3[[#This Row],[SEI]]</f>
        <v>00114782-12.2021.8.16.6000</v>
      </c>
      <c r="E507" s="294" t="str">
        <f>Tabela3[[#This Row],[NOME DO Curso]]</f>
        <v>Aspectos jurídicos e psicossociais da violência doméstica contra a mulher</v>
      </c>
      <c r="F507" s="294">
        <f>Tabela3[[#This Row],[NENHUMA CLASSIFICAÇÃO COPILOT]]</f>
        <v>0</v>
      </c>
      <c r="G507">
        <f>Tabela3[[#This Row],[Capacitação em Direitos Humanos, Gênero, Raça e Etnia; e em Depoimento Especial" - 0148945-13.2024.8.16.6000]]</f>
        <v>0</v>
      </c>
      <c r="H507">
        <f>Tabela3[[#This Row],[Justiça Restaurativa - 0148919-15.2024.8.16.6000]]</f>
        <v>0</v>
      </c>
      <c r="I507" t="str">
        <f>Tabela3[[#This Row],[Capacitação de Facilitadores 0148959-94.2024.8.16.6000]]</f>
        <v>VIOLÊNCIA DOMESTICA</v>
      </c>
      <c r="J507">
        <f>Tabela3[[#This Row],[Acessibilidade e Inclusão - 0148938-21.2024.8.16.6000]]</f>
        <v>0</v>
      </c>
      <c r="K507">
        <f>Tabela3[[#This Row],[Política de Prevenção e Enfrentamento do Assédio Moral, do Assédio Sexual e da Discriminação.0148908-83.2024.8.16.6000]]</f>
        <v>0</v>
      </c>
      <c r="L507">
        <f>Tabela3[[#This Row],[SOCIOAMBIENTAL]]</f>
        <v>0</v>
      </c>
      <c r="M507">
        <f>Tabela3[[#This Row],[SUSTENTABILIDADE
https://portal.tjpr.jus.br/portletforms/frm.do?idFormulario=7430
0017859-16.2024.8.16.6000]]</f>
        <v>0</v>
      </c>
      <c r="N507">
        <f>Tabela3[[#This Row],[CURSO PARA MAGISTRADOS]]</f>
        <v>0</v>
      </c>
      <c r="O507">
        <f>Tabela3[[#This Row],[LIVRO DE REGISTRO]]</f>
        <v>0</v>
      </c>
      <c r="P507">
        <f>Tabela3[[#This Row],[DATA DO ULTIMO REGISTRO]]</f>
        <v>44985</v>
      </c>
      <c r="Q507">
        <f>Tabela3[[#This Row],[REG DE INSTRUTORES2]]</f>
        <v>0</v>
      </c>
      <c r="R507">
        <f>Tabela3[[#This Row],[REGISTRO DE INSTRUTORES NO SEI]]</f>
        <v>0</v>
      </c>
      <c r="S507">
        <f>Tabela3[[#This Row],[2021]]</f>
        <v>0</v>
      </c>
      <c r="T507">
        <f>Tabela3[[#This Row],[2022]]</f>
        <v>0</v>
      </c>
      <c r="U507">
        <f>Tabela3[[#This Row],[2023]]</f>
        <v>12</v>
      </c>
      <c r="V507">
        <f>Tabela3[[#This Row],[REGISTRO NO SEI/2024]]</f>
        <v>0</v>
      </c>
      <c r="W507">
        <f>Tabela3[[#This Row],[2024]]</f>
        <v>0</v>
      </c>
      <c r="X507">
        <f>Tabela3[[#This Row],[REGISTRO NO SEI/2025]]</f>
        <v>0</v>
      </c>
      <c r="Y507">
        <f>Tabela3[[#This Row],[TOTAL CERTIFICADOS EMITIDOS/2025]]</f>
        <v>0</v>
      </c>
      <c r="Z507">
        <f>Tabela3[[#This Row],[1º trim/2025]]</f>
        <v>0</v>
      </c>
      <c r="AA507">
        <f>Tabela3[[#This Row],[2º trim/2025]]</f>
        <v>0</v>
      </c>
      <c r="AB507">
        <f>Tabela3[[#This Row],[3º trim/2025]]</f>
        <v>0</v>
      </c>
      <c r="AC507">
        <f>Tabela3[[#This Row],[4º trim/2025]]</f>
        <v>0</v>
      </c>
    </row>
    <row r="508" spans="1:29" x14ac:dyDescent="0.25">
      <c r="A508" s="293" t="str">
        <f>Tabela3[[#This Row],[MODALIDADE]]</f>
        <v>autoinstrucional</v>
      </c>
      <c r="B508" s="293">
        <f>Tabela3[[#This Row],[ID DA PLANILHA]]</f>
        <v>507</v>
      </c>
      <c r="C508" s="293">
        <f>Tabela3[[#This Row],[ANO]]</f>
        <v>2021</v>
      </c>
      <c r="D508" s="293" t="str">
        <f>Tabela3[[#This Row],[SEI]]</f>
        <v>0013203-89.2019.8.16.6000</v>
      </c>
      <c r="E508" s="294" t="str">
        <f>Tabela3[[#This Row],[NOME DO Curso]]</f>
        <v>Precatório e Requisição de Pequeno Valor</v>
      </c>
      <c r="F508" s="294" t="str">
        <f>Tabela3[[#This Row],[NENHUMA CLASSIFICAÇÃO COPILOT]]</f>
        <v>COPILOT</v>
      </c>
      <c r="G508">
        <f>Tabela3[[#This Row],[Capacitação em Direitos Humanos, Gênero, Raça e Etnia; e em Depoimento Especial" - 0148945-13.2024.8.16.6000]]</f>
        <v>0</v>
      </c>
      <c r="H508">
        <f>Tabela3[[#This Row],[Justiça Restaurativa - 0148919-15.2024.8.16.6000]]</f>
        <v>0</v>
      </c>
      <c r="I508">
        <f>Tabela3[[#This Row],[Capacitação de Facilitadores 0148959-94.2024.8.16.6000]]</f>
        <v>0</v>
      </c>
      <c r="J508">
        <f>Tabela3[[#This Row],[Acessibilidade e Inclusão - 0148938-21.2024.8.16.6000]]</f>
        <v>0</v>
      </c>
      <c r="K508">
        <f>Tabela3[[#This Row],[Política de Prevenção e Enfrentamento do Assédio Moral, do Assédio Sexual e da Discriminação.0148908-83.2024.8.16.6000]]</f>
        <v>0</v>
      </c>
      <c r="L508">
        <f>Tabela3[[#This Row],[SOCIOAMBIENTAL]]</f>
        <v>0</v>
      </c>
      <c r="M508">
        <f>Tabela3[[#This Row],[SUSTENTABILIDADE
https://portal.tjpr.jus.br/portletforms/frm.do?idFormulario=7430
0017859-16.2024.8.16.6000]]</f>
        <v>0</v>
      </c>
      <c r="N508">
        <f>Tabela3[[#This Row],[CURSO PARA MAGISTRADOS]]</f>
        <v>0</v>
      </c>
      <c r="O508" t="str">
        <f>Tabela3[[#This Row],[LIVRO DE REGISTRO]]</f>
        <v>1 - LISTA GERAL_2020 A ...</v>
      </c>
      <c r="P508">
        <f>Tabela3[[#This Row],[DATA DO ULTIMO REGISTRO]]</f>
        <v>45775</v>
      </c>
      <c r="Q508">
        <f>Tabela3[[#This Row],[REG DE INSTRUTORES2]]</f>
        <v>0</v>
      </c>
      <c r="R508">
        <f>Tabela3[[#This Row],[REGISTRO DE INSTRUTORES NO SEI]]</f>
        <v>0</v>
      </c>
      <c r="S508">
        <f>Tabela3[[#This Row],[2021]]</f>
        <v>156</v>
      </c>
      <c r="T508">
        <f>Tabela3[[#This Row],[2022]]</f>
        <v>457</v>
      </c>
      <c r="U508">
        <f>Tabela3[[#This Row],[2023]]</f>
        <v>136</v>
      </c>
      <c r="V508" t="str">
        <f>Tabela3[[#This Row],[REGISTRO NO SEI/2024]]</f>
        <v>Livro Registro_2024 (11338116)</v>
      </c>
      <c r="W508">
        <f>Tabela3[[#This Row],[2024]]</f>
        <v>251</v>
      </c>
      <c r="X508">
        <f>Tabela3[[#This Row],[REGISTRO NO SEI/2025]]</f>
        <v>0</v>
      </c>
      <c r="Y508">
        <f>Tabela3[[#This Row],[TOTAL CERTIFICADOS EMITIDOS/2025]]</f>
        <v>33</v>
      </c>
      <c r="Z508">
        <f>Tabela3[[#This Row],[1º trim/2025]]</f>
        <v>23</v>
      </c>
      <c r="AA508">
        <f>Tabela3[[#This Row],[2º trim/2025]]</f>
        <v>10</v>
      </c>
      <c r="AB508">
        <f>Tabela3[[#This Row],[3º trim/2025]]</f>
        <v>0</v>
      </c>
      <c r="AC508">
        <f>Tabela3[[#This Row],[4º trim/2025]]</f>
        <v>0</v>
      </c>
    </row>
    <row r="509" spans="1:29" ht="30" x14ac:dyDescent="0.25">
      <c r="A509" s="293">
        <f>Tabela3[[#This Row],[MODALIDADE]]</f>
        <v>0</v>
      </c>
      <c r="B509" s="293">
        <f>Tabela3[[#This Row],[ID DA PLANILHA]]</f>
        <v>508</v>
      </c>
      <c r="C509" s="293">
        <f>Tabela3[[#This Row],[ANO]]</f>
        <v>2021</v>
      </c>
      <c r="D509" s="293" t="str">
        <f>Tabela3[[#This Row],[SEI]]</f>
        <v>0013620-71.2021.8.16.6000</v>
      </c>
      <c r="E509" s="294" t="str">
        <f>Tabela3[[#This Row],[NOME DO Curso]]</f>
        <v>Violência Doméstica - Atendimento humanizado, oitiva sem julgamento e violência institucional</v>
      </c>
      <c r="F509" s="294">
        <f>Tabela3[[#This Row],[NENHUMA CLASSIFICAÇÃO COPILOT]]</f>
        <v>0</v>
      </c>
      <c r="G509">
        <f>Tabela3[[#This Row],[Capacitação em Direitos Humanos, Gênero, Raça e Etnia; e em Depoimento Especial" - 0148945-13.2024.8.16.6000]]</f>
        <v>0</v>
      </c>
      <c r="H509">
        <f>Tabela3[[#This Row],[Justiça Restaurativa - 0148919-15.2024.8.16.6000]]</f>
        <v>0</v>
      </c>
      <c r="I509" t="str">
        <f>Tabela3[[#This Row],[Capacitação de Facilitadores 0148959-94.2024.8.16.6000]]</f>
        <v>VIOLÊNCIA DOMESTICA</v>
      </c>
      <c r="J509">
        <f>Tabela3[[#This Row],[Acessibilidade e Inclusão - 0148938-21.2024.8.16.6000]]</f>
        <v>0</v>
      </c>
      <c r="K509">
        <f>Tabela3[[#This Row],[Política de Prevenção e Enfrentamento do Assédio Moral, do Assédio Sexual e da Discriminação.0148908-83.2024.8.16.6000]]</f>
        <v>0</v>
      </c>
      <c r="L509">
        <f>Tabela3[[#This Row],[SOCIOAMBIENTAL]]</f>
        <v>0</v>
      </c>
      <c r="M509">
        <f>Tabela3[[#This Row],[SUSTENTABILIDADE
https://portal.tjpr.jus.br/portletforms/frm.do?idFormulario=7430
0017859-16.2024.8.16.6000]]</f>
        <v>0</v>
      </c>
      <c r="N509">
        <f>Tabela3[[#This Row],[CURSO PARA MAGISTRADOS]]</f>
        <v>0</v>
      </c>
      <c r="O509">
        <f>Tabela3[[#This Row],[LIVRO DE REGISTRO]]</f>
        <v>0</v>
      </c>
      <c r="P509">
        <f>Tabela3[[#This Row],[DATA DO ULTIMO REGISTRO]]</f>
        <v>44674</v>
      </c>
      <c r="Q509">
        <f>Tabela3[[#This Row],[REG DE INSTRUTORES2]]</f>
        <v>0</v>
      </c>
      <c r="R509">
        <f>Tabela3[[#This Row],[REGISTRO DE INSTRUTORES NO SEI]]</f>
        <v>0</v>
      </c>
      <c r="S509">
        <f>Tabela3[[#This Row],[2021]]</f>
        <v>216</v>
      </c>
      <c r="T509">
        <f>Tabela3[[#This Row],[2022]]</f>
        <v>0</v>
      </c>
      <c r="U509">
        <f>Tabela3[[#This Row],[2023]]</f>
        <v>0</v>
      </c>
      <c r="V509">
        <f>Tabela3[[#This Row],[REGISTRO NO SEI/2024]]</f>
        <v>0</v>
      </c>
      <c r="W509">
        <f>Tabela3[[#This Row],[2024]]</f>
        <v>0</v>
      </c>
      <c r="X509">
        <f>Tabela3[[#This Row],[REGISTRO NO SEI/2025]]</f>
        <v>0</v>
      </c>
      <c r="Y509">
        <f>Tabela3[[#This Row],[TOTAL CERTIFICADOS EMITIDOS/2025]]</f>
        <v>0</v>
      </c>
      <c r="Z509">
        <f>Tabela3[[#This Row],[1º trim/2025]]</f>
        <v>0</v>
      </c>
      <c r="AA509">
        <f>Tabela3[[#This Row],[2º trim/2025]]</f>
        <v>0</v>
      </c>
      <c r="AB509">
        <f>Tabela3[[#This Row],[3º trim/2025]]</f>
        <v>0</v>
      </c>
      <c r="AC509">
        <f>Tabela3[[#This Row],[4º trim/2025]]</f>
        <v>0</v>
      </c>
    </row>
    <row r="510" spans="1:29" x14ac:dyDescent="0.25">
      <c r="A510" s="293" t="str">
        <f>Tabela3[[#This Row],[MODALIDADE]]</f>
        <v>autoinstrucional</v>
      </c>
      <c r="B510" s="293">
        <f>Tabela3[[#This Row],[ID DA PLANILHA]]</f>
        <v>509</v>
      </c>
      <c r="C510" s="293">
        <f>Tabela3[[#This Row],[ANO]]</f>
        <v>2021</v>
      </c>
      <c r="D510" s="293" t="str">
        <f>Tabela3[[#This Row],[SEI]]</f>
        <v>0014757-88.2021.8.16.6000</v>
      </c>
      <c r="E510" s="294" t="str">
        <f>Tabela3[[#This Row],[NOME DO Curso]]</f>
        <v>Formação de Gestores Liderança, Gestão e Indicadores de Desempenho</v>
      </c>
      <c r="F510" s="294" t="str">
        <f>Tabela3[[#This Row],[NENHUMA CLASSIFICAÇÃO COPILOT]]</f>
        <v>COPILOT</v>
      </c>
      <c r="G510">
        <f>Tabela3[[#This Row],[Capacitação em Direitos Humanos, Gênero, Raça e Etnia; e em Depoimento Especial" - 0148945-13.2024.8.16.6000]]</f>
        <v>0</v>
      </c>
      <c r="H510">
        <f>Tabela3[[#This Row],[Justiça Restaurativa - 0148919-15.2024.8.16.6000]]</f>
        <v>0</v>
      </c>
      <c r="I510">
        <f>Tabela3[[#This Row],[Capacitação de Facilitadores 0148959-94.2024.8.16.6000]]</f>
        <v>0</v>
      </c>
      <c r="J510">
        <f>Tabela3[[#This Row],[Acessibilidade e Inclusão - 0148938-21.2024.8.16.6000]]</f>
        <v>0</v>
      </c>
      <c r="K510">
        <f>Tabela3[[#This Row],[Política de Prevenção e Enfrentamento do Assédio Moral, do Assédio Sexual e da Discriminação.0148908-83.2024.8.16.6000]]</f>
        <v>0</v>
      </c>
      <c r="L510">
        <f>Tabela3[[#This Row],[SOCIOAMBIENTAL]]</f>
        <v>0</v>
      </c>
      <c r="M510">
        <f>Tabela3[[#This Row],[SUSTENTABILIDADE
https://portal.tjpr.jus.br/portletforms/frm.do?idFormulario=7430
0017859-16.2024.8.16.6000]]</f>
        <v>0</v>
      </c>
      <c r="N510">
        <f>Tabela3[[#This Row],[CURSO PARA MAGISTRADOS]]</f>
        <v>0</v>
      </c>
      <c r="O510" t="str">
        <f>Tabela3[[#This Row],[LIVRO DE REGISTRO]]</f>
        <v>1 - LISTA GERAL_2020 A ...</v>
      </c>
      <c r="P510">
        <f>Tabela3[[#This Row],[DATA DO ULTIMO REGISTRO]]</f>
        <v>45737</v>
      </c>
      <c r="Q510">
        <f>Tabela3[[#This Row],[REG DE INSTRUTORES2]]</f>
        <v>0</v>
      </c>
      <c r="R510">
        <f>Tabela3[[#This Row],[REGISTRO DE INSTRUTORES NO SEI]]</f>
        <v>0</v>
      </c>
      <c r="S510">
        <f>Tabela3[[#This Row],[2021]]</f>
        <v>8</v>
      </c>
      <c r="T510">
        <f>Tabela3[[#This Row],[2022]]</f>
        <v>374</v>
      </c>
      <c r="U510">
        <f>Tabela3[[#This Row],[2023]]</f>
        <v>37</v>
      </c>
      <c r="V510" t="str">
        <f>Tabela3[[#This Row],[REGISTRO NO SEI/2024]]</f>
        <v>Livro Registro_2024 (11337296)</v>
      </c>
      <c r="W510">
        <f>Tabela3[[#This Row],[2024]]</f>
        <v>22</v>
      </c>
      <c r="X510">
        <f>Tabela3[[#This Row],[REGISTRO NO SEI/2025]]</f>
        <v>0</v>
      </c>
      <c r="Y510">
        <f>Tabela3[[#This Row],[TOTAL CERTIFICADOS EMITIDOS/2025]]</f>
        <v>4</v>
      </c>
      <c r="Z510">
        <f>Tabela3[[#This Row],[1º trim/2025]]</f>
        <v>4</v>
      </c>
      <c r="AA510">
        <f>Tabela3[[#This Row],[2º trim/2025]]</f>
        <v>0</v>
      </c>
      <c r="AB510">
        <f>Tabela3[[#This Row],[3º trim/2025]]</f>
        <v>0</v>
      </c>
      <c r="AC510">
        <f>Tabela3[[#This Row],[4º trim/2025]]</f>
        <v>0</v>
      </c>
    </row>
    <row r="511" spans="1:29" x14ac:dyDescent="0.25">
      <c r="A511" s="293">
        <f>Tabela3[[#This Row],[MODALIDADE]]</f>
        <v>0</v>
      </c>
      <c r="B511" s="293">
        <f>Tabela3[[#This Row],[ID DA PLANILHA]]</f>
        <v>510</v>
      </c>
      <c r="C511" s="293">
        <f>Tabela3[[#This Row],[ANO]]</f>
        <v>2021</v>
      </c>
      <c r="D511" s="293" t="str">
        <f>Tabela3[[#This Row],[SEI]]</f>
        <v>0015433-36.2021.8.16.6000</v>
      </c>
      <c r="E511" s="294" t="str">
        <f>Tabela3[[#This Row],[NOME DO Curso]]</f>
        <v>Organização e cerimonial de eventos</v>
      </c>
      <c r="F511" s="294">
        <f>Tabela3[[#This Row],[NENHUMA CLASSIFICAÇÃO COPILOT]]</f>
        <v>0</v>
      </c>
      <c r="G511">
        <f>Tabela3[[#This Row],[Capacitação em Direitos Humanos, Gênero, Raça e Etnia; e em Depoimento Especial" - 0148945-13.2024.8.16.6000]]</f>
        <v>0</v>
      </c>
      <c r="H511">
        <f>Tabela3[[#This Row],[Justiça Restaurativa - 0148919-15.2024.8.16.6000]]</f>
        <v>0</v>
      </c>
      <c r="I511">
        <f>Tabela3[[#This Row],[Capacitação de Facilitadores 0148959-94.2024.8.16.6000]]</f>
        <v>0</v>
      </c>
      <c r="J511">
        <f>Tabela3[[#This Row],[Acessibilidade e Inclusão - 0148938-21.2024.8.16.6000]]</f>
        <v>0</v>
      </c>
      <c r="K511">
        <f>Tabela3[[#This Row],[Política de Prevenção e Enfrentamento do Assédio Moral, do Assédio Sexual e da Discriminação.0148908-83.2024.8.16.6000]]</f>
        <v>0</v>
      </c>
      <c r="L511">
        <f>Tabela3[[#This Row],[SOCIOAMBIENTAL]]</f>
        <v>0</v>
      </c>
      <c r="M511">
        <f>Tabela3[[#This Row],[SUSTENTABILIDADE
https://portal.tjpr.jus.br/portletforms/frm.do?idFormulario=7430
0017859-16.2024.8.16.6000]]</f>
        <v>0</v>
      </c>
      <c r="N511">
        <f>Tabela3[[#This Row],[CURSO PARA MAGISTRADOS]]</f>
        <v>0</v>
      </c>
      <c r="O511">
        <f>Tabela3[[#This Row],[LIVRO DE REGISTRO]]</f>
        <v>0</v>
      </c>
      <c r="P511">
        <f>Tabela3[[#This Row],[DATA DO ULTIMO REGISTRO]]</f>
        <v>45540.966793981483</v>
      </c>
      <c r="Q511">
        <f>Tabela3[[#This Row],[REG DE INSTRUTORES2]]</f>
        <v>0</v>
      </c>
      <c r="R511">
        <f>Tabela3[[#This Row],[REGISTRO DE INSTRUTORES NO SEI]]</f>
        <v>0</v>
      </c>
      <c r="S511">
        <f>Tabela3[[#This Row],[2021]]</f>
        <v>2</v>
      </c>
      <c r="T511">
        <f>Tabela3[[#This Row],[2022]]</f>
        <v>138</v>
      </c>
      <c r="U511" t="e">
        <f>Tabela3[[#This Row],[2023]]</f>
        <v>#VALUE!</v>
      </c>
      <c r="V511">
        <f>Tabela3[[#This Row],[REGISTRO NO SEI/2024]]</f>
        <v>0</v>
      </c>
      <c r="W511">
        <f>Tabela3[[#This Row],[2024]]</f>
        <v>0</v>
      </c>
      <c r="X511">
        <f>Tabela3[[#This Row],[REGISTRO NO SEI/2025]]</f>
        <v>0</v>
      </c>
      <c r="Y511">
        <f>Tabela3[[#This Row],[TOTAL CERTIFICADOS EMITIDOS/2025]]</f>
        <v>0</v>
      </c>
      <c r="Z511">
        <f>Tabela3[[#This Row],[1º trim/2025]]</f>
        <v>0</v>
      </c>
      <c r="AA511">
        <f>Tabela3[[#This Row],[2º trim/2025]]</f>
        <v>0</v>
      </c>
      <c r="AB511">
        <f>Tabela3[[#This Row],[3º trim/2025]]</f>
        <v>0</v>
      </c>
      <c r="AC511">
        <f>Tabela3[[#This Row],[4º trim/2025]]</f>
        <v>0</v>
      </c>
    </row>
    <row r="512" spans="1:29" x14ac:dyDescent="0.25">
      <c r="A512" s="293" t="str">
        <f>Tabela3[[#This Row],[MODALIDADE]]</f>
        <v>autoinstrucional</v>
      </c>
      <c r="B512" s="293">
        <f>Tabela3[[#This Row],[ID DA PLANILHA]]</f>
        <v>511</v>
      </c>
      <c r="C512" s="293">
        <f>Tabela3[[#This Row],[ANO]]</f>
        <v>2021</v>
      </c>
      <c r="D512" s="293" t="str">
        <f>Tabela3[[#This Row],[SEI]]</f>
        <v>0015797-03.2024.8.16.6000</v>
      </c>
      <c r="E512" s="294" t="str">
        <f>Tabela3[[#This Row],[NOME DO Curso]]</f>
        <v>Gestão Documental no Poder Judiciário</v>
      </c>
      <c r="F512" s="294" t="str">
        <f>Tabela3[[#This Row],[NENHUMA CLASSIFICAÇÃO COPILOT]]</f>
        <v>COPILOT</v>
      </c>
      <c r="G512">
        <f>Tabela3[[#This Row],[Capacitação em Direitos Humanos, Gênero, Raça e Etnia; e em Depoimento Especial" - 0148945-13.2024.8.16.6000]]</f>
        <v>0</v>
      </c>
      <c r="H512">
        <f>Tabela3[[#This Row],[Justiça Restaurativa - 0148919-15.2024.8.16.6000]]</f>
        <v>0</v>
      </c>
      <c r="I512">
        <f>Tabela3[[#This Row],[Capacitação de Facilitadores 0148959-94.2024.8.16.6000]]</f>
        <v>0</v>
      </c>
      <c r="J512">
        <f>Tabela3[[#This Row],[Acessibilidade e Inclusão - 0148938-21.2024.8.16.6000]]</f>
        <v>0</v>
      </c>
      <c r="K512">
        <f>Tabela3[[#This Row],[Política de Prevenção e Enfrentamento do Assédio Moral, do Assédio Sexual e da Discriminação.0148908-83.2024.8.16.6000]]</f>
        <v>0</v>
      </c>
      <c r="L512">
        <f>Tabela3[[#This Row],[SOCIOAMBIENTAL]]</f>
        <v>0</v>
      </c>
      <c r="M512">
        <f>Tabela3[[#This Row],[SUSTENTABILIDADE
https://portal.tjpr.jus.br/portletforms/frm.do?idFormulario=7430
0017859-16.2024.8.16.6000]]</f>
        <v>0</v>
      </c>
      <c r="N512">
        <f>Tabela3[[#This Row],[CURSO PARA MAGISTRADOS]]</f>
        <v>0</v>
      </c>
      <c r="O512" t="str">
        <f>Tabela3[[#This Row],[LIVRO DE REGISTRO]]</f>
        <v>1 - LISTA GERAL_2020 A ...</v>
      </c>
      <c r="P512">
        <f>Tabela3[[#This Row],[DATA DO ULTIMO REGISTRO]]</f>
        <v>45771</v>
      </c>
      <c r="Q512">
        <f>Tabela3[[#This Row],[REG DE INSTRUTORES2]]</f>
        <v>0</v>
      </c>
      <c r="R512">
        <f>Tabela3[[#This Row],[REGISTRO DE INSTRUTORES NO SEI]]</f>
        <v>0</v>
      </c>
      <c r="S512">
        <f>Tabela3[[#This Row],[2021]]</f>
        <v>13</v>
      </c>
      <c r="T512">
        <f>Tabela3[[#This Row],[2022]]</f>
        <v>184</v>
      </c>
      <c r="U512">
        <f>Tabela3[[#This Row],[2023]]</f>
        <v>46</v>
      </c>
      <c r="V512" t="str">
        <f>Tabela3[[#This Row],[REGISTRO NO SEI/2024]]</f>
        <v>Livro Registro_2024 (11333556)</v>
      </c>
      <c r="W512">
        <f>Tabela3[[#This Row],[2024]]</f>
        <v>106</v>
      </c>
      <c r="X512">
        <f>Tabela3[[#This Row],[REGISTRO NO SEI/2025]]</f>
        <v>0</v>
      </c>
      <c r="Y512">
        <f>Tabela3[[#This Row],[TOTAL CERTIFICADOS EMITIDOS/2025]]</f>
        <v>7</v>
      </c>
      <c r="Z512">
        <f>Tabela3[[#This Row],[1º trim/2025]]</f>
        <v>6</v>
      </c>
      <c r="AA512">
        <f>Tabela3[[#This Row],[2º trim/2025]]</f>
        <v>1</v>
      </c>
      <c r="AB512">
        <f>Tabela3[[#This Row],[3º trim/2025]]</f>
        <v>0</v>
      </c>
      <c r="AC512">
        <f>Tabela3[[#This Row],[4º trim/2025]]</f>
        <v>0</v>
      </c>
    </row>
    <row r="513" spans="1:29" x14ac:dyDescent="0.25">
      <c r="A513" s="293">
        <f>Tabela3[[#This Row],[MODALIDADE]]</f>
        <v>0</v>
      </c>
      <c r="B513" s="293">
        <f>Tabela3[[#This Row],[ID DA PLANILHA]]</f>
        <v>512</v>
      </c>
      <c r="C513" s="293">
        <f>Tabela3[[#This Row],[ANO]]</f>
        <v>2021</v>
      </c>
      <c r="D513" s="293" t="str">
        <f>Tabela3[[#This Row],[SEI]]</f>
        <v>0016082-98.2021.8.16.6000</v>
      </c>
      <c r="E513" s="294" t="str">
        <f>Tabela3[[#This Row],[NOME DO Curso]]</f>
        <v>Gestão de Conflitos e Técnicas de Negociação</v>
      </c>
      <c r="F513" s="294">
        <f>Tabela3[[#This Row],[NENHUMA CLASSIFICAÇÃO COPILOT]]</f>
        <v>0</v>
      </c>
      <c r="G513">
        <f>Tabela3[[#This Row],[Capacitação em Direitos Humanos, Gênero, Raça e Etnia; e em Depoimento Especial" - 0148945-13.2024.8.16.6000]]</f>
        <v>0</v>
      </c>
      <c r="H513">
        <f>Tabela3[[#This Row],[Justiça Restaurativa - 0148919-15.2024.8.16.6000]]</f>
        <v>0</v>
      </c>
      <c r="I513">
        <f>Tabela3[[#This Row],[Capacitação de Facilitadores 0148959-94.2024.8.16.6000]]</f>
        <v>0</v>
      </c>
      <c r="J513">
        <f>Tabela3[[#This Row],[Acessibilidade e Inclusão - 0148938-21.2024.8.16.6000]]</f>
        <v>0</v>
      </c>
      <c r="K513">
        <f>Tabela3[[#This Row],[Política de Prevenção e Enfrentamento do Assédio Moral, do Assédio Sexual e da Discriminação.0148908-83.2024.8.16.6000]]</f>
        <v>0</v>
      </c>
      <c r="L513">
        <f>Tabela3[[#This Row],[SOCIOAMBIENTAL]]</f>
        <v>0</v>
      </c>
      <c r="M513">
        <f>Tabela3[[#This Row],[SUSTENTABILIDADE
https://portal.tjpr.jus.br/portletforms/frm.do?idFormulario=7430
0017859-16.2024.8.16.6000]]</f>
        <v>0</v>
      </c>
      <c r="N513">
        <f>Tabela3[[#This Row],[CURSO PARA MAGISTRADOS]]</f>
        <v>0</v>
      </c>
      <c r="O513">
        <f>Tabela3[[#This Row],[LIVRO DE REGISTRO]]</f>
        <v>0</v>
      </c>
      <c r="P513">
        <f>Tabela3[[#This Row],[DATA DO ULTIMO REGISTRO]]</f>
        <v>45657</v>
      </c>
      <c r="Q513">
        <f>Tabela3[[#This Row],[REG DE INSTRUTORES2]]</f>
        <v>0</v>
      </c>
      <c r="R513">
        <f>Tabela3[[#This Row],[REGISTRO DE INSTRUTORES NO SEI]]</f>
        <v>0</v>
      </c>
      <c r="S513">
        <f>Tabela3[[#This Row],[2021]]</f>
        <v>12</v>
      </c>
      <c r="T513">
        <f>Tabela3[[#This Row],[2022]]</f>
        <v>911</v>
      </c>
      <c r="U513">
        <f>Tabela3[[#This Row],[2023]]</f>
        <v>13</v>
      </c>
      <c r="V513" t="str">
        <f>Tabela3[[#This Row],[REGISTRO NO SEI/2024]]</f>
        <v>Livro Registro_2023 e 2024 (11337471)</v>
      </c>
      <c r="W513">
        <f>Tabela3[[#This Row],[2024]]</f>
        <v>23</v>
      </c>
      <c r="X513">
        <f>Tabela3[[#This Row],[REGISTRO NO SEI/2025]]</f>
        <v>24</v>
      </c>
      <c r="Y513">
        <f>Tabela3[[#This Row],[TOTAL CERTIFICADOS EMITIDOS/2025]]</f>
        <v>0</v>
      </c>
      <c r="Z513">
        <f>Tabela3[[#This Row],[1º trim/2025]]</f>
        <v>0</v>
      </c>
      <c r="AA513">
        <f>Tabela3[[#This Row],[2º trim/2025]]</f>
        <v>0</v>
      </c>
      <c r="AB513">
        <f>Tabela3[[#This Row],[3º trim/2025]]</f>
        <v>0</v>
      </c>
      <c r="AC513">
        <f>Tabela3[[#This Row],[4º trim/2025]]</f>
        <v>0</v>
      </c>
    </row>
    <row r="514" spans="1:29" x14ac:dyDescent="0.25">
      <c r="A514" s="293">
        <f>Tabela3[[#This Row],[MODALIDADE]]</f>
        <v>0</v>
      </c>
      <c r="B514" s="293">
        <f>Tabela3[[#This Row],[ID DA PLANILHA]]</f>
        <v>513</v>
      </c>
      <c r="C514" s="293">
        <f>Tabela3[[#This Row],[ANO]]</f>
        <v>2021</v>
      </c>
      <c r="D514" s="293" t="str">
        <f>Tabela3[[#This Row],[SEI]]</f>
        <v>0017094-50.2021.8.16.6000</v>
      </c>
      <c r="E514" s="294" t="str">
        <f>Tabela3[[#This Row],[NOME DO Curso]]</f>
        <v>Implantando o Programa de Integridade e Compliance no Setor Público</v>
      </c>
      <c r="F514" s="294">
        <f>Tabela3[[#This Row],[NENHUMA CLASSIFICAÇÃO COPILOT]]</f>
        <v>0</v>
      </c>
      <c r="G514">
        <f>Tabela3[[#This Row],[Capacitação em Direitos Humanos, Gênero, Raça e Etnia; e em Depoimento Especial" - 0148945-13.2024.8.16.6000]]</f>
        <v>0</v>
      </c>
      <c r="H514">
        <f>Tabela3[[#This Row],[Justiça Restaurativa - 0148919-15.2024.8.16.6000]]</f>
        <v>0</v>
      </c>
      <c r="I514">
        <f>Tabela3[[#This Row],[Capacitação de Facilitadores 0148959-94.2024.8.16.6000]]</f>
        <v>0</v>
      </c>
      <c r="J514">
        <f>Tabela3[[#This Row],[Acessibilidade e Inclusão - 0148938-21.2024.8.16.6000]]</f>
        <v>0</v>
      </c>
      <c r="K514">
        <f>Tabela3[[#This Row],[Política de Prevenção e Enfrentamento do Assédio Moral, do Assédio Sexual e da Discriminação.0148908-83.2024.8.16.6000]]</f>
        <v>0</v>
      </c>
      <c r="L514">
        <f>Tabela3[[#This Row],[SOCIOAMBIENTAL]]</f>
        <v>0</v>
      </c>
      <c r="M514">
        <f>Tabela3[[#This Row],[SUSTENTABILIDADE
https://portal.tjpr.jus.br/portletforms/frm.do?idFormulario=7430
0017859-16.2024.8.16.6000]]</f>
        <v>0</v>
      </c>
      <c r="N514">
        <f>Tabela3[[#This Row],[CURSO PARA MAGISTRADOS]]</f>
        <v>0</v>
      </c>
      <c r="O514" t="str">
        <f>Tabela3[[#This Row],[LIVRO DE REGISTRO]]</f>
        <v>2 - IN COMPANY</v>
      </c>
      <c r="P514">
        <f>Tabela3[[#This Row],[DATA DO ULTIMO REGISTRO]]</f>
        <v>44442</v>
      </c>
      <c r="Q514">
        <f>Tabela3[[#This Row],[REG DE INSTRUTORES2]]</f>
        <v>0</v>
      </c>
      <c r="R514">
        <f>Tabela3[[#This Row],[REGISTRO DE INSTRUTORES NO SEI]]</f>
        <v>0</v>
      </c>
      <c r="S514">
        <f>Tabela3[[#This Row],[2021]]</f>
        <v>0</v>
      </c>
      <c r="T514">
        <f>Tabela3[[#This Row],[2022]]</f>
        <v>0</v>
      </c>
      <c r="U514">
        <f>Tabela3[[#This Row],[2023]]</f>
        <v>0</v>
      </c>
      <c r="V514">
        <f>Tabela3[[#This Row],[REGISTRO NO SEI/2024]]</f>
        <v>0</v>
      </c>
      <c r="W514">
        <f>Tabela3[[#This Row],[2024]]</f>
        <v>0</v>
      </c>
      <c r="X514">
        <f>Tabela3[[#This Row],[REGISTRO NO SEI/2025]]</f>
        <v>0</v>
      </c>
      <c r="Y514">
        <f>Tabela3[[#This Row],[TOTAL CERTIFICADOS EMITIDOS/2025]]</f>
        <v>0</v>
      </c>
      <c r="Z514">
        <f>Tabela3[[#This Row],[1º trim/2025]]</f>
        <v>0</v>
      </c>
      <c r="AA514">
        <f>Tabela3[[#This Row],[2º trim/2025]]</f>
        <v>0</v>
      </c>
      <c r="AB514">
        <f>Tabela3[[#This Row],[3º trim/2025]]</f>
        <v>0</v>
      </c>
      <c r="AC514">
        <f>Tabela3[[#This Row],[4º trim/2025]]</f>
        <v>0</v>
      </c>
    </row>
    <row r="515" spans="1:29" x14ac:dyDescent="0.25">
      <c r="A515" s="293">
        <f>Tabela3[[#This Row],[MODALIDADE]]</f>
        <v>0</v>
      </c>
      <c r="B515" s="293">
        <f>Tabela3[[#This Row],[ID DA PLANILHA]]</f>
        <v>514</v>
      </c>
      <c r="C515" s="293">
        <f>Tabela3[[#This Row],[ANO]]</f>
        <v>2021</v>
      </c>
      <c r="D515" s="293" t="str">
        <f>Tabela3[[#This Row],[SEI]]</f>
        <v>0017121-67.2020.8.16.6000</v>
      </c>
      <c r="E515" s="294" t="str">
        <f>Tabela3[[#This Row],[NOME DO Curso]]</f>
        <v>Curso Report</v>
      </c>
      <c r="F515" s="294">
        <f>Tabela3[[#This Row],[NENHUMA CLASSIFICAÇÃO COPILOT]]</f>
        <v>0</v>
      </c>
      <c r="G515">
        <f>Tabela3[[#This Row],[Capacitação em Direitos Humanos, Gênero, Raça e Etnia; e em Depoimento Especial" - 0148945-13.2024.8.16.6000]]</f>
        <v>0</v>
      </c>
      <c r="H515">
        <f>Tabela3[[#This Row],[Justiça Restaurativa - 0148919-15.2024.8.16.6000]]</f>
        <v>0</v>
      </c>
      <c r="I515">
        <f>Tabela3[[#This Row],[Capacitação de Facilitadores 0148959-94.2024.8.16.6000]]</f>
        <v>0</v>
      </c>
      <c r="J515">
        <f>Tabela3[[#This Row],[Acessibilidade e Inclusão - 0148938-21.2024.8.16.6000]]</f>
        <v>0</v>
      </c>
      <c r="K515">
        <f>Tabela3[[#This Row],[Política de Prevenção e Enfrentamento do Assédio Moral, do Assédio Sexual e da Discriminação.0148908-83.2024.8.16.6000]]</f>
        <v>0</v>
      </c>
      <c r="L515">
        <f>Tabela3[[#This Row],[SOCIOAMBIENTAL]]</f>
        <v>0</v>
      </c>
      <c r="M515">
        <f>Tabela3[[#This Row],[SUSTENTABILIDADE
https://portal.tjpr.jus.br/portletforms/frm.do?idFormulario=7430
0017859-16.2024.8.16.6000]]</f>
        <v>0</v>
      </c>
      <c r="N515">
        <f>Tabela3[[#This Row],[CURSO PARA MAGISTRADOS]]</f>
        <v>0</v>
      </c>
      <c r="O515" t="str">
        <f>Tabela3[[#This Row],[LIVRO DE REGISTRO]]</f>
        <v>2 - IN COMPANY</v>
      </c>
      <c r="P515">
        <f>Tabela3[[#This Row],[DATA DO ULTIMO REGISTRO]]</f>
        <v>44725</v>
      </c>
      <c r="Q515">
        <f>Tabela3[[#This Row],[REG DE INSTRUTORES2]]</f>
        <v>0</v>
      </c>
      <c r="R515">
        <f>Tabela3[[#This Row],[REGISTRO DE INSTRUTORES NO SEI]]</f>
        <v>0</v>
      </c>
      <c r="S515">
        <f>Tabela3[[#This Row],[2021]]</f>
        <v>0</v>
      </c>
      <c r="T515">
        <f>Tabela3[[#This Row],[2022]]</f>
        <v>6</v>
      </c>
      <c r="U515">
        <f>Tabela3[[#This Row],[2023]]</f>
        <v>0</v>
      </c>
      <c r="V515">
        <f>Tabela3[[#This Row],[REGISTRO NO SEI/2024]]</f>
        <v>0</v>
      </c>
      <c r="W515">
        <f>Tabela3[[#This Row],[2024]]</f>
        <v>0</v>
      </c>
      <c r="X515">
        <f>Tabela3[[#This Row],[REGISTRO NO SEI/2025]]</f>
        <v>0</v>
      </c>
      <c r="Y515">
        <f>Tabela3[[#This Row],[TOTAL CERTIFICADOS EMITIDOS/2025]]</f>
        <v>0</v>
      </c>
      <c r="Z515">
        <f>Tabela3[[#This Row],[1º trim/2025]]</f>
        <v>0</v>
      </c>
      <c r="AA515">
        <f>Tabela3[[#This Row],[2º trim/2025]]</f>
        <v>0</v>
      </c>
      <c r="AB515">
        <f>Tabela3[[#This Row],[3º trim/2025]]</f>
        <v>0</v>
      </c>
      <c r="AC515">
        <f>Tabela3[[#This Row],[4º trim/2025]]</f>
        <v>0</v>
      </c>
    </row>
    <row r="516" spans="1:29" x14ac:dyDescent="0.25">
      <c r="A516" s="293" t="str">
        <f>Tabela3[[#This Row],[MODALIDADE]]</f>
        <v>autoinstrucional</v>
      </c>
      <c r="B516" s="293">
        <f>Tabela3[[#This Row],[ID DA PLANILHA]]</f>
        <v>515</v>
      </c>
      <c r="C516" s="293">
        <f>Tabela3[[#This Row],[ANO]]</f>
        <v>2021</v>
      </c>
      <c r="D516" s="293" t="str">
        <f>Tabela3[[#This Row],[SEI]]</f>
        <v>0023891-76.2020.8.16.6000</v>
      </c>
      <c r="E516" s="294" t="str">
        <f>Tabela3[[#This Row],[NOME DO Curso]]</f>
        <v>Fundo Rotativo</v>
      </c>
      <c r="F516" s="294" t="str">
        <f>Tabela3[[#This Row],[NENHUMA CLASSIFICAÇÃO COPILOT]]</f>
        <v>COPILOT</v>
      </c>
      <c r="G516">
        <f>Tabela3[[#This Row],[Capacitação em Direitos Humanos, Gênero, Raça e Etnia; e em Depoimento Especial" - 0148945-13.2024.8.16.6000]]</f>
        <v>0</v>
      </c>
      <c r="H516">
        <f>Tabela3[[#This Row],[Justiça Restaurativa - 0148919-15.2024.8.16.6000]]</f>
        <v>0</v>
      </c>
      <c r="I516">
        <f>Tabela3[[#This Row],[Capacitação de Facilitadores 0148959-94.2024.8.16.6000]]</f>
        <v>0</v>
      </c>
      <c r="J516">
        <f>Tabela3[[#This Row],[Acessibilidade e Inclusão - 0148938-21.2024.8.16.6000]]</f>
        <v>0</v>
      </c>
      <c r="K516">
        <f>Tabela3[[#This Row],[Política de Prevenção e Enfrentamento do Assédio Moral, do Assédio Sexual e da Discriminação.0148908-83.2024.8.16.6000]]</f>
        <v>0</v>
      </c>
      <c r="L516">
        <f>Tabela3[[#This Row],[SOCIOAMBIENTAL]]</f>
        <v>0</v>
      </c>
      <c r="M516">
        <f>Tabela3[[#This Row],[SUSTENTABILIDADE
https://portal.tjpr.jus.br/portletforms/frm.do?idFormulario=7430
0017859-16.2024.8.16.6000]]</f>
        <v>0</v>
      </c>
      <c r="N516">
        <f>Tabela3[[#This Row],[CURSO PARA MAGISTRADOS]]</f>
        <v>0</v>
      </c>
      <c r="O516" t="str">
        <f>Tabela3[[#This Row],[LIVRO DE REGISTRO]]</f>
        <v>1 - LISTA GERAL_2020 A ...</v>
      </c>
      <c r="P516">
        <f>Tabela3[[#This Row],[DATA DO ULTIMO REGISTRO]]</f>
        <v>45772</v>
      </c>
      <c r="Q516">
        <f>Tabela3[[#This Row],[REG DE INSTRUTORES2]]</f>
        <v>0</v>
      </c>
      <c r="R516">
        <f>Tabela3[[#This Row],[REGISTRO DE INSTRUTORES NO SEI]]</f>
        <v>0</v>
      </c>
      <c r="S516">
        <f>Tabela3[[#This Row],[2021]]</f>
        <v>29</v>
      </c>
      <c r="T516">
        <f>Tabela3[[#This Row],[2022]]</f>
        <v>485</v>
      </c>
      <c r="U516">
        <f>Tabela3[[#This Row],[2023]]</f>
        <v>94</v>
      </c>
      <c r="V516" t="str">
        <f>Tabela3[[#This Row],[REGISTRO NO SEI/2024]]</f>
        <v>Livro Registro_2024 (11333167)</v>
      </c>
      <c r="W516">
        <f>Tabela3[[#This Row],[2024]]</f>
        <v>189</v>
      </c>
      <c r="X516">
        <f>Tabela3[[#This Row],[REGISTRO NO SEI/2025]]</f>
        <v>0</v>
      </c>
      <c r="Y516">
        <f>Tabela3[[#This Row],[TOTAL CERTIFICADOS EMITIDOS/2025]]</f>
        <v>17</v>
      </c>
      <c r="Z516">
        <f>Tabela3[[#This Row],[1º trim/2025]]</f>
        <v>13</v>
      </c>
      <c r="AA516">
        <f>Tabela3[[#This Row],[2º trim/2025]]</f>
        <v>4</v>
      </c>
      <c r="AB516">
        <f>Tabela3[[#This Row],[3º trim/2025]]</f>
        <v>0</v>
      </c>
      <c r="AC516">
        <f>Tabela3[[#This Row],[4º trim/2025]]</f>
        <v>0</v>
      </c>
    </row>
    <row r="517" spans="1:29" ht="30" x14ac:dyDescent="0.25">
      <c r="A517" s="293">
        <f>Tabela3[[#This Row],[MODALIDADE]]</f>
        <v>0</v>
      </c>
      <c r="B517" s="293">
        <f>Tabela3[[#This Row],[ID DA PLANILHA]]</f>
        <v>516</v>
      </c>
      <c r="C517" s="293">
        <f>Tabela3[[#This Row],[ANO]]</f>
        <v>2021</v>
      </c>
      <c r="D517" s="293" t="str">
        <f>Tabela3[[#This Row],[SEI]]</f>
        <v>0028124-82.2021.8.16.6000</v>
      </c>
      <c r="E517" s="294" t="str">
        <f>Tabela3[[#This Row],[NOME DO Curso]]</f>
        <v>8º Encontro Nacional de Preparação Online para Pretendentes à Adoção: A importância da preparação de pretendentes</v>
      </c>
      <c r="F517" s="294">
        <f>Tabela3[[#This Row],[NENHUMA CLASSIFICAÇÃO COPILOT]]</f>
        <v>0</v>
      </c>
      <c r="G517">
        <f>Tabela3[[#This Row],[Capacitação em Direitos Humanos, Gênero, Raça e Etnia; e em Depoimento Especial" - 0148945-13.2024.8.16.6000]]</f>
        <v>0</v>
      </c>
      <c r="H517">
        <f>Tabela3[[#This Row],[Justiça Restaurativa - 0148919-15.2024.8.16.6000]]</f>
        <v>0</v>
      </c>
      <c r="I517">
        <f>Tabela3[[#This Row],[Capacitação de Facilitadores 0148959-94.2024.8.16.6000]]</f>
        <v>0</v>
      </c>
      <c r="J517">
        <f>Tabela3[[#This Row],[Acessibilidade e Inclusão - 0148938-21.2024.8.16.6000]]</f>
        <v>0</v>
      </c>
      <c r="K517">
        <f>Tabela3[[#This Row],[Política de Prevenção e Enfrentamento do Assédio Moral, do Assédio Sexual e da Discriminação.0148908-83.2024.8.16.6000]]</f>
        <v>0</v>
      </c>
      <c r="L517">
        <f>Tabela3[[#This Row],[SOCIOAMBIENTAL]]</f>
        <v>0</v>
      </c>
      <c r="M517">
        <f>Tabela3[[#This Row],[SUSTENTABILIDADE
https://portal.tjpr.jus.br/portletforms/frm.do?idFormulario=7430
0017859-16.2024.8.16.6000]]</f>
        <v>0</v>
      </c>
      <c r="N517">
        <f>Tabela3[[#This Row],[CURSO PARA MAGISTRADOS]]</f>
        <v>0</v>
      </c>
      <c r="O517">
        <f>Tabela3[[#This Row],[LIVRO DE REGISTRO]]</f>
        <v>0</v>
      </c>
      <c r="P517">
        <f>Tabela3[[#This Row],[DATA DO ULTIMO REGISTRO]]</f>
        <v>0</v>
      </c>
      <c r="Q517">
        <f>Tabela3[[#This Row],[REG DE INSTRUTORES2]]</f>
        <v>0</v>
      </c>
      <c r="R517">
        <f>Tabela3[[#This Row],[REGISTRO DE INSTRUTORES NO SEI]]</f>
        <v>0</v>
      </c>
      <c r="S517">
        <f>Tabela3[[#This Row],[2021]]</f>
        <v>0</v>
      </c>
      <c r="T517">
        <f>Tabela3[[#This Row],[2022]]</f>
        <v>0</v>
      </c>
      <c r="U517">
        <f>Tabela3[[#This Row],[2023]]</f>
        <v>0</v>
      </c>
      <c r="V517">
        <f>Tabela3[[#This Row],[REGISTRO NO SEI/2024]]</f>
        <v>0</v>
      </c>
      <c r="W517">
        <f>Tabela3[[#This Row],[2024]]</f>
        <v>0</v>
      </c>
      <c r="X517">
        <f>Tabela3[[#This Row],[REGISTRO NO SEI/2025]]</f>
        <v>0</v>
      </c>
      <c r="Y517">
        <f>Tabela3[[#This Row],[TOTAL CERTIFICADOS EMITIDOS/2025]]</f>
        <v>0</v>
      </c>
      <c r="Z517">
        <f>Tabela3[[#This Row],[1º trim/2025]]</f>
        <v>0</v>
      </c>
      <c r="AA517">
        <f>Tabela3[[#This Row],[2º trim/2025]]</f>
        <v>0</v>
      </c>
      <c r="AB517">
        <f>Tabela3[[#This Row],[3º trim/2025]]</f>
        <v>0</v>
      </c>
      <c r="AC517">
        <f>Tabela3[[#This Row],[4º trim/2025]]</f>
        <v>0</v>
      </c>
    </row>
    <row r="518" spans="1:29" ht="45" x14ac:dyDescent="0.25">
      <c r="A518" s="293">
        <f>Tabela3[[#This Row],[MODALIDADE]]</f>
        <v>0</v>
      </c>
      <c r="B518" s="293">
        <f>Tabela3[[#This Row],[ID DA PLANILHA]]</f>
        <v>517</v>
      </c>
      <c r="C518" s="293">
        <f>Tabela3[[#This Row],[ANO]]</f>
        <v>2021</v>
      </c>
      <c r="D518" s="293" t="str">
        <f>Tabela3[[#This Row],[SEI]]</f>
        <v>0028124-82.2021.8.16.6000</v>
      </c>
      <c r="E518" s="294" t="str">
        <f>Tabela3[[#This Row],[NOME DO Curso]]</f>
        <v>8º Encontro Nacional de Preparação Online para Pretendentes à Adoção: A importância das equipes técnicas no processo de preparação na habilitação a adoção</v>
      </c>
      <c r="F518" s="294">
        <f>Tabela3[[#This Row],[NENHUMA CLASSIFICAÇÃO COPILOT]]</f>
        <v>0</v>
      </c>
      <c r="G518">
        <f>Tabela3[[#This Row],[Capacitação em Direitos Humanos, Gênero, Raça e Etnia; e em Depoimento Especial" - 0148945-13.2024.8.16.6000]]</f>
        <v>0</v>
      </c>
      <c r="H518">
        <f>Tabela3[[#This Row],[Justiça Restaurativa - 0148919-15.2024.8.16.6000]]</f>
        <v>0</v>
      </c>
      <c r="I518">
        <f>Tabela3[[#This Row],[Capacitação de Facilitadores 0148959-94.2024.8.16.6000]]</f>
        <v>0</v>
      </c>
      <c r="J518">
        <f>Tabela3[[#This Row],[Acessibilidade e Inclusão - 0148938-21.2024.8.16.6000]]</f>
        <v>0</v>
      </c>
      <c r="K518">
        <f>Tabela3[[#This Row],[Política de Prevenção e Enfrentamento do Assédio Moral, do Assédio Sexual e da Discriminação.0148908-83.2024.8.16.6000]]</f>
        <v>0</v>
      </c>
      <c r="L518">
        <f>Tabela3[[#This Row],[SOCIOAMBIENTAL]]</f>
        <v>0</v>
      </c>
      <c r="M518">
        <f>Tabela3[[#This Row],[SUSTENTABILIDADE
https://portal.tjpr.jus.br/portletforms/frm.do?idFormulario=7430
0017859-16.2024.8.16.6000]]</f>
        <v>0</v>
      </c>
      <c r="N518">
        <f>Tabela3[[#This Row],[CURSO PARA MAGISTRADOS]]</f>
        <v>0</v>
      </c>
      <c r="O518">
        <f>Tabela3[[#This Row],[LIVRO DE REGISTRO]]</f>
        <v>0</v>
      </c>
      <c r="P518">
        <f>Tabela3[[#This Row],[DATA DO ULTIMO REGISTRO]]</f>
        <v>0</v>
      </c>
      <c r="Q518">
        <f>Tabela3[[#This Row],[REG DE INSTRUTORES2]]</f>
        <v>0</v>
      </c>
      <c r="R518">
        <f>Tabela3[[#This Row],[REGISTRO DE INSTRUTORES NO SEI]]</f>
        <v>0</v>
      </c>
      <c r="S518">
        <f>Tabela3[[#This Row],[2021]]</f>
        <v>0</v>
      </c>
      <c r="T518">
        <f>Tabela3[[#This Row],[2022]]</f>
        <v>0</v>
      </c>
      <c r="U518">
        <f>Tabela3[[#This Row],[2023]]</f>
        <v>0</v>
      </c>
      <c r="V518">
        <f>Tabela3[[#This Row],[REGISTRO NO SEI/2024]]</f>
        <v>0</v>
      </c>
      <c r="W518">
        <f>Tabela3[[#This Row],[2024]]</f>
        <v>0</v>
      </c>
      <c r="X518">
        <f>Tabela3[[#This Row],[REGISTRO NO SEI/2025]]</f>
        <v>0</v>
      </c>
      <c r="Y518">
        <f>Tabela3[[#This Row],[TOTAL CERTIFICADOS EMITIDOS/2025]]</f>
        <v>0</v>
      </c>
      <c r="Z518">
        <f>Tabela3[[#This Row],[1º trim/2025]]</f>
        <v>0</v>
      </c>
      <c r="AA518">
        <f>Tabela3[[#This Row],[2º trim/2025]]</f>
        <v>0</v>
      </c>
      <c r="AB518">
        <f>Tabela3[[#This Row],[3º trim/2025]]</f>
        <v>0</v>
      </c>
      <c r="AC518">
        <f>Tabela3[[#This Row],[4º trim/2025]]</f>
        <v>0</v>
      </c>
    </row>
    <row r="519" spans="1:29" ht="30" x14ac:dyDescent="0.25">
      <c r="A519" s="293">
        <f>Tabela3[[#This Row],[MODALIDADE]]</f>
        <v>0</v>
      </c>
      <c r="B519" s="293">
        <f>Tabela3[[#This Row],[ID DA PLANILHA]]</f>
        <v>518</v>
      </c>
      <c r="C519" s="293">
        <f>Tabela3[[#This Row],[ANO]]</f>
        <v>2021</v>
      </c>
      <c r="D519" s="293" t="str">
        <f>Tabela3[[#This Row],[SEI]]</f>
        <v>0028124-82.2021.8.16.6000</v>
      </c>
      <c r="E519" s="294" t="str">
        <f>Tabela3[[#This Row],[NOME DO Curso]]</f>
        <v>8º Encontro Nacional de Preparação Online para Pretendentes à Adoção: História de Adoção - Papos com Renata</v>
      </c>
      <c r="F519" s="294">
        <f>Tabela3[[#This Row],[NENHUMA CLASSIFICAÇÃO COPILOT]]</f>
        <v>0</v>
      </c>
      <c r="G519">
        <f>Tabela3[[#This Row],[Capacitação em Direitos Humanos, Gênero, Raça e Etnia; e em Depoimento Especial" - 0148945-13.2024.8.16.6000]]</f>
        <v>0</v>
      </c>
      <c r="H519">
        <f>Tabela3[[#This Row],[Justiça Restaurativa - 0148919-15.2024.8.16.6000]]</f>
        <v>0</v>
      </c>
      <c r="I519">
        <f>Tabela3[[#This Row],[Capacitação de Facilitadores 0148959-94.2024.8.16.6000]]</f>
        <v>0</v>
      </c>
      <c r="J519">
        <f>Tabela3[[#This Row],[Acessibilidade e Inclusão - 0148938-21.2024.8.16.6000]]</f>
        <v>0</v>
      </c>
      <c r="K519">
        <f>Tabela3[[#This Row],[Política de Prevenção e Enfrentamento do Assédio Moral, do Assédio Sexual e da Discriminação.0148908-83.2024.8.16.6000]]</f>
        <v>0</v>
      </c>
      <c r="L519">
        <f>Tabela3[[#This Row],[SOCIOAMBIENTAL]]</f>
        <v>0</v>
      </c>
      <c r="M519">
        <f>Tabela3[[#This Row],[SUSTENTABILIDADE
https://portal.tjpr.jus.br/portletforms/frm.do?idFormulario=7430
0017859-16.2024.8.16.6000]]</f>
        <v>0</v>
      </c>
      <c r="N519">
        <f>Tabela3[[#This Row],[CURSO PARA MAGISTRADOS]]</f>
        <v>0</v>
      </c>
      <c r="O519">
        <f>Tabela3[[#This Row],[LIVRO DE REGISTRO]]</f>
        <v>0</v>
      </c>
      <c r="P519">
        <f>Tabela3[[#This Row],[DATA DO ULTIMO REGISTRO]]</f>
        <v>0</v>
      </c>
      <c r="Q519">
        <f>Tabela3[[#This Row],[REG DE INSTRUTORES2]]</f>
        <v>0</v>
      </c>
      <c r="R519">
        <f>Tabela3[[#This Row],[REGISTRO DE INSTRUTORES NO SEI]]</f>
        <v>0</v>
      </c>
      <c r="S519">
        <f>Tabela3[[#This Row],[2021]]</f>
        <v>0</v>
      </c>
      <c r="T519">
        <f>Tabela3[[#This Row],[2022]]</f>
        <v>0</v>
      </c>
      <c r="U519">
        <f>Tabela3[[#This Row],[2023]]</f>
        <v>0</v>
      </c>
      <c r="V519">
        <f>Tabela3[[#This Row],[REGISTRO NO SEI/2024]]</f>
        <v>0</v>
      </c>
      <c r="W519">
        <f>Tabela3[[#This Row],[2024]]</f>
        <v>0</v>
      </c>
      <c r="X519">
        <f>Tabela3[[#This Row],[REGISTRO NO SEI/2025]]</f>
        <v>0</v>
      </c>
      <c r="Y519">
        <f>Tabela3[[#This Row],[TOTAL CERTIFICADOS EMITIDOS/2025]]</f>
        <v>0</v>
      </c>
      <c r="Z519">
        <f>Tabela3[[#This Row],[1º trim/2025]]</f>
        <v>0</v>
      </c>
      <c r="AA519">
        <f>Tabela3[[#This Row],[2º trim/2025]]</f>
        <v>0</v>
      </c>
      <c r="AB519">
        <f>Tabela3[[#This Row],[3º trim/2025]]</f>
        <v>0</v>
      </c>
      <c r="AC519">
        <f>Tabela3[[#This Row],[4º trim/2025]]</f>
        <v>0</v>
      </c>
    </row>
    <row r="520" spans="1:29" x14ac:dyDescent="0.25">
      <c r="A520" s="293">
        <f>Tabela3[[#This Row],[MODALIDADE]]</f>
        <v>0</v>
      </c>
      <c r="B520" s="293">
        <f>Tabela3[[#This Row],[ID DA PLANILHA]]</f>
        <v>519</v>
      </c>
      <c r="C520" s="293">
        <f>Tabela3[[#This Row],[ANO]]</f>
        <v>2021</v>
      </c>
      <c r="D520" s="293" t="str">
        <f>Tabela3[[#This Row],[SEI]]</f>
        <v>0028124-82.2021.8.16.6000</v>
      </c>
      <c r="E520" s="294" t="str">
        <f>Tabela3[[#This Row],[NOME DO Curso]]</f>
        <v>História de Adoção - Papos com Renata</v>
      </c>
      <c r="F520" s="294">
        <f>Tabela3[[#This Row],[NENHUMA CLASSIFICAÇÃO COPILOT]]</f>
        <v>0</v>
      </c>
      <c r="G520">
        <f>Tabela3[[#This Row],[Capacitação em Direitos Humanos, Gênero, Raça e Etnia; e em Depoimento Especial" - 0148945-13.2024.8.16.6000]]</f>
        <v>0</v>
      </c>
      <c r="H520">
        <f>Tabela3[[#This Row],[Justiça Restaurativa - 0148919-15.2024.8.16.6000]]</f>
        <v>0</v>
      </c>
      <c r="I520">
        <f>Tabela3[[#This Row],[Capacitação de Facilitadores 0148959-94.2024.8.16.6000]]</f>
        <v>0</v>
      </c>
      <c r="J520">
        <f>Tabela3[[#This Row],[Acessibilidade e Inclusão - 0148938-21.2024.8.16.6000]]</f>
        <v>0</v>
      </c>
      <c r="K520">
        <f>Tabela3[[#This Row],[Política de Prevenção e Enfrentamento do Assédio Moral, do Assédio Sexual e da Discriminação.0148908-83.2024.8.16.6000]]</f>
        <v>0</v>
      </c>
      <c r="L520">
        <f>Tabela3[[#This Row],[SOCIOAMBIENTAL]]</f>
        <v>0</v>
      </c>
      <c r="M520">
        <f>Tabela3[[#This Row],[SUSTENTABILIDADE
https://portal.tjpr.jus.br/portletforms/frm.do?idFormulario=7430
0017859-16.2024.8.16.6000]]</f>
        <v>0</v>
      </c>
      <c r="N520">
        <f>Tabela3[[#This Row],[CURSO PARA MAGISTRADOS]]</f>
        <v>0</v>
      </c>
      <c r="O520">
        <f>Tabela3[[#This Row],[LIVRO DE REGISTRO]]</f>
        <v>0</v>
      </c>
      <c r="P520">
        <f>Tabela3[[#This Row],[DATA DO ULTIMO REGISTRO]]</f>
        <v>0</v>
      </c>
      <c r="Q520">
        <f>Tabela3[[#This Row],[REG DE INSTRUTORES2]]</f>
        <v>0</v>
      </c>
      <c r="R520">
        <f>Tabela3[[#This Row],[REGISTRO DE INSTRUTORES NO SEI]]</f>
        <v>0</v>
      </c>
      <c r="S520">
        <f>Tabela3[[#This Row],[2021]]</f>
        <v>0</v>
      </c>
      <c r="T520">
        <f>Tabela3[[#This Row],[2022]]</f>
        <v>0</v>
      </c>
      <c r="U520">
        <f>Tabela3[[#This Row],[2023]]</f>
        <v>0</v>
      </c>
      <c r="V520">
        <f>Tabela3[[#This Row],[REGISTRO NO SEI/2024]]</f>
        <v>0</v>
      </c>
      <c r="W520">
        <f>Tabela3[[#This Row],[2024]]</f>
        <v>0</v>
      </c>
      <c r="X520">
        <f>Tabela3[[#This Row],[REGISTRO NO SEI/2025]]</f>
        <v>0</v>
      </c>
      <c r="Y520">
        <f>Tabela3[[#This Row],[TOTAL CERTIFICADOS EMITIDOS/2025]]</f>
        <v>0</v>
      </c>
      <c r="Z520">
        <f>Tabela3[[#This Row],[1º trim/2025]]</f>
        <v>0</v>
      </c>
      <c r="AA520">
        <f>Tabela3[[#This Row],[2º trim/2025]]</f>
        <v>0</v>
      </c>
      <c r="AB520">
        <f>Tabela3[[#This Row],[3º trim/2025]]</f>
        <v>0</v>
      </c>
      <c r="AC520">
        <f>Tabela3[[#This Row],[4º trim/2025]]</f>
        <v>0</v>
      </c>
    </row>
    <row r="521" spans="1:29" x14ac:dyDescent="0.25">
      <c r="A521" s="293">
        <f>Tabela3[[#This Row],[MODALIDADE]]</f>
        <v>0</v>
      </c>
      <c r="B521" s="293">
        <f>Tabela3[[#This Row],[ID DA PLANILHA]]</f>
        <v>520</v>
      </c>
      <c r="C521" s="293">
        <f>Tabela3[[#This Row],[ANO]]</f>
        <v>2021</v>
      </c>
      <c r="D521" s="293" t="str">
        <f>Tabela3[[#This Row],[SEI]]</f>
        <v>0031441-59.2019.8.16.6000</v>
      </c>
      <c r="E521" s="294" t="str">
        <f>Tabela3[[#This Row],[NOME DO Curso]]</f>
        <v>Depoimento Especial - 5ª Edição</v>
      </c>
      <c r="F521" s="294">
        <f>Tabela3[[#This Row],[NENHUMA CLASSIFICAÇÃO COPILOT]]</f>
        <v>0</v>
      </c>
      <c r="G521" t="str">
        <f>Tabela3[[#This Row],[Capacitação em Direitos Humanos, Gênero, Raça e Etnia; e em Depoimento Especial" - 0148945-13.2024.8.16.6000]]</f>
        <v>Depoimento especial</v>
      </c>
      <c r="H521">
        <f>Tabela3[[#This Row],[Justiça Restaurativa - 0148919-15.2024.8.16.6000]]</f>
        <v>0</v>
      </c>
      <c r="I521">
        <f>Tabela3[[#This Row],[Capacitação de Facilitadores 0148959-94.2024.8.16.6000]]</f>
        <v>0</v>
      </c>
      <c r="J521">
        <f>Tabela3[[#This Row],[Acessibilidade e Inclusão - 0148938-21.2024.8.16.6000]]</f>
        <v>0</v>
      </c>
      <c r="K521">
        <f>Tabela3[[#This Row],[Política de Prevenção e Enfrentamento do Assédio Moral, do Assédio Sexual e da Discriminação.0148908-83.2024.8.16.6000]]</f>
        <v>0</v>
      </c>
      <c r="L521">
        <f>Tabela3[[#This Row],[SOCIOAMBIENTAL]]</f>
        <v>0</v>
      </c>
      <c r="M521">
        <f>Tabela3[[#This Row],[SUSTENTABILIDADE
https://portal.tjpr.jus.br/portletforms/frm.do?idFormulario=7430
0017859-16.2024.8.16.6000]]</f>
        <v>0</v>
      </c>
      <c r="N521">
        <f>Tabela3[[#This Row],[CURSO PARA MAGISTRADOS]]</f>
        <v>0</v>
      </c>
      <c r="O521">
        <f>Tabela3[[#This Row],[LIVRO DE REGISTRO]]</f>
        <v>0</v>
      </c>
      <c r="P521">
        <f>Tabela3[[#This Row],[DATA DO ULTIMO REGISTRO]]</f>
        <v>44349</v>
      </c>
      <c r="Q521">
        <f>Tabela3[[#This Row],[REG DE INSTRUTORES2]]</f>
        <v>0</v>
      </c>
      <c r="R521">
        <f>Tabela3[[#This Row],[REGISTRO DE INSTRUTORES NO SEI]]</f>
        <v>0</v>
      </c>
      <c r="S521">
        <f>Tabela3[[#This Row],[2021]]</f>
        <v>0</v>
      </c>
      <c r="T521">
        <f>Tabela3[[#This Row],[2022]]</f>
        <v>0</v>
      </c>
      <c r="U521">
        <f>Tabela3[[#This Row],[2023]]</f>
        <v>0</v>
      </c>
      <c r="V521">
        <f>Tabela3[[#This Row],[REGISTRO NO SEI/2024]]</f>
        <v>0</v>
      </c>
      <c r="W521">
        <f>Tabela3[[#This Row],[2024]]</f>
        <v>0</v>
      </c>
      <c r="X521">
        <f>Tabela3[[#This Row],[REGISTRO NO SEI/2025]]</f>
        <v>0</v>
      </c>
      <c r="Y521">
        <f>Tabela3[[#This Row],[TOTAL CERTIFICADOS EMITIDOS/2025]]</f>
        <v>0</v>
      </c>
      <c r="Z521">
        <f>Tabela3[[#This Row],[1º trim/2025]]</f>
        <v>0</v>
      </c>
      <c r="AA521">
        <f>Tabela3[[#This Row],[2º trim/2025]]</f>
        <v>0</v>
      </c>
      <c r="AB521">
        <f>Tabela3[[#This Row],[3º trim/2025]]</f>
        <v>0</v>
      </c>
      <c r="AC521">
        <f>Tabela3[[#This Row],[4º trim/2025]]</f>
        <v>0</v>
      </c>
    </row>
    <row r="522" spans="1:29" x14ac:dyDescent="0.25">
      <c r="A522" s="293">
        <f>Tabela3[[#This Row],[MODALIDADE]]</f>
        <v>0</v>
      </c>
      <c r="B522" s="293">
        <f>Tabela3[[#This Row],[ID DA PLANILHA]]</f>
        <v>521</v>
      </c>
      <c r="C522" s="293">
        <f>Tabela3[[#This Row],[ANO]]</f>
        <v>2021</v>
      </c>
      <c r="D522" s="293" t="str">
        <f>Tabela3[[#This Row],[SEI]]</f>
        <v>0036058-62.2019.8.16.6000</v>
      </c>
      <c r="E522" s="294" t="str">
        <f>Tabela3[[#This Row],[NOME DO Curso]]</f>
        <v>live "Roda de Conversa - Marco Legal da Primeira Infância"</v>
      </c>
      <c r="F522" s="294">
        <f>Tabela3[[#This Row],[NENHUMA CLASSIFICAÇÃO COPILOT]]</f>
        <v>0</v>
      </c>
      <c r="G522">
        <f>Tabela3[[#This Row],[Capacitação em Direitos Humanos, Gênero, Raça e Etnia; e em Depoimento Especial" - 0148945-13.2024.8.16.6000]]</f>
        <v>0</v>
      </c>
      <c r="H522">
        <f>Tabela3[[#This Row],[Justiça Restaurativa - 0148919-15.2024.8.16.6000]]</f>
        <v>0</v>
      </c>
      <c r="I522">
        <f>Tabela3[[#This Row],[Capacitação de Facilitadores 0148959-94.2024.8.16.6000]]</f>
        <v>0</v>
      </c>
      <c r="J522">
        <f>Tabela3[[#This Row],[Acessibilidade e Inclusão - 0148938-21.2024.8.16.6000]]</f>
        <v>0</v>
      </c>
      <c r="K522">
        <f>Tabela3[[#This Row],[Política de Prevenção e Enfrentamento do Assédio Moral, do Assédio Sexual e da Discriminação.0148908-83.2024.8.16.6000]]</f>
        <v>0</v>
      </c>
      <c r="L522">
        <f>Tabela3[[#This Row],[SOCIOAMBIENTAL]]</f>
        <v>0</v>
      </c>
      <c r="M522">
        <f>Tabela3[[#This Row],[SUSTENTABILIDADE
https://portal.tjpr.jus.br/portletforms/frm.do?idFormulario=7430
0017859-16.2024.8.16.6000]]</f>
        <v>0</v>
      </c>
      <c r="N522">
        <f>Tabela3[[#This Row],[CURSO PARA MAGISTRADOS]]</f>
        <v>0</v>
      </c>
      <c r="O522">
        <f>Tabela3[[#This Row],[LIVRO DE REGISTRO]]</f>
        <v>0</v>
      </c>
      <c r="P522">
        <f>Tabela3[[#This Row],[DATA DO ULTIMO REGISTRO]]</f>
        <v>44323</v>
      </c>
      <c r="Q522">
        <f>Tabela3[[#This Row],[REG DE INSTRUTORES2]]</f>
        <v>0</v>
      </c>
      <c r="R522">
        <f>Tabela3[[#This Row],[REGISTRO DE INSTRUTORES NO SEI]]</f>
        <v>0</v>
      </c>
      <c r="S522">
        <f>Tabela3[[#This Row],[2021]]</f>
        <v>0</v>
      </c>
      <c r="T522">
        <f>Tabela3[[#This Row],[2022]]</f>
        <v>0</v>
      </c>
      <c r="U522">
        <f>Tabela3[[#This Row],[2023]]</f>
        <v>0</v>
      </c>
      <c r="V522">
        <f>Tabela3[[#This Row],[REGISTRO NO SEI/2024]]</f>
        <v>0</v>
      </c>
      <c r="W522">
        <f>Tabela3[[#This Row],[2024]]</f>
        <v>0</v>
      </c>
      <c r="X522">
        <f>Tabela3[[#This Row],[REGISTRO NO SEI/2025]]</f>
        <v>0</v>
      </c>
      <c r="Y522">
        <f>Tabela3[[#This Row],[TOTAL CERTIFICADOS EMITIDOS/2025]]</f>
        <v>0</v>
      </c>
      <c r="Z522">
        <f>Tabela3[[#This Row],[1º trim/2025]]</f>
        <v>0</v>
      </c>
      <c r="AA522">
        <f>Tabela3[[#This Row],[2º trim/2025]]</f>
        <v>0</v>
      </c>
      <c r="AB522">
        <f>Tabela3[[#This Row],[3º trim/2025]]</f>
        <v>0</v>
      </c>
      <c r="AC522">
        <f>Tabela3[[#This Row],[4º trim/2025]]</f>
        <v>0</v>
      </c>
    </row>
    <row r="523" spans="1:29" x14ac:dyDescent="0.25">
      <c r="A523" s="293">
        <f>Tabela3[[#This Row],[MODALIDADE]]</f>
        <v>0</v>
      </c>
      <c r="B523" s="293">
        <f>Tabela3[[#This Row],[ID DA PLANILHA]]</f>
        <v>522</v>
      </c>
      <c r="C523" s="293">
        <f>Tabela3[[#This Row],[ANO]]</f>
        <v>2021</v>
      </c>
      <c r="D523" s="293" t="str">
        <f>Tabela3[[#This Row],[SEI]]</f>
        <v>0037114-62.2021.8.16.6000</v>
      </c>
      <c r="E523" s="294" t="str">
        <f>Tabela3[[#This Row],[NOME DO Curso]]</f>
        <v>live "A ciência por Detrás da Felicidade"</v>
      </c>
      <c r="F523" s="294">
        <f>Tabela3[[#This Row],[NENHUMA CLASSIFICAÇÃO COPILOT]]</f>
        <v>0</v>
      </c>
      <c r="G523">
        <f>Tabela3[[#This Row],[Capacitação em Direitos Humanos, Gênero, Raça e Etnia; e em Depoimento Especial" - 0148945-13.2024.8.16.6000]]</f>
        <v>0</v>
      </c>
      <c r="H523">
        <f>Tabela3[[#This Row],[Justiça Restaurativa - 0148919-15.2024.8.16.6000]]</f>
        <v>0</v>
      </c>
      <c r="I523">
        <f>Tabela3[[#This Row],[Capacitação de Facilitadores 0148959-94.2024.8.16.6000]]</f>
        <v>0</v>
      </c>
      <c r="J523">
        <f>Tabela3[[#This Row],[Acessibilidade e Inclusão - 0148938-21.2024.8.16.6000]]</f>
        <v>0</v>
      </c>
      <c r="K523">
        <f>Tabela3[[#This Row],[Política de Prevenção e Enfrentamento do Assédio Moral, do Assédio Sexual e da Discriminação.0148908-83.2024.8.16.6000]]</f>
        <v>0</v>
      </c>
      <c r="L523">
        <f>Tabela3[[#This Row],[SOCIOAMBIENTAL]]</f>
        <v>0</v>
      </c>
      <c r="M523">
        <f>Tabela3[[#This Row],[SUSTENTABILIDADE
https://portal.tjpr.jus.br/portletforms/frm.do?idFormulario=7430
0017859-16.2024.8.16.6000]]</f>
        <v>0</v>
      </c>
      <c r="N523">
        <f>Tabela3[[#This Row],[CURSO PARA MAGISTRADOS]]</f>
        <v>0</v>
      </c>
      <c r="O523">
        <f>Tabela3[[#This Row],[LIVRO DE REGISTRO]]</f>
        <v>0</v>
      </c>
      <c r="P523">
        <f>Tabela3[[#This Row],[DATA DO ULTIMO REGISTRO]]</f>
        <v>44403</v>
      </c>
      <c r="Q523">
        <f>Tabela3[[#This Row],[REG DE INSTRUTORES2]]</f>
        <v>0</v>
      </c>
      <c r="R523">
        <f>Tabela3[[#This Row],[REGISTRO DE INSTRUTORES NO SEI]]</f>
        <v>0</v>
      </c>
      <c r="S523">
        <f>Tabela3[[#This Row],[2021]]</f>
        <v>0</v>
      </c>
      <c r="T523">
        <f>Tabela3[[#This Row],[2022]]</f>
        <v>0</v>
      </c>
      <c r="U523">
        <f>Tabela3[[#This Row],[2023]]</f>
        <v>0</v>
      </c>
      <c r="V523">
        <f>Tabela3[[#This Row],[REGISTRO NO SEI/2024]]</f>
        <v>0</v>
      </c>
      <c r="W523">
        <f>Tabela3[[#This Row],[2024]]</f>
        <v>0</v>
      </c>
      <c r="X523">
        <f>Tabela3[[#This Row],[REGISTRO NO SEI/2025]]</f>
        <v>0</v>
      </c>
      <c r="Y523">
        <f>Tabela3[[#This Row],[TOTAL CERTIFICADOS EMITIDOS/2025]]</f>
        <v>0</v>
      </c>
      <c r="Z523">
        <f>Tabela3[[#This Row],[1º trim/2025]]</f>
        <v>0</v>
      </c>
      <c r="AA523">
        <f>Tabela3[[#This Row],[2º trim/2025]]</f>
        <v>0</v>
      </c>
      <c r="AB523">
        <f>Tabela3[[#This Row],[3º trim/2025]]</f>
        <v>0</v>
      </c>
      <c r="AC523">
        <f>Tabela3[[#This Row],[4º trim/2025]]</f>
        <v>0</v>
      </c>
    </row>
    <row r="524" spans="1:29" ht="30" x14ac:dyDescent="0.25">
      <c r="A524" s="293">
        <f>Tabela3[[#This Row],[MODALIDADE]]</f>
        <v>0</v>
      </c>
      <c r="B524" s="293">
        <f>Tabela3[[#This Row],[ID DA PLANILHA]]</f>
        <v>523</v>
      </c>
      <c r="C524" s="293">
        <f>Tabela3[[#This Row],[ANO]]</f>
        <v>2021</v>
      </c>
      <c r="D524" s="293" t="str">
        <f>Tabela3[[#This Row],[SEI]]</f>
        <v>0037141-45.2021.8.16.6000</v>
      </c>
      <c r="E524" s="294" t="str">
        <f>Tabela3[[#This Row],[NOME DO Curso]]</f>
        <v>live "Dia do Aprendiz - Um bate-papo sobre a aprendizagem em tempos de pandemia"</v>
      </c>
      <c r="F524" s="294">
        <f>Tabela3[[#This Row],[NENHUMA CLASSIFICAÇÃO COPILOT]]</f>
        <v>0</v>
      </c>
      <c r="G524">
        <f>Tabela3[[#This Row],[Capacitação em Direitos Humanos, Gênero, Raça e Etnia; e em Depoimento Especial" - 0148945-13.2024.8.16.6000]]</f>
        <v>0</v>
      </c>
      <c r="H524">
        <f>Tabela3[[#This Row],[Justiça Restaurativa - 0148919-15.2024.8.16.6000]]</f>
        <v>0</v>
      </c>
      <c r="I524">
        <f>Tabela3[[#This Row],[Capacitação de Facilitadores 0148959-94.2024.8.16.6000]]</f>
        <v>0</v>
      </c>
      <c r="J524">
        <f>Tabela3[[#This Row],[Acessibilidade e Inclusão - 0148938-21.2024.8.16.6000]]</f>
        <v>0</v>
      </c>
      <c r="K524">
        <f>Tabela3[[#This Row],[Política de Prevenção e Enfrentamento do Assédio Moral, do Assédio Sexual e da Discriminação.0148908-83.2024.8.16.6000]]</f>
        <v>0</v>
      </c>
      <c r="L524">
        <f>Tabela3[[#This Row],[SOCIOAMBIENTAL]]</f>
        <v>0</v>
      </c>
      <c r="M524">
        <f>Tabela3[[#This Row],[SUSTENTABILIDADE
https://portal.tjpr.jus.br/portletforms/frm.do?idFormulario=7430
0017859-16.2024.8.16.6000]]</f>
        <v>0</v>
      </c>
      <c r="N524">
        <f>Tabela3[[#This Row],[CURSO PARA MAGISTRADOS]]</f>
        <v>0</v>
      </c>
      <c r="O524">
        <f>Tabela3[[#This Row],[LIVRO DE REGISTRO]]</f>
        <v>0</v>
      </c>
      <c r="P524">
        <f>Tabela3[[#This Row],[DATA DO ULTIMO REGISTRO]]</f>
        <v>44561</v>
      </c>
      <c r="Q524">
        <f>Tabela3[[#This Row],[REG DE INSTRUTORES2]]</f>
        <v>0</v>
      </c>
      <c r="R524">
        <f>Tabela3[[#This Row],[REGISTRO DE INSTRUTORES NO SEI]]</f>
        <v>0</v>
      </c>
      <c r="S524">
        <f>Tabela3[[#This Row],[2021]]</f>
        <v>0</v>
      </c>
      <c r="T524">
        <f>Tabela3[[#This Row],[2022]]</f>
        <v>0</v>
      </c>
      <c r="U524">
        <f>Tabela3[[#This Row],[2023]]</f>
        <v>0</v>
      </c>
      <c r="V524">
        <f>Tabela3[[#This Row],[REGISTRO NO SEI/2024]]</f>
        <v>0</v>
      </c>
      <c r="W524">
        <f>Tabela3[[#This Row],[2024]]</f>
        <v>0</v>
      </c>
      <c r="X524">
        <f>Tabela3[[#This Row],[REGISTRO NO SEI/2025]]</f>
        <v>0</v>
      </c>
      <c r="Y524">
        <f>Tabela3[[#This Row],[TOTAL CERTIFICADOS EMITIDOS/2025]]</f>
        <v>0</v>
      </c>
      <c r="Z524">
        <f>Tabela3[[#This Row],[1º trim/2025]]</f>
        <v>0</v>
      </c>
      <c r="AA524">
        <f>Tabela3[[#This Row],[2º trim/2025]]</f>
        <v>0</v>
      </c>
      <c r="AB524">
        <f>Tabela3[[#This Row],[3º trim/2025]]</f>
        <v>0</v>
      </c>
      <c r="AC524">
        <f>Tabela3[[#This Row],[4º trim/2025]]</f>
        <v>0</v>
      </c>
    </row>
    <row r="525" spans="1:29" x14ac:dyDescent="0.25">
      <c r="A525" s="293">
        <f>Tabela3[[#This Row],[MODALIDADE]]</f>
        <v>0</v>
      </c>
      <c r="B525" s="293">
        <f>Tabela3[[#This Row],[ID DA PLANILHA]]</f>
        <v>524</v>
      </c>
      <c r="C525" s="293">
        <f>Tabela3[[#This Row],[ANO]]</f>
        <v>2021</v>
      </c>
      <c r="D525" s="293" t="str">
        <f>Tabela3[[#This Row],[SEI]]</f>
        <v>0042423-64.2021.8.16.6000</v>
      </c>
      <c r="E525" s="294" t="str">
        <f>Tabela3[[#This Row],[NOME DO Curso]]</f>
        <v>5º Encontro de Gestão Judiciária Sustentável: Direito Ambiental e Urbanístico</v>
      </c>
      <c r="F525" s="294">
        <f>Tabela3[[#This Row],[NENHUMA CLASSIFICAÇÃO COPILOT]]</f>
        <v>0</v>
      </c>
      <c r="G525">
        <f>Tabela3[[#This Row],[Capacitação em Direitos Humanos, Gênero, Raça e Etnia; e em Depoimento Especial" - 0148945-13.2024.8.16.6000]]</f>
        <v>0</v>
      </c>
      <c r="H525">
        <f>Tabela3[[#This Row],[Justiça Restaurativa - 0148919-15.2024.8.16.6000]]</f>
        <v>0</v>
      </c>
      <c r="I525">
        <f>Tabela3[[#This Row],[Capacitação de Facilitadores 0148959-94.2024.8.16.6000]]</f>
        <v>0</v>
      </c>
      <c r="J525">
        <f>Tabela3[[#This Row],[Acessibilidade e Inclusão - 0148938-21.2024.8.16.6000]]</f>
        <v>0</v>
      </c>
      <c r="K525">
        <f>Tabela3[[#This Row],[Política de Prevenção e Enfrentamento do Assédio Moral, do Assédio Sexual e da Discriminação.0148908-83.2024.8.16.6000]]</f>
        <v>0</v>
      </c>
      <c r="L525">
        <f>Tabela3[[#This Row],[SOCIOAMBIENTAL]]</f>
        <v>0</v>
      </c>
      <c r="M525" t="str">
        <f>Tabela3[[#This Row],[SUSTENTABILIDADE
https://portal.tjpr.jus.br/portletforms/frm.do?idFormulario=7430
0017859-16.2024.8.16.6000]]</f>
        <v>sustentabilidade</v>
      </c>
      <c r="N525">
        <f>Tabela3[[#This Row],[CURSO PARA MAGISTRADOS]]</f>
        <v>0</v>
      </c>
      <c r="O525">
        <f>Tabela3[[#This Row],[LIVRO DE REGISTRO]]</f>
        <v>0</v>
      </c>
      <c r="P525">
        <f>Tabela3[[#This Row],[DATA DO ULTIMO REGISTRO]]</f>
        <v>44405</v>
      </c>
      <c r="Q525">
        <f>Tabela3[[#This Row],[REG DE INSTRUTORES2]]</f>
        <v>0</v>
      </c>
      <c r="R525">
        <f>Tabela3[[#This Row],[REGISTRO DE INSTRUTORES NO SEI]]</f>
        <v>0</v>
      </c>
      <c r="S525">
        <f>Tabela3[[#This Row],[2021]]</f>
        <v>0</v>
      </c>
      <c r="T525">
        <f>Tabela3[[#This Row],[2022]]</f>
        <v>0</v>
      </c>
      <c r="U525">
        <f>Tabela3[[#This Row],[2023]]</f>
        <v>0</v>
      </c>
      <c r="V525">
        <f>Tabela3[[#This Row],[REGISTRO NO SEI/2024]]</f>
        <v>0</v>
      </c>
      <c r="W525">
        <f>Tabela3[[#This Row],[2024]]</f>
        <v>0</v>
      </c>
      <c r="X525">
        <f>Tabela3[[#This Row],[REGISTRO NO SEI/2025]]</f>
        <v>0</v>
      </c>
      <c r="Y525">
        <f>Tabela3[[#This Row],[TOTAL CERTIFICADOS EMITIDOS/2025]]</f>
        <v>0</v>
      </c>
      <c r="Z525">
        <f>Tabela3[[#This Row],[1º trim/2025]]</f>
        <v>0</v>
      </c>
      <c r="AA525">
        <f>Tabela3[[#This Row],[2º trim/2025]]</f>
        <v>0</v>
      </c>
      <c r="AB525">
        <f>Tabela3[[#This Row],[3º trim/2025]]</f>
        <v>0</v>
      </c>
      <c r="AC525">
        <f>Tabela3[[#This Row],[4º trim/2025]]</f>
        <v>0</v>
      </c>
    </row>
    <row r="526" spans="1:29" ht="30" x14ac:dyDescent="0.25">
      <c r="A526" s="293">
        <f>Tabela3[[#This Row],[MODALIDADE]]</f>
        <v>0</v>
      </c>
      <c r="B526" s="293">
        <f>Tabela3[[#This Row],[ID DA PLANILHA]]</f>
        <v>525</v>
      </c>
      <c r="C526" s="293">
        <f>Tabela3[[#This Row],[ANO]]</f>
        <v>2021</v>
      </c>
      <c r="D526" s="293" t="str">
        <f>Tabela3[[#This Row],[SEI]]</f>
        <v>0042423-64.2021.8.16.6000</v>
      </c>
      <c r="E526" s="294" t="str">
        <f>Tabela3[[#This Row],[NOME DO Curso]]</f>
        <v>5º Encontro de Gestão Judiciária Sustentável: Macrodesafios do PJ em cumprimento à agenda 2030 e aos ODS</v>
      </c>
      <c r="F526" s="294">
        <f>Tabela3[[#This Row],[NENHUMA CLASSIFICAÇÃO COPILOT]]</f>
        <v>0</v>
      </c>
      <c r="G526">
        <f>Tabela3[[#This Row],[Capacitação em Direitos Humanos, Gênero, Raça e Etnia; e em Depoimento Especial" - 0148945-13.2024.8.16.6000]]</f>
        <v>0</v>
      </c>
      <c r="H526">
        <f>Tabela3[[#This Row],[Justiça Restaurativa - 0148919-15.2024.8.16.6000]]</f>
        <v>0</v>
      </c>
      <c r="I526">
        <f>Tabela3[[#This Row],[Capacitação de Facilitadores 0148959-94.2024.8.16.6000]]</f>
        <v>0</v>
      </c>
      <c r="J526">
        <f>Tabela3[[#This Row],[Acessibilidade e Inclusão - 0148938-21.2024.8.16.6000]]</f>
        <v>0</v>
      </c>
      <c r="K526">
        <f>Tabela3[[#This Row],[Política de Prevenção e Enfrentamento do Assédio Moral, do Assédio Sexual e da Discriminação.0148908-83.2024.8.16.6000]]</f>
        <v>0</v>
      </c>
      <c r="L526">
        <f>Tabela3[[#This Row],[SOCIOAMBIENTAL]]</f>
        <v>0</v>
      </c>
      <c r="M526" t="str">
        <f>Tabela3[[#This Row],[SUSTENTABILIDADE
https://portal.tjpr.jus.br/portletforms/frm.do?idFormulario=7430
0017859-16.2024.8.16.6000]]</f>
        <v>sustentabilidade</v>
      </c>
      <c r="N526">
        <f>Tabela3[[#This Row],[CURSO PARA MAGISTRADOS]]</f>
        <v>0</v>
      </c>
      <c r="O526">
        <f>Tabela3[[#This Row],[LIVRO DE REGISTRO]]</f>
        <v>0</v>
      </c>
      <c r="P526">
        <f>Tabela3[[#This Row],[DATA DO ULTIMO REGISTRO]]</f>
        <v>44405</v>
      </c>
      <c r="Q526">
        <f>Tabela3[[#This Row],[REG DE INSTRUTORES2]]</f>
        <v>0</v>
      </c>
      <c r="R526">
        <f>Tabela3[[#This Row],[REGISTRO DE INSTRUTORES NO SEI]]</f>
        <v>0</v>
      </c>
      <c r="S526">
        <f>Tabela3[[#This Row],[2021]]</f>
        <v>0</v>
      </c>
      <c r="T526">
        <f>Tabela3[[#This Row],[2022]]</f>
        <v>0</v>
      </c>
      <c r="U526">
        <f>Tabela3[[#This Row],[2023]]</f>
        <v>0</v>
      </c>
      <c r="V526">
        <f>Tabela3[[#This Row],[REGISTRO NO SEI/2024]]</f>
        <v>0</v>
      </c>
      <c r="W526">
        <f>Tabela3[[#This Row],[2024]]</f>
        <v>0</v>
      </c>
      <c r="X526">
        <f>Tabela3[[#This Row],[REGISTRO NO SEI/2025]]</f>
        <v>0</v>
      </c>
      <c r="Y526">
        <f>Tabela3[[#This Row],[TOTAL CERTIFICADOS EMITIDOS/2025]]</f>
        <v>0</v>
      </c>
      <c r="Z526">
        <f>Tabela3[[#This Row],[1º trim/2025]]</f>
        <v>0</v>
      </c>
      <c r="AA526">
        <f>Tabela3[[#This Row],[2º trim/2025]]</f>
        <v>0</v>
      </c>
      <c r="AB526">
        <f>Tabela3[[#This Row],[3º trim/2025]]</f>
        <v>0</v>
      </c>
      <c r="AC526">
        <f>Tabela3[[#This Row],[4º trim/2025]]</f>
        <v>0</v>
      </c>
    </row>
    <row r="527" spans="1:29" ht="30" x14ac:dyDescent="0.25">
      <c r="A527" s="293">
        <f>Tabela3[[#This Row],[MODALIDADE]]</f>
        <v>0</v>
      </c>
      <c r="B527" s="293">
        <f>Tabela3[[#This Row],[ID DA PLANILHA]]</f>
        <v>526</v>
      </c>
      <c r="C527" s="293">
        <f>Tabela3[[#This Row],[ANO]]</f>
        <v>2021</v>
      </c>
      <c r="D527" s="293" t="str">
        <f>Tabela3[[#This Row],[SEI]]</f>
        <v>0042423-64.2021.8.16.6000</v>
      </c>
      <c r="E527" s="294" t="str">
        <f>Tabela3[[#This Row],[NOME DO Curso]]</f>
        <v>5º Encontro de Gestão Judiciária Sustentável: ODS16 - Solução de conflitos com o CEJUSC</v>
      </c>
      <c r="F527" s="294">
        <f>Tabela3[[#This Row],[NENHUMA CLASSIFICAÇÃO COPILOT]]</f>
        <v>0</v>
      </c>
      <c r="G527">
        <f>Tabela3[[#This Row],[Capacitação em Direitos Humanos, Gênero, Raça e Etnia; e em Depoimento Especial" - 0148945-13.2024.8.16.6000]]</f>
        <v>0</v>
      </c>
      <c r="H527">
        <f>Tabela3[[#This Row],[Justiça Restaurativa - 0148919-15.2024.8.16.6000]]</f>
        <v>0</v>
      </c>
      <c r="I527">
        <f>Tabela3[[#This Row],[Capacitação de Facilitadores 0148959-94.2024.8.16.6000]]</f>
        <v>0</v>
      </c>
      <c r="J527">
        <f>Tabela3[[#This Row],[Acessibilidade e Inclusão - 0148938-21.2024.8.16.6000]]</f>
        <v>0</v>
      </c>
      <c r="K527">
        <f>Tabela3[[#This Row],[Política de Prevenção e Enfrentamento do Assédio Moral, do Assédio Sexual e da Discriminação.0148908-83.2024.8.16.6000]]</f>
        <v>0</v>
      </c>
      <c r="L527">
        <f>Tabela3[[#This Row],[SOCIOAMBIENTAL]]</f>
        <v>0</v>
      </c>
      <c r="M527" t="str">
        <f>Tabela3[[#This Row],[SUSTENTABILIDADE
https://portal.tjpr.jus.br/portletforms/frm.do?idFormulario=7430
0017859-16.2024.8.16.6000]]</f>
        <v>sustentabilidade</v>
      </c>
      <c r="N527">
        <f>Tabela3[[#This Row],[CURSO PARA MAGISTRADOS]]</f>
        <v>0</v>
      </c>
      <c r="O527">
        <f>Tabela3[[#This Row],[LIVRO DE REGISTRO]]</f>
        <v>0</v>
      </c>
      <c r="P527">
        <f>Tabela3[[#This Row],[DATA DO ULTIMO REGISTRO]]</f>
        <v>44405</v>
      </c>
      <c r="Q527">
        <f>Tabela3[[#This Row],[REG DE INSTRUTORES2]]</f>
        <v>0</v>
      </c>
      <c r="R527">
        <f>Tabela3[[#This Row],[REGISTRO DE INSTRUTORES NO SEI]]</f>
        <v>0</v>
      </c>
      <c r="S527">
        <f>Tabela3[[#This Row],[2021]]</f>
        <v>0</v>
      </c>
      <c r="T527">
        <f>Tabela3[[#This Row],[2022]]</f>
        <v>0</v>
      </c>
      <c r="U527">
        <f>Tabela3[[#This Row],[2023]]</f>
        <v>0</v>
      </c>
      <c r="V527">
        <f>Tabela3[[#This Row],[REGISTRO NO SEI/2024]]</f>
        <v>0</v>
      </c>
      <c r="W527">
        <f>Tabela3[[#This Row],[2024]]</f>
        <v>0</v>
      </c>
      <c r="X527">
        <f>Tabela3[[#This Row],[REGISTRO NO SEI/2025]]</f>
        <v>0</v>
      </c>
      <c r="Y527">
        <f>Tabela3[[#This Row],[TOTAL CERTIFICADOS EMITIDOS/2025]]</f>
        <v>0</v>
      </c>
      <c r="Z527">
        <f>Tabela3[[#This Row],[1º trim/2025]]</f>
        <v>0</v>
      </c>
      <c r="AA527">
        <f>Tabela3[[#This Row],[2º trim/2025]]</f>
        <v>0</v>
      </c>
      <c r="AB527">
        <f>Tabela3[[#This Row],[3º trim/2025]]</f>
        <v>0</v>
      </c>
      <c r="AC527">
        <f>Tabela3[[#This Row],[4º trim/2025]]</f>
        <v>0</v>
      </c>
    </row>
    <row r="528" spans="1:29" ht="30" x14ac:dyDescent="0.25">
      <c r="A528" s="293">
        <f>Tabela3[[#This Row],[MODALIDADE]]</f>
        <v>0</v>
      </c>
      <c r="B528" s="293">
        <f>Tabela3[[#This Row],[ID DA PLANILHA]]</f>
        <v>527</v>
      </c>
      <c r="C528" s="293">
        <f>Tabela3[[#This Row],[ANO]]</f>
        <v>2021</v>
      </c>
      <c r="D528" s="293" t="str">
        <f>Tabela3[[#This Row],[SEI]]</f>
        <v>0042423-64.2021.8.16.6000</v>
      </c>
      <c r="E528" s="294" t="str">
        <f>Tabela3[[#This Row],[NOME DO Curso]]</f>
        <v>5º Encontro de Gestão Judiciária Sustentável: Sustentabilidade na nova lei de licitações</v>
      </c>
      <c r="F528" s="294">
        <f>Tabela3[[#This Row],[NENHUMA CLASSIFICAÇÃO COPILOT]]</f>
        <v>0</v>
      </c>
      <c r="G528">
        <f>Tabela3[[#This Row],[Capacitação em Direitos Humanos, Gênero, Raça e Etnia; e em Depoimento Especial" - 0148945-13.2024.8.16.6000]]</f>
        <v>0</v>
      </c>
      <c r="H528">
        <f>Tabela3[[#This Row],[Justiça Restaurativa - 0148919-15.2024.8.16.6000]]</f>
        <v>0</v>
      </c>
      <c r="I528">
        <f>Tabela3[[#This Row],[Capacitação de Facilitadores 0148959-94.2024.8.16.6000]]</f>
        <v>0</v>
      </c>
      <c r="J528">
        <f>Tabela3[[#This Row],[Acessibilidade e Inclusão - 0148938-21.2024.8.16.6000]]</f>
        <v>0</v>
      </c>
      <c r="K528">
        <f>Tabela3[[#This Row],[Política de Prevenção e Enfrentamento do Assédio Moral, do Assédio Sexual e da Discriminação.0148908-83.2024.8.16.6000]]</f>
        <v>0</v>
      </c>
      <c r="L528">
        <f>Tabela3[[#This Row],[SOCIOAMBIENTAL]]</f>
        <v>0</v>
      </c>
      <c r="M528" t="str">
        <f>Tabela3[[#This Row],[SUSTENTABILIDADE
https://portal.tjpr.jus.br/portletforms/frm.do?idFormulario=7430
0017859-16.2024.8.16.6000]]</f>
        <v>sustentabilidade</v>
      </c>
      <c r="N528">
        <f>Tabela3[[#This Row],[CURSO PARA MAGISTRADOS]]</f>
        <v>0</v>
      </c>
      <c r="O528">
        <f>Tabela3[[#This Row],[LIVRO DE REGISTRO]]</f>
        <v>0</v>
      </c>
      <c r="P528">
        <f>Tabela3[[#This Row],[DATA DO ULTIMO REGISTRO]]</f>
        <v>44405</v>
      </c>
      <c r="Q528">
        <f>Tabela3[[#This Row],[REG DE INSTRUTORES2]]</f>
        <v>0</v>
      </c>
      <c r="R528">
        <f>Tabela3[[#This Row],[REGISTRO DE INSTRUTORES NO SEI]]</f>
        <v>0</v>
      </c>
      <c r="S528">
        <f>Tabela3[[#This Row],[2021]]</f>
        <v>0</v>
      </c>
      <c r="T528">
        <f>Tabela3[[#This Row],[2022]]</f>
        <v>0</v>
      </c>
      <c r="U528">
        <f>Tabela3[[#This Row],[2023]]</f>
        <v>0</v>
      </c>
      <c r="V528">
        <f>Tabela3[[#This Row],[REGISTRO NO SEI/2024]]</f>
        <v>0</v>
      </c>
      <c r="W528">
        <f>Tabela3[[#This Row],[2024]]</f>
        <v>0</v>
      </c>
      <c r="X528">
        <f>Tabela3[[#This Row],[REGISTRO NO SEI/2025]]</f>
        <v>0</v>
      </c>
      <c r="Y528">
        <f>Tabela3[[#This Row],[TOTAL CERTIFICADOS EMITIDOS/2025]]</f>
        <v>0</v>
      </c>
      <c r="Z528">
        <f>Tabela3[[#This Row],[1º trim/2025]]</f>
        <v>0</v>
      </c>
      <c r="AA528">
        <f>Tabela3[[#This Row],[2º trim/2025]]</f>
        <v>0</v>
      </c>
      <c r="AB528">
        <f>Tabela3[[#This Row],[3º trim/2025]]</f>
        <v>0</v>
      </c>
      <c r="AC528">
        <f>Tabela3[[#This Row],[4º trim/2025]]</f>
        <v>0</v>
      </c>
    </row>
    <row r="529" spans="1:29" ht="30" x14ac:dyDescent="0.25">
      <c r="A529" s="293">
        <f>Tabela3[[#This Row],[MODALIDADE]]</f>
        <v>0</v>
      </c>
      <c r="B529" s="293">
        <f>Tabela3[[#This Row],[ID DA PLANILHA]]</f>
        <v>528</v>
      </c>
      <c r="C529" s="293">
        <f>Tabela3[[#This Row],[ANO]]</f>
        <v>2021</v>
      </c>
      <c r="D529" s="293" t="str">
        <f>Tabela3[[#This Row],[SEI]]</f>
        <v>0042423-64.2021.8.16.6000</v>
      </c>
      <c r="E529" s="294" t="str">
        <f>Tabela3[[#This Row],[NOME DO Curso]]</f>
        <v>5º Encontro de Gestão Judiciária Sustentável:A promoção da igualdade de gênero por intermédio da CEVID-TJPR</v>
      </c>
      <c r="F529" s="294">
        <f>Tabela3[[#This Row],[NENHUMA CLASSIFICAÇÃO COPILOT]]</f>
        <v>0</v>
      </c>
      <c r="G529">
        <f>Tabela3[[#This Row],[Capacitação em Direitos Humanos, Gênero, Raça e Etnia; e em Depoimento Especial" - 0148945-13.2024.8.16.6000]]</f>
        <v>0</v>
      </c>
      <c r="H529">
        <f>Tabela3[[#This Row],[Justiça Restaurativa - 0148919-15.2024.8.16.6000]]</f>
        <v>0</v>
      </c>
      <c r="I529">
        <f>Tabela3[[#This Row],[Capacitação de Facilitadores 0148959-94.2024.8.16.6000]]</f>
        <v>0</v>
      </c>
      <c r="J529">
        <f>Tabela3[[#This Row],[Acessibilidade e Inclusão - 0148938-21.2024.8.16.6000]]</f>
        <v>0</v>
      </c>
      <c r="K529">
        <f>Tabela3[[#This Row],[Política de Prevenção e Enfrentamento do Assédio Moral, do Assédio Sexual e da Discriminação.0148908-83.2024.8.16.6000]]</f>
        <v>0</v>
      </c>
      <c r="L529">
        <f>Tabela3[[#This Row],[SOCIOAMBIENTAL]]</f>
        <v>0</v>
      </c>
      <c r="M529" t="str">
        <f>Tabela3[[#This Row],[SUSTENTABILIDADE
https://portal.tjpr.jus.br/portletforms/frm.do?idFormulario=7430
0017859-16.2024.8.16.6000]]</f>
        <v>sustentabilidade</v>
      </c>
      <c r="N529">
        <f>Tabela3[[#This Row],[CURSO PARA MAGISTRADOS]]</f>
        <v>0</v>
      </c>
      <c r="O529">
        <f>Tabela3[[#This Row],[LIVRO DE REGISTRO]]</f>
        <v>0</v>
      </c>
      <c r="P529">
        <f>Tabela3[[#This Row],[DATA DO ULTIMO REGISTRO]]</f>
        <v>44405</v>
      </c>
      <c r="Q529">
        <f>Tabela3[[#This Row],[REG DE INSTRUTORES2]]</f>
        <v>0</v>
      </c>
      <c r="R529">
        <f>Tabela3[[#This Row],[REGISTRO DE INSTRUTORES NO SEI]]</f>
        <v>0</v>
      </c>
      <c r="S529">
        <f>Tabela3[[#This Row],[2021]]</f>
        <v>0</v>
      </c>
      <c r="T529">
        <f>Tabela3[[#This Row],[2022]]</f>
        <v>0</v>
      </c>
      <c r="U529">
        <f>Tabela3[[#This Row],[2023]]</f>
        <v>0</v>
      </c>
      <c r="V529">
        <f>Tabela3[[#This Row],[REGISTRO NO SEI/2024]]</f>
        <v>0</v>
      </c>
      <c r="W529">
        <f>Tabela3[[#This Row],[2024]]</f>
        <v>0</v>
      </c>
      <c r="X529">
        <f>Tabela3[[#This Row],[REGISTRO NO SEI/2025]]</f>
        <v>0</v>
      </c>
      <c r="Y529">
        <f>Tabela3[[#This Row],[TOTAL CERTIFICADOS EMITIDOS/2025]]</f>
        <v>0</v>
      </c>
      <c r="Z529">
        <f>Tabela3[[#This Row],[1º trim/2025]]</f>
        <v>0</v>
      </c>
      <c r="AA529">
        <f>Tabela3[[#This Row],[2º trim/2025]]</f>
        <v>0</v>
      </c>
      <c r="AB529">
        <f>Tabela3[[#This Row],[3º trim/2025]]</f>
        <v>0</v>
      </c>
      <c r="AC529">
        <f>Tabela3[[#This Row],[4º trim/2025]]</f>
        <v>0</v>
      </c>
    </row>
    <row r="530" spans="1:29" x14ac:dyDescent="0.25">
      <c r="A530" s="293">
        <f>Tabela3[[#This Row],[MODALIDADE]]</f>
        <v>0</v>
      </c>
      <c r="B530" s="293">
        <f>Tabela3[[#This Row],[ID DA PLANILHA]]</f>
        <v>529</v>
      </c>
      <c r="C530" s="293">
        <f>Tabela3[[#This Row],[ANO]]</f>
        <v>2021</v>
      </c>
      <c r="D530" s="293" t="str">
        <f>Tabela3[[#This Row],[SEI]]</f>
        <v>0043952-21.2021.8.16.6000</v>
      </c>
      <c r="E530" s="294" t="str">
        <f>Tabela3[[#This Row],[NOME DO Curso]]</f>
        <v>Altos Estudos em Audiência de Custódia</v>
      </c>
      <c r="F530" s="294">
        <f>Tabela3[[#This Row],[NENHUMA CLASSIFICAÇÃO COPILOT]]</f>
        <v>0</v>
      </c>
      <c r="G530">
        <f>Tabela3[[#This Row],[Capacitação em Direitos Humanos, Gênero, Raça e Etnia; e em Depoimento Especial" - 0148945-13.2024.8.16.6000]]</f>
        <v>0</v>
      </c>
      <c r="H530">
        <f>Tabela3[[#This Row],[Justiça Restaurativa - 0148919-15.2024.8.16.6000]]</f>
        <v>0</v>
      </c>
      <c r="I530">
        <f>Tabela3[[#This Row],[Capacitação de Facilitadores 0148959-94.2024.8.16.6000]]</f>
        <v>0</v>
      </c>
      <c r="J530">
        <f>Tabela3[[#This Row],[Acessibilidade e Inclusão - 0148938-21.2024.8.16.6000]]</f>
        <v>0</v>
      </c>
      <c r="K530">
        <f>Tabela3[[#This Row],[Política de Prevenção e Enfrentamento do Assédio Moral, do Assédio Sexual e da Discriminação.0148908-83.2024.8.16.6000]]</f>
        <v>0</v>
      </c>
      <c r="L530">
        <f>Tabela3[[#This Row],[SOCIOAMBIENTAL]]</f>
        <v>0</v>
      </c>
      <c r="M530">
        <f>Tabela3[[#This Row],[SUSTENTABILIDADE
https://portal.tjpr.jus.br/portletforms/frm.do?idFormulario=7430
0017859-16.2024.8.16.6000]]</f>
        <v>0</v>
      </c>
      <c r="N530">
        <f>Tabela3[[#This Row],[CURSO PARA MAGISTRADOS]]</f>
        <v>0</v>
      </c>
      <c r="O530">
        <f>Tabela3[[#This Row],[LIVRO DE REGISTRO]]</f>
        <v>0</v>
      </c>
      <c r="P530">
        <f>Tabela3[[#This Row],[DATA DO ULTIMO REGISTRO]]</f>
        <v>0</v>
      </c>
      <c r="Q530">
        <f>Tabela3[[#This Row],[REG DE INSTRUTORES2]]</f>
        <v>0</v>
      </c>
      <c r="R530">
        <f>Tabela3[[#This Row],[REGISTRO DE INSTRUTORES NO SEI]]</f>
        <v>0</v>
      </c>
      <c r="S530">
        <f>Tabela3[[#This Row],[2021]]</f>
        <v>0</v>
      </c>
      <c r="T530">
        <f>Tabela3[[#This Row],[2022]]</f>
        <v>0</v>
      </c>
      <c r="U530">
        <f>Tabela3[[#This Row],[2023]]</f>
        <v>0</v>
      </c>
      <c r="V530">
        <f>Tabela3[[#This Row],[REGISTRO NO SEI/2024]]</f>
        <v>0</v>
      </c>
      <c r="W530">
        <f>Tabela3[[#This Row],[2024]]</f>
        <v>0</v>
      </c>
      <c r="X530">
        <f>Tabela3[[#This Row],[REGISTRO NO SEI/2025]]</f>
        <v>0</v>
      </c>
      <c r="Y530">
        <f>Tabela3[[#This Row],[TOTAL CERTIFICADOS EMITIDOS/2025]]</f>
        <v>0</v>
      </c>
      <c r="Z530">
        <f>Tabela3[[#This Row],[1º trim/2025]]</f>
        <v>0</v>
      </c>
      <c r="AA530">
        <f>Tabela3[[#This Row],[2º trim/2025]]</f>
        <v>0</v>
      </c>
      <c r="AB530">
        <f>Tabela3[[#This Row],[3º trim/2025]]</f>
        <v>0</v>
      </c>
      <c r="AC530">
        <f>Tabela3[[#This Row],[4º trim/2025]]</f>
        <v>0</v>
      </c>
    </row>
    <row r="531" spans="1:29" x14ac:dyDescent="0.25">
      <c r="A531" s="293">
        <f>Tabela3[[#This Row],[MODALIDADE]]</f>
        <v>0</v>
      </c>
      <c r="B531" s="293">
        <f>Tabela3[[#This Row],[ID DA PLANILHA]]</f>
        <v>530</v>
      </c>
      <c r="C531" s="293">
        <f>Tabela3[[#This Row],[ANO]]</f>
        <v>2021</v>
      </c>
      <c r="D531" s="293" t="str">
        <f>Tabela3[[#This Row],[SEI]]</f>
        <v>0044491-84.2021.8.16.6000</v>
      </c>
      <c r="E531" s="294" t="str">
        <f>Tabela3[[#This Row],[NOME DO Curso]]</f>
        <v>Câncer de pele: como prevenir</v>
      </c>
      <c r="F531" s="294">
        <f>Tabela3[[#This Row],[NENHUMA CLASSIFICAÇÃO COPILOT]]</f>
        <v>0</v>
      </c>
      <c r="G531">
        <f>Tabela3[[#This Row],[Capacitação em Direitos Humanos, Gênero, Raça e Etnia; e em Depoimento Especial" - 0148945-13.2024.8.16.6000]]</f>
        <v>0</v>
      </c>
      <c r="H531">
        <f>Tabela3[[#This Row],[Justiça Restaurativa - 0148919-15.2024.8.16.6000]]</f>
        <v>0</v>
      </c>
      <c r="I531">
        <f>Tabela3[[#This Row],[Capacitação de Facilitadores 0148959-94.2024.8.16.6000]]</f>
        <v>0</v>
      </c>
      <c r="J531">
        <f>Tabela3[[#This Row],[Acessibilidade e Inclusão - 0148938-21.2024.8.16.6000]]</f>
        <v>0</v>
      </c>
      <c r="K531">
        <f>Tabela3[[#This Row],[Política de Prevenção e Enfrentamento do Assédio Moral, do Assédio Sexual e da Discriminação.0148908-83.2024.8.16.6000]]</f>
        <v>0</v>
      </c>
      <c r="L531">
        <f>Tabela3[[#This Row],[SOCIOAMBIENTAL]]</f>
        <v>0</v>
      </c>
      <c r="M531">
        <f>Tabela3[[#This Row],[SUSTENTABILIDADE
https://portal.tjpr.jus.br/portletforms/frm.do?idFormulario=7430
0017859-16.2024.8.16.6000]]</f>
        <v>0</v>
      </c>
      <c r="N531">
        <f>Tabela3[[#This Row],[CURSO PARA MAGISTRADOS]]</f>
        <v>0</v>
      </c>
      <c r="O531">
        <f>Tabela3[[#This Row],[LIVRO DE REGISTRO]]</f>
        <v>0</v>
      </c>
      <c r="P531">
        <f>Tabela3[[#This Row],[DATA DO ULTIMO REGISTRO]]</f>
        <v>44748</v>
      </c>
      <c r="Q531">
        <f>Tabela3[[#This Row],[REG DE INSTRUTORES2]]</f>
        <v>0</v>
      </c>
      <c r="R531">
        <f>Tabela3[[#This Row],[REGISTRO DE INSTRUTORES NO SEI]]</f>
        <v>0</v>
      </c>
      <c r="S531">
        <f>Tabela3[[#This Row],[2021]]</f>
        <v>15</v>
      </c>
      <c r="T531">
        <f>Tabela3[[#This Row],[2022]]</f>
        <v>0</v>
      </c>
      <c r="U531">
        <f>Tabela3[[#This Row],[2023]]</f>
        <v>0</v>
      </c>
      <c r="V531">
        <f>Tabela3[[#This Row],[REGISTRO NO SEI/2024]]</f>
        <v>0</v>
      </c>
      <c r="W531">
        <f>Tabela3[[#This Row],[2024]]</f>
        <v>0</v>
      </c>
      <c r="X531">
        <f>Tabela3[[#This Row],[REGISTRO NO SEI/2025]]</f>
        <v>0</v>
      </c>
      <c r="Y531">
        <f>Tabela3[[#This Row],[TOTAL CERTIFICADOS EMITIDOS/2025]]</f>
        <v>0</v>
      </c>
      <c r="Z531">
        <f>Tabela3[[#This Row],[1º trim/2025]]</f>
        <v>0</v>
      </c>
      <c r="AA531">
        <f>Tabela3[[#This Row],[2º trim/2025]]</f>
        <v>0</v>
      </c>
      <c r="AB531">
        <f>Tabela3[[#This Row],[3º trim/2025]]</f>
        <v>0</v>
      </c>
      <c r="AC531">
        <f>Tabela3[[#This Row],[4º trim/2025]]</f>
        <v>0</v>
      </c>
    </row>
    <row r="532" spans="1:29" x14ac:dyDescent="0.25">
      <c r="A532" s="293">
        <f>Tabela3[[#This Row],[MODALIDADE]]</f>
        <v>0</v>
      </c>
      <c r="B532" s="293">
        <f>Tabela3[[#This Row],[ID DA PLANILHA]]</f>
        <v>531</v>
      </c>
      <c r="C532" s="293">
        <f>Tabela3[[#This Row],[ANO]]</f>
        <v>2021</v>
      </c>
      <c r="D532" s="293" t="str">
        <f>Tabela3[[#This Row],[SEI]]</f>
        <v>0044491-84.2021.8.16.6000</v>
      </c>
      <c r="E532" s="294" t="str">
        <f>Tabela3[[#This Row],[NOME DO Curso]]</f>
        <v>Coluna vertebral: conceitos básicos e doenças mais frequentes</v>
      </c>
      <c r="F532" s="294">
        <f>Tabela3[[#This Row],[NENHUMA CLASSIFICAÇÃO COPILOT]]</f>
        <v>0</v>
      </c>
      <c r="G532">
        <f>Tabela3[[#This Row],[Capacitação em Direitos Humanos, Gênero, Raça e Etnia; e em Depoimento Especial" - 0148945-13.2024.8.16.6000]]</f>
        <v>0</v>
      </c>
      <c r="H532">
        <f>Tabela3[[#This Row],[Justiça Restaurativa - 0148919-15.2024.8.16.6000]]</f>
        <v>0</v>
      </c>
      <c r="I532">
        <f>Tabela3[[#This Row],[Capacitação de Facilitadores 0148959-94.2024.8.16.6000]]</f>
        <v>0</v>
      </c>
      <c r="J532">
        <f>Tabela3[[#This Row],[Acessibilidade e Inclusão - 0148938-21.2024.8.16.6000]]</f>
        <v>0</v>
      </c>
      <c r="K532">
        <f>Tabela3[[#This Row],[Política de Prevenção e Enfrentamento do Assédio Moral, do Assédio Sexual e da Discriminação.0148908-83.2024.8.16.6000]]</f>
        <v>0</v>
      </c>
      <c r="L532">
        <f>Tabela3[[#This Row],[SOCIOAMBIENTAL]]</f>
        <v>0</v>
      </c>
      <c r="M532">
        <f>Tabela3[[#This Row],[SUSTENTABILIDADE
https://portal.tjpr.jus.br/portletforms/frm.do?idFormulario=7430
0017859-16.2024.8.16.6000]]</f>
        <v>0</v>
      </c>
      <c r="N532">
        <f>Tabela3[[#This Row],[CURSO PARA MAGISTRADOS]]</f>
        <v>0</v>
      </c>
      <c r="O532">
        <f>Tabela3[[#This Row],[LIVRO DE REGISTRO]]</f>
        <v>0</v>
      </c>
      <c r="P532">
        <f>Tabela3[[#This Row],[DATA DO ULTIMO REGISTRO]]</f>
        <v>44748</v>
      </c>
      <c r="Q532">
        <f>Tabela3[[#This Row],[REG DE INSTRUTORES2]]</f>
        <v>0</v>
      </c>
      <c r="R532">
        <f>Tabela3[[#This Row],[REGISTRO DE INSTRUTORES NO SEI]]</f>
        <v>0</v>
      </c>
      <c r="S532">
        <f>Tabela3[[#This Row],[2021]]</f>
        <v>0</v>
      </c>
      <c r="T532">
        <f>Tabela3[[#This Row],[2022]]</f>
        <v>0</v>
      </c>
      <c r="U532">
        <f>Tabela3[[#This Row],[2023]]</f>
        <v>0</v>
      </c>
      <c r="V532">
        <f>Tabela3[[#This Row],[REGISTRO NO SEI/2024]]</f>
        <v>0</v>
      </c>
      <c r="W532">
        <f>Tabela3[[#This Row],[2024]]</f>
        <v>0</v>
      </c>
      <c r="X532">
        <f>Tabela3[[#This Row],[REGISTRO NO SEI/2025]]</f>
        <v>0</v>
      </c>
      <c r="Y532">
        <f>Tabela3[[#This Row],[TOTAL CERTIFICADOS EMITIDOS/2025]]</f>
        <v>0</v>
      </c>
      <c r="Z532">
        <f>Tabela3[[#This Row],[1º trim/2025]]</f>
        <v>0</v>
      </c>
      <c r="AA532">
        <f>Tabela3[[#This Row],[2º trim/2025]]</f>
        <v>0</v>
      </c>
      <c r="AB532">
        <f>Tabela3[[#This Row],[3º trim/2025]]</f>
        <v>0</v>
      </c>
      <c r="AC532">
        <f>Tabela3[[#This Row],[4º trim/2025]]</f>
        <v>0</v>
      </c>
    </row>
    <row r="533" spans="1:29" x14ac:dyDescent="0.25">
      <c r="A533" s="293">
        <f>Tabela3[[#This Row],[MODALIDADE]]</f>
        <v>0</v>
      </c>
      <c r="B533" s="293">
        <f>Tabela3[[#This Row],[ID DA PLANILHA]]</f>
        <v>532</v>
      </c>
      <c r="C533" s="293">
        <f>Tabela3[[#This Row],[ANO]]</f>
        <v>2021</v>
      </c>
      <c r="D533" s="293" t="str">
        <f>Tabela3[[#This Row],[SEI]]</f>
        <v>0044491-84.2021.8.16.6000</v>
      </c>
      <c r="E533" s="294" t="str">
        <f>Tabela3[[#This Row],[NOME DO Curso]]</f>
        <v>live “Como a pandemia afetou nosso corações"</v>
      </c>
      <c r="F533" s="294">
        <f>Tabela3[[#This Row],[NENHUMA CLASSIFICAÇÃO COPILOT]]</f>
        <v>0</v>
      </c>
      <c r="G533">
        <f>Tabela3[[#This Row],[Capacitação em Direitos Humanos, Gênero, Raça e Etnia; e em Depoimento Especial" - 0148945-13.2024.8.16.6000]]</f>
        <v>0</v>
      </c>
      <c r="H533">
        <f>Tabela3[[#This Row],[Justiça Restaurativa - 0148919-15.2024.8.16.6000]]</f>
        <v>0</v>
      </c>
      <c r="I533">
        <f>Tabela3[[#This Row],[Capacitação de Facilitadores 0148959-94.2024.8.16.6000]]</f>
        <v>0</v>
      </c>
      <c r="J533">
        <f>Tabela3[[#This Row],[Acessibilidade e Inclusão - 0148938-21.2024.8.16.6000]]</f>
        <v>0</v>
      </c>
      <c r="K533">
        <f>Tabela3[[#This Row],[Política de Prevenção e Enfrentamento do Assédio Moral, do Assédio Sexual e da Discriminação.0148908-83.2024.8.16.6000]]</f>
        <v>0</v>
      </c>
      <c r="L533">
        <f>Tabela3[[#This Row],[SOCIOAMBIENTAL]]</f>
        <v>0</v>
      </c>
      <c r="M533">
        <f>Tabela3[[#This Row],[SUSTENTABILIDADE
https://portal.tjpr.jus.br/portletforms/frm.do?idFormulario=7430
0017859-16.2024.8.16.6000]]</f>
        <v>0</v>
      </c>
      <c r="N533">
        <f>Tabela3[[#This Row],[CURSO PARA MAGISTRADOS]]</f>
        <v>0</v>
      </c>
      <c r="O533">
        <f>Tabela3[[#This Row],[LIVRO DE REGISTRO]]</f>
        <v>0</v>
      </c>
      <c r="P533">
        <f>Tabela3[[#This Row],[DATA DO ULTIMO REGISTRO]]</f>
        <v>0</v>
      </c>
      <c r="Q533">
        <f>Tabela3[[#This Row],[REG DE INSTRUTORES2]]</f>
        <v>0</v>
      </c>
      <c r="R533">
        <f>Tabela3[[#This Row],[REGISTRO DE INSTRUTORES NO SEI]]</f>
        <v>0</v>
      </c>
      <c r="S533">
        <f>Tabela3[[#This Row],[2021]]</f>
        <v>0</v>
      </c>
      <c r="T533">
        <f>Tabela3[[#This Row],[2022]]</f>
        <v>0</v>
      </c>
      <c r="U533">
        <f>Tabela3[[#This Row],[2023]]</f>
        <v>0</v>
      </c>
      <c r="V533">
        <f>Tabela3[[#This Row],[REGISTRO NO SEI/2024]]</f>
        <v>0</v>
      </c>
      <c r="W533">
        <f>Tabela3[[#This Row],[2024]]</f>
        <v>0</v>
      </c>
      <c r="X533">
        <f>Tabela3[[#This Row],[REGISTRO NO SEI/2025]]</f>
        <v>0</v>
      </c>
      <c r="Y533">
        <f>Tabela3[[#This Row],[TOTAL CERTIFICADOS EMITIDOS/2025]]</f>
        <v>0</v>
      </c>
      <c r="Z533">
        <f>Tabela3[[#This Row],[1º trim/2025]]</f>
        <v>0</v>
      </c>
      <c r="AA533">
        <f>Tabela3[[#This Row],[2º trim/2025]]</f>
        <v>0</v>
      </c>
      <c r="AB533">
        <f>Tabela3[[#This Row],[3º trim/2025]]</f>
        <v>0</v>
      </c>
      <c r="AC533">
        <f>Tabela3[[#This Row],[4º trim/2025]]</f>
        <v>0</v>
      </c>
    </row>
    <row r="534" spans="1:29" x14ac:dyDescent="0.25">
      <c r="A534" s="293">
        <f>Tabela3[[#This Row],[MODALIDADE]]</f>
        <v>0</v>
      </c>
      <c r="B534" s="293">
        <f>Tabela3[[#This Row],[ID DA PLANILHA]]</f>
        <v>533</v>
      </c>
      <c r="C534" s="293">
        <f>Tabela3[[#This Row],[ANO]]</f>
        <v>2021</v>
      </c>
      <c r="D534" s="293" t="str">
        <f>Tabela3[[#This Row],[SEI]]</f>
        <v>0044491-84.2021.8.16.6000</v>
      </c>
      <c r="E534" s="294" t="str">
        <f>Tabela3[[#This Row],[NOME DO Curso]]</f>
        <v>live “Pandemia de COVID-19 - Como estamos e quais as tendências?”</v>
      </c>
      <c r="F534" s="294">
        <f>Tabela3[[#This Row],[NENHUMA CLASSIFICAÇÃO COPILOT]]</f>
        <v>0</v>
      </c>
      <c r="G534">
        <f>Tabela3[[#This Row],[Capacitação em Direitos Humanos, Gênero, Raça e Etnia; e em Depoimento Especial" - 0148945-13.2024.8.16.6000]]</f>
        <v>0</v>
      </c>
      <c r="H534">
        <f>Tabela3[[#This Row],[Justiça Restaurativa - 0148919-15.2024.8.16.6000]]</f>
        <v>0</v>
      </c>
      <c r="I534">
        <f>Tabela3[[#This Row],[Capacitação de Facilitadores 0148959-94.2024.8.16.6000]]</f>
        <v>0</v>
      </c>
      <c r="J534">
        <f>Tabela3[[#This Row],[Acessibilidade e Inclusão - 0148938-21.2024.8.16.6000]]</f>
        <v>0</v>
      </c>
      <c r="K534">
        <f>Tabela3[[#This Row],[Política de Prevenção e Enfrentamento do Assédio Moral, do Assédio Sexual e da Discriminação.0148908-83.2024.8.16.6000]]</f>
        <v>0</v>
      </c>
      <c r="L534">
        <f>Tabela3[[#This Row],[SOCIOAMBIENTAL]]</f>
        <v>0</v>
      </c>
      <c r="M534">
        <f>Tabela3[[#This Row],[SUSTENTABILIDADE
https://portal.tjpr.jus.br/portletforms/frm.do?idFormulario=7430
0017859-16.2024.8.16.6000]]</f>
        <v>0</v>
      </c>
      <c r="N534">
        <f>Tabela3[[#This Row],[CURSO PARA MAGISTRADOS]]</f>
        <v>0</v>
      </c>
      <c r="O534">
        <f>Tabela3[[#This Row],[LIVRO DE REGISTRO]]</f>
        <v>0</v>
      </c>
      <c r="P534">
        <f>Tabela3[[#This Row],[DATA DO ULTIMO REGISTRO]]</f>
        <v>0</v>
      </c>
      <c r="Q534">
        <f>Tabela3[[#This Row],[REG DE INSTRUTORES2]]</f>
        <v>0</v>
      </c>
      <c r="R534">
        <f>Tabela3[[#This Row],[REGISTRO DE INSTRUTORES NO SEI]]</f>
        <v>0</v>
      </c>
      <c r="S534">
        <f>Tabela3[[#This Row],[2021]]</f>
        <v>0</v>
      </c>
      <c r="T534">
        <f>Tabela3[[#This Row],[2022]]</f>
        <v>0</v>
      </c>
      <c r="U534">
        <f>Tabela3[[#This Row],[2023]]</f>
        <v>0</v>
      </c>
      <c r="V534">
        <f>Tabela3[[#This Row],[REGISTRO NO SEI/2024]]</f>
        <v>0</v>
      </c>
      <c r="W534">
        <f>Tabela3[[#This Row],[2024]]</f>
        <v>0</v>
      </c>
      <c r="X534">
        <f>Tabela3[[#This Row],[REGISTRO NO SEI/2025]]</f>
        <v>0</v>
      </c>
      <c r="Y534">
        <f>Tabela3[[#This Row],[TOTAL CERTIFICADOS EMITIDOS/2025]]</f>
        <v>0</v>
      </c>
      <c r="Z534">
        <f>Tabela3[[#This Row],[1º trim/2025]]</f>
        <v>0</v>
      </c>
      <c r="AA534">
        <f>Tabela3[[#This Row],[2º trim/2025]]</f>
        <v>0</v>
      </c>
      <c r="AB534">
        <f>Tabela3[[#This Row],[3º trim/2025]]</f>
        <v>0</v>
      </c>
      <c r="AC534">
        <f>Tabela3[[#This Row],[4º trim/2025]]</f>
        <v>0</v>
      </c>
    </row>
    <row r="535" spans="1:29" x14ac:dyDescent="0.25">
      <c r="A535" s="293">
        <f>Tabela3[[#This Row],[MODALIDADE]]</f>
        <v>0</v>
      </c>
      <c r="B535" s="293">
        <f>Tabela3[[#This Row],[ID DA PLANILHA]]</f>
        <v>534</v>
      </c>
      <c r="C535" s="293">
        <f>Tabela3[[#This Row],[ANO]]</f>
        <v>2021</v>
      </c>
      <c r="D535" s="293" t="str">
        <f>Tabela3[[#This Row],[SEI]]</f>
        <v>0044491-84.2021.8.16.6000</v>
      </c>
      <c r="E535" s="294" t="str">
        <f>Tabela3[[#This Row],[NOME DO Curso]]</f>
        <v>Vitamina D - Sua importância na odontologia integrativa</v>
      </c>
      <c r="F535" s="294">
        <f>Tabela3[[#This Row],[NENHUMA CLASSIFICAÇÃO COPILOT]]</f>
        <v>0</v>
      </c>
      <c r="G535">
        <f>Tabela3[[#This Row],[Capacitação em Direitos Humanos, Gênero, Raça e Etnia; e em Depoimento Especial" - 0148945-13.2024.8.16.6000]]</f>
        <v>0</v>
      </c>
      <c r="H535">
        <f>Tabela3[[#This Row],[Justiça Restaurativa - 0148919-15.2024.8.16.6000]]</f>
        <v>0</v>
      </c>
      <c r="I535">
        <f>Tabela3[[#This Row],[Capacitação de Facilitadores 0148959-94.2024.8.16.6000]]</f>
        <v>0</v>
      </c>
      <c r="J535">
        <f>Tabela3[[#This Row],[Acessibilidade e Inclusão - 0148938-21.2024.8.16.6000]]</f>
        <v>0</v>
      </c>
      <c r="K535">
        <f>Tabela3[[#This Row],[Política de Prevenção e Enfrentamento do Assédio Moral, do Assédio Sexual e da Discriminação.0148908-83.2024.8.16.6000]]</f>
        <v>0</v>
      </c>
      <c r="L535">
        <f>Tabela3[[#This Row],[SOCIOAMBIENTAL]]</f>
        <v>0</v>
      </c>
      <c r="M535">
        <f>Tabela3[[#This Row],[SUSTENTABILIDADE
https://portal.tjpr.jus.br/portletforms/frm.do?idFormulario=7430
0017859-16.2024.8.16.6000]]</f>
        <v>0</v>
      </c>
      <c r="N535">
        <f>Tabela3[[#This Row],[CURSO PARA MAGISTRADOS]]</f>
        <v>0</v>
      </c>
      <c r="O535">
        <f>Tabela3[[#This Row],[LIVRO DE REGISTRO]]</f>
        <v>0</v>
      </c>
      <c r="P535">
        <f>Tabela3[[#This Row],[DATA DO ULTIMO REGISTRO]]</f>
        <v>44748</v>
      </c>
      <c r="Q535">
        <f>Tabela3[[#This Row],[REG DE INSTRUTORES2]]</f>
        <v>0</v>
      </c>
      <c r="R535">
        <f>Tabela3[[#This Row],[REGISTRO DE INSTRUTORES NO SEI]]</f>
        <v>0</v>
      </c>
      <c r="S535">
        <f>Tabela3[[#This Row],[2021]]</f>
        <v>0</v>
      </c>
      <c r="T535">
        <f>Tabela3[[#This Row],[2022]]</f>
        <v>0</v>
      </c>
      <c r="U535">
        <f>Tabela3[[#This Row],[2023]]</f>
        <v>0</v>
      </c>
      <c r="V535">
        <f>Tabela3[[#This Row],[REGISTRO NO SEI/2024]]</f>
        <v>0</v>
      </c>
      <c r="W535">
        <f>Tabela3[[#This Row],[2024]]</f>
        <v>0</v>
      </c>
      <c r="X535">
        <f>Tabela3[[#This Row],[REGISTRO NO SEI/2025]]</f>
        <v>0</v>
      </c>
      <c r="Y535">
        <f>Tabela3[[#This Row],[TOTAL CERTIFICADOS EMITIDOS/2025]]</f>
        <v>0</v>
      </c>
      <c r="Z535">
        <f>Tabela3[[#This Row],[1º trim/2025]]</f>
        <v>0</v>
      </c>
      <c r="AA535">
        <f>Tabela3[[#This Row],[2º trim/2025]]</f>
        <v>0</v>
      </c>
      <c r="AB535">
        <f>Tabela3[[#This Row],[3º trim/2025]]</f>
        <v>0</v>
      </c>
      <c r="AC535">
        <f>Tabela3[[#This Row],[4º trim/2025]]</f>
        <v>0</v>
      </c>
    </row>
    <row r="536" spans="1:29" x14ac:dyDescent="0.25">
      <c r="A536" s="293">
        <f>Tabela3[[#This Row],[MODALIDADE]]</f>
        <v>0</v>
      </c>
      <c r="B536" s="293">
        <f>Tabela3[[#This Row],[ID DA PLANILHA]]</f>
        <v>535</v>
      </c>
      <c r="C536" s="293">
        <f>Tabela3[[#This Row],[ANO]]</f>
        <v>2021</v>
      </c>
      <c r="D536" s="293" t="str">
        <f>Tabela3[[#This Row],[SEI]]</f>
        <v>0049493-35.2021.8.16.6000</v>
      </c>
      <c r="E536" s="294" t="str">
        <f>Tabela3[[#This Row],[NOME DO Curso]]</f>
        <v>Altos Estudos em Audiência de Custódia</v>
      </c>
      <c r="F536" s="294">
        <f>Tabela3[[#This Row],[NENHUMA CLASSIFICAÇÃO COPILOT]]</f>
        <v>0</v>
      </c>
      <c r="G536">
        <f>Tabela3[[#This Row],[Capacitação em Direitos Humanos, Gênero, Raça e Etnia; e em Depoimento Especial" - 0148945-13.2024.8.16.6000]]</f>
        <v>0</v>
      </c>
      <c r="H536">
        <f>Tabela3[[#This Row],[Justiça Restaurativa - 0148919-15.2024.8.16.6000]]</f>
        <v>0</v>
      </c>
      <c r="I536">
        <f>Tabela3[[#This Row],[Capacitação de Facilitadores 0148959-94.2024.8.16.6000]]</f>
        <v>0</v>
      </c>
      <c r="J536">
        <f>Tabela3[[#This Row],[Acessibilidade e Inclusão - 0148938-21.2024.8.16.6000]]</f>
        <v>0</v>
      </c>
      <c r="K536">
        <f>Tabela3[[#This Row],[Política de Prevenção e Enfrentamento do Assédio Moral, do Assédio Sexual e da Discriminação.0148908-83.2024.8.16.6000]]</f>
        <v>0</v>
      </c>
      <c r="L536">
        <f>Tabela3[[#This Row],[SOCIOAMBIENTAL]]</f>
        <v>0</v>
      </c>
      <c r="M536">
        <f>Tabela3[[#This Row],[SUSTENTABILIDADE
https://portal.tjpr.jus.br/portletforms/frm.do?idFormulario=7430
0017859-16.2024.8.16.6000]]</f>
        <v>0</v>
      </c>
      <c r="N536">
        <f>Tabela3[[#This Row],[CURSO PARA MAGISTRADOS]]</f>
        <v>0</v>
      </c>
      <c r="O536">
        <f>Tabela3[[#This Row],[LIVRO DE REGISTRO]]</f>
        <v>0</v>
      </c>
      <c r="P536">
        <f>Tabela3[[#This Row],[DATA DO ULTIMO REGISTRO]]</f>
        <v>44926</v>
      </c>
      <c r="Q536">
        <f>Tabela3[[#This Row],[REG DE INSTRUTORES2]]</f>
        <v>0</v>
      </c>
      <c r="R536">
        <f>Tabela3[[#This Row],[REGISTRO DE INSTRUTORES NO SEI]]</f>
        <v>0</v>
      </c>
      <c r="S536">
        <f>Tabela3[[#This Row],[2021]]</f>
        <v>0</v>
      </c>
      <c r="T536">
        <f>Tabela3[[#This Row],[2022]]</f>
        <v>16</v>
      </c>
      <c r="U536">
        <f>Tabela3[[#This Row],[2023]]</f>
        <v>0</v>
      </c>
      <c r="V536">
        <f>Tabela3[[#This Row],[REGISTRO NO SEI/2024]]</f>
        <v>0</v>
      </c>
      <c r="W536">
        <f>Tabela3[[#This Row],[2024]]</f>
        <v>0</v>
      </c>
      <c r="X536">
        <f>Tabela3[[#This Row],[REGISTRO NO SEI/2025]]</f>
        <v>0</v>
      </c>
      <c r="Y536">
        <f>Tabela3[[#This Row],[TOTAL CERTIFICADOS EMITIDOS/2025]]</f>
        <v>0</v>
      </c>
      <c r="Z536">
        <f>Tabela3[[#This Row],[1º trim/2025]]</f>
        <v>0</v>
      </c>
      <c r="AA536">
        <f>Tabela3[[#This Row],[2º trim/2025]]</f>
        <v>0</v>
      </c>
      <c r="AB536">
        <f>Tabela3[[#This Row],[3º trim/2025]]</f>
        <v>0</v>
      </c>
      <c r="AC536">
        <f>Tabela3[[#This Row],[4º trim/2025]]</f>
        <v>0</v>
      </c>
    </row>
    <row r="537" spans="1:29" ht="30" x14ac:dyDescent="0.25">
      <c r="A537" s="293">
        <f>Tabela3[[#This Row],[MODALIDADE]]</f>
        <v>0</v>
      </c>
      <c r="B537" s="293">
        <f>Tabela3[[#This Row],[ID DA PLANILHA]]</f>
        <v>536</v>
      </c>
      <c r="C537" s="293">
        <f>Tabela3[[#This Row],[ANO]]</f>
        <v>2021</v>
      </c>
      <c r="D537" s="293" t="str">
        <f>Tabela3[[#This Row],[SEI]]</f>
        <v>0051257-56.2021.8.16.6000</v>
      </c>
      <c r="E537" s="294" t="str">
        <f>Tabela3[[#This Row],[NOME DO Curso]]</f>
        <v>1ª Oficina de Ideação da Magistratura Paranaense | VALORIZAÇÃO
Valorização - Jornada de Valorização da Magistratura Paranaense</v>
      </c>
      <c r="F537" s="294">
        <f>Tabela3[[#This Row],[NENHUMA CLASSIFICAÇÃO COPILOT]]</f>
        <v>0</v>
      </c>
      <c r="G537">
        <f>Tabela3[[#This Row],[Capacitação em Direitos Humanos, Gênero, Raça e Etnia; e em Depoimento Especial" - 0148945-13.2024.8.16.6000]]</f>
        <v>0</v>
      </c>
      <c r="H537">
        <f>Tabela3[[#This Row],[Justiça Restaurativa - 0148919-15.2024.8.16.6000]]</f>
        <v>0</v>
      </c>
      <c r="I537">
        <f>Tabela3[[#This Row],[Capacitação de Facilitadores 0148959-94.2024.8.16.6000]]</f>
        <v>0</v>
      </c>
      <c r="J537">
        <f>Tabela3[[#This Row],[Acessibilidade e Inclusão - 0148938-21.2024.8.16.6000]]</f>
        <v>0</v>
      </c>
      <c r="K537">
        <f>Tabela3[[#This Row],[Política de Prevenção e Enfrentamento do Assédio Moral, do Assédio Sexual e da Discriminação.0148908-83.2024.8.16.6000]]</f>
        <v>0</v>
      </c>
      <c r="L537">
        <f>Tabela3[[#This Row],[SOCIOAMBIENTAL]]</f>
        <v>0</v>
      </c>
      <c r="M537">
        <f>Tabela3[[#This Row],[SUSTENTABILIDADE
https://portal.tjpr.jus.br/portletforms/frm.do?idFormulario=7430
0017859-16.2024.8.16.6000]]</f>
        <v>0</v>
      </c>
      <c r="N537">
        <f>Tabela3[[#This Row],[CURSO PARA MAGISTRADOS]]</f>
        <v>0</v>
      </c>
      <c r="O537">
        <f>Tabela3[[#This Row],[LIVRO DE REGISTRO]]</f>
        <v>0</v>
      </c>
      <c r="P537">
        <f>Tabela3[[#This Row],[DATA DO ULTIMO REGISTRO]]</f>
        <v>0</v>
      </c>
      <c r="Q537">
        <f>Tabela3[[#This Row],[REG DE INSTRUTORES2]]</f>
        <v>0</v>
      </c>
      <c r="R537">
        <f>Tabela3[[#This Row],[REGISTRO DE INSTRUTORES NO SEI]]</f>
        <v>0</v>
      </c>
      <c r="S537">
        <f>Tabela3[[#This Row],[2021]]</f>
        <v>0</v>
      </c>
      <c r="T537">
        <f>Tabela3[[#This Row],[2022]]</f>
        <v>0</v>
      </c>
      <c r="U537">
        <f>Tabela3[[#This Row],[2023]]</f>
        <v>0</v>
      </c>
      <c r="V537">
        <f>Tabela3[[#This Row],[REGISTRO NO SEI/2024]]</f>
        <v>0</v>
      </c>
      <c r="W537">
        <f>Tabela3[[#This Row],[2024]]</f>
        <v>0</v>
      </c>
      <c r="X537">
        <f>Tabela3[[#This Row],[REGISTRO NO SEI/2025]]</f>
        <v>0</v>
      </c>
      <c r="Y537">
        <f>Tabela3[[#This Row],[TOTAL CERTIFICADOS EMITIDOS/2025]]</f>
        <v>0</v>
      </c>
      <c r="Z537">
        <f>Tabela3[[#This Row],[1º trim/2025]]</f>
        <v>0</v>
      </c>
      <c r="AA537">
        <f>Tabela3[[#This Row],[2º trim/2025]]</f>
        <v>0</v>
      </c>
      <c r="AB537">
        <f>Tabela3[[#This Row],[3º trim/2025]]</f>
        <v>0</v>
      </c>
      <c r="AC537">
        <f>Tabela3[[#This Row],[4º trim/2025]]</f>
        <v>0</v>
      </c>
    </row>
    <row r="538" spans="1:29" x14ac:dyDescent="0.25">
      <c r="A538" s="293">
        <f>Tabela3[[#This Row],[MODALIDADE]]</f>
        <v>0</v>
      </c>
      <c r="B538" s="293">
        <f>Tabela3[[#This Row],[ID DA PLANILHA]]</f>
        <v>537</v>
      </c>
      <c r="C538" s="293">
        <f>Tabela3[[#This Row],[ANO]]</f>
        <v>2021</v>
      </c>
      <c r="D538" s="293" t="str">
        <f>Tabela3[[#This Row],[SEI]]</f>
        <v>0054772-02.2021.8.16.6000</v>
      </c>
      <c r="E538" s="294" t="str">
        <f>Tabela3[[#This Row],[NOME DO Curso]]</f>
        <v>Formação de Conciliadores e Mediadores Judiciais - 3ª Edição</v>
      </c>
      <c r="F538" s="294">
        <f>Tabela3[[#This Row],[NENHUMA CLASSIFICAÇÃO COPILOT]]</f>
        <v>0</v>
      </c>
      <c r="G538">
        <f>Tabela3[[#This Row],[Capacitação em Direitos Humanos, Gênero, Raça e Etnia; e em Depoimento Especial" - 0148945-13.2024.8.16.6000]]</f>
        <v>0</v>
      </c>
      <c r="H538">
        <f>Tabela3[[#This Row],[Justiça Restaurativa - 0148919-15.2024.8.16.6000]]</f>
        <v>0</v>
      </c>
      <c r="I538">
        <f>Tabela3[[#This Row],[Capacitação de Facilitadores 0148959-94.2024.8.16.6000]]</f>
        <v>0</v>
      </c>
      <c r="J538">
        <f>Tabela3[[#This Row],[Acessibilidade e Inclusão - 0148938-21.2024.8.16.6000]]</f>
        <v>0</v>
      </c>
      <c r="K538">
        <f>Tabela3[[#This Row],[Política de Prevenção e Enfrentamento do Assédio Moral, do Assédio Sexual e da Discriminação.0148908-83.2024.8.16.6000]]</f>
        <v>0</v>
      </c>
      <c r="L538">
        <f>Tabela3[[#This Row],[SOCIOAMBIENTAL]]</f>
        <v>0</v>
      </c>
      <c r="M538">
        <f>Tabela3[[#This Row],[SUSTENTABILIDADE
https://portal.tjpr.jus.br/portletforms/frm.do?idFormulario=7430
0017859-16.2024.8.16.6000]]</f>
        <v>0</v>
      </c>
      <c r="N538">
        <f>Tabela3[[#This Row],[CURSO PARA MAGISTRADOS]]</f>
        <v>0</v>
      </c>
      <c r="O538">
        <f>Tabela3[[#This Row],[LIVRO DE REGISTRO]]</f>
        <v>0</v>
      </c>
      <c r="P538">
        <f>Tabela3[[#This Row],[DATA DO ULTIMO REGISTRO]]</f>
        <v>44697</v>
      </c>
      <c r="Q538">
        <f>Tabela3[[#This Row],[REG DE INSTRUTORES2]]</f>
        <v>0</v>
      </c>
      <c r="R538">
        <f>Tabela3[[#This Row],[REGISTRO DE INSTRUTORES NO SEI]]</f>
        <v>0</v>
      </c>
      <c r="S538">
        <f>Tabela3[[#This Row],[2021]]</f>
        <v>0</v>
      </c>
      <c r="T538">
        <f>Tabela3[[#This Row],[2022]]</f>
        <v>2022</v>
      </c>
      <c r="U538">
        <f>Tabela3[[#This Row],[2023]]</f>
        <v>0</v>
      </c>
      <c r="V538">
        <f>Tabela3[[#This Row],[REGISTRO NO SEI/2024]]</f>
        <v>0</v>
      </c>
      <c r="W538">
        <f>Tabela3[[#This Row],[2024]]</f>
        <v>0</v>
      </c>
      <c r="X538">
        <f>Tabela3[[#This Row],[REGISTRO NO SEI/2025]]</f>
        <v>0</v>
      </c>
      <c r="Y538">
        <f>Tabela3[[#This Row],[TOTAL CERTIFICADOS EMITIDOS/2025]]</f>
        <v>0</v>
      </c>
      <c r="Z538">
        <f>Tabela3[[#This Row],[1º trim/2025]]</f>
        <v>0</v>
      </c>
      <c r="AA538">
        <f>Tabela3[[#This Row],[2º trim/2025]]</f>
        <v>0</v>
      </c>
      <c r="AB538">
        <f>Tabela3[[#This Row],[3º trim/2025]]</f>
        <v>0</v>
      </c>
      <c r="AC538">
        <f>Tabela3[[#This Row],[4º trim/2025]]</f>
        <v>0</v>
      </c>
    </row>
    <row r="539" spans="1:29" ht="30" x14ac:dyDescent="0.25">
      <c r="A539" s="293">
        <f>Tabela3[[#This Row],[MODALIDADE]]</f>
        <v>0</v>
      </c>
      <c r="B539" s="293">
        <f>Tabela3[[#This Row],[ID DA PLANILHA]]</f>
        <v>538</v>
      </c>
      <c r="C539" s="293">
        <f>Tabela3[[#This Row],[ANO]]</f>
        <v>2021</v>
      </c>
      <c r="D539" s="293" t="str">
        <f>Tabela3[[#This Row],[SEI]]</f>
        <v>0056261-74.2021.8.16.6000</v>
      </c>
      <c r="E539" s="294" t="str">
        <f>Tabela3[[#This Row],[NOME DO Curso]]</f>
        <v>live "A pessoa autista e o Poder Judiciário - uma discussão sobre inclusão e acessibilidade"</v>
      </c>
      <c r="F539" s="294">
        <f>Tabela3[[#This Row],[NENHUMA CLASSIFICAÇÃO COPILOT]]</f>
        <v>0</v>
      </c>
      <c r="G539">
        <f>Tabela3[[#This Row],[Capacitação em Direitos Humanos, Gênero, Raça e Etnia; e em Depoimento Especial" - 0148945-13.2024.8.16.6000]]</f>
        <v>0</v>
      </c>
      <c r="H539">
        <f>Tabela3[[#This Row],[Justiça Restaurativa - 0148919-15.2024.8.16.6000]]</f>
        <v>0</v>
      </c>
      <c r="I539">
        <f>Tabela3[[#This Row],[Capacitação de Facilitadores 0148959-94.2024.8.16.6000]]</f>
        <v>0</v>
      </c>
      <c r="J539" t="str">
        <f>Tabela3[[#This Row],[Acessibilidade e Inclusão - 0148938-21.2024.8.16.6000]]</f>
        <v>SIM</v>
      </c>
      <c r="K539">
        <f>Tabela3[[#This Row],[Política de Prevenção e Enfrentamento do Assédio Moral, do Assédio Sexual e da Discriminação.0148908-83.2024.8.16.6000]]</f>
        <v>0</v>
      </c>
      <c r="L539">
        <f>Tabela3[[#This Row],[SOCIOAMBIENTAL]]</f>
        <v>0</v>
      </c>
      <c r="M539">
        <f>Tabela3[[#This Row],[SUSTENTABILIDADE
https://portal.tjpr.jus.br/portletforms/frm.do?idFormulario=7430
0017859-16.2024.8.16.6000]]</f>
        <v>0</v>
      </c>
      <c r="N539">
        <f>Tabela3[[#This Row],[CURSO PARA MAGISTRADOS]]</f>
        <v>0</v>
      </c>
      <c r="O539">
        <f>Tabela3[[#This Row],[LIVRO DE REGISTRO]]</f>
        <v>0</v>
      </c>
      <c r="P539">
        <f>Tabela3[[#This Row],[DATA DO ULTIMO REGISTRO]]</f>
        <v>44411</v>
      </c>
      <c r="Q539">
        <f>Tabela3[[#This Row],[REG DE INSTRUTORES2]]</f>
        <v>0</v>
      </c>
      <c r="R539">
        <f>Tabela3[[#This Row],[REGISTRO DE INSTRUTORES NO SEI]]</f>
        <v>0</v>
      </c>
      <c r="S539">
        <f>Tabela3[[#This Row],[2021]]</f>
        <v>0</v>
      </c>
      <c r="T539">
        <f>Tabela3[[#This Row],[2022]]</f>
        <v>42</v>
      </c>
      <c r="U539">
        <f>Tabela3[[#This Row],[2023]]</f>
        <v>0</v>
      </c>
      <c r="V539">
        <f>Tabela3[[#This Row],[REGISTRO NO SEI/2024]]</f>
        <v>0</v>
      </c>
      <c r="W539">
        <f>Tabela3[[#This Row],[2024]]</f>
        <v>0</v>
      </c>
      <c r="X539">
        <f>Tabela3[[#This Row],[REGISTRO NO SEI/2025]]</f>
        <v>0</v>
      </c>
      <c r="Y539">
        <f>Tabela3[[#This Row],[TOTAL CERTIFICADOS EMITIDOS/2025]]</f>
        <v>0</v>
      </c>
      <c r="Z539">
        <f>Tabela3[[#This Row],[1º trim/2025]]</f>
        <v>0</v>
      </c>
      <c r="AA539">
        <f>Tabela3[[#This Row],[2º trim/2025]]</f>
        <v>0</v>
      </c>
      <c r="AB539">
        <f>Tabela3[[#This Row],[3º trim/2025]]</f>
        <v>0</v>
      </c>
      <c r="AC539">
        <f>Tabela3[[#This Row],[4º trim/2025]]</f>
        <v>0</v>
      </c>
    </row>
    <row r="540" spans="1:29" ht="30" x14ac:dyDescent="0.25">
      <c r="A540" s="293">
        <f>Tabela3[[#This Row],[MODALIDADE]]</f>
        <v>0</v>
      </c>
      <c r="B540" s="293">
        <f>Tabela3[[#This Row],[ID DA PLANILHA]]</f>
        <v>539</v>
      </c>
      <c r="C540" s="293">
        <f>Tabela3[[#This Row],[ANO]]</f>
        <v>2021</v>
      </c>
      <c r="D540" s="293" t="str">
        <f>Tabela3[[#This Row],[SEI]]</f>
        <v>0056326-06.2020.8.16.6000</v>
      </c>
      <c r="E540" s="294" t="str">
        <f>Tabela3[[#This Row],[NOME DO Curso]]</f>
        <v>live "Roda de conversa -Os impactos da pandemia na rotina das mulheres do Judiciário paranaense"</v>
      </c>
      <c r="F540" s="294">
        <f>Tabela3[[#This Row],[NENHUMA CLASSIFICAÇÃO COPILOT]]</f>
        <v>0</v>
      </c>
      <c r="G540">
        <f>Tabela3[[#This Row],[Capacitação em Direitos Humanos, Gênero, Raça e Etnia; e em Depoimento Especial" - 0148945-13.2024.8.16.6000]]</f>
        <v>0</v>
      </c>
      <c r="H540">
        <f>Tabela3[[#This Row],[Justiça Restaurativa - 0148919-15.2024.8.16.6000]]</f>
        <v>0</v>
      </c>
      <c r="I540">
        <f>Tabela3[[#This Row],[Capacitação de Facilitadores 0148959-94.2024.8.16.6000]]</f>
        <v>0</v>
      </c>
      <c r="J540">
        <f>Tabela3[[#This Row],[Acessibilidade e Inclusão - 0148938-21.2024.8.16.6000]]</f>
        <v>0</v>
      </c>
      <c r="K540">
        <f>Tabela3[[#This Row],[Política de Prevenção e Enfrentamento do Assédio Moral, do Assédio Sexual e da Discriminação.0148908-83.2024.8.16.6000]]</f>
        <v>0</v>
      </c>
      <c r="L540">
        <f>Tabela3[[#This Row],[SOCIOAMBIENTAL]]</f>
        <v>0</v>
      </c>
      <c r="M540">
        <f>Tabela3[[#This Row],[SUSTENTABILIDADE
https://portal.tjpr.jus.br/portletforms/frm.do?idFormulario=7430
0017859-16.2024.8.16.6000]]</f>
        <v>0</v>
      </c>
      <c r="N540">
        <f>Tabela3[[#This Row],[CURSO PARA MAGISTRADOS]]</f>
        <v>0</v>
      </c>
      <c r="O540">
        <f>Tabela3[[#This Row],[LIVRO DE REGISTRO]]</f>
        <v>0</v>
      </c>
      <c r="P540">
        <f>Tabela3[[#This Row],[DATA DO ULTIMO REGISTRO]]</f>
        <v>44326</v>
      </c>
      <c r="Q540">
        <f>Tabela3[[#This Row],[REG DE INSTRUTORES2]]</f>
        <v>0</v>
      </c>
      <c r="R540">
        <f>Tabela3[[#This Row],[REGISTRO DE INSTRUTORES NO SEI]]</f>
        <v>0</v>
      </c>
      <c r="S540">
        <f>Tabela3[[#This Row],[2021]]</f>
        <v>0</v>
      </c>
      <c r="T540">
        <f>Tabela3[[#This Row],[2022]]</f>
        <v>0</v>
      </c>
      <c r="U540">
        <f>Tabela3[[#This Row],[2023]]</f>
        <v>0</v>
      </c>
      <c r="V540">
        <f>Tabela3[[#This Row],[REGISTRO NO SEI/2024]]</f>
        <v>0</v>
      </c>
      <c r="W540">
        <f>Tabela3[[#This Row],[2024]]</f>
        <v>0</v>
      </c>
      <c r="X540">
        <f>Tabela3[[#This Row],[REGISTRO NO SEI/2025]]</f>
        <v>0</v>
      </c>
      <c r="Y540">
        <f>Tabela3[[#This Row],[TOTAL CERTIFICADOS EMITIDOS/2025]]</f>
        <v>0</v>
      </c>
      <c r="Z540">
        <f>Tabela3[[#This Row],[1º trim/2025]]</f>
        <v>0</v>
      </c>
      <c r="AA540">
        <f>Tabela3[[#This Row],[2º trim/2025]]</f>
        <v>0</v>
      </c>
      <c r="AB540">
        <f>Tabela3[[#This Row],[3º trim/2025]]</f>
        <v>0</v>
      </c>
      <c r="AC540">
        <f>Tabela3[[#This Row],[4º trim/2025]]</f>
        <v>0</v>
      </c>
    </row>
    <row r="541" spans="1:29" x14ac:dyDescent="0.25">
      <c r="A541" s="293">
        <f>Tabela3[[#This Row],[MODALIDADE]]</f>
        <v>0</v>
      </c>
      <c r="B541" s="293">
        <f>Tabela3[[#This Row],[ID DA PLANILHA]]</f>
        <v>540</v>
      </c>
      <c r="C541" s="293">
        <f>Tabela3[[#This Row],[ANO]]</f>
        <v>2021</v>
      </c>
      <c r="D541" s="293" t="str">
        <f>Tabela3[[#This Row],[SEI]]</f>
        <v>0057501-98.2021.8.16.6000</v>
      </c>
      <c r="E541" s="294" t="str">
        <f>Tabela3[[#This Row],[NOME DO Curso]]</f>
        <v>live “Precisamos agir agora para acabar com o trabalho infantil!”</v>
      </c>
      <c r="F541" s="294">
        <f>Tabela3[[#This Row],[NENHUMA CLASSIFICAÇÃO COPILOT]]</f>
        <v>0</v>
      </c>
      <c r="G541">
        <f>Tabela3[[#This Row],[Capacitação em Direitos Humanos, Gênero, Raça e Etnia; e em Depoimento Especial" - 0148945-13.2024.8.16.6000]]</f>
        <v>0</v>
      </c>
      <c r="H541">
        <f>Tabela3[[#This Row],[Justiça Restaurativa - 0148919-15.2024.8.16.6000]]</f>
        <v>0</v>
      </c>
      <c r="I541">
        <f>Tabela3[[#This Row],[Capacitação de Facilitadores 0148959-94.2024.8.16.6000]]</f>
        <v>0</v>
      </c>
      <c r="J541">
        <f>Tabela3[[#This Row],[Acessibilidade e Inclusão - 0148938-21.2024.8.16.6000]]</f>
        <v>0</v>
      </c>
      <c r="K541">
        <f>Tabela3[[#This Row],[Política de Prevenção e Enfrentamento do Assédio Moral, do Assédio Sexual e da Discriminação.0148908-83.2024.8.16.6000]]</f>
        <v>0</v>
      </c>
      <c r="L541">
        <f>Tabela3[[#This Row],[SOCIOAMBIENTAL]]</f>
        <v>0</v>
      </c>
      <c r="M541">
        <f>Tabela3[[#This Row],[SUSTENTABILIDADE
https://portal.tjpr.jus.br/portletforms/frm.do?idFormulario=7430
0017859-16.2024.8.16.6000]]</f>
        <v>0</v>
      </c>
      <c r="N541">
        <f>Tabela3[[#This Row],[CURSO PARA MAGISTRADOS]]</f>
        <v>0</v>
      </c>
      <c r="O541">
        <f>Tabela3[[#This Row],[LIVRO DE REGISTRO]]</f>
        <v>0</v>
      </c>
      <c r="P541">
        <f>Tabela3[[#This Row],[DATA DO ULTIMO REGISTRO]]</f>
        <v>44404</v>
      </c>
      <c r="Q541">
        <f>Tabela3[[#This Row],[REG DE INSTRUTORES2]]</f>
        <v>0</v>
      </c>
      <c r="R541">
        <f>Tabela3[[#This Row],[REGISTRO DE INSTRUTORES NO SEI]]</f>
        <v>0</v>
      </c>
      <c r="S541">
        <f>Tabela3[[#This Row],[2021]]</f>
        <v>0</v>
      </c>
      <c r="T541">
        <f>Tabela3[[#This Row],[2022]]</f>
        <v>0</v>
      </c>
      <c r="U541">
        <f>Tabela3[[#This Row],[2023]]</f>
        <v>0</v>
      </c>
      <c r="V541">
        <f>Tabela3[[#This Row],[REGISTRO NO SEI/2024]]</f>
        <v>0</v>
      </c>
      <c r="W541">
        <f>Tabela3[[#This Row],[2024]]</f>
        <v>0</v>
      </c>
      <c r="X541">
        <f>Tabela3[[#This Row],[REGISTRO NO SEI/2025]]</f>
        <v>0</v>
      </c>
      <c r="Y541">
        <f>Tabela3[[#This Row],[TOTAL CERTIFICADOS EMITIDOS/2025]]</f>
        <v>0</v>
      </c>
      <c r="Z541">
        <f>Tabela3[[#This Row],[1º trim/2025]]</f>
        <v>0</v>
      </c>
      <c r="AA541">
        <f>Tabela3[[#This Row],[2º trim/2025]]</f>
        <v>0</v>
      </c>
      <c r="AB541">
        <f>Tabela3[[#This Row],[3º trim/2025]]</f>
        <v>0</v>
      </c>
      <c r="AC541">
        <f>Tabela3[[#This Row],[4º trim/2025]]</f>
        <v>0</v>
      </c>
    </row>
    <row r="542" spans="1:29" x14ac:dyDescent="0.25">
      <c r="A542" s="293">
        <f>Tabela3[[#This Row],[MODALIDADE]]</f>
        <v>0</v>
      </c>
      <c r="B542" s="293">
        <f>Tabela3[[#This Row],[ID DA PLANILHA]]</f>
        <v>541</v>
      </c>
      <c r="C542" s="293">
        <f>Tabela3[[#This Row],[ANO]]</f>
        <v>2021</v>
      </c>
      <c r="D542" s="293" t="str">
        <f>Tabela3[[#This Row],[SEI]]</f>
        <v>0058208-66.2021.8.16.6000</v>
      </c>
      <c r="E542" s="294" t="str">
        <f>Tabela3[[#This Row],[NOME DO Curso]]</f>
        <v>Etapa teórica do Curso de Mediação Judicial na modalidade EAD</v>
      </c>
      <c r="F542" s="294">
        <f>Tabela3[[#This Row],[NENHUMA CLASSIFICAÇÃO COPILOT]]</f>
        <v>0</v>
      </c>
      <c r="G542">
        <f>Tabela3[[#This Row],[Capacitação em Direitos Humanos, Gênero, Raça e Etnia; e em Depoimento Especial" - 0148945-13.2024.8.16.6000]]</f>
        <v>0</v>
      </c>
      <c r="H542">
        <f>Tabela3[[#This Row],[Justiça Restaurativa - 0148919-15.2024.8.16.6000]]</f>
        <v>0</v>
      </c>
      <c r="I542">
        <f>Tabela3[[#This Row],[Capacitação de Facilitadores 0148959-94.2024.8.16.6000]]</f>
        <v>0</v>
      </c>
      <c r="J542">
        <f>Tabela3[[#This Row],[Acessibilidade e Inclusão - 0148938-21.2024.8.16.6000]]</f>
        <v>0</v>
      </c>
      <c r="K542">
        <f>Tabela3[[#This Row],[Política de Prevenção e Enfrentamento do Assédio Moral, do Assédio Sexual e da Discriminação.0148908-83.2024.8.16.6000]]</f>
        <v>0</v>
      </c>
      <c r="L542">
        <f>Tabela3[[#This Row],[SOCIOAMBIENTAL]]</f>
        <v>0</v>
      </c>
      <c r="M542">
        <f>Tabela3[[#This Row],[SUSTENTABILIDADE
https://portal.tjpr.jus.br/portletforms/frm.do?idFormulario=7430
0017859-16.2024.8.16.6000]]</f>
        <v>0</v>
      </c>
      <c r="N542">
        <f>Tabela3[[#This Row],[CURSO PARA MAGISTRADOS]]</f>
        <v>0</v>
      </c>
      <c r="O542">
        <f>Tabela3[[#This Row],[LIVRO DE REGISTRO]]</f>
        <v>0</v>
      </c>
      <c r="P542">
        <f>Tabela3[[#This Row],[DATA DO ULTIMO REGISTRO]]</f>
        <v>44537</v>
      </c>
      <c r="Q542">
        <f>Tabela3[[#This Row],[REG DE INSTRUTORES2]]</f>
        <v>0</v>
      </c>
      <c r="R542">
        <f>Tabela3[[#This Row],[REGISTRO DE INSTRUTORES NO SEI]]</f>
        <v>0</v>
      </c>
      <c r="S542">
        <f>Tabela3[[#This Row],[2021]]</f>
        <v>0</v>
      </c>
      <c r="T542">
        <f>Tabela3[[#This Row],[2022]]</f>
        <v>0</v>
      </c>
      <c r="U542">
        <f>Tabela3[[#This Row],[2023]]</f>
        <v>0</v>
      </c>
      <c r="V542">
        <f>Tabela3[[#This Row],[REGISTRO NO SEI/2024]]</f>
        <v>0</v>
      </c>
      <c r="W542">
        <f>Tabela3[[#This Row],[2024]]</f>
        <v>0</v>
      </c>
      <c r="X542">
        <f>Tabela3[[#This Row],[REGISTRO NO SEI/2025]]</f>
        <v>0</v>
      </c>
      <c r="Y542">
        <f>Tabela3[[#This Row],[TOTAL CERTIFICADOS EMITIDOS/2025]]</f>
        <v>0</v>
      </c>
      <c r="Z542">
        <f>Tabela3[[#This Row],[1º trim/2025]]</f>
        <v>0</v>
      </c>
      <c r="AA542">
        <f>Tabela3[[#This Row],[2º trim/2025]]</f>
        <v>0</v>
      </c>
      <c r="AB542">
        <f>Tabela3[[#This Row],[3º trim/2025]]</f>
        <v>0</v>
      </c>
      <c r="AC542">
        <f>Tabela3[[#This Row],[4º trim/2025]]</f>
        <v>0</v>
      </c>
    </row>
    <row r="543" spans="1:29" x14ac:dyDescent="0.25">
      <c r="A543" s="293">
        <f>Tabela3[[#This Row],[MODALIDADE]]</f>
        <v>0</v>
      </c>
      <c r="B543" s="293">
        <f>Tabela3[[#This Row],[ID DA PLANILHA]]</f>
        <v>542</v>
      </c>
      <c r="C543" s="293">
        <f>Tabela3[[#This Row],[ANO]]</f>
        <v>2021</v>
      </c>
      <c r="D543" s="293" t="str">
        <f>Tabela3[[#This Row],[SEI]]</f>
        <v>0061818-42.2021.8.16.6000</v>
      </c>
      <c r="E543" s="294" t="str">
        <f>Tabela3[[#This Row],[NOME DO Curso]]</f>
        <v>live "Mulheres indígenas debatem: violência doméstica e acesso à justiça"</v>
      </c>
      <c r="F543" s="294">
        <f>Tabela3[[#This Row],[NENHUMA CLASSIFICAÇÃO COPILOT]]</f>
        <v>0</v>
      </c>
      <c r="G543">
        <f>Tabela3[[#This Row],[Capacitação em Direitos Humanos, Gênero, Raça e Etnia; e em Depoimento Especial" - 0148945-13.2024.8.16.6000]]</f>
        <v>0</v>
      </c>
      <c r="H543">
        <f>Tabela3[[#This Row],[Justiça Restaurativa - 0148919-15.2024.8.16.6000]]</f>
        <v>0</v>
      </c>
      <c r="I543">
        <f>Tabela3[[#This Row],[Capacitação de Facilitadores 0148959-94.2024.8.16.6000]]</f>
        <v>0</v>
      </c>
      <c r="J543">
        <f>Tabela3[[#This Row],[Acessibilidade e Inclusão - 0148938-21.2024.8.16.6000]]</f>
        <v>0</v>
      </c>
      <c r="K543">
        <f>Tabela3[[#This Row],[Política de Prevenção e Enfrentamento do Assédio Moral, do Assédio Sexual e da Discriminação.0148908-83.2024.8.16.6000]]</f>
        <v>0</v>
      </c>
      <c r="L543">
        <f>Tabela3[[#This Row],[SOCIOAMBIENTAL]]</f>
        <v>0</v>
      </c>
      <c r="M543">
        <f>Tabela3[[#This Row],[SUSTENTABILIDADE
https://portal.tjpr.jus.br/portletforms/frm.do?idFormulario=7430
0017859-16.2024.8.16.6000]]</f>
        <v>0</v>
      </c>
      <c r="N543">
        <f>Tabela3[[#This Row],[CURSO PARA MAGISTRADOS]]</f>
        <v>0</v>
      </c>
      <c r="O543">
        <f>Tabela3[[#This Row],[LIVRO DE REGISTRO]]</f>
        <v>0</v>
      </c>
      <c r="P543">
        <f>Tabela3[[#This Row],[DATA DO ULTIMO REGISTRO]]</f>
        <v>45309</v>
      </c>
      <c r="Q543">
        <f>Tabela3[[#This Row],[REG DE INSTRUTORES2]]</f>
        <v>0</v>
      </c>
      <c r="R543">
        <f>Tabela3[[#This Row],[REGISTRO DE INSTRUTORES NO SEI]]</f>
        <v>0</v>
      </c>
      <c r="S543">
        <f>Tabela3[[#This Row],[2021]]</f>
        <v>0</v>
      </c>
      <c r="T543">
        <f>Tabela3[[#This Row],[2022]]</f>
        <v>1</v>
      </c>
      <c r="U543">
        <f>Tabela3[[#This Row],[2023]]</f>
        <v>1</v>
      </c>
      <c r="V543">
        <f>Tabela3[[#This Row],[REGISTRO NO SEI/2024]]</f>
        <v>0</v>
      </c>
      <c r="W543">
        <f>Tabela3[[#This Row],[2024]]</f>
        <v>0</v>
      </c>
      <c r="X543">
        <f>Tabela3[[#This Row],[REGISTRO NO SEI/2025]]</f>
        <v>0</v>
      </c>
      <c r="Y543">
        <f>Tabela3[[#This Row],[TOTAL CERTIFICADOS EMITIDOS/2025]]</f>
        <v>0</v>
      </c>
      <c r="Z543">
        <f>Tabela3[[#This Row],[1º trim/2025]]</f>
        <v>0</v>
      </c>
      <c r="AA543">
        <f>Tabela3[[#This Row],[2º trim/2025]]</f>
        <v>0</v>
      </c>
      <c r="AB543">
        <f>Tabela3[[#This Row],[3º trim/2025]]</f>
        <v>0</v>
      </c>
      <c r="AC543">
        <f>Tabela3[[#This Row],[4º trim/2025]]</f>
        <v>0</v>
      </c>
    </row>
    <row r="544" spans="1:29" x14ac:dyDescent="0.25">
      <c r="A544" s="293">
        <f>Tabela3[[#This Row],[MODALIDADE]]</f>
        <v>0</v>
      </c>
      <c r="B544" s="293">
        <f>Tabela3[[#This Row],[ID DA PLANILHA]]</f>
        <v>543</v>
      </c>
      <c r="C544" s="293">
        <f>Tabela3[[#This Row],[ANO]]</f>
        <v>2021</v>
      </c>
      <c r="D544" s="293" t="str">
        <f>Tabela3[[#This Row],[SEI]]</f>
        <v>0062261-90.2021.8.16.6000</v>
      </c>
      <c r="E544" s="294" t="str">
        <f>Tabela3[[#This Row],[NOME DO Curso]]</f>
        <v>live "A ciência da felicidade"</v>
      </c>
      <c r="F544" s="294">
        <f>Tabela3[[#This Row],[NENHUMA CLASSIFICAÇÃO COPILOT]]</f>
        <v>0</v>
      </c>
      <c r="G544">
        <f>Tabela3[[#This Row],[Capacitação em Direitos Humanos, Gênero, Raça e Etnia; e em Depoimento Especial" - 0148945-13.2024.8.16.6000]]</f>
        <v>0</v>
      </c>
      <c r="H544">
        <f>Tabela3[[#This Row],[Justiça Restaurativa - 0148919-15.2024.8.16.6000]]</f>
        <v>0</v>
      </c>
      <c r="I544">
        <f>Tabela3[[#This Row],[Capacitação de Facilitadores 0148959-94.2024.8.16.6000]]</f>
        <v>0</v>
      </c>
      <c r="J544">
        <f>Tabela3[[#This Row],[Acessibilidade e Inclusão - 0148938-21.2024.8.16.6000]]</f>
        <v>0</v>
      </c>
      <c r="K544">
        <f>Tabela3[[#This Row],[Política de Prevenção e Enfrentamento do Assédio Moral, do Assédio Sexual e da Discriminação.0148908-83.2024.8.16.6000]]</f>
        <v>0</v>
      </c>
      <c r="L544">
        <f>Tabela3[[#This Row],[SOCIOAMBIENTAL]]</f>
        <v>0</v>
      </c>
      <c r="M544">
        <f>Tabela3[[#This Row],[SUSTENTABILIDADE
https://portal.tjpr.jus.br/portletforms/frm.do?idFormulario=7430
0017859-16.2024.8.16.6000]]</f>
        <v>0</v>
      </c>
      <c r="N544">
        <f>Tabela3[[#This Row],[CURSO PARA MAGISTRADOS]]</f>
        <v>0</v>
      </c>
      <c r="O544">
        <f>Tabela3[[#This Row],[LIVRO DE REGISTRO]]</f>
        <v>0</v>
      </c>
      <c r="P544">
        <f>Tabela3[[#This Row],[DATA DO ULTIMO REGISTRO]]</f>
        <v>45382</v>
      </c>
      <c r="Q544">
        <f>Tabela3[[#This Row],[REG DE INSTRUTORES2]]</f>
        <v>0</v>
      </c>
      <c r="R544">
        <f>Tabela3[[#This Row],[REGISTRO DE INSTRUTORES NO SEI]]</f>
        <v>0</v>
      </c>
      <c r="S544">
        <f>Tabela3[[#This Row],[2021]]</f>
        <v>0</v>
      </c>
      <c r="T544">
        <f>Tabela3[[#This Row],[2022]]</f>
        <v>0</v>
      </c>
      <c r="U544">
        <f>Tabela3[[#This Row],[2023]]</f>
        <v>0</v>
      </c>
      <c r="V544">
        <f>Tabela3[[#This Row],[REGISTRO NO SEI/2024]]</f>
        <v>0</v>
      </c>
      <c r="W544">
        <f>Tabela3[[#This Row],[2024]]</f>
        <v>0</v>
      </c>
      <c r="X544">
        <f>Tabela3[[#This Row],[REGISTRO NO SEI/2025]]</f>
        <v>0</v>
      </c>
      <c r="Y544">
        <f>Tabela3[[#This Row],[TOTAL CERTIFICADOS EMITIDOS/2025]]</f>
        <v>0</v>
      </c>
      <c r="Z544">
        <f>Tabela3[[#This Row],[1º trim/2025]]</f>
        <v>0</v>
      </c>
      <c r="AA544">
        <f>Tabela3[[#This Row],[2º trim/2025]]</f>
        <v>0</v>
      </c>
      <c r="AB544">
        <f>Tabela3[[#This Row],[3º trim/2025]]</f>
        <v>0</v>
      </c>
      <c r="AC544">
        <f>Tabela3[[#This Row],[4º trim/2025]]</f>
        <v>0</v>
      </c>
    </row>
    <row r="545" spans="1:29" x14ac:dyDescent="0.25">
      <c r="A545" s="293">
        <f>Tabela3[[#This Row],[MODALIDADE]]</f>
        <v>0</v>
      </c>
      <c r="B545" s="293">
        <f>Tabela3[[#This Row],[ID DA PLANILHA]]</f>
        <v>544</v>
      </c>
      <c r="C545" s="293">
        <f>Tabela3[[#This Row],[ANO]]</f>
        <v>2021</v>
      </c>
      <c r="D545" s="293" t="str">
        <f>Tabela3[[#This Row],[SEI]]</f>
        <v>0063366-05.2021.8.16.6000</v>
      </c>
      <c r="E545" s="294" t="str">
        <f>Tabela3[[#This Row],[NOME DO Curso]]</f>
        <v>Audi 1-EOP e Audi 2-EOP</v>
      </c>
      <c r="F545" s="294">
        <f>Tabela3[[#This Row],[NENHUMA CLASSIFICAÇÃO COPILOT]]</f>
        <v>0</v>
      </c>
      <c r="G545">
        <f>Tabela3[[#This Row],[Capacitação em Direitos Humanos, Gênero, Raça e Etnia; e em Depoimento Especial" - 0148945-13.2024.8.16.6000]]</f>
        <v>0</v>
      </c>
      <c r="H545">
        <f>Tabela3[[#This Row],[Justiça Restaurativa - 0148919-15.2024.8.16.6000]]</f>
        <v>0</v>
      </c>
      <c r="I545">
        <f>Tabela3[[#This Row],[Capacitação de Facilitadores 0148959-94.2024.8.16.6000]]</f>
        <v>0</v>
      </c>
      <c r="J545">
        <f>Tabela3[[#This Row],[Acessibilidade e Inclusão - 0148938-21.2024.8.16.6000]]</f>
        <v>0</v>
      </c>
      <c r="K545">
        <f>Tabela3[[#This Row],[Política de Prevenção e Enfrentamento do Assédio Moral, do Assédio Sexual e da Discriminação.0148908-83.2024.8.16.6000]]</f>
        <v>0</v>
      </c>
      <c r="L545">
        <f>Tabela3[[#This Row],[SOCIOAMBIENTAL]]</f>
        <v>0</v>
      </c>
      <c r="M545">
        <f>Tabela3[[#This Row],[SUSTENTABILIDADE
https://portal.tjpr.jus.br/portletforms/frm.do?idFormulario=7430
0017859-16.2024.8.16.6000]]</f>
        <v>0</v>
      </c>
      <c r="N545">
        <f>Tabela3[[#This Row],[CURSO PARA MAGISTRADOS]]</f>
        <v>0</v>
      </c>
      <c r="O545" t="str">
        <f>Tabela3[[#This Row],[LIVRO DE REGISTRO]]</f>
        <v>2 - IN COMPANY</v>
      </c>
      <c r="P545">
        <f>Tabela3[[#This Row],[DATA DO ULTIMO REGISTRO]]</f>
        <v>44714</v>
      </c>
      <c r="Q545">
        <f>Tabela3[[#This Row],[REG DE INSTRUTORES2]]</f>
        <v>0</v>
      </c>
      <c r="R545">
        <f>Tabela3[[#This Row],[REGISTRO DE INSTRUTORES NO SEI]]</f>
        <v>0</v>
      </c>
      <c r="S545">
        <f>Tabela3[[#This Row],[2021]]</f>
        <v>0</v>
      </c>
      <c r="T545">
        <f>Tabela3[[#This Row],[2022]]</f>
        <v>7</v>
      </c>
      <c r="U545">
        <f>Tabela3[[#This Row],[2023]]</f>
        <v>0</v>
      </c>
      <c r="V545">
        <f>Tabela3[[#This Row],[REGISTRO NO SEI/2024]]</f>
        <v>0</v>
      </c>
      <c r="W545">
        <f>Tabela3[[#This Row],[2024]]</f>
        <v>0</v>
      </c>
      <c r="X545">
        <f>Tabela3[[#This Row],[REGISTRO NO SEI/2025]]</f>
        <v>0</v>
      </c>
      <c r="Y545">
        <f>Tabela3[[#This Row],[TOTAL CERTIFICADOS EMITIDOS/2025]]</f>
        <v>0</v>
      </c>
      <c r="Z545">
        <f>Tabela3[[#This Row],[1º trim/2025]]</f>
        <v>0</v>
      </c>
      <c r="AA545">
        <f>Tabela3[[#This Row],[2º trim/2025]]</f>
        <v>0</v>
      </c>
      <c r="AB545">
        <f>Tabela3[[#This Row],[3º trim/2025]]</f>
        <v>0</v>
      </c>
      <c r="AC545">
        <f>Tabela3[[#This Row],[4º trim/2025]]</f>
        <v>0</v>
      </c>
    </row>
    <row r="546" spans="1:29" x14ac:dyDescent="0.25">
      <c r="A546" s="293" t="str">
        <f>Tabela3[[#This Row],[MODALIDADE]]</f>
        <v>autoinstrucional</v>
      </c>
      <c r="B546" s="293">
        <f>Tabela3[[#This Row],[ID DA PLANILHA]]</f>
        <v>545</v>
      </c>
      <c r="C546" s="293">
        <f>Tabela3[[#This Row],[ANO]]</f>
        <v>2021</v>
      </c>
      <c r="D546" s="293" t="str">
        <f>Tabela3[[#This Row],[SEI]]</f>
        <v>0064934-61.2018.8.16.6000</v>
      </c>
      <c r="E546" s="294" t="str">
        <f>Tabela3[[#This Row],[NOME DO Curso]]</f>
        <v>Acessibilidade e Inclusão no TJPR</v>
      </c>
      <c r="F546" s="294">
        <f>Tabela3[[#This Row],[NENHUMA CLASSIFICAÇÃO COPILOT]]</f>
        <v>0</v>
      </c>
      <c r="G546">
        <f>Tabela3[[#This Row],[Capacitação em Direitos Humanos, Gênero, Raça e Etnia; e em Depoimento Especial" - 0148945-13.2024.8.16.6000]]</f>
        <v>0</v>
      </c>
      <c r="H546">
        <f>Tabela3[[#This Row],[Justiça Restaurativa - 0148919-15.2024.8.16.6000]]</f>
        <v>0</v>
      </c>
      <c r="I546">
        <f>Tabela3[[#This Row],[Capacitação de Facilitadores 0148959-94.2024.8.16.6000]]</f>
        <v>0</v>
      </c>
      <c r="J546" t="str">
        <f>Tabela3[[#This Row],[Acessibilidade e Inclusão - 0148938-21.2024.8.16.6000]]</f>
        <v>COPILOT - Acessibilidade comunicacional.</v>
      </c>
      <c r="K546">
        <f>Tabela3[[#This Row],[Política de Prevenção e Enfrentamento do Assédio Moral, do Assédio Sexual e da Discriminação.0148908-83.2024.8.16.6000]]</f>
        <v>0</v>
      </c>
      <c r="L546">
        <f>Tabela3[[#This Row],[SOCIOAMBIENTAL]]</f>
        <v>0</v>
      </c>
      <c r="M546" t="str">
        <f>Tabela3[[#This Row],[SUSTENTABILIDADE
https://portal.tjpr.jus.br/portletforms/frm.do?idFormulario=7430
0017859-16.2024.8.16.6000]]</f>
        <v>Equidade e diversidade</v>
      </c>
      <c r="N546">
        <f>Tabela3[[#This Row],[CURSO PARA MAGISTRADOS]]</f>
        <v>0</v>
      </c>
      <c r="O546" t="str">
        <f>Tabela3[[#This Row],[LIVRO DE REGISTRO]]</f>
        <v>1 - LISTA GERAL_2020 A ...</v>
      </c>
      <c r="P546">
        <f>Tabela3[[#This Row],[DATA DO ULTIMO REGISTRO]]</f>
        <v>45771</v>
      </c>
      <c r="Q546">
        <f>Tabela3[[#This Row],[REG DE INSTRUTORES2]]</f>
        <v>0</v>
      </c>
      <c r="R546">
        <f>Tabela3[[#This Row],[REGISTRO DE INSTRUTORES NO SEI]]</f>
        <v>0</v>
      </c>
      <c r="S546">
        <f>Tabela3[[#This Row],[2021]]</f>
        <v>0</v>
      </c>
      <c r="T546">
        <f>Tabela3[[#This Row],[2022]]</f>
        <v>1497</v>
      </c>
      <c r="U546">
        <f>Tabela3[[#This Row],[2023]]</f>
        <v>322</v>
      </c>
      <c r="V546" t="str">
        <f>Tabela3[[#This Row],[REGISTRO NO SEI/2024]]</f>
        <v>Livro Registro_Acessibilidade e Inclusão no TJPR/2024 (11335931)</v>
      </c>
      <c r="W546">
        <f>Tabela3[[#This Row],[2024]]</f>
        <v>489</v>
      </c>
      <c r="X546">
        <f>Tabela3[[#This Row],[REGISTRO NO SEI/2025]]</f>
        <v>0</v>
      </c>
      <c r="Y546">
        <f>Tabela3[[#This Row],[TOTAL CERTIFICADOS EMITIDOS/2025]]</f>
        <v>61</v>
      </c>
      <c r="Z546">
        <f>Tabela3[[#This Row],[1º trim/2025]]</f>
        <v>38</v>
      </c>
      <c r="AA546">
        <f>Tabela3[[#This Row],[2º trim/2025]]</f>
        <v>23</v>
      </c>
      <c r="AB546">
        <f>Tabela3[[#This Row],[3º trim/2025]]</f>
        <v>0</v>
      </c>
      <c r="AC546">
        <f>Tabela3[[#This Row],[4º trim/2025]]</f>
        <v>0</v>
      </c>
    </row>
    <row r="547" spans="1:29" x14ac:dyDescent="0.25">
      <c r="A547" s="293" t="str">
        <f>Tabela3[[#This Row],[MODALIDADE]]</f>
        <v>autoinstrucional</v>
      </c>
      <c r="B547" s="293">
        <f>Tabela3[[#This Row],[ID DA PLANILHA]]</f>
        <v>546</v>
      </c>
      <c r="C547" s="293">
        <f>Tabela3[[#This Row],[ANO]]</f>
        <v>2021</v>
      </c>
      <c r="D547" s="293" t="str">
        <f>Tabela3[[#This Row],[SEI]]</f>
        <v>0064934-61.2018.8.16.6000</v>
      </c>
      <c r="E547" s="294" t="str">
        <f>Tabela3[[#This Row],[NOME DO Curso]]</f>
        <v>Conhecendo o Poder Judiciário</v>
      </c>
      <c r="F547" s="294" t="str">
        <f>Tabela3[[#This Row],[NENHUMA CLASSIFICAÇÃO COPILOT]]</f>
        <v>COPILOT</v>
      </c>
      <c r="G547">
        <f>Tabela3[[#This Row],[Capacitação em Direitos Humanos, Gênero, Raça e Etnia; e em Depoimento Especial" - 0148945-13.2024.8.16.6000]]</f>
        <v>0</v>
      </c>
      <c r="H547">
        <f>Tabela3[[#This Row],[Justiça Restaurativa - 0148919-15.2024.8.16.6000]]</f>
        <v>0</v>
      </c>
      <c r="I547">
        <f>Tabela3[[#This Row],[Capacitação de Facilitadores 0148959-94.2024.8.16.6000]]</f>
        <v>0</v>
      </c>
      <c r="J547">
        <f>Tabela3[[#This Row],[Acessibilidade e Inclusão - 0148938-21.2024.8.16.6000]]</f>
        <v>0</v>
      </c>
      <c r="K547">
        <f>Tabela3[[#This Row],[Política de Prevenção e Enfrentamento do Assédio Moral, do Assédio Sexual e da Discriminação.0148908-83.2024.8.16.6000]]</f>
        <v>0</v>
      </c>
      <c r="L547">
        <f>Tabela3[[#This Row],[SOCIOAMBIENTAL]]</f>
        <v>0</v>
      </c>
      <c r="M547">
        <f>Tabela3[[#This Row],[SUSTENTABILIDADE
https://portal.tjpr.jus.br/portletforms/frm.do?idFormulario=7430
0017859-16.2024.8.16.6000]]</f>
        <v>0</v>
      </c>
      <c r="N547">
        <f>Tabela3[[#This Row],[CURSO PARA MAGISTRADOS]]</f>
        <v>0</v>
      </c>
      <c r="O547" t="str">
        <f>Tabela3[[#This Row],[LIVRO DE REGISTRO]]</f>
        <v>1 - LISTA GERAL_2020 A ...</v>
      </c>
      <c r="P547">
        <f>Tabela3[[#This Row],[DATA DO ULTIMO REGISTRO]]</f>
        <v>45740</v>
      </c>
      <c r="Q547">
        <f>Tabela3[[#This Row],[REG DE INSTRUTORES2]]</f>
        <v>0</v>
      </c>
      <c r="R547">
        <f>Tabela3[[#This Row],[REGISTRO DE INSTRUTORES NO SEI]]</f>
        <v>0</v>
      </c>
      <c r="S547">
        <f>Tabela3[[#This Row],[2021]]</f>
        <v>0</v>
      </c>
      <c r="T547">
        <f>Tabela3[[#This Row],[2022]]</f>
        <v>1523</v>
      </c>
      <c r="U547">
        <f>Tabela3[[#This Row],[2023]]</f>
        <v>305</v>
      </c>
      <c r="V547" t="str">
        <f>Tabela3[[#This Row],[REGISTRO NO SEI/2024]]</f>
        <v>Livro Registro_Conhecendo o Poder Judiciário/2024 (11335747)</v>
      </c>
      <c r="W547">
        <f>Tabela3[[#This Row],[2024]]</f>
        <v>369</v>
      </c>
      <c r="X547">
        <f>Tabela3[[#This Row],[REGISTRO NO SEI/2025]]</f>
        <v>0</v>
      </c>
      <c r="Y547">
        <f>Tabela3[[#This Row],[TOTAL CERTIFICADOS EMITIDOS/2025]]</f>
        <v>39</v>
      </c>
      <c r="Z547">
        <f>Tabela3[[#This Row],[1º trim/2025]]</f>
        <v>39</v>
      </c>
      <c r="AA547">
        <f>Tabela3[[#This Row],[2º trim/2025]]</f>
        <v>0</v>
      </c>
      <c r="AB547">
        <f>Tabela3[[#This Row],[3º trim/2025]]</f>
        <v>0</v>
      </c>
      <c r="AC547">
        <f>Tabela3[[#This Row],[4º trim/2025]]</f>
        <v>0</v>
      </c>
    </row>
    <row r="548" spans="1:29" x14ac:dyDescent="0.25">
      <c r="A548" s="293" t="str">
        <f>Tabela3[[#This Row],[MODALIDADE]]</f>
        <v>autoinstrucional</v>
      </c>
      <c r="B548" s="293">
        <f>Tabela3[[#This Row],[ID DA PLANILHA]]</f>
        <v>547</v>
      </c>
      <c r="C548" s="293">
        <f>Tabela3[[#This Row],[ANO]]</f>
        <v>2021</v>
      </c>
      <c r="D548" s="293" t="str">
        <f>Tabela3[[#This Row],[SEI]]</f>
        <v>0064934-61.2018.8.16.6000</v>
      </c>
      <c r="E548" s="294" t="str">
        <f>Tabela3[[#This Row],[NOME DO Curso]]</f>
        <v>Gestão por Competências</v>
      </c>
      <c r="F548" s="294" t="str">
        <f>Tabela3[[#This Row],[NENHUMA CLASSIFICAÇÃO COPILOT]]</f>
        <v>COPILOT</v>
      </c>
      <c r="G548">
        <f>Tabela3[[#This Row],[Capacitação em Direitos Humanos, Gênero, Raça e Etnia; e em Depoimento Especial" - 0148945-13.2024.8.16.6000]]</f>
        <v>0</v>
      </c>
      <c r="H548">
        <f>Tabela3[[#This Row],[Justiça Restaurativa - 0148919-15.2024.8.16.6000]]</f>
        <v>0</v>
      </c>
      <c r="I548">
        <f>Tabela3[[#This Row],[Capacitação de Facilitadores 0148959-94.2024.8.16.6000]]</f>
        <v>0</v>
      </c>
      <c r="J548">
        <f>Tabela3[[#This Row],[Acessibilidade e Inclusão - 0148938-21.2024.8.16.6000]]</f>
        <v>0</v>
      </c>
      <c r="K548">
        <f>Tabela3[[#This Row],[Política de Prevenção e Enfrentamento do Assédio Moral, do Assédio Sexual e da Discriminação.0148908-83.2024.8.16.6000]]</f>
        <v>0</v>
      </c>
      <c r="L548">
        <f>Tabela3[[#This Row],[SOCIOAMBIENTAL]]</f>
        <v>0</v>
      </c>
      <c r="M548">
        <f>Tabela3[[#This Row],[SUSTENTABILIDADE
https://portal.tjpr.jus.br/portletforms/frm.do?idFormulario=7430
0017859-16.2024.8.16.6000]]</f>
        <v>0</v>
      </c>
      <c r="N548">
        <f>Tabela3[[#This Row],[CURSO PARA MAGISTRADOS]]</f>
        <v>0</v>
      </c>
      <c r="O548" t="str">
        <f>Tabela3[[#This Row],[LIVRO DE REGISTRO]]</f>
        <v>1 - LISTA GERAL_2020 A ...</v>
      </c>
      <c r="P548">
        <f>Tabela3[[#This Row],[DATA DO ULTIMO REGISTRO]]</f>
        <v>45769</v>
      </c>
      <c r="Q548">
        <f>Tabela3[[#This Row],[REG DE INSTRUTORES2]]</f>
        <v>0</v>
      </c>
      <c r="R548">
        <f>Tabela3[[#This Row],[REGISTRO DE INSTRUTORES NO SEI]]</f>
        <v>0</v>
      </c>
      <c r="S548">
        <f>Tabela3[[#This Row],[2021]]</f>
        <v>0</v>
      </c>
      <c r="T548">
        <f>Tabela3[[#This Row],[2022]]</f>
        <v>366</v>
      </c>
      <c r="U548">
        <f>Tabela3[[#This Row],[2023]]</f>
        <v>83</v>
      </c>
      <c r="V548" t="str">
        <f>Tabela3[[#This Row],[REGISTRO NO SEI/2024]]</f>
        <v>Livro Registro_Gestão por Competências/2024 (11335808)</v>
      </c>
      <c r="W548">
        <f>Tabela3[[#This Row],[2024]]</f>
        <v>180</v>
      </c>
      <c r="X548">
        <f>Tabela3[[#This Row],[REGISTRO NO SEI/2025]]</f>
        <v>0</v>
      </c>
      <c r="Y548">
        <f>Tabela3[[#This Row],[TOTAL CERTIFICADOS EMITIDOS/2025]]</f>
        <v>22</v>
      </c>
      <c r="Z548">
        <f>Tabela3[[#This Row],[1º trim/2025]]</f>
        <v>19</v>
      </c>
      <c r="AA548">
        <f>Tabela3[[#This Row],[2º trim/2025]]</f>
        <v>3</v>
      </c>
      <c r="AB548">
        <f>Tabela3[[#This Row],[3º trim/2025]]</f>
        <v>0</v>
      </c>
      <c r="AC548">
        <f>Tabela3[[#This Row],[4º trim/2025]]</f>
        <v>0</v>
      </c>
    </row>
    <row r="549" spans="1:29" ht="30" x14ac:dyDescent="0.25">
      <c r="A549" s="293">
        <f>Tabela3[[#This Row],[MODALIDADE]]</f>
        <v>0</v>
      </c>
      <c r="B549" s="293">
        <f>Tabela3[[#This Row],[ID DA PLANILHA]]</f>
        <v>548</v>
      </c>
      <c r="C549" s="293">
        <f>Tabela3[[#This Row],[ANO]]</f>
        <v>2021</v>
      </c>
      <c r="D549" s="293" t="str">
        <f>Tabela3[[#This Row],[SEI]]</f>
        <v>0066657-47.2020.8.16.6000</v>
      </c>
      <c r="E549" s="294" t="str">
        <f>Tabela3[[#This Row],[NOME DO Curso]]</f>
        <v>live "A pandemia e os impactos na saúde e no bem-estar de crianças e adolescentes"</v>
      </c>
      <c r="F549" s="294">
        <f>Tabela3[[#This Row],[NENHUMA CLASSIFICAÇÃO COPILOT]]</f>
        <v>0</v>
      </c>
      <c r="G549">
        <f>Tabela3[[#This Row],[Capacitação em Direitos Humanos, Gênero, Raça e Etnia; e em Depoimento Especial" - 0148945-13.2024.8.16.6000]]</f>
        <v>0</v>
      </c>
      <c r="H549">
        <f>Tabela3[[#This Row],[Justiça Restaurativa - 0148919-15.2024.8.16.6000]]</f>
        <v>0</v>
      </c>
      <c r="I549">
        <f>Tabela3[[#This Row],[Capacitação de Facilitadores 0148959-94.2024.8.16.6000]]</f>
        <v>0</v>
      </c>
      <c r="J549">
        <f>Tabela3[[#This Row],[Acessibilidade e Inclusão - 0148938-21.2024.8.16.6000]]</f>
        <v>0</v>
      </c>
      <c r="K549">
        <f>Tabela3[[#This Row],[Política de Prevenção e Enfrentamento do Assédio Moral, do Assédio Sexual e da Discriminação.0148908-83.2024.8.16.6000]]</f>
        <v>0</v>
      </c>
      <c r="L549">
        <f>Tabela3[[#This Row],[SOCIOAMBIENTAL]]</f>
        <v>0</v>
      </c>
      <c r="M549">
        <f>Tabela3[[#This Row],[SUSTENTABILIDADE
https://portal.tjpr.jus.br/portletforms/frm.do?idFormulario=7430
0017859-16.2024.8.16.6000]]</f>
        <v>0</v>
      </c>
      <c r="N549">
        <f>Tabela3[[#This Row],[CURSO PARA MAGISTRADOS]]</f>
        <v>0</v>
      </c>
      <c r="O549">
        <f>Tabela3[[#This Row],[LIVRO DE REGISTRO]]</f>
        <v>0</v>
      </c>
      <c r="P549">
        <f>Tabela3[[#This Row],[DATA DO ULTIMO REGISTRO]]</f>
        <v>44323</v>
      </c>
      <c r="Q549">
        <f>Tabela3[[#This Row],[REG DE INSTRUTORES2]]</f>
        <v>0</v>
      </c>
      <c r="R549">
        <f>Tabela3[[#This Row],[REGISTRO DE INSTRUTORES NO SEI]]</f>
        <v>0</v>
      </c>
      <c r="S549">
        <f>Tabela3[[#This Row],[2021]]</f>
        <v>0</v>
      </c>
      <c r="T549">
        <f>Tabela3[[#This Row],[2022]]</f>
        <v>0</v>
      </c>
      <c r="U549" t="e">
        <f>Tabela3[[#This Row],[2023]]</f>
        <v>#VALUE!</v>
      </c>
      <c r="V549">
        <f>Tabela3[[#This Row],[REGISTRO NO SEI/2024]]</f>
        <v>0</v>
      </c>
      <c r="W549">
        <f>Tabela3[[#This Row],[2024]]</f>
        <v>0</v>
      </c>
      <c r="X549">
        <f>Tabela3[[#This Row],[REGISTRO NO SEI/2025]]</f>
        <v>0</v>
      </c>
      <c r="Y549">
        <f>Tabela3[[#This Row],[TOTAL CERTIFICADOS EMITIDOS/2025]]</f>
        <v>0</v>
      </c>
      <c r="Z549">
        <f>Tabela3[[#This Row],[1º trim/2025]]</f>
        <v>0</v>
      </c>
      <c r="AA549">
        <f>Tabela3[[#This Row],[2º trim/2025]]</f>
        <v>0</v>
      </c>
      <c r="AB549">
        <f>Tabela3[[#This Row],[3º trim/2025]]</f>
        <v>0</v>
      </c>
      <c r="AC549">
        <f>Tabela3[[#This Row],[4º trim/2025]]</f>
        <v>0</v>
      </c>
    </row>
    <row r="550" spans="1:29" x14ac:dyDescent="0.25">
      <c r="A550" s="293">
        <f>Tabela3[[#This Row],[MODALIDADE]]</f>
        <v>0</v>
      </c>
      <c r="B550" s="293">
        <f>Tabela3[[#This Row],[ID DA PLANILHA]]</f>
        <v>549</v>
      </c>
      <c r="C550" s="293">
        <f>Tabela3[[#This Row],[ANO]]</f>
        <v>2021</v>
      </c>
      <c r="D550" s="293" t="str">
        <f>Tabela3[[#This Row],[SEI]]</f>
        <v>0068779-96.2021.8.16.6000</v>
      </c>
      <c r="E550" s="294" t="str">
        <f>Tabela3[[#This Row],[NOME DO Curso]]</f>
        <v>live "Desenvolvendo suas habilidades neurológicas"</v>
      </c>
      <c r="F550" s="294">
        <f>Tabela3[[#This Row],[NENHUMA CLASSIFICAÇÃO COPILOT]]</f>
        <v>0</v>
      </c>
      <c r="G550">
        <f>Tabela3[[#This Row],[Capacitação em Direitos Humanos, Gênero, Raça e Etnia; e em Depoimento Especial" - 0148945-13.2024.8.16.6000]]</f>
        <v>0</v>
      </c>
      <c r="H550">
        <f>Tabela3[[#This Row],[Justiça Restaurativa - 0148919-15.2024.8.16.6000]]</f>
        <v>0</v>
      </c>
      <c r="I550">
        <f>Tabela3[[#This Row],[Capacitação de Facilitadores 0148959-94.2024.8.16.6000]]</f>
        <v>0</v>
      </c>
      <c r="J550">
        <f>Tabela3[[#This Row],[Acessibilidade e Inclusão - 0148938-21.2024.8.16.6000]]</f>
        <v>0</v>
      </c>
      <c r="K550">
        <f>Tabela3[[#This Row],[Política de Prevenção e Enfrentamento do Assédio Moral, do Assédio Sexual e da Discriminação.0148908-83.2024.8.16.6000]]</f>
        <v>0</v>
      </c>
      <c r="L550">
        <f>Tabela3[[#This Row],[SOCIOAMBIENTAL]]</f>
        <v>0</v>
      </c>
      <c r="M550">
        <f>Tabela3[[#This Row],[SUSTENTABILIDADE
https://portal.tjpr.jus.br/portletforms/frm.do?idFormulario=7430
0017859-16.2024.8.16.6000]]</f>
        <v>0</v>
      </c>
      <c r="N550">
        <f>Tabela3[[#This Row],[CURSO PARA MAGISTRADOS]]</f>
        <v>0</v>
      </c>
      <c r="O550">
        <f>Tabela3[[#This Row],[LIVRO DE REGISTRO]]</f>
        <v>0</v>
      </c>
      <c r="P550">
        <f>Tabela3[[#This Row],[DATA DO ULTIMO REGISTRO]]</f>
        <v>45309</v>
      </c>
      <c r="Q550">
        <f>Tabela3[[#This Row],[REG DE INSTRUTORES2]]</f>
        <v>0</v>
      </c>
      <c r="R550">
        <f>Tabela3[[#This Row],[REGISTRO DE INSTRUTORES NO SEI]]</f>
        <v>0</v>
      </c>
      <c r="S550">
        <f>Tabela3[[#This Row],[2021]]</f>
        <v>0</v>
      </c>
      <c r="T550">
        <f>Tabela3[[#This Row],[2022]]</f>
        <v>5</v>
      </c>
      <c r="U550" t="e">
        <f>Tabela3[[#This Row],[2023]]</f>
        <v>#VALUE!</v>
      </c>
      <c r="V550">
        <f>Tabela3[[#This Row],[REGISTRO NO SEI/2024]]</f>
        <v>0</v>
      </c>
      <c r="W550">
        <f>Tabela3[[#This Row],[2024]]</f>
        <v>0</v>
      </c>
      <c r="X550">
        <f>Tabela3[[#This Row],[REGISTRO NO SEI/2025]]</f>
        <v>0</v>
      </c>
      <c r="Y550">
        <f>Tabela3[[#This Row],[TOTAL CERTIFICADOS EMITIDOS/2025]]</f>
        <v>0</v>
      </c>
      <c r="Z550">
        <f>Tabela3[[#This Row],[1º trim/2025]]</f>
        <v>0</v>
      </c>
      <c r="AA550">
        <f>Tabela3[[#This Row],[2º trim/2025]]</f>
        <v>0</v>
      </c>
      <c r="AB550">
        <f>Tabela3[[#This Row],[3º trim/2025]]</f>
        <v>0</v>
      </c>
      <c r="AC550">
        <f>Tabela3[[#This Row],[4º trim/2025]]</f>
        <v>0</v>
      </c>
    </row>
    <row r="551" spans="1:29" ht="30" x14ac:dyDescent="0.25">
      <c r="A551" s="293">
        <f>Tabela3[[#This Row],[MODALIDADE]]</f>
        <v>0</v>
      </c>
      <c r="B551" s="293">
        <f>Tabela3[[#This Row],[ID DA PLANILHA]]</f>
        <v>550</v>
      </c>
      <c r="C551" s="293">
        <f>Tabela3[[#This Row],[ANO]]</f>
        <v>2021</v>
      </c>
      <c r="D551" s="293" t="str">
        <f>Tabela3[[#This Row],[SEI]]</f>
        <v>0070381-25.2021.8.16.6000</v>
      </c>
      <c r="E551" s="294" t="str">
        <f>Tabela3[[#This Row],[NOME DO Curso]]</f>
        <v>Inauguração do Observatório de Direitos Humanos com a palestra “Justiça e Paz”</v>
      </c>
      <c r="F551" s="294">
        <f>Tabela3[[#This Row],[NENHUMA CLASSIFICAÇÃO COPILOT]]</f>
        <v>0</v>
      </c>
      <c r="G551">
        <f>Tabela3[[#This Row],[Capacitação em Direitos Humanos, Gênero, Raça e Etnia; e em Depoimento Especial" - 0148945-13.2024.8.16.6000]]</f>
        <v>0</v>
      </c>
      <c r="H551">
        <f>Tabela3[[#This Row],[Justiça Restaurativa - 0148919-15.2024.8.16.6000]]</f>
        <v>0</v>
      </c>
      <c r="I551">
        <f>Tabela3[[#This Row],[Capacitação de Facilitadores 0148959-94.2024.8.16.6000]]</f>
        <v>0</v>
      </c>
      <c r="J551">
        <f>Tabela3[[#This Row],[Acessibilidade e Inclusão - 0148938-21.2024.8.16.6000]]</f>
        <v>0</v>
      </c>
      <c r="K551">
        <f>Tabela3[[#This Row],[Política de Prevenção e Enfrentamento do Assédio Moral, do Assédio Sexual e da Discriminação.0148908-83.2024.8.16.6000]]</f>
        <v>0</v>
      </c>
      <c r="L551">
        <f>Tabela3[[#This Row],[SOCIOAMBIENTAL]]</f>
        <v>0</v>
      </c>
      <c r="M551">
        <f>Tabela3[[#This Row],[SUSTENTABILIDADE
https://portal.tjpr.jus.br/portletforms/frm.do?idFormulario=7430
0017859-16.2024.8.16.6000]]</f>
        <v>0</v>
      </c>
      <c r="N551">
        <f>Tabela3[[#This Row],[CURSO PARA MAGISTRADOS]]</f>
        <v>0</v>
      </c>
      <c r="O551">
        <f>Tabela3[[#This Row],[LIVRO DE REGISTRO]]</f>
        <v>0</v>
      </c>
      <c r="P551">
        <f>Tabela3[[#This Row],[DATA DO ULTIMO REGISTRO]]</f>
        <v>44461</v>
      </c>
      <c r="Q551">
        <f>Tabela3[[#This Row],[REG DE INSTRUTORES2]]</f>
        <v>0</v>
      </c>
      <c r="R551">
        <f>Tabela3[[#This Row],[REGISTRO DE INSTRUTORES NO SEI]]</f>
        <v>0</v>
      </c>
      <c r="S551">
        <f>Tabela3[[#This Row],[2021]]</f>
        <v>0</v>
      </c>
      <c r="T551">
        <f>Tabela3[[#This Row],[2022]]</f>
        <v>0</v>
      </c>
      <c r="U551" t="e">
        <f>Tabela3[[#This Row],[2023]]</f>
        <v>#VALUE!</v>
      </c>
      <c r="V551">
        <f>Tabela3[[#This Row],[REGISTRO NO SEI/2024]]</f>
        <v>0</v>
      </c>
      <c r="W551">
        <f>Tabela3[[#This Row],[2024]]</f>
        <v>0</v>
      </c>
      <c r="X551">
        <f>Tabela3[[#This Row],[REGISTRO NO SEI/2025]]</f>
        <v>0</v>
      </c>
      <c r="Y551">
        <f>Tabela3[[#This Row],[TOTAL CERTIFICADOS EMITIDOS/2025]]</f>
        <v>0</v>
      </c>
      <c r="Z551">
        <f>Tabela3[[#This Row],[1º trim/2025]]</f>
        <v>0</v>
      </c>
      <c r="AA551">
        <f>Tabela3[[#This Row],[2º trim/2025]]</f>
        <v>0</v>
      </c>
      <c r="AB551">
        <f>Tabela3[[#This Row],[3º trim/2025]]</f>
        <v>0</v>
      </c>
      <c r="AC551">
        <f>Tabela3[[#This Row],[4º trim/2025]]</f>
        <v>0</v>
      </c>
    </row>
    <row r="552" spans="1:29" x14ac:dyDescent="0.25">
      <c r="A552" s="293">
        <f>Tabela3[[#This Row],[MODALIDADE]]</f>
        <v>0</v>
      </c>
      <c r="B552" s="293">
        <f>Tabela3[[#This Row],[ID DA PLANILHA]]</f>
        <v>551</v>
      </c>
      <c r="C552" s="293">
        <f>Tabela3[[#This Row],[ANO]]</f>
        <v>2021</v>
      </c>
      <c r="D552" s="293" t="str">
        <f>Tabela3[[#This Row],[SEI]]</f>
        <v>0070526-18.2020.8.16.6000</v>
      </c>
      <c r="E552" s="294" t="str">
        <f>Tabela3[[#This Row],[NOME DO Curso]]</f>
        <v>A comunicação com a pessoa surda no Poder Judiciário</v>
      </c>
      <c r="F552" s="294">
        <f>Tabela3[[#This Row],[NENHUMA CLASSIFICAÇÃO COPILOT]]</f>
        <v>0</v>
      </c>
      <c r="G552">
        <f>Tabela3[[#This Row],[Capacitação em Direitos Humanos, Gênero, Raça e Etnia; e em Depoimento Especial" - 0148945-13.2024.8.16.6000]]</f>
        <v>0</v>
      </c>
      <c r="H552">
        <f>Tabela3[[#This Row],[Justiça Restaurativa - 0148919-15.2024.8.16.6000]]</f>
        <v>0</v>
      </c>
      <c r="I552">
        <f>Tabela3[[#This Row],[Capacitação de Facilitadores 0148959-94.2024.8.16.6000]]</f>
        <v>0</v>
      </c>
      <c r="J552">
        <f>Tabela3[[#This Row],[Acessibilidade e Inclusão - 0148938-21.2024.8.16.6000]]</f>
        <v>0</v>
      </c>
      <c r="K552">
        <f>Tabela3[[#This Row],[Política de Prevenção e Enfrentamento do Assédio Moral, do Assédio Sexual e da Discriminação.0148908-83.2024.8.16.6000]]</f>
        <v>0</v>
      </c>
      <c r="L552">
        <f>Tabela3[[#This Row],[SOCIOAMBIENTAL]]</f>
        <v>0</v>
      </c>
      <c r="M552">
        <f>Tabela3[[#This Row],[SUSTENTABILIDADE
https://portal.tjpr.jus.br/portletforms/frm.do?idFormulario=7430
0017859-16.2024.8.16.6000]]</f>
        <v>0</v>
      </c>
      <c r="N552">
        <f>Tabela3[[#This Row],[CURSO PARA MAGISTRADOS]]</f>
        <v>0</v>
      </c>
      <c r="O552">
        <f>Tabela3[[#This Row],[LIVRO DE REGISTRO]]</f>
        <v>0</v>
      </c>
      <c r="P552">
        <f>Tabela3[[#This Row],[DATA DO ULTIMO REGISTRO]]</f>
        <v>44323</v>
      </c>
      <c r="Q552">
        <f>Tabela3[[#This Row],[REG DE INSTRUTORES2]]</f>
        <v>0</v>
      </c>
      <c r="R552">
        <f>Tabela3[[#This Row],[REGISTRO DE INSTRUTORES NO SEI]]</f>
        <v>0</v>
      </c>
      <c r="S552">
        <f>Tabela3[[#This Row],[2021]]</f>
        <v>0</v>
      </c>
      <c r="T552">
        <f>Tabela3[[#This Row],[2022]]</f>
        <v>0</v>
      </c>
      <c r="U552" t="e">
        <f>Tabela3[[#This Row],[2023]]</f>
        <v>#VALUE!</v>
      </c>
      <c r="V552">
        <f>Tabela3[[#This Row],[REGISTRO NO SEI/2024]]</f>
        <v>0</v>
      </c>
      <c r="W552">
        <f>Tabela3[[#This Row],[2024]]</f>
        <v>0</v>
      </c>
      <c r="X552">
        <f>Tabela3[[#This Row],[REGISTRO NO SEI/2025]]</f>
        <v>0</v>
      </c>
      <c r="Y552">
        <f>Tabela3[[#This Row],[TOTAL CERTIFICADOS EMITIDOS/2025]]</f>
        <v>0</v>
      </c>
      <c r="Z552">
        <f>Tabela3[[#This Row],[1º trim/2025]]</f>
        <v>0</v>
      </c>
      <c r="AA552">
        <f>Tabela3[[#This Row],[2º trim/2025]]</f>
        <v>0</v>
      </c>
      <c r="AB552">
        <f>Tabela3[[#This Row],[3º trim/2025]]</f>
        <v>0</v>
      </c>
      <c r="AC552">
        <f>Tabela3[[#This Row],[4º trim/2025]]</f>
        <v>0</v>
      </c>
    </row>
    <row r="553" spans="1:29" ht="30" x14ac:dyDescent="0.25">
      <c r="A553" s="293" t="str">
        <f>Tabela3[[#This Row],[MODALIDADE]]</f>
        <v>autoinstrucional</v>
      </c>
      <c r="B553" s="293">
        <f>Tabela3[[#This Row],[ID DA PLANILHA]]</f>
        <v>552</v>
      </c>
      <c r="C553" s="293">
        <f>Tabela3[[#This Row],[ANO]]</f>
        <v>2021</v>
      </c>
      <c r="D553" s="293" t="str">
        <f>Tabela3[[#This Row],[SEI]]</f>
        <v>0072085-73.2021.8.16.6000</v>
      </c>
      <c r="E553" s="294" t="str">
        <f>Tabela3[[#This Row],[NOME DO Curso]]</f>
        <v>A Violência Doméstica, suas relações com ações cíveis em matéria de família e o atendimento humanizado</v>
      </c>
      <c r="F553" s="294">
        <f>Tabela3[[#This Row],[NENHUMA CLASSIFICAÇÃO COPILOT]]</f>
        <v>0</v>
      </c>
      <c r="G553">
        <f>Tabela3[[#This Row],[Capacitação em Direitos Humanos, Gênero, Raça e Etnia; e em Depoimento Especial" - 0148945-13.2024.8.16.6000]]</f>
        <v>0</v>
      </c>
      <c r="H553">
        <f>Tabela3[[#This Row],[Justiça Restaurativa - 0148919-15.2024.8.16.6000]]</f>
        <v>0</v>
      </c>
      <c r="I553" t="str">
        <f>Tabela3[[#This Row],[Capacitação de Facilitadores 0148959-94.2024.8.16.6000]]</f>
        <v>COPILOT - VIOLÊNCIA DOMESTICA</v>
      </c>
      <c r="J553">
        <f>Tabela3[[#This Row],[Acessibilidade e Inclusão - 0148938-21.2024.8.16.6000]]</f>
        <v>0</v>
      </c>
      <c r="K553">
        <f>Tabela3[[#This Row],[Política de Prevenção e Enfrentamento do Assédio Moral, do Assédio Sexual e da Discriminação.0148908-83.2024.8.16.6000]]</f>
        <v>0</v>
      </c>
      <c r="L553">
        <f>Tabela3[[#This Row],[SOCIOAMBIENTAL]]</f>
        <v>0</v>
      </c>
      <c r="M553">
        <f>Tabela3[[#This Row],[SUSTENTABILIDADE
https://portal.tjpr.jus.br/portletforms/frm.do?idFormulario=7430
0017859-16.2024.8.16.6000]]</f>
        <v>0</v>
      </c>
      <c r="N553">
        <f>Tabela3[[#This Row],[CURSO PARA MAGISTRADOS]]</f>
        <v>0</v>
      </c>
      <c r="O553" t="str">
        <f>Tabela3[[#This Row],[LIVRO DE REGISTRO]]</f>
        <v>1 - LISTA GERAL_2020 A ...</v>
      </c>
      <c r="P553">
        <f>Tabela3[[#This Row],[DATA DO ULTIMO REGISTRO]]</f>
        <v>45741</v>
      </c>
      <c r="Q553">
        <f>Tabela3[[#This Row],[REG DE INSTRUTORES2]]</f>
        <v>0</v>
      </c>
      <c r="R553" t="str">
        <f>Tabela3[[#This Row],[REGISTRO DE INSTRUTORES NO SEI]]</f>
        <v>não tem</v>
      </c>
      <c r="S553">
        <f>Tabela3[[#This Row],[2021]]</f>
        <v>0</v>
      </c>
      <c r="T553">
        <f>Tabela3[[#This Row],[2022]]</f>
        <v>1164</v>
      </c>
      <c r="U553">
        <f>Tabela3[[#This Row],[2023]]</f>
        <v>1486</v>
      </c>
      <c r="V553" t="str">
        <f>Tabela3[[#This Row],[REGISTRO NO SEI/2024]]</f>
        <v>Livro Registro_2024 (11339307)</v>
      </c>
      <c r="W553">
        <f>Tabela3[[#This Row],[2024]]</f>
        <v>505</v>
      </c>
      <c r="X553">
        <f>Tabela3[[#This Row],[REGISTRO NO SEI/2025]]</f>
        <v>0</v>
      </c>
      <c r="Y553">
        <f>Tabela3[[#This Row],[TOTAL CERTIFICADOS EMITIDOS/2025]]</f>
        <v>34</v>
      </c>
      <c r="Z553">
        <f>Tabela3[[#This Row],[1º trim/2025]]</f>
        <v>34</v>
      </c>
      <c r="AA553">
        <f>Tabela3[[#This Row],[2º trim/2025]]</f>
        <v>0</v>
      </c>
      <c r="AB553">
        <f>Tabela3[[#This Row],[3º trim/2025]]</f>
        <v>0</v>
      </c>
      <c r="AC553">
        <f>Tabela3[[#This Row],[4º trim/2025]]</f>
        <v>0</v>
      </c>
    </row>
    <row r="554" spans="1:29" x14ac:dyDescent="0.25">
      <c r="A554" s="293">
        <f>Tabela3[[#This Row],[MODALIDADE]]</f>
        <v>0</v>
      </c>
      <c r="B554" s="293">
        <f>Tabela3[[#This Row],[ID DA PLANILHA]]</f>
        <v>553</v>
      </c>
      <c r="C554" s="293">
        <f>Tabela3[[#This Row],[ANO]]</f>
        <v>2021</v>
      </c>
      <c r="D554" s="293" t="str">
        <f>Tabela3[[#This Row],[SEI]]</f>
        <v>0072126-06.2022.8.16.6000</v>
      </c>
      <c r="E554" s="294" t="str">
        <f>Tabela3[[#This Row],[NOME DO Curso]]</f>
        <v>Vários Cursos diferentes</v>
      </c>
      <c r="F554" s="294">
        <f>Tabela3[[#This Row],[NENHUMA CLASSIFICAÇÃO COPILOT]]</f>
        <v>0</v>
      </c>
      <c r="G554">
        <f>Tabela3[[#This Row],[Capacitação em Direitos Humanos, Gênero, Raça e Etnia; e em Depoimento Especial" - 0148945-13.2024.8.16.6000]]</f>
        <v>0</v>
      </c>
      <c r="H554">
        <f>Tabela3[[#This Row],[Justiça Restaurativa - 0148919-15.2024.8.16.6000]]</f>
        <v>0</v>
      </c>
      <c r="I554">
        <f>Tabela3[[#This Row],[Capacitação de Facilitadores 0148959-94.2024.8.16.6000]]</f>
        <v>0</v>
      </c>
      <c r="J554">
        <f>Tabela3[[#This Row],[Acessibilidade e Inclusão - 0148938-21.2024.8.16.6000]]</f>
        <v>0</v>
      </c>
      <c r="K554">
        <f>Tabela3[[#This Row],[Política de Prevenção e Enfrentamento do Assédio Moral, do Assédio Sexual e da Discriminação.0148908-83.2024.8.16.6000]]</f>
        <v>0</v>
      </c>
      <c r="L554">
        <f>Tabela3[[#This Row],[SOCIOAMBIENTAL]]</f>
        <v>0</v>
      </c>
      <c r="M554">
        <f>Tabela3[[#This Row],[SUSTENTABILIDADE
https://portal.tjpr.jus.br/portletforms/frm.do?idFormulario=7430
0017859-16.2024.8.16.6000]]</f>
        <v>0</v>
      </c>
      <c r="N554">
        <f>Tabela3[[#This Row],[CURSO PARA MAGISTRADOS]]</f>
        <v>0</v>
      </c>
      <c r="O554">
        <f>Tabela3[[#This Row],[LIVRO DE REGISTRO]]</f>
        <v>0</v>
      </c>
      <c r="P554">
        <f>Tabela3[[#This Row],[DATA DO ULTIMO REGISTRO]]</f>
        <v>44609</v>
      </c>
      <c r="Q554">
        <f>Tabela3[[#This Row],[REG DE INSTRUTORES2]]</f>
        <v>0</v>
      </c>
      <c r="R554">
        <f>Tabela3[[#This Row],[REGISTRO DE INSTRUTORES NO SEI]]</f>
        <v>0</v>
      </c>
      <c r="S554">
        <f>Tabela3[[#This Row],[2021]]</f>
        <v>0</v>
      </c>
      <c r="T554">
        <f>Tabela3[[#This Row],[2022]]</f>
        <v>0</v>
      </c>
      <c r="U554">
        <f>Tabela3[[#This Row],[2023]]</f>
        <v>0</v>
      </c>
      <c r="V554">
        <f>Tabela3[[#This Row],[REGISTRO NO SEI/2024]]</f>
        <v>0</v>
      </c>
      <c r="W554">
        <f>Tabela3[[#This Row],[2024]]</f>
        <v>0</v>
      </c>
      <c r="X554">
        <f>Tabela3[[#This Row],[REGISTRO NO SEI/2025]]</f>
        <v>0</v>
      </c>
      <c r="Y554">
        <f>Tabela3[[#This Row],[TOTAL CERTIFICADOS EMITIDOS/2025]]</f>
        <v>0</v>
      </c>
      <c r="Z554">
        <f>Tabela3[[#This Row],[1º trim/2025]]</f>
        <v>0</v>
      </c>
      <c r="AA554">
        <f>Tabela3[[#This Row],[2º trim/2025]]</f>
        <v>0</v>
      </c>
      <c r="AB554">
        <f>Tabela3[[#This Row],[3º trim/2025]]</f>
        <v>0</v>
      </c>
      <c r="AC554">
        <f>Tabela3[[#This Row],[4º trim/2025]]</f>
        <v>0</v>
      </c>
    </row>
    <row r="555" spans="1:29" x14ac:dyDescent="0.25">
      <c r="A555" s="293">
        <f>Tabela3[[#This Row],[MODALIDADE]]</f>
        <v>0</v>
      </c>
      <c r="B555" s="293">
        <f>Tabela3[[#This Row],[ID DA PLANILHA]]</f>
        <v>554</v>
      </c>
      <c r="C555" s="293">
        <f>Tabela3[[#This Row],[ANO]]</f>
        <v>2021</v>
      </c>
      <c r="D555" s="293" t="str">
        <f>Tabela3[[#This Row],[SEI]]</f>
        <v>0072307-41.2021.8.16.6000</v>
      </c>
      <c r="E555" s="294" t="str">
        <f>Tabela3[[#This Row],[NOME DO Curso]]</f>
        <v>Curso de aperfeiçoamento Violência Doméstica e Familiar Contra a Mulher</v>
      </c>
      <c r="F555" s="294">
        <f>Tabela3[[#This Row],[NENHUMA CLASSIFICAÇÃO COPILOT]]</f>
        <v>0</v>
      </c>
      <c r="G555">
        <f>Tabela3[[#This Row],[Capacitação em Direitos Humanos, Gênero, Raça e Etnia; e em Depoimento Especial" - 0148945-13.2024.8.16.6000]]</f>
        <v>0</v>
      </c>
      <c r="H555">
        <f>Tabela3[[#This Row],[Justiça Restaurativa - 0148919-15.2024.8.16.6000]]</f>
        <v>0</v>
      </c>
      <c r="I555" t="str">
        <f>Tabela3[[#This Row],[Capacitação de Facilitadores 0148959-94.2024.8.16.6000]]</f>
        <v>VIOLÊNCIA DOMESTICA</v>
      </c>
      <c r="J555">
        <f>Tabela3[[#This Row],[Acessibilidade e Inclusão - 0148938-21.2024.8.16.6000]]</f>
        <v>0</v>
      </c>
      <c r="K555">
        <f>Tabela3[[#This Row],[Política de Prevenção e Enfrentamento do Assédio Moral, do Assédio Sexual e da Discriminação.0148908-83.2024.8.16.6000]]</f>
        <v>0</v>
      </c>
      <c r="L555">
        <f>Tabela3[[#This Row],[SOCIOAMBIENTAL]]</f>
        <v>0</v>
      </c>
      <c r="M555">
        <f>Tabela3[[#This Row],[SUSTENTABILIDADE
https://portal.tjpr.jus.br/portletforms/frm.do?idFormulario=7430
0017859-16.2024.8.16.6000]]</f>
        <v>0</v>
      </c>
      <c r="N555">
        <f>Tabela3[[#This Row],[CURSO PARA MAGISTRADOS]]</f>
        <v>0</v>
      </c>
      <c r="O555">
        <f>Tabela3[[#This Row],[LIVRO DE REGISTRO]]</f>
        <v>0</v>
      </c>
      <c r="P555">
        <f>Tabela3[[#This Row],[DATA DO ULTIMO REGISTRO]]</f>
        <v>44804</v>
      </c>
      <c r="Q555">
        <f>Tabela3[[#This Row],[REG DE INSTRUTORES2]]</f>
        <v>0</v>
      </c>
      <c r="R555">
        <f>Tabela3[[#This Row],[REGISTRO DE INSTRUTORES NO SEI]]</f>
        <v>0</v>
      </c>
      <c r="S555">
        <f>Tabela3[[#This Row],[2021]]</f>
        <v>0</v>
      </c>
      <c r="T555">
        <f>Tabela3[[#This Row],[2022]]</f>
        <v>0</v>
      </c>
      <c r="U555">
        <f>Tabela3[[#This Row],[2023]]</f>
        <v>0</v>
      </c>
      <c r="V555">
        <f>Tabela3[[#This Row],[REGISTRO NO SEI/2024]]</f>
        <v>0</v>
      </c>
      <c r="W555">
        <f>Tabela3[[#This Row],[2024]]</f>
        <v>0</v>
      </c>
      <c r="X555">
        <f>Tabela3[[#This Row],[REGISTRO NO SEI/2025]]</f>
        <v>0</v>
      </c>
      <c r="Y555">
        <f>Tabela3[[#This Row],[TOTAL CERTIFICADOS EMITIDOS/2025]]</f>
        <v>0</v>
      </c>
      <c r="Z555">
        <f>Tabela3[[#This Row],[1º trim/2025]]</f>
        <v>0</v>
      </c>
      <c r="AA555">
        <f>Tabela3[[#This Row],[2º trim/2025]]</f>
        <v>0</v>
      </c>
      <c r="AB555">
        <f>Tabela3[[#This Row],[3º trim/2025]]</f>
        <v>0</v>
      </c>
      <c r="AC555">
        <f>Tabela3[[#This Row],[4º trim/2025]]</f>
        <v>0</v>
      </c>
    </row>
    <row r="556" spans="1:29" ht="30" x14ac:dyDescent="0.25">
      <c r="A556" s="293">
        <f>Tabela3[[#This Row],[MODALIDADE]]</f>
        <v>0</v>
      </c>
      <c r="B556" s="293">
        <f>Tabela3[[#This Row],[ID DA PLANILHA]]</f>
        <v>555</v>
      </c>
      <c r="C556" s="293">
        <f>Tabela3[[#This Row],[ANO]]</f>
        <v>2021</v>
      </c>
      <c r="D556" s="293" t="str">
        <f>Tabela3[[#This Row],[SEI]]</f>
        <v>0074133-39.2020.8.16.6000</v>
      </c>
      <c r="E556" s="294" t="str">
        <f>Tabela3[[#This Row],[NOME DO Curso]]</f>
        <v>live “Magistratura paranaense e o incremento da política judiciária no atendimento à mulher em situação de violência doméstica e familiar”</v>
      </c>
      <c r="F556" s="294">
        <f>Tabela3[[#This Row],[NENHUMA CLASSIFICAÇÃO COPILOT]]</f>
        <v>0</v>
      </c>
      <c r="G556">
        <f>Tabela3[[#This Row],[Capacitação em Direitos Humanos, Gênero, Raça e Etnia; e em Depoimento Especial" - 0148945-13.2024.8.16.6000]]</f>
        <v>0</v>
      </c>
      <c r="H556">
        <f>Tabela3[[#This Row],[Justiça Restaurativa - 0148919-15.2024.8.16.6000]]</f>
        <v>0</v>
      </c>
      <c r="I556" t="str">
        <f>Tabela3[[#This Row],[Capacitação de Facilitadores 0148959-94.2024.8.16.6000]]</f>
        <v>VIOLÊNCIA DOMESTICA</v>
      </c>
      <c r="J556">
        <f>Tabela3[[#This Row],[Acessibilidade e Inclusão - 0148938-21.2024.8.16.6000]]</f>
        <v>0</v>
      </c>
      <c r="K556">
        <f>Tabela3[[#This Row],[Política de Prevenção e Enfrentamento do Assédio Moral, do Assédio Sexual e da Discriminação.0148908-83.2024.8.16.6000]]</f>
        <v>0</v>
      </c>
      <c r="L556">
        <f>Tabela3[[#This Row],[SOCIOAMBIENTAL]]</f>
        <v>0</v>
      </c>
      <c r="M556">
        <f>Tabela3[[#This Row],[SUSTENTABILIDADE
https://portal.tjpr.jus.br/portletforms/frm.do?idFormulario=7430
0017859-16.2024.8.16.6000]]</f>
        <v>0</v>
      </c>
      <c r="N556">
        <f>Tabela3[[#This Row],[CURSO PARA MAGISTRADOS]]</f>
        <v>0</v>
      </c>
      <c r="O556">
        <f>Tabela3[[#This Row],[LIVRO DE REGISTRO]]</f>
        <v>0</v>
      </c>
      <c r="P556">
        <f>Tabela3[[#This Row],[DATA DO ULTIMO REGISTRO]]</f>
        <v>45657</v>
      </c>
      <c r="Q556">
        <f>Tabela3[[#This Row],[REG DE INSTRUTORES2]]</f>
        <v>0</v>
      </c>
      <c r="R556">
        <f>Tabela3[[#This Row],[REGISTRO DE INSTRUTORES NO SEI]]</f>
        <v>0</v>
      </c>
      <c r="S556">
        <f>Tabela3[[#This Row],[2021]]</f>
        <v>0</v>
      </c>
      <c r="T556">
        <f>Tabela3[[#This Row],[2022]]</f>
        <v>0</v>
      </c>
      <c r="U556">
        <f>Tabela3[[#This Row],[2023]]</f>
        <v>0</v>
      </c>
      <c r="V556">
        <f>Tabela3[[#This Row],[REGISTRO NO SEI/2024]]</f>
        <v>0</v>
      </c>
      <c r="W556">
        <f>Tabela3[[#This Row],[2024]]</f>
        <v>0</v>
      </c>
      <c r="X556">
        <f>Tabela3[[#This Row],[REGISTRO NO SEI/2025]]</f>
        <v>1</v>
      </c>
      <c r="Y556">
        <f>Tabela3[[#This Row],[TOTAL CERTIFICADOS EMITIDOS/2025]]</f>
        <v>0</v>
      </c>
      <c r="Z556">
        <f>Tabela3[[#This Row],[1º trim/2025]]</f>
        <v>0</v>
      </c>
      <c r="AA556">
        <f>Tabela3[[#This Row],[2º trim/2025]]</f>
        <v>0</v>
      </c>
      <c r="AB556">
        <f>Tabela3[[#This Row],[3º trim/2025]]</f>
        <v>0</v>
      </c>
      <c r="AC556">
        <f>Tabela3[[#This Row],[4º trim/2025]]</f>
        <v>0</v>
      </c>
    </row>
    <row r="557" spans="1:29" x14ac:dyDescent="0.25">
      <c r="A557" s="293">
        <f>Tabela3[[#This Row],[MODALIDADE]]</f>
        <v>0</v>
      </c>
      <c r="B557" s="293">
        <f>Tabela3[[#This Row],[ID DA PLANILHA]]</f>
        <v>556</v>
      </c>
      <c r="C557" s="293">
        <f>Tabela3[[#This Row],[ANO]]</f>
        <v>2021</v>
      </c>
      <c r="D557" s="293" t="str">
        <f>Tabela3[[#This Row],[SEI]]</f>
        <v>0075757-26.2020.8.16.6000</v>
      </c>
      <c r="E557" s="294" t="str">
        <f>Tabela3[[#This Row],[NOME DO Curso]]</f>
        <v>live “Postulados da proporcionalidade e da razoabilidade: como aplicá-los?”</v>
      </c>
      <c r="F557" s="294">
        <f>Tabela3[[#This Row],[NENHUMA CLASSIFICAÇÃO COPILOT]]</f>
        <v>0</v>
      </c>
      <c r="G557">
        <f>Tabela3[[#This Row],[Capacitação em Direitos Humanos, Gênero, Raça e Etnia; e em Depoimento Especial" - 0148945-13.2024.8.16.6000]]</f>
        <v>0</v>
      </c>
      <c r="H557">
        <f>Tabela3[[#This Row],[Justiça Restaurativa - 0148919-15.2024.8.16.6000]]</f>
        <v>0</v>
      </c>
      <c r="I557">
        <f>Tabela3[[#This Row],[Capacitação de Facilitadores 0148959-94.2024.8.16.6000]]</f>
        <v>0</v>
      </c>
      <c r="J557">
        <f>Tabela3[[#This Row],[Acessibilidade e Inclusão - 0148938-21.2024.8.16.6000]]</f>
        <v>0</v>
      </c>
      <c r="K557">
        <f>Tabela3[[#This Row],[Política de Prevenção e Enfrentamento do Assédio Moral, do Assédio Sexual e da Discriminação.0148908-83.2024.8.16.6000]]</f>
        <v>0</v>
      </c>
      <c r="L557">
        <f>Tabela3[[#This Row],[SOCIOAMBIENTAL]]</f>
        <v>0</v>
      </c>
      <c r="M557">
        <f>Tabela3[[#This Row],[SUSTENTABILIDADE
https://portal.tjpr.jus.br/portletforms/frm.do?idFormulario=7430
0017859-16.2024.8.16.6000]]</f>
        <v>0</v>
      </c>
      <c r="N557">
        <f>Tabela3[[#This Row],[CURSO PARA MAGISTRADOS]]</f>
        <v>0</v>
      </c>
      <c r="O557">
        <f>Tabela3[[#This Row],[LIVRO DE REGISTRO]]</f>
        <v>0</v>
      </c>
      <c r="P557">
        <f>Tabela3[[#This Row],[DATA DO ULTIMO REGISTRO]]</f>
        <v>44328</v>
      </c>
      <c r="Q557">
        <f>Tabela3[[#This Row],[REG DE INSTRUTORES2]]</f>
        <v>0</v>
      </c>
      <c r="R557">
        <f>Tabela3[[#This Row],[REGISTRO DE INSTRUTORES NO SEI]]</f>
        <v>0</v>
      </c>
      <c r="S557">
        <f>Tabela3[[#This Row],[2021]]</f>
        <v>0</v>
      </c>
      <c r="T557">
        <f>Tabela3[[#This Row],[2022]]</f>
        <v>0</v>
      </c>
      <c r="U557">
        <f>Tabela3[[#This Row],[2023]]</f>
        <v>0</v>
      </c>
      <c r="V557">
        <f>Tabela3[[#This Row],[REGISTRO NO SEI/2024]]</f>
        <v>0</v>
      </c>
      <c r="W557">
        <f>Tabela3[[#This Row],[2024]]</f>
        <v>0</v>
      </c>
      <c r="X557">
        <f>Tabela3[[#This Row],[REGISTRO NO SEI/2025]]</f>
        <v>0</v>
      </c>
      <c r="Y557">
        <f>Tabela3[[#This Row],[TOTAL CERTIFICADOS EMITIDOS/2025]]</f>
        <v>0</v>
      </c>
      <c r="Z557">
        <f>Tabela3[[#This Row],[1º trim/2025]]</f>
        <v>0</v>
      </c>
      <c r="AA557">
        <f>Tabela3[[#This Row],[2º trim/2025]]</f>
        <v>0</v>
      </c>
      <c r="AB557">
        <f>Tabela3[[#This Row],[3º trim/2025]]</f>
        <v>0</v>
      </c>
      <c r="AC557">
        <f>Tabela3[[#This Row],[4º trim/2025]]</f>
        <v>0</v>
      </c>
    </row>
    <row r="558" spans="1:29" ht="30" x14ac:dyDescent="0.25">
      <c r="A558" s="293">
        <f>Tabela3[[#This Row],[MODALIDADE]]</f>
        <v>0</v>
      </c>
      <c r="B558" s="293">
        <f>Tabela3[[#This Row],[ID DA PLANILHA]]</f>
        <v>557</v>
      </c>
      <c r="C558" s="293">
        <f>Tabela3[[#This Row],[ANO]]</f>
        <v>2021</v>
      </c>
      <c r="D558" s="293" t="str">
        <f>Tabela3[[#This Row],[SEI]]</f>
        <v>0076146-74.2021.8.16.6000</v>
      </c>
      <c r="E558" s="294" t="str">
        <f>Tabela3[[#This Row],[NOME DO Curso]]</f>
        <v>live "O esporte e a cultura como fatores de proteção à criança e ao adolescente em tempos de pandemia da COVID-19"</v>
      </c>
      <c r="F558" s="294">
        <f>Tabela3[[#This Row],[NENHUMA CLASSIFICAÇÃO COPILOT]]</f>
        <v>0</v>
      </c>
      <c r="G558">
        <f>Tabela3[[#This Row],[Capacitação em Direitos Humanos, Gênero, Raça e Etnia; e em Depoimento Especial" - 0148945-13.2024.8.16.6000]]</f>
        <v>0</v>
      </c>
      <c r="H558">
        <f>Tabela3[[#This Row],[Justiça Restaurativa - 0148919-15.2024.8.16.6000]]</f>
        <v>0</v>
      </c>
      <c r="I558">
        <f>Tabela3[[#This Row],[Capacitação de Facilitadores 0148959-94.2024.8.16.6000]]</f>
        <v>0</v>
      </c>
      <c r="J558">
        <f>Tabela3[[#This Row],[Acessibilidade e Inclusão - 0148938-21.2024.8.16.6000]]</f>
        <v>0</v>
      </c>
      <c r="K558">
        <f>Tabela3[[#This Row],[Política de Prevenção e Enfrentamento do Assédio Moral, do Assédio Sexual e da Discriminação.0148908-83.2024.8.16.6000]]</f>
        <v>0</v>
      </c>
      <c r="L558">
        <f>Tabela3[[#This Row],[SOCIOAMBIENTAL]]</f>
        <v>0</v>
      </c>
      <c r="M558">
        <f>Tabela3[[#This Row],[SUSTENTABILIDADE
https://portal.tjpr.jus.br/portletforms/frm.do?idFormulario=7430
0017859-16.2024.8.16.6000]]</f>
        <v>0</v>
      </c>
      <c r="N558">
        <f>Tabela3[[#This Row],[CURSO PARA MAGISTRADOS]]</f>
        <v>0</v>
      </c>
      <c r="O558">
        <f>Tabela3[[#This Row],[LIVRO DE REGISTRO]]</f>
        <v>0</v>
      </c>
      <c r="P558">
        <f>Tabela3[[#This Row],[DATA DO ULTIMO REGISTRO]]</f>
        <v>44411</v>
      </c>
      <c r="Q558">
        <f>Tabela3[[#This Row],[REG DE INSTRUTORES2]]</f>
        <v>0</v>
      </c>
      <c r="R558">
        <f>Tabela3[[#This Row],[REGISTRO DE INSTRUTORES NO SEI]]</f>
        <v>0</v>
      </c>
      <c r="S558">
        <f>Tabela3[[#This Row],[2021]]</f>
        <v>0</v>
      </c>
      <c r="T558">
        <f>Tabela3[[#This Row],[2022]]</f>
        <v>0</v>
      </c>
      <c r="U558">
        <f>Tabela3[[#This Row],[2023]]</f>
        <v>0</v>
      </c>
      <c r="V558">
        <f>Tabela3[[#This Row],[REGISTRO NO SEI/2024]]</f>
        <v>0</v>
      </c>
      <c r="W558">
        <f>Tabela3[[#This Row],[2024]]</f>
        <v>0</v>
      </c>
      <c r="X558">
        <f>Tabela3[[#This Row],[REGISTRO NO SEI/2025]]</f>
        <v>0</v>
      </c>
      <c r="Y558">
        <f>Tabela3[[#This Row],[TOTAL CERTIFICADOS EMITIDOS/2025]]</f>
        <v>0</v>
      </c>
      <c r="Z558">
        <f>Tabela3[[#This Row],[1º trim/2025]]</f>
        <v>0</v>
      </c>
      <c r="AA558">
        <f>Tabela3[[#This Row],[2º trim/2025]]</f>
        <v>0</v>
      </c>
      <c r="AB558">
        <f>Tabela3[[#This Row],[3º trim/2025]]</f>
        <v>0</v>
      </c>
      <c r="AC558">
        <f>Tabela3[[#This Row],[4º trim/2025]]</f>
        <v>0</v>
      </c>
    </row>
    <row r="559" spans="1:29" x14ac:dyDescent="0.25">
      <c r="A559" s="293">
        <f>Tabela3[[#This Row],[MODALIDADE]]</f>
        <v>0</v>
      </c>
      <c r="B559" s="293">
        <f>Tabela3[[#This Row],[ID DA PLANILHA]]</f>
        <v>558</v>
      </c>
      <c r="C559" s="293">
        <f>Tabela3[[#This Row],[ANO]]</f>
        <v>2021</v>
      </c>
      <c r="D559" s="293" t="str">
        <f>Tabela3[[#This Row],[SEI]]</f>
        <v>0077264-85.2021.8.16.6000</v>
      </c>
      <c r="E559" s="294" t="str">
        <f>Tabela3[[#This Row],[NOME DO Curso]]</f>
        <v>Fundamentos para o Trabalho do Diretor do Foro</v>
      </c>
      <c r="F559" s="294">
        <f>Tabela3[[#This Row],[NENHUMA CLASSIFICAÇÃO COPILOT]]</f>
        <v>0</v>
      </c>
      <c r="G559">
        <f>Tabela3[[#This Row],[Capacitação em Direitos Humanos, Gênero, Raça e Etnia; e em Depoimento Especial" - 0148945-13.2024.8.16.6000]]</f>
        <v>0</v>
      </c>
      <c r="H559">
        <f>Tabela3[[#This Row],[Justiça Restaurativa - 0148919-15.2024.8.16.6000]]</f>
        <v>0</v>
      </c>
      <c r="I559">
        <f>Tabela3[[#This Row],[Capacitação de Facilitadores 0148959-94.2024.8.16.6000]]</f>
        <v>0</v>
      </c>
      <c r="J559">
        <f>Tabela3[[#This Row],[Acessibilidade e Inclusão - 0148938-21.2024.8.16.6000]]</f>
        <v>0</v>
      </c>
      <c r="K559">
        <f>Tabela3[[#This Row],[Política de Prevenção e Enfrentamento do Assédio Moral, do Assédio Sexual e da Discriminação.0148908-83.2024.8.16.6000]]</f>
        <v>0</v>
      </c>
      <c r="L559">
        <f>Tabela3[[#This Row],[SOCIOAMBIENTAL]]</f>
        <v>0</v>
      </c>
      <c r="M559">
        <f>Tabela3[[#This Row],[SUSTENTABILIDADE
https://portal.tjpr.jus.br/portletforms/frm.do?idFormulario=7430
0017859-16.2024.8.16.6000]]</f>
        <v>0</v>
      </c>
      <c r="N559">
        <f>Tabela3[[#This Row],[CURSO PARA MAGISTRADOS]]</f>
        <v>0</v>
      </c>
      <c r="O559">
        <f>Tabela3[[#This Row],[LIVRO DE REGISTRO]]</f>
        <v>0</v>
      </c>
      <c r="P559">
        <f>Tabela3[[#This Row],[DATA DO ULTIMO REGISTRO]]</f>
        <v>44482</v>
      </c>
      <c r="Q559">
        <f>Tabela3[[#This Row],[REG DE INSTRUTORES2]]</f>
        <v>0</v>
      </c>
      <c r="R559">
        <f>Tabela3[[#This Row],[REGISTRO DE INSTRUTORES NO SEI]]</f>
        <v>0</v>
      </c>
      <c r="S559">
        <f>Tabela3[[#This Row],[2021]]</f>
        <v>0</v>
      </c>
      <c r="T559">
        <f>Tabela3[[#This Row],[2022]]</f>
        <v>0</v>
      </c>
      <c r="U559">
        <f>Tabela3[[#This Row],[2023]]</f>
        <v>0</v>
      </c>
      <c r="V559">
        <f>Tabela3[[#This Row],[REGISTRO NO SEI/2024]]</f>
        <v>0</v>
      </c>
      <c r="W559">
        <f>Tabela3[[#This Row],[2024]]</f>
        <v>0</v>
      </c>
      <c r="X559">
        <f>Tabela3[[#This Row],[REGISTRO NO SEI/2025]]</f>
        <v>0</v>
      </c>
      <c r="Y559">
        <f>Tabela3[[#This Row],[TOTAL CERTIFICADOS EMITIDOS/2025]]</f>
        <v>0</v>
      </c>
      <c r="Z559">
        <f>Tabela3[[#This Row],[1º trim/2025]]</f>
        <v>0</v>
      </c>
      <c r="AA559">
        <f>Tabela3[[#This Row],[2º trim/2025]]</f>
        <v>0</v>
      </c>
      <c r="AB559">
        <f>Tabela3[[#This Row],[3º trim/2025]]</f>
        <v>0</v>
      </c>
      <c r="AC559">
        <f>Tabela3[[#This Row],[4º trim/2025]]</f>
        <v>0</v>
      </c>
    </row>
    <row r="560" spans="1:29" ht="30" x14ac:dyDescent="0.25">
      <c r="A560" s="293">
        <f>Tabela3[[#This Row],[MODALIDADE]]</f>
        <v>0</v>
      </c>
      <c r="B560" s="293">
        <f>Tabela3[[#This Row],[ID DA PLANILHA]]</f>
        <v>559</v>
      </c>
      <c r="C560" s="293">
        <f>Tabela3[[#This Row],[ANO]]</f>
        <v>2021</v>
      </c>
      <c r="D560" s="293" t="str">
        <f>Tabela3[[#This Row],[SEI]]</f>
        <v>0078733-69.2021.8.16.6000</v>
      </c>
      <c r="E560" s="294" t="str">
        <f>Tabela3[[#This Row],[NOME DO Curso]]</f>
        <v>live "Dia Internacional da Mulher Negra Latino-Americana e Caribenha e à Tereza Benguela”</v>
      </c>
      <c r="F560" s="294">
        <f>Tabela3[[#This Row],[NENHUMA CLASSIFICAÇÃO COPILOT]]</f>
        <v>0</v>
      </c>
      <c r="G560" t="str">
        <f>Tabela3[[#This Row],[Capacitação em Direitos Humanos, Gênero, Raça e Etnia; e em Depoimento Especial" - 0148945-13.2024.8.16.6000]]</f>
        <v>sim</v>
      </c>
      <c r="H560">
        <f>Tabela3[[#This Row],[Justiça Restaurativa - 0148919-15.2024.8.16.6000]]</f>
        <v>0</v>
      </c>
      <c r="I560">
        <f>Tabela3[[#This Row],[Capacitação de Facilitadores 0148959-94.2024.8.16.6000]]</f>
        <v>0</v>
      </c>
      <c r="J560">
        <f>Tabela3[[#This Row],[Acessibilidade e Inclusão - 0148938-21.2024.8.16.6000]]</f>
        <v>0</v>
      </c>
      <c r="K560">
        <f>Tabela3[[#This Row],[Política de Prevenção e Enfrentamento do Assédio Moral, do Assédio Sexual e da Discriminação.0148908-83.2024.8.16.6000]]</f>
        <v>0</v>
      </c>
      <c r="L560">
        <f>Tabela3[[#This Row],[SOCIOAMBIENTAL]]</f>
        <v>0</v>
      </c>
      <c r="M560">
        <f>Tabela3[[#This Row],[SUSTENTABILIDADE
https://portal.tjpr.jus.br/portletforms/frm.do?idFormulario=7430
0017859-16.2024.8.16.6000]]</f>
        <v>0</v>
      </c>
      <c r="N560">
        <f>Tabela3[[#This Row],[CURSO PARA MAGISTRADOS]]</f>
        <v>0</v>
      </c>
      <c r="O560">
        <f>Tabela3[[#This Row],[LIVRO DE REGISTRO]]</f>
        <v>0</v>
      </c>
      <c r="P560">
        <f>Tabela3[[#This Row],[DATA DO ULTIMO REGISTRO]]</f>
        <v>44419</v>
      </c>
      <c r="Q560">
        <f>Tabela3[[#This Row],[REG DE INSTRUTORES2]]</f>
        <v>0</v>
      </c>
      <c r="R560">
        <f>Tabela3[[#This Row],[REGISTRO DE INSTRUTORES NO SEI]]</f>
        <v>0</v>
      </c>
      <c r="S560">
        <f>Tabela3[[#This Row],[2021]]</f>
        <v>0</v>
      </c>
      <c r="T560">
        <f>Tabela3[[#This Row],[2022]]</f>
        <v>0</v>
      </c>
      <c r="U560">
        <f>Tabela3[[#This Row],[2023]]</f>
        <v>0</v>
      </c>
      <c r="V560">
        <f>Tabela3[[#This Row],[REGISTRO NO SEI/2024]]</f>
        <v>0</v>
      </c>
      <c r="W560">
        <f>Tabela3[[#This Row],[2024]]</f>
        <v>0</v>
      </c>
      <c r="X560">
        <f>Tabela3[[#This Row],[REGISTRO NO SEI/2025]]</f>
        <v>0</v>
      </c>
      <c r="Y560">
        <f>Tabela3[[#This Row],[TOTAL CERTIFICADOS EMITIDOS/2025]]</f>
        <v>0</v>
      </c>
      <c r="Z560">
        <f>Tabela3[[#This Row],[1º trim/2025]]</f>
        <v>0</v>
      </c>
      <c r="AA560">
        <f>Tabela3[[#This Row],[2º trim/2025]]</f>
        <v>0</v>
      </c>
      <c r="AB560">
        <f>Tabela3[[#This Row],[3º trim/2025]]</f>
        <v>0</v>
      </c>
      <c r="AC560">
        <f>Tabela3[[#This Row],[4º trim/2025]]</f>
        <v>0</v>
      </c>
    </row>
    <row r="561" spans="1:29" x14ac:dyDescent="0.25">
      <c r="A561" s="293">
        <f>Tabela3[[#This Row],[MODALIDADE]]</f>
        <v>0</v>
      </c>
      <c r="B561" s="293">
        <f>Tabela3[[#This Row],[ID DA PLANILHA]]</f>
        <v>560</v>
      </c>
      <c r="C561" s="293">
        <f>Tabela3[[#This Row],[ANO]]</f>
        <v>2021</v>
      </c>
      <c r="D561" s="293" t="str">
        <f>Tabela3[[#This Row],[SEI]]</f>
        <v>0080285-69.2021.8.16.6000</v>
      </c>
      <c r="E561" s="294" t="str">
        <f>Tabela3[[#This Row],[NOME DO Curso]]</f>
        <v>live "Assédio moral e sexual: aspectos jurídicos e práticos"</v>
      </c>
      <c r="F561" s="294">
        <f>Tabela3[[#This Row],[NENHUMA CLASSIFICAÇÃO COPILOT]]</f>
        <v>0</v>
      </c>
      <c r="G561">
        <f>Tabela3[[#This Row],[Capacitação em Direitos Humanos, Gênero, Raça e Etnia; e em Depoimento Especial" - 0148945-13.2024.8.16.6000]]</f>
        <v>0</v>
      </c>
      <c r="H561">
        <f>Tabela3[[#This Row],[Justiça Restaurativa - 0148919-15.2024.8.16.6000]]</f>
        <v>0</v>
      </c>
      <c r="I561">
        <f>Tabela3[[#This Row],[Capacitação de Facilitadores 0148959-94.2024.8.16.6000]]</f>
        <v>0</v>
      </c>
      <c r="J561">
        <f>Tabela3[[#This Row],[Acessibilidade e Inclusão - 0148938-21.2024.8.16.6000]]</f>
        <v>0</v>
      </c>
      <c r="K561">
        <f>Tabela3[[#This Row],[Política de Prevenção e Enfrentamento do Assédio Moral, do Assédio Sexual e da Discriminação.0148908-83.2024.8.16.6000]]</f>
        <v>0</v>
      </c>
      <c r="L561">
        <f>Tabela3[[#This Row],[SOCIOAMBIENTAL]]</f>
        <v>0</v>
      </c>
      <c r="M561">
        <f>Tabela3[[#This Row],[SUSTENTABILIDADE
https://portal.tjpr.jus.br/portletforms/frm.do?idFormulario=7430
0017859-16.2024.8.16.6000]]</f>
        <v>0</v>
      </c>
      <c r="N561">
        <f>Tabela3[[#This Row],[CURSO PARA MAGISTRADOS]]</f>
        <v>0</v>
      </c>
      <c r="O561">
        <f>Tabela3[[#This Row],[LIVRO DE REGISTRO]]</f>
        <v>0</v>
      </c>
      <c r="P561">
        <f>Tabela3[[#This Row],[DATA DO ULTIMO REGISTRO]]</f>
        <v>44461</v>
      </c>
      <c r="Q561">
        <f>Tabela3[[#This Row],[REG DE INSTRUTORES2]]</f>
        <v>0</v>
      </c>
      <c r="R561">
        <f>Tabela3[[#This Row],[REGISTRO DE INSTRUTORES NO SEI]]</f>
        <v>0</v>
      </c>
      <c r="S561">
        <f>Tabela3[[#This Row],[2021]]</f>
        <v>0</v>
      </c>
      <c r="T561">
        <f>Tabela3[[#This Row],[2022]]</f>
        <v>0</v>
      </c>
      <c r="U561">
        <f>Tabela3[[#This Row],[2023]]</f>
        <v>0</v>
      </c>
      <c r="V561">
        <f>Tabela3[[#This Row],[REGISTRO NO SEI/2024]]</f>
        <v>0</v>
      </c>
      <c r="W561">
        <f>Tabela3[[#This Row],[2024]]</f>
        <v>0</v>
      </c>
      <c r="X561">
        <f>Tabela3[[#This Row],[REGISTRO NO SEI/2025]]</f>
        <v>0</v>
      </c>
      <c r="Y561">
        <f>Tabela3[[#This Row],[TOTAL CERTIFICADOS EMITIDOS/2025]]</f>
        <v>0</v>
      </c>
      <c r="Z561">
        <f>Tabela3[[#This Row],[1º trim/2025]]</f>
        <v>0</v>
      </c>
      <c r="AA561">
        <f>Tabela3[[#This Row],[2º trim/2025]]</f>
        <v>0</v>
      </c>
      <c r="AB561">
        <f>Tabela3[[#This Row],[3º trim/2025]]</f>
        <v>0</v>
      </c>
      <c r="AC561">
        <f>Tabela3[[#This Row],[4º trim/2025]]</f>
        <v>0</v>
      </c>
    </row>
    <row r="562" spans="1:29" x14ac:dyDescent="0.25">
      <c r="A562" s="293">
        <f>Tabela3[[#This Row],[MODALIDADE]]</f>
        <v>0</v>
      </c>
      <c r="B562" s="293">
        <f>Tabela3[[#This Row],[ID DA PLANILHA]]</f>
        <v>561</v>
      </c>
      <c r="C562" s="293">
        <f>Tabela3[[#This Row],[ANO]]</f>
        <v>2021</v>
      </c>
      <c r="D562" s="293" t="str">
        <f>Tabela3[[#This Row],[SEI]]</f>
        <v>0080285-69.2021.8.16.6000</v>
      </c>
      <c r="E562" s="294" t="str">
        <f>Tabela3[[#This Row],[NOME DO Curso]]</f>
        <v>live "Violência e assédio sexual nas relações de trabalho"</v>
      </c>
      <c r="F562" s="294">
        <f>Tabela3[[#This Row],[NENHUMA CLASSIFICAÇÃO COPILOT]]</f>
        <v>0</v>
      </c>
      <c r="G562">
        <f>Tabela3[[#This Row],[Capacitação em Direitos Humanos, Gênero, Raça e Etnia; e em Depoimento Especial" - 0148945-13.2024.8.16.6000]]</f>
        <v>0</v>
      </c>
      <c r="H562">
        <f>Tabela3[[#This Row],[Justiça Restaurativa - 0148919-15.2024.8.16.6000]]</f>
        <v>0</v>
      </c>
      <c r="I562">
        <f>Tabela3[[#This Row],[Capacitação de Facilitadores 0148959-94.2024.8.16.6000]]</f>
        <v>0</v>
      </c>
      <c r="J562">
        <f>Tabela3[[#This Row],[Acessibilidade e Inclusão - 0148938-21.2024.8.16.6000]]</f>
        <v>0</v>
      </c>
      <c r="K562" t="str">
        <f>Tabela3[[#This Row],[Política de Prevenção e Enfrentamento do Assédio Moral, do Assédio Sexual e da Discriminação.0148908-83.2024.8.16.6000]]</f>
        <v>sim</v>
      </c>
      <c r="L562">
        <f>Tabela3[[#This Row],[SOCIOAMBIENTAL]]</f>
        <v>0</v>
      </c>
      <c r="M562">
        <f>Tabela3[[#This Row],[SUSTENTABILIDADE
https://portal.tjpr.jus.br/portletforms/frm.do?idFormulario=7430
0017859-16.2024.8.16.6000]]</f>
        <v>0</v>
      </c>
      <c r="N562">
        <f>Tabela3[[#This Row],[CURSO PARA MAGISTRADOS]]</f>
        <v>0</v>
      </c>
      <c r="O562">
        <f>Tabela3[[#This Row],[LIVRO DE REGISTRO]]</f>
        <v>0</v>
      </c>
      <c r="P562">
        <f>Tabela3[[#This Row],[DATA DO ULTIMO REGISTRO]]</f>
        <v>44461</v>
      </c>
      <c r="Q562">
        <f>Tabela3[[#This Row],[REG DE INSTRUTORES2]]</f>
        <v>0</v>
      </c>
      <c r="R562">
        <f>Tabela3[[#This Row],[REGISTRO DE INSTRUTORES NO SEI]]</f>
        <v>0</v>
      </c>
      <c r="S562">
        <f>Tabela3[[#This Row],[2021]]</f>
        <v>0</v>
      </c>
      <c r="T562">
        <f>Tabela3[[#This Row],[2022]]</f>
        <v>0</v>
      </c>
      <c r="U562">
        <f>Tabela3[[#This Row],[2023]]</f>
        <v>0</v>
      </c>
      <c r="V562">
        <f>Tabela3[[#This Row],[REGISTRO NO SEI/2024]]</f>
        <v>0</v>
      </c>
      <c r="W562">
        <f>Tabela3[[#This Row],[2024]]</f>
        <v>0</v>
      </c>
      <c r="X562">
        <f>Tabela3[[#This Row],[REGISTRO NO SEI/2025]]</f>
        <v>0</v>
      </c>
      <c r="Y562">
        <f>Tabela3[[#This Row],[TOTAL CERTIFICADOS EMITIDOS/2025]]</f>
        <v>0</v>
      </c>
      <c r="Z562">
        <f>Tabela3[[#This Row],[1º trim/2025]]</f>
        <v>0</v>
      </c>
      <c r="AA562">
        <f>Tabela3[[#This Row],[2º trim/2025]]</f>
        <v>0</v>
      </c>
      <c r="AB562">
        <f>Tabela3[[#This Row],[3º trim/2025]]</f>
        <v>0</v>
      </c>
      <c r="AC562">
        <f>Tabela3[[#This Row],[4º trim/2025]]</f>
        <v>0</v>
      </c>
    </row>
    <row r="563" spans="1:29" ht="30" x14ac:dyDescent="0.25">
      <c r="A563" s="293">
        <f>Tabela3[[#This Row],[MODALIDADE]]</f>
        <v>0</v>
      </c>
      <c r="B563" s="293">
        <f>Tabela3[[#This Row],[ID DA PLANILHA]]</f>
        <v>562</v>
      </c>
      <c r="C563" s="293">
        <f>Tabela3[[#This Row],[ANO]]</f>
        <v>2021</v>
      </c>
      <c r="D563" s="293" t="str">
        <f>Tabela3[[#This Row],[SEI]]</f>
        <v>0080437-20.2021.8.16.6000</v>
      </c>
      <c r="E563" s="294" t="str">
        <f>Tabela3[[#This Row],[NOME DO Curso]]</f>
        <v>live Como lidar com ansiedade, pânico, fobias e luto em tempos de pandemia"</v>
      </c>
      <c r="F563" s="294">
        <f>Tabela3[[#This Row],[NENHUMA CLASSIFICAÇÃO COPILOT]]</f>
        <v>0</v>
      </c>
      <c r="G563">
        <f>Tabela3[[#This Row],[Capacitação em Direitos Humanos, Gênero, Raça e Etnia; e em Depoimento Especial" - 0148945-13.2024.8.16.6000]]</f>
        <v>0</v>
      </c>
      <c r="H563">
        <f>Tabela3[[#This Row],[Justiça Restaurativa - 0148919-15.2024.8.16.6000]]</f>
        <v>0</v>
      </c>
      <c r="I563">
        <f>Tabela3[[#This Row],[Capacitação de Facilitadores 0148959-94.2024.8.16.6000]]</f>
        <v>0</v>
      </c>
      <c r="J563">
        <f>Tabela3[[#This Row],[Acessibilidade e Inclusão - 0148938-21.2024.8.16.6000]]</f>
        <v>0</v>
      </c>
      <c r="K563">
        <f>Tabela3[[#This Row],[Política de Prevenção e Enfrentamento do Assédio Moral, do Assédio Sexual e da Discriminação.0148908-83.2024.8.16.6000]]</f>
        <v>0</v>
      </c>
      <c r="L563">
        <f>Tabela3[[#This Row],[SOCIOAMBIENTAL]]</f>
        <v>0</v>
      </c>
      <c r="M563">
        <f>Tabela3[[#This Row],[SUSTENTABILIDADE
https://portal.tjpr.jus.br/portletforms/frm.do?idFormulario=7430
0017859-16.2024.8.16.6000]]</f>
        <v>0</v>
      </c>
      <c r="N563">
        <f>Tabela3[[#This Row],[CURSO PARA MAGISTRADOS]]</f>
        <v>0</v>
      </c>
      <c r="O563">
        <f>Tabela3[[#This Row],[LIVRO DE REGISTRO]]</f>
        <v>0</v>
      </c>
      <c r="P563">
        <f>Tabela3[[#This Row],[DATA DO ULTIMO REGISTRO]]</f>
        <v>44463</v>
      </c>
      <c r="Q563">
        <f>Tabela3[[#This Row],[REG DE INSTRUTORES2]]</f>
        <v>0</v>
      </c>
      <c r="R563">
        <f>Tabela3[[#This Row],[REGISTRO DE INSTRUTORES NO SEI]]</f>
        <v>0</v>
      </c>
      <c r="S563">
        <f>Tabela3[[#This Row],[2021]]</f>
        <v>0</v>
      </c>
      <c r="T563">
        <f>Tabela3[[#This Row],[2022]]</f>
        <v>0</v>
      </c>
      <c r="U563">
        <f>Tabela3[[#This Row],[2023]]</f>
        <v>0</v>
      </c>
      <c r="V563">
        <f>Tabela3[[#This Row],[REGISTRO NO SEI/2024]]</f>
        <v>0</v>
      </c>
      <c r="W563">
        <f>Tabela3[[#This Row],[2024]]</f>
        <v>0</v>
      </c>
      <c r="X563">
        <f>Tabela3[[#This Row],[REGISTRO NO SEI/2025]]</f>
        <v>0</v>
      </c>
      <c r="Y563">
        <f>Tabela3[[#This Row],[TOTAL CERTIFICADOS EMITIDOS/2025]]</f>
        <v>0</v>
      </c>
      <c r="Z563">
        <f>Tabela3[[#This Row],[1º trim/2025]]</f>
        <v>0</v>
      </c>
      <c r="AA563">
        <f>Tabela3[[#This Row],[2º trim/2025]]</f>
        <v>0</v>
      </c>
      <c r="AB563">
        <f>Tabela3[[#This Row],[3º trim/2025]]</f>
        <v>0</v>
      </c>
      <c r="AC563">
        <f>Tabela3[[#This Row],[4º trim/2025]]</f>
        <v>0</v>
      </c>
    </row>
    <row r="564" spans="1:29" x14ac:dyDescent="0.25">
      <c r="A564" s="293" t="str">
        <f>Tabela3[[#This Row],[MODALIDADE]]</f>
        <v>autoinstrucional</v>
      </c>
      <c r="B564" s="293">
        <f>Tabela3[[#This Row],[ID DA PLANILHA]]</f>
        <v>563</v>
      </c>
      <c r="C564" s="293">
        <f>Tabela3[[#This Row],[ANO]]</f>
        <v>2021</v>
      </c>
      <c r="D564" s="293" t="str">
        <f>Tabela3[[#This Row],[SEI]]</f>
        <v>0080451-38.2020.8.16.6000</v>
      </c>
      <c r="E564" s="294" t="str">
        <f>Tabela3[[#This Row],[NOME DO Curso]]</f>
        <v>Lei de Introdução às Normas do Direito Brasileiro</v>
      </c>
      <c r="F564" s="294" t="str">
        <f>Tabela3[[#This Row],[NENHUMA CLASSIFICAÇÃO COPILOT]]</f>
        <v>COPILOT</v>
      </c>
      <c r="G564">
        <f>Tabela3[[#This Row],[Capacitação em Direitos Humanos, Gênero, Raça e Etnia; e em Depoimento Especial" - 0148945-13.2024.8.16.6000]]</f>
        <v>0</v>
      </c>
      <c r="H564">
        <f>Tabela3[[#This Row],[Justiça Restaurativa - 0148919-15.2024.8.16.6000]]</f>
        <v>0</v>
      </c>
      <c r="I564">
        <f>Tabela3[[#This Row],[Capacitação de Facilitadores 0148959-94.2024.8.16.6000]]</f>
        <v>0</v>
      </c>
      <c r="J564">
        <f>Tabela3[[#This Row],[Acessibilidade e Inclusão - 0148938-21.2024.8.16.6000]]</f>
        <v>0</v>
      </c>
      <c r="K564">
        <f>Tabela3[[#This Row],[Política de Prevenção e Enfrentamento do Assédio Moral, do Assédio Sexual e da Discriminação.0148908-83.2024.8.16.6000]]</f>
        <v>0</v>
      </c>
      <c r="L564">
        <f>Tabela3[[#This Row],[SOCIOAMBIENTAL]]</f>
        <v>0</v>
      </c>
      <c r="M564">
        <f>Tabela3[[#This Row],[SUSTENTABILIDADE
https://portal.tjpr.jus.br/portletforms/frm.do?idFormulario=7430
0017859-16.2024.8.16.6000]]</f>
        <v>0</v>
      </c>
      <c r="N564">
        <f>Tabela3[[#This Row],[CURSO PARA MAGISTRADOS]]</f>
        <v>0</v>
      </c>
      <c r="O564" t="str">
        <f>Tabela3[[#This Row],[LIVRO DE REGISTRO]]</f>
        <v>1 - LISTA GERAL_2020 A ...</v>
      </c>
      <c r="P564">
        <f>Tabela3[[#This Row],[DATA DO ULTIMO REGISTRO]]</f>
        <v>45772</v>
      </c>
      <c r="Q564">
        <f>Tabela3[[#This Row],[REG DE INSTRUTORES2]]</f>
        <v>0</v>
      </c>
      <c r="R564">
        <f>Tabela3[[#This Row],[REGISTRO DE INSTRUTORES NO SEI]]</f>
        <v>0</v>
      </c>
      <c r="S564">
        <f>Tabela3[[#This Row],[2021]]</f>
        <v>47</v>
      </c>
      <c r="T564">
        <f>Tabela3[[#This Row],[2022]]</f>
        <v>475</v>
      </c>
      <c r="U564">
        <f>Tabela3[[#This Row],[2023]]</f>
        <v>115</v>
      </c>
      <c r="V564" t="str">
        <f>Tabela3[[#This Row],[REGISTRO NO SEI/2024]]</f>
        <v>Livro Registro_2024 (11337246)</v>
      </c>
      <c r="W564">
        <f>Tabela3[[#This Row],[2024]]</f>
        <v>227</v>
      </c>
      <c r="X564">
        <f>Tabela3[[#This Row],[REGISTRO NO SEI/2025]]</f>
        <v>0</v>
      </c>
      <c r="Y564">
        <f>Tabela3[[#This Row],[TOTAL CERTIFICADOS EMITIDOS/2025]]</f>
        <v>32</v>
      </c>
      <c r="Z564">
        <f>Tabela3[[#This Row],[1º trim/2025]]</f>
        <v>30</v>
      </c>
      <c r="AA564">
        <f>Tabela3[[#This Row],[2º trim/2025]]</f>
        <v>2</v>
      </c>
      <c r="AB564">
        <f>Tabela3[[#This Row],[3º trim/2025]]</f>
        <v>0</v>
      </c>
      <c r="AC564">
        <f>Tabela3[[#This Row],[4º trim/2025]]</f>
        <v>0</v>
      </c>
    </row>
    <row r="565" spans="1:29" ht="30" x14ac:dyDescent="0.25">
      <c r="A565" s="293">
        <f>Tabela3[[#This Row],[MODALIDADE]]</f>
        <v>0</v>
      </c>
      <c r="B565" s="293">
        <f>Tabela3[[#This Row],[ID DA PLANILHA]]</f>
        <v>564</v>
      </c>
      <c r="C565" s="293">
        <f>Tabela3[[#This Row],[ANO]]</f>
        <v>2021</v>
      </c>
      <c r="D565" s="293" t="str">
        <f>Tabela3[[#This Row],[SEI]]</f>
        <v>0080504-82.2021.8.16.6000</v>
      </c>
      <c r="E565" s="294" t="str">
        <f>Tabela3[[#This Row],[NOME DO Curso]]</f>
        <v>Curso de Aperfeiçoamento para Magistrados e Magistradas – CEMSU – passo a passo para implantação</v>
      </c>
      <c r="F565" s="294">
        <f>Tabela3[[#This Row],[NENHUMA CLASSIFICAÇÃO COPILOT]]</f>
        <v>0</v>
      </c>
      <c r="G565">
        <f>Tabela3[[#This Row],[Capacitação em Direitos Humanos, Gênero, Raça e Etnia; e em Depoimento Especial" - 0148945-13.2024.8.16.6000]]</f>
        <v>0</v>
      </c>
      <c r="H565">
        <f>Tabela3[[#This Row],[Justiça Restaurativa - 0148919-15.2024.8.16.6000]]</f>
        <v>0</v>
      </c>
      <c r="I565">
        <f>Tabela3[[#This Row],[Capacitação de Facilitadores 0148959-94.2024.8.16.6000]]</f>
        <v>0</v>
      </c>
      <c r="J565">
        <f>Tabela3[[#This Row],[Acessibilidade e Inclusão - 0148938-21.2024.8.16.6000]]</f>
        <v>0</v>
      </c>
      <c r="K565">
        <f>Tabela3[[#This Row],[Política de Prevenção e Enfrentamento do Assédio Moral, do Assédio Sexual e da Discriminação.0148908-83.2024.8.16.6000]]</f>
        <v>0</v>
      </c>
      <c r="L565">
        <f>Tabela3[[#This Row],[SOCIOAMBIENTAL]]</f>
        <v>0</v>
      </c>
      <c r="M565">
        <f>Tabela3[[#This Row],[SUSTENTABILIDADE
https://portal.tjpr.jus.br/portletforms/frm.do?idFormulario=7430
0017859-16.2024.8.16.6000]]</f>
        <v>0</v>
      </c>
      <c r="N565">
        <f>Tabela3[[#This Row],[CURSO PARA MAGISTRADOS]]</f>
        <v>0</v>
      </c>
      <c r="O565">
        <f>Tabela3[[#This Row],[LIVRO DE REGISTRO]]</f>
        <v>0</v>
      </c>
      <c r="P565">
        <f>Tabela3[[#This Row],[DATA DO ULTIMO REGISTRO]]</f>
        <v>45029</v>
      </c>
      <c r="Q565">
        <f>Tabela3[[#This Row],[REG DE INSTRUTORES2]]</f>
        <v>0</v>
      </c>
      <c r="R565">
        <f>Tabela3[[#This Row],[REGISTRO DE INSTRUTORES NO SEI]]</f>
        <v>0</v>
      </c>
      <c r="S565">
        <f>Tabela3[[#This Row],[2021]]</f>
        <v>24</v>
      </c>
      <c r="T565">
        <f>Tabela3[[#This Row],[2022]]</f>
        <v>2</v>
      </c>
      <c r="U565">
        <f>Tabela3[[#This Row],[2023]]</f>
        <v>0</v>
      </c>
      <c r="V565">
        <f>Tabela3[[#This Row],[REGISTRO NO SEI/2024]]</f>
        <v>0</v>
      </c>
      <c r="W565">
        <f>Tabela3[[#This Row],[2024]]</f>
        <v>0</v>
      </c>
      <c r="X565">
        <f>Tabela3[[#This Row],[REGISTRO NO SEI/2025]]</f>
        <v>0</v>
      </c>
      <c r="Y565">
        <f>Tabela3[[#This Row],[TOTAL CERTIFICADOS EMITIDOS/2025]]</f>
        <v>0</v>
      </c>
      <c r="Z565">
        <f>Tabela3[[#This Row],[1º trim/2025]]</f>
        <v>0</v>
      </c>
      <c r="AA565">
        <f>Tabela3[[#This Row],[2º trim/2025]]</f>
        <v>0</v>
      </c>
      <c r="AB565">
        <f>Tabela3[[#This Row],[3º trim/2025]]</f>
        <v>0</v>
      </c>
      <c r="AC565">
        <f>Tabela3[[#This Row],[4º trim/2025]]</f>
        <v>0</v>
      </c>
    </row>
    <row r="566" spans="1:29" x14ac:dyDescent="0.25">
      <c r="A566" s="293">
        <f>Tabela3[[#This Row],[MODALIDADE]]</f>
        <v>0</v>
      </c>
      <c r="B566" s="293">
        <f>Tabela3[[#This Row],[ID DA PLANILHA]]</f>
        <v>565</v>
      </c>
      <c r="C566" s="293">
        <f>Tabela3[[#This Row],[ANO]]</f>
        <v>2021</v>
      </c>
      <c r="D566" s="293" t="str">
        <f>Tabela3[[#This Row],[SEI]]</f>
        <v>0080759-40.2021.8.16.6000</v>
      </c>
      <c r="E566" s="294" t="str">
        <f>Tabela3[[#This Row],[NOME DO Curso]]</f>
        <v>live "Implementando o Formulário Nacional de Avaliação de Risco"</v>
      </c>
      <c r="F566" s="294">
        <f>Tabela3[[#This Row],[NENHUMA CLASSIFICAÇÃO COPILOT]]</f>
        <v>0</v>
      </c>
      <c r="G566">
        <f>Tabela3[[#This Row],[Capacitação em Direitos Humanos, Gênero, Raça e Etnia; e em Depoimento Especial" - 0148945-13.2024.8.16.6000]]</f>
        <v>0</v>
      </c>
      <c r="H566">
        <f>Tabela3[[#This Row],[Justiça Restaurativa - 0148919-15.2024.8.16.6000]]</f>
        <v>0</v>
      </c>
      <c r="I566">
        <f>Tabela3[[#This Row],[Capacitação de Facilitadores 0148959-94.2024.8.16.6000]]</f>
        <v>0</v>
      </c>
      <c r="J566">
        <f>Tabela3[[#This Row],[Acessibilidade e Inclusão - 0148938-21.2024.8.16.6000]]</f>
        <v>0</v>
      </c>
      <c r="K566">
        <f>Tabela3[[#This Row],[Política de Prevenção e Enfrentamento do Assédio Moral, do Assédio Sexual e da Discriminação.0148908-83.2024.8.16.6000]]</f>
        <v>0</v>
      </c>
      <c r="L566">
        <f>Tabela3[[#This Row],[SOCIOAMBIENTAL]]</f>
        <v>0</v>
      </c>
      <c r="M566">
        <f>Tabela3[[#This Row],[SUSTENTABILIDADE
https://portal.tjpr.jus.br/portletforms/frm.do?idFormulario=7430
0017859-16.2024.8.16.6000]]</f>
        <v>0</v>
      </c>
      <c r="N566">
        <f>Tabela3[[#This Row],[CURSO PARA MAGISTRADOS]]</f>
        <v>0</v>
      </c>
      <c r="O566">
        <f>Tabela3[[#This Row],[LIVRO DE REGISTRO]]</f>
        <v>0</v>
      </c>
      <c r="P566">
        <f>Tabela3[[#This Row],[DATA DO ULTIMO REGISTRO]]</f>
        <v>44461</v>
      </c>
      <c r="Q566">
        <f>Tabela3[[#This Row],[REG DE INSTRUTORES2]]</f>
        <v>0</v>
      </c>
      <c r="R566">
        <f>Tabela3[[#This Row],[REGISTRO DE INSTRUTORES NO SEI]]</f>
        <v>0</v>
      </c>
      <c r="S566">
        <f>Tabela3[[#This Row],[2021]]</f>
        <v>0</v>
      </c>
      <c r="T566">
        <f>Tabela3[[#This Row],[2022]]</f>
        <v>0</v>
      </c>
      <c r="U566">
        <f>Tabela3[[#This Row],[2023]]</f>
        <v>0</v>
      </c>
      <c r="V566">
        <f>Tabela3[[#This Row],[REGISTRO NO SEI/2024]]</f>
        <v>0</v>
      </c>
      <c r="W566">
        <f>Tabela3[[#This Row],[2024]]</f>
        <v>0</v>
      </c>
      <c r="X566">
        <f>Tabela3[[#This Row],[REGISTRO NO SEI/2025]]</f>
        <v>0</v>
      </c>
      <c r="Y566">
        <f>Tabela3[[#This Row],[TOTAL CERTIFICADOS EMITIDOS/2025]]</f>
        <v>0</v>
      </c>
      <c r="Z566">
        <f>Tabela3[[#This Row],[1º trim/2025]]</f>
        <v>0</v>
      </c>
      <c r="AA566">
        <f>Tabela3[[#This Row],[2º trim/2025]]</f>
        <v>0</v>
      </c>
      <c r="AB566">
        <f>Tabela3[[#This Row],[3º trim/2025]]</f>
        <v>0</v>
      </c>
      <c r="AC566">
        <f>Tabela3[[#This Row],[4º trim/2025]]</f>
        <v>0</v>
      </c>
    </row>
    <row r="567" spans="1:29" x14ac:dyDescent="0.25">
      <c r="A567" s="293">
        <f>Tabela3[[#This Row],[MODALIDADE]]</f>
        <v>0</v>
      </c>
      <c r="B567" s="293">
        <f>Tabela3[[#This Row],[ID DA PLANILHA]]</f>
        <v>566</v>
      </c>
      <c r="C567" s="293">
        <f>Tabela3[[#This Row],[ANO]]</f>
        <v>2021</v>
      </c>
      <c r="D567" s="293" t="str">
        <f>Tabela3[[#This Row],[SEI]]</f>
        <v>0082241-23.2021.8.16.6000</v>
      </c>
      <c r="E567" s="294" t="str">
        <f>Tabela3[[#This Row],[NOME DO Curso]]</f>
        <v>webinar "Praticando a sentença cível"</v>
      </c>
      <c r="F567" s="294">
        <f>Tabela3[[#This Row],[NENHUMA CLASSIFICAÇÃO COPILOT]]</f>
        <v>0</v>
      </c>
      <c r="G567">
        <f>Tabela3[[#This Row],[Capacitação em Direitos Humanos, Gênero, Raça e Etnia; e em Depoimento Especial" - 0148945-13.2024.8.16.6000]]</f>
        <v>0</v>
      </c>
      <c r="H567">
        <f>Tabela3[[#This Row],[Justiça Restaurativa - 0148919-15.2024.8.16.6000]]</f>
        <v>0</v>
      </c>
      <c r="I567">
        <f>Tabela3[[#This Row],[Capacitação de Facilitadores 0148959-94.2024.8.16.6000]]</f>
        <v>0</v>
      </c>
      <c r="J567">
        <f>Tabela3[[#This Row],[Acessibilidade e Inclusão - 0148938-21.2024.8.16.6000]]</f>
        <v>0</v>
      </c>
      <c r="K567">
        <f>Tabela3[[#This Row],[Política de Prevenção e Enfrentamento do Assédio Moral, do Assédio Sexual e da Discriminação.0148908-83.2024.8.16.6000]]</f>
        <v>0</v>
      </c>
      <c r="L567">
        <f>Tabela3[[#This Row],[SOCIOAMBIENTAL]]</f>
        <v>0</v>
      </c>
      <c r="M567">
        <f>Tabela3[[#This Row],[SUSTENTABILIDADE
https://portal.tjpr.jus.br/portletforms/frm.do?idFormulario=7430
0017859-16.2024.8.16.6000]]</f>
        <v>0</v>
      </c>
      <c r="N567">
        <f>Tabela3[[#This Row],[CURSO PARA MAGISTRADOS]]</f>
        <v>0</v>
      </c>
      <c r="O567">
        <f>Tabela3[[#This Row],[LIVRO DE REGISTRO]]</f>
        <v>0</v>
      </c>
      <c r="P567">
        <f>Tabela3[[#This Row],[DATA DO ULTIMO REGISTRO]]</f>
        <v>45308</v>
      </c>
      <c r="Q567">
        <f>Tabela3[[#This Row],[REG DE INSTRUTORES2]]</f>
        <v>0</v>
      </c>
      <c r="R567">
        <f>Tabela3[[#This Row],[REGISTRO DE INSTRUTORES NO SEI]]</f>
        <v>0</v>
      </c>
      <c r="S567">
        <f>Tabela3[[#This Row],[2021]]</f>
        <v>0</v>
      </c>
      <c r="T567">
        <f>Tabela3[[#This Row],[2022]]</f>
        <v>0</v>
      </c>
      <c r="U567">
        <f>Tabela3[[#This Row],[2023]]</f>
        <v>1</v>
      </c>
      <c r="V567">
        <f>Tabela3[[#This Row],[REGISTRO NO SEI/2024]]</f>
        <v>0</v>
      </c>
      <c r="W567">
        <f>Tabela3[[#This Row],[2024]]</f>
        <v>0</v>
      </c>
      <c r="X567">
        <f>Tabela3[[#This Row],[REGISTRO NO SEI/2025]]</f>
        <v>0</v>
      </c>
      <c r="Y567">
        <f>Tabela3[[#This Row],[TOTAL CERTIFICADOS EMITIDOS/2025]]</f>
        <v>0</v>
      </c>
      <c r="Z567">
        <f>Tabela3[[#This Row],[1º trim/2025]]</f>
        <v>0</v>
      </c>
      <c r="AA567">
        <f>Tabela3[[#This Row],[2º trim/2025]]</f>
        <v>0</v>
      </c>
      <c r="AB567">
        <f>Tabela3[[#This Row],[3º trim/2025]]</f>
        <v>0</v>
      </c>
      <c r="AC567">
        <f>Tabela3[[#This Row],[4º trim/2025]]</f>
        <v>0</v>
      </c>
    </row>
    <row r="568" spans="1:29" ht="30" x14ac:dyDescent="0.25">
      <c r="A568" s="293">
        <f>Tabela3[[#This Row],[MODALIDADE]]</f>
        <v>0</v>
      </c>
      <c r="B568" s="293">
        <f>Tabela3[[#This Row],[ID DA PLANILHA]]</f>
        <v>567</v>
      </c>
      <c r="C568" s="293">
        <f>Tabela3[[#This Row],[ANO]]</f>
        <v>2021</v>
      </c>
      <c r="D568" s="293" t="str">
        <f>Tabela3[[#This Row],[SEI]]</f>
        <v>0082395-41.2021.8.16.6000</v>
      </c>
      <c r="E568" s="294" t="str">
        <f>Tabela3[[#This Row],[NOME DO Curso]]</f>
        <v>1º INTELIJUD - Avaliação Psicológica e Laudo Social Apontamentos Sobre a Prática</v>
      </c>
      <c r="F568" s="294">
        <f>Tabela3[[#This Row],[NENHUMA CLASSIFICAÇÃO COPILOT]]</f>
        <v>0</v>
      </c>
      <c r="G568">
        <f>Tabela3[[#This Row],[Capacitação em Direitos Humanos, Gênero, Raça e Etnia; e em Depoimento Especial" - 0148945-13.2024.8.16.6000]]</f>
        <v>0</v>
      </c>
      <c r="H568">
        <f>Tabela3[[#This Row],[Justiça Restaurativa - 0148919-15.2024.8.16.6000]]</f>
        <v>0</v>
      </c>
      <c r="I568">
        <f>Tabela3[[#This Row],[Capacitação de Facilitadores 0148959-94.2024.8.16.6000]]</f>
        <v>0</v>
      </c>
      <c r="J568">
        <f>Tabela3[[#This Row],[Acessibilidade e Inclusão - 0148938-21.2024.8.16.6000]]</f>
        <v>0</v>
      </c>
      <c r="K568">
        <f>Tabela3[[#This Row],[Política de Prevenção e Enfrentamento do Assédio Moral, do Assédio Sexual e da Discriminação.0148908-83.2024.8.16.6000]]</f>
        <v>0</v>
      </c>
      <c r="L568">
        <f>Tabela3[[#This Row],[SOCIOAMBIENTAL]]</f>
        <v>0</v>
      </c>
      <c r="M568">
        <f>Tabela3[[#This Row],[SUSTENTABILIDADE
https://portal.tjpr.jus.br/portletforms/frm.do?idFormulario=7430
0017859-16.2024.8.16.6000]]</f>
        <v>0</v>
      </c>
      <c r="N568">
        <f>Tabela3[[#This Row],[CURSO PARA MAGISTRADOS]]</f>
        <v>0</v>
      </c>
      <c r="O568">
        <f>Tabela3[[#This Row],[LIVRO DE REGISTRO]]</f>
        <v>0</v>
      </c>
      <c r="P568">
        <f>Tabela3[[#This Row],[DATA DO ULTIMO REGISTRO]]</f>
        <v>44770</v>
      </c>
      <c r="Q568">
        <f>Tabela3[[#This Row],[REG DE INSTRUTORES2]]</f>
        <v>0</v>
      </c>
      <c r="R568">
        <f>Tabela3[[#This Row],[REGISTRO DE INSTRUTORES NO SEI]]</f>
        <v>0</v>
      </c>
      <c r="S568">
        <f>Tabela3[[#This Row],[2021]]</f>
        <v>0</v>
      </c>
      <c r="T568">
        <f>Tabela3[[#This Row],[2022]]</f>
        <v>0</v>
      </c>
      <c r="U568">
        <f>Tabela3[[#This Row],[2023]]</f>
        <v>0</v>
      </c>
      <c r="V568">
        <f>Tabela3[[#This Row],[REGISTRO NO SEI/2024]]</f>
        <v>0</v>
      </c>
      <c r="W568">
        <f>Tabela3[[#This Row],[2024]]</f>
        <v>0</v>
      </c>
      <c r="X568">
        <f>Tabela3[[#This Row],[REGISTRO NO SEI/2025]]</f>
        <v>0</v>
      </c>
      <c r="Y568">
        <f>Tabela3[[#This Row],[TOTAL CERTIFICADOS EMITIDOS/2025]]</f>
        <v>0</v>
      </c>
      <c r="Z568">
        <f>Tabela3[[#This Row],[1º trim/2025]]</f>
        <v>0</v>
      </c>
      <c r="AA568">
        <f>Tabela3[[#This Row],[2º trim/2025]]</f>
        <v>0</v>
      </c>
      <c r="AB568">
        <f>Tabela3[[#This Row],[3º trim/2025]]</f>
        <v>0</v>
      </c>
      <c r="AC568">
        <f>Tabela3[[#This Row],[4º trim/2025]]</f>
        <v>0</v>
      </c>
    </row>
    <row r="569" spans="1:29" x14ac:dyDescent="0.25">
      <c r="A569" s="293">
        <f>Tabela3[[#This Row],[MODALIDADE]]</f>
        <v>0</v>
      </c>
      <c r="B569" s="293">
        <f>Tabela3[[#This Row],[ID DA PLANILHA]]</f>
        <v>568</v>
      </c>
      <c r="C569" s="293">
        <f>Tabela3[[#This Row],[ANO]]</f>
        <v>2021</v>
      </c>
      <c r="D569" s="293" t="str">
        <f>Tabela3[[#This Row],[SEI]]</f>
        <v>0082395-41.2021.8.16.6000</v>
      </c>
      <c r="E569" s="294" t="str">
        <f>Tabela3[[#This Row],[NOME DO Curso]]</f>
        <v>1º INTELIJUD – Ciclo de Integração de Altos Estudos do Judiciário</v>
      </c>
      <c r="F569" s="294">
        <f>Tabela3[[#This Row],[NENHUMA CLASSIFICAÇÃO COPILOT]]</f>
        <v>0</v>
      </c>
      <c r="G569">
        <f>Tabela3[[#This Row],[Capacitação em Direitos Humanos, Gênero, Raça e Etnia; e em Depoimento Especial" - 0148945-13.2024.8.16.6000]]</f>
        <v>0</v>
      </c>
      <c r="H569">
        <f>Tabela3[[#This Row],[Justiça Restaurativa - 0148919-15.2024.8.16.6000]]</f>
        <v>0</v>
      </c>
      <c r="I569">
        <f>Tabela3[[#This Row],[Capacitação de Facilitadores 0148959-94.2024.8.16.6000]]</f>
        <v>0</v>
      </c>
      <c r="J569">
        <f>Tabela3[[#This Row],[Acessibilidade e Inclusão - 0148938-21.2024.8.16.6000]]</f>
        <v>0</v>
      </c>
      <c r="K569">
        <f>Tabela3[[#This Row],[Política de Prevenção e Enfrentamento do Assédio Moral, do Assédio Sexual e da Discriminação.0148908-83.2024.8.16.6000]]</f>
        <v>0</v>
      </c>
      <c r="L569">
        <f>Tabela3[[#This Row],[SOCIOAMBIENTAL]]</f>
        <v>0</v>
      </c>
      <c r="M569">
        <f>Tabela3[[#This Row],[SUSTENTABILIDADE
https://portal.tjpr.jus.br/portletforms/frm.do?idFormulario=7430
0017859-16.2024.8.16.6000]]</f>
        <v>0</v>
      </c>
      <c r="N569">
        <f>Tabela3[[#This Row],[CURSO PARA MAGISTRADOS]]</f>
        <v>0</v>
      </c>
      <c r="O569">
        <f>Tabela3[[#This Row],[LIVRO DE REGISTRO]]</f>
        <v>0</v>
      </c>
      <c r="P569">
        <f>Tabela3[[#This Row],[DATA DO ULTIMO REGISTRO]]</f>
        <v>45510.860543981493</v>
      </c>
      <c r="Q569">
        <f>Tabela3[[#This Row],[REG DE INSTRUTORES2]]</f>
        <v>0</v>
      </c>
      <c r="R569">
        <f>Tabela3[[#This Row],[REGISTRO DE INSTRUTORES NO SEI]]</f>
        <v>0</v>
      </c>
      <c r="S569">
        <f>Tabela3[[#This Row],[2021]]</f>
        <v>0</v>
      </c>
      <c r="T569">
        <f>Tabela3[[#This Row],[2022]]</f>
        <v>0</v>
      </c>
      <c r="U569">
        <f>Tabela3[[#This Row],[2023]]</f>
        <v>0</v>
      </c>
      <c r="V569">
        <f>Tabela3[[#This Row],[REGISTRO NO SEI/2024]]</f>
        <v>0</v>
      </c>
      <c r="W569">
        <f>Tabela3[[#This Row],[2024]]</f>
        <v>0</v>
      </c>
      <c r="X569">
        <f>Tabela3[[#This Row],[REGISTRO NO SEI/2025]]</f>
        <v>0</v>
      </c>
      <c r="Y569">
        <f>Tabela3[[#This Row],[TOTAL CERTIFICADOS EMITIDOS/2025]]</f>
        <v>0</v>
      </c>
      <c r="Z569">
        <f>Tabela3[[#This Row],[1º trim/2025]]</f>
        <v>0</v>
      </c>
      <c r="AA569">
        <f>Tabela3[[#This Row],[2º trim/2025]]</f>
        <v>0</v>
      </c>
      <c r="AB569">
        <f>Tabela3[[#This Row],[3º trim/2025]]</f>
        <v>0</v>
      </c>
      <c r="AC569">
        <f>Tabela3[[#This Row],[4º trim/2025]]</f>
        <v>0</v>
      </c>
    </row>
    <row r="570" spans="1:29" x14ac:dyDescent="0.25">
      <c r="A570" s="293">
        <f>Tabela3[[#This Row],[MODALIDADE]]</f>
        <v>0</v>
      </c>
      <c r="B570" s="293">
        <f>Tabela3[[#This Row],[ID DA PLANILHA]]</f>
        <v>569</v>
      </c>
      <c r="C570" s="293">
        <f>Tabela3[[#This Row],[ANO]]</f>
        <v>2021</v>
      </c>
      <c r="D570" s="293" t="str">
        <f>Tabela3[[#This Row],[SEI]]</f>
        <v>0082395-41.2021.8.16.6000</v>
      </c>
      <c r="E570" s="294" t="str">
        <f>Tabela3[[#This Row],[NOME DO Curso]]</f>
        <v>1º INTELIJUD - Judiciário e Tecnologia: Presente e Futuro</v>
      </c>
      <c r="F570" s="294">
        <f>Tabela3[[#This Row],[NENHUMA CLASSIFICAÇÃO COPILOT]]</f>
        <v>0</v>
      </c>
      <c r="G570">
        <f>Tabela3[[#This Row],[Capacitação em Direitos Humanos, Gênero, Raça e Etnia; e em Depoimento Especial" - 0148945-13.2024.8.16.6000]]</f>
        <v>0</v>
      </c>
      <c r="H570">
        <f>Tabela3[[#This Row],[Justiça Restaurativa - 0148919-15.2024.8.16.6000]]</f>
        <v>0</v>
      </c>
      <c r="I570">
        <f>Tabela3[[#This Row],[Capacitação de Facilitadores 0148959-94.2024.8.16.6000]]</f>
        <v>0</v>
      </c>
      <c r="J570">
        <f>Tabela3[[#This Row],[Acessibilidade e Inclusão - 0148938-21.2024.8.16.6000]]</f>
        <v>0</v>
      </c>
      <c r="K570">
        <f>Tabela3[[#This Row],[Política de Prevenção e Enfrentamento do Assédio Moral, do Assédio Sexual e da Discriminação.0148908-83.2024.8.16.6000]]</f>
        <v>0</v>
      </c>
      <c r="L570">
        <f>Tabela3[[#This Row],[SOCIOAMBIENTAL]]</f>
        <v>0</v>
      </c>
      <c r="M570">
        <f>Tabela3[[#This Row],[SUSTENTABILIDADE
https://portal.tjpr.jus.br/portletforms/frm.do?idFormulario=7430
0017859-16.2024.8.16.6000]]</f>
        <v>0</v>
      </c>
      <c r="N570">
        <f>Tabela3[[#This Row],[CURSO PARA MAGISTRADOS]]</f>
        <v>0</v>
      </c>
      <c r="O570">
        <f>Tabela3[[#This Row],[LIVRO DE REGISTRO]]</f>
        <v>0</v>
      </c>
      <c r="P570">
        <f>Tabela3[[#This Row],[DATA DO ULTIMO REGISTRO]]</f>
        <v>44770</v>
      </c>
      <c r="Q570">
        <f>Tabela3[[#This Row],[REG DE INSTRUTORES2]]</f>
        <v>0</v>
      </c>
      <c r="R570">
        <f>Tabela3[[#This Row],[REGISTRO DE INSTRUTORES NO SEI]]</f>
        <v>0</v>
      </c>
      <c r="S570">
        <f>Tabela3[[#This Row],[2021]]</f>
        <v>0</v>
      </c>
      <c r="T570">
        <f>Tabela3[[#This Row],[2022]]</f>
        <v>0</v>
      </c>
      <c r="U570">
        <f>Tabela3[[#This Row],[2023]]</f>
        <v>0</v>
      </c>
      <c r="V570">
        <f>Tabela3[[#This Row],[REGISTRO NO SEI/2024]]</f>
        <v>0</v>
      </c>
      <c r="W570">
        <f>Tabela3[[#This Row],[2024]]</f>
        <v>0</v>
      </c>
      <c r="X570">
        <f>Tabela3[[#This Row],[REGISTRO NO SEI/2025]]</f>
        <v>0</v>
      </c>
      <c r="Y570">
        <f>Tabela3[[#This Row],[TOTAL CERTIFICADOS EMITIDOS/2025]]</f>
        <v>0</v>
      </c>
      <c r="Z570">
        <f>Tabela3[[#This Row],[1º trim/2025]]</f>
        <v>0</v>
      </c>
      <c r="AA570">
        <f>Tabela3[[#This Row],[2º trim/2025]]</f>
        <v>0</v>
      </c>
      <c r="AB570">
        <f>Tabela3[[#This Row],[3º trim/2025]]</f>
        <v>0</v>
      </c>
      <c r="AC570">
        <f>Tabela3[[#This Row],[4º trim/2025]]</f>
        <v>0</v>
      </c>
    </row>
    <row r="571" spans="1:29" ht="30" x14ac:dyDescent="0.25">
      <c r="A571" s="293">
        <f>Tabela3[[#This Row],[MODALIDADE]]</f>
        <v>0</v>
      </c>
      <c r="B571" s="293">
        <f>Tabela3[[#This Row],[ID DA PLANILHA]]</f>
        <v>570</v>
      </c>
      <c r="C571" s="293">
        <f>Tabela3[[#This Row],[ANO]]</f>
        <v>2021</v>
      </c>
      <c r="D571" s="293" t="str">
        <f>Tabela3[[#This Row],[SEI]]</f>
        <v>0082395-41.2021.8.16.6000</v>
      </c>
      <c r="E571" s="294" t="str">
        <f>Tabela3[[#This Row],[NOME DO Curso]]</f>
        <v>1º INTELIJUD - Proteção da Infância: Aspectos Práticos do Depoimento Especial</v>
      </c>
      <c r="F571" s="294">
        <f>Tabela3[[#This Row],[NENHUMA CLASSIFICAÇÃO COPILOT]]</f>
        <v>0</v>
      </c>
      <c r="G571" t="str">
        <f>Tabela3[[#This Row],[Capacitação em Direitos Humanos, Gênero, Raça e Etnia; e em Depoimento Especial" - 0148945-13.2024.8.16.6000]]</f>
        <v>Depoimento especial</v>
      </c>
      <c r="H571">
        <f>Tabela3[[#This Row],[Justiça Restaurativa - 0148919-15.2024.8.16.6000]]</f>
        <v>0</v>
      </c>
      <c r="I571">
        <f>Tabela3[[#This Row],[Capacitação de Facilitadores 0148959-94.2024.8.16.6000]]</f>
        <v>0</v>
      </c>
      <c r="J571">
        <f>Tabela3[[#This Row],[Acessibilidade e Inclusão - 0148938-21.2024.8.16.6000]]</f>
        <v>0</v>
      </c>
      <c r="K571">
        <f>Tabela3[[#This Row],[Política de Prevenção e Enfrentamento do Assédio Moral, do Assédio Sexual e da Discriminação.0148908-83.2024.8.16.6000]]</f>
        <v>0</v>
      </c>
      <c r="L571">
        <f>Tabela3[[#This Row],[SOCIOAMBIENTAL]]</f>
        <v>0</v>
      </c>
      <c r="M571">
        <f>Tabela3[[#This Row],[SUSTENTABILIDADE
https://portal.tjpr.jus.br/portletforms/frm.do?idFormulario=7430
0017859-16.2024.8.16.6000]]</f>
        <v>0</v>
      </c>
      <c r="N571">
        <f>Tabela3[[#This Row],[CURSO PARA MAGISTRADOS]]</f>
        <v>0</v>
      </c>
      <c r="O571">
        <f>Tabela3[[#This Row],[LIVRO DE REGISTRO]]</f>
        <v>0</v>
      </c>
      <c r="P571">
        <f>Tabela3[[#This Row],[DATA DO ULTIMO REGISTRO]]</f>
        <v>44770</v>
      </c>
      <c r="Q571">
        <f>Tabela3[[#This Row],[REG DE INSTRUTORES2]]</f>
        <v>0</v>
      </c>
      <c r="R571">
        <f>Tabela3[[#This Row],[REGISTRO DE INSTRUTORES NO SEI]]</f>
        <v>0</v>
      </c>
      <c r="S571">
        <f>Tabela3[[#This Row],[2021]]</f>
        <v>0</v>
      </c>
      <c r="T571">
        <f>Tabela3[[#This Row],[2022]]</f>
        <v>0</v>
      </c>
      <c r="U571">
        <f>Tabela3[[#This Row],[2023]]</f>
        <v>0</v>
      </c>
      <c r="V571">
        <f>Tabela3[[#This Row],[REGISTRO NO SEI/2024]]</f>
        <v>0</v>
      </c>
      <c r="W571">
        <f>Tabela3[[#This Row],[2024]]</f>
        <v>0</v>
      </c>
      <c r="X571">
        <f>Tabela3[[#This Row],[REGISTRO NO SEI/2025]]</f>
        <v>0</v>
      </c>
      <c r="Y571">
        <f>Tabela3[[#This Row],[TOTAL CERTIFICADOS EMITIDOS/2025]]</f>
        <v>0</v>
      </c>
      <c r="Z571">
        <f>Tabela3[[#This Row],[1º trim/2025]]</f>
        <v>0</v>
      </c>
      <c r="AA571">
        <f>Tabela3[[#This Row],[2º trim/2025]]</f>
        <v>0</v>
      </c>
      <c r="AB571">
        <f>Tabela3[[#This Row],[3º trim/2025]]</f>
        <v>0</v>
      </c>
      <c r="AC571">
        <f>Tabela3[[#This Row],[4º trim/2025]]</f>
        <v>0</v>
      </c>
    </row>
    <row r="572" spans="1:29" x14ac:dyDescent="0.25">
      <c r="A572" s="293">
        <f>Tabela3[[#This Row],[MODALIDADE]]</f>
        <v>0</v>
      </c>
      <c r="B572" s="293">
        <f>Tabela3[[#This Row],[ID DA PLANILHA]]</f>
        <v>571</v>
      </c>
      <c r="C572" s="293">
        <f>Tabela3[[#This Row],[ANO]]</f>
        <v>2021</v>
      </c>
      <c r="D572" s="293" t="str">
        <f>Tabela3[[#This Row],[SEI]]</f>
        <v>0082799-92.2021.8.16.600</v>
      </c>
      <c r="E572" s="294" t="str">
        <f>Tabela3[[#This Row],[NOME DO Curso]]</f>
        <v>live "Tirando suas articulações da quarentena"</v>
      </c>
      <c r="F572" s="294">
        <f>Tabela3[[#This Row],[NENHUMA CLASSIFICAÇÃO COPILOT]]</f>
        <v>0</v>
      </c>
      <c r="G572">
        <f>Tabela3[[#This Row],[Capacitação em Direitos Humanos, Gênero, Raça e Etnia; e em Depoimento Especial" - 0148945-13.2024.8.16.6000]]</f>
        <v>0</v>
      </c>
      <c r="H572">
        <f>Tabela3[[#This Row],[Justiça Restaurativa - 0148919-15.2024.8.16.6000]]</f>
        <v>0</v>
      </c>
      <c r="I572">
        <f>Tabela3[[#This Row],[Capacitação de Facilitadores 0148959-94.2024.8.16.6000]]</f>
        <v>0</v>
      </c>
      <c r="J572">
        <f>Tabela3[[#This Row],[Acessibilidade e Inclusão - 0148938-21.2024.8.16.6000]]</f>
        <v>0</v>
      </c>
      <c r="K572">
        <f>Tabela3[[#This Row],[Política de Prevenção e Enfrentamento do Assédio Moral, do Assédio Sexual e da Discriminação.0148908-83.2024.8.16.6000]]</f>
        <v>0</v>
      </c>
      <c r="L572">
        <f>Tabela3[[#This Row],[SOCIOAMBIENTAL]]</f>
        <v>0</v>
      </c>
      <c r="M572">
        <f>Tabela3[[#This Row],[SUSTENTABILIDADE
https://portal.tjpr.jus.br/portletforms/frm.do?idFormulario=7430
0017859-16.2024.8.16.6000]]</f>
        <v>0</v>
      </c>
      <c r="N572">
        <f>Tabela3[[#This Row],[CURSO PARA MAGISTRADOS]]</f>
        <v>0</v>
      </c>
      <c r="O572">
        <f>Tabela3[[#This Row],[LIVRO DE REGISTRO]]</f>
        <v>0</v>
      </c>
      <c r="P572">
        <f>Tabela3[[#This Row],[DATA DO ULTIMO REGISTRO]]</f>
        <v>44419</v>
      </c>
      <c r="Q572">
        <f>Tabela3[[#This Row],[REG DE INSTRUTORES2]]</f>
        <v>0</v>
      </c>
      <c r="R572">
        <f>Tabela3[[#This Row],[REGISTRO DE INSTRUTORES NO SEI]]</f>
        <v>0</v>
      </c>
      <c r="S572">
        <f>Tabela3[[#This Row],[2021]]</f>
        <v>0</v>
      </c>
      <c r="T572">
        <f>Tabela3[[#This Row],[2022]]</f>
        <v>0</v>
      </c>
      <c r="U572">
        <f>Tabela3[[#This Row],[2023]]</f>
        <v>0</v>
      </c>
      <c r="V572">
        <f>Tabela3[[#This Row],[REGISTRO NO SEI/2024]]</f>
        <v>0</v>
      </c>
      <c r="W572">
        <f>Tabela3[[#This Row],[2024]]</f>
        <v>0</v>
      </c>
      <c r="X572">
        <f>Tabela3[[#This Row],[REGISTRO NO SEI/2025]]</f>
        <v>0</v>
      </c>
      <c r="Y572">
        <f>Tabela3[[#This Row],[TOTAL CERTIFICADOS EMITIDOS/2025]]</f>
        <v>0</v>
      </c>
      <c r="Z572">
        <f>Tabela3[[#This Row],[1º trim/2025]]</f>
        <v>0</v>
      </c>
      <c r="AA572">
        <f>Tabela3[[#This Row],[2º trim/2025]]</f>
        <v>0</v>
      </c>
      <c r="AB572">
        <f>Tabela3[[#This Row],[3º trim/2025]]</f>
        <v>0</v>
      </c>
      <c r="AC572">
        <f>Tabela3[[#This Row],[4º trim/2025]]</f>
        <v>0</v>
      </c>
    </row>
    <row r="573" spans="1:29" ht="30" x14ac:dyDescent="0.25">
      <c r="A573" s="293">
        <f>Tabela3[[#This Row],[MODALIDADE]]</f>
        <v>0</v>
      </c>
      <c r="B573" s="293">
        <f>Tabela3[[#This Row],[ID DA PLANILHA]]</f>
        <v>572</v>
      </c>
      <c r="C573" s="293">
        <f>Tabela3[[#This Row],[ANO]]</f>
        <v>2021</v>
      </c>
      <c r="D573" s="293" t="str">
        <f>Tabela3[[#This Row],[SEI]]</f>
        <v>0085088-95.2021.8.16.6000</v>
      </c>
      <c r="E573" s="294" t="str">
        <f>Tabela3[[#This Row],[NOME DO Curso]]</f>
        <v>Curso Básico de Formação de Facilitadores em Processos Circulares – Círculos de Relacionamento - 01</v>
      </c>
      <c r="F573" s="294">
        <f>Tabela3[[#This Row],[NENHUMA CLASSIFICAÇÃO COPILOT]]</f>
        <v>0</v>
      </c>
      <c r="G573">
        <f>Tabela3[[#This Row],[Capacitação em Direitos Humanos, Gênero, Raça e Etnia; e em Depoimento Especial" - 0148945-13.2024.8.16.6000]]</f>
        <v>0</v>
      </c>
      <c r="H573" t="str">
        <f>Tabela3[[#This Row],[Justiça Restaurativa - 0148919-15.2024.8.16.6000]]</f>
        <v>SIM</v>
      </c>
      <c r="I573">
        <f>Tabela3[[#This Row],[Capacitação de Facilitadores 0148959-94.2024.8.16.6000]]</f>
        <v>0</v>
      </c>
      <c r="J573">
        <f>Tabela3[[#This Row],[Acessibilidade e Inclusão - 0148938-21.2024.8.16.6000]]</f>
        <v>0</v>
      </c>
      <c r="K573">
        <f>Tabela3[[#This Row],[Política de Prevenção e Enfrentamento do Assédio Moral, do Assédio Sexual e da Discriminação.0148908-83.2024.8.16.6000]]</f>
        <v>0</v>
      </c>
      <c r="L573">
        <f>Tabela3[[#This Row],[SOCIOAMBIENTAL]]</f>
        <v>0</v>
      </c>
      <c r="M573">
        <f>Tabela3[[#This Row],[SUSTENTABILIDADE
https://portal.tjpr.jus.br/portletforms/frm.do?idFormulario=7430
0017859-16.2024.8.16.6000]]</f>
        <v>0</v>
      </c>
      <c r="N573">
        <f>Tabela3[[#This Row],[CURSO PARA MAGISTRADOS]]</f>
        <v>0</v>
      </c>
      <c r="O573">
        <f>Tabela3[[#This Row],[LIVRO DE REGISTRO]]</f>
        <v>0</v>
      </c>
      <c r="P573">
        <f>Tabela3[[#This Row],[DATA DO ULTIMO REGISTRO]]</f>
        <v>44522</v>
      </c>
      <c r="Q573">
        <f>Tabela3[[#This Row],[REG DE INSTRUTORES2]]</f>
        <v>0</v>
      </c>
      <c r="R573">
        <f>Tabela3[[#This Row],[REGISTRO DE INSTRUTORES NO SEI]]</f>
        <v>0</v>
      </c>
      <c r="S573">
        <f>Tabela3[[#This Row],[2021]]</f>
        <v>0</v>
      </c>
      <c r="T573">
        <f>Tabela3[[#This Row],[2022]]</f>
        <v>0</v>
      </c>
      <c r="U573">
        <f>Tabela3[[#This Row],[2023]]</f>
        <v>0</v>
      </c>
      <c r="V573">
        <f>Tabela3[[#This Row],[REGISTRO NO SEI/2024]]</f>
        <v>0</v>
      </c>
      <c r="W573">
        <f>Tabela3[[#This Row],[2024]]</f>
        <v>0</v>
      </c>
      <c r="X573">
        <f>Tabela3[[#This Row],[REGISTRO NO SEI/2025]]</f>
        <v>0</v>
      </c>
      <c r="Y573">
        <f>Tabela3[[#This Row],[TOTAL CERTIFICADOS EMITIDOS/2025]]</f>
        <v>0</v>
      </c>
      <c r="Z573">
        <f>Tabela3[[#This Row],[1º trim/2025]]</f>
        <v>0</v>
      </c>
      <c r="AA573">
        <f>Tabela3[[#This Row],[2º trim/2025]]</f>
        <v>0</v>
      </c>
      <c r="AB573">
        <f>Tabela3[[#This Row],[3º trim/2025]]</f>
        <v>0</v>
      </c>
      <c r="AC573">
        <f>Tabela3[[#This Row],[4º trim/2025]]</f>
        <v>0</v>
      </c>
    </row>
    <row r="574" spans="1:29" ht="30" x14ac:dyDescent="0.25">
      <c r="A574" s="293">
        <f>Tabela3[[#This Row],[MODALIDADE]]</f>
        <v>0</v>
      </c>
      <c r="B574" s="293">
        <f>Tabela3[[#This Row],[ID DA PLANILHA]]</f>
        <v>573</v>
      </c>
      <c r="C574" s="293">
        <f>Tabela3[[#This Row],[ANO]]</f>
        <v>2021</v>
      </c>
      <c r="D574" s="293" t="str">
        <f>Tabela3[[#This Row],[SEI]]</f>
        <v>0085369-51.2021.8.16.6000</v>
      </c>
      <c r="E574" s="294" t="str">
        <f>Tabela3[[#This Row],[NOME DO Curso]]</f>
        <v>Curso Básico de Formação de Facilitadores em Processos Circulares – Círculos de Relacionamento - 02</v>
      </c>
      <c r="F574" s="294">
        <f>Tabela3[[#This Row],[NENHUMA CLASSIFICAÇÃO COPILOT]]</f>
        <v>0</v>
      </c>
      <c r="G574">
        <f>Tabela3[[#This Row],[Capacitação em Direitos Humanos, Gênero, Raça e Etnia; e em Depoimento Especial" - 0148945-13.2024.8.16.6000]]</f>
        <v>0</v>
      </c>
      <c r="H574" t="str">
        <f>Tabela3[[#This Row],[Justiça Restaurativa - 0148919-15.2024.8.16.6000]]</f>
        <v>SIM</v>
      </c>
      <c r="I574">
        <f>Tabela3[[#This Row],[Capacitação de Facilitadores 0148959-94.2024.8.16.6000]]</f>
        <v>0</v>
      </c>
      <c r="J574">
        <f>Tabela3[[#This Row],[Acessibilidade e Inclusão - 0148938-21.2024.8.16.6000]]</f>
        <v>0</v>
      </c>
      <c r="K574">
        <f>Tabela3[[#This Row],[Política de Prevenção e Enfrentamento do Assédio Moral, do Assédio Sexual e da Discriminação.0148908-83.2024.8.16.6000]]</f>
        <v>0</v>
      </c>
      <c r="L574">
        <f>Tabela3[[#This Row],[SOCIOAMBIENTAL]]</f>
        <v>0</v>
      </c>
      <c r="M574">
        <f>Tabela3[[#This Row],[SUSTENTABILIDADE
https://portal.tjpr.jus.br/portletforms/frm.do?idFormulario=7430
0017859-16.2024.8.16.6000]]</f>
        <v>0</v>
      </c>
      <c r="N574">
        <f>Tabela3[[#This Row],[CURSO PARA MAGISTRADOS]]</f>
        <v>0</v>
      </c>
      <c r="O574">
        <f>Tabela3[[#This Row],[LIVRO DE REGISTRO]]</f>
        <v>0</v>
      </c>
      <c r="P574">
        <f>Tabela3[[#This Row],[DATA DO ULTIMO REGISTRO]]</f>
        <v>44522</v>
      </c>
      <c r="Q574">
        <f>Tabela3[[#This Row],[REG DE INSTRUTORES2]]</f>
        <v>0</v>
      </c>
      <c r="R574">
        <f>Tabela3[[#This Row],[REGISTRO DE INSTRUTORES NO SEI]]</f>
        <v>0</v>
      </c>
      <c r="S574">
        <f>Tabela3[[#This Row],[2021]]</f>
        <v>0</v>
      </c>
      <c r="T574">
        <f>Tabela3[[#This Row],[2022]]</f>
        <v>0</v>
      </c>
      <c r="U574">
        <f>Tabela3[[#This Row],[2023]]</f>
        <v>0</v>
      </c>
      <c r="V574">
        <f>Tabela3[[#This Row],[REGISTRO NO SEI/2024]]</f>
        <v>0</v>
      </c>
      <c r="W574">
        <f>Tabela3[[#This Row],[2024]]</f>
        <v>0</v>
      </c>
      <c r="X574">
        <f>Tabela3[[#This Row],[REGISTRO NO SEI/2025]]</f>
        <v>0</v>
      </c>
      <c r="Y574">
        <f>Tabela3[[#This Row],[TOTAL CERTIFICADOS EMITIDOS/2025]]</f>
        <v>0</v>
      </c>
      <c r="Z574">
        <f>Tabela3[[#This Row],[1º trim/2025]]</f>
        <v>0</v>
      </c>
      <c r="AA574">
        <f>Tabela3[[#This Row],[2º trim/2025]]</f>
        <v>0</v>
      </c>
      <c r="AB574">
        <f>Tabela3[[#This Row],[3º trim/2025]]</f>
        <v>0</v>
      </c>
      <c r="AC574">
        <f>Tabela3[[#This Row],[4º trim/2025]]</f>
        <v>0</v>
      </c>
    </row>
    <row r="575" spans="1:29" x14ac:dyDescent="0.25">
      <c r="A575" s="293">
        <f>Tabela3[[#This Row],[MODALIDADE]]</f>
        <v>0</v>
      </c>
      <c r="B575" s="293">
        <f>Tabela3[[#This Row],[ID DA PLANILHA]]</f>
        <v>574</v>
      </c>
      <c r="C575" s="293">
        <f>Tabela3[[#This Row],[ANO]]</f>
        <v>2021</v>
      </c>
      <c r="D575" s="293" t="str">
        <f>Tabela3[[#This Row],[SEI]]</f>
        <v>0088700-75.2020.8.16.6000</v>
      </c>
      <c r="E575" s="294" t="str">
        <f>Tabela3[[#This Row],[NOME DO Curso]]</f>
        <v>live “A fundamentação das decisões judiciais"</v>
      </c>
      <c r="F575" s="294">
        <f>Tabela3[[#This Row],[NENHUMA CLASSIFICAÇÃO COPILOT]]</f>
        <v>0</v>
      </c>
      <c r="G575">
        <f>Tabela3[[#This Row],[Capacitação em Direitos Humanos, Gênero, Raça e Etnia; e em Depoimento Especial" - 0148945-13.2024.8.16.6000]]</f>
        <v>0</v>
      </c>
      <c r="H575">
        <f>Tabela3[[#This Row],[Justiça Restaurativa - 0148919-15.2024.8.16.6000]]</f>
        <v>0</v>
      </c>
      <c r="I575">
        <f>Tabela3[[#This Row],[Capacitação de Facilitadores 0148959-94.2024.8.16.6000]]</f>
        <v>0</v>
      </c>
      <c r="J575">
        <f>Tabela3[[#This Row],[Acessibilidade e Inclusão - 0148938-21.2024.8.16.6000]]</f>
        <v>0</v>
      </c>
      <c r="K575">
        <f>Tabela3[[#This Row],[Política de Prevenção e Enfrentamento do Assédio Moral, do Assédio Sexual e da Discriminação.0148908-83.2024.8.16.6000]]</f>
        <v>0</v>
      </c>
      <c r="L575">
        <f>Tabela3[[#This Row],[SOCIOAMBIENTAL]]</f>
        <v>0</v>
      </c>
      <c r="M575">
        <f>Tabela3[[#This Row],[SUSTENTABILIDADE
https://portal.tjpr.jus.br/portletforms/frm.do?idFormulario=7430
0017859-16.2024.8.16.6000]]</f>
        <v>0</v>
      </c>
      <c r="N575">
        <f>Tabela3[[#This Row],[CURSO PARA MAGISTRADOS]]</f>
        <v>0</v>
      </c>
      <c r="O575">
        <f>Tabela3[[#This Row],[LIVRO DE REGISTRO]]</f>
        <v>0</v>
      </c>
      <c r="P575">
        <f>Tabela3[[#This Row],[DATA DO ULTIMO REGISTRO]]</f>
        <v>44329</v>
      </c>
      <c r="Q575">
        <f>Tabela3[[#This Row],[REG DE INSTRUTORES2]]</f>
        <v>0</v>
      </c>
      <c r="R575">
        <f>Tabela3[[#This Row],[REGISTRO DE INSTRUTORES NO SEI]]</f>
        <v>0</v>
      </c>
      <c r="S575">
        <f>Tabela3[[#This Row],[2021]]</f>
        <v>0</v>
      </c>
      <c r="T575">
        <f>Tabela3[[#This Row],[2022]]</f>
        <v>0</v>
      </c>
      <c r="U575">
        <f>Tabela3[[#This Row],[2023]]</f>
        <v>0</v>
      </c>
      <c r="V575">
        <f>Tabela3[[#This Row],[REGISTRO NO SEI/2024]]</f>
        <v>0</v>
      </c>
      <c r="W575">
        <f>Tabela3[[#This Row],[2024]]</f>
        <v>0</v>
      </c>
      <c r="X575">
        <f>Tabela3[[#This Row],[REGISTRO NO SEI/2025]]</f>
        <v>0</v>
      </c>
      <c r="Y575">
        <f>Tabela3[[#This Row],[TOTAL CERTIFICADOS EMITIDOS/2025]]</f>
        <v>0</v>
      </c>
      <c r="Z575">
        <f>Tabela3[[#This Row],[1º trim/2025]]</f>
        <v>0</v>
      </c>
      <c r="AA575">
        <f>Tabela3[[#This Row],[2º trim/2025]]</f>
        <v>0</v>
      </c>
      <c r="AB575">
        <f>Tabela3[[#This Row],[3º trim/2025]]</f>
        <v>0</v>
      </c>
      <c r="AC575">
        <f>Tabela3[[#This Row],[4º trim/2025]]</f>
        <v>0</v>
      </c>
    </row>
    <row r="576" spans="1:29" x14ac:dyDescent="0.25">
      <c r="A576" s="293">
        <f>Tabela3[[#This Row],[MODALIDADE]]</f>
        <v>0</v>
      </c>
      <c r="B576" s="293">
        <f>Tabela3[[#This Row],[ID DA PLANILHA]]</f>
        <v>575</v>
      </c>
      <c r="C576" s="293">
        <f>Tabela3[[#This Row],[ANO]]</f>
        <v>2021</v>
      </c>
      <c r="D576" s="293" t="str">
        <f>Tabela3[[#This Row],[SEI]]</f>
        <v>0089170-72.2021.8.16.6000</v>
      </c>
      <c r="E576" s="294" t="str">
        <f>Tabela3[[#This Row],[NOME DO Curso]]</f>
        <v>webinar "Lei nº 14.181/2021 e sua análise quanto à tutela do débito"</v>
      </c>
      <c r="F576" s="294">
        <f>Tabela3[[#This Row],[NENHUMA CLASSIFICAÇÃO COPILOT]]</f>
        <v>0</v>
      </c>
      <c r="G576">
        <f>Tabela3[[#This Row],[Capacitação em Direitos Humanos, Gênero, Raça e Etnia; e em Depoimento Especial" - 0148945-13.2024.8.16.6000]]</f>
        <v>0</v>
      </c>
      <c r="H576">
        <f>Tabela3[[#This Row],[Justiça Restaurativa - 0148919-15.2024.8.16.6000]]</f>
        <v>0</v>
      </c>
      <c r="I576">
        <f>Tabela3[[#This Row],[Capacitação de Facilitadores 0148959-94.2024.8.16.6000]]</f>
        <v>0</v>
      </c>
      <c r="J576">
        <f>Tabela3[[#This Row],[Acessibilidade e Inclusão - 0148938-21.2024.8.16.6000]]</f>
        <v>0</v>
      </c>
      <c r="K576">
        <f>Tabela3[[#This Row],[Política de Prevenção e Enfrentamento do Assédio Moral, do Assédio Sexual e da Discriminação.0148908-83.2024.8.16.6000]]</f>
        <v>0</v>
      </c>
      <c r="L576">
        <f>Tabela3[[#This Row],[SOCIOAMBIENTAL]]</f>
        <v>0</v>
      </c>
      <c r="M576">
        <f>Tabela3[[#This Row],[SUSTENTABILIDADE
https://portal.tjpr.jus.br/portletforms/frm.do?idFormulario=7430
0017859-16.2024.8.16.6000]]</f>
        <v>0</v>
      </c>
      <c r="N576">
        <f>Tabela3[[#This Row],[CURSO PARA MAGISTRADOS]]</f>
        <v>0</v>
      </c>
      <c r="O576">
        <f>Tabela3[[#This Row],[LIVRO DE REGISTRO]]</f>
        <v>0</v>
      </c>
      <c r="P576">
        <f>Tabela3[[#This Row],[DATA DO ULTIMO REGISTRO]]</f>
        <v>44475</v>
      </c>
      <c r="Q576">
        <f>Tabela3[[#This Row],[REG DE INSTRUTORES2]]</f>
        <v>0</v>
      </c>
      <c r="R576">
        <f>Tabela3[[#This Row],[REGISTRO DE INSTRUTORES NO SEI]]</f>
        <v>0</v>
      </c>
      <c r="S576">
        <f>Tabela3[[#This Row],[2021]]</f>
        <v>0</v>
      </c>
      <c r="T576">
        <f>Tabela3[[#This Row],[2022]]</f>
        <v>0</v>
      </c>
      <c r="U576">
        <f>Tabela3[[#This Row],[2023]]</f>
        <v>0</v>
      </c>
      <c r="V576">
        <f>Tabela3[[#This Row],[REGISTRO NO SEI/2024]]</f>
        <v>0</v>
      </c>
      <c r="W576">
        <f>Tabela3[[#This Row],[2024]]</f>
        <v>0</v>
      </c>
      <c r="X576">
        <f>Tabela3[[#This Row],[REGISTRO NO SEI/2025]]</f>
        <v>0</v>
      </c>
      <c r="Y576">
        <f>Tabela3[[#This Row],[TOTAL CERTIFICADOS EMITIDOS/2025]]</f>
        <v>0</v>
      </c>
      <c r="Z576">
        <f>Tabela3[[#This Row],[1º trim/2025]]</f>
        <v>0</v>
      </c>
      <c r="AA576">
        <f>Tabela3[[#This Row],[2º trim/2025]]</f>
        <v>0</v>
      </c>
      <c r="AB576">
        <f>Tabela3[[#This Row],[3º trim/2025]]</f>
        <v>0</v>
      </c>
      <c r="AC576">
        <f>Tabela3[[#This Row],[4º trim/2025]]</f>
        <v>0</v>
      </c>
    </row>
    <row r="577" spans="1:29" ht="30" x14ac:dyDescent="0.25">
      <c r="A577" s="293">
        <f>Tabela3[[#This Row],[MODALIDADE]]</f>
        <v>0</v>
      </c>
      <c r="B577" s="293">
        <f>Tabela3[[#This Row],[ID DA PLANILHA]]</f>
        <v>576</v>
      </c>
      <c r="C577" s="293">
        <f>Tabela3[[#This Row],[ANO]]</f>
        <v>2021</v>
      </c>
      <c r="D577" s="293" t="str">
        <f>Tabela3[[#This Row],[SEI]]</f>
        <v>0090298-30.2021.8.16.6000</v>
      </c>
      <c r="E577" s="294" t="str">
        <f>Tabela3[[#This Row],[NOME DO Curso]]</f>
        <v>live " Boas Práticas na execução das medidas socioeducativas em meio aberto"</v>
      </c>
      <c r="F577" s="294">
        <f>Tabela3[[#This Row],[NENHUMA CLASSIFICAÇÃO COPILOT]]</f>
        <v>0</v>
      </c>
      <c r="G577">
        <f>Tabela3[[#This Row],[Capacitação em Direitos Humanos, Gênero, Raça e Etnia; e em Depoimento Especial" - 0148945-13.2024.8.16.6000]]</f>
        <v>0</v>
      </c>
      <c r="H577">
        <f>Tabela3[[#This Row],[Justiça Restaurativa - 0148919-15.2024.8.16.6000]]</f>
        <v>0</v>
      </c>
      <c r="I577">
        <f>Tabela3[[#This Row],[Capacitação de Facilitadores 0148959-94.2024.8.16.6000]]</f>
        <v>0</v>
      </c>
      <c r="J577">
        <f>Tabela3[[#This Row],[Acessibilidade e Inclusão - 0148938-21.2024.8.16.6000]]</f>
        <v>0</v>
      </c>
      <c r="K577">
        <f>Tabela3[[#This Row],[Política de Prevenção e Enfrentamento do Assédio Moral, do Assédio Sexual e da Discriminação.0148908-83.2024.8.16.6000]]</f>
        <v>0</v>
      </c>
      <c r="L577">
        <f>Tabela3[[#This Row],[SOCIOAMBIENTAL]]</f>
        <v>0</v>
      </c>
      <c r="M577">
        <f>Tabela3[[#This Row],[SUSTENTABILIDADE
https://portal.tjpr.jus.br/portletforms/frm.do?idFormulario=7430
0017859-16.2024.8.16.6000]]</f>
        <v>0</v>
      </c>
      <c r="N577">
        <f>Tabela3[[#This Row],[CURSO PARA MAGISTRADOS]]</f>
        <v>0</v>
      </c>
      <c r="O577">
        <f>Tabela3[[#This Row],[LIVRO DE REGISTRO]]</f>
        <v>0</v>
      </c>
      <c r="P577">
        <f>Tabela3[[#This Row],[DATA DO ULTIMO REGISTRO]]</f>
        <v>44463</v>
      </c>
      <c r="Q577">
        <f>Tabela3[[#This Row],[REG DE INSTRUTORES2]]</f>
        <v>0</v>
      </c>
      <c r="R577">
        <f>Tabela3[[#This Row],[REGISTRO DE INSTRUTORES NO SEI]]</f>
        <v>0</v>
      </c>
      <c r="S577">
        <f>Tabela3[[#This Row],[2021]]</f>
        <v>0</v>
      </c>
      <c r="T577">
        <f>Tabela3[[#This Row],[2022]]</f>
        <v>0</v>
      </c>
      <c r="U577">
        <f>Tabela3[[#This Row],[2023]]</f>
        <v>0</v>
      </c>
      <c r="V577">
        <f>Tabela3[[#This Row],[REGISTRO NO SEI/2024]]</f>
        <v>0</v>
      </c>
      <c r="W577">
        <f>Tabela3[[#This Row],[2024]]</f>
        <v>0</v>
      </c>
      <c r="X577">
        <f>Tabela3[[#This Row],[REGISTRO NO SEI/2025]]</f>
        <v>0</v>
      </c>
      <c r="Y577">
        <f>Tabela3[[#This Row],[TOTAL CERTIFICADOS EMITIDOS/2025]]</f>
        <v>0</v>
      </c>
      <c r="Z577">
        <f>Tabela3[[#This Row],[1º trim/2025]]</f>
        <v>0</v>
      </c>
      <c r="AA577">
        <f>Tabela3[[#This Row],[2º trim/2025]]</f>
        <v>0</v>
      </c>
      <c r="AB577">
        <f>Tabela3[[#This Row],[3º trim/2025]]</f>
        <v>0</v>
      </c>
      <c r="AC577">
        <f>Tabela3[[#This Row],[4º trim/2025]]</f>
        <v>0</v>
      </c>
    </row>
    <row r="578" spans="1:29" x14ac:dyDescent="0.25">
      <c r="A578" s="293">
        <f>Tabela3[[#This Row],[MODALIDADE]]</f>
        <v>0</v>
      </c>
      <c r="B578" s="293">
        <f>Tabela3[[#This Row],[ID DA PLANILHA]]</f>
        <v>577</v>
      </c>
      <c r="C578" s="293">
        <f>Tabela3[[#This Row],[ANO]]</f>
        <v>2021</v>
      </c>
      <c r="D578" s="293" t="str">
        <f>Tabela3[[#This Row],[SEI]]</f>
        <v>0090571-09.2021.8.16.6000</v>
      </c>
      <c r="E578" s="294" t="str">
        <f>Tabela3[[#This Row],[NOME DO Curso]]</f>
        <v>Sistema Nacional de Pareceres e Notas Técnicas (e-NatJus): como utilizá-lo?</v>
      </c>
      <c r="F578" s="294">
        <f>Tabela3[[#This Row],[NENHUMA CLASSIFICAÇÃO COPILOT]]</f>
        <v>0</v>
      </c>
      <c r="G578">
        <f>Tabela3[[#This Row],[Capacitação em Direitos Humanos, Gênero, Raça e Etnia; e em Depoimento Especial" - 0148945-13.2024.8.16.6000]]</f>
        <v>0</v>
      </c>
      <c r="H578">
        <f>Tabela3[[#This Row],[Justiça Restaurativa - 0148919-15.2024.8.16.6000]]</f>
        <v>0</v>
      </c>
      <c r="I578">
        <f>Tabela3[[#This Row],[Capacitação de Facilitadores 0148959-94.2024.8.16.6000]]</f>
        <v>0</v>
      </c>
      <c r="J578">
        <f>Tabela3[[#This Row],[Acessibilidade e Inclusão - 0148938-21.2024.8.16.6000]]</f>
        <v>0</v>
      </c>
      <c r="K578">
        <f>Tabela3[[#This Row],[Política de Prevenção e Enfrentamento do Assédio Moral, do Assédio Sexual e da Discriminação.0148908-83.2024.8.16.6000]]</f>
        <v>0</v>
      </c>
      <c r="L578">
        <f>Tabela3[[#This Row],[SOCIOAMBIENTAL]]</f>
        <v>0</v>
      </c>
      <c r="M578">
        <f>Tabela3[[#This Row],[SUSTENTABILIDADE
https://portal.tjpr.jus.br/portletforms/frm.do?idFormulario=7430
0017859-16.2024.8.16.6000]]</f>
        <v>0</v>
      </c>
      <c r="N578">
        <f>Tabela3[[#This Row],[CURSO PARA MAGISTRADOS]]</f>
        <v>0</v>
      </c>
      <c r="O578">
        <f>Tabela3[[#This Row],[LIVRO DE REGISTRO]]</f>
        <v>0</v>
      </c>
      <c r="P578">
        <f>Tabela3[[#This Row],[DATA DO ULTIMO REGISTRO]]</f>
        <v>44706</v>
      </c>
      <c r="Q578">
        <f>Tabela3[[#This Row],[REG DE INSTRUTORES2]]</f>
        <v>0</v>
      </c>
      <c r="R578">
        <f>Tabela3[[#This Row],[REGISTRO DE INSTRUTORES NO SEI]]</f>
        <v>0</v>
      </c>
      <c r="S578">
        <f>Tabela3[[#This Row],[2021]]</f>
        <v>0</v>
      </c>
      <c r="T578">
        <f>Tabela3[[#This Row],[2022]]</f>
        <v>81</v>
      </c>
      <c r="U578">
        <f>Tabela3[[#This Row],[2023]]</f>
        <v>0</v>
      </c>
      <c r="V578">
        <f>Tabela3[[#This Row],[REGISTRO NO SEI/2024]]</f>
        <v>0</v>
      </c>
      <c r="W578">
        <f>Tabela3[[#This Row],[2024]]</f>
        <v>0</v>
      </c>
      <c r="X578">
        <f>Tabela3[[#This Row],[REGISTRO NO SEI/2025]]</f>
        <v>0</v>
      </c>
      <c r="Y578">
        <f>Tabela3[[#This Row],[TOTAL CERTIFICADOS EMITIDOS/2025]]</f>
        <v>0</v>
      </c>
      <c r="Z578">
        <f>Tabela3[[#This Row],[1º trim/2025]]</f>
        <v>0</v>
      </c>
      <c r="AA578">
        <f>Tabela3[[#This Row],[2º trim/2025]]</f>
        <v>0</v>
      </c>
      <c r="AB578">
        <f>Tabela3[[#This Row],[3º trim/2025]]</f>
        <v>0</v>
      </c>
      <c r="AC578">
        <f>Tabela3[[#This Row],[4º trim/2025]]</f>
        <v>0</v>
      </c>
    </row>
    <row r="579" spans="1:29" x14ac:dyDescent="0.25">
      <c r="A579" s="293" t="str">
        <f>Tabela3[[#This Row],[MODALIDADE]]</f>
        <v>autoinstrucional</v>
      </c>
      <c r="B579" s="293">
        <f>Tabela3[[#This Row],[ID DA PLANILHA]]</f>
        <v>578</v>
      </c>
      <c r="C579" s="293">
        <f>Tabela3[[#This Row],[ANO]]</f>
        <v>2021</v>
      </c>
      <c r="D579" s="293" t="str">
        <f>Tabela3[[#This Row],[SEI]]</f>
        <v>0092653-13.2021.8.16.6000</v>
      </c>
      <c r="E579" s="294" t="str">
        <f>Tabela3[[#This Row],[NOME DO Curso]]</f>
        <v>Avaliação de Imóveis para Oficiais de Justiça e Cumpridores de Mandados</v>
      </c>
      <c r="F579" s="294" t="str">
        <f>Tabela3[[#This Row],[NENHUMA CLASSIFICAÇÃO COPILOT]]</f>
        <v>COPILOT</v>
      </c>
      <c r="G579">
        <f>Tabela3[[#This Row],[Capacitação em Direitos Humanos, Gênero, Raça e Etnia; e em Depoimento Especial" - 0148945-13.2024.8.16.6000]]</f>
        <v>0</v>
      </c>
      <c r="H579">
        <f>Tabela3[[#This Row],[Justiça Restaurativa - 0148919-15.2024.8.16.6000]]</f>
        <v>0</v>
      </c>
      <c r="I579">
        <f>Tabela3[[#This Row],[Capacitação de Facilitadores 0148959-94.2024.8.16.6000]]</f>
        <v>0</v>
      </c>
      <c r="J579">
        <f>Tabela3[[#This Row],[Acessibilidade e Inclusão - 0148938-21.2024.8.16.6000]]</f>
        <v>0</v>
      </c>
      <c r="K579">
        <f>Tabela3[[#This Row],[Política de Prevenção e Enfrentamento do Assédio Moral, do Assédio Sexual e da Discriminação.0148908-83.2024.8.16.6000]]</f>
        <v>0</v>
      </c>
      <c r="L579">
        <f>Tabela3[[#This Row],[SOCIOAMBIENTAL]]</f>
        <v>0</v>
      </c>
      <c r="M579">
        <f>Tabela3[[#This Row],[SUSTENTABILIDADE
https://portal.tjpr.jus.br/portletforms/frm.do?idFormulario=7430
0017859-16.2024.8.16.6000]]</f>
        <v>0</v>
      </c>
      <c r="N579">
        <f>Tabela3[[#This Row],[CURSO PARA MAGISTRADOS]]</f>
        <v>0</v>
      </c>
      <c r="O579" t="str">
        <f>Tabela3[[#This Row],[LIVRO DE REGISTRO]]</f>
        <v>1 - LISTA GERAL_2020 A ...</v>
      </c>
      <c r="P579">
        <f>Tabela3[[#This Row],[DATA DO ULTIMO REGISTRO]]</f>
        <v>45735</v>
      </c>
      <c r="Q579">
        <f>Tabela3[[#This Row],[REG DE INSTRUTORES2]]</f>
        <v>0</v>
      </c>
      <c r="R579">
        <f>Tabela3[[#This Row],[REGISTRO DE INSTRUTORES NO SEI]]</f>
        <v>0</v>
      </c>
      <c r="S579">
        <f>Tabela3[[#This Row],[2021]]</f>
        <v>108</v>
      </c>
      <c r="T579">
        <f>Tabela3[[#This Row],[2022]]</f>
        <v>514</v>
      </c>
      <c r="U579">
        <f>Tabela3[[#This Row],[2023]]</f>
        <v>130</v>
      </c>
      <c r="V579" t="str">
        <f>Tabela3[[#This Row],[REGISTRO NO SEI/2024]]</f>
        <v>Livro Registro_2024 (11338267)</v>
      </c>
      <c r="W579">
        <f>Tabela3[[#This Row],[2024]]</f>
        <v>326</v>
      </c>
      <c r="X579">
        <f>Tabela3[[#This Row],[REGISTRO NO SEI/2025]]</f>
        <v>0</v>
      </c>
      <c r="Y579">
        <f>Tabela3[[#This Row],[TOTAL CERTIFICADOS EMITIDOS/2025]]</f>
        <v>8</v>
      </c>
      <c r="Z579">
        <f>Tabela3[[#This Row],[1º trim/2025]]</f>
        <v>8</v>
      </c>
      <c r="AA579">
        <f>Tabela3[[#This Row],[2º trim/2025]]</f>
        <v>0</v>
      </c>
      <c r="AB579">
        <f>Tabela3[[#This Row],[3º trim/2025]]</f>
        <v>0</v>
      </c>
      <c r="AC579">
        <f>Tabela3[[#This Row],[4º trim/2025]]</f>
        <v>0</v>
      </c>
    </row>
    <row r="580" spans="1:29" ht="30" x14ac:dyDescent="0.25">
      <c r="A580" s="293">
        <f>Tabela3[[#This Row],[MODALIDADE]]</f>
        <v>0</v>
      </c>
      <c r="B580" s="293">
        <f>Tabela3[[#This Row],[ID DA PLANILHA]]</f>
        <v>579</v>
      </c>
      <c r="C580" s="293">
        <f>Tabela3[[#This Row],[ANO]]</f>
        <v>2021</v>
      </c>
      <c r="D580" s="293" t="str">
        <f>Tabela3[[#This Row],[SEI]]</f>
        <v>0095021-29.2020.8.16.6000</v>
      </c>
      <c r="E580" s="294" t="str">
        <f>Tabela3[[#This Row],[NOME DO Curso]]</f>
        <v>live “As implicações da Lei Geral de Proteção de Dados Pessoais no Tribunal de Justiça do Paraná”</v>
      </c>
      <c r="F580" s="294">
        <f>Tabela3[[#This Row],[NENHUMA CLASSIFICAÇÃO COPILOT]]</f>
        <v>0</v>
      </c>
      <c r="G580">
        <f>Tabela3[[#This Row],[Capacitação em Direitos Humanos, Gênero, Raça e Etnia; e em Depoimento Especial" - 0148945-13.2024.8.16.6000]]</f>
        <v>0</v>
      </c>
      <c r="H580">
        <f>Tabela3[[#This Row],[Justiça Restaurativa - 0148919-15.2024.8.16.6000]]</f>
        <v>0</v>
      </c>
      <c r="I580">
        <f>Tabela3[[#This Row],[Capacitação de Facilitadores 0148959-94.2024.8.16.6000]]</f>
        <v>0</v>
      </c>
      <c r="J580">
        <f>Tabela3[[#This Row],[Acessibilidade e Inclusão - 0148938-21.2024.8.16.6000]]</f>
        <v>0</v>
      </c>
      <c r="K580">
        <f>Tabela3[[#This Row],[Política de Prevenção e Enfrentamento do Assédio Moral, do Assédio Sexual e da Discriminação.0148908-83.2024.8.16.6000]]</f>
        <v>0</v>
      </c>
      <c r="L580">
        <f>Tabela3[[#This Row],[SOCIOAMBIENTAL]]</f>
        <v>0</v>
      </c>
      <c r="M580">
        <f>Tabela3[[#This Row],[SUSTENTABILIDADE
https://portal.tjpr.jus.br/portletforms/frm.do?idFormulario=7430
0017859-16.2024.8.16.6000]]</f>
        <v>0</v>
      </c>
      <c r="N580">
        <f>Tabela3[[#This Row],[CURSO PARA MAGISTRADOS]]</f>
        <v>0</v>
      </c>
      <c r="O580">
        <f>Tabela3[[#This Row],[LIVRO DE REGISTRO]]</f>
        <v>0</v>
      </c>
      <c r="P580">
        <f>Tabela3[[#This Row],[DATA DO ULTIMO REGISTRO]]</f>
        <v>44330</v>
      </c>
      <c r="Q580">
        <f>Tabela3[[#This Row],[REG DE INSTRUTORES2]]</f>
        <v>0</v>
      </c>
      <c r="R580">
        <f>Tabela3[[#This Row],[REGISTRO DE INSTRUTORES NO SEI]]</f>
        <v>0</v>
      </c>
      <c r="S580">
        <f>Tabela3[[#This Row],[2021]]</f>
        <v>0</v>
      </c>
      <c r="T580">
        <f>Tabela3[[#This Row],[2022]]</f>
        <v>0</v>
      </c>
      <c r="U580" t="e">
        <f>Tabela3[[#This Row],[2023]]</f>
        <v>#VALUE!</v>
      </c>
      <c r="V580">
        <f>Tabela3[[#This Row],[REGISTRO NO SEI/2024]]</f>
        <v>0</v>
      </c>
      <c r="W580">
        <f>Tabela3[[#This Row],[2024]]</f>
        <v>0</v>
      </c>
      <c r="X580">
        <f>Tabela3[[#This Row],[REGISTRO NO SEI/2025]]</f>
        <v>0</v>
      </c>
      <c r="Y580">
        <f>Tabela3[[#This Row],[TOTAL CERTIFICADOS EMITIDOS/2025]]</f>
        <v>0</v>
      </c>
      <c r="Z580">
        <f>Tabela3[[#This Row],[1º trim/2025]]</f>
        <v>0</v>
      </c>
      <c r="AA580">
        <f>Tabela3[[#This Row],[2º trim/2025]]</f>
        <v>0</v>
      </c>
      <c r="AB580">
        <f>Tabela3[[#This Row],[3º trim/2025]]</f>
        <v>0</v>
      </c>
      <c r="AC580">
        <f>Tabela3[[#This Row],[4º trim/2025]]</f>
        <v>0</v>
      </c>
    </row>
    <row r="581" spans="1:29" ht="30" x14ac:dyDescent="0.25">
      <c r="A581" s="293">
        <f>Tabela3[[#This Row],[MODALIDADE]]</f>
        <v>0</v>
      </c>
      <c r="B581" s="293">
        <f>Tabela3[[#This Row],[ID DA PLANILHA]]</f>
        <v>580</v>
      </c>
      <c r="C581" s="293">
        <f>Tabela3[[#This Row],[ANO]]</f>
        <v>2021</v>
      </c>
      <c r="D581" s="293" t="str">
        <f>Tabela3[[#This Row],[SEI]]</f>
        <v>0095508-96.2020.8.16.6000</v>
      </c>
      <c r="E581" s="294" t="str">
        <f>Tabela3[[#This Row],[NOME DO Curso]]</f>
        <v>Lançamento do "Guia para Grupos Reflexivos para Autores de Violência Doméstica e Familiar contra a Mulher”</v>
      </c>
      <c r="F581" s="294">
        <f>Tabela3[[#This Row],[NENHUMA CLASSIFICAÇÃO COPILOT]]</f>
        <v>0</v>
      </c>
      <c r="G581">
        <f>Tabela3[[#This Row],[Capacitação em Direitos Humanos, Gênero, Raça e Etnia; e em Depoimento Especial" - 0148945-13.2024.8.16.6000]]</f>
        <v>0</v>
      </c>
      <c r="H581">
        <f>Tabela3[[#This Row],[Justiça Restaurativa - 0148919-15.2024.8.16.6000]]</f>
        <v>0</v>
      </c>
      <c r="I581">
        <f>Tabela3[[#This Row],[Capacitação de Facilitadores 0148959-94.2024.8.16.6000]]</f>
        <v>0</v>
      </c>
      <c r="J581">
        <f>Tabela3[[#This Row],[Acessibilidade e Inclusão - 0148938-21.2024.8.16.6000]]</f>
        <v>0</v>
      </c>
      <c r="K581">
        <f>Tabela3[[#This Row],[Política de Prevenção e Enfrentamento do Assédio Moral, do Assédio Sexual e da Discriminação.0148908-83.2024.8.16.6000]]</f>
        <v>0</v>
      </c>
      <c r="L581">
        <f>Tabela3[[#This Row],[SOCIOAMBIENTAL]]</f>
        <v>0</v>
      </c>
      <c r="M581">
        <f>Tabela3[[#This Row],[SUSTENTABILIDADE
https://portal.tjpr.jus.br/portletforms/frm.do?idFormulario=7430
0017859-16.2024.8.16.6000]]</f>
        <v>0</v>
      </c>
      <c r="N581">
        <f>Tabela3[[#This Row],[CURSO PARA MAGISTRADOS]]</f>
        <v>0</v>
      </c>
      <c r="O581">
        <f>Tabela3[[#This Row],[LIVRO DE REGISTRO]]</f>
        <v>0</v>
      </c>
      <c r="P581">
        <f>Tabela3[[#This Row],[DATA DO ULTIMO REGISTRO]]</f>
        <v>44344</v>
      </c>
      <c r="Q581">
        <f>Tabela3[[#This Row],[REG DE INSTRUTORES2]]</f>
        <v>0</v>
      </c>
      <c r="R581">
        <f>Tabela3[[#This Row],[REGISTRO DE INSTRUTORES NO SEI]]</f>
        <v>0</v>
      </c>
      <c r="S581">
        <f>Tabela3[[#This Row],[2021]]</f>
        <v>0</v>
      </c>
      <c r="T581">
        <f>Tabela3[[#This Row],[2022]]</f>
        <v>0</v>
      </c>
      <c r="U581" t="e">
        <f>Tabela3[[#This Row],[2023]]</f>
        <v>#VALUE!</v>
      </c>
      <c r="V581">
        <f>Tabela3[[#This Row],[REGISTRO NO SEI/2024]]</f>
        <v>0</v>
      </c>
      <c r="W581">
        <f>Tabela3[[#This Row],[2024]]</f>
        <v>0</v>
      </c>
      <c r="X581">
        <f>Tabela3[[#This Row],[REGISTRO NO SEI/2025]]</f>
        <v>0</v>
      </c>
      <c r="Y581">
        <f>Tabela3[[#This Row],[TOTAL CERTIFICADOS EMITIDOS/2025]]</f>
        <v>0</v>
      </c>
      <c r="Z581">
        <f>Tabela3[[#This Row],[1º trim/2025]]</f>
        <v>0</v>
      </c>
      <c r="AA581">
        <f>Tabela3[[#This Row],[2º trim/2025]]</f>
        <v>0</v>
      </c>
      <c r="AB581">
        <f>Tabela3[[#This Row],[3º trim/2025]]</f>
        <v>0</v>
      </c>
      <c r="AC581">
        <f>Tabela3[[#This Row],[4º trim/2025]]</f>
        <v>0</v>
      </c>
    </row>
    <row r="582" spans="1:29" x14ac:dyDescent="0.25">
      <c r="A582" s="293">
        <f>Tabela3[[#This Row],[MODALIDADE]]</f>
        <v>0</v>
      </c>
      <c r="B582" s="293">
        <f>Tabela3[[#This Row],[ID DA PLANILHA]]</f>
        <v>581</v>
      </c>
      <c r="C582" s="293">
        <f>Tabela3[[#This Row],[ANO]]</f>
        <v>2021</v>
      </c>
      <c r="D582" s="293" t="str">
        <f>Tabela3[[#This Row],[SEI]]</f>
        <v>0097530-30.2020.8.16.6000</v>
      </c>
      <c r="E582" s="294" t="str">
        <f>Tabela3[[#This Row],[NOME DO Curso]]</f>
        <v>live “Como dar feedback no ambiente profissional”</v>
      </c>
      <c r="F582" s="294">
        <f>Tabela3[[#This Row],[NENHUMA CLASSIFICAÇÃO COPILOT]]</f>
        <v>0</v>
      </c>
      <c r="G582">
        <f>Tabela3[[#This Row],[Capacitação em Direitos Humanos, Gênero, Raça e Etnia; e em Depoimento Especial" - 0148945-13.2024.8.16.6000]]</f>
        <v>0</v>
      </c>
      <c r="H582">
        <f>Tabela3[[#This Row],[Justiça Restaurativa - 0148919-15.2024.8.16.6000]]</f>
        <v>0</v>
      </c>
      <c r="I582">
        <f>Tabela3[[#This Row],[Capacitação de Facilitadores 0148959-94.2024.8.16.6000]]</f>
        <v>0</v>
      </c>
      <c r="J582">
        <f>Tabela3[[#This Row],[Acessibilidade e Inclusão - 0148938-21.2024.8.16.6000]]</f>
        <v>0</v>
      </c>
      <c r="K582">
        <f>Tabela3[[#This Row],[Política de Prevenção e Enfrentamento do Assédio Moral, do Assédio Sexual e da Discriminação.0148908-83.2024.8.16.6000]]</f>
        <v>0</v>
      </c>
      <c r="L582">
        <f>Tabela3[[#This Row],[SOCIOAMBIENTAL]]</f>
        <v>0</v>
      </c>
      <c r="M582">
        <f>Tabela3[[#This Row],[SUSTENTABILIDADE
https://portal.tjpr.jus.br/portletforms/frm.do?idFormulario=7430
0017859-16.2024.8.16.6000]]</f>
        <v>0</v>
      </c>
      <c r="N582">
        <f>Tabela3[[#This Row],[CURSO PARA MAGISTRADOS]]</f>
        <v>0</v>
      </c>
      <c r="O582">
        <f>Tabela3[[#This Row],[LIVRO DE REGISTRO]]</f>
        <v>0</v>
      </c>
      <c r="P582">
        <f>Tabela3[[#This Row],[DATA DO ULTIMO REGISTRO]]</f>
        <v>44330</v>
      </c>
      <c r="Q582">
        <f>Tabela3[[#This Row],[REG DE INSTRUTORES2]]</f>
        <v>0</v>
      </c>
      <c r="R582">
        <f>Tabela3[[#This Row],[REGISTRO DE INSTRUTORES NO SEI]]</f>
        <v>0</v>
      </c>
      <c r="S582">
        <f>Tabela3[[#This Row],[2021]]</f>
        <v>0</v>
      </c>
      <c r="T582">
        <f>Tabela3[[#This Row],[2022]]</f>
        <v>0</v>
      </c>
      <c r="U582" t="e">
        <f>Tabela3[[#This Row],[2023]]</f>
        <v>#VALUE!</v>
      </c>
      <c r="V582">
        <f>Tabela3[[#This Row],[REGISTRO NO SEI/2024]]</f>
        <v>0</v>
      </c>
      <c r="W582">
        <f>Tabela3[[#This Row],[2024]]</f>
        <v>0</v>
      </c>
      <c r="X582">
        <f>Tabela3[[#This Row],[REGISTRO NO SEI/2025]]</f>
        <v>0</v>
      </c>
      <c r="Y582">
        <f>Tabela3[[#This Row],[TOTAL CERTIFICADOS EMITIDOS/2025]]</f>
        <v>0</v>
      </c>
      <c r="Z582">
        <f>Tabela3[[#This Row],[1º trim/2025]]</f>
        <v>0</v>
      </c>
      <c r="AA582">
        <f>Tabela3[[#This Row],[2º trim/2025]]</f>
        <v>0</v>
      </c>
      <c r="AB582">
        <f>Tabela3[[#This Row],[3º trim/2025]]</f>
        <v>0</v>
      </c>
      <c r="AC582">
        <f>Tabela3[[#This Row],[4º trim/2025]]</f>
        <v>0</v>
      </c>
    </row>
    <row r="583" spans="1:29" x14ac:dyDescent="0.25">
      <c r="A583" s="293">
        <f>Tabela3[[#This Row],[MODALIDADE]]</f>
        <v>0</v>
      </c>
      <c r="B583" s="293">
        <f>Tabela3[[#This Row],[ID DA PLANILHA]]</f>
        <v>582</v>
      </c>
      <c r="C583" s="293">
        <f>Tabela3[[#This Row],[ANO]]</f>
        <v>2021</v>
      </c>
      <c r="D583" s="293" t="str">
        <f>Tabela3[[#This Row],[SEI]]</f>
        <v>0097574-49.2020.8.16.6000</v>
      </c>
      <c r="E583" s="294" t="str">
        <f>Tabela3[[#This Row],[NOME DO Curso]]</f>
        <v>live “Diálogos sobre a adoção: a importância da preparação de pretendentes”</v>
      </c>
      <c r="F583" s="294">
        <f>Tabela3[[#This Row],[NENHUMA CLASSIFICAÇÃO COPILOT]]</f>
        <v>0</v>
      </c>
      <c r="G583">
        <f>Tabela3[[#This Row],[Capacitação em Direitos Humanos, Gênero, Raça e Etnia; e em Depoimento Especial" - 0148945-13.2024.8.16.6000]]</f>
        <v>0</v>
      </c>
      <c r="H583">
        <f>Tabela3[[#This Row],[Justiça Restaurativa - 0148919-15.2024.8.16.6000]]</f>
        <v>0</v>
      </c>
      <c r="I583">
        <f>Tabela3[[#This Row],[Capacitação de Facilitadores 0148959-94.2024.8.16.6000]]</f>
        <v>0</v>
      </c>
      <c r="J583">
        <f>Tabela3[[#This Row],[Acessibilidade e Inclusão - 0148938-21.2024.8.16.6000]]</f>
        <v>0</v>
      </c>
      <c r="K583">
        <f>Tabela3[[#This Row],[Política de Prevenção e Enfrentamento do Assédio Moral, do Assédio Sexual e da Discriminação.0148908-83.2024.8.16.6000]]</f>
        <v>0</v>
      </c>
      <c r="L583">
        <f>Tabela3[[#This Row],[SOCIOAMBIENTAL]]</f>
        <v>0</v>
      </c>
      <c r="M583">
        <f>Tabela3[[#This Row],[SUSTENTABILIDADE
https://portal.tjpr.jus.br/portletforms/frm.do?idFormulario=7430
0017859-16.2024.8.16.6000]]</f>
        <v>0</v>
      </c>
      <c r="N583">
        <f>Tabela3[[#This Row],[CURSO PARA MAGISTRADOS]]</f>
        <v>0</v>
      </c>
      <c r="O583">
        <f>Tabela3[[#This Row],[LIVRO DE REGISTRO]]</f>
        <v>0</v>
      </c>
      <c r="P583">
        <f>Tabela3[[#This Row],[DATA DO ULTIMO REGISTRO]]</f>
        <v>44347</v>
      </c>
      <c r="Q583">
        <f>Tabela3[[#This Row],[REG DE INSTRUTORES2]]</f>
        <v>0</v>
      </c>
      <c r="R583">
        <f>Tabela3[[#This Row],[REGISTRO DE INSTRUTORES NO SEI]]</f>
        <v>0</v>
      </c>
      <c r="S583">
        <f>Tabela3[[#This Row],[2021]]</f>
        <v>0</v>
      </c>
      <c r="T583">
        <f>Tabela3[[#This Row],[2022]]</f>
        <v>0</v>
      </c>
      <c r="U583" t="e">
        <f>Tabela3[[#This Row],[2023]]</f>
        <v>#VALUE!</v>
      </c>
      <c r="V583">
        <f>Tabela3[[#This Row],[REGISTRO NO SEI/2024]]</f>
        <v>0</v>
      </c>
      <c r="W583">
        <f>Tabela3[[#This Row],[2024]]</f>
        <v>0</v>
      </c>
      <c r="X583">
        <f>Tabela3[[#This Row],[REGISTRO NO SEI/2025]]</f>
        <v>0</v>
      </c>
      <c r="Y583">
        <f>Tabela3[[#This Row],[TOTAL CERTIFICADOS EMITIDOS/2025]]</f>
        <v>0</v>
      </c>
      <c r="Z583">
        <f>Tabela3[[#This Row],[1º trim/2025]]</f>
        <v>0</v>
      </c>
      <c r="AA583">
        <f>Tabela3[[#This Row],[2º trim/2025]]</f>
        <v>0</v>
      </c>
      <c r="AB583">
        <f>Tabela3[[#This Row],[3º trim/2025]]</f>
        <v>0</v>
      </c>
      <c r="AC583">
        <f>Tabela3[[#This Row],[4º trim/2025]]</f>
        <v>0</v>
      </c>
    </row>
    <row r="584" spans="1:29" x14ac:dyDescent="0.25">
      <c r="A584" s="293">
        <f>Tabela3[[#This Row],[MODALIDADE]]</f>
        <v>0</v>
      </c>
      <c r="B584" s="293">
        <f>Tabela3[[#This Row],[ID DA PLANILHA]]</f>
        <v>583</v>
      </c>
      <c r="C584" s="293">
        <f>Tabela3[[#This Row],[ANO]]</f>
        <v>2021</v>
      </c>
      <c r="D584" s="293" t="str">
        <f>Tabela3[[#This Row],[SEI]]</f>
        <v>0098680-80.2019.8.16.6000</v>
      </c>
      <c r="E584" s="294" t="str">
        <f>Tabela3[[#This Row],[NOME DO Curso]]</f>
        <v>Projeto Básico e Termo de Referência</v>
      </c>
      <c r="F584" s="294">
        <f>Tabela3[[#This Row],[NENHUMA CLASSIFICAÇÃO COPILOT]]</f>
        <v>0</v>
      </c>
      <c r="G584">
        <f>Tabela3[[#This Row],[Capacitação em Direitos Humanos, Gênero, Raça e Etnia; e em Depoimento Especial" - 0148945-13.2024.8.16.6000]]</f>
        <v>0</v>
      </c>
      <c r="H584">
        <f>Tabela3[[#This Row],[Justiça Restaurativa - 0148919-15.2024.8.16.6000]]</f>
        <v>0</v>
      </c>
      <c r="I584">
        <f>Tabela3[[#This Row],[Capacitação de Facilitadores 0148959-94.2024.8.16.6000]]</f>
        <v>0</v>
      </c>
      <c r="J584">
        <f>Tabela3[[#This Row],[Acessibilidade e Inclusão - 0148938-21.2024.8.16.6000]]</f>
        <v>0</v>
      </c>
      <c r="K584">
        <f>Tabela3[[#This Row],[Política de Prevenção e Enfrentamento do Assédio Moral, do Assédio Sexual e da Discriminação.0148908-83.2024.8.16.6000]]</f>
        <v>0</v>
      </c>
      <c r="L584">
        <f>Tabela3[[#This Row],[SOCIOAMBIENTAL]]</f>
        <v>0</v>
      </c>
      <c r="M584">
        <f>Tabela3[[#This Row],[SUSTENTABILIDADE
https://portal.tjpr.jus.br/portletforms/frm.do?idFormulario=7430
0017859-16.2024.8.16.6000]]</f>
        <v>0</v>
      </c>
      <c r="N584">
        <f>Tabela3[[#This Row],[CURSO PARA MAGISTRADOS]]</f>
        <v>0</v>
      </c>
      <c r="O584">
        <f>Tabela3[[#This Row],[LIVRO DE REGISTRO]]</f>
        <v>0</v>
      </c>
      <c r="P584">
        <f>Tabela3[[#This Row],[DATA DO ULTIMO REGISTRO]]</f>
        <v>45291</v>
      </c>
      <c r="Q584">
        <f>Tabela3[[#This Row],[REG DE INSTRUTORES2]]</f>
        <v>0</v>
      </c>
      <c r="R584">
        <f>Tabela3[[#This Row],[REGISTRO DE INSTRUTORES NO SEI]]</f>
        <v>0</v>
      </c>
      <c r="S584">
        <f>Tabela3[[#This Row],[2021]]</f>
        <v>0</v>
      </c>
      <c r="T584">
        <f>Tabela3[[#This Row],[2022]]</f>
        <v>64</v>
      </c>
      <c r="U584" t="e">
        <f>Tabela3[[#This Row],[2023]]</f>
        <v>#VALUE!</v>
      </c>
      <c r="V584">
        <f>Tabela3[[#This Row],[REGISTRO NO SEI/2024]]</f>
        <v>0</v>
      </c>
      <c r="W584">
        <f>Tabela3[[#This Row],[2024]]</f>
        <v>0</v>
      </c>
      <c r="X584">
        <f>Tabela3[[#This Row],[REGISTRO NO SEI/2025]]</f>
        <v>0</v>
      </c>
      <c r="Y584">
        <f>Tabela3[[#This Row],[TOTAL CERTIFICADOS EMITIDOS/2025]]</f>
        <v>0</v>
      </c>
      <c r="Z584">
        <f>Tabela3[[#This Row],[1º trim/2025]]</f>
        <v>0</v>
      </c>
      <c r="AA584">
        <f>Tabela3[[#This Row],[2º trim/2025]]</f>
        <v>0</v>
      </c>
      <c r="AB584">
        <f>Tabela3[[#This Row],[3º trim/2025]]</f>
        <v>0</v>
      </c>
      <c r="AC584">
        <f>Tabela3[[#This Row],[4º trim/2025]]</f>
        <v>0</v>
      </c>
    </row>
    <row r="585" spans="1:29" x14ac:dyDescent="0.25">
      <c r="A585" s="293">
        <f>Tabela3[[#This Row],[MODALIDADE]]</f>
        <v>0</v>
      </c>
      <c r="B585" s="293">
        <f>Tabela3[[#This Row],[ID DA PLANILHA]]</f>
        <v>584</v>
      </c>
      <c r="C585" s="293">
        <f>Tabela3[[#This Row],[ANO]]</f>
        <v>2021</v>
      </c>
      <c r="D585" s="293" t="str">
        <f>Tabela3[[#This Row],[SEI]]</f>
        <v>0099102-55.2019.8.16.6000</v>
      </c>
      <c r="E585" s="294" t="str">
        <f>Tabela3[[#This Row],[NOME DO Curso]]</f>
        <v>Gestão por Competências na Administração Pública</v>
      </c>
      <c r="F585" s="294">
        <f>Tabela3[[#This Row],[NENHUMA CLASSIFICAÇÃO COPILOT]]</f>
        <v>0</v>
      </c>
      <c r="G585">
        <f>Tabela3[[#This Row],[Capacitação em Direitos Humanos, Gênero, Raça e Etnia; e em Depoimento Especial" - 0148945-13.2024.8.16.6000]]</f>
        <v>0</v>
      </c>
      <c r="H585">
        <f>Tabela3[[#This Row],[Justiça Restaurativa - 0148919-15.2024.8.16.6000]]</f>
        <v>0</v>
      </c>
      <c r="I585">
        <f>Tabela3[[#This Row],[Capacitação de Facilitadores 0148959-94.2024.8.16.6000]]</f>
        <v>0</v>
      </c>
      <c r="J585">
        <f>Tabela3[[#This Row],[Acessibilidade e Inclusão - 0148938-21.2024.8.16.6000]]</f>
        <v>0</v>
      </c>
      <c r="K585">
        <f>Tabela3[[#This Row],[Política de Prevenção e Enfrentamento do Assédio Moral, do Assédio Sexual e da Discriminação.0148908-83.2024.8.16.6000]]</f>
        <v>0</v>
      </c>
      <c r="L585">
        <f>Tabela3[[#This Row],[SOCIOAMBIENTAL]]</f>
        <v>0</v>
      </c>
      <c r="M585">
        <f>Tabela3[[#This Row],[SUSTENTABILIDADE
https://portal.tjpr.jus.br/portletforms/frm.do?idFormulario=7430
0017859-16.2024.8.16.6000]]</f>
        <v>0</v>
      </c>
      <c r="N585">
        <f>Tabela3[[#This Row],[CURSO PARA MAGISTRADOS]]</f>
        <v>0</v>
      </c>
      <c r="O585" t="str">
        <f>Tabela3[[#This Row],[LIVRO DE REGISTRO]]</f>
        <v>2 - IN COMPANY</v>
      </c>
      <c r="P585">
        <f>Tabela3[[#This Row],[DATA DO ULTIMO REGISTRO]]</f>
        <v>44538</v>
      </c>
      <c r="Q585">
        <f>Tabela3[[#This Row],[REG DE INSTRUTORES2]]</f>
        <v>0</v>
      </c>
      <c r="R585">
        <f>Tabela3[[#This Row],[REGISTRO DE INSTRUTORES NO SEI]]</f>
        <v>0</v>
      </c>
      <c r="S585">
        <f>Tabela3[[#This Row],[2021]]</f>
        <v>0</v>
      </c>
      <c r="T585">
        <f>Tabela3[[#This Row],[2022]]</f>
        <v>20</v>
      </c>
      <c r="U585" t="e">
        <f>Tabela3[[#This Row],[2023]]</f>
        <v>#VALUE!</v>
      </c>
      <c r="V585">
        <f>Tabela3[[#This Row],[REGISTRO NO SEI/2024]]</f>
        <v>0</v>
      </c>
      <c r="W585">
        <f>Tabela3[[#This Row],[2024]]</f>
        <v>0</v>
      </c>
      <c r="X585">
        <f>Tabela3[[#This Row],[REGISTRO NO SEI/2025]]</f>
        <v>0</v>
      </c>
      <c r="Y585">
        <f>Tabela3[[#This Row],[TOTAL CERTIFICADOS EMITIDOS/2025]]</f>
        <v>0</v>
      </c>
      <c r="Z585">
        <f>Tabela3[[#This Row],[1º trim/2025]]</f>
        <v>0</v>
      </c>
      <c r="AA585">
        <f>Tabela3[[#This Row],[2º trim/2025]]</f>
        <v>0</v>
      </c>
      <c r="AB585">
        <f>Tabela3[[#This Row],[3º trim/2025]]</f>
        <v>0</v>
      </c>
      <c r="AC585">
        <f>Tabela3[[#This Row],[4º trim/2025]]</f>
        <v>0</v>
      </c>
    </row>
    <row r="586" spans="1:29" ht="30" x14ac:dyDescent="0.25">
      <c r="A586" s="293">
        <f>Tabela3[[#This Row],[MODALIDADE]]</f>
        <v>0</v>
      </c>
      <c r="B586" s="293">
        <f>Tabela3[[#This Row],[ID DA PLANILHA]]</f>
        <v>585</v>
      </c>
      <c r="C586" s="293">
        <f>Tabela3[[#This Row],[ANO]]</f>
        <v>2021</v>
      </c>
      <c r="D586" s="293" t="str">
        <f>Tabela3[[#This Row],[SEI]]</f>
        <v>0099150-77.2020.8.16.6000</v>
      </c>
      <c r="E586" s="294" t="str">
        <f>Tabela3[[#This Row],[NOME DO Curso]]</f>
        <v>live “O Regime de Previdência Complementar para Servidores e Magistrados do TJPR​”</v>
      </c>
      <c r="F586" s="294">
        <f>Tabela3[[#This Row],[NENHUMA CLASSIFICAÇÃO COPILOT]]</f>
        <v>0</v>
      </c>
      <c r="G586">
        <f>Tabela3[[#This Row],[Capacitação em Direitos Humanos, Gênero, Raça e Etnia; e em Depoimento Especial" - 0148945-13.2024.8.16.6000]]</f>
        <v>0</v>
      </c>
      <c r="H586">
        <f>Tabela3[[#This Row],[Justiça Restaurativa - 0148919-15.2024.8.16.6000]]</f>
        <v>0</v>
      </c>
      <c r="I586">
        <f>Tabela3[[#This Row],[Capacitação de Facilitadores 0148959-94.2024.8.16.6000]]</f>
        <v>0</v>
      </c>
      <c r="J586">
        <f>Tabela3[[#This Row],[Acessibilidade e Inclusão - 0148938-21.2024.8.16.6000]]</f>
        <v>0</v>
      </c>
      <c r="K586">
        <f>Tabela3[[#This Row],[Política de Prevenção e Enfrentamento do Assédio Moral, do Assédio Sexual e da Discriminação.0148908-83.2024.8.16.6000]]</f>
        <v>0</v>
      </c>
      <c r="L586">
        <f>Tabela3[[#This Row],[SOCIOAMBIENTAL]]</f>
        <v>0</v>
      </c>
      <c r="M586">
        <f>Tabela3[[#This Row],[SUSTENTABILIDADE
https://portal.tjpr.jus.br/portletforms/frm.do?idFormulario=7430
0017859-16.2024.8.16.6000]]</f>
        <v>0</v>
      </c>
      <c r="N586">
        <f>Tabela3[[#This Row],[CURSO PARA MAGISTRADOS]]</f>
        <v>0</v>
      </c>
      <c r="O586">
        <f>Tabela3[[#This Row],[LIVRO DE REGISTRO]]</f>
        <v>0</v>
      </c>
      <c r="P586">
        <f>Tabela3[[#This Row],[DATA DO ULTIMO REGISTRO]]</f>
        <v>44333</v>
      </c>
      <c r="Q586">
        <f>Tabela3[[#This Row],[REG DE INSTRUTORES2]]</f>
        <v>0</v>
      </c>
      <c r="R586">
        <f>Tabela3[[#This Row],[REGISTRO DE INSTRUTORES NO SEI]]</f>
        <v>0</v>
      </c>
      <c r="S586">
        <f>Tabela3[[#This Row],[2021]]</f>
        <v>0</v>
      </c>
      <c r="T586">
        <f>Tabela3[[#This Row],[2022]]</f>
        <v>0</v>
      </c>
      <c r="U586" t="e">
        <f>Tabela3[[#This Row],[2023]]</f>
        <v>#VALUE!</v>
      </c>
      <c r="V586">
        <f>Tabela3[[#This Row],[REGISTRO NO SEI/2024]]</f>
        <v>0</v>
      </c>
      <c r="W586">
        <f>Tabela3[[#This Row],[2024]]</f>
        <v>0</v>
      </c>
      <c r="X586">
        <f>Tabela3[[#This Row],[REGISTRO NO SEI/2025]]</f>
        <v>0</v>
      </c>
      <c r="Y586">
        <f>Tabela3[[#This Row],[TOTAL CERTIFICADOS EMITIDOS/2025]]</f>
        <v>0</v>
      </c>
      <c r="Z586">
        <f>Tabela3[[#This Row],[1º trim/2025]]</f>
        <v>0</v>
      </c>
      <c r="AA586">
        <f>Tabela3[[#This Row],[2º trim/2025]]</f>
        <v>0</v>
      </c>
      <c r="AB586">
        <f>Tabela3[[#This Row],[3º trim/2025]]</f>
        <v>0</v>
      </c>
      <c r="AC586">
        <f>Tabela3[[#This Row],[4º trim/2025]]</f>
        <v>0</v>
      </c>
    </row>
    <row r="587" spans="1:29" x14ac:dyDescent="0.25">
      <c r="A587" s="293">
        <f>Tabela3[[#This Row],[MODALIDADE]]</f>
        <v>0</v>
      </c>
      <c r="B587" s="293">
        <f>Tabela3[[#This Row],[ID DA PLANILHA]]</f>
        <v>586</v>
      </c>
      <c r="C587" s="293">
        <f>Tabela3[[#This Row],[ANO]]</f>
        <v>2021</v>
      </c>
      <c r="D587" s="293" t="str">
        <f>Tabela3[[#This Row],[SEI]]</f>
        <v>0099293-32.2021.8.16.6000</v>
      </c>
      <c r="E587" s="294" t="str">
        <f>Tabela3[[#This Row],[NOME DO Curso]]</f>
        <v>live "Prevenção ao suicídio - Rompendo o silêncio e preservando vidas"</v>
      </c>
      <c r="F587" s="294">
        <f>Tabela3[[#This Row],[NENHUMA CLASSIFICAÇÃO COPILOT]]</f>
        <v>0</v>
      </c>
      <c r="G587">
        <f>Tabela3[[#This Row],[Capacitação em Direitos Humanos, Gênero, Raça e Etnia; e em Depoimento Especial" - 0148945-13.2024.8.16.6000]]</f>
        <v>0</v>
      </c>
      <c r="H587">
        <f>Tabela3[[#This Row],[Justiça Restaurativa - 0148919-15.2024.8.16.6000]]</f>
        <v>0</v>
      </c>
      <c r="I587">
        <f>Tabela3[[#This Row],[Capacitação de Facilitadores 0148959-94.2024.8.16.6000]]</f>
        <v>0</v>
      </c>
      <c r="J587">
        <f>Tabela3[[#This Row],[Acessibilidade e Inclusão - 0148938-21.2024.8.16.6000]]</f>
        <v>0</v>
      </c>
      <c r="K587">
        <f>Tabela3[[#This Row],[Política de Prevenção e Enfrentamento do Assédio Moral, do Assédio Sexual e da Discriminação.0148908-83.2024.8.16.6000]]</f>
        <v>0</v>
      </c>
      <c r="L587">
        <f>Tabela3[[#This Row],[SOCIOAMBIENTAL]]</f>
        <v>0</v>
      </c>
      <c r="M587">
        <f>Tabela3[[#This Row],[SUSTENTABILIDADE
https://portal.tjpr.jus.br/portletforms/frm.do?idFormulario=7430
0017859-16.2024.8.16.6000]]</f>
        <v>0</v>
      </c>
      <c r="N587">
        <f>Tabela3[[#This Row],[CURSO PARA MAGISTRADOS]]</f>
        <v>0</v>
      </c>
      <c r="O587">
        <f>Tabela3[[#This Row],[LIVRO DE REGISTRO]]</f>
        <v>0</v>
      </c>
      <c r="P587">
        <f>Tabela3[[#This Row],[DATA DO ULTIMO REGISTRO]]</f>
        <v>44463</v>
      </c>
      <c r="Q587">
        <f>Tabela3[[#This Row],[REG DE INSTRUTORES2]]</f>
        <v>0</v>
      </c>
      <c r="R587">
        <f>Tabela3[[#This Row],[REGISTRO DE INSTRUTORES NO SEI]]</f>
        <v>0</v>
      </c>
      <c r="S587">
        <f>Tabela3[[#This Row],[2021]]</f>
        <v>0</v>
      </c>
      <c r="T587">
        <f>Tabela3[[#This Row],[2022]]</f>
        <v>0</v>
      </c>
      <c r="U587" t="e">
        <f>Tabela3[[#This Row],[2023]]</f>
        <v>#VALUE!</v>
      </c>
      <c r="V587">
        <f>Tabela3[[#This Row],[REGISTRO NO SEI/2024]]</f>
        <v>0</v>
      </c>
      <c r="W587">
        <f>Tabela3[[#This Row],[2024]]</f>
        <v>0</v>
      </c>
      <c r="X587">
        <f>Tabela3[[#This Row],[REGISTRO NO SEI/2025]]</f>
        <v>0</v>
      </c>
      <c r="Y587">
        <f>Tabela3[[#This Row],[TOTAL CERTIFICADOS EMITIDOS/2025]]</f>
        <v>0</v>
      </c>
      <c r="Z587">
        <f>Tabela3[[#This Row],[1º trim/2025]]</f>
        <v>0</v>
      </c>
      <c r="AA587">
        <f>Tabela3[[#This Row],[2º trim/2025]]</f>
        <v>0</v>
      </c>
      <c r="AB587">
        <f>Tabela3[[#This Row],[3º trim/2025]]</f>
        <v>0</v>
      </c>
      <c r="AC587">
        <f>Tabela3[[#This Row],[4º trim/2025]]</f>
        <v>0</v>
      </c>
    </row>
    <row r="588" spans="1:29" x14ac:dyDescent="0.25">
      <c r="A588" s="293">
        <f>Tabela3[[#This Row],[MODALIDADE]]</f>
        <v>0</v>
      </c>
      <c r="B588" s="293">
        <f>Tabela3[[#This Row],[ID DA PLANILHA]]</f>
        <v>587</v>
      </c>
      <c r="C588" s="293">
        <f>Tabela3[[#This Row],[ANO]]</f>
        <v>2021</v>
      </c>
      <c r="D588" s="293" t="str">
        <f>Tabela3[[#This Row],[SEI]]</f>
        <v>0099293-32.2021.8.16.6000</v>
      </c>
      <c r="E588" s="294" t="str">
        <f>Tabela3[[#This Row],[NOME DO Curso]]</f>
        <v>Prevenção ao suicídio - Rompendo o silêncio e preservando vidas</v>
      </c>
      <c r="F588" s="294">
        <f>Tabela3[[#This Row],[NENHUMA CLASSIFICAÇÃO COPILOT]]</f>
        <v>0</v>
      </c>
      <c r="G588">
        <f>Tabela3[[#This Row],[Capacitação em Direitos Humanos, Gênero, Raça e Etnia; e em Depoimento Especial" - 0148945-13.2024.8.16.6000]]</f>
        <v>0</v>
      </c>
      <c r="H588">
        <f>Tabela3[[#This Row],[Justiça Restaurativa - 0148919-15.2024.8.16.6000]]</f>
        <v>0</v>
      </c>
      <c r="I588">
        <f>Tabela3[[#This Row],[Capacitação de Facilitadores 0148959-94.2024.8.16.6000]]</f>
        <v>0</v>
      </c>
      <c r="J588">
        <f>Tabela3[[#This Row],[Acessibilidade e Inclusão - 0148938-21.2024.8.16.6000]]</f>
        <v>0</v>
      </c>
      <c r="K588">
        <f>Tabela3[[#This Row],[Política de Prevenção e Enfrentamento do Assédio Moral, do Assédio Sexual e da Discriminação.0148908-83.2024.8.16.6000]]</f>
        <v>0</v>
      </c>
      <c r="L588">
        <f>Tabela3[[#This Row],[SOCIOAMBIENTAL]]</f>
        <v>0</v>
      </c>
      <c r="M588">
        <f>Tabela3[[#This Row],[SUSTENTABILIDADE
https://portal.tjpr.jus.br/portletforms/frm.do?idFormulario=7430
0017859-16.2024.8.16.6000]]</f>
        <v>0</v>
      </c>
      <c r="N588">
        <f>Tabela3[[#This Row],[CURSO PARA MAGISTRADOS]]</f>
        <v>0</v>
      </c>
      <c r="O588">
        <f>Tabela3[[#This Row],[LIVRO DE REGISTRO]]</f>
        <v>0</v>
      </c>
      <c r="P588">
        <f>Tabela3[[#This Row],[DATA DO ULTIMO REGISTRO]]</f>
        <v>0</v>
      </c>
      <c r="Q588">
        <f>Tabela3[[#This Row],[REG DE INSTRUTORES2]]</f>
        <v>0</v>
      </c>
      <c r="R588">
        <f>Tabela3[[#This Row],[REGISTRO DE INSTRUTORES NO SEI]]</f>
        <v>0</v>
      </c>
      <c r="S588">
        <f>Tabela3[[#This Row],[2021]]</f>
        <v>0</v>
      </c>
      <c r="T588">
        <f>Tabela3[[#This Row],[2022]]</f>
        <v>0</v>
      </c>
      <c r="U588">
        <f>Tabela3[[#This Row],[2023]]</f>
        <v>0</v>
      </c>
      <c r="V588">
        <f>Tabela3[[#This Row],[REGISTRO NO SEI/2024]]</f>
        <v>0</v>
      </c>
      <c r="W588">
        <f>Tabela3[[#This Row],[2024]]</f>
        <v>0</v>
      </c>
      <c r="X588">
        <f>Tabela3[[#This Row],[REGISTRO NO SEI/2025]]</f>
        <v>0</v>
      </c>
      <c r="Y588">
        <f>Tabela3[[#This Row],[TOTAL CERTIFICADOS EMITIDOS/2025]]</f>
        <v>0</v>
      </c>
      <c r="Z588">
        <f>Tabela3[[#This Row],[1º trim/2025]]</f>
        <v>0</v>
      </c>
      <c r="AA588">
        <f>Tabela3[[#This Row],[2º trim/2025]]</f>
        <v>0</v>
      </c>
      <c r="AB588">
        <f>Tabela3[[#This Row],[3º trim/2025]]</f>
        <v>0</v>
      </c>
      <c r="AC588">
        <f>Tabela3[[#This Row],[4º trim/2025]]</f>
        <v>0</v>
      </c>
    </row>
    <row r="589" spans="1:29" ht="30" x14ac:dyDescent="0.25">
      <c r="A589" s="293">
        <f>Tabela3[[#This Row],[MODALIDADE]]</f>
        <v>0</v>
      </c>
      <c r="B589" s="293">
        <f>Tabela3[[#This Row],[ID DA PLANILHA]]</f>
        <v>588</v>
      </c>
      <c r="C589" s="293">
        <f>Tabela3[[#This Row],[ANO]]</f>
        <v>2021</v>
      </c>
      <c r="D589" s="293" t="str">
        <f>Tabela3[[#This Row],[SEI]]</f>
        <v>0099314-08.2021.8.16.6000</v>
      </c>
      <c r="E589" s="294" t="str">
        <f>Tabela3[[#This Row],[NOME DO Curso]]</f>
        <v>O que esperar da velhice: como os seus hábitos de hoje podem influenciar o seu amanhã</v>
      </c>
      <c r="F589" s="294">
        <f>Tabela3[[#This Row],[NENHUMA CLASSIFICAÇÃO COPILOT]]</f>
        <v>0</v>
      </c>
      <c r="G589">
        <f>Tabela3[[#This Row],[Capacitação em Direitos Humanos, Gênero, Raça e Etnia; e em Depoimento Especial" - 0148945-13.2024.8.16.6000]]</f>
        <v>0</v>
      </c>
      <c r="H589">
        <f>Tabela3[[#This Row],[Justiça Restaurativa - 0148919-15.2024.8.16.6000]]</f>
        <v>0</v>
      </c>
      <c r="I589">
        <f>Tabela3[[#This Row],[Capacitação de Facilitadores 0148959-94.2024.8.16.6000]]</f>
        <v>0</v>
      </c>
      <c r="J589">
        <f>Tabela3[[#This Row],[Acessibilidade e Inclusão - 0148938-21.2024.8.16.6000]]</f>
        <v>0</v>
      </c>
      <c r="K589">
        <f>Tabela3[[#This Row],[Política de Prevenção e Enfrentamento do Assédio Moral, do Assédio Sexual e da Discriminação.0148908-83.2024.8.16.6000]]</f>
        <v>0</v>
      </c>
      <c r="L589">
        <f>Tabela3[[#This Row],[SOCIOAMBIENTAL]]</f>
        <v>0</v>
      </c>
      <c r="M589">
        <f>Tabela3[[#This Row],[SUSTENTABILIDADE
https://portal.tjpr.jus.br/portletforms/frm.do?idFormulario=7430
0017859-16.2024.8.16.6000]]</f>
        <v>0</v>
      </c>
      <c r="N589">
        <f>Tabela3[[#This Row],[CURSO PARA MAGISTRADOS]]</f>
        <v>0</v>
      </c>
      <c r="O589">
        <f>Tabela3[[#This Row],[LIVRO DE REGISTRO]]</f>
        <v>0</v>
      </c>
      <c r="P589">
        <f>Tabela3[[#This Row],[DATA DO ULTIMO REGISTRO]]</f>
        <v>44756.86383101852</v>
      </c>
      <c r="Q589">
        <f>Tabela3[[#This Row],[REG DE INSTRUTORES2]]</f>
        <v>0</v>
      </c>
      <c r="R589">
        <f>Tabela3[[#This Row],[REGISTRO DE INSTRUTORES NO SEI]]</f>
        <v>0</v>
      </c>
      <c r="S589">
        <f>Tabela3[[#This Row],[2021]]</f>
        <v>0</v>
      </c>
      <c r="T589">
        <f>Tabela3[[#This Row],[2022]]</f>
        <v>40</v>
      </c>
      <c r="U589" t="e">
        <f>Tabela3[[#This Row],[2023]]</f>
        <v>#VALUE!</v>
      </c>
      <c r="V589">
        <f>Tabela3[[#This Row],[REGISTRO NO SEI/2024]]</f>
        <v>0</v>
      </c>
      <c r="W589">
        <f>Tabela3[[#This Row],[2024]]</f>
        <v>0</v>
      </c>
      <c r="X589">
        <f>Tabela3[[#This Row],[REGISTRO NO SEI/2025]]</f>
        <v>0</v>
      </c>
      <c r="Y589">
        <f>Tabela3[[#This Row],[TOTAL CERTIFICADOS EMITIDOS/2025]]</f>
        <v>0</v>
      </c>
      <c r="Z589">
        <f>Tabela3[[#This Row],[1º trim/2025]]</f>
        <v>0</v>
      </c>
      <c r="AA589">
        <f>Tabela3[[#This Row],[2º trim/2025]]</f>
        <v>0</v>
      </c>
      <c r="AB589">
        <f>Tabela3[[#This Row],[3º trim/2025]]</f>
        <v>0</v>
      </c>
      <c r="AC589">
        <f>Tabela3[[#This Row],[4º trim/2025]]</f>
        <v>0</v>
      </c>
    </row>
    <row r="590" spans="1:29" x14ac:dyDescent="0.25">
      <c r="A590" s="293">
        <f>Tabela3[[#This Row],[MODALIDADE]]</f>
        <v>0</v>
      </c>
      <c r="B590" s="293">
        <f>Tabela3[[#This Row],[ID DA PLANILHA]]</f>
        <v>589</v>
      </c>
      <c r="C590" s="293">
        <f>Tabela3[[#This Row],[ANO]]</f>
        <v>2021</v>
      </c>
      <c r="D590" s="293" t="str">
        <f>Tabela3[[#This Row],[SEI]]</f>
        <v>0100240-23.2020.8.16.600</v>
      </c>
      <c r="E590" s="294" t="str">
        <f>Tabela3[[#This Row],[NOME DO Curso]]</f>
        <v>live “Brincar é Coisa Séria”</v>
      </c>
      <c r="F590" s="294">
        <f>Tabela3[[#This Row],[NENHUMA CLASSIFICAÇÃO COPILOT]]</f>
        <v>0</v>
      </c>
      <c r="G590">
        <f>Tabela3[[#This Row],[Capacitação em Direitos Humanos, Gênero, Raça e Etnia; e em Depoimento Especial" - 0148945-13.2024.8.16.6000]]</f>
        <v>0</v>
      </c>
      <c r="H590">
        <f>Tabela3[[#This Row],[Justiça Restaurativa - 0148919-15.2024.8.16.6000]]</f>
        <v>0</v>
      </c>
      <c r="I590">
        <f>Tabela3[[#This Row],[Capacitação de Facilitadores 0148959-94.2024.8.16.6000]]</f>
        <v>0</v>
      </c>
      <c r="J590">
        <f>Tabela3[[#This Row],[Acessibilidade e Inclusão - 0148938-21.2024.8.16.6000]]</f>
        <v>0</v>
      </c>
      <c r="K590">
        <f>Tabela3[[#This Row],[Política de Prevenção e Enfrentamento do Assédio Moral, do Assédio Sexual e da Discriminação.0148908-83.2024.8.16.6000]]</f>
        <v>0</v>
      </c>
      <c r="L590">
        <f>Tabela3[[#This Row],[SOCIOAMBIENTAL]]</f>
        <v>0</v>
      </c>
      <c r="M590">
        <f>Tabela3[[#This Row],[SUSTENTABILIDADE
https://portal.tjpr.jus.br/portletforms/frm.do?idFormulario=7430
0017859-16.2024.8.16.6000]]</f>
        <v>0</v>
      </c>
      <c r="N590">
        <f>Tabela3[[#This Row],[CURSO PARA MAGISTRADOS]]</f>
        <v>0</v>
      </c>
      <c r="O590">
        <f>Tabela3[[#This Row],[LIVRO DE REGISTRO]]</f>
        <v>0</v>
      </c>
      <c r="P590">
        <f>Tabela3[[#This Row],[DATA DO ULTIMO REGISTRO]]</f>
        <v>44334</v>
      </c>
      <c r="Q590">
        <f>Tabela3[[#This Row],[REG DE INSTRUTORES2]]</f>
        <v>0</v>
      </c>
      <c r="R590">
        <f>Tabela3[[#This Row],[REGISTRO DE INSTRUTORES NO SEI]]</f>
        <v>0</v>
      </c>
      <c r="S590">
        <f>Tabela3[[#This Row],[2021]]</f>
        <v>0</v>
      </c>
      <c r="T590">
        <f>Tabela3[[#This Row],[2022]]</f>
        <v>0</v>
      </c>
      <c r="U590" t="e">
        <f>Tabela3[[#This Row],[2023]]</f>
        <v>#VALUE!</v>
      </c>
      <c r="V590">
        <f>Tabela3[[#This Row],[REGISTRO NO SEI/2024]]</f>
        <v>0</v>
      </c>
      <c r="W590">
        <f>Tabela3[[#This Row],[2024]]</f>
        <v>0</v>
      </c>
      <c r="X590">
        <f>Tabela3[[#This Row],[REGISTRO NO SEI/2025]]</f>
        <v>0</v>
      </c>
      <c r="Y590">
        <f>Tabela3[[#This Row],[TOTAL CERTIFICADOS EMITIDOS/2025]]</f>
        <v>0</v>
      </c>
      <c r="Z590">
        <f>Tabela3[[#This Row],[1º trim/2025]]</f>
        <v>0</v>
      </c>
      <c r="AA590">
        <f>Tabela3[[#This Row],[2º trim/2025]]</f>
        <v>0</v>
      </c>
      <c r="AB590">
        <f>Tabela3[[#This Row],[3º trim/2025]]</f>
        <v>0</v>
      </c>
      <c r="AC590">
        <f>Tabela3[[#This Row],[4º trim/2025]]</f>
        <v>0</v>
      </c>
    </row>
    <row r="591" spans="1:29" ht="30" x14ac:dyDescent="0.25">
      <c r="A591" s="293">
        <f>Tabela3[[#This Row],[MODALIDADE]]</f>
        <v>0</v>
      </c>
      <c r="B591" s="293">
        <f>Tabela3[[#This Row],[ID DA PLANILHA]]</f>
        <v>590</v>
      </c>
      <c r="C591" s="293">
        <f>Tabela3[[#This Row],[ANO]]</f>
        <v>2021</v>
      </c>
      <c r="D591" s="293" t="str">
        <f>Tabela3[[#This Row],[SEI]]</f>
        <v>0100862-68.2021.8.16.6000</v>
      </c>
      <c r="E591" s="294" t="str">
        <f>Tabela3[[#This Row],[NOME DO Curso]]</f>
        <v>live "Lançamento do Programa de Governança Institucional do Tribunal de Justiça do Paraná"</v>
      </c>
      <c r="F591" s="294">
        <f>Tabela3[[#This Row],[NENHUMA CLASSIFICAÇÃO COPILOT]]</f>
        <v>0</v>
      </c>
      <c r="G591">
        <f>Tabela3[[#This Row],[Capacitação em Direitos Humanos, Gênero, Raça e Etnia; e em Depoimento Especial" - 0148945-13.2024.8.16.6000]]</f>
        <v>0</v>
      </c>
      <c r="H591">
        <f>Tabela3[[#This Row],[Justiça Restaurativa - 0148919-15.2024.8.16.6000]]</f>
        <v>0</v>
      </c>
      <c r="I591">
        <f>Tabela3[[#This Row],[Capacitação de Facilitadores 0148959-94.2024.8.16.6000]]</f>
        <v>0</v>
      </c>
      <c r="J591">
        <f>Tabela3[[#This Row],[Acessibilidade e Inclusão - 0148938-21.2024.8.16.6000]]</f>
        <v>0</v>
      </c>
      <c r="K591">
        <f>Tabela3[[#This Row],[Política de Prevenção e Enfrentamento do Assédio Moral, do Assédio Sexual e da Discriminação.0148908-83.2024.8.16.6000]]</f>
        <v>0</v>
      </c>
      <c r="L591">
        <f>Tabela3[[#This Row],[SOCIOAMBIENTAL]]</f>
        <v>0</v>
      </c>
      <c r="M591">
        <f>Tabela3[[#This Row],[SUSTENTABILIDADE
https://portal.tjpr.jus.br/portletforms/frm.do?idFormulario=7430
0017859-16.2024.8.16.6000]]</f>
        <v>0</v>
      </c>
      <c r="N591">
        <f>Tabela3[[#This Row],[CURSO PARA MAGISTRADOS]]</f>
        <v>0</v>
      </c>
      <c r="O591">
        <f>Tabela3[[#This Row],[LIVRO DE REGISTRO]]</f>
        <v>0</v>
      </c>
      <c r="P591">
        <f>Tabela3[[#This Row],[DATA DO ULTIMO REGISTRO]]</f>
        <v>44461</v>
      </c>
      <c r="Q591">
        <f>Tabela3[[#This Row],[REG DE INSTRUTORES2]]</f>
        <v>0</v>
      </c>
      <c r="R591">
        <f>Tabela3[[#This Row],[REGISTRO DE INSTRUTORES NO SEI]]</f>
        <v>0</v>
      </c>
      <c r="S591">
        <f>Tabela3[[#This Row],[2021]]</f>
        <v>0</v>
      </c>
      <c r="T591">
        <f>Tabela3[[#This Row],[2022]]</f>
        <v>0</v>
      </c>
      <c r="U591" t="e">
        <f>Tabela3[[#This Row],[2023]]</f>
        <v>#VALUE!</v>
      </c>
      <c r="V591">
        <f>Tabela3[[#This Row],[REGISTRO NO SEI/2024]]</f>
        <v>0</v>
      </c>
      <c r="W591">
        <f>Tabela3[[#This Row],[2024]]</f>
        <v>0</v>
      </c>
      <c r="X591">
        <f>Tabela3[[#This Row],[REGISTRO NO SEI/2025]]</f>
        <v>0</v>
      </c>
      <c r="Y591">
        <f>Tabela3[[#This Row],[TOTAL CERTIFICADOS EMITIDOS/2025]]</f>
        <v>0</v>
      </c>
      <c r="Z591">
        <f>Tabela3[[#This Row],[1º trim/2025]]</f>
        <v>0</v>
      </c>
      <c r="AA591">
        <f>Tabela3[[#This Row],[2º trim/2025]]</f>
        <v>0</v>
      </c>
      <c r="AB591">
        <f>Tabela3[[#This Row],[3º trim/2025]]</f>
        <v>0</v>
      </c>
      <c r="AC591">
        <f>Tabela3[[#This Row],[4º trim/2025]]</f>
        <v>0</v>
      </c>
    </row>
    <row r="592" spans="1:29" ht="30" x14ac:dyDescent="0.25">
      <c r="A592" s="293">
        <f>Tabela3[[#This Row],[MODALIDADE]]</f>
        <v>0</v>
      </c>
      <c r="B592" s="293">
        <f>Tabela3[[#This Row],[ID DA PLANILHA]]</f>
        <v>591</v>
      </c>
      <c r="C592" s="293">
        <f>Tabela3[[#This Row],[ANO]]</f>
        <v>2021</v>
      </c>
      <c r="D592" s="293" t="str">
        <f>Tabela3[[#This Row],[SEI]]</f>
        <v>0101965-81.2019.8.16.6000</v>
      </c>
      <c r="E592" s="294" t="str">
        <f>Tabela3[[#This Row],[NOME DO Curso]]</f>
        <v>Gestão de Projetos – Gerenciamento de Projetos (PMI) na Administração Pública</v>
      </c>
      <c r="F592" s="294">
        <f>Tabela3[[#This Row],[NENHUMA CLASSIFICAÇÃO COPILOT]]</f>
        <v>0</v>
      </c>
      <c r="G592">
        <f>Tabela3[[#This Row],[Capacitação em Direitos Humanos, Gênero, Raça e Etnia; e em Depoimento Especial" - 0148945-13.2024.8.16.6000]]</f>
        <v>0</v>
      </c>
      <c r="H592">
        <f>Tabela3[[#This Row],[Justiça Restaurativa - 0148919-15.2024.8.16.6000]]</f>
        <v>0</v>
      </c>
      <c r="I592">
        <f>Tabela3[[#This Row],[Capacitação de Facilitadores 0148959-94.2024.8.16.6000]]</f>
        <v>0</v>
      </c>
      <c r="J592">
        <f>Tabela3[[#This Row],[Acessibilidade e Inclusão - 0148938-21.2024.8.16.6000]]</f>
        <v>0</v>
      </c>
      <c r="K592">
        <f>Tabela3[[#This Row],[Política de Prevenção e Enfrentamento do Assédio Moral, do Assédio Sexual e da Discriminação.0148908-83.2024.8.16.6000]]</f>
        <v>0</v>
      </c>
      <c r="L592">
        <f>Tabela3[[#This Row],[SOCIOAMBIENTAL]]</f>
        <v>0</v>
      </c>
      <c r="M592">
        <f>Tabela3[[#This Row],[SUSTENTABILIDADE
https://portal.tjpr.jus.br/portletforms/frm.do?idFormulario=7430
0017859-16.2024.8.16.6000]]</f>
        <v>0</v>
      </c>
      <c r="N592">
        <f>Tabela3[[#This Row],[CURSO PARA MAGISTRADOS]]</f>
        <v>0</v>
      </c>
      <c r="O592">
        <f>Tabela3[[#This Row],[LIVRO DE REGISTRO]]</f>
        <v>0</v>
      </c>
      <c r="P592">
        <f>Tabela3[[#This Row],[DATA DO ULTIMO REGISTRO]]</f>
        <v>45504</v>
      </c>
      <c r="Q592">
        <f>Tabela3[[#This Row],[REG DE INSTRUTORES2]]</f>
        <v>0</v>
      </c>
      <c r="R592">
        <f>Tabela3[[#This Row],[REGISTRO DE INSTRUTORES NO SEI]]</f>
        <v>0</v>
      </c>
      <c r="S592">
        <f>Tabela3[[#This Row],[2021]]</f>
        <v>0</v>
      </c>
      <c r="T592">
        <f>Tabela3[[#This Row],[2022]]</f>
        <v>151</v>
      </c>
      <c r="U592" t="e">
        <f>Tabela3[[#This Row],[2023]]</f>
        <v>#VALUE!</v>
      </c>
      <c r="V592">
        <f>Tabela3[[#This Row],[REGISTRO NO SEI/2024]]</f>
        <v>0</v>
      </c>
      <c r="W592">
        <f>Tabela3[[#This Row],[2024]]</f>
        <v>0</v>
      </c>
      <c r="X592">
        <f>Tabela3[[#This Row],[REGISTRO NO SEI/2025]]</f>
        <v>0</v>
      </c>
      <c r="Y592">
        <f>Tabela3[[#This Row],[TOTAL CERTIFICADOS EMITIDOS/2025]]</f>
        <v>0</v>
      </c>
      <c r="Z592">
        <f>Tabela3[[#This Row],[1º trim/2025]]</f>
        <v>0</v>
      </c>
      <c r="AA592">
        <f>Tabela3[[#This Row],[2º trim/2025]]</f>
        <v>0</v>
      </c>
      <c r="AB592">
        <f>Tabela3[[#This Row],[3º trim/2025]]</f>
        <v>0</v>
      </c>
      <c r="AC592">
        <f>Tabela3[[#This Row],[4º trim/2025]]</f>
        <v>0</v>
      </c>
    </row>
    <row r="593" spans="1:29" ht="30" x14ac:dyDescent="0.25">
      <c r="A593" s="293">
        <f>Tabela3[[#This Row],[MODALIDADE]]</f>
        <v>0</v>
      </c>
      <c r="B593" s="293">
        <f>Tabela3[[#This Row],[ID DA PLANILHA]]</f>
        <v>592</v>
      </c>
      <c r="C593" s="293">
        <f>Tabela3[[#This Row],[ANO]]</f>
        <v>2021</v>
      </c>
      <c r="D593" s="293" t="str">
        <f>Tabela3[[#This Row],[SEI]]</f>
        <v>0102097-70.2021.8.16.6000</v>
      </c>
      <c r="E593" s="294" t="str">
        <f>Tabela3[[#This Row],[NOME DO Curso]]</f>
        <v>Direito empresarial com base na política nacional de tratamento adequado do conflito</v>
      </c>
      <c r="F593" s="294">
        <f>Tabela3[[#This Row],[NENHUMA CLASSIFICAÇÃO COPILOT]]</f>
        <v>0</v>
      </c>
      <c r="G593">
        <f>Tabela3[[#This Row],[Capacitação em Direitos Humanos, Gênero, Raça e Etnia; e em Depoimento Especial" - 0148945-13.2024.8.16.6000]]</f>
        <v>0</v>
      </c>
      <c r="H593">
        <f>Tabela3[[#This Row],[Justiça Restaurativa - 0148919-15.2024.8.16.6000]]</f>
        <v>0</v>
      </c>
      <c r="I593">
        <f>Tabela3[[#This Row],[Capacitação de Facilitadores 0148959-94.2024.8.16.6000]]</f>
        <v>0</v>
      </c>
      <c r="J593">
        <f>Tabela3[[#This Row],[Acessibilidade e Inclusão - 0148938-21.2024.8.16.6000]]</f>
        <v>0</v>
      </c>
      <c r="K593">
        <f>Tabela3[[#This Row],[Política de Prevenção e Enfrentamento do Assédio Moral, do Assédio Sexual e da Discriminação.0148908-83.2024.8.16.6000]]</f>
        <v>0</v>
      </c>
      <c r="L593">
        <f>Tabela3[[#This Row],[SOCIOAMBIENTAL]]</f>
        <v>0</v>
      </c>
      <c r="M593">
        <f>Tabela3[[#This Row],[SUSTENTABILIDADE
https://portal.tjpr.jus.br/portletforms/frm.do?idFormulario=7430
0017859-16.2024.8.16.6000]]</f>
        <v>0</v>
      </c>
      <c r="N593">
        <f>Tabela3[[#This Row],[CURSO PARA MAGISTRADOS]]</f>
        <v>0</v>
      </c>
      <c r="O593">
        <f>Tabela3[[#This Row],[LIVRO DE REGISTRO]]</f>
        <v>0</v>
      </c>
      <c r="P593">
        <f>Tabela3[[#This Row],[DATA DO ULTIMO REGISTRO]]</f>
        <v>45309</v>
      </c>
      <c r="Q593">
        <f>Tabela3[[#This Row],[REG DE INSTRUTORES2]]</f>
        <v>0</v>
      </c>
      <c r="R593">
        <f>Tabela3[[#This Row],[REGISTRO DE INSTRUTORES NO SEI]]</f>
        <v>0</v>
      </c>
      <c r="S593">
        <f>Tabela3[[#This Row],[2021]]</f>
        <v>0</v>
      </c>
      <c r="T593">
        <f>Tabela3[[#This Row],[2022]]</f>
        <v>8</v>
      </c>
      <c r="U593" t="e">
        <f>Tabela3[[#This Row],[2023]]</f>
        <v>#VALUE!</v>
      </c>
      <c r="V593">
        <f>Tabela3[[#This Row],[REGISTRO NO SEI/2024]]</f>
        <v>0</v>
      </c>
      <c r="W593">
        <f>Tabela3[[#This Row],[2024]]</f>
        <v>0</v>
      </c>
      <c r="X593">
        <f>Tabela3[[#This Row],[REGISTRO NO SEI/2025]]</f>
        <v>0</v>
      </c>
      <c r="Y593">
        <f>Tabela3[[#This Row],[TOTAL CERTIFICADOS EMITIDOS/2025]]</f>
        <v>0</v>
      </c>
      <c r="Z593">
        <f>Tabela3[[#This Row],[1º trim/2025]]</f>
        <v>0</v>
      </c>
      <c r="AA593">
        <f>Tabela3[[#This Row],[2º trim/2025]]</f>
        <v>0</v>
      </c>
      <c r="AB593">
        <f>Tabela3[[#This Row],[3º trim/2025]]</f>
        <v>0</v>
      </c>
      <c r="AC593">
        <f>Tabela3[[#This Row],[4º trim/2025]]</f>
        <v>0</v>
      </c>
    </row>
    <row r="594" spans="1:29" x14ac:dyDescent="0.25">
      <c r="A594" s="293">
        <f>Tabela3[[#This Row],[MODALIDADE]]</f>
        <v>0</v>
      </c>
      <c r="B594" s="293">
        <f>Tabela3[[#This Row],[ID DA PLANILHA]]</f>
        <v>593</v>
      </c>
      <c r="C594" s="293">
        <f>Tabela3[[#This Row],[ANO]]</f>
        <v>2021</v>
      </c>
      <c r="D594" s="293" t="str">
        <f>Tabela3[[#This Row],[SEI]]</f>
        <v>0103338-50.2019.8.16.6000</v>
      </c>
      <c r="E594" s="294" t="str">
        <f>Tabela3[[#This Row],[NOME DO Curso]]</f>
        <v>Sindicância e Processo Administrativo Disciplinar</v>
      </c>
      <c r="F594" s="294">
        <f>Tabela3[[#This Row],[NENHUMA CLASSIFICAÇÃO COPILOT]]</f>
        <v>0</v>
      </c>
      <c r="G594">
        <f>Tabela3[[#This Row],[Capacitação em Direitos Humanos, Gênero, Raça e Etnia; e em Depoimento Especial" - 0148945-13.2024.8.16.6000]]</f>
        <v>0</v>
      </c>
      <c r="H594">
        <f>Tabela3[[#This Row],[Justiça Restaurativa - 0148919-15.2024.8.16.6000]]</f>
        <v>0</v>
      </c>
      <c r="I594">
        <f>Tabela3[[#This Row],[Capacitação de Facilitadores 0148959-94.2024.8.16.6000]]</f>
        <v>0</v>
      </c>
      <c r="J594">
        <f>Tabela3[[#This Row],[Acessibilidade e Inclusão - 0148938-21.2024.8.16.6000]]</f>
        <v>0</v>
      </c>
      <c r="K594">
        <f>Tabela3[[#This Row],[Política de Prevenção e Enfrentamento do Assédio Moral, do Assédio Sexual e da Discriminação.0148908-83.2024.8.16.6000]]</f>
        <v>0</v>
      </c>
      <c r="L594">
        <f>Tabela3[[#This Row],[SOCIOAMBIENTAL]]</f>
        <v>0</v>
      </c>
      <c r="M594">
        <f>Tabela3[[#This Row],[SUSTENTABILIDADE
https://portal.tjpr.jus.br/portletforms/frm.do?idFormulario=7430
0017859-16.2024.8.16.6000]]</f>
        <v>0</v>
      </c>
      <c r="N594">
        <f>Tabela3[[#This Row],[CURSO PARA MAGISTRADOS]]</f>
        <v>0</v>
      </c>
      <c r="O594">
        <f>Tabela3[[#This Row],[LIVRO DE REGISTRO]]</f>
        <v>0</v>
      </c>
      <c r="P594">
        <f>Tabela3[[#This Row],[DATA DO ULTIMO REGISTRO]]</f>
        <v>44347</v>
      </c>
      <c r="Q594">
        <f>Tabela3[[#This Row],[REG DE INSTRUTORES2]]</f>
        <v>0</v>
      </c>
      <c r="R594">
        <f>Tabela3[[#This Row],[REGISTRO DE INSTRUTORES NO SEI]]</f>
        <v>0</v>
      </c>
      <c r="S594">
        <f>Tabela3[[#This Row],[2021]]</f>
        <v>0</v>
      </c>
      <c r="T594">
        <f>Tabela3[[#This Row],[2022]]</f>
        <v>0</v>
      </c>
      <c r="U594" t="e">
        <f>Tabela3[[#This Row],[2023]]</f>
        <v>#VALUE!</v>
      </c>
      <c r="V594">
        <f>Tabela3[[#This Row],[REGISTRO NO SEI/2024]]</f>
        <v>0</v>
      </c>
      <c r="W594">
        <f>Tabela3[[#This Row],[2024]]</f>
        <v>0</v>
      </c>
      <c r="X594">
        <f>Tabela3[[#This Row],[REGISTRO NO SEI/2025]]</f>
        <v>0</v>
      </c>
      <c r="Y594">
        <f>Tabela3[[#This Row],[TOTAL CERTIFICADOS EMITIDOS/2025]]</f>
        <v>0</v>
      </c>
      <c r="Z594">
        <f>Tabela3[[#This Row],[1º trim/2025]]</f>
        <v>0</v>
      </c>
      <c r="AA594">
        <f>Tabela3[[#This Row],[2º trim/2025]]</f>
        <v>0</v>
      </c>
      <c r="AB594">
        <f>Tabela3[[#This Row],[3º trim/2025]]</f>
        <v>0</v>
      </c>
      <c r="AC594">
        <f>Tabela3[[#This Row],[4º trim/2025]]</f>
        <v>0</v>
      </c>
    </row>
    <row r="595" spans="1:29" x14ac:dyDescent="0.25">
      <c r="A595" s="293">
        <f>Tabela3[[#This Row],[MODALIDADE]]</f>
        <v>0</v>
      </c>
      <c r="B595" s="293">
        <f>Tabela3[[#This Row],[ID DA PLANILHA]]</f>
        <v>594</v>
      </c>
      <c r="C595" s="293">
        <f>Tabela3[[#This Row],[ANO]]</f>
        <v>2021</v>
      </c>
      <c r="D595" s="293" t="str">
        <f>Tabela3[[#This Row],[SEI]]</f>
        <v>0103853-17.2021.8.16.6000</v>
      </c>
      <c r="E595" s="294" t="str">
        <f>Tabela3[[#This Row],[NOME DO Curso]]</f>
        <v>Integridade e Compliance na Administração Pública</v>
      </c>
      <c r="F595" s="294">
        <f>Tabela3[[#This Row],[NENHUMA CLASSIFICAÇÃO COPILOT]]</f>
        <v>0</v>
      </c>
      <c r="G595">
        <f>Tabela3[[#This Row],[Capacitação em Direitos Humanos, Gênero, Raça e Etnia; e em Depoimento Especial" - 0148945-13.2024.8.16.6000]]</f>
        <v>0</v>
      </c>
      <c r="H595">
        <f>Tabela3[[#This Row],[Justiça Restaurativa - 0148919-15.2024.8.16.6000]]</f>
        <v>0</v>
      </c>
      <c r="I595">
        <f>Tabela3[[#This Row],[Capacitação de Facilitadores 0148959-94.2024.8.16.6000]]</f>
        <v>0</v>
      </c>
      <c r="J595">
        <f>Tabela3[[#This Row],[Acessibilidade e Inclusão - 0148938-21.2024.8.16.6000]]</f>
        <v>0</v>
      </c>
      <c r="K595">
        <f>Tabela3[[#This Row],[Política de Prevenção e Enfrentamento do Assédio Moral, do Assédio Sexual e da Discriminação.0148908-83.2024.8.16.6000]]</f>
        <v>0</v>
      </c>
      <c r="L595">
        <f>Tabela3[[#This Row],[SOCIOAMBIENTAL]]</f>
        <v>0</v>
      </c>
      <c r="M595">
        <f>Tabela3[[#This Row],[SUSTENTABILIDADE
https://portal.tjpr.jus.br/portletforms/frm.do?idFormulario=7430
0017859-16.2024.8.16.6000]]</f>
        <v>0</v>
      </c>
      <c r="N595">
        <f>Tabela3[[#This Row],[CURSO PARA MAGISTRADOS]]</f>
        <v>0</v>
      </c>
      <c r="O595">
        <f>Tabela3[[#This Row],[LIVRO DE REGISTRO]]</f>
        <v>0</v>
      </c>
      <c r="P595">
        <f>Tabela3[[#This Row],[DATA DO ULTIMO REGISTRO]]</f>
        <v>44792</v>
      </c>
      <c r="Q595">
        <f>Tabela3[[#This Row],[REG DE INSTRUTORES2]]</f>
        <v>0</v>
      </c>
      <c r="R595">
        <f>Tabela3[[#This Row],[REGISTRO DE INSTRUTORES NO SEI]]</f>
        <v>0</v>
      </c>
      <c r="S595">
        <f>Tabela3[[#This Row],[2021]]</f>
        <v>0</v>
      </c>
      <c r="T595">
        <f>Tabela3[[#This Row],[2022]]</f>
        <v>60</v>
      </c>
      <c r="U595" t="e">
        <f>Tabela3[[#This Row],[2023]]</f>
        <v>#VALUE!</v>
      </c>
      <c r="V595">
        <f>Tabela3[[#This Row],[REGISTRO NO SEI/2024]]</f>
        <v>0</v>
      </c>
      <c r="W595">
        <f>Tabela3[[#This Row],[2024]]</f>
        <v>0</v>
      </c>
      <c r="X595">
        <f>Tabela3[[#This Row],[REGISTRO NO SEI/2025]]</f>
        <v>0</v>
      </c>
      <c r="Y595">
        <f>Tabela3[[#This Row],[TOTAL CERTIFICADOS EMITIDOS/2025]]</f>
        <v>0</v>
      </c>
      <c r="Z595">
        <f>Tabela3[[#This Row],[1º trim/2025]]</f>
        <v>0</v>
      </c>
      <c r="AA595">
        <f>Tabela3[[#This Row],[2º trim/2025]]</f>
        <v>0</v>
      </c>
      <c r="AB595">
        <f>Tabela3[[#This Row],[3º trim/2025]]</f>
        <v>0</v>
      </c>
      <c r="AC595">
        <f>Tabela3[[#This Row],[4º trim/2025]]</f>
        <v>0</v>
      </c>
    </row>
    <row r="596" spans="1:29" ht="30" x14ac:dyDescent="0.25">
      <c r="A596" s="293">
        <f>Tabela3[[#This Row],[MODALIDADE]]</f>
        <v>0</v>
      </c>
      <c r="B596" s="293">
        <f>Tabela3[[#This Row],[ID DA PLANILHA]]</f>
        <v>595</v>
      </c>
      <c r="C596" s="293">
        <f>Tabela3[[#This Row],[ANO]]</f>
        <v>2021</v>
      </c>
      <c r="D596" s="293" t="str">
        <f>Tabela3[[#This Row],[SEI]]</f>
        <v>0105315-09.2021.8.16.6000</v>
      </c>
      <c r="E596" s="294" t="str">
        <f>Tabela3[[#This Row],[NOME DO Curso]]</f>
        <v>Webinário internacional Brasil-Portugal sobre prevenção à violência doméstica e Lançamento do Formulário Nacional de Avaliação de Risco</v>
      </c>
      <c r="F596" s="294">
        <f>Tabela3[[#This Row],[NENHUMA CLASSIFICAÇÃO COPILOT]]</f>
        <v>0</v>
      </c>
      <c r="G596">
        <f>Tabela3[[#This Row],[Capacitação em Direitos Humanos, Gênero, Raça e Etnia; e em Depoimento Especial" - 0148945-13.2024.8.16.6000]]</f>
        <v>0</v>
      </c>
      <c r="H596">
        <f>Tabela3[[#This Row],[Justiça Restaurativa - 0148919-15.2024.8.16.6000]]</f>
        <v>0</v>
      </c>
      <c r="I596">
        <f>Tabela3[[#This Row],[Capacitação de Facilitadores 0148959-94.2024.8.16.6000]]</f>
        <v>0</v>
      </c>
      <c r="J596">
        <f>Tabela3[[#This Row],[Acessibilidade e Inclusão - 0148938-21.2024.8.16.6000]]</f>
        <v>0</v>
      </c>
      <c r="K596">
        <f>Tabela3[[#This Row],[Política de Prevenção e Enfrentamento do Assédio Moral, do Assédio Sexual e da Discriminação.0148908-83.2024.8.16.6000]]</f>
        <v>0</v>
      </c>
      <c r="L596">
        <f>Tabela3[[#This Row],[SOCIOAMBIENTAL]]</f>
        <v>0</v>
      </c>
      <c r="M596">
        <f>Tabela3[[#This Row],[SUSTENTABILIDADE
https://portal.tjpr.jus.br/portletforms/frm.do?idFormulario=7430
0017859-16.2024.8.16.6000]]</f>
        <v>0</v>
      </c>
      <c r="N596">
        <f>Tabela3[[#This Row],[CURSO PARA MAGISTRADOS]]</f>
        <v>0</v>
      </c>
      <c r="O596">
        <f>Tabela3[[#This Row],[LIVRO DE REGISTRO]]</f>
        <v>0</v>
      </c>
      <c r="P596">
        <f>Tabela3[[#This Row],[DATA DO ULTIMO REGISTRO]]</f>
        <v>44536</v>
      </c>
      <c r="Q596">
        <f>Tabela3[[#This Row],[REG DE INSTRUTORES2]]</f>
        <v>0</v>
      </c>
      <c r="R596">
        <f>Tabela3[[#This Row],[REGISTRO DE INSTRUTORES NO SEI]]</f>
        <v>0</v>
      </c>
      <c r="S596">
        <f>Tabela3[[#This Row],[2021]]</f>
        <v>0</v>
      </c>
      <c r="T596">
        <f>Tabela3[[#This Row],[2022]]</f>
        <v>0</v>
      </c>
      <c r="U596" t="e">
        <f>Tabela3[[#This Row],[2023]]</f>
        <v>#VALUE!</v>
      </c>
      <c r="V596">
        <f>Tabela3[[#This Row],[REGISTRO NO SEI/2024]]</f>
        <v>0</v>
      </c>
      <c r="W596">
        <f>Tabela3[[#This Row],[2024]]</f>
        <v>0</v>
      </c>
      <c r="X596">
        <f>Tabela3[[#This Row],[REGISTRO NO SEI/2025]]</f>
        <v>0</v>
      </c>
      <c r="Y596">
        <f>Tabela3[[#This Row],[TOTAL CERTIFICADOS EMITIDOS/2025]]</f>
        <v>0</v>
      </c>
      <c r="Z596">
        <f>Tabela3[[#This Row],[1º trim/2025]]</f>
        <v>0</v>
      </c>
      <c r="AA596">
        <f>Tabela3[[#This Row],[2º trim/2025]]</f>
        <v>0</v>
      </c>
      <c r="AB596">
        <f>Tabela3[[#This Row],[3º trim/2025]]</f>
        <v>0</v>
      </c>
      <c r="AC596">
        <f>Tabela3[[#This Row],[4º trim/2025]]</f>
        <v>0</v>
      </c>
    </row>
    <row r="597" spans="1:29" x14ac:dyDescent="0.25">
      <c r="A597" s="293">
        <f>Tabela3[[#This Row],[MODALIDADE]]</f>
        <v>0</v>
      </c>
      <c r="B597" s="293">
        <f>Tabela3[[#This Row],[ID DA PLANILHA]]</f>
        <v>596</v>
      </c>
      <c r="C597" s="293">
        <f>Tabela3[[#This Row],[ANO]]</f>
        <v>2021</v>
      </c>
      <c r="D597" s="293" t="str">
        <f>Tabela3[[#This Row],[SEI]]</f>
        <v>0107760-34.2020.8.16.6000</v>
      </c>
      <c r="E597" s="294" t="str">
        <f>Tabela3[[#This Row],[NOME DO Curso]]</f>
        <v>live “PARANAPREVIDÊNCIA - História e Desafios Futuros"</v>
      </c>
      <c r="F597" s="294">
        <f>Tabela3[[#This Row],[NENHUMA CLASSIFICAÇÃO COPILOT]]</f>
        <v>0</v>
      </c>
      <c r="G597">
        <f>Tabela3[[#This Row],[Capacitação em Direitos Humanos, Gênero, Raça e Etnia; e em Depoimento Especial" - 0148945-13.2024.8.16.6000]]</f>
        <v>0</v>
      </c>
      <c r="H597">
        <f>Tabela3[[#This Row],[Justiça Restaurativa - 0148919-15.2024.8.16.6000]]</f>
        <v>0</v>
      </c>
      <c r="I597">
        <f>Tabela3[[#This Row],[Capacitação de Facilitadores 0148959-94.2024.8.16.6000]]</f>
        <v>0</v>
      </c>
      <c r="J597">
        <f>Tabela3[[#This Row],[Acessibilidade e Inclusão - 0148938-21.2024.8.16.6000]]</f>
        <v>0</v>
      </c>
      <c r="K597">
        <f>Tabela3[[#This Row],[Política de Prevenção e Enfrentamento do Assédio Moral, do Assédio Sexual e da Discriminação.0148908-83.2024.8.16.6000]]</f>
        <v>0</v>
      </c>
      <c r="L597">
        <f>Tabela3[[#This Row],[SOCIOAMBIENTAL]]</f>
        <v>0</v>
      </c>
      <c r="M597">
        <f>Tabela3[[#This Row],[SUSTENTABILIDADE
https://portal.tjpr.jus.br/portletforms/frm.do?idFormulario=7430
0017859-16.2024.8.16.6000]]</f>
        <v>0</v>
      </c>
      <c r="N597">
        <f>Tabela3[[#This Row],[CURSO PARA MAGISTRADOS]]</f>
        <v>0</v>
      </c>
      <c r="O597">
        <f>Tabela3[[#This Row],[LIVRO DE REGISTRO]]</f>
        <v>0</v>
      </c>
      <c r="P597">
        <f>Tabela3[[#This Row],[DATA DO ULTIMO REGISTRO]]</f>
        <v>44334</v>
      </c>
      <c r="Q597">
        <f>Tabela3[[#This Row],[REG DE INSTRUTORES2]]</f>
        <v>0</v>
      </c>
      <c r="R597">
        <f>Tabela3[[#This Row],[REGISTRO DE INSTRUTORES NO SEI]]</f>
        <v>0</v>
      </c>
      <c r="S597">
        <f>Tabela3[[#This Row],[2021]]</f>
        <v>0</v>
      </c>
      <c r="T597">
        <f>Tabela3[[#This Row],[2022]]</f>
        <v>0</v>
      </c>
      <c r="U597" t="e">
        <f>Tabela3[[#This Row],[2023]]</f>
        <v>#VALUE!</v>
      </c>
      <c r="V597">
        <f>Tabela3[[#This Row],[REGISTRO NO SEI/2024]]</f>
        <v>0</v>
      </c>
      <c r="W597">
        <f>Tabela3[[#This Row],[2024]]</f>
        <v>0</v>
      </c>
      <c r="X597">
        <f>Tabela3[[#This Row],[REGISTRO NO SEI/2025]]</f>
        <v>0</v>
      </c>
      <c r="Y597">
        <f>Tabela3[[#This Row],[TOTAL CERTIFICADOS EMITIDOS/2025]]</f>
        <v>0</v>
      </c>
      <c r="Z597">
        <f>Tabela3[[#This Row],[1º trim/2025]]</f>
        <v>0</v>
      </c>
      <c r="AA597">
        <f>Tabela3[[#This Row],[2º trim/2025]]</f>
        <v>0</v>
      </c>
      <c r="AB597">
        <f>Tabela3[[#This Row],[3º trim/2025]]</f>
        <v>0</v>
      </c>
      <c r="AC597">
        <f>Tabela3[[#This Row],[4º trim/2025]]</f>
        <v>0</v>
      </c>
    </row>
    <row r="598" spans="1:29" x14ac:dyDescent="0.25">
      <c r="A598" s="293">
        <f>Tabela3[[#This Row],[MODALIDADE]]</f>
        <v>0</v>
      </c>
      <c r="B598" s="293">
        <f>Tabela3[[#This Row],[ID DA PLANILHA]]</f>
        <v>597</v>
      </c>
      <c r="C598" s="293">
        <f>Tabela3[[#This Row],[ANO]]</f>
        <v>2021</v>
      </c>
      <c r="D598" s="293" t="str">
        <f>Tabela3[[#This Row],[SEI]]</f>
        <v>0107877-25.2020.8.16.6000</v>
      </c>
      <c r="E598" s="294" t="str">
        <f>Tabela3[[#This Row],[NOME DO Curso]]</f>
        <v>live “Lançamento da Revista Eletrônica da Ouvidoria”</v>
      </c>
      <c r="F598" s="294">
        <f>Tabela3[[#This Row],[NENHUMA CLASSIFICAÇÃO COPILOT]]</f>
        <v>0</v>
      </c>
      <c r="G598">
        <f>Tabela3[[#This Row],[Capacitação em Direitos Humanos, Gênero, Raça e Etnia; e em Depoimento Especial" - 0148945-13.2024.8.16.6000]]</f>
        <v>0</v>
      </c>
      <c r="H598">
        <f>Tabela3[[#This Row],[Justiça Restaurativa - 0148919-15.2024.8.16.6000]]</f>
        <v>0</v>
      </c>
      <c r="I598">
        <f>Tabela3[[#This Row],[Capacitação de Facilitadores 0148959-94.2024.8.16.6000]]</f>
        <v>0</v>
      </c>
      <c r="J598">
        <f>Tabela3[[#This Row],[Acessibilidade e Inclusão - 0148938-21.2024.8.16.6000]]</f>
        <v>0</v>
      </c>
      <c r="K598">
        <f>Tabela3[[#This Row],[Política de Prevenção e Enfrentamento do Assédio Moral, do Assédio Sexual e da Discriminação.0148908-83.2024.8.16.6000]]</f>
        <v>0</v>
      </c>
      <c r="L598">
        <f>Tabela3[[#This Row],[SOCIOAMBIENTAL]]</f>
        <v>0</v>
      </c>
      <c r="M598">
        <f>Tabela3[[#This Row],[SUSTENTABILIDADE
https://portal.tjpr.jus.br/portletforms/frm.do?idFormulario=7430
0017859-16.2024.8.16.6000]]</f>
        <v>0</v>
      </c>
      <c r="N598">
        <f>Tabela3[[#This Row],[CURSO PARA MAGISTRADOS]]</f>
        <v>0</v>
      </c>
      <c r="O598">
        <f>Tabela3[[#This Row],[LIVRO DE REGISTRO]]</f>
        <v>0</v>
      </c>
      <c r="P598">
        <f>Tabela3[[#This Row],[DATA DO ULTIMO REGISTRO]]</f>
        <v>44740</v>
      </c>
      <c r="Q598">
        <f>Tabela3[[#This Row],[REG DE INSTRUTORES2]]</f>
        <v>0</v>
      </c>
      <c r="R598">
        <f>Tabela3[[#This Row],[REGISTRO DE INSTRUTORES NO SEI]]</f>
        <v>0</v>
      </c>
      <c r="S598">
        <f>Tabela3[[#This Row],[2021]]</f>
        <v>0</v>
      </c>
      <c r="T598">
        <f>Tabela3[[#This Row],[2022]]</f>
        <v>0</v>
      </c>
      <c r="U598" t="e">
        <f>Tabela3[[#This Row],[2023]]</f>
        <v>#VALUE!</v>
      </c>
      <c r="V598">
        <f>Tabela3[[#This Row],[REGISTRO NO SEI/2024]]</f>
        <v>0</v>
      </c>
      <c r="W598">
        <f>Tabela3[[#This Row],[2024]]</f>
        <v>0</v>
      </c>
      <c r="X598">
        <f>Tabela3[[#This Row],[REGISTRO NO SEI/2025]]</f>
        <v>0</v>
      </c>
      <c r="Y598">
        <f>Tabela3[[#This Row],[TOTAL CERTIFICADOS EMITIDOS/2025]]</f>
        <v>0</v>
      </c>
      <c r="Z598">
        <f>Tabela3[[#This Row],[1º trim/2025]]</f>
        <v>0</v>
      </c>
      <c r="AA598">
        <f>Tabela3[[#This Row],[2º trim/2025]]</f>
        <v>0</v>
      </c>
      <c r="AB598">
        <f>Tabela3[[#This Row],[3º trim/2025]]</f>
        <v>0</v>
      </c>
      <c r="AC598">
        <f>Tabela3[[#This Row],[4º trim/2025]]</f>
        <v>0</v>
      </c>
    </row>
    <row r="599" spans="1:29" x14ac:dyDescent="0.25">
      <c r="A599" s="293">
        <f>Tabela3[[#This Row],[MODALIDADE]]</f>
        <v>0</v>
      </c>
      <c r="B599" s="293">
        <f>Tabela3[[#This Row],[ID DA PLANILHA]]</f>
        <v>598</v>
      </c>
      <c r="C599" s="293">
        <f>Tabela3[[#This Row],[ANO]]</f>
        <v>2021</v>
      </c>
      <c r="D599" s="293" t="str">
        <f>Tabela3[[#This Row],[SEI]]</f>
        <v>0108330-20.2020.8.16.6000</v>
      </c>
      <c r="E599" s="294" t="str">
        <f>Tabela3[[#This Row],[NOME DO Curso]]</f>
        <v>Cumpridores de Mandados - 4ª Edição</v>
      </c>
      <c r="F599" s="294">
        <f>Tabela3[[#This Row],[NENHUMA CLASSIFICAÇÃO COPILOT]]</f>
        <v>0</v>
      </c>
      <c r="G599">
        <f>Tabela3[[#This Row],[Capacitação em Direitos Humanos, Gênero, Raça e Etnia; e em Depoimento Especial" - 0148945-13.2024.8.16.6000]]</f>
        <v>0</v>
      </c>
      <c r="H599">
        <f>Tabela3[[#This Row],[Justiça Restaurativa - 0148919-15.2024.8.16.6000]]</f>
        <v>0</v>
      </c>
      <c r="I599">
        <f>Tabela3[[#This Row],[Capacitação de Facilitadores 0148959-94.2024.8.16.6000]]</f>
        <v>0</v>
      </c>
      <c r="J599">
        <f>Tabela3[[#This Row],[Acessibilidade e Inclusão - 0148938-21.2024.8.16.6000]]</f>
        <v>0</v>
      </c>
      <c r="K599">
        <f>Tabela3[[#This Row],[Política de Prevenção e Enfrentamento do Assédio Moral, do Assédio Sexual e da Discriminação.0148908-83.2024.8.16.6000]]</f>
        <v>0</v>
      </c>
      <c r="L599">
        <f>Tabela3[[#This Row],[SOCIOAMBIENTAL]]</f>
        <v>0</v>
      </c>
      <c r="M599">
        <f>Tabela3[[#This Row],[SUSTENTABILIDADE
https://portal.tjpr.jus.br/portletforms/frm.do?idFormulario=7430
0017859-16.2024.8.16.6000]]</f>
        <v>0</v>
      </c>
      <c r="N599">
        <f>Tabela3[[#This Row],[CURSO PARA MAGISTRADOS]]</f>
        <v>0</v>
      </c>
      <c r="O599">
        <f>Tabela3[[#This Row],[LIVRO DE REGISTRO]]</f>
        <v>0</v>
      </c>
      <c r="P599">
        <f>Tabela3[[#This Row],[DATA DO ULTIMO REGISTRO]]</f>
        <v>44391</v>
      </c>
      <c r="Q599">
        <f>Tabela3[[#This Row],[REG DE INSTRUTORES2]]</f>
        <v>0</v>
      </c>
      <c r="R599">
        <f>Tabela3[[#This Row],[REGISTRO DE INSTRUTORES NO SEI]]</f>
        <v>0</v>
      </c>
      <c r="S599">
        <f>Tabela3[[#This Row],[2021]]</f>
        <v>0</v>
      </c>
      <c r="T599">
        <f>Tabela3[[#This Row],[2022]]</f>
        <v>0</v>
      </c>
      <c r="U599" t="e">
        <f>Tabela3[[#This Row],[2023]]</f>
        <v>#VALUE!</v>
      </c>
      <c r="V599">
        <f>Tabela3[[#This Row],[REGISTRO NO SEI/2024]]</f>
        <v>0</v>
      </c>
      <c r="W599">
        <f>Tabela3[[#This Row],[2024]]</f>
        <v>0</v>
      </c>
      <c r="X599">
        <f>Tabela3[[#This Row],[REGISTRO NO SEI/2025]]</f>
        <v>0</v>
      </c>
      <c r="Y599">
        <f>Tabela3[[#This Row],[TOTAL CERTIFICADOS EMITIDOS/2025]]</f>
        <v>0</v>
      </c>
      <c r="Z599">
        <f>Tabela3[[#This Row],[1º trim/2025]]</f>
        <v>0</v>
      </c>
      <c r="AA599">
        <f>Tabela3[[#This Row],[2º trim/2025]]</f>
        <v>0</v>
      </c>
      <c r="AB599">
        <f>Tabela3[[#This Row],[3º trim/2025]]</f>
        <v>0</v>
      </c>
      <c r="AC599">
        <f>Tabela3[[#This Row],[4º trim/2025]]</f>
        <v>0</v>
      </c>
    </row>
    <row r="600" spans="1:29" x14ac:dyDescent="0.25">
      <c r="A600" s="293">
        <f>Tabela3[[#This Row],[MODALIDADE]]</f>
        <v>0</v>
      </c>
      <c r="B600" s="293">
        <f>Tabela3[[#This Row],[ID DA PLANILHA]]</f>
        <v>599</v>
      </c>
      <c r="C600" s="293">
        <f>Tabela3[[#This Row],[ANO]]</f>
        <v>2021</v>
      </c>
      <c r="D600" s="293" t="str">
        <f>Tabela3[[#This Row],[SEI]]</f>
        <v>0108970-86.2021.8.16.6000</v>
      </c>
      <c r="E600" s="294" t="str">
        <f>Tabela3[[#This Row],[NOME DO Curso]]</f>
        <v>Formação de Formadores - Nível 1 - Módulo 1</v>
      </c>
      <c r="F600" s="294">
        <f>Tabela3[[#This Row],[NENHUMA CLASSIFICAÇÃO COPILOT]]</f>
        <v>0</v>
      </c>
      <c r="G600">
        <f>Tabela3[[#This Row],[Capacitação em Direitos Humanos, Gênero, Raça e Etnia; e em Depoimento Especial" - 0148945-13.2024.8.16.6000]]</f>
        <v>0</v>
      </c>
      <c r="H600">
        <f>Tabela3[[#This Row],[Justiça Restaurativa - 0148919-15.2024.8.16.6000]]</f>
        <v>0</v>
      </c>
      <c r="I600">
        <f>Tabela3[[#This Row],[Capacitação de Facilitadores 0148959-94.2024.8.16.6000]]</f>
        <v>0</v>
      </c>
      <c r="J600">
        <f>Tabela3[[#This Row],[Acessibilidade e Inclusão - 0148938-21.2024.8.16.6000]]</f>
        <v>0</v>
      </c>
      <c r="K600">
        <f>Tabela3[[#This Row],[Política de Prevenção e Enfrentamento do Assédio Moral, do Assédio Sexual e da Discriminação.0148908-83.2024.8.16.6000]]</f>
        <v>0</v>
      </c>
      <c r="L600">
        <f>Tabela3[[#This Row],[SOCIOAMBIENTAL]]</f>
        <v>0</v>
      </c>
      <c r="M600">
        <f>Tabela3[[#This Row],[SUSTENTABILIDADE
https://portal.tjpr.jus.br/portletforms/frm.do?idFormulario=7430
0017859-16.2024.8.16.6000]]</f>
        <v>0</v>
      </c>
      <c r="N600">
        <f>Tabela3[[#This Row],[CURSO PARA MAGISTRADOS]]</f>
        <v>0</v>
      </c>
      <c r="O600">
        <f>Tabela3[[#This Row],[LIVRO DE REGISTRO]]</f>
        <v>0</v>
      </c>
      <c r="P600">
        <f>Tabela3[[#This Row],[DATA DO ULTIMO REGISTRO]]</f>
        <v>0</v>
      </c>
      <c r="Q600">
        <f>Tabela3[[#This Row],[REG DE INSTRUTORES2]]</f>
        <v>0</v>
      </c>
      <c r="R600">
        <f>Tabela3[[#This Row],[REGISTRO DE INSTRUTORES NO SEI]]</f>
        <v>0</v>
      </c>
      <c r="S600">
        <f>Tabela3[[#This Row],[2021]]</f>
        <v>0</v>
      </c>
      <c r="T600">
        <f>Tabela3[[#This Row],[2022]]</f>
        <v>0</v>
      </c>
      <c r="U600">
        <f>Tabela3[[#This Row],[2023]]</f>
        <v>0</v>
      </c>
      <c r="V600">
        <f>Tabela3[[#This Row],[REGISTRO NO SEI/2024]]</f>
        <v>0</v>
      </c>
      <c r="W600">
        <f>Tabela3[[#This Row],[2024]]</f>
        <v>0</v>
      </c>
      <c r="X600">
        <f>Tabela3[[#This Row],[REGISTRO NO SEI/2025]]</f>
        <v>0</v>
      </c>
      <c r="Y600">
        <f>Tabela3[[#This Row],[TOTAL CERTIFICADOS EMITIDOS/2025]]</f>
        <v>0</v>
      </c>
      <c r="Z600">
        <f>Tabela3[[#This Row],[1º trim/2025]]</f>
        <v>0</v>
      </c>
      <c r="AA600">
        <f>Tabela3[[#This Row],[2º trim/2025]]</f>
        <v>0</v>
      </c>
      <c r="AB600">
        <f>Tabela3[[#This Row],[3º trim/2025]]</f>
        <v>0</v>
      </c>
      <c r="AC600">
        <f>Tabela3[[#This Row],[4º trim/2025]]</f>
        <v>0</v>
      </c>
    </row>
    <row r="601" spans="1:29" ht="45" x14ac:dyDescent="0.25">
      <c r="A601" s="293">
        <f>Tabela3[[#This Row],[MODALIDADE]]</f>
        <v>0</v>
      </c>
      <c r="B601" s="293">
        <f>Tabela3[[#This Row],[ID DA PLANILHA]]</f>
        <v>600</v>
      </c>
      <c r="C601" s="293">
        <f>Tabela3[[#This Row],[ANO]]</f>
        <v>2021</v>
      </c>
      <c r="D601" s="293" t="str">
        <f>Tabela3[[#This Row],[SEI]]</f>
        <v>0109786-68.2021.8.16.6000</v>
      </c>
      <c r="E601" s="294" t="str">
        <f>Tabela3[[#This Row],[NOME DO Curso]]</f>
        <v>OFICINA DE COMUNICAÇÃO NÃO VIOLENTA (CNV) E ENTREGA DE PROJETOS ELABORADOS NO “Curso DE APERFEIÇOAMENTO CEMSU – PASSO A PASSO PARA IMPLANTAÇÃO”</v>
      </c>
      <c r="F601" s="294">
        <f>Tabela3[[#This Row],[NENHUMA CLASSIFICAÇÃO COPILOT]]</f>
        <v>0</v>
      </c>
      <c r="G601">
        <f>Tabela3[[#This Row],[Capacitação em Direitos Humanos, Gênero, Raça e Etnia; e em Depoimento Especial" - 0148945-13.2024.8.16.6000]]</f>
        <v>0</v>
      </c>
      <c r="H601">
        <f>Tabela3[[#This Row],[Justiça Restaurativa - 0148919-15.2024.8.16.6000]]</f>
        <v>0</v>
      </c>
      <c r="I601">
        <f>Tabela3[[#This Row],[Capacitação de Facilitadores 0148959-94.2024.8.16.6000]]</f>
        <v>0</v>
      </c>
      <c r="J601">
        <f>Tabela3[[#This Row],[Acessibilidade e Inclusão - 0148938-21.2024.8.16.6000]]</f>
        <v>0</v>
      </c>
      <c r="K601">
        <f>Tabela3[[#This Row],[Política de Prevenção e Enfrentamento do Assédio Moral, do Assédio Sexual e da Discriminação.0148908-83.2024.8.16.6000]]</f>
        <v>0</v>
      </c>
      <c r="L601">
        <f>Tabela3[[#This Row],[SOCIOAMBIENTAL]]</f>
        <v>0</v>
      </c>
      <c r="M601">
        <f>Tabela3[[#This Row],[SUSTENTABILIDADE
https://portal.tjpr.jus.br/portletforms/frm.do?idFormulario=7430
0017859-16.2024.8.16.6000]]</f>
        <v>0</v>
      </c>
      <c r="N601">
        <f>Tabela3[[#This Row],[CURSO PARA MAGISTRADOS]]</f>
        <v>0</v>
      </c>
      <c r="O601">
        <f>Tabela3[[#This Row],[LIVRO DE REGISTRO]]</f>
        <v>0</v>
      </c>
      <c r="P601">
        <f>Tabela3[[#This Row],[DATA DO ULTIMO REGISTRO]]</f>
        <v>44510</v>
      </c>
      <c r="Q601">
        <f>Tabela3[[#This Row],[REG DE INSTRUTORES2]]</f>
        <v>0</v>
      </c>
      <c r="R601">
        <f>Tabela3[[#This Row],[REGISTRO DE INSTRUTORES NO SEI]]</f>
        <v>0</v>
      </c>
      <c r="S601">
        <f>Tabela3[[#This Row],[2021]]</f>
        <v>0</v>
      </c>
      <c r="T601">
        <f>Tabela3[[#This Row],[2022]]</f>
        <v>0</v>
      </c>
      <c r="U601" t="e">
        <f>Tabela3[[#This Row],[2023]]</f>
        <v>#VALUE!</v>
      </c>
      <c r="V601">
        <f>Tabela3[[#This Row],[REGISTRO NO SEI/2024]]</f>
        <v>0</v>
      </c>
      <c r="W601">
        <f>Tabela3[[#This Row],[2024]]</f>
        <v>0</v>
      </c>
      <c r="X601">
        <f>Tabela3[[#This Row],[REGISTRO NO SEI/2025]]</f>
        <v>0</v>
      </c>
      <c r="Y601">
        <f>Tabela3[[#This Row],[TOTAL CERTIFICADOS EMITIDOS/2025]]</f>
        <v>0</v>
      </c>
      <c r="Z601">
        <f>Tabela3[[#This Row],[1º trim/2025]]</f>
        <v>0</v>
      </c>
      <c r="AA601">
        <f>Tabela3[[#This Row],[2º trim/2025]]</f>
        <v>0</v>
      </c>
      <c r="AB601">
        <f>Tabela3[[#This Row],[3º trim/2025]]</f>
        <v>0</v>
      </c>
      <c r="AC601">
        <f>Tabela3[[#This Row],[4º trim/2025]]</f>
        <v>0</v>
      </c>
    </row>
    <row r="602" spans="1:29" ht="30" x14ac:dyDescent="0.25">
      <c r="A602" s="293">
        <f>Tabela3[[#This Row],[MODALIDADE]]</f>
        <v>0</v>
      </c>
      <c r="B602" s="293">
        <f>Tabela3[[#This Row],[ID DA PLANILHA]]</f>
        <v>601</v>
      </c>
      <c r="C602" s="293">
        <f>Tabela3[[#This Row],[ANO]]</f>
        <v>2021</v>
      </c>
      <c r="D602" s="293" t="str">
        <f>Tabela3[[#This Row],[SEI]]</f>
        <v>0111517-02.2021.8.16.6000</v>
      </c>
      <c r="E602" s="294" t="str">
        <f>Tabela3[[#This Row],[NOME DO Curso]]</f>
        <v>JORNADA DE VALORIZAÇÃO DA MAGISTRATURA” COM FOCO NO TRABALHO DE DIREÇÃO DO FÓRUM</v>
      </c>
      <c r="F602" s="294">
        <f>Tabela3[[#This Row],[NENHUMA CLASSIFICAÇÃO COPILOT]]</f>
        <v>0</v>
      </c>
      <c r="G602">
        <f>Tabela3[[#This Row],[Capacitação em Direitos Humanos, Gênero, Raça e Etnia; e em Depoimento Especial" - 0148945-13.2024.8.16.6000]]</f>
        <v>0</v>
      </c>
      <c r="H602">
        <f>Tabela3[[#This Row],[Justiça Restaurativa - 0148919-15.2024.8.16.6000]]</f>
        <v>0</v>
      </c>
      <c r="I602">
        <f>Tabela3[[#This Row],[Capacitação de Facilitadores 0148959-94.2024.8.16.6000]]</f>
        <v>0</v>
      </c>
      <c r="J602">
        <f>Tabela3[[#This Row],[Acessibilidade e Inclusão - 0148938-21.2024.8.16.6000]]</f>
        <v>0</v>
      </c>
      <c r="K602">
        <f>Tabela3[[#This Row],[Política de Prevenção e Enfrentamento do Assédio Moral, do Assédio Sexual e da Discriminação.0148908-83.2024.8.16.6000]]</f>
        <v>0</v>
      </c>
      <c r="L602">
        <f>Tabela3[[#This Row],[SOCIOAMBIENTAL]]</f>
        <v>0</v>
      </c>
      <c r="M602">
        <f>Tabela3[[#This Row],[SUSTENTABILIDADE
https://portal.tjpr.jus.br/portletforms/frm.do?idFormulario=7430
0017859-16.2024.8.16.6000]]</f>
        <v>0</v>
      </c>
      <c r="N602">
        <f>Tabela3[[#This Row],[CURSO PARA MAGISTRADOS]]</f>
        <v>0</v>
      </c>
      <c r="O602">
        <f>Tabela3[[#This Row],[LIVRO DE REGISTRO]]</f>
        <v>0</v>
      </c>
      <c r="P602">
        <f>Tabela3[[#This Row],[DATA DO ULTIMO REGISTRO]]</f>
        <v>44496</v>
      </c>
      <c r="Q602">
        <f>Tabela3[[#This Row],[REG DE INSTRUTORES2]]</f>
        <v>0</v>
      </c>
      <c r="R602">
        <f>Tabela3[[#This Row],[REGISTRO DE INSTRUTORES NO SEI]]</f>
        <v>0</v>
      </c>
      <c r="S602">
        <f>Tabela3[[#This Row],[2021]]</f>
        <v>0</v>
      </c>
      <c r="T602">
        <f>Tabela3[[#This Row],[2022]]</f>
        <v>0</v>
      </c>
      <c r="U602" t="e">
        <f>Tabela3[[#This Row],[2023]]</f>
        <v>#VALUE!</v>
      </c>
      <c r="V602">
        <f>Tabela3[[#This Row],[REGISTRO NO SEI/2024]]</f>
        <v>0</v>
      </c>
      <c r="W602">
        <f>Tabela3[[#This Row],[2024]]</f>
        <v>0</v>
      </c>
      <c r="X602">
        <f>Tabela3[[#This Row],[REGISTRO NO SEI/2025]]</f>
        <v>0</v>
      </c>
      <c r="Y602">
        <f>Tabela3[[#This Row],[TOTAL CERTIFICADOS EMITIDOS/2025]]</f>
        <v>0</v>
      </c>
      <c r="Z602">
        <f>Tabela3[[#This Row],[1º trim/2025]]</f>
        <v>0</v>
      </c>
      <c r="AA602">
        <f>Tabela3[[#This Row],[2º trim/2025]]</f>
        <v>0</v>
      </c>
      <c r="AB602">
        <f>Tabela3[[#This Row],[3º trim/2025]]</f>
        <v>0</v>
      </c>
      <c r="AC602">
        <f>Tabela3[[#This Row],[4º trim/2025]]</f>
        <v>0</v>
      </c>
    </row>
    <row r="603" spans="1:29" x14ac:dyDescent="0.25">
      <c r="A603" s="293">
        <f>Tabela3[[#This Row],[MODALIDADE]]</f>
        <v>0</v>
      </c>
      <c r="B603" s="293">
        <f>Tabela3[[#This Row],[ID DA PLANILHA]]</f>
        <v>602</v>
      </c>
      <c r="C603" s="293">
        <f>Tabela3[[#This Row],[ANO]]</f>
        <v>2021</v>
      </c>
      <c r="D603" s="293" t="str">
        <f>Tabela3[[#This Row],[SEI]]</f>
        <v>0112875-36.2020.8.16.6000</v>
      </c>
      <c r="E603" s="294" t="str">
        <f>Tabela3[[#This Row],[NOME DO Curso]]</f>
        <v>live “Implementando o Formulário Nacional de Avaliação de Risco - live 1”</v>
      </c>
      <c r="F603" s="294">
        <f>Tabela3[[#This Row],[NENHUMA CLASSIFICAÇÃO COPILOT]]</f>
        <v>0</v>
      </c>
      <c r="G603">
        <f>Tabela3[[#This Row],[Capacitação em Direitos Humanos, Gênero, Raça e Etnia; e em Depoimento Especial" - 0148945-13.2024.8.16.6000]]</f>
        <v>0</v>
      </c>
      <c r="H603">
        <f>Tabela3[[#This Row],[Justiça Restaurativa - 0148919-15.2024.8.16.6000]]</f>
        <v>0</v>
      </c>
      <c r="I603">
        <f>Tabela3[[#This Row],[Capacitação de Facilitadores 0148959-94.2024.8.16.6000]]</f>
        <v>0</v>
      </c>
      <c r="J603">
        <f>Tabela3[[#This Row],[Acessibilidade e Inclusão - 0148938-21.2024.8.16.6000]]</f>
        <v>0</v>
      </c>
      <c r="K603">
        <f>Tabela3[[#This Row],[Política de Prevenção e Enfrentamento do Assédio Moral, do Assédio Sexual e da Discriminação.0148908-83.2024.8.16.6000]]</f>
        <v>0</v>
      </c>
      <c r="L603">
        <f>Tabela3[[#This Row],[SOCIOAMBIENTAL]]</f>
        <v>0</v>
      </c>
      <c r="M603">
        <f>Tabela3[[#This Row],[SUSTENTABILIDADE
https://portal.tjpr.jus.br/portletforms/frm.do?idFormulario=7430
0017859-16.2024.8.16.6000]]</f>
        <v>0</v>
      </c>
      <c r="N603">
        <f>Tabela3[[#This Row],[CURSO PARA MAGISTRADOS]]</f>
        <v>0</v>
      </c>
      <c r="O603">
        <f>Tabela3[[#This Row],[LIVRO DE REGISTRO]]</f>
        <v>0</v>
      </c>
      <c r="P603">
        <f>Tabela3[[#This Row],[DATA DO ULTIMO REGISTRO]]</f>
        <v>44344</v>
      </c>
      <c r="Q603">
        <f>Tabela3[[#This Row],[REG DE INSTRUTORES2]]</f>
        <v>0</v>
      </c>
      <c r="R603">
        <f>Tabela3[[#This Row],[REGISTRO DE INSTRUTORES NO SEI]]</f>
        <v>0</v>
      </c>
      <c r="S603">
        <f>Tabela3[[#This Row],[2021]]</f>
        <v>0</v>
      </c>
      <c r="T603">
        <f>Tabela3[[#This Row],[2022]]</f>
        <v>0</v>
      </c>
      <c r="U603" t="e">
        <f>Tabela3[[#This Row],[2023]]</f>
        <v>#VALUE!</v>
      </c>
      <c r="V603">
        <f>Tabela3[[#This Row],[REGISTRO NO SEI/2024]]</f>
        <v>0</v>
      </c>
      <c r="W603">
        <f>Tabela3[[#This Row],[2024]]</f>
        <v>0</v>
      </c>
      <c r="X603">
        <f>Tabela3[[#This Row],[REGISTRO NO SEI/2025]]</f>
        <v>0</v>
      </c>
      <c r="Y603">
        <f>Tabela3[[#This Row],[TOTAL CERTIFICADOS EMITIDOS/2025]]</f>
        <v>0</v>
      </c>
      <c r="Z603">
        <f>Tabela3[[#This Row],[1º trim/2025]]</f>
        <v>0</v>
      </c>
      <c r="AA603">
        <f>Tabela3[[#This Row],[2º trim/2025]]</f>
        <v>0</v>
      </c>
      <c r="AB603">
        <f>Tabela3[[#This Row],[3º trim/2025]]</f>
        <v>0</v>
      </c>
      <c r="AC603">
        <f>Tabela3[[#This Row],[4º trim/2025]]</f>
        <v>0</v>
      </c>
    </row>
    <row r="604" spans="1:29" x14ac:dyDescent="0.25">
      <c r="A604" s="293">
        <f>Tabela3[[#This Row],[MODALIDADE]]</f>
        <v>0</v>
      </c>
      <c r="B604" s="293">
        <f>Tabela3[[#This Row],[ID DA PLANILHA]]</f>
        <v>603</v>
      </c>
      <c r="C604" s="293">
        <f>Tabela3[[#This Row],[ANO]]</f>
        <v>2021</v>
      </c>
      <c r="D604" s="293" t="str">
        <f>Tabela3[[#This Row],[SEI]]</f>
        <v>0112875-36.2020.8.16.6000</v>
      </c>
      <c r="E604" s="294" t="str">
        <f>Tabela3[[#This Row],[NOME DO Curso]]</f>
        <v>live “Implementando o Formulário Nacional de Avaliação de Risco - live 2”</v>
      </c>
      <c r="F604" s="294">
        <f>Tabela3[[#This Row],[NENHUMA CLASSIFICAÇÃO COPILOT]]</f>
        <v>0</v>
      </c>
      <c r="G604">
        <f>Tabela3[[#This Row],[Capacitação em Direitos Humanos, Gênero, Raça e Etnia; e em Depoimento Especial" - 0148945-13.2024.8.16.6000]]</f>
        <v>0</v>
      </c>
      <c r="H604">
        <f>Tabela3[[#This Row],[Justiça Restaurativa - 0148919-15.2024.8.16.6000]]</f>
        <v>0</v>
      </c>
      <c r="I604">
        <f>Tabela3[[#This Row],[Capacitação de Facilitadores 0148959-94.2024.8.16.6000]]</f>
        <v>0</v>
      </c>
      <c r="J604">
        <f>Tabela3[[#This Row],[Acessibilidade e Inclusão - 0148938-21.2024.8.16.6000]]</f>
        <v>0</v>
      </c>
      <c r="K604">
        <f>Tabela3[[#This Row],[Política de Prevenção e Enfrentamento do Assédio Moral, do Assédio Sexual e da Discriminação.0148908-83.2024.8.16.6000]]</f>
        <v>0</v>
      </c>
      <c r="L604">
        <f>Tabela3[[#This Row],[SOCIOAMBIENTAL]]</f>
        <v>0</v>
      </c>
      <c r="M604">
        <f>Tabela3[[#This Row],[SUSTENTABILIDADE
https://portal.tjpr.jus.br/portletforms/frm.do?idFormulario=7430
0017859-16.2024.8.16.6000]]</f>
        <v>0</v>
      </c>
      <c r="N604">
        <f>Tabela3[[#This Row],[CURSO PARA MAGISTRADOS]]</f>
        <v>0</v>
      </c>
      <c r="O604">
        <f>Tabela3[[#This Row],[LIVRO DE REGISTRO]]</f>
        <v>0</v>
      </c>
      <c r="P604">
        <f>Tabela3[[#This Row],[DATA DO ULTIMO REGISTRO]]</f>
        <v>44344</v>
      </c>
      <c r="Q604">
        <f>Tabela3[[#This Row],[REG DE INSTRUTORES2]]</f>
        <v>0</v>
      </c>
      <c r="R604">
        <f>Tabela3[[#This Row],[REGISTRO DE INSTRUTORES NO SEI]]</f>
        <v>0</v>
      </c>
      <c r="S604">
        <f>Tabela3[[#This Row],[2021]]</f>
        <v>0</v>
      </c>
      <c r="T604">
        <f>Tabela3[[#This Row],[2022]]</f>
        <v>0</v>
      </c>
      <c r="U604" t="e">
        <f>Tabela3[[#This Row],[2023]]</f>
        <v>#VALUE!</v>
      </c>
      <c r="V604">
        <f>Tabela3[[#This Row],[REGISTRO NO SEI/2024]]</f>
        <v>0</v>
      </c>
      <c r="W604">
        <f>Tabela3[[#This Row],[2024]]</f>
        <v>0</v>
      </c>
      <c r="X604">
        <f>Tabela3[[#This Row],[REGISTRO NO SEI/2025]]</f>
        <v>0</v>
      </c>
      <c r="Y604">
        <f>Tabela3[[#This Row],[TOTAL CERTIFICADOS EMITIDOS/2025]]</f>
        <v>0</v>
      </c>
      <c r="Z604">
        <f>Tabela3[[#This Row],[1º trim/2025]]</f>
        <v>0</v>
      </c>
      <c r="AA604">
        <f>Tabela3[[#This Row],[2º trim/2025]]</f>
        <v>0</v>
      </c>
      <c r="AB604">
        <f>Tabela3[[#This Row],[3º trim/2025]]</f>
        <v>0</v>
      </c>
      <c r="AC604">
        <f>Tabela3[[#This Row],[4º trim/2025]]</f>
        <v>0</v>
      </c>
    </row>
    <row r="605" spans="1:29" ht="30" x14ac:dyDescent="0.25">
      <c r="A605" s="293">
        <f>Tabela3[[#This Row],[MODALIDADE]]</f>
        <v>0</v>
      </c>
      <c r="B605" s="293">
        <f>Tabela3[[#This Row],[ID DA PLANILHA]]</f>
        <v>604</v>
      </c>
      <c r="C605" s="293">
        <f>Tabela3[[#This Row],[ANO]]</f>
        <v>2021</v>
      </c>
      <c r="D605" s="293" t="str">
        <f>Tabela3[[#This Row],[SEI]]</f>
        <v>0113296-89.2021.8.16.6000</v>
      </c>
      <c r="E605" s="294" t="str">
        <f>Tabela3[[#This Row],[NOME DO Curso]]</f>
        <v>Conhecendo as principais atribuições do Departamento de Gestão de Precatórios do TJPR</v>
      </c>
      <c r="F605" s="294">
        <f>Tabela3[[#This Row],[NENHUMA CLASSIFICAÇÃO COPILOT]]</f>
        <v>0</v>
      </c>
      <c r="G605">
        <f>Tabela3[[#This Row],[Capacitação em Direitos Humanos, Gênero, Raça e Etnia; e em Depoimento Especial" - 0148945-13.2024.8.16.6000]]</f>
        <v>0</v>
      </c>
      <c r="H605">
        <f>Tabela3[[#This Row],[Justiça Restaurativa - 0148919-15.2024.8.16.6000]]</f>
        <v>0</v>
      </c>
      <c r="I605">
        <f>Tabela3[[#This Row],[Capacitação de Facilitadores 0148959-94.2024.8.16.6000]]</f>
        <v>0</v>
      </c>
      <c r="J605">
        <f>Tabela3[[#This Row],[Acessibilidade e Inclusão - 0148938-21.2024.8.16.6000]]</f>
        <v>0</v>
      </c>
      <c r="K605">
        <f>Tabela3[[#This Row],[Política de Prevenção e Enfrentamento do Assédio Moral, do Assédio Sexual e da Discriminação.0148908-83.2024.8.16.6000]]</f>
        <v>0</v>
      </c>
      <c r="L605">
        <f>Tabela3[[#This Row],[SOCIOAMBIENTAL]]</f>
        <v>0</v>
      </c>
      <c r="M605">
        <f>Tabela3[[#This Row],[SUSTENTABILIDADE
https://portal.tjpr.jus.br/portletforms/frm.do?idFormulario=7430
0017859-16.2024.8.16.6000]]</f>
        <v>0</v>
      </c>
      <c r="N605">
        <f>Tabela3[[#This Row],[CURSO PARA MAGISTRADOS]]</f>
        <v>0</v>
      </c>
      <c r="O605">
        <f>Tabela3[[#This Row],[LIVRO DE REGISTRO]]</f>
        <v>0</v>
      </c>
      <c r="P605">
        <f>Tabela3[[#This Row],[DATA DO ULTIMO REGISTRO]]</f>
        <v>45309</v>
      </c>
      <c r="Q605">
        <f>Tabela3[[#This Row],[REG DE INSTRUTORES2]]</f>
        <v>0</v>
      </c>
      <c r="R605">
        <f>Tabela3[[#This Row],[REGISTRO DE INSTRUTORES NO SEI]]</f>
        <v>0</v>
      </c>
      <c r="S605">
        <f>Tabela3[[#This Row],[2021]]</f>
        <v>0</v>
      </c>
      <c r="T605">
        <f>Tabela3[[#This Row],[2022]]</f>
        <v>0</v>
      </c>
      <c r="U605">
        <f>Tabela3[[#This Row],[2023]]</f>
        <v>1</v>
      </c>
      <c r="V605">
        <f>Tabela3[[#This Row],[REGISTRO NO SEI/2024]]</f>
        <v>0</v>
      </c>
      <c r="W605">
        <f>Tabela3[[#This Row],[2024]]</f>
        <v>0</v>
      </c>
      <c r="X605">
        <f>Tabela3[[#This Row],[REGISTRO NO SEI/2025]]</f>
        <v>0</v>
      </c>
      <c r="Y605">
        <f>Tabela3[[#This Row],[TOTAL CERTIFICADOS EMITIDOS/2025]]</f>
        <v>0</v>
      </c>
      <c r="Z605">
        <f>Tabela3[[#This Row],[1º trim/2025]]</f>
        <v>0</v>
      </c>
      <c r="AA605">
        <f>Tabela3[[#This Row],[2º trim/2025]]</f>
        <v>0</v>
      </c>
      <c r="AB605">
        <f>Tabela3[[#This Row],[3º trim/2025]]</f>
        <v>0</v>
      </c>
      <c r="AC605">
        <f>Tabela3[[#This Row],[4º trim/2025]]</f>
        <v>0</v>
      </c>
    </row>
    <row r="606" spans="1:29" x14ac:dyDescent="0.25">
      <c r="A606" s="293">
        <f>Tabela3[[#This Row],[MODALIDADE]]</f>
        <v>0</v>
      </c>
      <c r="B606" s="293">
        <f>Tabela3[[#This Row],[ID DA PLANILHA]]</f>
        <v>605</v>
      </c>
      <c r="C606" s="293">
        <f>Tabela3[[#This Row],[ANO]]</f>
        <v>2021</v>
      </c>
      <c r="D606" s="293" t="str">
        <f>Tabela3[[#This Row],[SEI]]</f>
        <v>0115447-28.2021.8.16.6000</v>
      </c>
      <c r="E606" s="294" t="str">
        <f>Tabela3[[#This Row],[NOME DO Curso]]</f>
        <v>Justiça Restaurativa - Formação Teórica</v>
      </c>
      <c r="F606" s="294">
        <f>Tabela3[[#This Row],[NENHUMA CLASSIFICAÇÃO COPILOT]]</f>
        <v>0</v>
      </c>
      <c r="G606">
        <f>Tabela3[[#This Row],[Capacitação em Direitos Humanos, Gênero, Raça e Etnia; e em Depoimento Especial" - 0148945-13.2024.8.16.6000]]</f>
        <v>0</v>
      </c>
      <c r="H606" t="str">
        <f>Tabela3[[#This Row],[Justiça Restaurativa - 0148919-15.2024.8.16.6000]]</f>
        <v>SIM</v>
      </c>
      <c r="I606">
        <f>Tabela3[[#This Row],[Capacitação de Facilitadores 0148959-94.2024.8.16.6000]]</f>
        <v>0</v>
      </c>
      <c r="J606">
        <f>Tabela3[[#This Row],[Acessibilidade e Inclusão - 0148938-21.2024.8.16.6000]]</f>
        <v>0</v>
      </c>
      <c r="K606">
        <f>Tabela3[[#This Row],[Política de Prevenção e Enfrentamento do Assédio Moral, do Assédio Sexual e da Discriminação.0148908-83.2024.8.16.6000]]</f>
        <v>0</v>
      </c>
      <c r="L606">
        <f>Tabela3[[#This Row],[SOCIOAMBIENTAL]]</f>
        <v>0</v>
      </c>
      <c r="M606">
        <f>Tabela3[[#This Row],[SUSTENTABILIDADE
https://portal.tjpr.jus.br/portletforms/frm.do?idFormulario=7430
0017859-16.2024.8.16.6000]]</f>
        <v>0</v>
      </c>
      <c r="N606">
        <f>Tabela3[[#This Row],[CURSO PARA MAGISTRADOS]]</f>
        <v>0</v>
      </c>
      <c r="O606">
        <f>Tabela3[[#This Row],[LIVRO DE REGISTRO]]</f>
        <v>0</v>
      </c>
      <c r="P606">
        <f>Tabela3[[#This Row],[DATA DO ULTIMO REGISTRO]]</f>
        <v>45055</v>
      </c>
      <c r="Q606">
        <f>Tabela3[[#This Row],[REG DE INSTRUTORES2]]</f>
        <v>0</v>
      </c>
      <c r="R606">
        <f>Tabela3[[#This Row],[REGISTRO DE INSTRUTORES NO SEI]]</f>
        <v>0</v>
      </c>
      <c r="S606">
        <f>Tabela3[[#This Row],[2021]]</f>
        <v>105</v>
      </c>
      <c r="T606">
        <f>Tabela3[[#This Row],[2022]]</f>
        <v>0</v>
      </c>
      <c r="U606">
        <f>Tabela3[[#This Row],[2023]]</f>
        <v>0</v>
      </c>
      <c r="V606">
        <f>Tabela3[[#This Row],[REGISTRO NO SEI/2024]]</f>
        <v>0</v>
      </c>
      <c r="W606">
        <f>Tabela3[[#This Row],[2024]]</f>
        <v>0</v>
      </c>
      <c r="X606">
        <f>Tabela3[[#This Row],[REGISTRO NO SEI/2025]]</f>
        <v>0</v>
      </c>
      <c r="Y606">
        <f>Tabela3[[#This Row],[TOTAL CERTIFICADOS EMITIDOS/2025]]</f>
        <v>0</v>
      </c>
      <c r="Z606">
        <f>Tabela3[[#This Row],[1º trim/2025]]</f>
        <v>0</v>
      </c>
      <c r="AA606">
        <f>Tabela3[[#This Row],[2º trim/2025]]</f>
        <v>0</v>
      </c>
      <c r="AB606">
        <f>Tabela3[[#This Row],[3º trim/2025]]</f>
        <v>0</v>
      </c>
      <c r="AC606">
        <f>Tabela3[[#This Row],[4º trim/2025]]</f>
        <v>0</v>
      </c>
    </row>
    <row r="607" spans="1:29" ht="30" x14ac:dyDescent="0.25">
      <c r="A607" s="293">
        <f>Tabela3[[#This Row],[MODALIDADE]]</f>
        <v>0</v>
      </c>
      <c r="B607" s="293">
        <f>Tabela3[[#This Row],[ID DA PLANILHA]]</f>
        <v>606</v>
      </c>
      <c r="C607" s="293">
        <f>Tabela3[[#This Row],[ANO]]</f>
        <v>2021</v>
      </c>
      <c r="D607" s="293" t="str">
        <f>Tabela3[[#This Row],[SEI]]</f>
        <v>0117375-14.2021.8.16.6000</v>
      </c>
      <c r="E607" s="294" t="str">
        <f>Tabela3[[#This Row],[NOME DO Curso]]</f>
        <v>Direito de família e os reflexos da pandemia: guarda, visitas, alimentos, prisão civil e outros temas</v>
      </c>
      <c r="F607" s="294">
        <f>Tabela3[[#This Row],[NENHUMA CLASSIFICAÇÃO COPILOT]]</f>
        <v>0</v>
      </c>
      <c r="G607">
        <f>Tabela3[[#This Row],[Capacitação em Direitos Humanos, Gênero, Raça e Etnia; e em Depoimento Especial" - 0148945-13.2024.8.16.6000]]</f>
        <v>0</v>
      </c>
      <c r="H607">
        <f>Tabela3[[#This Row],[Justiça Restaurativa - 0148919-15.2024.8.16.6000]]</f>
        <v>0</v>
      </c>
      <c r="I607">
        <f>Tabela3[[#This Row],[Capacitação de Facilitadores 0148959-94.2024.8.16.6000]]</f>
        <v>0</v>
      </c>
      <c r="J607">
        <f>Tabela3[[#This Row],[Acessibilidade e Inclusão - 0148938-21.2024.8.16.6000]]</f>
        <v>0</v>
      </c>
      <c r="K607">
        <f>Tabela3[[#This Row],[Política de Prevenção e Enfrentamento do Assédio Moral, do Assédio Sexual e da Discriminação.0148908-83.2024.8.16.6000]]</f>
        <v>0</v>
      </c>
      <c r="L607">
        <f>Tabela3[[#This Row],[SOCIOAMBIENTAL]]</f>
        <v>0</v>
      </c>
      <c r="M607">
        <f>Tabela3[[#This Row],[SUSTENTABILIDADE
https://portal.tjpr.jus.br/portletforms/frm.do?idFormulario=7430
0017859-16.2024.8.16.6000]]</f>
        <v>0</v>
      </c>
      <c r="N607">
        <f>Tabela3[[#This Row],[CURSO PARA MAGISTRADOS]]</f>
        <v>0</v>
      </c>
      <c r="O607">
        <f>Tabela3[[#This Row],[LIVRO DE REGISTRO]]</f>
        <v>0</v>
      </c>
      <c r="P607">
        <f>Tabela3[[#This Row],[DATA DO ULTIMO REGISTRO]]</f>
        <v>44538</v>
      </c>
      <c r="Q607">
        <f>Tabela3[[#This Row],[REG DE INSTRUTORES2]]</f>
        <v>0</v>
      </c>
      <c r="R607">
        <f>Tabela3[[#This Row],[REGISTRO DE INSTRUTORES NO SEI]]</f>
        <v>0</v>
      </c>
      <c r="S607">
        <f>Tabela3[[#This Row],[2021]]</f>
        <v>0</v>
      </c>
      <c r="T607">
        <f>Tabela3[[#This Row],[2022]]</f>
        <v>84</v>
      </c>
      <c r="U607">
        <f>Tabela3[[#This Row],[2023]]</f>
        <v>0</v>
      </c>
      <c r="V607">
        <f>Tabela3[[#This Row],[REGISTRO NO SEI/2024]]</f>
        <v>0</v>
      </c>
      <c r="W607">
        <f>Tabela3[[#This Row],[2024]]</f>
        <v>0</v>
      </c>
      <c r="X607">
        <f>Tabela3[[#This Row],[REGISTRO NO SEI/2025]]</f>
        <v>0</v>
      </c>
      <c r="Y607">
        <f>Tabela3[[#This Row],[TOTAL CERTIFICADOS EMITIDOS/2025]]</f>
        <v>0</v>
      </c>
      <c r="Z607">
        <f>Tabela3[[#This Row],[1º trim/2025]]</f>
        <v>0</v>
      </c>
      <c r="AA607">
        <f>Tabela3[[#This Row],[2º trim/2025]]</f>
        <v>0</v>
      </c>
      <c r="AB607">
        <f>Tabela3[[#This Row],[3º trim/2025]]</f>
        <v>0</v>
      </c>
      <c r="AC607">
        <f>Tabela3[[#This Row],[4º trim/2025]]</f>
        <v>0</v>
      </c>
    </row>
    <row r="608" spans="1:29" x14ac:dyDescent="0.25">
      <c r="A608" s="293">
        <f>Tabela3[[#This Row],[MODALIDADE]]</f>
        <v>0</v>
      </c>
      <c r="B608" s="293">
        <f>Tabela3[[#This Row],[ID DA PLANILHA]]</f>
        <v>607</v>
      </c>
      <c r="C608" s="293">
        <f>Tabela3[[#This Row],[ANO]]</f>
        <v>2021</v>
      </c>
      <c r="D608" s="293" t="str">
        <f>Tabela3[[#This Row],[SEI]]</f>
        <v>0118520-08.2021.8.16.6000</v>
      </c>
      <c r="E608" s="294" t="str">
        <f>Tabela3[[#This Row],[NOME DO Curso]]</f>
        <v>Precedentes judiciais e as cortes de justiça</v>
      </c>
      <c r="F608" s="294">
        <f>Tabela3[[#This Row],[NENHUMA CLASSIFICAÇÃO COPILOT]]</f>
        <v>0</v>
      </c>
      <c r="G608">
        <f>Tabela3[[#This Row],[Capacitação em Direitos Humanos, Gênero, Raça e Etnia; e em Depoimento Especial" - 0148945-13.2024.8.16.6000]]</f>
        <v>0</v>
      </c>
      <c r="H608">
        <f>Tabela3[[#This Row],[Justiça Restaurativa - 0148919-15.2024.8.16.6000]]</f>
        <v>0</v>
      </c>
      <c r="I608">
        <f>Tabela3[[#This Row],[Capacitação de Facilitadores 0148959-94.2024.8.16.6000]]</f>
        <v>0</v>
      </c>
      <c r="J608">
        <f>Tabela3[[#This Row],[Acessibilidade e Inclusão - 0148938-21.2024.8.16.6000]]</f>
        <v>0</v>
      </c>
      <c r="K608">
        <f>Tabela3[[#This Row],[Política de Prevenção e Enfrentamento do Assédio Moral, do Assédio Sexual e da Discriminação.0148908-83.2024.8.16.6000]]</f>
        <v>0</v>
      </c>
      <c r="L608">
        <f>Tabela3[[#This Row],[SOCIOAMBIENTAL]]</f>
        <v>0</v>
      </c>
      <c r="M608">
        <f>Tabela3[[#This Row],[SUSTENTABILIDADE
https://portal.tjpr.jus.br/portletforms/frm.do?idFormulario=7430
0017859-16.2024.8.16.6000]]</f>
        <v>0</v>
      </c>
      <c r="N608">
        <f>Tabela3[[#This Row],[CURSO PARA MAGISTRADOS]]</f>
        <v>0</v>
      </c>
      <c r="O608">
        <f>Tabela3[[#This Row],[LIVRO DE REGISTRO]]</f>
        <v>0</v>
      </c>
      <c r="P608">
        <f>Tabela3[[#This Row],[DATA DO ULTIMO REGISTRO]]</f>
        <v>44926</v>
      </c>
      <c r="Q608">
        <f>Tabela3[[#This Row],[REG DE INSTRUTORES2]]</f>
        <v>0</v>
      </c>
      <c r="R608">
        <f>Tabela3[[#This Row],[REGISTRO DE INSTRUTORES NO SEI]]</f>
        <v>0</v>
      </c>
      <c r="S608">
        <f>Tabela3[[#This Row],[2021]]</f>
        <v>0</v>
      </c>
      <c r="T608">
        <f>Tabela3[[#This Row],[2022]]</f>
        <v>13</v>
      </c>
      <c r="U608">
        <f>Tabela3[[#This Row],[2023]]</f>
        <v>0</v>
      </c>
      <c r="V608">
        <f>Tabela3[[#This Row],[REGISTRO NO SEI/2024]]</f>
        <v>0</v>
      </c>
      <c r="W608">
        <f>Tabela3[[#This Row],[2024]]</f>
        <v>0</v>
      </c>
      <c r="X608">
        <f>Tabela3[[#This Row],[REGISTRO NO SEI/2025]]</f>
        <v>0</v>
      </c>
      <c r="Y608">
        <f>Tabela3[[#This Row],[TOTAL CERTIFICADOS EMITIDOS/2025]]</f>
        <v>0</v>
      </c>
      <c r="Z608">
        <f>Tabela3[[#This Row],[1º trim/2025]]</f>
        <v>0</v>
      </c>
      <c r="AA608">
        <f>Tabela3[[#This Row],[2º trim/2025]]</f>
        <v>0</v>
      </c>
      <c r="AB608">
        <f>Tabela3[[#This Row],[3º trim/2025]]</f>
        <v>0</v>
      </c>
      <c r="AC608">
        <f>Tabela3[[#This Row],[4º trim/2025]]</f>
        <v>0</v>
      </c>
    </row>
    <row r="609" spans="1:29" x14ac:dyDescent="0.25">
      <c r="A609" s="293">
        <f>Tabela3[[#This Row],[MODALIDADE]]</f>
        <v>0</v>
      </c>
      <c r="B609" s="293">
        <f>Tabela3[[#This Row],[ID DA PLANILHA]]</f>
        <v>608</v>
      </c>
      <c r="C609" s="293">
        <f>Tabela3[[#This Row],[ANO]]</f>
        <v>2021</v>
      </c>
      <c r="D609" s="293" t="str">
        <f>Tabela3[[#This Row],[SEI]]</f>
        <v>0118807-68.2021.8.16.6000</v>
      </c>
      <c r="E609" s="294" t="str">
        <f>Tabela3[[#This Row],[NOME DO Curso]]</f>
        <v>Desigualdade no trabalho, gênero e raça</v>
      </c>
      <c r="F609" s="294">
        <f>Tabela3[[#This Row],[NENHUMA CLASSIFICAÇÃO COPILOT]]</f>
        <v>0</v>
      </c>
      <c r="G609" t="str">
        <f>Tabela3[[#This Row],[Capacitação em Direitos Humanos, Gênero, Raça e Etnia; e em Depoimento Especial" - 0148945-13.2024.8.16.6000]]</f>
        <v>sim</v>
      </c>
      <c r="H609">
        <f>Tabela3[[#This Row],[Justiça Restaurativa - 0148919-15.2024.8.16.6000]]</f>
        <v>0</v>
      </c>
      <c r="I609">
        <f>Tabela3[[#This Row],[Capacitação de Facilitadores 0148959-94.2024.8.16.6000]]</f>
        <v>0</v>
      </c>
      <c r="J609">
        <f>Tabela3[[#This Row],[Acessibilidade e Inclusão - 0148938-21.2024.8.16.6000]]</f>
        <v>0</v>
      </c>
      <c r="K609">
        <f>Tabela3[[#This Row],[Política de Prevenção e Enfrentamento do Assédio Moral, do Assédio Sexual e da Discriminação.0148908-83.2024.8.16.6000]]</f>
        <v>0</v>
      </c>
      <c r="L609">
        <f>Tabela3[[#This Row],[SOCIOAMBIENTAL]]</f>
        <v>0</v>
      </c>
      <c r="M609">
        <f>Tabela3[[#This Row],[SUSTENTABILIDADE
https://portal.tjpr.jus.br/portletforms/frm.do?idFormulario=7430
0017859-16.2024.8.16.6000]]</f>
        <v>0</v>
      </c>
      <c r="N609">
        <f>Tabela3[[#This Row],[CURSO PARA MAGISTRADOS]]</f>
        <v>0</v>
      </c>
      <c r="O609">
        <f>Tabela3[[#This Row],[LIVRO DE REGISTRO]]</f>
        <v>0</v>
      </c>
      <c r="P609">
        <f>Tabela3[[#This Row],[DATA DO ULTIMO REGISTRO]]</f>
        <v>45310</v>
      </c>
      <c r="Q609">
        <f>Tabela3[[#This Row],[REG DE INSTRUTORES2]]</f>
        <v>0</v>
      </c>
      <c r="R609">
        <f>Tabela3[[#This Row],[REGISTRO DE INSTRUTORES NO SEI]]</f>
        <v>0</v>
      </c>
      <c r="S609">
        <f>Tabela3[[#This Row],[2021]]</f>
        <v>0</v>
      </c>
      <c r="T609">
        <f>Tabela3[[#This Row],[2022]]</f>
        <v>8</v>
      </c>
      <c r="U609">
        <f>Tabela3[[#This Row],[2023]]</f>
        <v>0</v>
      </c>
      <c r="V609">
        <f>Tabela3[[#This Row],[REGISTRO NO SEI/2024]]</f>
        <v>0</v>
      </c>
      <c r="W609">
        <f>Tabela3[[#This Row],[2024]]</f>
        <v>0</v>
      </c>
      <c r="X609">
        <f>Tabela3[[#This Row],[REGISTRO NO SEI/2025]]</f>
        <v>0</v>
      </c>
      <c r="Y609">
        <f>Tabela3[[#This Row],[TOTAL CERTIFICADOS EMITIDOS/2025]]</f>
        <v>0</v>
      </c>
      <c r="Z609">
        <f>Tabela3[[#This Row],[1º trim/2025]]</f>
        <v>0</v>
      </c>
      <c r="AA609">
        <f>Tabela3[[#This Row],[2º trim/2025]]</f>
        <v>0</v>
      </c>
      <c r="AB609">
        <f>Tabela3[[#This Row],[3º trim/2025]]</f>
        <v>0</v>
      </c>
      <c r="AC609">
        <f>Tabela3[[#This Row],[4º trim/2025]]</f>
        <v>0</v>
      </c>
    </row>
    <row r="610" spans="1:29" x14ac:dyDescent="0.25">
      <c r="A610" s="293" t="str">
        <f>Tabela3[[#This Row],[MODALIDADE]]</f>
        <v>autoinstrucional</v>
      </c>
      <c r="B610" s="293">
        <f>Tabela3[[#This Row],[ID DA PLANILHA]]</f>
        <v>609</v>
      </c>
      <c r="C610" s="293">
        <f>Tabela3[[#This Row],[ANO]]</f>
        <v>2021</v>
      </c>
      <c r="D610" s="293" t="str">
        <f>Tabela3[[#This Row],[SEI]]</f>
        <v>0120406-76.2020.8.16.6000</v>
      </c>
      <c r="E610" s="294" t="str">
        <f>Tabela3[[#This Row],[NOME DO Curso]]</f>
        <v>Formação de novos professores da ginástica laboral</v>
      </c>
      <c r="F610" s="294" t="str">
        <f>Tabela3[[#This Row],[NENHUMA CLASSIFICAÇÃO COPILOT]]</f>
        <v>COPILOT</v>
      </c>
      <c r="G610">
        <f>Tabela3[[#This Row],[Capacitação em Direitos Humanos, Gênero, Raça e Etnia; e em Depoimento Especial" - 0148945-13.2024.8.16.6000]]</f>
        <v>0</v>
      </c>
      <c r="H610">
        <f>Tabela3[[#This Row],[Justiça Restaurativa - 0148919-15.2024.8.16.6000]]</f>
        <v>0</v>
      </c>
      <c r="I610">
        <f>Tabela3[[#This Row],[Capacitação de Facilitadores 0148959-94.2024.8.16.6000]]</f>
        <v>0</v>
      </c>
      <c r="J610">
        <f>Tabela3[[#This Row],[Acessibilidade e Inclusão - 0148938-21.2024.8.16.6000]]</f>
        <v>0</v>
      </c>
      <c r="K610">
        <f>Tabela3[[#This Row],[Política de Prevenção e Enfrentamento do Assédio Moral, do Assédio Sexual e da Discriminação.0148908-83.2024.8.16.6000]]</f>
        <v>0</v>
      </c>
      <c r="L610">
        <f>Tabela3[[#This Row],[SOCIOAMBIENTAL]]</f>
        <v>0</v>
      </c>
      <c r="M610">
        <f>Tabela3[[#This Row],[SUSTENTABILIDADE
https://portal.tjpr.jus.br/portletforms/frm.do?idFormulario=7430
0017859-16.2024.8.16.6000]]</f>
        <v>0</v>
      </c>
      <c r="N610">
        <f>Tabela3[[#This Row],[CURSO PARA MAGISTRADOS]]</f>
        <v>0</v>
      </c>
      <c r="O610" t="str">
        <f>Tabela3[[#This Row],[LIVRO DE REGISTRO]]</f>
        <v>1 - LISTA GERAL_2020 A ...</v>
      </c>
      <c r="P610">
        <f>Tabela3[[#This Row],[DATA DO ULTIMO REGISTRO]]</f>
        <v>45736</v>
      </c>
      <c r="Q610">
        <f>Tabela3[[#This Row],[REG DE INSTRUTORES2]]</f>
        <v>0</v>
      </c>
      <c r="R610">
        <f>Tabela3[[#This Row],[REGISTRO DE INSTRUTORES NO SEI]]</f>
        <v>0</v>
      </c>
      <c r="S610">
        <f>Tabela3[[#This Row],[2021]]</f>
        <v>10</v>
      </c>
      <c r="T610">
        <f>Tabela3[[#This Row],[2022]]</f>
        <v>120</v>
      </c>
      <c r="U610">
        <f>Tabela3[[#This Row],[2023]]</f>
        <v>33</v>
      </c>
      <c r="V610" t="str">
        <f>Tabela3[[#This Row],[REGISTRO NO SEI/2024]]</f>
        <v>Livro Registro_2024 (11337904)</v>
      </c>
      <c r="W610">
        <f>Tabela3[[#This Row],[2024]]</f>
        <v>53</v>
      </c>
      <c r="X610">
        <f>Tabela3[[#This Row],[REGISTRO NO SEI/2025]]</f>
        <v>0</v>
      </c>
      <c r="Y610">
        <f>Tabela3[[#This Row],[TOTAL CERTIFICADOS EMITIDOS/2025]]</f>
        <v>4</v>
      </c>
      <c r="Z610">
        <f>Tabela3[[#This Row],[1º trim/2025]]</f>
        <v>4</v>
      </c>
      <c r="AA610">
        <f>Tabela3[[#This Row],[2º trim/2025]]</f>
        <v>0</v>
      </c>
      <c r="AB610">
        <f>Tabela3[[#This Row],[3º trim/2025]]</f>
        <v>0</v>
      </c>
      <c r="AC610">
        <f>Tabela3[[#This Row],[4º trim/2025]]</f>
        <v>0</v>
      </c>
    </row>
    <row r="611" spans="1:29" x14ac:dyDescent="0.25">
      <c r="A611" s="293">
        <f>Tabela3[[#This Row],[MODALIDADE]]</f>
        <v>0</v>
      </c>
      <c r="B611" s="293">
        <f>Tabela3[[#This Row],[ID DA PLANILHA]]</f>
        <v>610</v>
      </c>
      <c r="C611" s="293">
        <f>Tabela3[[#This Row],[ANO]]</f>
        <v>2021</v>
      </c>
      <c r="D611" s="293" t="str">
        <f>Tabela3[[#This Row],[SEI]]</f>
        <v>0121974-30.2020.8.16.6000</v>
      </c>
      <c r="E611" s="294" t="str">
        <f>Tabela3[[#This Row],[NOME DO Curso]]</f>
        <v>Lançamento da obra: Direito em tempos de Crise - COVID-19”</v>
      </c>
      <c r="F611" s="294">
        <f>Tabela3[[#This Row],[NENHUMA CLASSIFICAÇÃO COPILOT]]</f>
        <v>0</v>
      </c>
      <c r="G611">
        <f>Tabela3[[#This Row],[Capacitação em Direitos Humanos, Gênero, Raça e Etnia; e em Depoimento Especial" - 0148945-13.2024.8.16.6000]]</f>
        <v>0</v>
      </c>
      <c r="H611">
        <f>Tabela3[[#This Row],[Justiça Restaurativa - 0148919-15.2024.8.16.6000]]</f>
        <v>0</v>
      </c>
      <c r="I611">
        <f>Tabela3[[#This Row],[Capacitação de Facilitadores 0148959-94.2024.8.16.6000]]</f>
        <v>0</v>
      </c>
      <c r="J611">
        <f>Tabela3[[#This Row],[Acessibilidade e Inclusão - 0148938-21.2024.8.16.6000]]</f>
        <v>0</v>
      </c>
      <c r="K611">
        <f>Tabela3[[#This Row],[Política de Prevenção e Enfrentamento do Assédio Moral, do Assédio Sexual e da Discriminação.0148908-83.2024.8.16.6000]]</f>
        <v>0</v>
      </c>
      <c r="L611">
        <f>Tabela3[[#This Row],[SOCIOAMBIENTAL]]</f>
        <v>0</v>
      </c>
      <c r="M611">
        <f>Tabela3[[#This Row],[SUSTENTABILIDADE
https://portal.tjpr.jus.br/portletforms/frm.do?idFormulario=7430
0017859-16.2024.8.16.6000]]</f>
        <v>0</v>
      </c>
      <c r="N611">
        <f>Tabela3[[#This Row],[CURSO PARA MAGISTRADOS]]</f>
        <v>0</v>
      </c>
      <c r="O611">
        <f>Tabela3[[#This Row],[LIVRO DE REGISTRO]]</f>
        <v>0</v>
      </c>
      <c r="P611">
        <f>Tabela3[[#This Row],[DATA DO ULTIMO REGISTRO]]</f>
        <v>44333</v>
      </c>
      <c r="Q611">
        <f>Tabela3[[#This Row],[REG DE INSTRUTORES2]]</f>
        <v>0</v>
      </c>
      <c r="R611">
        <f>Tabela3[[#This Row],[REGISTRO DE INSTRUTORES NO SEI]]</f>
        <v>0</v>
      </c>
      <c r="S611">
        <f>Tabela3[[#This Row],[2021]]</f>
        <v>0</v>
      </c>
      <c r="T611">
        <f>Tabela3[[#This Row],[2022]]</f>
        <v>0</v>
      </c>
      <c r="U611" t="e">
        <f>Tabela3[[#This Row],[2023]]</f>
        <v>#VALUE!</v>
      </c>
      <c r="V611">
        <f>Tabela3[[#This Row],[REGISTRO NO SEI/2024]]</f>
        <v>0</v>
      </c>
      <c r="W611">
        <f>Tabela3[[#This Row],[2024]]</f>
        <v>0</v>
      </c>
      <c r="X611">
        <f>Tabela3[[#This Row],[REGISTRO NO SEI/2025]]</f>
        <v>0</v>
      </c>
      <c r="Y611">
        <f>Tabela3[[#This Row],[TOTAL CERTIFICADOS EMITIDOS/2025]]</f>
        <v>0</v>
      </c>
      <c r="Z611">
        <f>Tabela3[[#This Row],[1º trim/2025]]</f>
        <v>0</v>
      </c>
      <c r="AA611">
        <f>Tabela3[[#This Row],[2º trim/2025]]</f>
        <v>0</v>
      </c>
      <c r="AB611">
        <f>Tabela3[[#This Row],[3º trim/2025]]</f>
        <v>0</v>
      </c>
      <c r="AC611">
        <f>Tabela3[[#This Row],[4º trim/2025]]</f>
        <v>0</v>
      </c>
    </row>
    <row r="612" spans="1:29" x14ac:dyDescent="0.25">
      <c r="A612" s="293">
        <f>Tabela3[[#This Row],[MODALIDADE]]</f>
        <v>0</v>
      </c>
      <c r="B612" s="293">
        <f>Tabela3[[#This Row],[ID DA PLANILHA]]</f>
        <v>611</v>
      </c>
      <c r="C612" s="293">
        <f>Tabela3[[#This Row],[ANO]]</f>
        <v>2021</v>
      </c>
      <c r="D612" s="293" t="str">
        <f>Tabela3[[#This Row],[SEI]]</f>
        <v>0122379-32.2021.8.16.6000</v>
      </c>
      <c r="E612" s="294" t="str">
        <f>Tabela3[[#This Row],[NOME DO Curso]]</f>
        <v>Rolê Cívico – Dia da Consciência Negra</v>
      </c>
      <c r="F612" s="294">
        <f>Tabela3[[#This Row],[NENHUMA CLASSIFICAÇÃO COPILOT]]</f>
        <v>0</v>
      </c>
      <c r="G612" t="str">
        <f>Tabela3[[#This Row],[Capacitação em Direitos Humanos, Gênero, Raça e Etnia; e em Depoimento Especial" - 0148945-13.2024.8.16.6000]]</f>
        <v>sim</v>
      </c>
      <c r="H612">
        <f>Tabela3[[#This Row],[Justiça Restaurativa - 0148919-15.2024.8.16.6000]]</f>
        <v>0</v>
      </c>
      <c r="I612">
        <f>Tabela3[[#This Row],[Capacitação de Facilitadores 0148959-94.2024.8.16.6000]]</f>
        <v>0</v>
      </c>
      <c r="J612">
        <f>Tabela3[[#This Row],[Acessibilidade e Inclusão - 0148938-21.2024.8.16.6000]]</f>
        <v>0</v>
      </c>
      <c r="K612">
        <f>Tabela3[[#This Row],[Política de Prevenção e Enfrentamento do Assédio Moral, do Assédio Sexual e da Discriminação.0148908-83.2024.8.16.6000]]</f>
        <v>0</v>
      </c>
      <c r="L612">
        <f>Tabela3[[#This Row],[SOCIOAMBIENTAL]]</f>
        <v>0</v>
      </c>
      <c r="M612">
        <f>Tabela3[[#This Row],[SUSTENTABILIDADE
https://portal.tjpr.jus.br/portletforms/frm.do?idFormulario=7430
0017859-16.2024.8.16.6000]]</f>
        <v>0</v>
      </c>
      <c r="N612">
        <f>Tabela3[[#This Row],[CURSO PARA MAGISTRADOS]]</f>
        <v>0</v>
      </c>
      <c r="O612">
        <f>Tabela3[[#This Row],[LIVRO DE REGISTRO]]</f>
        <v>0</v>
      </c>
      <c r="P612">
        <f>Tabela3[[#This Row],[DATA DO ULTIMO REGISTRO]]</f>
        <v>44774</v>
      </c>
      <c r="Q612">
        <f>Tabela3[[#This Row],[REG DE INSTRUTORES2]]</f>
        <v>0</v>
      </c>
      <c r="R612">
        <f>Tabela3[[#This Row],[REGISTRO DE INSTRUTORES NO SEI]]</f>
        <v>0</v>
      </c>
      <c r="S612">
        <f>Tabela3[[#This Row],[2021]]</f>
        <v>0</v>
      </c>
      <c r="T612">
        <f>Tabela3[[#This Row],[2022]]</f>
        <v>0</v>
      </c>
      <c r="U612" t="e">
        <f>Tabela3[[#This Row],[2023]]</f>
        <v>#VALUE!</v>
      </c>
      <c r="V612">
        <f>Tabela3[[#This Row],[REGISTRO NO SEI/2024]]</f>
        <v>0</v>
      </c>
      <c r="W612">
        <f>Tabela3[[#This Row],[2024]]</f>
        <v>0</v>
      </c>
      <c r="X612">
        <f>Tabela3[[#This Row],[REGISTRO NO SEI/2025]]</f>
        <v>0</v>
      </c>
      <c r="Y612">
        <f>Tabela3[[#This Row],[TOTAL CERTIFICADOS EMITIDOS/2025]]</f>
        <v>0</v>
      </c>
      <c r="Z612">
        <f>Tabela3[[#This Row],[1º trim/2025]]</f>
        <v>0</v>
      </c>
      <c r="AA612">
        <f>Tabela3[[#This Row],[2º trim/2025]]</f>
        <v>0</v>
      </c>
      <c r="AB612">
        <f>Tabela3[[#This Row],[3º trim/2025]]</f>
        <v>0</v>
      </c>
      <c r="AC612">
        <f>Tabela3[[#This Row],[4º trim/2025]]</f>
        <v>0</v>
      </c>
    </row>
    <row r="613" spans="1:29" ht="30" x14ac:dyDescent="0.25">
      <c r="A613" s="293">
        <f>Tabela3[[#This Row],[MODALIDADE]]</f>
        <v>0</v>
      </c>
      <c r="B613" s="293">
        <f>Tabela3[[#This Row],[ID DA PLANILHA]]</f>
        <v>612</v>
      </c>
      <c r="C613" s="293">
        <f>Tabela3[[#This Row],[ANO]]</f>
        <v>2021</v>
      </c>
      <c r="D613" s="293" t="str">
        <f>Tabela3[[#This Row],[SEI]]</f>
        <v>0124621-61.2021.8.16.6000</v>
      </c>
      <c r="E613" s="294" t="str">
        <f>Tabela3[[#This Row],[NOME DO Curso]]</f>
        <v>Espaço de fala - Pleno acesso à justiça pelas mulheres refugiadas, migrantes e apátridas</v>
      </c>
      <c r="F613" s="294">
        <f>Tabela3[[#This Row],[NENHUMA CLASSIFICAÇÃO COPILOT]]</f>
        <v>0</v>
      </c>
      <c r="G613">
        <f>Tabela3[[#This Row],[Capacitação em Direitos Humanos, Gênero, Raça e Etnia; e em Depoimento Especial" - 0148945-13.2024.8.16.6000]]</f>
        <v>0</v>
      </c>
      <c r="H613">
        <f>Tabela3[[#This Row],[Justiça Restaurativa - 0148919-15.2024.8.16.6000]]</f>
        <v>0</v>
      </c>
      <c r="I613">
        <f>Tabela3[[#This Row],[Capacitação de Facilitadores 0148959-94.2024.8.16.6000]]</f>
        <v>0</v>
      </c>
      <c r="J613">
        <f>Tabela3[[#This Row],[Acessibilidade e Inclusão - 0148938-21.2024.8.16.6000]]</f>
        <v>0</v>
      </c>
      <c r="K613">
        <f>Tabela3[[#This Row],[Política de Prevenção e Enfrentamento do Assédio Moral, do Assédio Sexual e da Discriminação.0148908-83.2024.8.16.6000]]</f>
        <v>0</v>
      </c>
      <c r="L613">
        <f>Tabela3[[#This Row],[SOCIOAMBIENTAL]]</f>
        <v>0</v>
      </c>
      <c r="M613">
        <f>Tabela3[[#This Row],[SUSTENTABILIDADE
https://portal.tjpr.jus.br/portletforms/frm.do?idFormulario=7430
0017859-16.2024.8.16.6000]]</f>
        <v>0</v>
      </c>
      <c r="N613">
        <f>Tabela3[[#This Row],[CURSO PARA MAGISTRADOS]]</f>
        <v>0</v>
      </c>
      <c r="O613">
        <f>Tabela3[[#This Row],[LIVRO DE REGISTRO]]</f>
        <v>0</v>
      </c>
      <c r="P613">
        <f>Tabela3[[#This Row],[DATA DO ULTIMO REGISTRO]]</f>
        <v>44677</v>
      </c>
      <c r="Q613">
        <f>Tabela3[[#This Row],[REG DE INSTRUTORES2]]</f>
        <v>0</v>
      </c>
      <c r="R613">
        <f>Tabela3[[#This Row],[REGISTRO DE INSTRUTORES NO SEI]]</f>
        <v>0</v>
      </c>
      <c r="S613">
        <f>Tabela3[[#This Row],[2021]]</f>
        <v>0</v>
      </c>
      <c r="T613">
        <f>Tabela3[[#This Row],[2022]]</f>
        <v>0</v>
      </c>
      <c r="U613" t="e">
        <f>Tabela3[[#This Row],[2023]]</f>
        <v>#VALUE!</v>
      </c>
      <c r="V613">
        <f>Tabela3[[#This Row],[REGISTRO NO SEI/2024]]</f>
        <v>0</v>
      </c>
      <c r="W613">
        <f>Tabela3[[#This Row],[2024]]</f>
        <v>0</v>
      </c>
      <c r="X613">
        <f>Tabela3[[#This Row],[REGISTRO NO SEI/2025]]</f>
        <v>0</v>
      </c>
      <c r="Y613">
        <f>Tabela3[[#This Row],[TOTAL CERTIFICADOS EMITIDOS/2025]]</f>
        <v>0</v>
      </c>
      <c r="Z613">
        <f>Tabela3[[#This Row],[1º trim/2025]]</f>
        <v>0</v>
      </c>
      <c r="AA613">
        <f>Tabela3[[#This Row],[2º trim/2025]]</f>
        <v>0</v>
      </c>
      <c r="AB613">
        <f>Tabela3[[#This Row],[3º trim/2025]]</f>
        <v>0</v>
      </c>
      <c r="AC613">
        <f>Tabela3[[#This Row],[4º trim/2025]]</f>
        <v>0</v>
      </c>
    </row>
    <row r="614" spans="1:29" ht="30" x14ac:dyDescent="0.25">
      <c r="A614" s="293">
        <f>Tabela3[[#This Row],[MODALIDADE]]</f>
        <v>0</v>
      </c>
      <c r="B614" s="293">
        <f>Tabela3[[#This Row],[ID DA PLANILHA]]</f>
        <v>613</v>
      </c>
      <c r="C614" s="293">
        <f>Tabela3[[#This Row],[ANO]]</f>
        <v>2021</v>
      </c>
      <c r="D614" s="293" t="str">
        <f>Tabela3[[#This Row],[SEI]]</f>
        <v>0131919-07.2021.8.16.6000</v>
      </c>
      <c r="E614" s="294" t="str">
        <f>Tabela3[[#This Row],[NOME DO Curso]]</f>
        <v>Judicialização da saúde suplementar: análise dos procedimentos de terapias especiais do tratamento do espectro autista</v>
      </c>
      <c r="F614" s="294">
        <f>Tabela3[[#This Row],[NENHUMA CLASSIFICAÇÃO COPILOT]]</f>
        <v>0</v>
      </c>
      <c r="G614">
        <f>Tabela3[[#This Row],[Capacitação em Direitos Humanos, Gênero, Raça e Etnia; e em Depoimento Especial" - 0148945-13.2024.8.16.6000]]</f>
        <v>0</v>
      </c>
      <c r="H614">
        <f>Tabela3[[#This Row],[Justiça Restaurativa - 0148919-15.2024.8.16.6000]]</f>
        <v>0</v>
      </c>
      <c r="I614">
        <f>Tabela3[[#This Row],[Capacitação de Facilitadores 0148959-94.2024.8.16.6000]]</f>
        <v>0</v>
      </c>
      <c r="J614">
        <f>Tabela3[[#This Row],[Acessibilidade e Inclusão - 0148938-21.2024.8.16.6000]]</f>
        <v>0</v>
      </c>
      <c r="K614">
        <f>Tabela3[[#This Row],[Política de Prevenção e Enfrentamento do Assédio Moral, do Assédio Sexual e da Discriminação.0148908-83.2024.8.16.6000]]</f>
        <v>0</v>
      </c>
      <c r="L614">
        <f>Tabela3[[#This Row],[SOCIOAMBIENTAL]]</f>
        <v>0</v>
      </c>
      <c r="M614">
        <f>Tabela3[[#This Row],[SUSTENTABILIDADE
https://portal.tjpr.jus.br/portletforms/frm.do?idFormulario=7430
0017859-16.2024.8.16.6000]]</f>
        <v>0</v>
      </c>
      <c r="N614">
        <f>Tabela3[[#This Row],[CURSO PARA MAGISTRADOS]]</f>
        <v>0</v>
      </c>
      <c r="O614">
        <f>Tabela3[[#This Row],[LIVRO DE REGISTRO]]</f>
        <v>0</v>
      </c>
      <c r="P614">
        <f>Tabela3[[#This Row],[DATA DO ULTIMO REGISTRO]]</f>
        <v>45308</v>
      </c>
      <c r="Q614">
        <f>Tabela3[[#This Row],[REG DE INSTRUTORES2]]</f>
        <v>0</v>
      </c>
      <c r="R614">
        <f>Tabela3[[#This Row],[REGISTRO DE INSTRUTORES NO SEI]]</f>
        <v>0</v>
      </c>
      <c r="S614">
        <f>Tabela3[[#This Row],[2021]]</f>
        <v>0</v>
      </c>
      <c r="T614">
        <f>Tabela3[[#This Row],[2022]]</f>
        <v>0</v>
      </c>
      <c r="U614" t="e">
        <f>Tabela3[[#This Row],[2023]]</f>
        <v>#VALUE!</v>
      </c>
      <c r="V614">
        <f>Tabela3[[#This Row],[REGISTRO NO SEI/2024]]</f>
        <v>0</v>
      </c>
      <c r="W614">
        <f>Tabela3[[#This Row],[2024]]</f>
        <v>0</v>
      </c>
      <c r="X614">
        <f>Tabela3[[#This Row],[REGISTRO NO SEI/2025]]</f>
        <v>0</v>
      </c>
      <c r="Y614">
        <f>Tabela3[[#This Row],[TOTAL CERTIFICADOS EMITIDOS/2025]]</f>
        <v>0</v>
      </c>
      <c r="Z614">
        <f>Tabela3[[#This Row],[1º trim/2025]]</f>
        <v>0</v>
      </c>
      <c r="AA614">
        <f>Tabela3[[#This Row],[2º trim/2025]]</f>
        <v>0</v>
      </c>
      <c r="AB614">
        <f>Tabela3[[#This Row],[3º trim/2025]]</f>
        <v>0</v>
      </c>
      <c r="AC614">
        <f>Tabela3[[#This Row],[4º trim/2025]]</f>
        <v>0</v>
      </c>
    </row>
    <row r="615" spans="1:29" x14ac:dyDescent="0.25">
      <c r="A615" s="293">
        <f>Tabela3[[#This Row],[MODALIDADE]]</f>
        <v>0</v>
      </c>
      <c r="B615" s="293">
        <f>Tabela3[[#This Row],[ID DA PLANILHA]]</f>
        <v>614</v>
      </c>
      <c r="C615" s="293">
        <f>Tabela3[[#This Row],[ANO]]</f>
        <v>2021</v>
      </c>
      <c r="D615" s="293" t="str">
        <f>Tabela3[[#This Row],[SEI]]</f>
        <v>0137037-61.2021.8.16.6000</v>
      </c>
      <c r="E615" s="294" t="str">
        <f>Tabela3[[#This Row],[NOME DO Curso]]</f>
        <v>1ª Edição do Congresso Brasileiro de Direito e Agronegócio da EJUD-PR</v>
      </c>
      <c r="F615" s="294">
        <f>Tabela3[[#This Row],[NENHUMA CLASSIFICAÇÃO COPILOT]]</f>
        <v>0</v>
      </c>
      <c r="G615">
        <f>Tabela3[[#This Row],[Capacitação em Direitos Humanos, Gênero, Raça e Etnia; e em Depoimento Especial" - 0148945-13.2024.8.16.6000]]</f>
        <v>0</v>
      </c>
      <c r="H615">
        <f>Tabela3[[#This Row],[Justiça Restaurativa - 0148919-15.2024.8.16.6000]]</f>
        <v>0</v>
      </c>
      <c r="I615">
        <f>Tabela3[[#This Row],[Capacitação de Facilitadores 0148959-94.2024.8.16.6000]]</f>
        <v>0</v>
      </c>
      <c r="J615">
        <f>Tabela3[[#This Row],[Acessibilidade e Inclusão - 0148938-21.2024.8.16.6000]]</f>
        <v>0</v>
      </c>
      <c r="K615">
        <f>Tabela3[[#This Row],[Política de Prevenção e Enfrentamento do Assédio Moral, do Assédio Sexual e da Discriminação.0148908-83.2024.8.16.6000]]</f>
        <v>0</v>
      </c>
      <c r="L615">
        <f>Tabela3[[#This Row],[SOCIOAMBIENTAL]]</f>
        <v>0</v>
      </c>
      <c r="M615">
        <f>Tabela3[[#This Row],[SUSTENTABILIDADE
https://portal.tjpr.jus.br/portletforms/frm.do?idFormulario=7430
0017859-16.2024.8.16.6000]]</f>
        <v>0</v>
      </c>
      <c r="N615">
        <f>Tabela3[[#This Row],[CURSO PARA MAGISTRADOS]]</f>
        <v>0</v>
      </c>
      <c r="O615">
        <f>Tabela3[[#This Row],[LIVRO DE REGISTRO]]</f>
        <v>0</v>
      </c>
      <c r="P615">
        <f>Tabela3[[#This Row],[DATA DO ULTIMO REGISTRO]]</f>
        <v>45301</v>
      </c>
      <c r="Q615">
        <f>Tabela3[[#This Row],[REG DE INSTRUTORES2]]</f>
        <v>0</v>
      </c>
      <c r="R615">
        <f>Tabela3[[#This Row],[REGISTRO DE INSTRUTORES NO SEI]]</f>
        <v>0</v>
      </c>
      <c r="S615">
        <f>Tabela3[[#This Row],[2021]]</f>
        <v>0</v>
      </c>
      <c r="T615">
        <f>Tabela3[[#This Row],[2022]]</f>
        <v>0</v>
      </c>
      <c r="U615" t="e">
        <f>Tabela3[[#This Row],[2023]]</f>
        <v>#VALUE!</v>
      </c>
      <c r="V615">
        <f>Tabela3[[#This Row],[REGISTRO NO SEI/2024]]</f>
        <v>0</v>
      </c>
      <c r="W615">
        <f>Tabela3[[#This Row],[2024]]</f>
        <v>0</v>
      </c>
      <c r="X615">
        <f>Tabela3[[#This Row],[REGISTRO NO SEI/2025]]</f>
        <v>0</v>
      </c>
      <c r="Y615">
        <f>Tabela3[[#This Row],[TOTAL CERTIFICADOS EMITIDOS/2025]]</f>
        <v>0</v>
      </c>
      <c r="Z615">
        <f>Tabela3[[#This Row],[1º trim/2025]]</f>
        <v>0</v>
      </c>
      <c r="AA615">
        <f>Tabela3[[#This Row],[2º trim/2025]]</f>
        <v>0</v>
      </c>
      <c r="AB615">
        <f>Tabela3[[#This Row],[3º trim/2025]]</f>
        <v>0</v>
      </c>
      <c r="AC615">
        <f>Tabela3[[#This Row],[4º trim/2025]]</f>
        <v>0</v>
      </c>
    </row>
    <row r="616" spans="1:29" x14ac:dyDescent="0.25">
      <c r="A616" s="293" t="str">
        <f>Tabela3[[#This Row],[MODALIDADE]]</f>
        <v>autoinstrucional</v>
      </c>
      <c r="B616" s="293">
        <f>Tabela3[[#This Row],[ID DA PLANILHA]]</f>
        <v>615</v>
      </c>
      <c r="C616" s="293">
        <f>Tabela3[[#This Row],[ANO]]</f>
        <v>2021</v>
      </c>
      <c r="D616" s="293" t="str">
        <f>Tabela3[[#This Row],[SEI]]</f>
        <v>0003706-17.2020.8.16.6000</v>
      </c>
      <c r="E616" s="294" t="str">
        <f>Tabela3[[#This Row],[NOME DO Curso]]</f>
        <v>SEI - Sistema Eletrônico de Informações</v>
      </c>
      <c r="F616" s="294" t="str">
        <f>Tabela3[[#This Row],[NENHUMA CLASSIFICAÇÃO COPILOT]]</f>
        <v>COPILOT</v>
      </c>
      <c r="G616">
        <f>Tabela3[[#This Row],[Capacitação em Direitos Humanos, Gênero, Raça e Etnia; e em Depoimento Especial" - 0148945-13.2024.8.16.6000]]</f>
        <v>0</v>
      </c>
      <c r="H616">
        <f>Tabela3[[#This Row],[Justiça Restaurativa - 0148919-15.2024.8.16.6000]]</f>
        <v>0</v>
      </c>
      <c r="I616">
        <f>Tabela3[[#This Row],[Capacitação de Facilitadores 0148959-94.2024.8.16.6000]]</f>
        <v>0</v>
      </c>
      <c r="J616">
        <f>Tabela3[[#This Row],[Acessibilidade e Inclusão - 0148938-21.2024.8.16.6000]]</f>
        <v>0</v>
      </c>
      <c r="K616">
        <f>Tabela3[[#This Row],[Política de Prevenção e Enfrentamento do Assédio Moral, do Assédio Sexual e da Discriminação.0148908-83.2024.8.16.6000]]</f>
        <v>0</v>
      </c>
      <c r="L616">
        <f>Tabela3[[#This Row],[SOCIOAMBIENTAL]]</f>
        <v>0</v>
      </c>
      <c r="M616">
        <f>Tabela3[[#This Row],[SUSTENTABILIDADE
https://portal.tjpr.jus.br/portletforms/frm.do?idFormulario=7430
0017859-16.2024.8.16.6000]]</f>
        <v>0</v>
      </c>
      <c r="N616">
        <f>Tabela3[[#This Row],[CURSO PARA MAGISTRADOS]]</f>
        <v>0</v>
      </c>
      <c r="O616" t="str">
        <f>Tabela3[[#This Row],[LIVRO DE REGISTRO]]</f>
        <v>1 - LISTA GERAL_2020 A ...</v>
      </c>
      <c r="P616">
        <f>Tabela3[[#This Row],[DATA DO ULTIMO REGISTRO]]</f>
        <v>45771</v>
      </c>
      <c r="Q616">
        <f>Tabela3[[#This Row],[REG DE INSTRUTORES2]]</f>
        <v>0</v>
      </c>
      <c r="R616">
        <f>Tabela3[[#This Row],[REGISTRO DE INSTRUTORES NO SEI]]</f>
        <v>0</v>
      </c>
      <c r="S616">
        <f>Tabela3[[#This Row],[2021]]</f>
        <v>86</v>
      </c>
      <c r="T616">
        <f>Tabela3[[#This Row],[2022]]</f>
        <v>712</v>
      </c>
      <c r="U616">
        <f>Tabela3[[#This Row],[2023]]</f>
        <v>144</v>
      </c>
      <c r="V616" t="str">
        <f>Tabela3[[#This Row],[REGISTRO NO SEI/2024]]</f>
        <v>Livro Registro_2024 (11334791)</v>
      </c>
      <c r="W616">
        <f>Tabela3[[#This Row],[2024]]</f>
        <v>283</v>
      </c>
      <c r="X616">
        <f>Tabela3[[#This Row],[REGISTRO NO SEI/2025]]</f>
        <v>0</v>
      </c>
      <c r="Y616">
        <f>Tabela3[[#This Row],[TOTAL CERTIFICADOS EMITIDOS/2025]]</f>
        <v>43</v>
      </c>
      <c r="Z616">
        <f>Tabela3[[#This Row],[1º trim/2025]]</f>
        <v>26</v>
      </c>
      <c r="AA616">
        <f>Tabela3[[#This Row],[2º trim/2025]]</f>
        <v>17</v>
      </c>
      <c r="AB616">
        <f>Tabela3[[#This Row],[3º trim/2025]]</f>
        <v>0</v>
      </c>
      <c r="AC616">
        <f>Tabela3[[#This Row],[4º trim/2025]]</f>
        <v>0</v>
      </c>
    </row>
    <row r="617" spans="1:29" x14ac:dyDescent="0.25">
      <c r="A617" s="293">
        <f>Tabela3[[#This Row],[MODALIDADE]]</f>
        <v>0</v>
      </c>
      <c r="B617" s="293">
        <f>Tabela3[[#This Row],[ID DA PLANILHA]]</f>
        <v>616</v>
      </c>
      <c r="C617" s="293">
        <f>Tabela3[[#This Row],[ANO]]</f>
        <v>2022</v>
      </c>
      <c r="D617" s="293" t="str">
        <f>Tabela3[[#This Row],[SEI]]</f>
        <v>0006528-76.2020.8.16.6000</v>
      </c>
      <c r="E617" s="294" t="str">
        <f>Tabela3[[#This Row],[NOME DO Curso]]</f>
        <v>Curso de brigada de incêndio da comarca de Goioerê -PR</v>
      </c>
      <c r="F617" s="294">
        <f>Tabela3[[#This Row],[NENHUMA CLASSIFICAÇÃO COPILOT]]</f>
        <v>0</v>
      </c>
      <c r="G617">
        <f>Tabela3[[#This Row],[Capacitação em Direitos Humanos, Gênero, Raça e Etnia; e em Depoimento Especial" - 0148945-13.2024.8.16.6000]]</f>
        <v>0</v>
      </c>
      <c r="H617">
        <f>Tabela3[[#This Row],[Justiça Restaurativa - 0148919-15.2024.8.16.6000]]</f>
        <v>0</v>
      </c>
      <c r="I617">
        <f>Tabela3[[#This Row],[Capacitação de Facilitadores 0148959-94.2024.8.16.6000]]</f>
        <v>0</v>
      </c>
      <c r="J617">
        <f>Tabela3[[#This Row],[Acessibilidade e Inclusão - 0148938-21.2024.8.16.6000]]</f>
        <v>0</v>
      </c>
      <c r="K617">
        <f>Tabela3[[#This Row],[Política de Prevenção e Enfrentamento do Assédio Moral, do Assédio Sexual e da Discriminação.0148908-83.2024.8.16.6000]]</f>
        <v>0</v>
      </c>
      <c r="L617">
        <f>Tabela3[[#This Row],[SOCIOAMBIENTAL]]</f>
        <v>0</v>
      </c>
      <c r="M617">
        <f>Tabela3[[#This Row],[SUSTENTABILIDADE
https://portal.tjpr.jus.br/portletforms/frm.do?idFormulario=7430
0017859-16.2024.8.16.6000]]</f>
        <v>0</v>
      </c>
      <c r="N617">
        <f>Tabela3[[#This Row],[CURSO PARA MAGISTRADOS]]</f>
        <v>0</v>
      </c>
      <c r="O617">
        <f>Tabela3[[#This Row],[LIVRO DE REGISTRO]]</f>
        <v>0</v>
      </c>
      <c r="P617">
        <f>Tabela3[[#This Row],[DATA DO ULTIMO REGISTRO]]</f>
        <v>44999</v>
      </c>
      <c r="Q617">
        <f>Tabela3[[#This Row],[REG DE INSTRUTORES2]]</f>
        <v>0</v>
      </c>
      <c r="R617">
        <f>Tabela3[[#This Row],[REGISTRO DE INSTRUTORES NO SEI]]</f>
        <v>0</v>
      </c>
      <c r="S617">
        <f>Tabela3[[#This Row],[2021]]</f>
        <v>0</v>
      </c>
      <c r="T617">
        <f>Tabela3[[#This Row],[2022]]</f>
        <v>0</v>
      </c>
      <c r="U617" t="e">
        <f>Tabela3[[#This Row],[2023]]</f>
        <v>#VALUE!</v>
      </c>
      <c r="V617">
        <f>Tabela3[[#This Row],[REGISTRO NO SEI/2024]]</f>
        <v>0</v>
      </c>
      <c r="W617">
        <f>Tabela3[[#This Row],[2024]]</f>
        <v>0</v>
      </c>
      <c r="X617">
        <f>Tabela3[[#This Row],[REGISTRO NO SEI/2025]]</f>
        <v>0</v>
      </c>
      <c r="Y617">
        <f>Tabela3[[#This Row],[TOTAL CERTIFICADOS EMITIDOS/2025]]</f>
        <v>0</v>
      </c>
      <c r="Z617">
        <f>Tabela3[[#This Row],[1º trim/2025]]</f>
        <v>0</v>
      </c>
      <c r="AA617">
        <f>Tabela3[[#This Row],[2º trim/2025]]</f>
        <v>0</v>
      </c>
      <c r="AB617">
        <f>Tabela3[[#This Row],[3º trim/2025]]</f>
        <v>0</v>
      </c>
      <c r="AC617">
        <f>Tabela3[[#This Row],[4º trim/2025]]</f>
        <v>0</v>
      </c>
    </row>
    <row r="618" spans="1:29" x14ac:dyDescent="0.25">
      <c r="A618" s="293" t="str">
        <f>Tabela3[[#This Row],[MODALIDADE]]</f>
        <v>autoinstrucional</v>
      </c>
      <c r="B618" s="293">
        <f>Tabela3[[#This Row],[ID DA PLANILHA]]</f>
        <v>617</v>
      </c>
      <c r="C618" s="293">
        <f>Tabela3[[#This Row],[ANO]]</f>
        <v>2022</v>
      </c>
      <c r="D618" s="293" t="str">
        <f>Tabela3[[#This Row],[SEI]]</f>
        <v>0008308-85.2019.8.16.6000</v>
      </c>
      <c r="E618" s="294" t="str">
        <f>Tabela3[[#This Row],[NOME DO Curso]]</f>
        <v>Gestão de Precedentes</v>
      </c>
      <c r="F618" s="294" t="str">
        <f>Tabela3[[#This Row],[NENHUMA CLASSIFICAÇÃO COPILOT]]</f>
        <v>COPILOT</v>
      </c>
      <c r="G618">
        <f>Tabela3[[#This Row],[Capacitação em Direitos Humanos, Gênero, Raça e Etnia; e em Depoimento Especial" - 0148945-13.2024.8.16.6000]]</f>
        <v>0</v>
      </c>
      <c r="H618">
        <f>Tabela3[[#This Row],[Justiça Restaurativa - 0148919-15.2024.8.16.6000]]</f>
        <v>0</v>
      </c>
      <c r="I618">
        <f>Tabela3[[#This Row],[Capacitação de Facilitadores 0148959-94.2024.8.16.6000]]</f>
        <v>0</v>
      </c>
      <c r="J618">
        <f>Tabela3[[#This Row],[Acessibilidade e Inclusão - 0148938-21.2024.8.16.6000]]</f>
        <v>0</v>
      </c>
      <c r="K618">
        <f>Tabela3[[#This Row],[Política de Prevenção e Enfrentamento do Assédio Moral, do Assédio Sexual e da Discriminação.0148908-83.2024.8.16.6000]]</f>
        <v>0</v>
      </c>
      <c r="L618">
        <f>Tabela3[[#This Row],[SOCIOAMBIENTAL]]</f>
        <v>0</v>
      </c>
      <c r="M618">
        <f>Tabela3[[#This Row],[SUSTENTABILIDADE
https://portal.tjpr.jus.br/portletforms/frm.do?idFormulario=7430
0017859-16.2024.8.16.6000]]</f>
        <v>0</v>
      </c>
      <c r="N618">
        <f>Tabela3[[#This Row],[CURSO PARA MAGISTRADOS]]</f>
        <v>0</v>
      </c>
      <c r="O618" t="str">
        <f>Tabela3[[#This Row],[LIVRO DE REGISTRO]]</f>
        <v>1 - LISTA GERAL_2020 A ...</v>
      </c>
      <c r="P618">
        <f>Tabela3[[#This Row],[DATA DO ULTIMO REGISTRO]]</f>
        <v>45770</v>
      </c>
      <c r="Q618">
        <f>Tabela3[[#This Row],[REG DE INSTRUTORES2]]</f>
        <v>0</v>
      </c>
      <c r="R618">
        <f>Tabela3[[#This Row],[REGISTRO DE INSTRUTORES NO SEI]]</f>
        <v>0</v>
      </c>
      <c r="S618">
        <f>Tabela3[[#This Row],[2021]]</f>
        <v>298</v>
      </c>
      <c r="T618">
        <f>Tabela3[[#This Row],[2022]]</f>
        <v>309</v>
      </c>
      <c r="U618">
        <f>Tabela3[[#This Row],[2023]]</f>
        <v>78</v>
      </c>
      <c r="V618" t="str">
        <f>Tabela3[[#This Row],[REGISTRO NO SEI/2024]]</f>
        <v>Livro Registro_2024 (11335527)</v>
      </c>
      <c r="W618">
        <f>Tabela3[[#This Row],[2024]]</f>
        <v>106</v>
      </c>
      <c r="X618">
        <f>Tabela3[[#This Row],[REGISTRO NO SEI/2025]]</f>
        <v>0</v>
      </c>
      <c r="Y618">
        <f>Tabela3[[#This Row],[TOTAL CERTIFICADOS EMITIDOS/2025]]</f>
        <v>4</v>
      </c>
      <c r="Z618">
        <f>Tabela3[[#This Row],[1º trim/2025]]</f>
        <v>3</v>
      </c>
      <c r="AA618">
        <f>Tabela3[[#This Row],[2º trim/2025]]</f>
        <v>1</v>
      </c>
      <c r="AB618">
        <f>Tabela3[[#This Row],[3º trim/2025]]</f>
        <v>0</v>
      </c>
      <c r="AC618">
        <f>Tabela3[[#This Row],[4º trim/2025]]</f>
        <v>0</v>
      </c>
    </row>
    <row r="619" spans="1:29" x14ac:dyDescent="0.25">
      <c r="A619" s="293">
        <f>Tabela3[[#This Row],[MODALIDADE]]</f>
        <v>0</v>
      </c>
      <c r="B619" s="293">
        <f>Tabela3[[#This Row],[ID DA PLANILHA]]</f>
        <v>618</v>
      </c>
      <c r="C619" s="293">
        <f>Tabela3[[#This Row],[ANO]]</f>
        <v>2022</v>
      </c>
      <c r="D619" s="293" t="str">
        <f>Tabela3[[#This Row],[SEI]]</f>
        <v>0008346-63.2020.8.16.6000</v>
      </c>
      <c r="E619" s="294" t="str">
        <f>Tabela3[[#This Row],[NOME DO Curso]]</f>
        <v>2022/09 - Brigada - Andirá</v>
      </c>
      <c r="F619" s="294">
        <f>Tabela3[[#This Row],[NENHUMA CLASSIFICAÇÃO COPILOT]]</f>
        <v>0</v>
      </c>
      <c r="G619">
        <f>Tabela3[[#This Row],[Capacitação em Direitos Humanos, Gênero, Raça e Etnia; e em Depoimento Especial" - 0148945-13.2024.8.16.6000]]</f>
        <v>0</v>
      </c>
      <c r="H619">
        <f>Tabela3[[#This Row],[Justiça Restaurativa - 0148919-15.2024.8.16.6000]]</f>
        <v>0</v>
      </c>
      <c r="I619">
        <f>Tabela3[[#This Row],[Capacitação de Facilitadores 0148959-94.2024.8.16.6000]]</f>
        <v>0</v>
      </c>
      <c r="J619">
        <f>Tabela3[[#This Row],[Acessibilidade e Inclusão - 0148938-21.2024.8.16.6000]]</f>
        <v>0</v>
      </c>
      <c r="K619">
        <f>Tabela3[[#This Row],[Política de Prevenção e Enfrentamento do Assédio Moral, do Assédio Sexual e da Discriminação.0148908-83.2024.8.16.6000]]</f>
        <v>0</v>
      </c>
      <c r="L619">
        <f>Tabela3[[#This Row],[SOCIOAMBIENTAL]]</f>
        <v>0</v>
      </c>
      <c r="M619">
        <f>Tabela3[[#This Row],[SUSTENTABILIDADE
https://portal.tjpr.jus.br/portletforms/frm.do?idFormulario=7430
0017859-16.2024.8.16.6000]]</f>
        <v>0</v>
      </c>
      <c r="N619">
        <f>Tabela3[[#This Row],[CURSO PARA MAGISTRADOS]]</f>
        <v>0</v>
      </c>
      <c r="O619">
        <f>Tabela3[[#This Row],[LIVRO DE REGISTRO]]</f>
        <v>0</v>
      </c>
      <c r="P619">
        <f>Tabela3[[#This Row],[DATA DO ULTIMO REGISTRO]]</f>
        <v>44973</v>
      </c>
      <c r="Q619">
        <f>Tabela3[[#This Row],[REG DE INSTRUTORES2]]</f>
        <v>0</v>
      </c>
      <c r="R619">
        <f>Tabela3[[#This Row],[REGISTRO DE INSTRUTORES NO SEI]]</f>
        <v>0</v>
      </c>
      <c r="S619">
        <f>Tabela3[[#This Row],[2021]]</f>
        <v>0</v>
      </c>
      <c r="T619">
        <f>Tabela3[[#This Row],[2022]]</f>
        <v>0</v>
      </c>
      <c r="U619" t="e">
        <f>Tabela3[[#This Row],[2023]]</f>
        <v>#VALUE!</v>
      </c>
      <c r="V619">
        <f>Tabela3[[#This Row],[REGISTRO NO SEI/2024]]</f>
        <v>0</v>
      </c>
      <c r="W619">
        <f>Tabela3[[#This Row],[2024]]</f>
        <v>0</v>
      </c>
      <c r="X619">
        <f>Tabela3[[#This Row],[REGISTRO NO SEI/2025]]</f>
        <v>0</v>
      </c>
      <c r="Y619">
        <f>Tabela3[[#This Row],[TOTAL CERTIFICADOS EMITIDOS/2025]]</f>
        <v>0</v>
      </c>
      <c r="Z619">
        <f>Tabela3[[#This Row],[1º trim/2025]]</f>
        <v>0</v>
      </c>
      <c r="AA619">
        <f>Tabela3[[#This Row],[2º trim/2025]]</f>
        <v>0</v>
      </c>
      <c r="AB619">
        <f>Tabela3[[#This Row],[3º trim/2025]]</f>
        <v>0</v>
      </c>
      <c r="AC619">
        <f>Tabela3[[#This Row],[4º trim/2025]]</f>
        <v>0</v>
      </c>
    </row>
    <row r="620" spans="1:29" x14ac:dyDescent="0.25">
      <c r="A620" s="293">
        <f>Tabela3[[#This Row],[MODALIDADE]]</f>
        <v>0</v>
      </c>
      <c r="B620" s="293">
        <f>Tabela3[[#This Row],[ID DA PLANILHA]]</f>
        <v>619</v>
      </c>
      <c r="C620" s="293">
        <f>Tabela3[[#This Row],[ANO]]</f>
        <v>2022</v>
      </c>
      <c r="D620" s="293" t="str">
        <f>Tabela3[[#This Row],[SEI]]</f>
        <v>0009919-68.2022.8.16.6000</v>
      </c>
      <c r="E620" s="294" t="str">
        <f>Tabela3[[#This Row],[NOME DO Curso]]</f>
        <v>III Fórum de Governança no Sistema de Justiça</v>
      </c>
      <c r="F620" s="294">
        <f>Tabela3[[#This Row],[NENHUMA CLASSIFICAÇÃO COPILOT]]</f>
        <v>0</v>
      </c>
      <c r="G620">
        <f>Tabela3[[#This Row],[Capacitação em Direitos Humanos, Gênero, Raça e Etnia; e em Depoimento Especial" - 0148945-13.2024.8.16.6000]]</f>
        <v>0</v>
      </c>
      <c r="H620">
        <f>Tabela3[[#This Row],[Justiça Restaurativa - 0148919-15.2024.8.16.6000]]</f>
        <v>0</v>
      </c>
      <c r="I620">
        <f>Tabela3[[#This Row],[Capacitação de Facilitadores 0148959-94.2024.8.16.6000]]</f>
        <v>0</v>
      </c>
      <c r="J620">
        <f>Tabela3[[#This Row],[Acessibilidade e Inclusão - 0148938-21.2024.8.16.6000]]</f>
        <v>0</v>
      </c>
      <c r="K620">
        <f>Tabela3[[#This Row],[Política de Prevenção e Enfrentamento do Assédio Moral, do Assédio Sexual e da Discriminação.0148908-83.2024.8.16.6000]]</f>
        <v>0</v>
      </c>
      <c r="L620">
        <f>Tabela3[[#This Row],[SOCIOAMBIENTAL]]</f>
        <v>0</v>
      </c>
      <c r="M620">
        <f>Tabela3[[#This Row],[SUSTENTABILIDADE
https://portal.tjpr.jus.br/portletforms/frm.do?idFormulario=7430
0017859-16.2024.8.16.6000]]</f>
        <v>0</v>
      </c>
      <c r="N620">
        <f>Tabela3[[#This Row],[CURSO PARA MAGISTRADOS]]</f>
        <v>0</v>
      </c>
      <c r="O620">
        <f>Tabela3[[#This Row],[LIVRO DE REGISTRO]]</f>
        <v>0</v>
      </c>
      <c r="P620">
        <f>Tabela3[[#This Row],[DATA DO ULTIMO REGISTRO]]</f>
        <v>44782</v>
      </c>
      <c r="Q620">
        <f>Tabela3[[#This Row],[REG DE INSTRUTORES2]]</f>
        <v>0</v>
      </c>
      <c r="R620">
        <f>Tabela3[[#This Row],[REGISTRO DE INSTRUTORES NO SEI]]</f>
        <v>0</v>
      </c>
      <c r="S620">
        <f>Tabela3[[#This Row],[2021]]</f>
        <v>0</v>
      </c>
      <c r="T620">
        <f>Tabela3[[#This Row],[2022]]</f>
        <v>86</v>
      </c>
      <c r="U620" t="e">
        <f>Tabela3[[#This Row],[2023]]</f>
        <v>#VALUE!</v>
      </c>
      <c r="V620">
        <f>Tabela3[[#This Row],[REGISTRO NO SEI/2024]]</f>
        <v>0</v>
      </c>
      <c r="W620">
        <f>Tabela3[[#This Row],[2024]]</f>
        <v>0</v>
      </c>
      <c r="X620">
        <f>Tabela3[[#This Row],[REGISTRO NO SEI/2025]]</f>
        <v>0</v>
      </c>
      <c r="Y620">
        <f>Tabela3[[#This Row],[TOTAL CERTIFICADOS EMITIDOS/2025]]</f>
        <v>0</v>
      </c>
      <c r="Z620">
        <f>Tabela3[[#This Row],[1º trim/2025]]</f>
        <v>0</v>
      </c>
      <c r="AA620">
        <f>Tabela3[[#This Row],[2º trim/2025]]</f>
        <v>0</v>
      </c>
      <c r="AB620">
        <f>Tabela3[[#This Row],[3º trim/2025]]</f>
        <v>0</v>
      </c>
      <c r="AC620">
        <f>Tabela3[[#This Row],[4º trim/2025]]</f>
        <v>0</v>
      </c>
    </row>
    <row r="621" spans="1:29" x14ac:dyDescent="0.25">
      <c r="A621" s="293">
        <f>Tabela3[[#This Row],[MODALIDADE]]</f>
        <v>0</v>
      </c>
      <c r="B621" s="293">
        <f>Tabela3[[#This Row],[ID DA PLANILHA]]</f>
        <v>620</v>
      </c>
      <c r="C621" s="293">
        <f>Tabela3[[#This Row],[ANO]]</f>
        <v>2022</v>
      </c>
      <c r="D621" s="293" t="str">
        <f>Tabela3[[#This Row],[SEI]]</f>
        <v>0010818-66.2022.8.16.6000</v>
      </c>
      <c r="E621" s="294" t="str">
        <f>Tabela3[[#This Row],[NOME DO Curso]]</f>
        <v>Relatório de pesquisa: Medidas protetivas de urgência</v>
      </c>
      <c r="F621" s="294">
        <f>Tabela3[[#This Row],[NENHUMA CLASSIFICAÇÃO COPILOT]]</f>
        <v>0</v>
      </c>
      <c r="G621">
        <f>Tabela3[[#This Row],[Capacitação em Direitos Humanos, Gênero, Raça e Etnia; e em Depoimento Especial" - 0148945-13.2024.8.16.6000]]</f>
        <v>0</v>
      </c>
      <c r="H621">
        <f>Tabela3[[#This Row],[Justiça Restaurativa - 0148919-15.2024.8.16.6000]]</f>
        <v>0</v>
      </c>
      <c r="I621">
        <f>Tabela3[[#This Row],[Capacitação de Facilitadores 0148959-94.2024.8.16.6000]]</f>
        <v>0</v>
      </c>
      <c r="J621">
        <f>Tabela3[[#This Row],[Acessibilidade e Inclusão - 0148938-21.2024.8.16.6000]]</f>
        <v>0</v>
      </c>
      <c r="K621">
        <f>Tabela3[[#This Row],[Política de Prevenção e Enfrentamento do Assédio Moral, do Assédio Sexual e da Discriminação.0148908-83.2024.8.16.6000]]</f>
        <v>0</v>
      </c>
      <c r="L621">
        <f>Tabela3[[#This Row],[SOCIOAMBIENTAL]]</f>
        <v>0</v>
      </c>
      <c r="M621">
        <f>Tabela3[[#This Row],[SUSTENTABILIDADE
https://portal.tjpr.jus.br/portletforms/frm.do?idFormulario=7430
0017859-16.2024.8.16.6000]]</f>
        <v>0</v>
      </c>
      <c r="N621">
        <f>Tabela3[[#This Row],[CURSO PARA MAGISTRADOS]]</f>
        <v>0</v>
      </c>
      <c r="O621">
        <f>Tabela3[[#This Row],[LIVRO DE REGISTRO]]</f>
        <v>0</v>
      </c>
      <c r="P621">
        <f>Tabela3[[#This Row],[DATA DO ULTIMO REGISTRO]]</f>
        <v>44677</v>
      </c>
      <c r="Q621">
        <f>Tabela3[[#This Row],[REG DE INSTRUTORES2]]</f>
        <v>0</v>
      </c>
      <c r="R621" t="str">
        <f>Tabela3[[#This Row],[REGISTRO DE INSTRUTORES NO SEI]]</f>
        <v>OK</v>
      </c>
      <c r="S621">
        <f>Tabela3[[#This Row],[2021]]</f>
        <v>0</v>
      </c>
      <c r="T621">
        <f>Tabela3[[#This Row],[2022]]</f>
        <v>82</v>
      </c>
      <c r="U621" t="e">
        <f>Tabela3[[#This Row],[2023]]</f>
        <v>#VALUE!</v>
      </c>
      <c r="V621">
        <f>Tabela3[[#This Row],[REGISTRO NO SEI/2024]]</f>
        <v>0</v>
      </c>
      <c r="W621">
        <f>Tabela3[[#This Row],[2024]]</f>
        <v>0</v>
      </c>
      <c r="X621">
        <f>Tabela3[[#This Row],[REGISTRO NO SEI/2025]]</f>
        <v>0</v>
      </c>
      <c r="Y621">
        <f>Tabela3[[#This Row],[TOTAL CERTIFICADOS EMITIDOS/2025]]</f>
        <v>0</v>
      </c>
      <c r="Z621">
        <f>Tabela3[[#This Row],[1º trim/2025]]</f>
        <v>0</v>
      </c>
      <c r="AA621">
        <f>Tabela3[[#This Row],[2º trim/2025]]</f>
        <v>0</v>
      </c>
      <c r="AB621">
        <f>Tabela3[[#This Row],[3º trim/2025]]</f>
        <v>0</v>
      </c>
      <c r="AC621">
        <f>Tabela3[[#This Row],[4º trim/2025]]</f>
        <v>0</v>
      </c>
    </row>
    <row r="622" spans="1:29" ht="30" x14ac:dyDescent="0.25">
      <c r="A622" s="293">
        <f>Tabela3[[#This Row],[MODALIDADE]]</f>
        <v>0</v>
      </c>
      <c r="B622" s="293">
        <f>Tabela3[[#This Row],[ID DA PLANILHA]]</f>
        <v>621</v>
      </c>
      <c r="C622" s="293">
        <f>Tabela3[[#This Row],[ANO]]</f>
        <v>2022</v>
      </c>
      <c r="D622" s="293" t="str">
        <f>Tabela3[[#This Row],[SEI]]</f>
        <v>0010828-13.2022.8.16.6000</v>
      </c>
      <c r="E622" s="294" t="str">
        <f>Tabela3[[#This Row],[NOME DO Curso]]</f>
        <v>Casa da Mulher Brasileira e Patrulhas Maria da Penha: rotinas, desafios e conquistas desde sua implementação</v>
      </c>
      <c r="F622" s="294">
        <f>Tabela3[[#This Row],[NENHUMA CLASSIFICAÇÃO COPILOT]]</f>
        <v>0</v>
      </c>
      <c r="G622">
        <f>Tabela3[[#This Row],[Capacitação em Direitos Humanos, Gênero, Raça e Etnia; e em Depoimento Especial" - 0148945-13.2024.8.16.6000]]</f>
        <v>0</v>
      </c>
      <c r="H622">
        <f>Tabela3[[#This Row],[Justiça Restaurativa - 0148919-15.2024.8.16.6000]]</f>
        <v>0</v>
      </c>
      <c r="I622">
        <f>Tabela3[[#This Row],[Capacitação de Facilitadores 0148959-94.2024.8.16.6000]]</f>
        <v>0</v>
      </c>
      <c r="J622">
        <f>Tabela3[[#This Row],[Acessibilidade e Inclusão - 0148938-21.2024.8.16.6000]]</f>
        <v>0</v>
      </c>
      <c r="K622">
        <f>Tabela3[[#This Row],[Política de Prevenção e Enfrentamento do Assédio Moral, do Assédio Sexual e da Discriminação.0148908-83.2024.8.16.6000]]</f>
        <v>0</v>
      </c>
      <c r="L622">
        <f>Tabela3[[#This Row],[SOCIOAMBIENTAL]]</f>
        <v>0</v>
      </c>
      <c r="M622">
        <f>Tabela3[[#This Row],[SUSTENTABILIDADE
https://portal.tjpr.jus.br/portletforms/frm.do?idFormulario=7430
0017859-16.2024.8.16.6000]]</f>
        <v>0</v>
      </c>
      <c r="N622">
        <f>Tabela3[[#This Row],[CURSO PARA MAGISTRADOS]]</f>
        <v>0</v>
      </c>
      <c r="O622">
        <f>Tabela3[[#This Row],[LIVRO DE REGISTRO]]</f>
        <v>0</v>
      </c>
      <c r="P622">
        <f>Tabela3[[#This Row],[DATA DO ULTIMO REGISTRO]]</f>
        <v>45291</v>
      </c>
      <c r="Q622">
        <f>Tabela3[[#This Row],[REG DE INSTRUTORES2]]</f>
        <v>0</v>
      </c>
      <c r="R622">
        <f>Tabela3[[#This Row],[REGISTRO DE INSTRUTORES NO SEI]]</f>
        <v>0</v>
      </c>
      <c r="S622">
        <f>Tabela3[[#This Row],[2021]]</f>
        <v>0</v>
      </c>
      <c r="T622">
        <f>Tabela3[[#This Row],[2022]]</f>
        <v>55</v>
      </c>
      <c r="U622" t="e">
        <f>Tabela3[[#This Row],[2023]]</f>
        <v>#VALUE!</v>
      </c>
      <c r="V622">
        <f>Tabela3[[#This Row],[REGISTRO NO SEI/2024]]</f>
        <v>0</v>
      </c>
      <c r="W622">
        <f>Tabela3[[#This Row],[2024]]</f>
        <v>0</v>
      </c>
      <c r="X622">
        <f>Tabela3[[#This Row],[REGISTRO NO SEI/2025]]</f>
        <v>0</v>
      </c>
      <c r="Y622">
        <f>Tabela3[[#This Row],[TOTAL CERTIFICADOS EMITIDOS/2025]]</f>
        <v>0</v>
      </c>
      <c r="Z622">
        <f>Tabela3[[#This Row],[1º trim/2025]]</f>
        <v>0</v>
      </c>
      <c r="AA622">
        <f>Tabela3[[#This Row],[2º trim/2025]]</f>
        <v>0</v>
      </c>
      <c r="AB622">
        <f>Tabela3[[#This Row],[3º trim/2025]]</f>
        <v>0</v>
      </c>
      <c r="AC622">
        <f>Tabela3[[#This Row],[4º trim/2025]]</f>
        <v>0</v>
      </c>
    </row>
    <row r="623" spans="1:29" ht="30" x14ac:dyDescent="0.25">
      <c r="A623" s="293">
        <f>Tabela3[[#This Row],[MODALIDADE]]</f>
        <v>0</v>
      </c>
      <c r="B623" s="293">
        <f>Tabela3[[#This Row],[ID DA PLANILHA]]</f>
        <v>622</v>
      </c>
      <c r="C623" s="293">
        <f>Tabela3[[#This Row],[ANO]]</f>
        <v>2022</v>
      </c>
      <c r="D623" s="293" t="str">
        <f>Tabela3[[#This Row],[SEI]]</f>
        <v>0010834-20.2022.8.16.6000</v>
      </c>
      <c r="E623" s="294" t="str">
        <f>Tabela3[[#This Row],[NOME DO Curso]]</f>
        <v>Câmara técnica de violência doméstica da Polícia Militar - Estudos e avanços em parceria ao Poder Judiciário</v>
      </c>
      <c r="F623" s="294">
        <f>Tabela3[[#This Row],[NENHUMA CLASSIFICAÇÃO COPILOT]]</f>
        <v>0</v>
      </c>
      <c r="G623">
        <f>Tabela3[[#This Row],[Capacitação em Direitos Humanos, Gênero, Raça e Etnia; e em Depoimento Especial" - 0148945-13.2024.8.16.6000]]</f>
        <v>0</v>
      </c>
      <c r="H623">
        <f>Tabela3[[#This Row],[Justiça Restaurativa - 0148919-15.2024.8.16.6000]]</f>
        <v>0</v>
      </c>
      <c r="I623">
        <f>Tabela3[[#This Row],[Capacitação de Facilitadores 0148959-94.2024.8.16.6000]]</f>
        <v>0</v>
      </c>
      <c r="J623">
        <f>Tabela3[[#This Row],[Acessibilidade e Inclusão - 0148938-21.2024.8.16.6000]]</f>
        <v>0</v>
      </c>
      <c r="K623">
        <f>Tabela3[[#This Row],[Política de Prevenção e Enfrentamento do Assédio Moral, do Assédio Sexual e da Discriminação.0148908-83.2024.8.16.6000]]</f>
        <v>0</v>
      </c>
      <c r="L623">
        <f>Tabela3[[#This Row],[SOCIOAMBIENTAL]]</f>
        <v>0</v>
      </c>
      <c r="M623">
        <f>Tabela3[[#This Row],[SUSTENTABILIDADE
https://portal.tjpr.jus.br/portletforms/frm.do?idFormulario=7430
0017859-16.2024.8.16.6000]]</f>
        <v>0</v>
      </c>
      <c r="N623">
        <f>Tabela3[[#This Row],[CURSO PARA MAGISTRADOS]]</f>
        <v>0</v>
      </c>
      <c r="O623">
        <f>Tabela3[[#This Row],[LIVRO DE REGISTRO]]</f>
        <v>0</v>
      </c>
      <c r="P623">
        <f>Tabela3[[#This Row],[DATA DO ULTIMO REGISTRO]]</f>
        <v>44945</v>
      </c>
      <c r="Q623">
        <f>Tabela3[[#This Row],[REG DE INSTRUTORES2]]</f>
        <v>0</v>
      </c>
      <c r="R623">
        <f>Tabela3[[#This Row],[REGISTRO DE INSTRUTORES NO SEI]]</f>
        <v>0</v>
      </c>
      <c r="S623">
        <f>Tabela3[[#This Row],[2021]]</f>
        <v>0</v>
      </c>
      <c r="T623">
        <f>Tabela3[[#This Row],[2022]]</f>
        <v>84</v>
      </c>
      <c r="U623" t="e">
        <f>Tabela3[[#This Row],[2023]]</f>
        <v>#VALUE!</v>
      </c>
      <c r="V623">
        <f>Tabela3[[#This Row],[REGISTRO NO SEI/2024]]</f>
        <v>0</v>
      </c>
      <c r="W623">
        <f>Tabela3[[#This Row],[2024]]</f>
        <v>0</v>
      </c>
      <c r="X623">
        <f>Tabela3[[#This Row],[REGISTRO NO SEI/2025]]</f>
        <v>0</v>
      </c>
      <c r="Y623">
        <f>Tabela3[[#This Row],[TOTAL CERTIFICADOS EMITIDOS/2025]]</f>
        <v>0</v>
      </c>
      <c r="Z623">
        <f>Tabela3[[#This Row],[1º trim/2025]]</f>
        <v>0</v>
      </c>
      <c r="AA623">
        <f>Tabela3[[#This Row],[2º trim/2025]]</f>
        <v>0</v>
      </c>
      <c r="AB623">
        <f>Tabela3[[#This Row],[3º trim/2025]]</f>
        <v>0</v>
      </c>
      <c r="AC623">
        <f>Tabela3[[#This Row],[4º trim/2025]]</f>
        <v>0</v>
      </c>
    </row>
    <row r="624" spans="1:29" ht="30" x14ac:dyDescent="0.25">
      <c r="A624" s="293" t="str">
        <f>Tabela3[[#This Row],[MODALIDADE]]</f>
        <v>autoinstrucional</v>
      </c>
      <c r="B624" s="293">
        <f>Tabela3[[#This Row],[ID DA PLANILHA]]</f>
        <v>623</v>
      </c>
      <c r="C624" s="293">
        <f>Tabela3[[#This Row],[ANO]]</f>
        <v>2022</v>
      </c>
      <c r="D624" s="293" t="str">
        <f>Tabela3[[#This Row],[SEI]]</f>
        <v>0013762-41.2022.8.16.6000</v>
      </c>
      <c r="E624" s="294" t="str">
        <f>Tabela3[[#This Row],[NOME DO Curso]]</f>
        <v>Funções do Assistente da Direção de Fórum relacionadas ao Departamento de Gestão de Serviços Terceirizados</v>
      </c>
      <c r="F624" s="294" t="str">
        <f>Tabela3[[#This Row],[NENHUMA CLASSIFICAÇÃO COPILOT]]</f>
        <v>COPILOT</v>
      </c>
      <c r="G624">
        <f>Tabela3[[#This Row],[Capacitação em Direitos Humanos, Gênero, Raça e Etnia; e em Depoimento Especial" - 0148945-13.2024.8.16.6000]]</f>
        <v>0</v>
      </c>
      <c r="H624">
        <f>Tabela3[[#This Row],[Justiça Restaurativa - 0148919-15.2024.8.16.6000]]</f>
        <v>0</v>
      </c>
      <c r="I624">
        <f>Tabela3[[#This Row],[Capacitação de Facilitadores 0148959-94.2024.8.16.6000]]</f>
        <v>0</v>
      </c>
      <c r="J624">
        <f>Tabela3[[#This Row],[Acessibilidade e Inclusão - 0148938-21.2024.8.16.6000]]</f>
        <v>0</v>
      </c>
      <c r="K624">
        <f>Tabela3[[#This Row],[Política de Prevenção e Enfrentamento do Assédio Moral, do Assédio Sexual e da Discriminação.0148908-83.2024.8.16.6000]]</f>
        <v>0</v>
      </c>
      <c r="L624">
        <f>Tabela3[[#This Row],[SOCIOAMBIENTAL]]</f>
        <v>0</v>
      </c>
      <c r="M624">
        <f>Tabela3[[#This Row],[SUSTENTABILIDADE
https://portal.tjpr.jus.br/portletforms/frm.do?idFormulario=7430
0017859-16.2024.8.16.6000]]</f>
        <v>0</v>
      </c>
      <c r="N624">
        <f>Tabela3[[#This Row],[CURSO PARA MAGISTRADOS]]</f>
        <v>0</v>
      </c>
      <c r="O624" t="str">
        <f>Tabela3[[#This Row],[LIVRO DE REGISTRO]]</f>
        <v>1 - LISTA GERAL_2020 A ...</v>
      </c>
      <c r="P624">
        <f>Tabela3[[#This Row],[DATA DO ULTIMO REGISTRO]]</f>
        <v>45741</v>
      </c>
      <c r="Q624">
        <f>Tabela3[[#This Row],[REG DE INSTRUTORES2]]</f>
        <v>0</v>
      </c>
      <c r="R624">
        <f>Tabela3[[#This Row],[REGISTRO DE INSTRUTORES NO SEI]]</f>
        <v>0</v>
      </c>
      <c r="S624">
        <f>Tabela3[[#This Row],[2021]]</f>
        <v>0</v>
      </c>
      <c r="T624">
        <f>Tabela3[[#This Row],[2022]]</f>
        <v>40</v>
      </c>
      <c r="U624">
        <f>Tabela3[[#This Row],[2023]]</f>
        <v>73</v>
      </c>
      <c r="V624" t="str">
        <f>Tabela3[[#This Row],[REGISTRO NO SEI/2024]]</f>
        <v>Livro Registro_2024 (11343976)</v>
      </c>
      <c r="W624">
        <f>Tabela3[[#This Row],[2024]]</f>
        <v>136</v>
      </c>
      <c r="X624">
        <f>Tabela3[[#This Row],[REGISTRO NO SEI/2025]]</f>
        <v>0</v>
      </c>
      <c r="Y624">
        <f>Tabela3[[#This Row],[TOTAL CERTIFICADOS EMITIDOS/2025]]</f>
        <v>11</v>
      </c>
      <c r="Z624">
        <f>Tabela3[[#This Row],[1º trim/2025]]</f>
        <v>11</v>
      </c>
      <c r="AA624">
        <f>Tabela3[[#This Row],[2º trim/2025]]</f>
        <v>0</v>
      </c>
      <c r="AB624">
        <f>Tabela3[[#This Row],[3º trim/2025]]</f>
        <v>0</v>
      </c>
      <c r="AC624">
        <f>Tabela3[[#This Row],[4º trim/2025]]</f>
        <v>0</v>
      </c>
    </row>
    <row r="625" spans="1:29" ht="30" x14ac:dyDescent="0.25">
      <c r="A625" s="293">
        <f>Tabela3[[#This Row],[MODALIDADE]]</f>
        <v>0</v>
      </c>
      <c r="B625" s="293">
        <f>Tabela3[[#This Row],[ID DA PLANILHA]]</f>
        <v>624</v>
      </c>
      <c r="C625" s="293">
        <f>Tabela3[[#This Row],[ANO]]</f>
        <v>2022</v>
      </c>
      <c r="D625" s="293" t="str">
        <f>Tabela3[[#This Row],[SEI]]</f>
        <v>0015166-30.2022.8.16.6000</v>
      </c>
      <c r="E625" s="294" t="str">
        <f>Tabela3[[#This Row],[NOME DO Curso]]</f>
        <v>II Encontro de Formação Continuada promovido pelo Centro Judiciário de Solução de Conflitos e Cidadania (Cejusc) do 2º Grau</v>
      </c>
      <c r="F625" s="294">
        <f>Tabela3[[#This Row],[NENHUMA CLASSIFICAÇÃO COPILOT]]</f>
        <v>0</v>
      </c>
      <c r="G625">
        <f>Tabela3[[#This Row],[Capacitação em Direitos Humanos, Gênero, Raça e Etnia; e em Depoimento Especial" - 0148945-13.2024.8.16.6000]]</f>
        <v>0</v>
      </c>
      <c r="H625">
        <f>Tabela3[[#This Row],[Justiça Restaurativa - 0148919-15.2024.8.16.6000]]</f>
        <v>0</v>
      </c>
      <c r="I625">
        <f>Tabela3[[#This Row],[Capacitação de Facilitadores 0148959-94.2024.8.16.6000]]</f>
        <v>0</v>
      </c>
      <c r="J625">
        <f>Tabela3[[#This Row],[Acessibilidade e Inclusão - 0148938-21.2024.8.16.6000]]</f>
        <v>0</v>
      </c>
      <c r="K625">
        <f>Tabela3[[#This Row],[Política de Prevenção e Enfrentamento do Assédio Moral, do Assédio Sexual e da Discriminação.0148908-83.2024.8.16.6000]]</f>
        <v>0</v>
      </c>
      <c r="L625">
        <f>Tabela3[[#This Row],[SOCIOAMBIENTAL]]</f>
        <v>0</v>
      </c>
      <c r="M625">
        <f>Tabela3[[#This Row],[SUSTENTABILIDADE
https://portal.tjpr.jus.br/portletforms/frm.do?idFormulario=7430
0017859-16.2024.8.16.6000]]</f>
        <v>0</v>
      </c>
      <c r="N625">
        <f>Tabela3[[#This Row],[CURSO PARA MAGISTRADOS]]</f>
        <v>0</v>
      </c>
      <c r="O625">
        <f>Tabela3[[#This Row],[LIVRO DE REGISTRO]]</f>
        <v>0</v>
      </c>
      <c r="P625">
        <f>Tabela3[[#This Row],[DATA DO ULTIMO REGISTRO]]</f>
        <v>44677</v>
      </c>
      <c r="Q625">
        <f>Tabela3[[#This Row],[REG DE INSTRUTORES2]]</f>
        <v>0</v>
      </c>
      <c r="R625">
        <f>Tabela3[[#This Row],[REGISTRO DE INSTRUTORES NO SEI]]</f>
        <v>0</v>
      </c>
      <c r="S625">
        <f>Tabela3[[#This Row],[2021]]</f>
        <v>0</v>
      </c>
      <c r="T625">
        <f>Tabela3[[#This Row],[2022]]</f>
        <v>127</v>
      </c>
      <c r="U625" t="e">
        <f>Tabela3[[#This Row],[2023]]</f>
        <v>#VALUE!</v>
      </c>
      <c r="V625">
        <f>Tabela3[[#This Row],[REGISTRO NO SEI/2024]]</f>
        <v>0</v>
      </c>
      <c r="W625">
        <f>Tabela3[[#This Row],[2024]]</f>
        <v>0</v>
      </c>
      <c r="X625">
        <f>Tabela3[[#This Row],[REGISTRO NO SEI/2025]]</f>
        <v>0</v>
      </c>
      <c r="Y625">
        <f>Tabela3[[#This Row],[TOTAL CERTIFICADOS EMITIDOS/2025]]</f>
        <v>0</v>
      </c>
      <c r="Z625">
        <f>Tabela3[[#This Row],[1º trim/2025]]</f>
        <v>0</v>
      </c>
      <c r="AA625">
        <f>Tabela3[[#This Row],[2º trim/2025]]</f>
        <v>0</v>
      </c>
      <c r="AB625">
        <f>Tabela3[[#This Row],[3º trim/2025]]</f>
        <v>0</v>
      </c>
      <c r="AC625">
        <f>Tabela3[[#This Row],[4º trim/2025]]</f>
        <v>0</v>
      </c>
    </row>
    <row r="626" spans="1:29" x14ac:dyDescent="0.25">
      <c r="A626" s="293">
        <f>Tabela3[[#This Row],[MODALIDADE]]</f>
        <v>0</v>
      </c>
      <c r="B626" s="293">
        <f>Tabela3[[#This Row],[ID DA PLANILHA]]</f>
        <v>625</v>
      </c>
      <c r="C626" s="293">
        <f>Tabela3[[#This Row],[ANO]]</f>
        <v>2022</v>
      </c>
      <c r="D626" s="293" t="str">
        <f>Tabela3[[#This Row],[SEI]]</f>
        <v>0015166-30.2022.8.16.6000</v>
      </c>
      <c r="E626" s="294" t="str">
        <f>Tabela3[[#This Row],[NOME DO Curso]]</f>
        <v>III Encontro de Formação Continuada - Mediação Empresarial</v>
      </c>
      <c r="F626" s="294">
        <f>Tabela3[[#This Row],[NENHUMA CLASSIFICAÇÃO COPILOT]]</f>
        <v>0</v>
      </c>
      <c r="G626">
        <f>Tabela3[[#This Row],[Capacitação em Direitos Humanos, Gênero, Raça e Etnia; e em Depoimento Especial" - 0148945-13.2024.8.16.6000]]</f>
        <v>0</v>
      </c>
      <c r="H626">
        <f>Tabela3[[#This Row],[Justiça Restaurativa - 0148919-15.2024.8.16.6000]]</f>
        <v>0</v>
      </c>
      <c r="I626">
        <f>Tabela3[[#This Row],[Capacitação de Facilitadores 0148959-94.2024.8.16.6000]]</f>
        <v>0</v>
      </c>
      <c r="J626">
        <f>Tabela3[[#This Row],[Acessibilidade e Inclusão - 0148938-21.2024.8.16.6000]]</f>
        <v>0</v>
      </c>
      <c r="K626">
        <f>Tabela3[[#This Row],[Política de Prevenção e Enfrentamento do Assédio Moral, do Assédio Sexual e da Discriminação.0148908-83.2024.8.16.6000]]</f>
        <v>0</v>
      </c>
      <c r="L626">
        <f>Tabela3[[#This Row],[SOCIOAMBIENTAL]]</f>
        <v>0</v>
      </c>
      <c r="M626">
        <f>Tabela3[[#This Row],[SUSTENTABILIDADE
https://portal.tjpr.jus.br/portletforms/frm.do?idFormulario=7430
0017859-16.2024.8.16.6000]]</f>
        <v>0</v>
      </c>
      <c r="N626">
        <f>Tabela3[[#This Row],[CURSO PARA MAGISTRADOS]]</f>
        <v>0</v>
      </c>
      <c r="O626">
        <f>Tabela3[[#This Row],[LIVRO DE REGISTRO]]</f>
        <v>0</v>
      </c>
      <c r="P626">
        <f>Tabela3[[#This Row],[DATA DO ULTIMO REGISTRO]]</f>
        <v>44985</v>
      </c>
      <c r="Q626">
        <f>Tabela3[[#This Row],[REG DE INSTRUTORES2]]</f>
        <v>0</v>
      </c>
      <c r="R626">
        <f>Tabela3[[#This Row],[REGISTRO DE INSTRUTORES NO SEI]]</f>
        <v>0</v>
      </c>
      <c r="S626">
        <f>Tabela3[[#This Row],[2021]]</f>
        <v>0</v>
      </c>
      <c r="T626">
        <f>Tabela3[[#This Row],[2022]]</f>
        <v>72</v>
      </c>
      <c r="U626" t="e">
        <f>Tabela3[[#This Row],[2023]]</f>
        <v>#VALUE!</v>
      </c>
      <c r="V626">
        <f>Tabela3[[#This Row],[REGISTRO NO SEI/2024]]</f>
        <v>0</v>
      </c>
      <c r="W626">
        <f>Tabela3[[#This Row],[2024]]</f>
        <v>0</v>
      </c>
      <c r="X626">
        <f>Tabela3[[#This Row],[REGISTRO NO SEI/2025]]</f>
        <v>0</v>
      </c>
      <c r="Y626">
        <f>Tabela3[[#This Row],[TOTAL CERTIFICADOS EMITIDOS/2025]]</f>
        <v>0</v>
      </c>
      <c r="Z626">
        <f>Tabela3[[#This Row],[1º trim/2025]]</f>
        <v>0</v>
      </c>
      <c r="AA626">
        <f>Tabela3[[#This Row],[2º trim/2025]]</f>
        <v>0</v>
      </c>
      <c r="AB626">
        <f>Tabela3[[#This Row],[3º trim/2025]]</f>
        <v>0</v>
      </c>
      <c r="AC626">
        <f>Tabela3[[#This Row],[4º trim/2025]]</f>
        <v>0</v>
      </c>
    </row>
    <row r="627" spans="1:29" ht="30" x14ac:dyDescent="0.25">
      <c r="A627" s="293">
        <f>Tabela3[[#This Row],[MODALIDADE]]</f>
        <v>0</v>
      </c>
      <c r="B627" s="293">
        <f>Tabela3[[#This Row],[ID DA PLANILHA]]</f>
        <v>626</v>
      </c>
      <c r="C627" s="293">
        <f>Tabela3[[#This Row],[ANO]]</f>
        <v>2022</v>
      </c>
      <c r="D627" s="293" t="str">
        <f>Tabela3[[#This Row],[SEI]]</f>
        <v>0015166-30.2022.8.16.6000 0025061-78.2023.8.16.6000</v>
      </c>
      <c r="E627" s="294" t="str">
        <f>Tabela3[[#This Row],[NOME DO Curso]]</f>
        <v>IV Encontro de Formação Continuada | Roda de Conversa sobre a Mediação Familiar</v>
      </c>
      <c r="F627" s="294">
        <f>Tabela3[[#This Row],[NENHUMA CLASSIFICAÇÃO COPILOT]]</f>
        <v>0</v>
      </c>
      <c r="G627">
        <f>Tabela3[[#This Row],[Capacitação em Direitos Humanos, Gênero, Raça e Etnia; e em Depoimento Especial" - 0148945-13.2024.8.16.6000]]</f>
        <v>0</v>
      </c>
      <c r="H627">
        <f>Tabela3[[#This Row],[Justiça Restaurativa - 0148919-15.2024.8.16.6000]]</f>
        <v>0</v>
      </c>
      <c r="I627">
        <f>Tabela3[[#This Row],[Capacitação de Facilitadores 0148959-94.2024.8.16.6000]]</f>
        <v>0</v>
      </c>
      <c r="J627">
        <f>Tabela3[[#This Row],[Acessibilidade e Inclusão - 0148938-21.2024.8.16.6000]]</f>
        <v>0</v>
      </c>
      <c r="K627">
        <f>Tabela3[[#This Row],[Política de Prevenção e Enfrentamento do Assédio Moral, do Assédio Sexual e da Discriminação.0148908-83.2024.8.16.6000]]</f>
        <v>0</v>
      </c>
      <c r="L627">
        <f>Tabela3[[#This Row],[SOCIOAMBIENTAL]]</f>
        <v>0</v>
      </c>
      <c r="M627">
        <f>Tabela3[[#This Row],[SUSTENTABILIDADE
https://portal.tjpr.jus.br/portletforms/frm.do?idFormulario=7430
0017859-16.2024.8.16.6000]]</f>
        <v>0</v>
      </c>
      <c r="N627">
        <f>Tabela3[[#This Row],[CURSO PARA MAGISTRADOS]]</f>
        <v>0</v>
      </c>
      <c r="O627">
        <f>Tabela3[[#This Row],[LIVRO DE REGISTRO]]</f>
        <v>0</v>
      </c>
      <c r="P627">
        <f>Tabela3[[#This Row],[DATA DO ULTIMO REGISTRO]]</f>
        <v>44999</v>
      </c>
      <c r="Q627">
        <f>Tabela3[[#This Row],[REG DE INSTRUTORES2]]</f>
        <v>0</v>
      </c>
      <c r="R627">
        <f>Tabela3[[#This Row],[REGISTRO DE INSTRUTORES NO SEI]]</f>
        <v>0</v>
      </c>
      <c r="S627">
        <f>Tabela3[[#This Row],[2021]]</f>
        <v>0</v>
      </c>
      <c r="T627">
        <f>Tabela3[[#This Row],[2022]]</f>
        <v>0</v>
      </c>
      <c r="U627" t="e">
        <f>Tabela3[[#This Row],[2023]]</f>
        <v>#VALUE!</v>
      </c>
      <c r="V627">
        <f>Tabela3[[#This Row],[REGISTRO NO SEI/2024]]</f>
        <v>0</v>
      </c>
      <c r="W627">
        <f>Tabela3[[#This Row],[2024]]</f>
        <v>0</v>
      </c>
      <c r="X627">
        <f>Tabela3[[#This Row],[REGISTRO NO SEI/2025]]</f>
        <v>0</v>
      </c>
      <c r="Y627">
        <f>Tabela3[[#This Row],[TOTAL CERTIFICADOS EMITIDOS/2025]]</f>
        <v>0</v>
      </c>
      <c r="Z627">
        <f>Tabela3[[#This Row],[1º trim/2025]]</f>
        <v>0</v>
      </c>
      <c r="AA627">
        <f>Tabela3[[#This Row],[2º trim/2025]]</f>
        <v>0</v>
      </c>
      <c r="AB627">
        <f>Tabela3[[#This Row],[3º trim/2025]]</f>
        <v>0</v>
      </c>
      <c r="AC627">
        <f>Tabela3[[#This Row],[4º trim/2025]]</f>
        <v>0</v>
      </c>
    </row>
    <row r="628" spans="1:29" x14ac:dyDescent="0.25">
      <c r="A628" s="293">
        <f>Tabela3[[#This Row],[MODALIDADE]]</f>
        <v>0</v>
      </c>
      <c r="B628" s="293">
        <f>Tabela3[[#This Row],[ID DA PLANILHA]]</f>
        <v>627</v>
      </c>
      <c r="C628" s="293">
        <f>Tabela3[[#This Row],[ANO]]</f>
        <v>2022</v>
      </c>
      <c r="D628" s="293" t="str">
        <f>Tabela3[[#This Row],[SEI]]</f>
        <v>0015799-41.2022.8.16.6000</v>
      </c>
      <c r="E628" s="294" t="str">
        <f>Tabela3[[#This Row],[NOME DO Curso]]</f>
        <v>Congresso Consad de Gestão Pública</v>
      </c>
      <c r="F628" s="294">
        <f>Tabela3[[#This Row],[NENHUMA CLASSIFICAÇÃO COPILOT]]</f>
        <v>0</v>
      </c>
      <c r="G628">
        <f>Tabela3[[#This Row],[Capacitação em Direitos Humanos, Gênero, Raça e Etnia; e em Depoimento Especial" - 0148945-13.2024.8.16.6000]]</f>
        <v>0</v>
      </c>
      <c r="H628">
        <f>Tabela3[[#This Row],[Justiça Restaurativa - 0148919-15.2024.8.16.6000]]</f>
        <v>0</v>
      </c>
      <c r="I628">
        <f>Tabela3[[#This Row],[Capacitação de Facilitadores 0148959-94.2024.8.16.6000]]</f>
        <v>0</v>
      </c>
      <c r="J628">
        <f>Tabela3[[#This Row],[Acessibilidade e Inclusão - 0148938-21.2024.8.16.6000]]</f>
        <v>0</v>
      </c>
      <c r="K628">
        <f>Tabela3[[#This Row],[Política de Prevenção e Enfrentamento do Assédio Moral, do Assédio Sexual e da Discriminação.0148908-83.2024.8.16.6000]]</f>
        <v>0</v>
      </c>
      <c r="L628">
        <f>Tabela3[[#This Row],[SOCIOAMBIENTAL]]</f>
        <v>0</v>
      </c>
      <c r="M628">
        <f>Tabela3[[#This Row],[SUSTENTABILIDADE
https://portal.tjpr.jus.br/portletforms/frm.do?idFormulario=7430
0017859-16.2024.8.16.6000]]</f>
        <v>0</v>
      </c>
      <c r="N628">
        <f>Tabela3[[#This Row],[CURSO PARA MAGISTRADOS]]</f>
        <v>0</v>
      </c>
      <c r="O628" t="str">
        <f>Tabela3[[#This Row],[LIVRO DE REGISTRO]]</f>
        <v>2 - IN COMPANY</v>
      </c>
      <c r="P628">
        <f>Tabela3[[#This Row],[DATA DO ULTIMO REGISTRO]]</f>
        <v>44693</v>
      </c>
      <c r="Q628">
        <f>Tabela3[[#This Row],[REG DE INSTRUTORES2]]</f>
        <v>0</v>
      </c>
      <c r="R628">
        <f>Tabela3[[#This Row],[REGISTRO DE INSTRUTORES NO SEI]]</f>
        <v>0</v>
      </c>
      <c r="S628">
        <f>Tabela3[[#This Row],[2021]]</f>
        <v>0</v>
      </c>
      <c r="T628">
        <f>Tabela3[[#This Row],[2022]]</f>
        <v>6</v>
      </c>
      <c r="U628" t="e">
        <f>Tabela3[[#This Row],[2023]]</f>
        <v>#VALUE!</v>
      </c>
      <c r="V628">
        <f>Tabela3[[#This Row],[REGISTRO NO SEI/2024]]</f>
        <v>0</v>
      </c>
      <c r="W628">
        <f>Tabela3[[#This Row],[2024]]</f>
        <v>0</v>
      </c>
      <c r="X628">
        <f>Tabela3[[#This Row],[REGISTRO NO SEI/2025]]</f>
        <v>0</v>
      </c>
      <c r="Y628">
        <f>Tabela3[[#This Row],[TOTAL CERTIFICADOS EMITIDOS/2025]]</f>
        <v>0</v>
      </c>
      <c r="Z628">
        <f>Tabela3[[#This Row],[1º trim/2025]]</f>
        <v>0</v>
      </c>
      <c r="AA628">
        <f>Tabela3[[#This Row],[2º trim/2025]]</f>
        <v>0</v>
      </c>
      <c r="AB628">
        <f>Tabela3[[#This Row],[3º trim/2025]]</f>
        <v>0</v>
      </c>
      <c r="AC628">
        <f>Tabela3[[#This Row],[4º trim/2025]]</f>
        <v>0</v>
      </c>
    </row>
    <row r="629" spans="1:29" x14ac:dyDescent="0.25">
      <c r="A629" s="293" t="str">
        <f>Tabela3[[#This Row],[MODALIDADE]]</f>
        <v>autoinstrucional</v>
      </c>
      <c r="B629" s="293">
        <f>Tabela3[[#This Row],[ID DA PLANILHA]]</f>
        <v>628</v>
      </c>
      <c r="C629" s="293">
        <f>Tabela3[[#This Row],[ANO]]</f>
        <v>2022</v>
      </c>
      <c r="D629" s="293" t="str">
        <f>Tabela3[[#This Row],[SEI]]</f>
        <v>0015995-11.2022.8.16.6000</v>
      </c>
      <c r="E629" s="294" t="str">
        <f>Tabela3[[#This Row],[NOME DO Curso]]</f>
        <v>Formação de secretários e secretárias das sessões de julgamento</v>
      </c>
      <c r="F629" s="294" t="str">
        <f>Tabela3[[#This Row],[NENHUMA CLASSIFICAÇÃO COPILOT]]</f>
        <v>COPILOT</v>
      </c>
      <c r="G629">
        <f>Tabela3[[#This Row],[Capacitação em Direitos Humanos, Gênero, Raça e Etnia; e em Depoimento Especial" - 0148945-13.2024.8.16.6000]]</f>
        <v>0</v>
      </c>
      <c r="H629">
        <f>Tabela3[[#This Row],[Justiça Restaurativa - 0148919-15.2024.8.16.6000]]</f>
        <v>0</v>
      </c>
      <c r="I629">
        <f>Tabela3[[#This Row],[Capacitação de Facilitadores 0148959-94.2024.8.16.6000]]</f>
        <v>0</v>
      </c>
      <c r="J629">
        <f>Tabela3[[#This Row],[Acessibilidade e Inclusão - 0148938-21.2024.8.16.6000]]</f>
        <v>0</v>
      </c>
      <c r="K629">
        <f>Tabela3[[#This Row],[Política de Prevenção e Enfrentamento do Assédio Moral, do Assédio Sexual e da Discriminação.0148908-83.2024.8.16.6000]]</f>
        <v>0</v>
      </c>
      <c r="L629">
        <f>Tabela3[[#This Row],[SOCIOAMBIENTAL]]</f>
        <v>0</v>
      </c>
      <c r="M629">
        <f>Tabela3[[#This Row],[SUSTENTABILIDADE
https://portal.tjpr.jus.br/portletforms/frm.do?idFormulario=7430
0017859-16.2024.8.16.6000]]</f>
        <v>0</v>
      </c>
      <c r="N629">
        <f>Tabela3[[#This Row],[CURSO PARA MAGISTRADOS]]</f>
        <v>0</v>
      </c>
      <c r="O629" t="str">
        <f>Tabela3[[#This Row],[LIVRO DE REGISTRO]]</f>
        <v>1 - LISTA GERAL_2020 A ...</v>
      </c>
      <c r="P629">
        <f>Tabela3[[#This Row],[DATA DO ULTIMO REGISTRO]]</f>
        <v>45741</v>
      </c>
      <c r="Q629">
        <f>Tabela3[[#This Row],[REG DE INSTRUTORES2]]</f>
        <v>0</v>
      </c>
      <c r="R629">
        <f>Tabela3[[#This Row],[REGISTRO DE INSTRUTORES NO SEI]]</f>
        <v>0</v>
      </c>
      <c r="S629">
        <f>Tabela3[[#This Row],[2021]]</f>
        <v>0</v>
      </c>
      <c r="T629">
        <f>Tabela3[[#This Row],[2022]]</f>
        <v>117</v>
      </c>
      <c r="U629">
        <f>Tabela3[[#This Row],[2023]]</f>
        <v>35</v>
      </c>
      <c r="V629" t="str">
        <f>Tabela3[[#This Row],[REGISTRO NO SEI/2024]]</f>
        <v>Livro Registro_2024 (11339519)</v>
      </c>
      <c r="W629">
        <f>Tabela3[[#This Row],[2024]]</f>
        <v>84</v>
      </c>
      <c r="X629">
        <f>Tabela3[[#This Row],[REGISTRO NO SEI/2025]]</f>
        <v>0</v>
      </c>
      <c r="Y629">
        <f>Tabela3[[#This Row],[TOTAL CERTIFICADOS EMITIDOS/2025]]</f>
        <v>3</v>
      </c>
      <c r="Z629">
        <f>Tabela3[[#This Row],[1º trim/2025]]</f>
        <v>3</v>
      </c>
      <c r="AA629">
        <f>Tabela3[[#This Row],[2º trim/2025]]</f>
        <v>0</v>
      </c>
      <c r="AB629">
        <f>Tabela3[[#This Row],[3º trim/2025]]</f>
        <v>0</v>
      </c>
      <c r="AC629">
        <f>Tabela3[[#This Row],[4º trim/2025]]</f>
        <v>0</v>
      </c>
    </row>
    <row r="630" spans="1:29" x14ac:dyDescent="0.25">
      <c r="A630" s="293">
        <f>Tabela3[[#This Row],[MODALIDADE]]</f>
        <v>0</v>
      </c>
      <c r="B630" s="293">
        <f>Tabela3[[#This Row],[ID DA PLANILHA]]</f>
        <v>629</v>
      </c>
      <c r="C630" s="293">
        <f>Tabela3[[#This Row],[ANO]]</f>
        <v>2022</v>
      </c>
      <c r="D630" s="293" t="str">
        <f>Tabela3[[#This Row],[SEI]]</f>
        <v>0016500-02.2022.8.16.6000</v>
      </c>
      <c r="E630" s="294" t="str">
        <f>Tabela3[[#This Row],[NOME DO Curso]]</f>
        <v>Formação de Tutores no Contexto da Magistratura - 1ED</v>
      </c>
      <c r="F630" s="294">
        <f>Tabela3[[#This Row],[NENHUMA CLASSIFICAÇÃO COPILOT]]</f>
        <v>0</v>
      </c>
      <c r="G630">
        <f>Tabela3[[#This Row],[Capacitação em Direitos Humanos, Gênero, Raça e Etnia; e em Depoimento Especial" - 0148945-13.2024.8.16.6000]]</f>
        <v>0</v>
      </c>
      <c r="H630">
        <f>Tabela3[[#This Row],[Justiça Restaurativa - 0148919-15.2024.8.16.6000]]</f>
        <v>0</v>
      </c>
      <c r="I630">
        <f>Tabela3[[#This Row],[Capacitação de Facilitadores 0148959-94.2024.8.16.6000]]</f>
        <v>0</v>
      </c>
      <c r="J630">
        <f>Tabela3[[#This Row],[Acessibilidade e Inclusão - 0148938-21.2024.8.16.6000]]</f>
        <v>0</v>
      </c>
      <c r="K630">
        <f>Tabela3[[#This Row],[Política de Prevenção e Enfrentamento do Assédio Moral, do Assédio Sexual e da Discriminação.0148908-83.2024.8.16.6000]]</f>
        <v>0</v>
      </c>
      <c r="L630">
        <f>Tabela3[[#This Row],[SOCIOAMBIENTAL]]</f>
        <v>0</v>
      </c>
      <c r="M630">
        <f>Tabela3[[#This Row],[SUSTENTABILIDADE
https://portal.tjpr.jus.br/portletforms/frm.do?idFormulario=7430
0017859-16.2024.8.16.6000]]</f>
        <v>0</v>
      </c>
      <c r="N630">
        <f>Tabela3[[#This Row],[CURSO PARA MAGISTRADOS]]</f>
        <v>0</v>
      </c>
      <c r="O630">
        <f>Tabela3[[#This Row],[LIVRO DE REGISTRO]]</f>
        <v>0</v>
      </c>
      <c r="P630">
        <f>Tabela3[[#This Row],[DATA DO ULTIMO REGISTRO]]</f>
        <v>44862</v>
      </c>
      <c r="Q630">
        <f>Tabela3[[#This Row],[REG DE INSTRUTORES2]]</f>
        <v>0</v>
      </c>
      <c r="R630">
        <f>Tabela3[[#This Row],[REGISTRO DE INSTRUTORES NO SEI]]</f>
        <v>0</v>
      </c>
      <c r="S630">
        <f>Tabela3[[#This Row],[2021]]</f>
        <v>0</v>
      </c>
      <c r="T630">
        <f>Tabela3[[#This Row],[2022]]</f>
        <v>32</v>
      </c>
      <c r="U630">
        <f>Tabela3[[#This Row],[2023]]</f>
        <v>0</v>
      </c>
      <c r="V630">
        <f>Tabela3[[#This Row],[REGISTRO NO SEI/2024]]</f>
        <v>0</v>
      </c>
      <c r="W630">
        <f>Tabela3[[#This Row],[2024]]</f>
        <v>0</v>
      </c>
      <c r="X630">
        <f>Tabela3[[#This Row],[REGISTRO NO SEI/2025]]</f>
        <v>0</v>
      </c>
      <c r="Y630">
        <f>Tabela3[[#This Row],[TOTAL CERTIFICADOS EMITIDOS/2025]]</f>
        <v>0</v>
      </c>
      <c r="Z630">
        <f>Tabela3[[#This Row],[1º trim/2025]]</f>
        <v>0</v>
      </c>
      <c r="AA630">
        <f>Tabela3[[#This Row],[2º trim/2025]]</f>
        <v>0</v>
      </c>
      <c r="AB630">
        <f>Tabela3[[#This Row],[3º trim/2025]]</f>
        <v>0</v>
      </c>
      <c r="AC630">
        <f>Tabela3[[#This Row],[4º trim/2025]]</f>
        <v>0</v>
      </c>
    </row>
    <row r="631" spans="1:29" x14ac:dyDescent="0.25">
      <c r="A631" s="293">
        <f>Tabela3[[#This Row],[MODALIDADE]]</f>
        <v>0</v>
      </c>
      <c r="B631" s="293">
        <f>Tabela3[[#This Row],[ID DA PLANILHA]]</f>
        <v>630</v>
      </c>
      <c r="C631" s="293">
        <f>Tabela3[[#This Row],[ANO]]</f>
        <v>2022</v>
      </c>
      <c r="D631" s="293" t="str">
        <f>Tabela3[[#This Row],[SEI]]</f>
        <v>0017284-76.2022.8.16.6000</v>
      </c>
      <c r="E631" s="294" t="str">
        <f>Tabela3[[#This Row],[NOME DO Curso]]</f>
        <v>Seminário sobre Regime de Previdência Complementar</v>
      </c>
      <c r="F631" s="294">
        <f>Tabela3[[#This Row],[NENHUMA CLASSIFICAÇÃO COPILOT]]</f>
        <v>0</v>
      </c>
      <c r="G631">
        <f>Tabela3[[#This Row],[Capacitação em Direitos Humanos, Gênero, Raça e Etnia; e em Depoimento Especial" - 0148945-13.2024.8.16.6000]]</f>
        <v>0</v>
      </c>
      <c r="H631">
        <f>Tabela3[[#This Row],[Justiça Restaurativa - 0148919-15.2024.8.16.6000]]</f>
        <v>0</v>
      </c>
      <c r="I631">
        <f>Tabela3[[#This Row],[Capacitação de Facilitadores 0148959-94.2024.8.16.6000]]</f>
        <v>0</v>
      </c>
      <c r="J631">
        <f>Tabela3[[#This Row],[Acessibilidade e Inclusão - 0148938-21.2024.8.16.6000]]</f>
        <v>0</v>
      </c>
      <c r="K631">
        <f>Tabela3[[#This Row],[Política de Prevenção e Enfrentamento do Assédio Moral, do Assédio Sexual e da Discriminação.0148908-83.2024.8.16.6000]]</f>
        <v>0</v>
      </c>
      <c r="L631">
        <f>Tabela3[[#This Row],[SOCIOAMBIENTAL]]</f>
        <v>0</v>
      </c>
      <c r="M631">
        <f>Tabela3[[#This Row],[SUSTENTABILIDADE
https://portal.tjpr.jus.br/portletforms/frm.do?idFormulario=7430
0017859-16.2024.8.16.6000]]</f>
        <v>0</v>
      </c>
      <c r="N631">
        <f>Tabela3[[#This Row],[CURSO PARA MAGISTRADOS]]</f>
        <v>0</v>
      </c>
      <c r="O631">
        <f>Tabela3[[#This Row],[LIVRO DE REGISTRO]]</f>
        <v>0</v>
      </c>
      <c r="P631">
        <f>Tabela3[[#This Row],[DATA DO ULTIMO REGISTRO]]</f>
        <v>45377</v>
      </c>
      <c r="Q631">
        <f>Tabela3[[#This Row],[REG DE INSTRUTORES2]]</f>
        <v>0</v>
      </c>
      <c r="R631">
        <f>Tabela3[[#This Row],[REGISTRO DE INSTRUTORES NO SEI]]</f>
        <v>0</v>
      </c>
      <c r="S631">
        <f>Tabela3[[#This Row],[2021]]</f>
        <v>0</v>
      </c>
      <c r="T631">
        <f>Tabela3[[#This Row],[2022]]</f>
        <v>520</v>
      </c>
      <c r="U631">
        <f>Tabela3[[#This Row],[2023]]</f>
        <v>5</v>
      </c>
      <c r="V631">
        <f>Tabela3[[#This Row],[REGISTRO NO SEI/2024]]</f>
        <v>0</v>
      </c>
      <c r="W631">
        <f>Tabela3[[#This Row],[2024]]</f>
        <v>0</v>
      </c>
      <c r="X631">
        <f>Tabela3[[#This Row],[REGISTRO NO SEI/2025]]</f>
        <v>0</v>
      </c>
      <c r="Y631">
        <f>Tabela3[[#This Row],[TOTAL CERTIFICADOS EMITIDOS/2025]]</f>
        <v>0</v>
      </c>
      <c r="Z631">
        <f>Tabela3[[#This Row],[1º trim/2025]]</f>
        <v>0</v>
      </c>
      <c r="AA631">
        <f>Tabela3[[#This Row],[2º trim/2025]]</f>
        <v>0</v>
      </c>
      <c r="AB631">
        <f>Tabela3[[#This Row],[3º trim/2025]]</f>
        <v>0</v>
      </c>
      <c r="AC631">
        <f>Tabela3[[#This Row],[4º trim/2025]]</f>
        <v>0</v>
      </c>
    </row>
    <row r="632" spans="1:29" ht="60" x14ac:dyDescent="0.25">
      <c r="A632" s="293">
        <f>Tabela3[[#This Row],[MODALIDADE]]</f>
        <v>0</v>
      </c>
      <c r="B632" s="293">
        <f>Tabela3[[#This Row],[ID DA PLANILHA]]</f>
        <v>631</v>
      </c>
      <c r="C632" s="293">
        <f>Tabela3[[#This Row],[ANO]]</f>
        <v>2022</v>
      </c>
      <c r="D632" s="293" t="str">
        <f>Tabela3[[#This Row],[SEI]]</f>
        <v>0017668-39.2022.8.16.6000</v>
      </c>
      <c r="E632" s="294" t="str">
        <f>Tabela3[[#This Row],[NOME DO Curso]]</f>
        <v>Curso DE APROFUNDAMENTO DOCENTE: OFICINA TEMÁTICA SOBRE SUBSÍDIOS DIDÁTICOPEDAGÓGICOS PARA A PRODUÇÃO DE MATERIAL IMPRESSO DE USO NA EDUCAÇÃO A DISTÂNCIA - ORIENTAÇÕES GERAIS EM UMA ABORDAGEM CONSTRUTIVO-COLABORATIVA</v>
      </c>
      <c r="F632" s="294">
        <f>Tabela3[[#This Row],[NENHUMA CLASSIFICAÇÃO COPILOT]]</f>
        <v>0</v>
      </c>
      <c r="G632">
        <f>Tabela3[[#This Row],[Capacitação em Direitos Humanos, Gênero, Raça e Etnia; e em Depoimento Especial" - 0148945-13.2024.8.16.6000]]</f>
        <v>0</v>
      </c>
      <c r="H632">
        <f>Tabela3[[#This Row],[Justiça Restaurativa - 0148919-15.2024.8.16.6000]]</f>
        <v>0</v>
      </c>
      <c r="I632">
        <f>Tabela3[[#This Row],[Capacitação de Facilitadores 0148959-94.2024.8.16.6000]]</f>
        <v>0</v>
      </c>
      <c r="J632">
        <f>Tabela3[[#This Row],[Acessibilidade e Inclusão - 0148938-21.2024.8.16.6000]]</f>
        <v>0</v>
      </c>
      <c r="K632">
        <f>Tabela3[[#This Row],[Política de Prevenção e Enfrentamento do Assédio Moral, do Assédio Sexual e da Discriminação.0148908-83.2024.8.16.6000]]</f>
        <v>0</v>
      </c>
      <c r="L632">
        <f>Tabela3[[#This Row],[SOCIOAMBIENTAL]]</f>
        <v>0</v>
      </c>
      <c r="M632">
        <f>Tabela3[[#This Row],[SUSTENTABILIDADE
https://portal.tjpr.jus.br/portletforms/frm.do?idFormulario=7430
0017859-16.2024.8.16.6000]]</f>
        <v>0</v>
      </c>
      <c r="N632">
        <f>Tabela3[[#This Row],[CURSO PARA MAGISTRADOS]]</f>
        <v>0</v>
      </c>
      <c r="O632">
        <f>Tabela3[[#This Row],[LIVRO DE REGISTRO]]</f>
        <v>0</v>
      </c>
      <c r="P632">
        <f>Tabela3[[#This Row],[DATA DO ULTIMO REGISTRO]]</f>
        <v>44774</v>
      </c>
      <c r="Q632">
        <f>Tabela3[[#This Row],[REG DE INSTRUTORES2]]</f>
        <v>0</v>
      </c>
      <c r="R632">
        <f>Tabela3[[#This Row],[REGISTRO DE INSTRUTORES NO SEI]]</f>
        <v>0</v>
      </c>
      <c r="S632">
        <f>Tabela3[[#This Row],[2021]]</f>
        <v>0</v>
      </c>
      <c r="T632">
        <f>Tabela3[[#This Row],[2022]]</f>
        <v>20</v>
      </c>
      <c r="U632">
        <f>Tabela3[[#This Row],[2023]]</f>
        <v>0</v>
      </c>
      <c r="V632">
        <f>Tabela3[[#This Row],[REGISTRO NO SEI/2024]]</f>
        <v>0</v>
      </c>
      <c r="W632">
        <f>Tabela3[[#This Row],[2024]]</f>
        <v>0</v>
      </c>
      <c r="X632">
        <f>Tabela3[[#This Row],[REGISTRO NO SEI/2025]]</f>
        <v>0</v>
      </c>
      <c r="Y632">
        <f>Tabela3[[#This Row],[TOTAL CERTIFICADOS EMITIDOS/2025]]</f>
        <v>0</v>
      </c>
      <c r="Z632">
        <f>Tabela3[[#This Row],[1º trim/2025]]</f>
        <v>0</v>
      </c>
      <c r="AA632">
        <f>Tabela3[[#This Row],[2º trim/2025]]</f>
        <v>0</v>
      </c>
      <c r="AB632">
        <f>Tabela3[[#This Row],[3º trim/2025]]</f>
        <v>0</v>
      </c>
      <c r="AC632">
        <f>Tabela3[[#This Row],[4º trim/2025]]</f>
        <v>0</v>
      </c>
    </row>
    <row r="633" spans="1:29" ht="30" x14ac:dyDescent="0.25">
      <c r="A633" s="293">
        <f>Tabela3[[#This Row],[MODALIDADE]]</f>
        <v>0</v>
      </c>
      <c r="B633" s="293">
        <f>Tabela3[[#This Row],[ID DA PLANILHA]]</f>
        <v>632</v>
      </c>
      <c r="C633" s="293">
        <f>Tabela3[[#This Row],[ANO]]</f>
        <v>2022</v>
      </c>
      <c r="D633" s="293" t="str">
        <f>Tabela3[[#This Row],[SEI]]</f>
        <v>0019666-42.2022.8.16.6000</v>
      </c>
      <c r="E633" s="294" t="str">
        <f>Tabela3[[#This Row],[NOME DO Curso]]</f>
        <v>Workshop OKR - Objetivos e Resultados-Chave. Aplicando o OKR da estratégia ao individuo</v>
      </c>
      <c r="F633" s="294">
        <f>Tabela3[[#This Row],[NENHUMA CLASSIFICAÇÃO COPILOT]]</f>
        <v>0</v>
      </c>
      <c r="G633">
        <f>Tabela3[[#This Row],[Capacitação em Direitos Humanos, Gênero, Raça e Etnia; e em Depoimento Especial" - 0148945-13.2024.8.16.6000]]</f>
        <v>0</v>
      </c>
      <c r="H633">
        <f>Tabela3[[#This Row],[Justiça Restaurativa - 0148919-15.2024.8.16.6000]]</f>
        <v>0</v>
      </c>
      <c r="I633">
        <f>Tabela3[[#This Row],[Capacitação de Facilitadores 0148959-94.2024.8.16.6000]]</f>
        <v>0</v>
      </c>
      <c r="J633">
        <f>Tabela3[[#This Row],[Acessibilidade e Inclusão - 0148938-21.2024.8.16.6000]]</f>
        <v>0</v>
      </c>
      <c r="K633">
        <f>Tabela3[[#This Row],[Política de Prevenção e Enfrentamento do Assédio Moral, do Assédio Sexual e da Discriminação.0148908-83.2024.8.16.6000]]</f>
        <v>0</v>
      </c>
      <c r="L633">
        <f>Tabela3[[#This Row],[SOCIOAMBIENTAL]]</f>
        <v>0</v>
      </c>
      <c r="M633">
        <f>Tabela3[[#This Row],[SUSTENTABILIDADE
https://portal.tjpr.jus.br/portletforms/frm.do?idFormulario=7430
0017859-16.2024.8.16.6000]]</f>
        <v>0</v>
      </c>
      <c r="N633">
        <f>Tabela3[[#This Row],[CURSO PARA MAGISTRADOS]]</f>
        <v>0</v>
      </c>
      <c r="O633" t="str">
        <f>Tabela3[[#This Row],[LIVRO DE REGISTRO]]</f>
        <v>2 - IN COMPANY</v>
      </c>
      <c r="P633">
        <f>Tabela3[[#This Row],[DATA DO ULTIMO REGISTRO]]</f>
        <v>44966</v>
      </c>
      <c r="Q633">
        <f>Tabela3[[#This Row],[REG DE INSTRUTORES2]]</f>
        <v>0</v>
      </c>
      <c r="R633">
        <f>Tabela3[[#This Row],[REGISTRO DE INSTRUTORES NO SEI]]</f>
        <v>0</v>
      </c>
      <c r="S633">
        <f>Tabela3[[#This Row],[2021]]</f>
        <v>0</v>
      </c>
      <c r="T633">
        <f>Tabela3[[#This Row],[2022]]</f>
        <v>60</v>
      </c>
      <c r="U633">
        <f>Tabela3[[#This Row],[2023]]</f>
        <v>0</v>
      </c>
      <c r="V633">
        <f>Tabela3[[#This Row],[REGISTRO NO SEI/2024]]</f>
        <v>0</v>
      </c>
      <c r="W633">
        <f>Tabela3[[#This Row],[2024]]</f>
        <v>0</v>
      </c>
      <c r="X633">
        <f>Tabela3[[#This Row],[REGISTRO NO SEI/2025]]</f>
        <v>0</v>
      </c>
      <c r="Y633">
        <f>Tabela3[[#This Row],[TOTAL CERTIFICADOS EMITIDOS/2025]]</f>
        <v>0</v>
      </c>
      <c r="Z633">
        <f>Tabela3[[#This Row],[1º trim/2025]]</f>
        <v>0</v>
      </c>
      <c r="AA633">
        <f>Tabela3[[#This Row],[2º trim/2025]]</f>
        <v>0</v>
      </c>
      <c r="AB633">
        <f>Tabela3[[#This Row],[3º trim/2025]]</f>
        <v>0</v>
      </c>
      <c r="AC633">
        <f>Tabela3[[#This Row],[4º trim/2025]]</f>
        <v>0</v>
      </c>
    </row>
    <row r="634" spans="1:29" ht="30" x14ac:dyDescent="0.25">
      <c r="A634" s="293">
        <f>Tabela3[[#This Row],[MODALIDADE]]</f>
        <v>0</v>
      </c>
      <c r="B634" s="293">
        <f>Tabela3[[#This Row],[ID DA PLANILHA]]</f>
        <v>633</v>
      </c>
      <c r="C634" s="293">
        <f>Tabela3[[#This Row],[ANO]]</f>
        <v>2022</v>
      </c>
      <c r="D634" s="293" t="str">
        <f>Tabela3[[#This Row],[SEI]]</f>
        <v>0019779-93.2022.8.16.6000</v>
      </c>
      <c r="E634" s="294" t="str">
        <f>Tabela3[[#This Row],[NOME DO Curso]]</f>
        <v>IV ENCONTRO PARANAENSE DE JUSTIÇA RESTAURATIVA - on line - EXPERIÊNCIA CANADENSE</v>
      </c>
      <c r="F634" s="294">
        <f>Tabela3[[#This Row],[NENHUMA CLASSIFICAÇÃO COPILOT]]</f>
        <v>0</v>
      </c>
      <c r="G634">
        <f>Tabela3[[#This Row],[Capacitação em Direitos Humanos, Gênero, Raça e Etnia; e em Depoimento Especial" - 0148945-13.2024.8.16.6000]]</f>
        <v>0</v>
      </c>
      <c r="H634">
        <f>Tabela3[[#This Row],[Justiça Restaurativa - 0148919-15.2024.8.16.6000]]</f>
        <v>0</v>
      </c>
      <c r="I634">
        <f>Tabela3[[#This Row],[Capacitação de Facilitadores 0148959-94.2024.8.16.6000]]</f>
        <v>0</v>
      </c>
      <c r="J634">
        <f>Tabela3[[#This Row],[Acessibilidade e Inclusão - 0148938-21.2024.8.16.6000]]</f>
        <v>0</v>
      </c>
      <c r="K634">
        <f>Tabela3[[#This Row],[Política de Prevenção e Enfrentamento do Assédio Moral, do Assédio Sexual e da Discriminação.0148908-83.2024.8.16.6000]]</f>
        <v>0</v>
      </c>
      <c r="L634">
        <f>Tabela3[[#This Row],[SOCIOAMBIENTAL]]</f>
        <v>0</v>
      </c>
      <c r="M634">
        <f>Tabela3[[#This Row],[SUSTENTABILIDADE
https://portal.tjpr.jus.br/portletforms/frm.do?idFormulario=7430
0017859-16.2024.8.16.6000]]</f>
        <v>0</v>
      </c>
      <c r="N634">
        <f>Tabela3[[#This Row],[CURSO PARA MAGISTRADOS]]</f>
        <v>0</v>
      </c>
      <c r="O634">
        <f>Tabela3[[#This Row],[LIVRO DE REGISTRO]]</f>
        <v>0</v>
      </c>
      <c r="P634">
        <f>Tabela3[[#This Row],[DATA DO ULTIMO REGISTRO]]</f>
        <v>0</v>
      </c>
      <c r="Q634">
        <f>Tabela3[[#This Row],[REG DE INSTRUTORES2]]</f>
        <v>0</v>
      </c>
      <c r="R634">
        <f>Tabela3[[#This Row],[REGISTRO DE INSTRUTORES NO SEI]]</f>
        <v>0</v>
      </c>
      <c r="S634">
        <f>Tabela3[[#This Row],[2021]]</f>
        <v>0</v>
      </c>
      <c r="T634">
        <f>Tabela3[[#This Row],[2022]]</f>
        <v>0</v>
      </c>
      <c r="U634">
        <f>Tabela3[[#This Row],[2023]]</f>
        <v>0</v>
      </c>
      <c r="V634">
        <f>Tabela3[[#This Row],[REGISTRO NO SEI/2024]]</f>
        <v>0</v>
      </c>
      <c r="W634">
        <f>Tabela3[[#This Row],[2024]]</f>
        <v>0</v>
      </c>
      <c r="X634">
        <f>Tabela3[[#This Row],[REGISTRO NO SEI/2025]]</f>
        <v>0</v>
      </c>
      <c r="Y634">
        <f>Tabela3[[#This Row],[TOTAL CERTIFICADOS EMITIDOS/2025]]</f>
        <v>0</v>
      </c>
      <c r="Z634">
        <f>Tabela3[[#This Row],[1º trim/2025]]</f>
        <v>0</v>
      </c>
      <c r="AA634">
        <f>Tabela3[[#This Row],[2º trim/2025]]</f>
        <v>0</v>
      </c>
      <c r="AB634">
        <f>Tabela3[[#This Row],[3º trim/2025]]</f>
        <v>0</v>
      </c>
      <c r="AC634">
        <f>Tabela3[[#This Row],[4º trim/2025]]</f>
        <v>0</v>
      </c>
    </row>
    <row r="635" spans="1:29" ht="30" x14ac:dyDescent="0.25">
      <c r="A635" s="293">
        <f>Tabela3[[#This Row],[MODALIDADE]]</f>
        <v>0</v>
      </c>
      <c r="B635" s="293">
        <f>Tabela3[[#This Row],[ID DA PLANILHA]]</f>
        <v>634</v>
      </c>
      <c r="C635" s="293">
        <f>Tabela3[[#This Row],[ANO]]</f>
        <v>2022</v>
      </c>
      <c r="D635" s="293" t="str">
        <f>Tabela3[[#This Row],[SEI]]</f>
        <v>0019779-93.2022.8.16.6000</v>
      </c>
      <c r="E635" s="294" t="str">
        <f>Tabela3[[#This Row],[NOME DO Curso]]</f>
        <v>IV ENCONTRO PARANAENSE DE JUSTIÇA RESTAURATIVA - on line - EXPERIÊNCIA CANADENSE</v>
      </c>
      <c r="F635" s="294">
        <f>Tabela3[[#This Row],[NENHUMA CLASSIFICAÇÃO COPILOT]]</f>
        <v>0</v>
      </c>
      <c r="G635">
        <f>Tabela3[[#This Row],[Capacitação em Direitos Humanos, Gênero, Raça e Etnia; e em Depoimento Especial" - 0148945-13.2024.8.16.6000]]</f>
        <v>0</v>
      </c>
      <c r="H635" t="str">
        <f>Tabela3[[#This Row],[Justiça Restaurativa - 0148919-15.2024.8.16.6000]]</f>
        <v>SIM</v>
      </c>
      <c r="I635">
        <f>Tabela3[[#This Row],[Capacitação de Facilitadores 0148959-94.2024.8.16.6000]]</f>
        <v>0</v>
      </c>
      <c r="J635">
        <f>Tabela3[[#This Row],[Acessibilidade e Inclusão - 0148938-21.2024.8.16.6000]]</f>
        <v>0</v>
      </c>
      <c r="K635">
        <f>Tabela3[[#This Row],[Política de Prevenção e Enfrentamento do Assédio Moral, do Assédio Sexual e da Discriminação.0148908-83.2024.8.16.6000]]</f>
        <v>0</v>
      </c>
      <c r="L635">
        <f>Tabela3[[#This Row],[SOCIOAMBIENTAL]]</f>
        <v>0</v>
      </c>
      <c r="M635">
        <f>Tabela3[[#This Row],[SUSTENTABILIDADE
https://portal.tjpr.jus.br/portletforms/frm.do?idFormulario=7430
0017859-16.2024.8.16.6000]]</f>
        <v>0</v>
      </c>
      <c r="N635">
        <f>Tabela3[[#This Row],[CURSO PARA MAGISTRADOS]]</f>
        <v>0</v>
      </c>
      <c r="O635">
        <f>Tabela3[[#This Row],[LIVRO DE REGISTRO]]</f>
        <v>0</v>
      </c>
      <c r="P635">
        <f>Tabela3[[#This Row],[DATA DO ULTIMO REGISTRO]]</f>
        <v>44788</v>
      </c>
      <c r="Q635">
        <f>Tabela3[[#This Row],[REG DE INSTRUTORES2]]</f>
        <v>0</v>
      </c>
      <c r="R635">
        <f>Tabela3[[#This Row],[REGISTRO DE INSTRUTORES NO SEI]]</f>
        <v>0</v>
      </c>
      <c r="S635">
        <f>Tabela3[[#This Row],[2021]]</f>
        <v>0</v>
      </c>
      <c r="T635" t="str">
        <f>Tabela3[[#This Row],[2022]]</f>
        <v>ok</v>
      </c>
      <c r="U635">
        <f>Tabela3[[#This Row],[2023]]</f>
        <v>0</v>
      </c>
      <c r="V635">
        <f>Tabela3[[#This Row],[REGISTRO NO SEI/2024]]</f>
        <v>0</v>
      </c>
      <c r="W635">
        <f>Tabela3[[#This Row],[2024]]</f>
        <v>0</v>
      </c>
      <c r="X635">
        <f>Tabela3[[#This Row],[REGISTRO NO SEI/2025]]</f>
        <v>0</v>
      </c>
      <c r="Y635">
        <f>Tabela3[[#This Row],[TOTAL CERTIFICADOS EMITIDOS/2025]]</f>
        <v>0</v>
      </c>
      <c r="Z635">
        <f>Tabela3[[#This Row],[1º trim/2025]]</f>
        <v>0</v>
      </c>
      <c r="AA635">
        <f>Tabela3[[#This Row],[2º trim/2025]]</f>
        <v>0</v>
      </c>
      <c r="AB635">
        <f>Tabela3[[#This Row],[3º trim/2025]]</f>
        <v>0</v>
      </c>
      <c r="AC635">
        <f>Tabela3[[#This Row],[4º trim/2025]]</f>
        <v>0</v>
      </c>
    </row>
    <row r="636" spans="1:29" ht="45" x14ac:dyDescent="0.25">
      <c r="A636" s="293">
        <f>Tabela3[[#This Row],[MODALIDADE]]</f>
        <v>0</v>
      </c>
      <c r="B636" s="293">
        <f>Tabela3[[#This Row],[ID DA PLANILHA]]</f>
        <v>635</v>
      </c>
      <c r="C636" s="293">
        <f>Tabela3[[#This Row],[ANO]]</f>
        <v>2022</v>
      </c>
      <c r="D636" s="293" t="str">
        <f>Tabela3[[#This Row],[SEI]]</f>
        <v>0019779-93.2022.8.16.6000</v>
      </c>
      <c r="E636" s="294" t="str">
        <f>Tabela3[[#This Row],[NOME DO Curso]]</f>
        <v>IV ENCONTRO PARANAENSE DE JUSTIÇA RESTAURATIVA - SALA 04 - Existe possibilidade de responsabilização, para além da pena? Resposta em Os miseráveis, de Victor Hugo)</v>
      </c>
      <c r="F636" s="294">
        <f>Tabela3[[#This Row],[NENHUMA CLASSIFICAÇÃO COPILOT]]</f>
        <v>0</v>
      </c>
      <c r="G636">
        <f>Tabela3[[#This Row],[Capacitação em Direitos Humanos, Gênero, Raça e Etnia; e em Depoimento Especial" - 0148945-13.2024.8.16.6000]]</f>
        <v>0</v>
      </c>
      <c r="H636" t="str">
        <f>Tabela3[[#This Row],[Justiça Restaurativa - 0148919-15.2024.8.16.6000]]</f>
        <v>SIM</v>
      </c>
      <c r="I636">
        <f>Tabela3[[#This Row],[Capacitação de Facilitadores 0148959-94.2024.8.16.6000]]</f>
        <v>0</v>
      </c>
      <c r="J636">
        <f>Tabela3[[#This Row],[Acessibilidade e Inclusão - 0148938-21.2024.8.16.6000]]</f>
        <v>0</v>
      </c>
      <c r="K636">
        <f>Tabela3[[#This Row],[Política de Prevenção e Enfrentamento do Assédio Moral, do Assédio Sexual e da Discriminação.0148908-83.2024.8.16.6000]]</f>
        <v>0</v>
      </c>
      <c r="L636">
        <f>Tabela3[[#This Row],[SOCIOAMBIENTAL]]</f>
        <v>0</v>
      </c>
      <c r="M636">
        <f>Tabela3[[#This Row],[SUSTENTABILIDADE
https://portal.tjpr.jus.br/portletforms/frm.do?idFormulario=7430
0017859-16.2024.8.16.6000]]</f>
        <v>0</v>
      </c>
      <c r="N636">
        <f>Tabela3[[#This Row],[CURSO PARA MAGISTRADOS]]</f>
        <v>0</v>
      </c>
      <c r="O636">
        <f>Tabela3[[#This Row],[LIVRO DE REGISTRO]]</f>
        <v>0</v>
      </c>
      <c r="P636">
        <f>Tabela3[[#This Row],[DATA DO ULTIMO REGISTRO]]</f>
        <v>44788</v>
      </c>
      <c r="Q636">
        <f>Tabela3[[#This Row],[REG DE INSTRUTORES2]]</f>
        <v>0</v>
      </c>
      <c r="R636">
        <f>Tabela3[[#This Row],[REGISTRO DE INSTRUTORES NO SEI]]</f>
        <v>0</v>
      </c>
      <c r="S636">
        <f>Tabela3[[#This Row],[2021]]</f>
        <v>0</v>
      </c>
      <c r="T636" t="str">
        <f>Tabela3[[#This Row],[2022]]</f>
        <v>ok</v>
      </c>
      <c r="U636">
        <f>Tabela3[[#This Row],[2023]]</f>
        <v>0</v>
      </c>
      <c r="V636">
        <f>Tabela3[[#This Row],[REGISTRO NO SEI/2024]]</f>
        <v>0</v>
      </c>
      <c r="W636">
        <f>Tabela3[[#This Row],[2024]]</f>
        <v>0</v>
      </c>
      <c r="X636">
        <f>Tabela3[[#This Row],[REGISTRO NO SEI/2025]]</f>
        <v>0</v>
      </c>
      <c r="Y636">
        <f>Tabela3[[#This Row],[TOTAL CERTIFICADOS EMITIDOS/2025]]</f>
        <v>0</v>
      </c>
      <c r="Z636">
        <f>Tabela3[[#This Row],[1º trim/2025]]</f>
        <v>0</v>
      </c>
      <c r="AA636">
        <f>Tabela3[[#This Row],[2º trim/2025]]</f>
        <v>0</v>
      </c>
      <c r="AB636">
        <f>Tabela3[[#This Row],[3º trim/2025]]</f>
        <v>0</v>
      </c>
      <c r="AC636">
        <f>Tabela3[[#This Row],[4º trim/2025]]</f>
        <v>0</v>
      </c>
    </row>
    <row r="637" spans="1:29" ht="30" x14ac:dyDescent="0.25">
      <c r="A637" s="293">
        <f>Tabela3[[#This Row],[MODALIDADE]]</f>
        <v>0</v>
      </c>
      <c r="B637" s="293">
        <f>Tabela3[[#This Row],[ID DA PLANILHA]]</f>
        <v>636</v>
      </c>
      <c r="C637" s="293">
        <f>Tabela3[[#This Row],[ANO]]</f>
        <v>2022</v>
      </c>
      <c r="D637" s="293" t="str">
        <f>Tabela3[[#This Row],[SEI]]</f>
        <v>0019779-93.2022.8.16.6000</v>
      </c>
      <c r="E637" s="294" t="str">
        <f>Tabela3[[#This Row],[NOME DO Curso]]</f>
        <v>IV ENCONTRO PARANAENSE DE JUSTIÇA RESTAURATIVA - SALA 06 - EXPERIÊNCIA CANADENSE</v>
      </c>
      <c r="F637" s="294">
        <f>Tabela3[[#This Row],[NENHUMA CLASSIFICAÇÃO COPILOT]]</f>
        <v>0</v>
      </c>
      <c r="G637">
        <f>Tabela3[[#This Row],[Capacitação em Direitos Humanos, Gênero, Raça e Etnia; e em Depoimento Especial" - 0148945-13.2024.8.16.6000]]</f>
        <v>0</v>
      </c>
      <c r="H637" t="str">
        <f>Tabela3[[#This Row],[Justiça Restaurativa - 0148919-15.2024.8.16.6000]]</f>
        <v>SIM</v>
      </c>
      <c r="I637">
        <f>Tabela3[[#This Row],[Capacitação de Facilitadores 0148959-94.2024.8.16.6000]]</f>
        <v>0</v>
      </c>
      <c r="J637">
        <f>Tabela3[[#This Row],[Acessibilidade e Inclusão - 0148938-21.2024.8.16.6000]]</f>
        <v>0</v>
      </c>
      <c r="K637">
        <f>Tabela3[[#This Row],[Política de Prevenção e Enfrentamento do Assédio Moral, do Assédio Sexual e da Discriminação.0148908-83.2024.8.16.6000]]</f>
        <v>0</v>
      </c>
      <c r="L637">
        <f>Tabela3[[#This Row],[SOCIOAMBIENTAL]]</f>
        <v>0</v>
      </c>
      <c r="M637">
        <f>Tabela3[[#This Row],[SUSTENTABILIDADE
https://portal.tjpr.jus.br/portletforms/frm.do?idFormulario=7430
0017859-16.2024.8.16.6000]]</f>
        <v>0</v>
      </c>
      <c r="N637">
        <f>Tabela3[[#This Row],[CURSO PARA MAGISTRADOS]]</f>
        <v>0</v>
      </c>
      <c r="O637">
        <f>Tabela3[[#This Row],[LIVRO DE REGISTRO]]</f>
        <v>0</v>
      </c>
      <c r="P637">
        <f>Tabela3[[#This Row],[DATA DO ULTIMO REGISTRO]]</f>
        <v>44788</v>
      </c>
      <c r="Q637">
        <f>Tabela3[[#This Row],[REG DE INSTRUTORES2]]</f>
        <v>0</v>
      </c>
      <c r="R637">
        <f>Tabela3[[#This Row],[REGISTRO DE INSTRUTORES NO SEI]]</f>
        <v>0</v>
      </c>
      <c r="S637">
        <f>Tabela3[[#This Row],[2021]]</f>
        <v>0</v>
      </c>
      <c r="T637" t="str">
        <f>Tabela3[[#This Row],[2022]]</f>
        <v>ok</v>
      </c>
      <c r="U637">
        <f>Tabela3[[#This Row],[2023]]</f>
        <v>0</v>
      </c>
      <c r="V637">
        <f>Tabela3[[#This Row],[REGISTRO NO SEI/2024]]</f>
        <v>0</v>
      </c>
      <c r="W637">
        <f>Tabela3[[#This Row],[2024]]</f>
        <v>0</v>
      </c>
      <c r="X637">
        <f>Tabela3[[#This Row],[REGISTRO NO SEI/2025]]</f>
        <v>0</v>
      </c>
      <c r="Y637">
        <f>Tabela3[[#This Row],[TOTAL CERTIFICADOS EMITIDOS/2025]]</f>
        <v>0</v>
      </c>
      <c r="Z637">
        <f>Tabela3[[#This Row],[1º trim/2025]]</f>
        <v>0</v>
      </c>
      <c r="AA637">
        <f>Tabela3[[#This Row],[2º trim/2025]]</f>
        <v>0</v>
      </c>
      <c r="AB637">
        <f>Tabela3[[#This Row],[3º trim/2025]]</f>
        <v>0</v>
      </c>
      <c r="AC637">
        <f>Tabela3[[#This Row],[4º trim/2025]]</f>
        <v>0</v>
      </c>
    </row>
    <row r="638" spans="1:29" ht="45" x14ac:dyDescent="0.25">
      <c r="A638" s="293">
        <f>Tabela3[[#This Row],[MODALIDADE]]</f>
        <v>0</v>
      </c>
      <c r="B638" s="293">
        <f>Tabela3[[#This Row],[ID DA PLANILHA]]</f>
        <v>637</v>
      </c>
      <c r="C638" s="293">
        <f>Tabela3[[#This Row],[ANO]]</f>
        <v>2022</v>
      </c>
      <c r="D638" s="293" t="str">
        <f>Tabela3[[#This Row],[SEI]]</f>
        <v>0019779-93.2022.8.16.6000</v>
      </c>
      <c r="E638" s="294" t="str">
        <f>Tabela3[[#This Row],[NOME DO Curso]]</f>
        <v>IV ENCONTRO PARANAENSE DE JUSTIÇA RESTAURATIVA - SALA 01 – A invisibilidade socioeconômica e o istema de Justiça, uma análise a partir da obra VIDAS SECAS, Graciliano Ramos</v>
      </c>
      <c r="F638" s="294">
        <f>Tabela3[[#This Row],[NENHUMA CLASSIFICAÇÃO COPILOT]]</f>
        <v>0</v>
      </c>
      <c r="G638">
        <f>Tabela3[[#This Row],[Capacitação em Direitos Humanos, Gênero, Raça e Etnia; e em Depoimento Especial" - 0148945-13.2024.8.16.6000]]</f>
        <v>0</v>
      </c>
      <c r="H638" t="str">
        <f>Tabela3[[#This Row],[Justiça Restaurativa - 0148919-15.2024.8.16.6000]]</f>
        <v>SIM</v>
      </c>
      <c r="I638">
        <f>Tabela3[[#This Row],[Capacitação de Facilitadores 0148959-94.2024.8.16.6000]]</f>
        <v>0</v>
      </c>
      <c r="J638">
        <f>Tabela3[[#This Row],[Acessibilidade e Inclusão - 0148938-21.2024.8.16.6000]]</f>
        <v>0</v>
      </c>
      <c r="K638">
        <f>Tabela3[[#This Row],[Política de Prevenção e Enfrentamento do Assédio Moral, do Assédio Sexual e da Discriminação.0148908-83.2024.8.16.6000]]</f>
        <v>0</v>
      </c>
      <c r="L638">
        <f>Tabela3[[#This Row],[SOCIOAMBIENTAL]]</f>
        <v>0</v>
      </c>
      <c r="M638">
        <f>Tabela3[[#This Row],[SUSTENTABILIDADE
https://portal.tjpr.jus.br/portletforms/frm.do?idFormulario=7430
0017859-16.2024.8.16.6000]]</f>
        <v>0</v>
      </c>
      <c r="N638">
        <f>Tabela3[[#This Row],[CURSO PARA MAGISTRADOS]]</f>
        <v>0</v>
      </c>
      <c r="O638">
        <f>Tabela3[[#This Row],[LIVRO DE REGISTRO]]</f>
        <v>0</v>
      </c>
      <c r="P638">
        <f>Tabela3[[#This Row],[DATA DO ULTIMO REGISTRO]]</f>
        <v>44788</v>
      </c>
      <c r="Q638">
        <f>Tabela3[[#This Row],[REG DE INSTRUTORES2]]</f>
        <v>0</v>
      </c>
      <c r="R638">
        <f>Tabela3[[#This Row],[REGISTRO DE INSTRUTORES NO SEI]]</f>
        <v>0</v>
      </c>
      <c r="S638">
        <f>Tabela3[[#This Row],[2021]]</f>
        <v>0</v>
      </c>
      <c r="T638" t="str">
        <f>Tabela3[[#This Row],[2022]]</f>
        <v>ok</v>
      </c>
      <c r="U638">
        <f>Tabela3[[#This Row],[2023]]</f>
        <v>0</v>
      </c>
      <c r="V638">
        <f>Tabela3[[#This Row],[REGISTRO NO SEI/2024]]</f>
        <v>0</v>
      </c>
      <c r="W638">
        <f>Tabela3[[#This Row],[2024]]</f>
        <v>0</v>
      </c>
      <c r="X638">
        <f>Tabela3[[#This Row],[REGISTRO NO SEI/2025]]</f>
        <v>0</v>
      </c>
      <c r="Y638">
        <f>Tabela3[[#This Row],[TOTAL CERTIFICADOS EMITIDOS/2025]]</f>
        <v>0</v>
      </c>
      <c r="Z638">
        <f>Tabela3[[#This Row],[1º trim/2025]]</f>
        <v>0</v>
      </c>
      <c r="AA638">
        <f>Tabela3[[#This Row],[2º trim/2025]]</f>
        <v>0</v>
      </c>
      <c r="AB638">
        <f>Tabela3[[#This Row],[3º trim/2025]]</f>
        <v>0</v>
      </c>
      <c r="AC638">
        <f>Tabela3[[#This Row],[4º trim/2025]]</f>
        <v>0</v>
      </c>
    </row>
    <row r="639" spans="1:29" ht="45" x14ac:dyDescent="0.25">
      <c r="A639" s="293">
        <f>Tabela3[[#This Row],[MODALIDADE]]</f>
        <v>0</v>
      </c>
      <c r="B639" s="293">
        <f>Tabela3[[#This Row],[ID DA PLANILHA]]</f>
        <v>638</v>
      </c>
      <c r="C639" s="293">
        <f>Tabela3[[#This Row],[ANO]]</f>
        <v>2022</v>
      </c>
      <c r="D639" s="293" t="str">
        <f>Tabela3[[#This Row],[SEI]]</f>
        <v>0019779-93.2022.8.16.6000</v>
      </c>
      <c r="E639" s="294" t="str">
        <f>Tabela3[[#This Row],[NOME DO Curso]]</f>
        <v>IV ENCONTRO PARANAENSE DE JUSTIÇA RESTAURATIVA - SALA 01 – A invisibilidade socioeconômica e o Sistema de Justiça, uma análise a partir da obra VIDAS SECAS, Graciliano Ramos</v>
      </c>
      <c r="F639" s="294">
        <f>Tabela3[[#This Row],[NENHUMA CLASSIFICAÇÃO COPILOT]]</f>
        <v>0</v>
      </c>
      <c r="G639">
        <f>Tabela3[[#This Row],[Capacitação em Direitos Humanos, Gênero, Raça e Etnia; e em Depoimento Especial" - 0148945-13.2024.8.16.6000]]</f>
        <v>0</v>
      </c>
      <c r="H639" t="str">
        <f>Tabela3[[#This Row],[Justiça Restaurativa - 0148919-15.2024.8.16.6000]]</f>
        <v>SIM</v>
      </c>
      <c r="I639">
        <f>Tabela3[[#This Row],[Capacitação de Facilitadores 0148959-94.2024.8.16.6000]]</f>
        <v>0</v>
      </c>
      <c r="J639">
        <f>Tabela3[[#This Row],[Acessibilidade e Inclusão - 0148938-21.2024.8.16.6000]]</f>
        <v>0</v>
      </c>
      <c r="K639">
        <f>Tabela3[[#This Row],[Política de Prevenção e Enfrentamento do Assédio Moral, do Assédio Sexual e da Discriminação.0148908-83.2024.8.16.6000]]</f>
        <v>0</v>
      </c>
      <c r="L639">
        <f>Tabela3[[#This Row],[SOCIOAMBIENTAL]]</f>
        <v>0</v>
      </c>
      <c r="M639">
        <f>Tabela3[[#This Row],[SUSTENTABILIDADE
https://portal.tjpr.jus.br/portletforms/frm.do?idFormulario=7430
0017859-16.2024.8.16.6000]]</f>
        <v>0</v>
      </c>
      <c r="N639">
        <f>Tabela3[[#This Row],[CURSO PARA MAGISTRADOS]]</f>
        <v>0</v>
      </c>
      <c r="O639">
        <f>Tabela3[[#This Row],[LIVRO DE REGISTRO]]</f>
        <v>0</v>
      </c>
      <c r="P639">
        <f>Tabela3[[#This Row],[DATA DO ULTIMO REGISTRO]]</f>
        <v>44788</v>
      </c>
      <c r="Q639">
        <f>Tabela3[[#This Row],[REG DE INSTRUTORES2]]</f>
        <v>0</v>
      </c>
      <c r="R639">
        <f>Tabela3[[#This Row],[REGISTRO DE INSTRUTORES NO SEI]]</f>
        <v>0</v>
      </c>
      <c r="S639">
        <f>Tabela3[[#This Row],[2021]]</f>
        <v>0</v>
      </c>
      <c r="T639" t="str">
        <f>Tabela3[[#This Row],[2022]]</f>
        <v>ok</v>
      </c>
      <c r="U639">
        <f>Tabela3[[#This Row],[2023]]</f>
        <v>0</v>
      </c>
      <c r="V639">
        <f>Tabela3[[#This Row],[REGISTRO NO SEI/2024]]</f>
        <v>0</v>
      </c>
      <c r="W639">
        <f>Tabela3[[#This Row],[2024]]</f>
        <v>0</v>
      </c>
      <c r="X639">
        <f>Tabela3[[#This Row],[REGISTRO NO SEI/2025]]</f>
        <v>0</v>
      </c>
      <c r="Y639">
        <f>Tabela3[[#This Row],[TOTAL CERTIFICADOS EMITIDOS/2025]]</f>
        <v>0</v>
      </c>
      <c r="Z639">
        <f>Tabela3[[#This Row],[1º trim/2025]]</f>
        <v>0</v>
      </c>
      <c r="AA639">
        <f>Tabela3[[#This Row],[2º trim/2025]]</f>
        <v>0</v>
      </c>
      <c r="AB639">
        <f>Tabela3[[#This Row],[3º trim/2025]]</f>
        <v>0</v>
      </c>
      <c r="AC639">
        <f>Tabela3[[#This Row],[4º trim/2025]]</f>
        <v>0</v>
      </c>
    </row>
    <row r="640" spans="1:29" ht="30" x14ac:dyDescent="0.25">
      <c r="A640" s="293">
        <f>Tabela3[[#This Row],[MODALIDADE]]</f>
        <v>0</v>
      </c>
      <c r="B640" s="293">
        <f>Tabela3[[#This Row],[ID DA PLANILHA]]</f>
        <v>639</v>
      </c>
      <c r="C640" s="293">
        <f>Tabela3[[#This Row],[ANO]]</f>
        <v>2022</v>
      </c>
      <c r="D640" s="293" t="str">
        <f>Tabela3[[#This Row],[SEI]]</f>
        <v>0019779-93.2022.8.16.6000</v>
      </c>
      <c r="E640" s="294" t="str">
        <f>Tabela3[[#This Row],[NOME DO Curso]]</f>
        <v>IV ENCONTRO PARANAENSE DE JUSTIÇA RESTAURATIVA - SALA 01 – Círculos de autocuidado - Oficinas do DEASE</v>
      </c>
      <c r="F640" s="294">
        <f>Tabela3[[#This Row],[NENHUMA CLASSIFICAÇÃO COPILOT]]</f>
        <v>0</v>
      </c>
      <c r="G640">
        <f>Tabela3[[#This Row],[Capacitação em Direitos Humanos, Gênero, Raça e Etnia; e em Depoimento Especial" - 0148945-13.2024.8.16.6000]]</f>
        <v>0</v>
      </c>
      <c r="H640" t="str">
        <f>Tabela3[[#This Row],[Justiça Restaurativa - 0148919-15.2024.8.16.6000]]</f>
        <v>SIM</v>
      </c>
      <c r="I640">
        <f>Tabela3[[#This Row],[Capacitação de Facilitadores 0148959-94.2024.8.16.6000]]</f>
        <v>0</v>
      </c>
      <c r="J640">
        <f>Tabela3[[#This Row],[Acessibilidade e Inclusão - 0148938-21.2024.8.16.6000]]</f>
        <v>0</v>
      </c>
      <c r="K640">
        <f>Tabela3[[#This Row],[Política de Prevenção e Enfrentamento do Assédio Moral, do Assédio Sexual e da Discriminação.0148908-83.2024.8.16.6000]]</f>
        <v>0</v>
      </c>
      <c r="L640">
        <f>Tabela3[[#This Row],[SOCIOAMBIENTAL]]</f>
        <v>0</v>
      </c>
      <c r="M640">
        <f>Tabela3[[#This Row],[SUSTENTABILIDADE
https://portal.tjpr.jus.br/portletforms/frm.do?idFormulario=7430
0017859-16.2024.8.16.6000]]</f>
        <v>0</v>
      </c>
      <c r="N640">
        <f>Tabela3[[#This Row],[CURSO PARA MAGISTRADOS]]</f>
        <v>0</v>
      </c>
      <c r="O640">
        <f>Tabela3[[#This Row],[LIVRO DE REGISTRO]]</f>
        <v>0</v>
      </c>
      <c r="P640">
        <f>Tabela3[[#This Row],[DATA DO ULTIMO REGISTRO]]</f>
        <v>44788</v>
      </c>
      <c r="Q640">
        <f>Tabela3[[#This Row],[REG DE INSTRUTORES2]]</f>
        <v>0</v>
      </c>
      <c r="R640">
        <f>Tabela3[[#This Row],[REGISTRO DE INSTRUTORES NO SEI]]</f>
        <v>0</v>
      </c>
      <c r="S640">
        <f>Tabela3[[#This Row],[2021]]</f>
        <v>0</v>
      </c>
      <c r="T640" t="str">
        <f>Tabela3[[#This Row],[2022]]</f>
        <v>ok</v>
      </c>
      <c r="U640">
        <f>Tabela3[[#This Row],[2023]]</f>
        <v>0</v>
      </c>
      <c r="V640">
        <f>Tabela3[[#This Row],[REGISTRO NO SEI/2024]]</f>
        <v>0</v>
      </c>
      <c r="W640">
        <f>Tabela3[[#This Row],[2024]]</f>
        <v>0</v>
      </c>
      <c r="X640">
        <f>Tabela3[[#This Row],[REGISTRO NO SEI/2025]]</f>
        <v>0</v>
      </c>
      <c r="Y640">
        <f>Tabela3[[#This Row],[TOTAL CERTIFICADOS EMITIDOS/2025]]</f>
        <v>0</v>
      </c>
      <c r="Z640">
        <f>Tabela3[[#This Row],[1º trim/2025]]</f>
        <v>0</v>
      </c>
      <c r="AA640">
        <f>Tabela3[[#This Row],[2º trim/2025]]</f>
        <v>0</v>
      </c>
      <c r="AB640">
        <f>Tabela3[[#This Row],[3º trim/2025]]</f>
        <v>0</v>
      </c>
      <c r="AC640">
        <f>Tabela3[[#This Row],[4º trim/2025]]</f>
        <v>0</v>
      </c>
    </row>
    <row r="641" spans="1:29" ht="30" x14ac:dyDescent="0.25">
      <c r="A641" s="293">
        <f>Tabela3[[#This Row],[MODALIDADE]]</f>
        <v>0</v>
      </c>
      <c r="B641" s="293">
        <f>Tabela3[[#This Row],[ID DA PLANILHA]]</f>
        <v>640</v>
      </c>
      <c r="C641" s="293">
        <f>Tabela3[[#This Row],[ANO]]</f>
        <v>2022</v>
      </c>
      <c r="D641" s="293" t="str">
        <f>Tabela3[[#This Row],[SEI]]</f>
        <v>0019779-93.2022.8.16.6000</v>
      </c>
      <c r="E641" s="294" t="str">
        <f>Tabela3[[#This Row],[NOME DO Curso]]</f>
        <v>IV ENCONTRO PARANAENSE DE JUSTIÇA RESTAURATIVA - SALA 01 – Oficina Flor de Mandacaru – JR na Violência Doméstica</v>
      </c>
      <c r="F641" s="294">
        <f>Tabela3[[#This Row],[NENHUMA CLASSIFICAÇÃO COPILOT]]</f>
        <v>0</v>
      </c>
      <c r="G641">
        <f>Tabela3[[#This Row],[Capacitação em Direitos Humanos, Gênero, Raça e Etnia; e em Depoimento Especial" - 0148945-13.2024.8.16.6000]]</f>
        <v>0</v>
      </c>
      <c r="H641" t="str">
        <f>Tabela3[[#This Row],[Justiça Restaurativa - 0148919-15.2024.8.16.6000]]</f>
        <v>SIM</v>
      </c>
      <c r="I641">
        <f>Tabela3[[#This Row],[Capacitação de Facilitadores 0148959-94.2024.8.16.6000]]</f>
        <v>0</v>
      </c>
      <c r="J641">
        <f>Tabela3[[#This Row],[Acessibilidade e Inclusão - 0148938-21.2024.8.16.6000]]</f>
        <v>0</v>
      </c>
      <c r="K641">
        <f>Tabela3[[#This Row],[Política de Prevenção e Enfrentamento do Assédio Moral, do Assédio Sexual e da Discriminação.0148908-83.2024.8.16.6000]]</f>
        <v>0</v>
      </c>
      <c r="L641">
        <f>Tabela3[[#This Row],[SOCIOAMBIENTAL]]</f>
        <v>0</v>
      </c>
      <c r="M641">
        <f>Tabela3[[#This Row],[SUSTENTABILIDADE
https://portal.tjpr.jus.br/portletforms/frm.do?idFormulario=7430
0017859-16.2024.8.16.6000]]</f>
        <v>0</v>
      </c>
      <c r="N641">
        <f>Tabela3[[#This Row],[CURSO PARA MAGISTRADOS]]</f>
        <v>0</v>
      </c>
      <c r="O641">
        <f>Tabela3[[#This Row],[LIVRO DE REGISTRO]]</f>
        <v>0</v>
      </c>
      <c r="P641">
        <f>Tabela3[[#This Row],[DATA DO ULTIMO REGISTRO]]</f>
        <v>44788</v>
      </c>
      <c r="Q641">
        <f>Tabela3[[#This Row],[REG DE INSTRUTORES2]]</f>
        <v>0</v>
      </c>
      <c r="R641">
        <f>Tabela3[[#This Row],[REGISTRO DE INSTRUTORES NO SEI]]</f>
        <v>0</v>
      </c>
      <c r="S641">
        <f>Tabela3[[#This Row],[2021]]</f>
        <v>0</v>
      </c>
      <c r="T641" t="str">
        <f>Tabela3[[#This Row],[2022]]</f>
        <v>ok</v>
      </c>
      <c r="U641">
        <f>Tabela3[[#This Row],[2023]]</f>
        <v>0</v>
      </c>
      <c r="V641">
        <f>Tabela3[[#This Row],[REGISTRO NO SEI/2024]]</f>
        <v>0</v>
      </c>
      <c r="W641">
        <f>Tabela3[[#This Row],[2024]]</f>
        <v>0</v>
      </c>
      <c r="X641">
        <f>Tabela3[[#This Row],[REGISTRO NO SEI/2025]]</f>
        <v>0</v>
      </c>
      <c r="Y641">
        <f>Tabela3[[#This Row],[TOTAL CERTIFICADOS EMITIDOS/2025]]</f>
        <v>0</v>
      </c>
      <c r="Z641">
        <f>Tabela3[[#This Row],[1º trim/2025]]</f>
        <v>0</v>
      </c>
      <c r="AA641">
        <f>Tabela3[[#This Row],[2º trim/2025]]</f>
        <v>0</v>
      </c>
      <c r="AB641">
        <f>Tabela3[[#This Row],[3º trim/2025]]</f>
        <v>0</v>
      </c>
      <c r="AC641">
        <f>Tabela3[[#This Row],[4º trim/2025]]</f>
        <v>0</v>
      </c>
    </row>
    <row r="642" spans="1:29" ht="30" x14ac:dyDescent="0.25">
      <c r="A642" s="293">
        <f>Tabela3[[#This Row],[MODALIDADE]]</f>
        <v>0</v>
      </c>
      <c r="B642" s="293">
        <f>Tabela3[[#This Row],[ID DA PLANILHA]]</f>
        <v>641</v>
      </c>
      <c r="C642" s="293">
        <f>Tabela3[[#This Row],[ANO]]</f>
        <v>2022</v>
      </c>
      <c r="D642" s="293" t="str">
        <f>Tabela3[[#This Row],[SEI]]</f>
        <v>0019779-93.2022.8.16.6000</v>
      </c>
      <c r="E642" s="294" t="str">
        <f>Tabela3[[#This Row],[NOME DO Curso]]</f>
        <v>IV ENCONTRO PARANAENSE DE JUSTIÇA RESTAURATIVA - SALA 02 – JR como ferramenta de gestão de pessoa</v>
      </c>
      <c r="F642" s="294">
        <f>Tabela3[[#This Row],[NENHUMA CLASSIFICAÇÃO COPILOT]]</f>
        <v>0</v>
      </c>
      <c r="G642">
        <f>Tabela3[[#This Row],[Capacitação em Direitos Humanos, Gênero, Raça e Etnia; e em Depoimento Especial" - 0148945-13.2024.8.16.6000]]</f>
        <v>0</v>
      </c>
      <c r="H642" t="str">
        <f>Tabela3[[#This Row],[Justiça Restaurativa - 0148919-15.2024.8.16.6000]]</f>
        <v>SIM</v>
      </c>
      <c r="I642">
        <f>Tabela3[[#This Row],[Capacitação de Facilitadores 0148959-94.2024.8.16.6000]]</f>
        <v>0</v>
      </c>
      <c r="J642">
        <f>Tabela3[[#This Row],[Acessibilidade e Inclusão - 0148938-21.2024.8.16.6000]]</f>
        <v>0</v>
      </c>
      <c r="K642">
        <f>Tabela3[[#This Row],[Política de Prevenção e Enfrentamento do Assédio Moral, do Assédio Sexual e da Discriminação.0148908-83.2024.8.16.6000]]</f>
        <v>0</v>
      </c>
      <c r="L642">
        <f>Tabela3[[#This Row],[SOCIOAMBIENTAL]]</f>
        <v>0</v>
      </c>
      <c r="M642">
        <f>Tabela3[[#This Row],[SUSTENTABILIDADE
https://portal.tjpr.jus.br/portletforms/frm.do?idFormulario=7430
0017859-16.2024.8.16.6000]]</f>
        <v>0</v>
      </c>
      <c r="N642">
        <f>Tabela3[[#This Row],[CURSO PARA MAGISTRADOS]]</f>
        <v>0</v>
      </c>
      <c r="O642">
        <f>Tabela3[[#This Row],[LIVRO DE REGISTRO]]</f>
        <v>0</v>
      </c>
      <c r="P642">
        <f>Tabela3[[#This Row],[DATA DO ULTIMO REGISTRO]]</f>
        <v>44788</v>
      </c>
      <c r="Q642">
        <f>Tabela3[[#This Row],[REG DE INSTRUTORES2]]</f>
        <v>0</v>
      </c>
      <c r="R642">
        <f>Tabela3[[#This Row],[REGISTRO DE INSTRUTORES NO SEI]]</f>
        <v>0</v>
      </c>
      <c r="S642">
        <f>Tabela3[[#This Row],[2021]]</f>
        <v>0</v>
      </c>
      <c r="T642" t="str">
        <f>Tabela3[[#This Row],[2022]]</f>
        <v>ok</v>
      </c>
      <c r="U642">
        <f>Tabela3[[#This Row],[2023]]</f>
        <v>0</v>
      </c>
      <c r="V642">
        <f>Tabela3[[#This Row],[REGISTRO NO SEI/2024]]</f>
        <v>0</v>
      </c>
      <c r="W642">
        <f>Tabela3[[#This Row],[2024]]</f>
        <v>0</v>
      </c>
      <c r="X642">
        <f>Tabela3[[#This Row],[REGISTRO NO SEI/2025]]</f>
        <v>0</v>
      </c>
      <c r="Y642">
        <f>Tabela3[[#This Row],[TOTAL CERTIFICADOS EMITIDOS/2025]]</f>
        <v>0</v>
      </c>
      <c r="Z642">
        <f>Tabela3[[#This Row],[1º trim/2025]]</f>
        <v>0</v>
      </c>
      <c r="AA642">
        <f>Tabela3[[#This Row],[2º trim/2025]]</f>
        <v>0</v>
      </c>
      <c r="AB642">
        <f>Tabela3[[#This Row],[3º trim/2025]]</f>
        <v>0</v>
      </c>
      <c r="AC642">
        <f>Tabela3[[#This Row],[4º trim/2025]]</f>
        <v>0</v>
      </c>
    </row>
    <row r="643" spans="1:29" ht="30" x14ac:dyDescent="0.25">
      <c r="A643" s="293">
        <f>Tabela3[[#This Row],[MODALIDADE]]</f>
        <v>0</v>
      </c>
      <c r="B643" s="293">
        <f>Tabela3[[#This Row],[ID DA PLANILHA]]</f>
        <v>642</v>
      </c>
      <c r="C643" s="293">
        <f>Tabela3[[#This Row],[ANO]]</f>
        <v>2022</v>
      </c>
      <c r="D643" s="293" t="str">
        <f>Tabela3[[#This Row],[SEI]]</f>
        <v>0019779-93.2022.8.16.6000</v>
      </c>
      <c r="E643" s="294" t="str">
        <f>Tabela3[[#This Row],[NOME DO Curso]]</f>
        <v>IV ENCONTRO PARANAENSE DE JUSTIÇA RESTAURATIVA - SALA 02 – Projeto CEI DE COR</v>
      </c>
      <c r="F643" s="294">
        <f>Tabela3[[#This Row],[NENHUMA CLASSIFICAÇÃO COPILOT]]</f>
        <v>0</v>
      </c>
      <c r="G643">
        <f>Tabela3[[#This Row],[Capacitação em Direitos Humanos, Gênero, Raça e Etnia; e em Depoimento Especial" - 0148945-13.2024.8.16.6000]]</f>
        <v>0</v>
      </c>
      <c r="H643" t="str">
        <f>Tabela3[[#This Row],[Justiça Restaurativa - 0148919-15.2024.8.16.6000]]</f>
        <v>SIM</v>
      </c>
      <c r="I643">
        <f>Tabela3[[#This Row],[Capacitação de Facilitadores 0148959-94.2024.8.16.6000]]</f>
        <v>0</v>
      </c>
      <c r="J643">
        <f>Tabela3[[#This Row],[Acessibilidade e Inclusão - 0148938-21.2024.8.16.6000]]</f>
        <v>0</v>
      </c>
      <c r="K643">
        <f>Tabela3[[#This Row],[Política de Prevenção e Enfrentamento do Assédio Moral, do Assédio Sexual e da Discriminação.0148908-83.2024.8.16.6000]]</f>
        <v>0</v>
      </c>
      <c r="L643">
        <f>Tabela3[[#This Row],[SOCIOAMBIENTAL]]</f>
        <v>0</v>
      </c>
      <c r="M643">
        <f>Tabela3[[#This Row],[SUSTENTABILIDADE
https://portal.tjpr.jus.br/portletforms/frm.do?idFormulario=7430
0017859-16.2024.8.16.6000]]</f>
        <v>0</v>
      </c>
      <c r="N643">
        <f>Tabela3[[#This Row],[CURSO PARA MAGISTRADOS]]</f>
        <v>0</v>
      </c>
      <c r="O643">
        <f>Tabela3[[#This Row],[LIVRO DE REGISTRO]]</f>
        <v>0</v>
      </c>
      <c r="P643">
        <f>Tabela3[[#This Row],[DATA DO ULTIMO REGISTRO]]</f>
        <v>44788</v>
      </c>
      <c r="Q643">
        <f>Tabela3[[#This Row],[REG DE INSTRUTORES2]]</f>
        <v>0</v>
      </c>
      <c r="R643">
        <f>Tabela3[[#This Row],[REGISTRO DE INSTRUTORES NO SEI]]</f>
        <v>0</v>
      </c>
      <c r="S643">
        <f>Tabela3[[#This Row],[2021]]</f>
        <v>0</v>
      </c>
      <c r="T643" t="str">
        <f>Tabela3[[#This Row],[2022]]</f>
        <v>ok</v>
      </c>
      <c r="U643">
        <f>Tabela3[[#This Row],[2023]]</f>
        <v>0</v>
      </c>
      <c r="V643">
        <f>Tabela3[[#This Row],[REGISTRO NO SEI/2024]]</f>
        <v>0</v>
      </c>
      <c r="W643">
        <f>Tabela3[[#This Row],[2024]]</f>
        <v>0</v>
      </c>
      <c r="X643">
        <f>Tabela3[[#This Row],[REGISTRO NO SEI/2025]]</f>
        <v>0</v>
      </c>
      <c r="Y643">
        <f>Tabela3[[#This Row],[TOTAL CERTIFICADOS EMITIDOS/2025]]</f>
        <v>0</v>
      </c>
      <c r="Z643">
        <f>Tabela3[[#This Row],[1º trim/2025]]</f>
        <v>0</v>
      </c>
      <c r="AA643">
        <f>Tabela3[[#This Row],[2º trim/2025]]</f>
        <v>0</v>
      </c>
      <c r="AB643">
        <f>Tabela3[[#This Row],[3º trim/2025]]</f>
        <v>0</v>
      </c>
      <c r="AC643">
        <f>Tabela3[[#This Row],[4º trim/2025]]</f>
        <v>0</v>
      </c>
    </row>
    <row r="644" spans="1:29" ht="45" x14ac:dyDescent="0.25">
      <c r="A644" s="293">
        <f>Tabela3[[#This Row],[MODALIDADE]]</f>
        <v>0</v>
      </c>
      <c r="B644" s="293">
        <f>Tabela3[[#This Row],[ID DA PLANILHA]]</f>
        <v>643</v>
      </c>
      <c r="C644" s="293">
        <f>Tabela3[[#This Row],[ANO]]</f>
        <v>2022</v>
      </c>
      <c r="D644" s="293" t="str">
        <f>Tabela3[[#This Row],[SEI]]</f>
        <v>0019779-93.2022.8.16.6000</v>
      </c>
      <c r="E644" s="294" t="str">
        <f>Tabela3[[#This Row],[NOME DO Curso]]</f>
        <v>IV ENCONTRO PARANAENSE DE JUSTIÇA RESTAURATIVA - SALA 02 – Qual o papel do preconceito perante as decisões judiciais – O Mercador de Veneza traz algumas pistas.</v>
      </c>
      <c r="F644" s="294">
        <f>Tabela3[[#This Row],[NENHUMA CLASSIFICAÇÃO COPILOT]]</f>
        <v>0</v>
      </c>
      <c r="G644">
        <f>Tabela3[[#This Row],[Capacitação em Direitos Humanos, Gênero, Raça e Etnia; e em Depoimento Especial" - 0148945-13.2024.8.16.6000]]</f>
        <v>0</v>
      </c>
      <c r="H644" t="str">
        <f>Tabela3[[#This Row],[Justiça Restaurativa - 0148919-15.2024.8.16.6000]]</f>
        <v>SIM</v>
      </c>
      <c r="I644">
        <f>Tabela3[[#This Row],[Capacitação de Facilitadores 0148959-94.2024.8.16.6000]]</f>
        <v>0</v>
      </c>
      <c r="J644">
        <f>Tabela3[[#This Row],[Acessibilidade e Inclusão - 0148938-21.2024.8.16.6000]]</f>
        <v>0</v>
      </c>
      <c r="K644">
        <f>Tabela3[[#This Row],[Política de Prevenção e Enfrentamento do Assédio Moral, do Assédio Sexual e da Discriminação.0148908-83.2024.8.16.6000]]</f>
        <v>0</v>
      </c>
      <c r="L644">
        <f>Tabela3[[#This Row],[SOCIOAMBIENTAL]]</f>
        <v>0</v>
      </c>
      <c r="M644">
        <f>Tabela3[[#This Row],[SUSTENTABILIDADE
https://portal.tjpr.jus.br/portletforms/frm.do?idFormulario=7430
0017859-16.2024.8.16.6000]]</f>
        <v>0</v>
      </c>
      <c r="N644">
        <f>Tabela3[[#This Row],[CURSO PARA MAGISTRADOS]]</f>
        <v>0</v>
      </c>
      <c r="O644">
        <f>Tabela3[[#This Row],[LIVRO DE REGISTRO]]</f>
        <v>0</v>
      </c>
      <c r="P644">
        <f>Tabela3[[#This Row],[DATA DO ULTIMO REGISTRO]]</f>
        <v>45307</v>
      </c>
      <c r="Q644">
        <f>Tabela3[[#This Row],[REG DE INSTRUTORES2]]</f>
        <v>0</v>
      </c>
      <c r="R644">
        <f>Tabela3[[#This Row],[REGISTRO DE INSTRUTORES NO SEI]]</f>
        <v>0</v>
      </c>
      <c r="S644">
        <f>Tabela3[[#This Row],[2021]]</f>
        <v>0</v>
      </c>
      <c r="T644" t="str">
        <f>Tabela3[[#This Row],[2022]]</f>
        <v>ok</v>
      </c>
      <c r="U644">
        <f>Tabela3[[#This Row],[2023]]</f>
        <v>0</v>
      </c>
      <c r="V644">
        <f>Tabela3[[#This Row],[REGISTRO NO SEI/2024]]</f>
        <v>0</v>
      </c>
      <c r="W644">
        <f>Tabela3[[#This Row],[2024]]</f>
        <v>0</v>
      </c>
      <c r="X644">
        <f>Tabela3[[#This Row],[REGISTRO NO SEI/2025]]</f>
        <v>0</v>
      </c>
      <c r="Y644">
        <f>Tabela3[[#This Row],[TOTAL CERTIFICADOS EMITIDOS/2025]]</f>
        <v>0</v>
      </c>
      <c r="Z644">
        <f>Tabela3[[#This Row],[1º trim/2025]]</f>
        <v>0</v>
      </c>
      <c r="AA644">
        <f>Tabela3[[#This Row],[2º trim/2025]]</f>
        <v>0</v>
      </c>
      <c r="AB644">
        <f>Tabela3[[#This Row],[3º trim/2025]]</f>
        <v>0</v>
      </c>
      <c r="AC644">
        <f>Tabela3[[#This Row],[4º trim/2025]]</f>
        <v>0</v>
      </c>
    </row>
    <row r="645" spans="1:29" ht="45" x14ac:dyDescent="0.25">
      <c r="A645" s="293">
        <f>Tabela3[[#This Row],[MODALIDADE]]</f>
        <v>0</v>
      </c>
      <c r="B645" s="293">
        <f>Tabela3[[#This Row],[ID DA PLANILHA]]</f>
        <v>644</v>
      </c>
      <c r="C645" s="293">
        <f>Tabela3[[#This Row],[ANO]]</f>
        <v>2022</v>
      </c>
      <c r="D645" s="293" t="str">
        <f>Tabela3[[#This Row],[SEI]]</f>
        <v>0019779-93.2022.8.16.6000</v>
      </c>
      <c r="E645" s="294" t="str">
        <f>Tabela3[[#This Row],[NOME DO Curso]]</f>
        <v>IV ENCONTRO PARANAENSE DE JUSTIÇA RESTAURATIVA - SALA 02 – Uma injustiça, um despertar de consciência – A Justiça Restaurativa vista na obra Ressureição, de Liev Tólstoi</v>
      </c>
      <c r="F645" s="294">
        <f>Tabela3[[#This Row],[NENHUMA CLASSIFICAÇÃO COPILOT]]</f>
        <v>0</v>
      </c>
      <c r="G645">
        <f>Tabela3[[#This Row],[Capacitação em Direitos Humanos, Gênero, Raça e Etnia; e em Depoimento Especial" - 0148945-13.2024.8.16.6000]]</f>
        <v>0</v>
      </c>
      <c r="H645" t="str">
        <f>Tabela3[[#This Row],[Justiça Restaurativa - 0148919-15.2024.8.16.6000]]</f>
        <v>SIM</v>
      </c>
      <c r="I645">
        <f>Tabela3[[#This Row],[Capacitação de Facilitadores 0148959-94.2024.8.16.6000]]</f>
        <v>0</v>
      </c>
      <c r="J645">
        <f>Tabela3[[#This Row],[Acessibilidade e Inclusão - 0148938-21.2024.8.16.6000]]</f>
        <v>0</v>
      </c>
      <c r="K645">
        <f>Tabela3[[#This Row],[Política de Prevenção e Enfrentamento do Assédio Moral, do Assédio Sexual e da Discriminação.0148908-83.2024.8.16.6000]]</f>
        <v>0</v>
      </c>
      <c r="L645">
        <f>Tabela3[[#This Row],[SOCIOAMBIENTAL]]</f>
        <v>0</v>
      </c>
      <c r="M645">
        <f>Tabela3[[#This Row],[SUSTENTABILIDADE
https://portal.tjpr.jus.br/portletforms/frm.do?idFormulario=7430
0017859-16.2024.8.16.6000]]</f>
        <v>0</v>
      </c>
      <c r="N645">
        <f>Tabela3[[#This Row],[CURSO PARA MAGISTRADOS]]</f>
        <v>0</v>
      </c>
      <c r="O645">
        <f>Tabela3[[#This Row],[LIVRO DE REGISTRO]]</f>
        <v>0</v>
      </c>
      <c r="P645">
        <f>Tabela3[[#This Row],[DATA DO ULTIMO REGISTRO]]</f>
        <v>45307</v>
      </c>
      <c r="Q645">
        <f>Tabela3[[#This Row],[REG DE INSTRUTORES2]]</f>
        <v>0</v>
      </c>
      <c r="R645">
        <f>Tabela3[[#This Row],[REGISTRO DE INSTRUTORES NO SEI]]</f>
        <v>0</v>
      </c>
      <c r="S645">
        <f>Tabela3[[#This Row],[2021]]</f>
        <v>0</v>
      </c>
      <c r="T645" t="str">
        <f>Tabela3[[#This Row],[2022]]</f>
        <v>ok</v>
      </c>
      <c r="U645">
        <f>Tabela3[[#This Row],[2023]]</f>
        <v>0</v>
      </c>
      <c r="V645">
        <f>Tabela3[[#This Row],[REGISTRO NO SEI/2024]]</f>
        <v>0</v>
      </c>
      <c r="W645">
        <f>Tabela3[[#This Row],[2024]]</f>
        <v>0</v>
      </c>
      <c r="X645">
        <f>Tabela3[[#This Row],[REGISTRO NO SEI/2025]]</f>
        <v>0</v>
      </c>
      <c r="Y645">
        <f>Tabela3[[#This Row],[TOTAL CERTIFICADOS EMITIDOS/2025]]</f>
        <v>0</v>
      </c>
      <c r="Z645">
        <f>Tabela3[[#This Row],[1º trim/2025]]</f>
        <v>0</v>
      </c>
      <c r="AA645">
        <f>Tabela3[[#This Row],[2º trim/2025]]</f>
        <v>0</v>
      </c>
      <c r="AB645">
        <f>Tabela3[[#This Row],[3º trim/2025]]</f>
        <v>0</v>
      </c>
      <c r="AC645">
        <f>Tabela3[[#This Row],[4º trim/2025]]</f>
        <v>0</v>
      </c>
    </row>
    <row r="646" spans="1:29" ht="45" x14ac:dyDescent="0.25">
      <c r="A646" s="293">
        <f>Tabela3[[#This Row],[MODALIDADE]]</f>
        <v>0</v>
      </c>
      <c r="B646" s="293">
        <f>Tabela3[[#This Row],[ID DA PLANILHA]]</f>
        <v>645</v>
      </c>
      <c r="C646" s="293">
        <f>Tabela3[[#This Row],[ANO]]</f>
        <v>2022</v>
      </c>
      <c r="D646" s="293" t="str">
        <f>Tabela3[[#This Row],[SEI]]</f>
        <v>0019779-93.2022.8.16.6000</v>
      </c>
      <c r="E646" s="294" t="str">
        <f>Tabela3[[#This Row],[NOME DO Curso]]</f>
        <v>IV ENCONTRO PARANAENSE DE JUSTIÇA RESTAURATIVA - SALA 03 – A culpa e a vergonha como fatores que impedem a responsabilização.Uma conversa sobre Crime e Castigo, de Fiodór Dostoiévski</v>
      </c>
      <c r="F646" s="294">
        <f>Tabela3[[#This Row],[NENHUMA CLASSIFICAÇÃO COPILOT]]</f>
        <v>0</v>
      </c>
      <c r="G646">
        <f>Tabela3[[#This Row],[Capacitação em Direitos Humanos, Gênero, Raça e Etnia; e em Depoimento Especial" - 0148945-13.2024.8.16.6000]]</f>
        <v>0</v>
      </c>
      <c r="H646" t="str">
        <f>Tabela3[[#This Row],[Justiça Restaurativa - 0148919-15.2024.8.16.6000]]</f>
        <v>SIM</v>
      </c>
      <c r="I646">
        <f>Tabela3[[#This Row],[Capacitação de Facilitadores 0148959-94.2024.8.16.6000]]</f>
        <v>0</v>
      </c>
      <c r="J646">
        <f>Tabela3[[#This Row],[Acessibilidade e Inclusão - 0148938-21.2024.8.16.6000]]</f>
        <v>0</v>
      </c>
      <c r="K646">
        <f>Tabela3[[#This Row],[Política de Prevenção e Enfrentamento do Assédio Moral, do Assédio Sexual e da Discriminação.0148908-83.2024.8.16.6000]]</f>
        <v>0</v>
      </c>
      <c r="L646">
        <f>Tabela3[[#This Row],[SOCIOAMBIENTAL]]</f>
        <v>0</v>
      </c>
      <c r="M646">
        <f>Tabela3[[#This Row],[SUSTENTABILIDADE
https://portal.tjpr.jus.br/portletforms/frm.do?idFormulario=7430
0017859-16.2024.8.16.6000]]</f>
        <v>0</v>
      </c>
      <c r="N646">
        <f>Tabela3[[#This Row],[CURSO PARA MAGISTRADOS]]</f>
        <v>0</v>
      </c>
      <c r="O646">
        <f>Tabela3[[#This Row],[LIVRO DE REGISTRO]]</f>
        <v>0</v>
      </c>
      <c r="P646">
        <f>Tabela3[[#This Row],[DATA DO ULTIMO REGISTRO]]</f>
        <v>45307</v>
      </c>
      <c r="Q646">
        <f>Tabela3[[#This Row],[REG DE INSTRUTORES2]]</f>
        <v>0</v>
      </c>
      <c r="R646">
        <f>Tabela3[[#This Row],[REGISTRO DE INSTRUTORES NO SEI]]</f>
        <v>0</v>
      </c>
      <c r="S646">
        <f>Tabela3[[#This Row],[2021]]</f>
        <v>0</v>
      </c>
      <c r="T646" t="str">
        <f>Tabela3[[#This Row],[2022]]</f>
        <v>ok</v>
      </c>
      <c r="U646">
        <f>Tabela3[[#This Row],[2023]]</f>
        <v>0</v>
      </c>
      <c r="V646">
        <f>Tabela3[[#This Row],[REGISTRO NO SEI/2024]]</f>
        <v>0</v>
      </c>
      <c r="W646">
        <f>Tabela3[[#This Row],[2024]]</f>
        <v>0</v>
      </c>
      <c r="X646">
        <f>Tabela3[[#This Row],[REGISTRO NO SEI/2025]]</f>
        <v>0</v>
      </c>
      <c r="Y646">
        <f>Tabela3[[#This Row],[TOTAL CERTIFICADOS EMITIDOS/2025]]</f>
        <v>0</v>
      </c>
      <c r="Z646">
        <f>Tabela3[[#This Row],[1º trim/2025]]</f>
        <v>0</v>
      </c>
      <c r="AA646">
        <f>Tabela3[[#This Row],[2º trim/2025]]</f>
        <v>0</v>
      </c>
      <c r="AB646">
        <f>Tabela3[[#This Row],[3º trim/2025]]</f>
        <v>0</v>
      </c>
      <c r="AC646">
        <f>Tabela3[[#This Row],[4º trim/2025]]</f>
        <v>0</v>
      </c>
    </row>
    <row r="647" spans="1:29" ht="30" x14ac:dyDescent="0.25">
      <c r="A647" s="293">
        <f>Tabela3[[#This Row],[MODALIDADE]]</f>
        <v>0</v>
      </c>
      <c r="B647" s="293">
        <f>Tabela3[[#This Row],[ID DA PLANILHA]]</f>
        <v>646</v>
      </c>
      <c r="C647" s="293">
        <f>Tabela3[[#This Row],[ANO]]</f>
        <v>2022</v>
      </c>
      <c r="D647" s="293" t="str">
        <f>Tabela3[[#This Row],[SEI]]</f>
        <v>0019779-93.2022.8.16.6000</v>
      </c>
      <c r="E647" s="294" t="str">
        <f>Tabela3[[#This Row],[NOME DO Curso]]</f>
        <v>IV ENCONTRO PARANAENSE DE JUSTIÇA RESTAURATIVA - SALA 03 - Custódia Restaurativa</v>
      </c>
      <c r="F647" s="294">
        <f>Tabela3[[#This Row],[NENHUMA CLASSIFICAÇÃO COPILOT]]</f>
        <v>0</v>
      </c>
      <c r="G647">
        <f>Tabela3[[#This Row],[Capacitação em Direitos Humanos, Gênero, Raça e Etnia; e em Depoimento Especial" - 0148945-13.2024.8.16.6000]]</f>
        <v>0</v>
      </c>
      <c r="H647" t="str">
        <f>Tabela3[[#This Row],[Justiça Restaurativa - 0148919-15.2024.8.16.6000]]</f>
        <v>SIM</v>
      </c>
      <c r="I647">
        <f>Tabela3[[#This Row],[Capacitação de Facilitadores 0148959-94.2024.8.16.6000]]</f>
        <v>0</v>
      </c>
      <c r="J647">
        <f>Tabela3[[#This Row],[Acessibilidade e Inclusão - 0148938-21.2024.8.16.6000]]</f>
        <v>0</v>
      </c>
      <c r="K647">
        <f>Tabela3[[#This Row],[Política de Prevenção e Enfrentamento do Assédio Moral, do Assédio Sexual e da Discriminação.0148908-83.2024.8.16.6000]]</f>
        <v>0</v>
      </c>
      <c r="L647">
        <f>Tabela3[[#This Row],[SOCIOAMBIENTAL]]</f>
        <v>0</v>
      </c>
      <c r="M647">
        <f>Tabela3[[#This Row],[SUSTENTABILIDADE
https://portal.tjpr.jus.br/portletforms/frm.do?idFormulario=7430
0017859-16.2024.8.16.6000]]</f>
        <v>0</v>
      </c>
      <c r="N647">
        <f>Tabela3[[#This Row],[CURSO PARA MAGISTRADOS]]</f>
        <v>0</v>
      </c>
      <c r="O647">
        <f>Tabela3[[#This Row],[LIVRO DE REGISTRO]]</f>
        <v>0</v>
      </c>
      <c r="P647">
        <f>Tabela3[[#This Row],[DATA DO ULTIMO REGISTRO]]</f>
        <v>45307</v>
      </c>
      <c r="Q647">
        <f>Tabela3[[#This Row],[REG DE INSTRUTORES2]]</f>
        <v>0</v>
      </c>
      <c r="R647">
        <f>Tabela3[[#This Row],[REGISTRO DE INSTRUTORES NO SEI]]</f>
        <v>0</v>
      </c>
      <c r="S647">
        <f>Tabela3[[#This Row],[2021]]</f>
        <v>0</v>
      </c>
      <c r="T647" t="str">
        <f>Tabela3[[#This Row],[2022]]</f>
        <v>ok</v>
      </c>
      <c r="U647">
        <f>Tabela3[[#This Row],[2023]]</f>
        <v>0</v>
      </c>
      <c r="V647">
        <f>Tabela3[[#This Row],[REGISTRO NO SEI/2024]]</f>
        <v>0</v>
      </c>
      <c r="W647">
        <f>Tabela3[[#This Row],[2024]]</f>
        <v>0</v>
      </c>
      <c r="X647">
        <f>Tabela3[[#This Row],[REGISTRO NO SEI/2025]]</f>
        <v>0</v>
      </c>
      <c r="Y647">
        <f>Tabela3[[#This Row],[TOTAL CERTIFICADOS EMITIDOS/2025]]</f>
        <v>0</v>
      </c>
      <c r="Z647">
        <f>Tabela3[[#This Row],[1º trim/2025]]</f>
        <v>0</v>
      </c>
      <c r="AA647">
        <f>Tabela3[[#This Row],[2º trim/2025]]</f>
        <v>0</v>
      </c>
      <c r="AB647">
        <f>Tabela3[[#This Row],[3º trim/2025]]</f>
        <v>0</v>
      </c>
      <c r="AC647">
        <f>Tabela3[[#This Row],[4º trim/2025]]</f>
        <v>0</v>
      </c>
    </row>
    <row r="648" spans="1:29" ht="30" x14ac:dyDescent="0.25">
      <c r="A648" s="293">
        <f>Tabela3[[#This Row],[MODALIDADE]]</f>
        <v>0</v>
      </c>
      <c r="B648" s="293">
        <f>Tabela3[[#This Row],[ID DA PLANILHA]]</f>
        <v>647</v>
      </c>
      <c r="C648" s="293">
        <f>Tabela3[[#This Row],[ANO]]</f>
        <v>2022</v>
      </c>
      <c r="D648" s="293" t="str">
        <f>Tabela3[[#This Row],[SEI]]</f>
        <v>0019779-93.2022.8.16.6000</v>
      </c>
      <c r="E648" s="294" t="str">
        <f>Tabela3[[#This Row],[NOME DO Curso]]</f>
        <v>IV ENCONTRO PARANAENSE DE JUSTIÇA RESTAURATIVA - SALA 03 – Custódia Restaurativa</v>
      </c>
      <c r="F648" s="294">
        <f>Tabela3[[#This Row],[NENHUMA CLASSIFICAÇÃO COPILOT]]</f>
        <v>0</v>
      </c>
      <c r="G648">
        <f>Tabela3[[#This Row],[Capacitação em Direitos Humanos, Gênero, Raça e Etnia; e em Depoimento Especial" - 0148945-13.2024.8.16.6000]]</f>
        <v>0</v>
      </c>
      <c r="H648" t="str">
        <f>Tabela3[[#This Row],[Justiça Restaurativa - 0148919-15.2024.8.16.6000]]</f>
        <v>SIM</v>
      </c>
      <c r="I648">
        <f>Tabela3[[#This Row],[Capacitação de Facilitadores 0148959-94.2024.8.16.6000]]</f>
        <v>0</v>
      </c>
      <c r="J648">
        <f>Tabela3[[#This Row],[Acessibilidade e Inclusão - 0148938-21.2024.8.16.6000]]</f>
        <v>0</v>
      </c>
      <c r="K648">
        <f>Tabela3[[#This Row],[Política de Prevenção e Enfrentamento do Assédio Moral, do Assédio Sexual e da Discriminação.0148908-83.2024.8.16.6000]]</f>
        <v>0</v>
      </c>
      <c r="L648">
        <f>Tabela3[[#This Row],[SOCIOAMBIENTAL]]</f>
        <v>0</v>
      </c>
      <c r="M648">
        <f>Tabela3[[#This Row],[SUSTENTABILIDADE
https://portal.tjpr.jus.br/portletforms/frm.do?idFormulario=7430
0017859-16.2024.8.16.6000]]</f>
        <v>0</v>
      </c>
      <c r="N648">
        <f>Tabela3[[#This Row],[CURSO PARA MAGISTRADOS]]</f>
        <v>0</v>
      </c>
      <c r="O648">
        <f>Tabela3[[#This Row],[LIVRO DE REGISTRO]]</f>
        <v>0</v>
      </c>
      <c r="P648">
        <f>Tabela3[[#This Row],[DATA DO ULTIMO REGISTRO]]</f>
        <v>45307</v>
      </c>
      <c r="Q648">
        <f>Tabela3[[#This Row],[REG DE INSTRUTORES2]]</f>
        <v>0</v>
      </c>
      <c r="R648">
        <f>Tabela3[[#This Row],[REGISTRO DE INSTRUTORES NO SEI]]</f>
        <v>0</v>
      </c>
      <c r="S648">
        <f>Tabela3[[#This Row],[2021]]</f>
        <v>0</v>
      </c>
      <c r="T648" t="str">
        <f>Tabela3[[#This Row],[2022]]</f>
        <v>ok</v>
      </c>
      <c r="U648">
        <f>Tabela3[[#This Row],[2023]]</f>
        <v>0</v>
      </c>
      <c r="V648">
        <f>Tabela3[[#This Row],[REGISTRO NO SEI/2024]]</f>
        <v>0</v>
      </c>
      <c r="W648">
        <f>Tabela3[[#This Row],[2024]]</f>
        <v>0</v>
      </c>
      <c r="X648">
        <f>Tabela3[[#This Row],[REGISTRO NO SEI/2025]]</f>
        <v>0</v>
      </c>
      <c r="Y648">
        <f>Tabela3[[#This Row],[TOTAL CERTIFICADOS EMITIDOS/2025]]</f>
        <v>0</v>
      </c>
      <c r="Z648">
        <f>Tabela3[[#This Row],[1º trim/2025]]</f>
        <v>0</v>
      </c>
      <c r="AA648">
        <f>Tabela3[[#This Row],[2º trim/2025]]</f>
        <v>0</v>
      </c>
      <c r="AB648">
        <f>Tabela3[[#This Row],[3º trim/2025]]</f>
        <v>0</v>
      </c>
      <c r="AC648">
        <f>Tabela3[[#This Row],[4º trim/2025]]</f>
        <v>0</v>
      </c>
    </row>
    <row r="649" spans="1:29" ht="45" x14ac:dyDescent="0.25">
      <c r="A649" s="293">
        <f>Tabela3[[#This Row],[MODALIDADE]]</f>
        <v>0</v>
      </c>
      <c r="B649" s="293">
        <f>Tabela3[[#This Row],[ID DA PLANILHA]]</f>
        <v>648</v>
      </c>
      <c r="C649" s="293">
        <f>Tabela3[[#This Row],[ANO]]</f>
        <v>2022</v>
      </c>
      <c r="D649" s="293" t="str">
        <f>Tabela3[[#This Row],[SEI]]</f>
        <v>0019779-93.2022.8.16.6000</v>
      </c>
      <c r="E649" s="294" t="str">
        <f>Tabela3[[#This Row],[NOME DO Curso]]</f>
        <v>IV ENCONTRO PARANAENSE DE JUSTIÇA RESTAURATIVA - SALA 03 – Existe possibilidade de responsabilização, para além da pena?Resposta em Os miseráveis, de Victor Hugo</v>
      </c>
      <c r="F649" s="294">
        <f>Tabela3[[#This Row],[NENHUMA CLASSIFICAÇÃO COPILOT]]</f>
        <v>0</v>
      </c>
      <c r="G649">
        <f>Tabela3[[#This Row],[Capacitação em Direitos Humanos, Gênero, Raça e Etnia; e em Depoimento Especial" - 0148945-13.2024.8.16.6000]]</f>
        <v>0</v>
      </c>
      <c r="H649" t="str">
        <f>Tabela3[[#This Row],[Justiça Restaurativa - 0148919-15.2024.8.16.6000]]</f>
        <v>SIM</v>
      </c>
      <c r="I649">
        <f>Tabela3[[#This Row],[Capacitação de Facilitadores 0148959-94.2024.8.16.6000]]</f>
        <v>0</v>
      </c>
      <c r="J649">
        <f>Tabela3[[#This Row],[Acessibilidade e Inclusão - 0148938-21.2024.8.16.6000]]</f>
        <v>0</v>
      </c>
      <c r="K649">
        <f>Tabela3[[#This Row],[Política de Prevenção e Enfrentamento do Assédio Moral, do Assédio Sexual e da Discriminação.0148908-83.2024.8.16.6000]]</f>
        <v>0</v>
      </c>
      <c r="L649">
        <f>Tabela3[[#This Row],[SOCIOAMBIENTAL]]</f>
        <v>0</v>
      </c>
      <c r="M649">
        <f>Tabela3[[#This Row],[SUSTENTABILIDADE
https://portal.tjpr.jus.br/portletforms/frm.do?idFormulario=7430
0017859-16.2024.8.16.6000]]</f>
        <v>0</v>
      </c>
      <c r="N649">
        <f>Tabela3[[#This Row],[CURSO PARA MAGISTRADOS]]</f>
        <v>0</v>
      </c>
      <c r="O649">
        <f>Tabela3[[#This Row],[LIVRO DE REGISTRO]]</f>
        <v>0</v>
      </c>
      <c r="P649">
        <f>Tabela3[[#This Row],[DATA DO ULTIMO REGISTRO]]</f>
        <v>45307</v>
      </c>
      <c r="Q649">
        <f>Tabela3[[#This Row],[REG DE INSTRUTORES2]]</f>
        <v>0</v>
      </c>
      <c r="R649">
        <f>Tabela3[[#This Row],[REGISTRO DE INSTRUTORES NO SEI]]</f>
        <v>0</v>
      </c>
      <c r="S649">
        <f>Tabela3[[#This Row],[2021]]</f>
        <v>0</v>
      </c>
      <c r="T649" t="str">
        <f>Tabela3[[#This Row],[2022]]</f>
        <v>ok</v>
      </c>
      <c r="U649">
        <f>Tabela3[[#This Row],[2023]]</f>
        <v>0</v>
      </c>
      <c r="V649">
        <f>Tabela3[[#This Row],[REGISTRO NO SEI/2024]]</f>
        <v>0</v>
      </c>
      <c r="W649">
        <f>Tabela3[[#This Row],[2024]]</f>
        <v>0</v>
      </c>
      <c r="X649">
        <f>Tabela3[[#This Row],[REGISTRO NO SEI/2025]]</f>
        <v>0</v>
      </c>
      <c r="Y649">
        <f>Tabela3[[#This Row],[TOTAL CERTIFICADOS EMITIDOS/2025]]</f>
        <v>0</v>
      </c>
      <c r="Z649">
        <f>Tabela3[[#This Row],[1º trim/2025]]</f>
        <v>0</v>
      </c>
      <c r="AA649">
        <f>Tabela3[[#This Row],[2º trim/2025]]</f>
        <v>0</v>
      </c>
      <c r="AB649">
        <f>Tabela3[[#This Row],[3º trim/2025]]</f>
        <v>0</v>
      </c>
      <c r="AC649">
        <f>Tabela3[[#This Row],[4º trim/2025]]</f>
        <v>0</v>
      </c>
    </row>
    <row r="650" spans="1:29" ht="45" x14ac:dyDescent="0.25">
      <c r="A650" s="293">
        <f>Tabela3[[#This Row],[MODALIDADE]]</f>
        <v>0</v>
      </c>
      <c r="B650" s="293">
        <f>Tabela3[[#This Row],[ID DA PLANILHA]]</f>
        <v>649</v>
      </c>
      <c r="C650" s="293">
        <f>Tabela3[[#This Row],[ANO]]</f>
        <v>2022</v>
      </c>
      <c r="D650" s="293" t="str">
        <f>Tabela3[[#This Row],[SEI]]</f>
        <v>0019779-93.2022.8.16.6000</v>
      </c>
      <c r="E650" s="294" t="str">
        <f>Tabela3[[#This Row],[NOME DO Curso]]</f>
        <v>IV ENCONTRO PARANAENSE DE JUSTIÇA RESTAURATIVA - SALA 04 – As experiências empíricas do trabalho com JR nas escolas, envolvendo assuntos sensíveis como Bullying e Ideação Suicida</v>
      </c>
      <c r="F650" s="294">
        <f>Tabela3[[#This Row],[NENHUMA CLASSIFICAÇÃO COPILOT]]</f>
        <v>0</v>
      </c>
      <c r="G650">
        <f>Tabela3[[#This Row],[Capacitação em Direitos Humanos, Gênero, Raça e Etnia; e em Depoimento Especial" - 0148945-13.2024.8.16.6000]]</f>
        <v>0</v>
      </c>
      <c r="H650" t="str">
        <f>Tabela3[[#This Row],[Justiça Restaurativa - 0148919-15.2024.8.16.6000]]</f>
        <v>SIM</v>
      </c>
      <c r="I650">
        <f>Tabela3[[#This Row],[Capacitação de Facilitadores 0148959-94.2024.8.16.6000]]</f>
        <v>0</v>
      </c>
      <c r="J650">
        <f>Tabela3[[#This Row],[Acessibilidade e Inclusão - 0148938-21.2024.8.16.6000]]</f>
        <v>0</v>
      </c>
      <c r="K650">
        <f>Tabela3[[#This Row],[Política de Prevenção e Enfrentamento do Assédio Moral, do Assédio Sexual e da Discriminação.0148908-83.2024.8.16.6000]]</f>
        <v>0</v>
      </c>
      <c r="L650">
        <f>Tabela3[[#This Row],[SOCIOAMBIENTAL]]</f>
        <v>0</v>
      </c>
      <c r="M650">
        <f>Tabela3[[#This Row],[SUSTENTABILIDADE
https://portal.tjpr.jus.br/portletforms/frm.do?idFormulario=7430
0017859-16.2024.8.16.6000]]</f>
        <v>0</v>
      </c>
      <c r="N650">
        <f>Tabela3[[#This Row],[CURSO PARA MAGISTRADOS]]</f>
        <v>0</v>
      </c>
      <c r="O650">
        <f>Tabela3[[#This Row],[LIVRO DE REGISTRO]]</f>
        <v>0</v>
      </c>
      <c r="P650">
        <f>Tabela3[[#This Row],[DATA DO ULTIMO REGISTRO]]</f>
        <v>45307</v>
      </c>
      <c r="Q650">
        <f>Tabela3[[#This Row],[REG DE INSTRUTORES2]]</f>
        <v>0</v>
      </c>
      <c r="R650">
        <f>Tabela3[[#This Row],[REGISTRO DE INSTRUTORES NO SEI]]</f>
        <v>0</v>
      </c>
      <c r="S650">
        <f>Tabela3[[#This Row],[2021]]</f>
        <v>0</v>
      </c>
      <c r="T650" t="str">
        <f>Tabela3[[#This Row],[2022]]</f>
        <v>ok</v>
      </c>
      <c r="U650">
        <f>Tabela3[[#This Row],[2023]]</f>
        <v>0</v>
      </c>
      <c r="V650">
        <f>Tabela3[[#This Row],[REGISTRO NO SEI/2024]]</f>
        <v>0</v>
      </c>
      <c r="W650">
        <f>Tabela3[[#This Row],[2024]]</f>
        <v>0</v>
      </c>
      <c r="X650">
        <f>Tabela3[[#This Row],[REGISTRO NO SEI/2025]]</f>
        <v>0</v>
      </c>
      <c r="Y650">
        <f>Tabela3[[#This Row],[TOTAL CERTIFICADOS EMITIDOS/2025]]</f>
        <v>0</v>
      </c>
      <c r="Z650">
        <f>Tabela3[[#This Row],[1º trim/2025]]</f>
        <v>0</v>
      </c>
      <c r="AA650">
        <f>Tabela3[[#This Row],[2º trim/2025]]</f>
        <v>0</v>
      </c>
      <c r="AB650">
        <f>Tabela3[[#This Row],[3º trim/2025]]</f>
        <v>0</v>
      </c>
      <c r="AC650">
        <f>Tabela3[[#This Row],[4º trim/2025]]</f>
        <v>0</v>
      </c>
    </row>
    <row r="651" spans="1:29" ht="45" x14ac:dyDescent="0.25">
      <c r="A651" s="293">
        <f>Tabela3[[#This Row],[MODALIDADE]]</f>
        <v>0</v>
      </c>
      <c r="B651" s="293">
        <f>Tabela3[[#This Row],[ID DA PLANILHA]]</f>
        <v>650</v>
      </c>
      <c r="C651" s="293">
        <f>Tabela3[[#This Row],[ANO]]</f>
        <v>2022</v>
      </c>
      <c r="D651" s="293" t="str">
        <f>Tabela3[[#This Row],[SEI]]</f>
        <v>0019779-93.2022.8.16.6000</v>
      </c>
      <c r="E651" s="294" t="str">
        <f>Tabela3[[#This Row],[NOME DO Curso]]</f>
        <v>IV ENCONTRO PARANAENSE DE JUSTIÇA RESTAURATIVA - SALA 04 – É possível combinar Justiça com misericórdia? Para João Grilo, aquela é filha dessa. O auto da compadecida, de Ariano Suassuna</v>
      </c>
      <c r="F651" s="294">
        <f>Tabela3[[#This Row],[NENHUMA CLASSIFICAÇÃO COPILOT]]</f>
        <v>0</v>
      </c>
      <c r="G651">
        <f>Tabela3[[#This Row],[Capacitação em Direitos Humanos, Gênero, Raça e Etnia; e em Depoimento Especial" - 0148945-13.2024.8.16.6000]]</f>
        <v>0</v>
      </c>
      <c r="H651" t="str">
        <f>Tabela3[[#This Row],[Justiça Restaurativa - 0148919-15.2024.8.16.6000]]</f>
        <v>SIM</v>
      </c>
      <c r="I651">
        <f>Tabela3[[#This Row],[Capacitação de Facilitadores 0148959-94.2024.8.16.6000]]</f>
        <v>0</v>
      </c>
      <c r="J651">
        <f>Tabela3[[#This Row],[Acessibilidade e Inclusão - 0148938-21.2024.8.16.6000]]</f>
        <v>0</v>
      </c>
      <c r="K651">
        <f>Tabela3[[#This Row],[Política de Prevenção e Enfrentamento do Assédio Moral, do Assédio Sexual e da Discriminação.0148908-83.2024.8.16.6000]]</f>
        <v>0</v>
      </c>
      <c r="L651">
        <f>Tabela3[[#This Row],[SOCIOAMBIENTAL]]</f>
        <v>0</v>
      </c>
      <c r="M651">
        <f>Tabela3[[#This Row],[SUSTENTABILIDADE
https://portal.tjpr.jus.br/portletforms/frm.do?idFormulario=7430
0017859-16.2024.8.16.6000]]</f>
        <v>0</v>
      </c>
      <c r="N651">
        <f>Tabela3[[#This Row],[CURSO PARA MAGISTRADOS]]</f>
        <v>0</v>
      </c>
      <c r="O651">
        <f>Tabela3[[#This Row],[LIVRO DE REGISTRO]]</f>
        <v>0</v>
      </c>
      <c r="P651">
        <f>Tabela3[[#This Row],[DATA DO ULTIMO REGISTRO]]</f>
        <v>45307</v>
      </c>
      <c r="Q651">
        <f>Tabela3[[#This Row],[REG DE INSTRUTORES2]]</f>
        <v>0</v>
      </c>
      <c r="R651">
        <f>Tabela3[[#This Row],[REGISTRO DE INSTRUTORES NO SEI]]</f>
        <v>0</v>
      </c>
      <c r="S651">
        <f>Tabela3[[#This Row],[2021]]</f>
        <v>0</v>
      </c>
      <c r="T651" t="str">
        <f>Tabela3[[#This Row],[2022]]</f>
        <v>ok</v>
      </c>
      <c r="U651">
        <f>Tabela3[[#This Row],[2023]]</f>
        <v>0</v>
      </c>
      <c r="V651">
        <f>Tabela3[[#This Row],[REGISTRO NO SEI/2024]]</f>
        <v>0</v>
      </c>
      <c r="W651">
        <f>Tabela3[[#This Row],[2024]]</f>
        <v>0</v>
      </c>
      <c r="X651">
        <f>Tabela3[[#This Row],[REGISTRO NO SEI/2025]]</f>
        <v>0</v>
      </c>
      <c r="Y651">
        <f>Tabela3[[#This Row],[TOTAL CERTIFICADOS EMITIDOS/2025]]</f>
        <v>0</v>
      </c>
      <c r="Z651">
        <f>Tabela3[[#This Row],[1º trim/2025]]</f>
        <v>0</v>
      </c>
      <c r="AA651">
        <f>Tabela3[[#This Row],[2º trim/2025]]</f>
        <v>0</v>
      </c>
      <c r="AB651">
        <f>Tabela3[[#This Row],[3º trim/2025]]</f>
        <v>0</v>
      </c>
      <c r="AC651">
        <f>Tabela3[[#This Row],[4º trim/2025]]</f>
        <v>0</v>
      </c>
    </row>
    <row r="652" spans="1:29" ht="30" x14ac:dyDescent="0.25">
      <c r="A652" s="293">
        <f>Tabela3[[#This Row],[MODALIDADE]]</f>
        <v>0</v>
      </c>
      <c r="B652" s="293">
        <f>Tabela3[[#This Row],[ID DA PLANILHA]]</f>
        <v>651</v>
      </c>
      <c r="C652" s="293">
        <f>Tabela3[[#This Row],[ANO]]</f>
        <v>2022</v>
      </c>
      <c r="D652" s="293" t="str">
        <f>Tabela3[[#This Row],[SEI]]</f>
        <v>0019779-93.2022.8.16.6000</v>
      </c>
      <c r="E652" s="294" t="str">
        <f>Tabela3[[#This Row],[NOME DO Curso]]</f>
        <v>IV ENCONTRO PARANAENSE DE JUSTIÇA RESTAURATIVA - SALA 04 - Projeto Corre em Família</v>
      </c>
      <c r="F652" s="294">
        <f>Tabela3[[#This Row],[NENHUMA CLASSIFICAÇÃO COPILOT]]</f>
        <v>0</v>
      </c>
      <c r="G652">
        <f>Tabela3[[#This Row],[Capacitação em Direitos Humanos, Gênero, Raça e Etnia; e em Depoimento Especial" - 0148945-13.2024.8.16.6000]]</f>
        <v>0</v>
      </c>
      <c r="H652" t="str">
        <f>Tabela3[[#This Row],[Justiça Restaurativa - 0148919-15.2024.8.16.6000]]</f>
        <v>SIM</v>
      </c>
      <c r="I652">
        <f>Tabela3[[#This Row],[Capacitação de Facilitadores 0148959-94.2024.8.16.6000]]</f>
        <v>0</v>
      </c>
      <c r="J652">
        <f>Tabela3[[#This Row],[Acessibilidade e Inclusão - 0148938-21.2024.8.16.6000]]</f>
        <v>0</v>
      </c>
      <c r="K652">
        <f>Tabela3[[#This Row],[Política de Prevenção e Enfrentamento do Assédio Moral, do Assédio Sexual e da Discriminação.0148908-83.2024.8.16.6000]]</f>
        <v>0</v>
      </c>
      <c r="L652">
        <f>Tabela3[[#This Row],[SOCIOAMBIENTAL]]</f>
        <v>0</v>
      </c>
      <c r="M652">
        <f>Tabela3[[#This Row],[SUSTENTABILIDADE
https://portal.tjpr.jus.br/portletforms/frm.do?idFormulario=7430
0017859-16.2024.8.16.6000]]</f>
        <v>0</v>
      </c>
      <c r="N652">
        <f>Tabela3[[#This Row],[CURSO PARA MAGISTRADOS]]</f>
        <v>0</v>
      </c>
      <c r="O652">
        <f>Tabela3[[#This Row],[LIVRO DE REGISTRO]]</f>
        <v>0</v>
      </c>
      <c r="P652">
        <f>Tabela3[[#This Row],[DATA DO ULTIMO REGISTRO]]</f>
        <v>45307</v>
      </c>
      <c r="Q652">
        <f>Tabela3[[#This Row],[REG DE INSTRUTORES2]]</f>
        <v>0</v>
      </c>
      <c r="R652">
        <f>Tabela3[[#This Row],[REGISTRO DE INSTRUTORES NO SEI]]</f>
        <v>0</v>
      </c>
      <c r="S652">
        <f>Tabela3[[#This Row],[2021]]</f>
        <v>0</v>
      </c>
      <c r="T652" t="str">
        <f>Tabela3[[#This Row],[2022]]</f>
        <v>ok</v>
      </c>
      <c r="U652">
        <f>Tabela3[[#This Row],[2023]]</f>
        <v>0</v>
      </c>
      <c r="V652">
        <f>Tabela3[[#This Row],[REGISTRO NO SEI/2024]]</f>
        <v>0</v>
      </c>
      <c r="W652">
        <f>Tabela3[[#This Row],[2024]]</f>
        <v>0</v>
      </c>
      <c r="X652">
        <f>Tabela3[[#This Row],[REGISTRO NO SEI/2025]]</f>
        <v>0</v>
      </c>
      <c r="Y652">
        <f>Tabela3[[#This Row],[TOTAL CERTIFICADOS EMITIDOS/2025]]</f>
        <v>0</v>
      </c>
      <c r="Z652">
        <f>Tabela3[[#This Row],[1º trim/2025]]</f>
        <v>0</v>
      </c>
      <c r="AA652">
        <f>Tabela3[[#This Row],[2º trim/2025]]</f>
        <v>0</v>
      </c>
      <c r="AB652">
        <f>Tabela3[[#This Row],[3º trim/2025]]</f>
        <v>0</v>
      </c>
      <c r="AC652">
        <f>Tabela3[[#This Row],[4º trim/2025]]</f>
        <v>0</v>
      </c>
    </row>
    <row r="653" spans="1:29" ht="30" x14ac:dyDescent="0.25">
      <c r="A653" s="293">
        <f>Tabela3[[#This Row],[MODALIDADE]]</f>
        <v>0</v>
      </c>
      <c r="B653" s="293">
        <f>Tabela3[[#This Row],[ID DA PLANILHA]]</f>
        <v>652</v>
      </c>
      <c r="C653" s="293">
        <f>Tabela3[[#This Row],[ANO]]</f>
        <v>2022</v>
      </c>
      <c r="D653" s="293" t="str">
        <f>Tabela3[[#This Row],[SEI]]</f>
        <v>0019779-93.2022.8.16.6000</v>
      </c>
      <c r="E653" s="294" t="str">
        <f>Tabela3[[#This Row],[NOME DO Curso]]</f>
        <v>IV ENCONTRO PARANAENSE DE JUSTIÇA RESTAURATIVA - SALA 05 – CEMSU CURITIBA</v>
      </c>
      <c r="F653" s="294">
        <f>Tabela3[[#This Row],[NENHUMA CLASSIFICAÇÃO COPILOT]]</f>
        <v>0</v>
      </c>
      <c r="G653">
        <f>Tabela3[[#This Row],[Capacitação em Direitos Humanos, Gênero, Raça e Etnia; e em Depoimento Especial" - 0148945-13.2024.8.16.6000]]</f>
        <v>0</v>
      </c>
      <c r="H653" t="str">
        <f>Tabela3[[#This Row],[Justiça Restaurativa - 0148919-15.2024.8.16.6000]]</f>
        <v>SIM</v>
      </c>
      <c r="I653">
        <f>Tabela3[[#This Row],[Capacitação de Facilitadores 0148959-94.2024.8.16.6000]]</f>
        <v>0</v>
      </c>
      <c r="J653">
        <f>Tabela3[[#This Row],[Acessibilidade e Inclusão - 0148938-21.2024.8.16.6000]]</f>
        <v>0</v>
      </c>
      <c r="K653">
        <f>Tabela3[[#This Row],[Política de Prevenção e Enfrentamento do Assédio Moral, do Assédio Sexual e da Discriminação.0148908-83.2024.8.16.6000]]</f>
        <v>0</v>
      </c>
      <c r="L653">
        <f>Tabela3[[#This Row],[SOCIOAMBIENTAL]]</f>
        <v>0</v>
      </c>
      <c r="M653">
        <f>Tabela3[[#This Row],[SUSTENTABILIDADE
https://portal.tjpr.jus.br/portletforms/frm.do?idFormulario=7430
0017859-16.2024.8.16.6000]]</f>
        <v>0</v>
      </c>
      <c r="N653">
        <f>Tabela3[[#This Row],[CURSO PARA MAGISTRADOS]]</f>
        <v>0</v>
      </c>
      <c r="O653">
        <f>Tabela3[[#This Row],[LIVRO DE REGISTRO]]</f>
        <v>0</v>
      </c>
      <c r="P653">
        <f>Tabela3[[#This Row],[DATA DO ULTIMO REGISTRO]]</f>
        <v>45307</v>
      </c>
      <c r="Q653">
        <f>Tabela3[[#This Row],[REG DE INSTRUTORES2]]</f>
        <v>0</v>
      </c>
      <c r="R653">
        <f>Tabela3[[#This Row],[REGISTRO DE INSTRUTORES NO SEI]]</f>
        <v>0</v>
      </c>
      <c r="S653">
        <f>Tabela3[[#This Row],[2021]]</f>
        <v>0</v>
      </c>
      <c r="T653" t="str">
        <f>Tabela3[[#This Row],[2022]]</f>
        <v>ok</v>
      </c>
      <c r="U653">
        <f>Tabela3[[#This Row],[2023]]</f>
        <v>0</v>
      </c>
      <c r="V653">
        <f>Tabela3[[#This Row],[REGISTRO NO SEI/2024]]</f>
        <v>0</v>
      </c>
      <c r="W653">
        <f>Tabela3[[#This Row],[2024]]</f>
        <v>0</v>
      </c>
      <c r="X653">
        <f>Tabela3[[#This Row],[REGISTRO NO SEI/2025]]</f>
        <v>0</v>
      </c>
      <c r="Y653">
        <f>Tabela3[[#This Row],[TOTAL CERTIFICADOS EMITIDOS/2025]]</f>
        <v>0</v>
      </c>
      <c r="Z653">
        <f>Tabela3[[#This Row],[1º trim/2025]]</f>
        <v>0</v>
      </c>
      <c r="AA653">
        <f>Tabela3[[#This Row],[2º trim/2025]]</f>
        <v>0</v>
      </c>
      <c r="AB653">
        <f>Tabela3[[#This Row],[3º trim/2025]]</f>
        <v>0</v>
      </c>
      <c r="AC653">
        <f>Tabela3[[#This Row],[4º trim/2025]]</f>
        <v>0</v>
      </c>
    </row>
    <row r="654" spans="1:29" ht="30" x14ac:dyDescent="0.25">
      <c r="A654" s="293">
        <f>Tabela3[[#This Row],[MODALIDADE]]</f>
        <v>0</v>
      </c>
      <c r="B654" s="293">
        <f>Tabela3[[#This Row],[ID DA PLANILHA]]</f>
        <v>653</v>
      </c>
      <c r="C654" s="293">
        <f>Tabela3[[#This Row],[ANO]]</f>
        <v>2022</v>
      </c>
      <c r="D654" s="293" t="str">
        <f>Tabela3[[#This Row],[SEI]]</f>
        <v>0019779-93.2022.8.16.6000</v>
      </c>
      <c r="E654" s="294" t="str">
        <f>Tabela3[[#This Row],[NOME DO Curso]]</f>
        <v>IV ENCONTRO PARANAENSE DE JUSTIÇA RESTAURATIVA - SALA 05 – Experiências em Justiça Restaurativa da Vara da Infância e juventude de Toledo</v>
      </c>
      <c r="F654" s="294">
        <f>Tabela3[[#This Row],[NENHUMA CLASSIFICAÇÃO COPILOT]]</f>
        <v>0</v>
      </c>
      <c r="G654">
        <f>Tabela3[[#This Row],[Capacitação em Direitos Humanos, Gênero, Raça e Etnia; e em Depoimento Especial" - 0148945-13.2024.8.16.6000]]</f>
        <v>0</v>
      </c>
      <c r="H654" t="str">
        <f>Tabela3[[#This Row],[Justiça Restaurativa - 0148919-15.2024.8.16.6000]]</f>
        <v>SIM</v>
      </c>
      <c r="I654">
        <f>Tabela3[[#This Row],[Capacitação de Facilitadores 0148959-94.2024.8.16.6000]]</f>
        <v>0</v>
      </c>
      <c r="J654">
        <f>Tabela3[[#This Row],[Acessibilidade e Inclusão - 0148938-21.2024.8.16.6000]]</f>
        <v>0</v>
      </c>
      <c r="K654">
        <f>Tabela3[[#This Row],[Política de Prevenção e Enfrentamento do Assédio Moral, do Assédio Sexual e da Discriminação.0148908-83.2024.8.16.6000]]</f>
        <v>0</v>
      </c>
      <c r="L654">
        <f>Tabela3[[#This Row],[SOCIOAMBIENTAL]]</f>
        <v>0</v>
      </c>
      <c r="M654">
        <f>Tabela3[[#This Row],[SUSTENTABILIDADE
https://portal.tjpr.jus.br/portletforms/frm.do?idFormulario=7430
0017859-16.2024.8.16.6000]]</f>
        <v>0</v>
      </c>
      <c r="N654">
        <f>Tabela3[[#This Row],[CURSO PARA MAGISTRADOS]]</f>
        <v>0</v>
      </c>
      <c r="O654">
        <f>Tabela3[[#This Row],[LIVRO DE REGISTRO]]</f>
        <v>0</v>
      </c>
      <c r="P654">
        <f>Tabela3[[#This Row],[DATA DO ULTIMO REGISTRO]]</f>
        <v>45307</v>
      </c>
      <c r="Q654">
        <f>Tabela3[[#This Row],[REG DE INSTRUTORES2]]</f>
        <v>0</v>
      </c>
      <c r="R654">
        <f>Tabela3[[#This Row],[REGISTRO DE INSTRUTORES NO SEI]]</f>
        <v>0</v>
      </c>
      <c r="S654">
        <f>Tabela3[[#This Row],[2021]]</f>
        <v>0</v>
      </c>
      <c r="T654" t="str">
        <f>Tabela3[[#This Row],[2022]]</f>
        <v>ok</v>
      </c>
      <c r="U654">
        <f>Tabela3[[#This Row],[2023]]</f>
        <v>0</v>
      </c>
      <c r="V654">
        <f>Tabela3[[#This Row],[REGISTRO NO SEI/2024]]</f>
        <v>0</v>
      </c>
      <c r="W654">
        <f>Tabela3[[#This Row],[2024]]</f>
        <v>0</v>
      </c>
      <c r="X654">
        <f>Tabela3[[#This Row],[REGISTRO NO SEI/2025]]</f>
        <v>0</v>
      </c>
      <c r="Y654">
        <f>Tabela3[[#This Row],[TOTAL CERTIFICADOS EMITIDOS/2025]]</f>
        <v>0</v>
      </c>
      <c r="Z654">
        <f>Tabela3[[#This Row],[1º trim/2025]]</f>
        <v>0</v>
      </c>
      <c r="AA654">
        <f>Tabela3[[#This Row],[2º trim/2025]]</f>
        <v>0</v>
      </c>
      <c r="AB654">
        <f>Tabela3[[#This Row],[3º trim/2025]]</f>
        <v>0</v>
      </c>
      <c r="AC654">
        <f>Tabela3[[#This Row],[4º trim/2025]]</f>
        <v>0</v>
      </c>
    </row>
    <row r="655" spans="1:29" ht="30" x14ac:dyDescent="0.25">
      <c r="A655" s="293">
        <f>Tabela3[[#This Row],[MODALIDADE]]</f>
        <v>0</v>
      </c>
      <c r="B655" s="293">
        <f>Tabela3[[#This Row],[ID DA PLANILHA]]</f>
        <v>654</v>
      </c>
      <c r="C655" s="293">
        <f>Tabela3[[#This Row],[ANO]]</f>
        <v>2022</v>
      </c>
      <c r="D655" s="293" t="str">
        <f>Tabela3[[#This Row],[SEI]]</f>
        <v>0019779-93.2022.8.16.6000</v>
      </c>
      <c r="E655" s="294" t="str">
        <f>Tabela3[[#This Row],[NOME DO Curso]]</f>
        <v>IV ENCONTRO PARANAENSE DE JUSTIÇA RESTAURATIVA - SALA 05 - O princípio da Tolerância e sua adequação aos preceitos da Justiça Restaurativa</v>
      </c>
      <c r="F655" s="294">
        <f>Tabela3[[#This Row],[NENHUMA CLASSIFICAÇÃO COPILOT]]</f>
        <v>0</v>
      </c>
      <c r="G655">
        <f>Tabela3[[#This Row],[Capacitação em Direitos Humanos, Gênero, Raça e Etnia; e em Depoimento Especial" - 0148945-13.2024.8.16.6000]]</f>
        <v>0</v>
      </c>
      <c r="H655" t="str">
        <f>Tabela3[[#This Row],[Justiça Restaurativa - 0148919-15.2024.8.16.6000]]</f>
        <v>SIM</v>
      </c>
      <c r="I655">
        <f>Tabela3[[#This Row],[Capacitação de Facilitadores 0148959-94.2024.8.16.6000]]</f>
        <v>0</v>
      </c>
      <c r="J655">
        <f>Tabela3[[#This Row],[Acessibilidade e Inclusão - 0148938-21.2024.8.16.6000]]</f>
        <v>0</v>
      </c>
      <c r="K655">
        <f>Tabela3[[#This Row],[Política de Prevenção e Enfrentamento do Assédio Moral, do Assédio Sexual e da Discriminação.0148908-83.2024.8.16.6000]]</f>
        <v>0</v>
      </c>
      <c r="L655">
        <f>Tabela3[[#This Row],[SOCIOAMBIENTAL]]</f>
        <v>0</v>
      </c>
      <c r="M655">
        <f>Tabela3[[#This Row],[SUSTENTABILIDADE
https://portal.tjpr.jus.br/portletforms/frm.do?idFormulario=7430
0017859-16.2024.8.16.6000]]</f>
        <v>0</v>
      </c>
      <c r="N655">
        <f>Tabela3[[#This Row],[CURSO PARA MAGISTRADOS]]</f>
        <v>0</v>
      </c>
      <c r="O655">
        <f>Tabela3[[#This Row],[LIVRO DE REGISTRO]]</f>
        <v>0</v>
      </c>
      <c r="P655">
        <f>Tabela3[[#This Row],[DATA DO ULTIMO REGISTRO]]</f>
        <v>45307</v>
      </c>
      <c r="Q655">
        <f>Tabela3[[#This Row],[REG DE INSTRUTORES2]]</f>
        <v>0</v>
      </c>
      <c r="R655">
        <f>Tabela3[[#This Row],[REGISTRO DE INSTRUTORES NO SEI]]</f>
        <v>0</v>
      </c>
      <c r="S655">
        <f>Tabela3[[#This Row],[2021]]</f>
        <v>0</v>
      </c>
      <c r="T655" t="str">
        <f>Tabela3[[#This Row],[2022]]</f>
        <v>ok</v>
      </c>
      <c r="U655">
        <f>Tabela3[[#This Row],[2023]]</f>
        <v>0</v>
      </c>
      <c r="V655">
        <f>Tabela3[[#This Row],[REGISTRO NO SEI/2024]]</f>
        <v>0</v>
      </c>
      <c r="W655">
        <f>Tabela3[[#This Row],[2024]]</f>
        <v>0</v>
      </c>
      <c r="X655">
        <f>Tabela3[[#This Row],[REGISTRO NO SEI/2025]]</f>
        <v>0</v>
      </c>
      <c r="Y655">
        <f>Tabela3[[#This Row],[TOTAL CERTIFICADOS EMITIDOS/2025]]</f>
        <v>0</v>
      </c>
      <c r="Z655">
        <f>Tabela3[[#This Row],[1º trim/2025]]</f>
        <v>0</v>
      </c>
      <c r="AA655">
        <f>Tabela3[[#This Row],[2º trim/2025]]</f>
        <v>0</v>
      </c>
      <c r="AB655">
        <f>Tabela3[[#This Row],[3º trim/2025]]</f>
        <v>0</v>
      </c>
      <c r="AC655">
        <f>Tabela3[[#This Row],[4º trim/2025]]</f>
        <v>0</v>
      </c>
    </row>
    <row r="656" spans="1:29" ht="45" x14ac:dyDescent="0.25">
      <c r="A656" s="293">
        <f>Tabela3[[#This Row],[MODALIDADE]]</f>
        <v>0</v>
      </c>
      <c r="B656" s="293">
        <f>Tabela3[[#This Row],[ID DA PLANILHA]]</f>
        <v>655</v>
      </c>
      <c r="C656" s="293">
        <f>Tabela3[[#This Row],[ANO]]</f>
        <v>2022</v>
      </c>
      <c r="D656" s="293" t="str">
        <f>Tabela3[[#This Row],[SEI]]</f>
        <v>0019779-93.2022.8.16.6000</v>
      </c>
      <c r="E656" s="294" t="str">
        <f>Tabela3[[#This Row],[NOME DO Curso]]</f>
        <v>IV ENCONTRO PARANAENSE DE JUSTIÇA RESTAURATIVA - SALA 05 – O Sistema Socioeducativo e a Justiça Restaurativa, pelas lentes deJorge Amado – uma releitura de Capitães da Areia</v>
      </c>
      <c r="F656" s="294">
        <f>Tabela3[[#This Row],[NENHUMA CLASSIFICAÇÃO COPILOT]]</f>
        <v>0</v>
      </c>
      <c r="G656">
        <f>Tabela3[[#This Row],[Capacitação em Direitos Humanos, Gênero, Raça e Etnia; e em Depoimento Especial" - 0148945-13.2024.8.16.6000]]</f>
        <v>0</v>
      </c>
      <c r="H656" t="str">
        <f>Tabela3[[#This Row],[Justiça Restaurativa - 0148919-15.2024.8.16.6000]]</f>
        <v>SIM</v>
      </c>
      <c r="I656">
        <f>Tabela3[[#This Row],[Capacitação de Facilitadores 0148959-94.2024.8.16.6000]]</f>
        <v>0</v>
      </c>
      <c r="J656">
        <f>Tabela3[[#This Row],[Acessibilidade e Inclusão - 0148938-21.2024.8.16.6000]]</f>
        <v>0</v>
      </c>
      <c r="K656">
        <f>Tabela3[[#This Row],[Política de Prevenção e Enfrentamento do Assédio Moral, do Assédio Sexual e da Discriminação.0148908-83.2024.8.16.6000]]</f>
        <v>0</v>
      </c>
      <c r="L656">
        <f>Tabela3[[#This Row],[SOCIOAMBIENTAL]]</f>
        <v>0</v>
      </c>
      <c r="M656">
        <f>Tabela3[[#This Row],[SUSTENTABILIDADE
https://portal.tjpr.jus.br/portletforms/frm.do?idFormulario=7430
0017859-16.2024.8.16.6000]]</f>
        <v>0</v>
      </c>
      <c r="N656">
        <f>Tabela3[[#This Row],[CURSO PARA MAGISTRADOS]]</f>
        <v>0</v>
      </c>
      <c r="O656">
        <f>Tabela3[[#This Row],[LIVRO DE REGISTRO]]</f>
        <v>0</v>
      </c>
      <c r="P656">
        <f>Tabela3[[#This Row],[DATA DO ULTIMO REGISTRO]]</f>
        <v>45307</v>
      </c>
      <c r="Q656">
        <f>Tabela3[[#This Row],[REG DE INSTRUTORES2]]</f>
        <v>0</v>
      </c>
      <c r="R656">
        <f>Tabela3[[#This Row],[REGISTRO DE INSTRUTORES NO SEI]]</f>
        <v>0</v>
      </c>
      <c r="S656">
        <f>Tabela3[[#This Row],[2021]]</f>
        <v>0</v>
      </c>
      <c r="T656" t="str">
        <f>Tabela3[[#This Row],[2022]]</f>
        <v>ok</v>
      </c>
      <c r="U656">
        <f>Tabela3[[#This Row],[2023]]</f>
        <v>0</v>
      </c>
      <c r="V656">
        <f>Tabela3[[#This Row],[REGISTRO NO SEI/2024]]</f>
        <v>0</v>
      </c>
      <c r="W656">
        <f>Tabela3[[#This Row],[2024]]</f>
        <v>0</v>
      </c>
      <c r="X656">
        <f>Tabela3[[#This Row],[REGISTRO NO SEI/2025]]</f>
        <v>0</v>
      </c>
      <c r="Y656">
        <f>Tabela3[[#This Row],[TOTAL CERTIFICADOS EMITIDOS/2025]]</f>
        <v>0</v>
      </c>
      <c r="Z656">
        <f>Tabela3[[#This Row],[1º trim/2025]]</f>
        <v>0</v>
      </c>
      <c r="AA656">
        <f>Tabela3[[#This Row],[2º trim/2025]]</f>
        <v>0</v>
      </c>
      <c r="AB656">
        <f>Tabela3[[#This Row],[3º trim/2025]]</f>
        <v>0</v>
      </c>
      <c r="AC656">
        <f>Tabela3[[#This Row],[4º trim/2025]]</f>
        <v>0</v>
      </c>
    </row>
    <row r="657" spans="1:29" ht="30" x14ac:dyDescent="0.25">
      <c r="A657" s="293">
        <f>Tabela3[[#This Row],[MODALIDADE]]</f>
        <v>0</v>
      </c>
      <c r="B657" s="293">
        <f>Tabela3[[#This Row],[ID DA PLANILHA]]</f>
        <v>656</v>
      </c>
      <c r="C657" s="293">
        <f>Tabela3[[#This Row],[ANO]]</f>
        <v>2022</v>
      </c>
      <c r="D657" s="293" t="str">
        <f>Tabela3[[#This Row],[SEI]]</f>
        <v>0019779-93.2022.8.16.6000</v>
      </c>
      <c r="E657" s="294" t="str">
        <f>Tabela3[[#This Row],[NOME DO Curso]]</f>
        <v>IV ENCONTRO PARANAENSE DE JUSTIÇA RESTAURATIVA - SALA 06 – Atendimento às vítimas: uma experiência no TJRS</v>
      </c>
      <c r="F657" s="294">
        <f>Tabela3[[#This Row],[NENHUMA CLASSIFICAÇÃO COPILOT]]</f>
        <v>0</v>
      </c>
      <c r="G657">
        <f>Tabela3[[#This Row],[Capacitação em Direitos Humanos, Gênero, Raça e Etnia; e em Depoimento Especial" - 0148945-13.2024.8.16.6000]]</f>
        <v>0</v>
      </c>
      <c r="H657" t="str">
        <f>Tabela3[[#This Row],[Justiça Restaurativa - 0148919-15.2024.8.16.6000]]</f>
        <v>SIM</v>
      </c>
      <c r="I657">
        <f>Tabela3[[#This Row],[Capacitação de Facilitadores 0148959-94.2024.8.16.6000]]</f>
        <v>0</v>
      </c>
      <c r="J657">
        <f>Tabela3[[#This Row],[Acessibilidade e Inclusão - 0148938-21.2024.8.16.6000]]</f>
        <v>0</v>
      </c>
      <c r="K657">
        <f>Tabela3[[#This Row],[Política de Prevenção e Enfrentamento do Assédio Moral, do Assédio Sexual e da Discriminação.0148908-83.2024.8.16.6000]]</f>
        <v>0</v>
      </c>
      <c r="L657">
        <f>Tabela3[[#This Row],[SOCIOAMBIENTAL]]</f>
        <v>0</v>
      </c>
      <c r="M657">
        <f>Tabela3[[#This Row],[SUSTENTABILIDADE
https://portal.tjpr.jus.br/portletforms/frm.do?idFormulario=7430
0017859-16.2024.8.16.6000]]</f>
        <v>0</v>
      </c>
      <c r="N657">
        <f>Tabela3[[#This Row],[CURSO PARA MAGISTRADOS]]</f>
        <v>0</v>
      </c>
      <c r="O657">
        <f>Tabela3[[#This Row],[LIVRO DE REGISTRO]]</f>
        <v>0</v>
      </c>
      <c r="P657">
        <f>Tabela3[[#This Row],[DATA DO ULTIMO REGISTRO]]</f>
        <v>45307</v>
      </c>
      <c r="Q657">
        <f>Tabela3[[#This Row],[REG DE INSTRUTORES2]]</f>
        <v>0</v>
      </c>
      <c r="R657">
        <f>Tabela3[[#This Row],[REGISTRO DE INSTRUTORES NO SEI]]</f>
        <v>0</v>
      </c>
      <c r="S657">
        <f>Tabela3[[#This Row],[2021]]</f>
        <v>0</v>
      </c>
      <c r="T657" t="str">
        <f>Tabela3[[#This Row],[2022]]</f>
        <v>ok</v>
      </c>
      <c r="U657">
        <f>Tabela3[[#This Row],[2023]]</f>
        <v>0</v>
      </c>
      <c r="V657">
        <f>Tabela3[[#This Row],[REGISTRO NO SEI/2024]]</f>
        <v>0</v>
      </c>
      <c r="W657">
        <f>Tabela3[[#This Row],[2024]]</f>
        <v>0</v>
      </c>
      <c r="X657">
        <f>Tabela3[[#This Row],[REGISTRO NO SEI/2025]]</f>
        <v>0</v>
      </c>
      <c r="Y657">
        <f>Tabela3[[#This Row],[TOTAL CERTIFICADOS EMITIDOS/2025]]</f>
        <v>0</v>
      </c>
      <c r="Z657">
        <f>Tabela3[[#This Row],[1º trim/2025]]</f>
        <v>0</v>
      </c>
      <c r="AA657">
        <f>Tabela3[[#This Row],[2º trim/2025]]</f>
        <v>0</v>
      </c>
      <c r="AB657">
        <f>Tabela3[[#This Row],[3º trim/2025]]</f>
        <v>0</v>
      </c>
      <c r="AC657">
        <f>Tabela3[[#This Row],[4º trim/2025]]</f>
        <v>0</v>
      </c>
    </row>
    <row r="658" spans="1:29" ht="30" x14ac:dyDescent="0.25">
      <c r="A658" s="293">
        <f>Tabela3[[#This Row],[MODALIDADE]]</f>
        <v>0</v>
      </c>
      <c r="B658" s="293">
        <f>Tabela3[[#This Row],[ID DA PLANILHA]]</f>
        <v>657</v>
      </c>
      <c r="C658" s="293">
        <f>Tabela3[[#This Row],[ANO]]</f>
        <v>2022</v>
      </c>
      <c r="D658" s="293" t="str">
        <f>Tabela3[[#This Row],[SEI]]</f>
        <v>0019779-93.2022.8.16.6000</v>
      </c>
      <c r="E658" s="294" t="str">
        <f>Tabela3[[#This Row],[NOME DO Curso]]</f>
        <v>IV ENCONTRO PARANAENSE DE JUSTIÇA RESTAURATIVA - SALA 06 – EXPERIÊNCIA CANADENSE</v>
      </c>
      <c r="F658" s="294">
        <f>Tabela3[[#This Row],[NENHUMA CLASSIFICAÇÃO COPILOT]]</f>
        <v>0</v>
      </c>
      <c r="G658">
        <f>Tabela3[[#This Row],[Capacitação em Direitos Humanos, Gênero, Raça e Etnia; e em Depoimento Especial" - 0148945-13.2024.8.16.6000]]</f>
        <v>0</v>
      </c>
      <c r="H658" t="str">
        <f>Tabela3[[#This Row],[Justiça Restaurativa - 0148919-15.2024.8.16.6000]]</f>
        <v>SIM</v>
      </c>
      <c r="I658">
        <f>Tabela3[[#This Row],[Capacitação de Facilitadores 0148959-94.2024.8.16.6000]]</f>
        <v>0</v>
      </c>
      <c r="J658">
        <f>Tabela3[[#This Row],[Acessibilidade e Inclusão - 0148938-21.2024.8.16.6000]]</f>
        <v>0</v>
      </c>
      <c r="K658">
        <f>Tabela3[[#This Row],[Política de Prevenção e Enfrentamento do Assédio Moral, do Assédio Sexual e da Discriminação.0148908-83.2024.8.16.6000]]</f>
        <v>0</v>
      </c>
      <c r="L658">
        <f>Tabela3[[#This Row],[SOCIOAMBIENTAL]]</f>
        <v>0</v>
      </c>
      <c r="M658">
        <f>Tabela3[[#This Row],[SUSTENTABILIDADE
https://portal.tjpr.jus.br/portletforms/frm.do?idFormulario=7430
0017859-16.2024.8.16.6000]]</f>
        <v>0</v>
      </c>
      <c r="N658">
        <f>Tabela3[[#This Row],[CURSO PARA MAGISTRADOS]]</f>
        <v>0</v>
      </c>
      <c r="O658">
        <f>Tabela3[[#This Row],[LIVRO DE REGISTRO]]</f>
        <v>0</v>
      </c>
      <c r="P658">
        <f>Tabela3[[#This Row],[DATA DO ULTIMO REGISTRO]]</f>
        <v>45307</v>
      </c>
      <c r="Q658">
        <f>Tabela3[[#This Row],[REG DE INSTRUTORES2]]</f>
        <v>0</v>
      </c>
      <c r="R658">
        <f>Tabela3[[#This Row],[REGISTRO DE INSTRUTORES NO SEI]]</f>
        <v>0</v>
      </c>
      <c r="S658">
        <f>Tabela3[[#This Row],[2021]]</f>
        <v>0</v>
      </c>
      <c r="T658" t="str">
        <f>Tabela3[[#This Row],[2022]]</f>
        <v>ok</v>
      </c>
      <c r="U658">
        <f>Tabela3[[#This Row],[2023]]</f>
        <v>0</v>
      </c>
      <c r="V658">
        <f>Tabela3[[#This Row],[REGISTRO NO SEI/2024]]</f>
        <v>0</v>
      </c>
      <c r="W658">
        <f>Tabela3[[#This Row],[2024]]</f>
        <v>0</v>
      </c>
      <c r="X658">
        <f>Tabela3[[#This Row],[REGISTRO NO SEI/2025]]</f>
        <v>0</v>
      </c>
      <c r="Y658">
        <f>Tabela3[[#This Row],[TOTAL CERTIFICADOS EMITIDOS/2025]]</f>
        <v>0</v>
      </c>
      <c r="Z658">
        <f>Tabela3[[#This Row],[1º trim/2025]]</f>
        <v>0</v>
      </c>
      <c r="AA658">
        <f>Tabela3[[#This Row],[2º trim/2025]]</f>
        <v>0</v>
      </c>
      <c r="AB658">
        <f>Tabela3[[#This Row],[3º trim/2025]]</f>
        <v>0</v>
      </c>
      <c r="AC658">
        <f>Tabela3[[#This Row],[4º trim/2025]]</f>
        <v>0</v>
      </c>
    </row>
    <row r="659" spans="1:29" ht="30" x14ac:dyDescent="0.25">
      <c r="A659" s="293">
        <f>Tabela3[[#This Row],[MODALIDADE]]</f>
        <v>0</v>
      </c>
      <c r="B659" s="293">
        <f>Tabela3[[#This Row],[ID DA PLANILHA]]</f>
        <v>658</v>
      </c>
      <c r="C659" s="293">
        <f>Tabela3[[#This Row],[ANO]]</f>
        <v>2022</v>
      </c>
      <c r="D659" s="293" t="str">
        <f>Tabela3[[#This Row],[SEI]]</f>
        <v>0019779-93.2022.8.16.6000</v>
      </c>
      <c r="E659" s="294" t="str">
        <f>Tabela3[[#This Row],[NOME DO Curso]]</f>
        <v>IV ENCONTRO PARANAENSE DE JUSTIÇA RESTAURATIVA - SALA 06 – Projeto Eu Com Verso</v>
      </c>
      <c r="F659" s="294">
        <f>Tabela3[[#This Row],[NENHUMA CLASSIFICAÇÃO COPILOT]]</f>
        <v>0</v>
      </c>
      <c r="G659">
        <f>Tabela3[[#This Row],[Capacitação em Direitos Humanos, Gênero, Raça e Etnia; e em Depoimento Especial" - 0148945-13.2024.8.16.6000]]</f>
        <v>0</v>
      </c>
      <c r="H659" t="str">
        <f>Tabela3[[#This Row],[Justiça Restaurativa - 0148919-15.2024.8.16.6000]]</f>
        <v>SIM</v>
      </c>
      <c r="I659">
        <f>Tabela3[[#This Row],[Capacitação de Facilitadores 0148959-94.2024.8.16.6000]]</f>
        <v>0</v>
      </c>
      <c r="J659">
        <f>Tabela3[[#This Row],[Acessibilidade e Inclusão - 0148938-21.2024.8.16.6000]]</f>
        <v>0</v>
      </c>
      <c r="K659">
        <f>Tabela3[[#This Row],[Política de Prevenção e Enfrentamento do Assédio Moral, do Assédio Sexual e da Discriminação.0148908-83.2024.8.16.6000]]</f>
        <v>0</v>
      </c>
      <c r="L659">
        <f>Tabela3[[#This Row],[SOCIOAMBIENTAL]]</f>
        <v>0</v>
      </c>
      <c r="M659">
        <f>Tabela3[[#This Row],[SUSTENTABILIDADE
https://portal.tjpr.jus.br/portletforms/frm.do?idFormulario=7430
0017859-16.2024.8.16.6000]]</f>
        <v>0</v>
      </c>
      <c r="N659">
        <f>Tabela3[[#This Row],[CURSO PARA MAGISTRADOS]]</f>
        <v>0</v>
      </c>
      <c r="O659">
        <f>Tabela3[[#This Row],[LIVRO DE REGISTRO]]</f>
        <v>0</v>
      </c>
      <c r="P659">
        <f>Tabela3[[#This Row],[DATA DO ULTIMO REGISTRO]]</f>
        <v>45307</v>
      </c>
      <c r="Q659">
        <f>Tabela3[[#This Row],[REG DE INSTRUTORES2]]</f>
        <v>0</v>
      </c>
      <c r="R659">
        <f>Tabela3[[#This Row],[REGISTRO DE INSTRUTORES NO SEI]]</f>
        <v>0</v>
      </c>
      <c r="S659">
        <f>Tabela3[[#This Row],[2021]]</f>
        <v>0</v>
      </c>
      <c r="T659" t="str">
        <f>Tabela3[[#This Row],[2022]]</f>
        <v>ok</v>
      </c>
      <c r="U659">
        <f>Tabela3[[#This Row],[2023]]</f>
        <v>0</v>
      </c>
      <c r="V659">
        <f>Tabela3[[#This Row],[REGISTRO NO SEI/2024]]</f>
        <v>0</v>
      </c>
      <c r="W659">
        <f>Tabela3[[#This Row],[2024]]</f>
        <v>0</v>
      </c>
      <c r="X659">
        <f>Tabela3[[#This Row],[REGISTRO NO SEI/2025]]</f>
        <v>0</v>
      </c>
      <c r="Y659">
        <f>Tabela3[[#This Row],[TOTAL CERTIFICADOS EMITIDOS/2025]]</f>
        <v>0</v>
      </c>
      <c r="Z659">
        <f>Tabela3[[#This Row],[1º trim/2025]]</f>
        <v>0</v>
      </c>
      <c r="AA659">
        <f>Tabela3[[#This Row],[2º trim/2025]]</f>
        <v>0</v>
      </c>
      <c r="AB659">
        <f>Tabela3[[#This Row],[3º trim/2025]]</f>
        <v>0</v>
      </c>
      <c r="AC659">
        <f>Tabela3[[#This Row],[4º trim/2025]]</f>
        <v>0</v>
      </c>
    </row>
    <row r="660" spans="1:29" x14ac:dyDescent="0.25">
      <c r="A660" s="293">
        <f>Tabela3[[#This Row],[MODALIDADE]]</f>
        <v>0</v>
      </c>
      <c r="B660" s="293">
        <f>Tabela3[[#This Row],[ID DA PLANILHA]]</f>
        <v>659</v>
      </c>
      <c r="C660" s="293">
        <f>Tabela3[[#This Row],[ANO]]</f>
        <v>2022</v>
      </c>
      <c r="D660" s="293" t="str">
        <f>Tabela3[[#This Row],[SEI]]</f>
        <v>0020849-19.2020.8.16.6000</v>
      </c>
      <c r="E660" s="294" t="str">
        <f>Tabela3[[#This Row],[NOME DO Curso]]</f>
        <v>Gestão de Equipes de Trabalho</v>
      </c>
      <c r="F660" s="294">
        <f>Tabela3[[#This Row],[NENHUMA CLASSIFICAÇÃO COPILOT]]</f>
        <v>0</v>
      </c>
      <c r="G660">
        <f>Tabela3[[#This Row],[Capacitação em Direitos Humanos, Gênero, Raça e Etnia; e em Depoimento Especial" - 0148945-13.2024.8.16.6000]]</f>
        <v>0</v>
      </c>
      <c r="H660">
        <f>Tabela3[[#This Row],[Justiça Restaurativa - 0148919-15.2024.8.16.6000]]</f>
        <v>0</v>
      </c>
      <c r="I660">
        <f>Tabela3[[#This Row],[Capacitação de Facilitadores 0148959-94.2024.8.16.6000]]</f>
        <v>0</v>
      </c>
      <c r="J660">
        <f>Tabela3[[#This Row],[Acessibilidade e Inclusão - 0148938-21.2024.8.16.6000]]</f>
        <v>0</v>
      </c>
      <c r="K660">
        <f>Tabela3[[#This Row],[Política de Prevenção e Enfrentamento do Assédio Moral, do Assédio Sexual e da Discriminação.0148908-83.2024.8.16.6000]]</f>
        <v>0</v>
      </c>
      <c r="L660">
        <f>Tabela3[[#This Row],[SOCIOAMBIENTAL]]</f>
        <v>0</v>
      </c>
      <c r="M660">
        <f>Tabela3[[#This Row],[SUSTENTABILIDADE
https://portal.tjpr.jus.br/portletforms/frm.do?idFormulario=7430
0017859-16.2024.8.16.6000]]</f>
        <v>0</v>
      </c>
      <c r="N660">
        <f>Tabela3[[#This Row],[CURSO PARA MAGISTRADOS]]</f>
        <v>0</v>
      </c>
      <c r="O660" t="str">
        <f>Tabela3[[#This Row],[LIVRO DE REGISTRO]]</f>
        <v>2 - IN COMPANY</v>
      </c>
      <c r="P660">
        <f>Tabela3[[#This Row],[DATA DO ULTIMO REGISTRO]]</f>
        <v>44712</v>
      </c>
      <c r="Q660">
        <f>Tabela3[[#This Row],[REG DE INSTRUTORES2]]</f>
        <v>0</v>
      </c>
      <c r="R660">
        <f>Tabela3[[#This Row],[REGISTRO DE INSTRUTORES NO SEI]]</f>
        <v>0</v>
      </c>
      <c r="S660">
        <f>Tabela3[[#This Row],[2021]]</f>
        <v>0</v>
      </c>
      <c r="T660">
        <f>Tabela3[[#This Row],[2022]]</f>
        <v>23</v>
      </c>
      <c r="U660">
        <f>Tabela3[[#This Row],[2023]]</f>
        <v>0</v>
      </c>
      <c r="V660">
        <f>Tabela3[[#This Row],[REGISTRO NO SEI/2024]]</f>
        <v>0</v>
      </c>
      <c r="W660">
        <f>Tabela3[[#This Row],[2024]]</f>
        <v>0</v>
      </c>
      <c r="X660">
        <f>Tabela3[[#This Row],[REGISTRO NO SEI/2025]]</f>
        <v>0</v>
      </c>
      <c r="Y660">
        <f>Tabela3[[#This Row],[TOTAL CERTIFICADOS EMITIDOS/2025]]</f>
        <v>0</v>
      </c>
      <c r="Z660">
        <f>Tabela3[[#This Row],[1º trim/2025]]</f>
        <v>0</v>
      </c>
      <c r="AA660">
        <f>Tabela3[[#This Row],[2º trim/2025]]</f>
        <v>0</v>
      </c>
      <c r="AB660">
        <f>Tabela3[[#This Row],[3º trim/2025]]</f>
        <v>0</v>
      </c>
      <c r="AC660">
        <f>Tabela3[[#This Row],[4º trim/2025]]</f>
        <v>0</v>
      </c>
    </row>
    <row r="661" spans="1:29" ht="30" x14ac:dyDescent="0.25">
      <c r="A661" s="293">
        <f>Tabela3[[#This Row],[MODALIDADE]]</f>
        <v>0</v>
      </c>
      <c r="B661" s="293">
        <f>Tabela3[[#This Row],[ID DA PLANILHA]]</f>
        <v>660</v>
      </c>
      <c r="C661" s="293">
        <f>Tabela3[[#This Row],[ANO]]</f>
        <v>2022</v>
      </c>
      <c r="D661" s="293" t="str">
        <f>Tabela3[[#This Row],[SEI]]</f>
        <v>0021124-94.2022.8.16.6000</v>
      </c>
      <c r="E661" s="294" t="str">
        <f>Tabela3[[#This Row],[NOME DO Curso]]</f>
        <v>IV Encontro Nacional de Inteligência do Poder Judiciário: Construindo a Doutrina de Inteligência do Poder Judiciário</v>
      </c>
      <c r="F661" s="294">
        <f>Tabela3[[#This Row],[NENHUMA CLASSIFICAÇÃO COPILOT]]</f>
        <v>0</v>
      </c>
      <c r="G661">
        <f>Tabela3[[#This Row],[Capacitação em Direitos Humanos, Gênero, Raça e Etnia; e em Depoimento Especial" - 0148945-13.2024.8.16.6000]]</f>
        <v>0</v>
      </c>
      <c r="H661">
        <f>Tabela3[[#This Row],[Justiça Restaurativa - 0148919-15.2024.8.16.6000]]</f>
        <v>0</v>
      </c>
      <c r="I661">
        <f>Tabela3[[#This Row],[Capacitação de Facilitadores 0148959-94.2024.8.16.6000]]</f>
        <v>0</v>
      </c>
      <c r="J661">
        <f>Tabela3[[#This Row],[Acessibilidade e Inclusão - 0148938-21.2024.8.16.6000]]</f>
        <v>0</v>
      </c>
      <c r="K661">
        <f>Tabela3[[#This Row],[Política de Prevenção e Enfrentamento do Assédio Moral, do Assédio Sexual e da Discriminação.0148908-83.2024.8.16.6000]]</f>
        <v>0</v>
      </c>
      <c r="L661">
        <f>Tabela3[[#This Row],[SOCIOAMBIENTAL]]</f>
        <v>0</v>
      </c>
      <c r="M661">
        <f>Tabela3[[#This Row],[SUSTENTABILIDADE
https://portal.tjpr.jus.br/portletforms/frm.do?idFormulario=7430
0017859-16.2024.8.16.6000]]</f>
        <v>0</v>
      </c>
      <c r="N661">
        <f>Tabela3[[#This Row],[CURSO PARA MAGISTRADOS]]</f>
        <v>0</v>
      </c>
      <c r="O661">
        <f>Tabela3[[#This Row],[LIVRO DE REGISTRO]]</f>
        <v>0</v>
      </c>
      <c r="P661">
        <f>Tabela3[[#This Row],[DATA DO ULTIMO REGISTRO]]</f>
        <v>44926</v>
      </c>
      <c r="Q661">
        <f>Tabela3[[#This Row],[REG DE INSTRUTORES2]]</f>
        <v>0</v>
      </c>
      <c r="R661">
        <f>Tabela3[[#This Row],[REGISTRO DE INSTRUTORES NO SEI]]</f>
        <v>0</v>
      </c>
      <c r="S661">
        <f>Tabela3[[#This Row],[2021]]</f>
        <v>0</v>
      </c>
      <c r="T661">
        <f>Tabela3[[#This Row],[2022]]</f>
        <v>159</v>
      </c>
      <c r="U661">
        <f>Tabela3[[#This Row],[2023]]</f>
        <v>0</v>
      </c>
      <c r="V661">
        <f>Tabela3[[#This Row],[REGISTRO NO SEI/2024]]</f>
        <v>0</v>
      </c>
      <c r="W661">
        <f>Tabela3[[#This Row],[2024]]</f>
        <v>0</v>
      </c>
      <c r="X661">
        <f>Tabela3[[#This Row],[REGISTRO NO SEI/2025]]</f>
        <v>0</v>
      </c>
      <c r="Y661">
        <f>Tabela3[[#This Row],[TOTAL CERTIFICADOS EMITIDOS/2025]]</f>
        <v>0</v>
      </c>
      <c r="Z661">
        <f>Tabela3[[#This Row],[1º trim/2025]]</f>
        <v>0</v>
      </c>
      <c r="AA661">
        <f>Tabela3[[#This Row],[2º trim/2025]]</f>
        <v>0</v>
      </c>
      <c r="AB661">
        <f>Tabela3[[#This Row],[3º trim/2025]]</f>
        <v>0</v>
      </c>
      <c r="AC661">
        <f>Tabela3[[#This Row],[4º trim/2025]]</f>
        <v>0</v>
      </c>
    </row>
    <row r="662" spans="1:29" x14ac:dyDescent="0.25">
      <c r="A662" s="293">
        <f>Tabela3[[#This Row],[MODALIDADE]]</f>
        <v>0</v>
      </c>
      <c r="B662" s="293">
        <f>Tabela3[[#This Row],[ID DA PLANILHA]]</f>
        <v>661</v>
      </c>
      <c r="C662" s="293">
        <f>Tabela3[[#This Row],[ANO]]</f>
        <v>2022</v>
      </c>
      <c r="D662" s="293" t="str">
        <f>Tabela3[[#This Row],[SEI]]</f>
        <v>0022383-32.2019.8.16.6000</v>
      </c>
      <c r="E662" s="294" t="str">
        <f>Tabela3[[#This Row],[NOME DO Curso]]</f>
        <v>Avaliação de Imóveis para Oficiais de Justiça e Cumpridores de Mandados</v>
      </c>
      <c r="F662" s="294">
        <f>Tabela3[[#This Row],[NENHUMA CLASSIFICAÇÃO COPILOT]]</f>
        <v>0</v>
      </c>
      <c r="G662">
        <f>Tabela3[[#This Row],[Capacitação em Direitos Humanos, Gênero, Raça e Etnia; e em Depoimento Especial" - 0148945-13.2024.8.16.6000]]</f>
        <v>0</v>
      </c>
      <c r="H662">
        <f>Tabela3[[#This Row],[Justiça Restaurativa - 0148919-15.2024.8.16.6000]]</f>
        <v>0</v>
      </c>
      <c r="I662">
        <f>Tabela3[[#This Row],[Capacitação de Facilitadores 0148959-94.2024.8.16.6000]]</f>
        <v>0</v>
      </c>
      <c r="J662">
        <f>Tabela3[[#This Row],[Acessibilidade e Inclusão - 0148938-21.2024.8.16.6000]]</f>
        <v>0</v>
      </c>
      <c r="K662">
        <f>Tabela3[[#This Row],[Política de Prevenção e Enfrentamento do Assédio Moral, do Assédio Sexual e da Discriminação.0148908-83.2024.8.16.6000]]</f>
        <v>0</v>
      </c>
      <c r="L662">
        <f>Tabela3[[#This Row],[SOCIOAMBIENTAL]]</f>
        <v>0</v>
      </c>
      <c r="M662">
        <f>Tabela3[[#This Row],[SUSTENTABILIDADE
https://portal.tjpr.jus.br/portletforms/frm.do?idFormulario=7430
0017859-16.2024.8.16.6000]]</f>
        <v>0</v>
      </c>
      <c r="N662">
        <f>Tabela3[[#This Row],[CURSO PARA MAGISTRADOS]]</f>
        <v>0</v>
      </c>
      <c r="O662" t="str">
        <f>Tabela3[[#This Row],[LIVRO DE REGISTRO]]</f>
        <v>2 - IN COMPANY</v>
      </c>
      <c r="P662">
        <f>Tabela3[[#This Row],[DATA DO ULTIMO REGISTRO]]</f>
        <v>44679</v>
      </c>
      <c r="Q662">
        <f>Tabela3[[#This Row],[REG DE INSTRUTORES2]]</f>
        <v>0</v>
      </c>
      <c r="R662">
        <f>Tabela3[[#This Row],[REGISTRO DE INSTRUTORES NO SEI]]</f>
        <v>0</v>
      </c>
      <c r="S662">
        <f>Tabela3[[#This Row],[2021]]</f>
        <v>0</v>
      </c>
      <c r="T662">
        <f>Tabela3[[#This Row],[2022]]</f>
        <v>0</v>
      </c>
      <c r="U662">
        <f>Tabela3[[#This Row],[2023]]</f>
        <v>0</v>
      </c>
      <c r="V662">
        <f>Tabela3[[#This Row],[REGISTRO NO SEI/2024]]</f>
        <v>0</v>
      </c>
      <c r="W662">
        <f>Tabela3[[#This Row],[2024]]</f>
        <v>0</v>
      </c>
      <c r="X662">
        <f>Tabela3[[#This Row],[REGISTRO NO SEI/2025]]</f>
        <v>0</v>
      </c>
      <c r="Y662">
        <f>Tabela3[[#This Row],[TOTAL CERTIFICADOS EMITIDOS/2025]]</f>
        <v>0</v>
      </c>
      <c r="Z662">
        <f>Tabela3[[#This Row],[1º trim/2025]]</f>
        <v>0</v>
      </c>
      <c r="AA662">
        <f>Tabela3[[#This Row],[2º trim/2025]]</f>
        <v>0</v>
      </c>
      <c r="AB662">
        <f>Tabela3[[#This Row],[3º trim/2025]]</f>
        <v>0</v>
      </c>
      <c r="AC662">
        <f>Tabela3[[#This Row],[4º trim/2025]]</f>
        <v>0</v>
      </c>
    </row>
    <row r="663" spans="1:29" ht="30" x14ac:dyDescent="0.25">
      <c r="A663" s="293">
        <f>Tabela3[[#This Row],[MODALIDADE]]</f>
        <v>0</v>
      </c>
      <c r="B663" s="293">
        <f>Tabela3[[#This Row],[ID DA PLANILHA]]</f>
        <v>662</v>
      </c>
      <c r="C663" s="293">
        <f>Tabela3[[#This Row],[ANO]]</f>
        <v>2022</v>
      </c>
      <c r="D663" s="293" t="str">
        <f>Tabela3[[#This Row],[SEI]]</f>
        <v>0024367-46.2022.8.16.6000</v>
      </c>
      <c r="E663" s="294" t="str">
        <f>Tabela3[[#This Row],[NOME DO Curso]]</f>
        <v>O Novo Código de Ética e de Conduta do Poder Judiciário do Estado do Paraná - 02/04</v>
      </c>
      <c r="F663" s="294">
        <f>Tabela3[[#This Row],[NENHUMA CLASSIFICAÇÃO COPILOT]]</f>
        <v>0</v>
      </c>
      <c r="G663">
        <f>Tabela3[[#This Row],[Capacitação em Direitos Humanos, Gênero, Raça e Etnia; e em Depoimento Especial" - 0148945-13.2024.8.16.6000]]</f>
        <v>0</v>
      </c>
      <c r="H663">
        <f>Tabela3[[#This Row],[Justiça Restaurativa - 0148919-15.2024.8.16.6000]]</f>
        <v>0</v>
      </c>
      <c r="I663">
        <f>Tabela3[[#This Row],[Capacitação de Facilitadores 0148959-94.2024.8.16.6000]]</f>
        <v>0</v>
      </c>
      <c r="J663">
        <f>Tabela3[[#This Row],[Acessibilidade e Inclusão - 0148938-21.2024.8.16.6000]]</f>
        <v>0</v>
      </c>
      <c r="K663">
        <f>Tabela3[[#This Row],[Política de Prevenção e Enfrentamento do Assédio Moral, do Assédio Sexual e da Discriminação.0148908-83.2024.8.16.6000]]</f>
        <v>0</v>
      </c>
      <c r="L663">
        <f>Tabela3[[#This Row],[SOCIOAMBIENTAL]]</f>
        <v>0</v>
      </c>
      <c r="M663">
        <f>Tabela3[[#This Row],[SUSTENTABILIDADE
https://portal.tjpr.jus.br/portletforms/frm.do?idFormulario=7430
0017859-16.2024.8.16.6000]]</f>
        <v>0</v>
      </c>
      <c r="N663">
        <f>Tabela3[[#This Row],[CURSO PARA MAGISTRADOS]]</f>
        <v>0</v>
      </c>
      <c r="O663">
        <f>Tabela3[[#This Row],[LIVRO DE REGISTRO]]</f>
        <v>0</v>
      </c>
      <c r="P663">
        <f>Tabela3[[#This Row],[DATA DO ULTIMO REGISTRO]]</f>
        <v>44712</v>
      </c>
      <c r="Q663">
        <f>Tabela3[[#This Row],[REG DE INSTRUTORES2]]</f>
        <v>0</v>
      </c>
      <c r="R663">
        <f>Tabela3[[#This Row],[REGISTRO DE INSTRUTORES NO SEI]]</f>
        <v>0</v>
      </c>
      <c r="S663">
        <f>Tabela3[[#This Row],[2021]]</f>
        <v>0</v>
      </c>
      <c r="T663">
        <f>Tabela3[[#This Row],[2022]]</f>
        <v>66</v>
      </c>
      <c r="U663">
        <f>Tabela3[[#This Row],[2023]]</f>
        <v>0</v>
      </c>
      <c r="V663">
        <f>Tabela3[[#This Row],[REGISTRO NO SEI/2024]]</f>
        <v>0</v>
      </c>
      <c r="W663">
        <f>Tabela3[[#This Row],[2024]]</f>
        <v>0</v>
      </c>
      <c r="X663">
        <f>Tabela3[[#This Row],[REGISTRO NO SEI/2025]]</f>
        <v>0</v>
      </c>
      <c r="Y663">
        <f>Tabela3[[#This Row],[TOTAL CERTIFICADOS EMITIDOS/2025]]</f>
        <v>0</v>
      </c>
      <c r="Z663">
        <f>Tabela3[[#This Row],[1º trim/2025]]</f>
        <v>0</v>
      </c>
      <c r="AA663">
        <f>Tabela3[[#This Row],[2º trim/2025]]</f>
        <v>0</v>
      </c>
      <c r="AB663">
        <f>Tabela3[[#This Row],[3º trim/2025]]</f>
        <v>0</v>
      </c>
      <c r="AC663">
        <f>Tabela3[[#This Row],[4º trim/2025]]</f>
        <v>0</v>
      </c>
    </row>
    <row r="664" spans="1:29" x14ac:dyDescent="0.25">
      <c r="A664" s="293" t="str">
        <f>Tabela3[[#This Row],[MODALIDADE]]</f>
        <v>autoinstrucional</v>
      </c>
      <c r="B664" s="293">
        <f>Tabela3[[#This Row],[ID DA PLANILHA]]</f>
        <v>663</v>
      </c>
      <c r="C664" s="293">
        <f>Tabela3[[#This Row],[ANO]]</f>
        <v>2022</v>
      </c>
      <c r="D664" s="293" t="str">
        <f>Tabela3[[#This Row],[SEI]]</f>
        <v>0026507-53.2022.8.16.6000</v>
      </c>
      <c r="E664" s="294" t="str">
        <f>Tabela3[[#This Row],[NOME DO Curso]]</f>
        <v>PROGRAMA JUSTIÇA 4.0 DPPJ - CNJ</v>
      </c>
      <c r="F664" s="294" t="str">
        <f>Tabela3[[#This Row],[NENHUMA CLASSIFICAÇÃO COPILOT]]</f>
        <v>COPILOT</v>
      </c>
      <c r="G664">
        <f>Tabela3[[#This Row],[Capacitação em Direitos Humanos, Gênero, Raça e Etnia; e em Depoimento Especial" - 0148945-13.2024.8.16.6000]]</f>
        <v>0</v>
      </c>
      <c r="H664">
        <f>Tabela3[[#This Row],[Justiça Restaurativa - 0148919-15.2024.8.16.6000]]</f>
        <v>0</v>
      </c>
      <c r="I664">
        <f>Tabela3[[#This Row],[Capacitação de Facilitadores 0148959-94.2024.8.16.6000]]</f>
        <v>0</v>
      </c>
      <c r="J664">
        <f>Tabela3[[#This Row],[Acessibilidade e Inclusão - 0148938-21.2024.8.16.6000]]</f>
        <v>0</v>
      </c>
      <c r="K664">
        <f>Tabela3[[#This Row],[Política de Prevenção e Enfrentamento do Assédio Moral, do Assédio Sexual e da Discriminação.0148908-83.2024.8.16.6000]]</f>
        <v>0</v>
      </c>
      <c r="L664">
        <f>Tabela3[[#This Row],[SOCIOAMBIENTAL]]</f>
        <v>0</v>
      </c>
      <c r="M664">
        <f>Tabela3[[#This Row],[SUSTENTABILIDADE
https://portal.tjpr.jus.br/portletforms/frm.do?idFormulario=7430
0017859-16.2024.8.16.6000]]</f>
        <v>0</v>
      </c>
      <c r="N664">
        <f>Tabela3[[#This Row],[CURSO PARA MAGISTRADOS]]</f>
        <v>0</v>
      </c>
      <c r="O664" t="str">
        <f>Tabela3[[#This Row],[LIVRO DE REGISTRO]]</f>
        <v>1 - LISTA GERAL_2020 A ...</v>
      </c>
      <c r="P664">
        <f>Tabela3[[#This Row],[DATA DO ULTIMO REGISTRO]]</f>
        <v>45741</v>
      </c>
      <c r="Q664">
        <f>Tabela3[[#This Row],[REG DE INSTRUTORES2]]</f>
        <v>0</v>
      </c>
      <c r="R664">
        <f>Tabela3[[#This Row],[REGISTRO DE INSTRUTORES NO SEI]]</f>
        <v>0</v>
      </c>
      <c r="S664">
        <f>Tabela3[[#This Row],[2021]]</f>
        <v>0</v>
      </c>
      <c r="T664">
        <f>Tabela3[[#This Row],[2022]]</f>
        <v>84</v>
      </c>
      <c r="U664">
        <f>Tabela3[[#This Row],[2023]]</f>
        <v>20</v>
      </c>
      <c r="V664" t="str">
        <f>Tabela3[[#This Row],[REGISTRO NO SEI/2024]]</f>
        <v>#Livro Registro_2024 ({12610308|11339792})#</v>
      </c>
      <c r="W664">
        <f>Tabela3[[#This Row],[2024]]</f>
        <v>65</v>
      </c>
      <c r="X664">
        <f>Tabela3[[#This Row],[REGISTRO NO SEI/2025]]</f>
        <v>0</v>
      </c>
      <c r="Y664">
        <f>Tabela3[[#This Row],[TOTAL CERTIFICADOS EMITIDOS/2025]]</f>
        <v>4</v>
      </c>
      <c r="Z664">
        <f>Tabela3[[#This Row],[1º trim/2025]]</f>
        <v>4</v>
      </c>
      <c r="AA664">
        <f>Tabela3[[#This Row],[2º trim/2025]]</f>
        <v>0</v>
      </c>
      <c r="AB664">
        <f>Tabela3[[#This Row],[3º trim/2025]]</f>
        <v>0</v>
      </c>
      <c r="AC664">
        <f>Tabela3[[#This Row],[4º trim/2025]]</f>
        <v>0</v>
      </c>
    </row>
    <row r="665" spans="1:29" x14ac:dyDescent="0.25">
      <c r="A665" s="293">
        <f>Tabela3[[#This Row],[MODALIDADE]]</f>
        <v>0</v>
      </c>
      <c r="B665" s="293">
        <f>Tabela3[[#This Row],[ID DA PLANILHA]]</f>
        <v>664</v>
      </c>
      <c r="C665" s="293">
        <f>Tabela3[[#This Row],[ANO]]</f>
        <v>2022</v>
      </c>
      <c r="D665" s="293" t="str">
        <f>Tabela3[[#This Row],[SEI]]</f>
        <v>0029599-39.2022.8.16.6000</v>
      </c>
      <c r="E665" s="294" t="str">
        <f>Tabela3[[#This Row],[NOME DO Curso]]</f>
        <v>Direito à Cidade, Conflitos Urbanos e Regularização Fundiária Urbana</v>
      </c>
      <c r="F665" s="294">
        <f>Tabela3[[#This Row],[NENHUMA CLASSIFICAÇÃO COPILOT]]</f>
        <v>0</v>
      </c>
      <c r="G665">
        <f>Tabela3[[#This Row],[Capacitação em Direitos Humanos, Gênero, Raça e Etnia; e em Depoimento Especial" - 0148945-13.2024.8.16.6000]]</f>
        <v>0</v>
      </c>
      <c r="H665">
        <f>Tabela3[[#This Row],[Justiça Restaurativa - 0148919-15.2024.8.16.6000]]</f>
        <v>0</v>
      </c>
      <c r="I665">
        <f>Tabela3[[#This Row],[Capacitação de Facilitadores 0148959-94.2024.8.16.6000]]</f>
        <v>0</v>
      </c>
      <c r="J665">
        <f>Tabela3[[#This Row],[Acessibilidade e Inclusão - 0148938-21.2024.8.16.6000]]</f>
        <v>0</v>
      </c>
      <c r="K665">
        <f>Tabela3[[#This Row],[Política de Prevenção e Enfrentamento do Assédio Moral, do Assédio Sexual e da Discriminação.0148908-83.2024.8.16.6000]]</f>
        <v>0</v>
      </c>
      <c r="L665">
        <f>Tabela3[[#This Row],[SOCIOAMBIENTAL]]</f>
        <v>0</v>
      </c>
      <c r="M665">
        <f>Tabela3[[#This Row],[SUSTENTABILIDADE
https://portal.tjpr.jus.br/portletforms/frm.do?idFormulario=7430
0017859-16.2024.8.16.6000]]</f>
        <v>0</v>
      </c>
      <c r="N665">
        <f>Tabela3[[#This Row],[CURSO PARA MAGISTRADOS]]</f>
        <v>0</v>
      </c>
      <c r="O665">
        <f>Tabela3[[#This Row],[LIVRO DE REGISTRO]]</f>
        <v>0</v>
      </c>
      <c r="P665">
        <f>Tabela3[[#This Row],[DATA DO ULTIMO REGISTRO]]</f>
        <v>44883</v>
      </c>
      <c r="Q665">
        <f>Tabela3[[#This Row],[REG DE INSTRUTORES2]]</f>
        <v>0</v>
      </c>
      <c r="R665">
        <f>Tabela3[[#This Row],[REGISTRO DE INSTRUTORES NO SEI]]</f>
        <v>0</v>
      </c>
      <c r="S665">
        <f>Tabela3[[#This Row],[2021]]</f>
        <v>0</v>
      </c>
      <c r="T665">
        <f>Tabela3[[#This Row],[2022]]</f>
        <v>87</v>
      </c>
      <c r="U665">
        <f>Tabela3[[#This Row],[2023]]</f>
        <v>0</v>
      </c>
      <c r="V665">
        <f>Tabela3[[#This Row],[REGISTRO NO SEI/2024]]</f>
        <v>0</v>
      </c>
      <c r="W665">
        <f>Tabela3[[#This Row],[2024]]</f>
        <v>0</v>
      </c>
      <c r="X665">
        <f>Tabela3[[#This Row],[REGISTRO NO SEI/2025]]</f>
        <v>0</v>
      </c>
      <c r="Y665">
        <f>Tabela3[[#This Row],[TOTAL CERTIFICADOS EMITIDOS/2025]]</f>
        <v>0</v>
      </c>
      <c r="Z665">
        <f>Tabela3[[#This Row],[1º trim/2025]]</f>
        <v>0</v>
      </c>
      <c r="AA665">
        <f>Tabela3[[#This Row],[2º trim/2025]]</f>
        <v>0</v>
      </c>
      <c r="AB665">
        <f>Tabela3[[#This Row],[3º trim/2025]]</f>
        <v>0</v>
      </c>
      <c r="AC665">
        <f>Tabela3[[#This Row],[4º trim/2025]]</f>
        <v>0</v>
      </c>
    </row>
    <row r="666" spans="1:29" x14ac:dyDescent="0.25">
      <c r="A666" s="293" t="str">
        <f>Tabela3[[#This Row],[MODALIDADE]]</f>
        <v>autoinstrucional</v>
      </c>
      <c r="B666" s="293">
        <f>Tabela3[[#This Row],[ID DA PLANILHA]]</f>
        <v>665</v>
      </c>
      <c r="C666" s="293">
        <f>Tabela3[[#This Row],[ANO]]</f>
        <v>2022</v>
      </c>
      <c r="D666" s="293" t="str">
        <f>Tabela3[[#This Row],[SEI]]</f>
        <v>0031499-28.2020.8.16.6000</v>
      </c>
      <c r="E666" s="294" t="str">
        <f>Tabela3[[#This Row],[NOME DO Curso]]</f>
        <v>Proservidor - Unidade Cível</v>
      </c>
      <c r="F666" s="294">
        <f>Tabela3[[#This Row],[NENHUMA CLASSIFICAÇÃO COPILOT]]</f>
        <v>0</v>
      </c>
      <c r="G666">
        <f>Tabela3[[#This Row],[Capacitação em Direitos Humanos, Gênero, Raça e Etnia; e em Depoimento Especial" - 0148945-13.2024.8.16.6000]]</f>
        <v>0</v>
      </c>
      <c r="H666">
        <f>Tabela3[[#This Row],[Justiça Restaurativa - 0148919-15.2024.8.16.6000]]</f>
        <v>0</v>
      </c>
      <c r="I666">
        <f>Tabela3[[#This Row],[Capacitação de Facilitadores 0148959-94.2024.8.16.6000]]</f>
        <v>0</v>
      </c>
      <c r="J666">
        <f>Tabela3[[#This Row],[Acessibilidade e Inclusão - 0148938-21.2024.8.16.6000]]</f>
        <v>0</v>
      </c>
      <c r="K666">
        <f>Tabela3[[#This Row],[Política de Prevenção e Enfrentamento do Assédio Moral, do Assédio Sexual e da Discriminação.0148908-83.2024.8.16.6000]]</f>
        <v>0</v>
      </c>
      <c r="L666">
        <f>Tabela3[[#This Row],[SOCIOAMBIENTAL]]</f>
        <v>0</v>
      </c>
      <c r="M666">
        <f>Tabela3[[#This Row],[SUSTENTABILIDADE
https://portal.tjpr.jus.br/portletforms/frm.do?idFormulario=7430
0017859-16.2024.8.16.6000]]</f>
        <v>0</v>
      </c>
      <c r="N666">
        <f>Tabela3[[#This Row],[CURSO PARA MAGISTRADOS]]</f>
        <v>0</v>
      </c>
      <c r="O666" t="str">
        <f>Tabela3[[#This Row],[LIVRO DE REGISTRO]]</f>
        <v>1 - LISTA GERAL_2020 A ...</v>
      </c>
      <c r="P666">
        <f>Tabela3[[#This Row],[DATA DO ULTIMO REGISTRO]]</f>
        <v>45741</v>
      </c>
      <c r="Q666" t="str">
        <f>Tabela3[[#This Row],[REG DE INSTRUTORES2]]</f>
        <v>790-800/2024</v>
      </c>
      <c r="R666" t="str">
        <f>Tabela3[[#This Row],[REGISTRO DE INSTRUTORES NO SEI]]</f>
        <v>Livro Registro de Conteudistas (10743684)</v>
      </c>
      <c r="S666">
        <f>Tabela3[[#This Row],[2021]]</f>
        <v>0</v>
      </c>
      <c r="T666">
        <f>Tabela3[[#This Row],[2022]]</f>
        <v>498</v>
      </c>
      <c r="U666" t="e">
        <f>Tabela3[[#This Row],[2023]]</f>
        <v>#VALUE!</v>
      </c>
      <c r="V666" t="str">
        <f>Tabela3[[#This Row],[REGISTRO NO SEI/2024]]</f>
        <v>Livro Registro_2024 (11338966)</v>
      </c>
      <c r="W666">
        <f>Tabela3[[#This Row],[2024]]</f>
        <v>360</v>
      </c>
      <c r="X666">
        <f>Tabela3[[#This Row],[REGISTRO NO SEI/2025]]</f>
        <v>0</v>
      </c>
      <c r="Y666">
        <f>Tabela3[[#This Row],[TOTAL CERTIFICADOS EMITIDOS/2025]]</f>
        <v>2</v>
      </c>
      <c r="Z666">
        <f>Tabela3[[#This Row],[1º trim/2025]]</f>
        <v>2</v>
      </c>
      <c r="AA666">
        <f>Tabela3[[#This Row],[2º trim/2025]]</f>
        <v>0</v>
      </c>
      <c r="AB666">
        <f>Tabela3[[#This Row],[3º trim/2025]]</f>
        <v>0</v>
      </c>
      <c r="AC666">
        <f>Tabela3[[#This Row],[4º trim/2025]]</f>
        <v>0</v>
      </c>
    </row>
    <row r="667" spans="1:29" ht="30" x14ac:dyDescent="0.25">
      <c r="A667" s="293">
        <f>Tabela3[[#This Row],[MODALIDADE]]</f>
        <v>0</v>
      </c>
      <c r="B667" s="293">
        <f>Tabela3[[#This Row],[ID DA PLANILHA]]</f>
        <v>666</v>
      </c>
      <c r="C667" s="293">
        <f>Tabela3[[#This Row],[ANO]]</f>
        <v>2022</v>
      </c>
      <c r="D667" s="293" t="str">
        <f>Tabela3[[#This Row],[SEI]]</f>
        <v>0031796-64.2022.8.16.6000</v>
      </c>
      <c r="E667" s="294" t="str">
        <f>Tabela3[[#This Row],[NOME DO Curso]]</f>
        <v>I Fórum Paranaense de Violência Doméstica e Familiar contra a Mulher - FOVID/PR.</v>
      </c>
      <c r="F667" s="294">
        <f>Tabela3[[#This Row],[NENHUMA CLASSIFICAÇÃO COPILOT]]</f>
        <v>0</v>
      </c>
      <c r="G667">
        <f>Tabela3[[#This Row],[Capacitação em Direitos Humanos, Gênero, Raça e Etnia; e em Depoimento Especial" - 0148945-13.2024.8.16.6000]]</f>
        <v>0</v>
      </c>
      <c r="H667">
        <f>Tabela3[[#This Row],[Justiça Restaurativa - 0148919-15.2024.8.16.6000]]</f>
        <v>0</v>
      </c>
      <c r="I667">
        <f>Tabela3[[#This Row],[Capacitação de Facilitadores 0148959-94.2024.8.16.6000]]</f>
        <v>0</v>
      </c>
      <c r="J667">
        <f>Tabela3[[#This Row],[Acessibilidade e Inclusão - 0148938-21.2024.8.16.6000]]</f>
        <v>0</v>
      </c>
      <c r="K667" t="str">
        <f>Tabela3[[#This Row],[Política de Prevenção e Enfrentamento do Assédio Moral, do Assédio Sexual e da Discriminação.0148908-83.2024.8.16.6000]]</f>
        <v>sim</v>
      </c>
      <c r="L667">
        <f>Tabela3[[#This Row],[SOCIOAMBIENTAL]]</f>
        <v>0</v>
      </c>
      <c r="M667">
        <f>Tabela3[[#This Row],[SUSTENTABILIDADE
https://portal.tjpr.jus.br/portletforms/frm.do?idFormulario=7430
0017859-16.2024.8.16.6000]]</f>
        <v>0</v>
      </c>
      <c r="N667">
        <f>Tabela3[[#This Row],[CURSO PARA MAGISTRADOS]]</f>
        <v>0</v>
      </c>
      <c r="O667">
        <f>Tabela3[[#This Row],[LIVRO DE REGISTRO]]</f>
        <v>0</v>
      </c>
      <c r="P667">
        <f>Tabela3[[#This Row],[DATA DO ULTIMO REGISTRO]]</f>
        <v>44926</v>
      </c>
      <c r="Q667">
        <f>Tabela3[[#This Row],[REG DE INSTRUTORES2]]</f>
        <v>0</v>
      </c>
      <c r="R667">
        <f>Tabela3[[#This Row],[REGISTRO DE INSTRUTORES NO SEI]]</f>
        <v>0</v>
      </c>
      <c r="S667">
        <f>Tabela3[[#This Row],[2021]]</f>
        <v>0</v>
      </c>
      <c r="T667">
        <f>Tabela3[[#This Row],[2022]]</f>
        <v>285</v>
      </c>
      <c r="U667">
        <f>Tabela3[[#This Row],[2023]]</f>
        <v>0</v>
      </c>
      <c r="V667">
        <f>Tabela3[[#This Row],[REGISTRO NO SEI/2024]]</f>
        <v>0</v>
      </c>
      <c r="W667">
        <f>Tabela3[[#This Row],[2024]]</f>
        <v>0</v>
      </c>
      <c r="X667">
        <f>Tabela3[[#This Row],[REGISTRO NO SEI/2025]]</f>
        <v>0</v>
      </c>
      <c r="Y667">
        <f>Tabela3[[#This Row],[TOTAL CERTIFICADOS EMITIDOS/2025]]</f>
        <v>0</v>
      </c>
      <c r="Z667">
        <f>Tabela3[[#This Row],[1º trim/2025]]</f>
        <v>0</v>
      </c>
      <c r="AA667">
        <f>Tabela3[[#This Row],[2º trim/2025]]</f>
        <v>0</v>
      </c>
      <c r="AB667">
        <f>Tabela3[[#This Row],[3º trim/2025]]</f>
        <v>0</v>
      </c>
      <c r="AC667">
        <f>Tabela3[[#This Row],[4º trim/2025]]</f>
        <v>0</v>
      </c>
    </row>
    <row r="668" spans="1:29" ht="30" x14ac:dyDescent="0.25">
      <c r="A668" s="293">
        <f>Tabela3[[#This Row],[MODALIDADE]]</f>
        <v>0</v>
      </c>
      <c r="B668" s="293">
        <f>Tabela3[[#This Row],[ID DA PLANILHA]]</f>
        <v>667</v>
      </c>
      <c r="C668" s="293">
        <f>Tabela3[[#This Row],[ANO]]</f>
        <v>2022</v>
      </c>
      <c r="D668" s="293" t="str">
        <f>Tabela3[[#This Row],[SEI]]</f>
        <v>0032896-88.2021.8.16.6000</v>
      </c>
      <c r="E668" s="294" t="str">
        <f>Tabela3[[#This Row],[NOME DO Curso]]</f>
        <v>Implementação da Resolução CNJ 347/2020 e A Governança das Contratações do Poder Judiciário</v>
      </c>
      <c r="F668" s="294">
        <f>Tabela3[[#This Row],[NENHUMA CLASSIFICAÇÃO COPILOT]]</f>
        <v>0</v>
      </c>
      <c r="G668">
        <f>Tabela3[[#This Row],[Capacitação em Direitos Humanos, Gênero, Raça e Etnia; e em Depoimento Especial" - 0148945-13.2024.8.16.6000]]</f>
        <v>0</v>
      </c>
      <c r="H668">
        <f>Tabela3[[#This Row],[Justiça Restaurativa - 0148919-15.2024.8.16.6000]]</f>
        <v>0</v>
      </c>
      <c r="I668">
        <f>Tabela3[[#This Row],[Capacitação de Facilitadores 0148959-94.2024.8.16.6000]]</f>
        <v>0</v>
      </c>
      <c r="J668">
        <f>Tabela3[[#This Row],[Acessibilidade e Inclusão - 0148938-21.2024.8.16.6000]]</f>
        <v>0</v>
      </c>
      <c r="K668">
        <f>Tabela3[[#This Row],[Política de Prevenção e Enfrentamento do Assédio Moral, do Assédio Sexual e da Discriminação.0148908-83.2024.8.16.6000]]</f>
        <v>0</v>
      </c>
      <c r="L668">
        <f>Tabela3[[#This Row],[SOCIOAMBIENTAL]]</f>
        <v>0</v>
      </c>
      <c r="M668">
        <f>Tabela3[[#This Row],[SUSTENTABILIDADE
https://portal.tjpr.jus.br/portletforms/frm.do?idFormulario=7430
0017859-16.2024.8.16.6000]]</f>
        <v>0</v>
      </c>
      <c r="N668">
        <f>Tabela3[[#This Row],[CURSO PARA MAGISTRADOS]]</f>
        <v>0</v>
      </c>
      <c r="O668" t="str">
        <f>Tabela3[[#This Row],[LIVRO DE REGISTRO]]</f>
        <v>2 - IN COMPANY</v>
      </c>
      <c r="P668">
        <f>Tabela3[[#This Row],[DATA DO ULTIMO REGISTRO]]</f>
        <v>44712</v>
      </c>
      <c r="Q668">
        <f>Tabela3[[#This Row],[REG DE INSTRUTORES2]]</f>
        <v>0</v>
      </c>
      <c r="R668">
        <f>Tabela3[[#This Row],[REGISTRO DE INSTRUTORES NO SEI]]</f>
        <v>0</v>
      </c>
      <c r="S668">
        <f>Tabela3[[#This Row],[2021]]</f>
        <v>0</v>
      </c>
      <c r="T668">
        <f>Tabela3[[#This Row],[2022]]</f>
        <v>5</v>
      </c>
      <c r="U668">
        <f>Tabela3[[#This Row],[2023]]</f>
        <v>0</v>
      </c>
      <c r="V668">
        <f>Tabela3[[#This Row],[REGISTRO NO SEI/2024]]</f>
        <v>0</v>
      </c>
      <c r="W668">
        <f>Tabela3[[#This Row],[2024]]</f>
        <v>0</v>
      </c>
      <c r="X668">
        <f>Tabela3[[#This Row],[REGISTRO NO SEI/2025]]</f>
        <v>0</v>
      </c>
      <c r="Y668">
        <f>Tabela3[[#This Row],[TOTAL CERTIFICADOS EMITIDOS/2025]]</f>
        <v>0</v>
      </c>
      <c r="Z668">
        <f>Tabela3[[#This Row],[1º trim/2025]]</f>
        <v>0</v>
      </c>
      <c r="AA668">
        <f>Tabela3[[#This Row],[2º trim/2025]]</f>
        <v>0</v>
      </c>
      <c r="AB668">
        <f>Tabela3[[#This Row],[3º trim/2025]]</f>
        <v>0</v>
      </c>
      <c r="AC668">
        <f>Tabela3[[#This Row],[4º trim/2025]]</f>
        <v>0</v>
      </c>
    </row>
    <row r="669" spans="1:29" x14ac:dyDescent="0.25">
      <c r="A669" s="293">
        <f>Tabela3[[#This Row],[MODALIDADE]]</f>
        <v>0</v>
      </c>
      <c r="B669" s="293">
        <f>Tabela3[[#This Row],[ID DA PLANILHA]]</f>
        <v>668</v>
      </c>
      <c r="C669" s="293">
        <f>Tabela3[[#This Row],[ANO]]</f>
        <v>2022</v>
      </c>
      <c r="D669" s="293" t="str">
        <f>Tabela3[[#This Row],[SEI]]</f>
        <v>0033333-95.2022.8.16.6000</v>
      </c>
      <c r="E669" s="294" t="str">
        <f>Tabela3[[#This Row],[NOME DO Curso]]</f>
        <v>Caravana de Precedentes do TJPR - 05 de abril</v>
      </c>
      <c r="F669" s="294">
        <f>Tabela3[[#This Row],[NENHUMA CLASSIFICAÇÃO COPILOT]]</f>
        <v>0</v>
      </c>
      <c r="G669">
        <f>Tabela3[[#This Row],[Capacitação em Direitos Humanos, Gênero, Raça e Etnia; e em Depoimento Especial" - 0148945-13.2024.8.16.6000]]</f>
        <v>0</v>
      </c>
      <c r="H669">
        <f>Tabela3[[#This Row],[Justiça Restaurativa - 0148919-15.2024.8.16.6000]]</f>
        <v>0</v>
      </c>
      <c r="I669">
        <f>Tabela3[[#This Row],[Capacitação de Facilitadores 0148959-94.2024.8.16.6000]]</f>
        <v>0</v>
      </c>
      <c r="J669">
        <f>Tabela3[[#This Row],[Acessibilidade e Inclusão - 0148938-21.2024.8.16.6000]]</f>
        <v>0</v>
      </c>
      <c r="K669">
        <f>Tabela3[[#This Row],[Política de Prevenção e Enfrentamento do Assédio Moral, do Assédio Sexual e da Discriminação.0148908-83.2024.8.16.6000]]</f>
        <v>0</v>
      </c>
      <c r="L669">
        <f>Tabela3[[#This Row],[SOCIOAMBIENTAL]]</f>
        <v>0</v>
      </c>
      <c r="M669">
        <f>Tabela3[[#This Row],[SUSTENTABILIDADE
https://portal.tjpr.jus.br/portletforms/frm.do?idFormulario=7430
0017859-16.2024.8.16.6000]]</f>
        <v>0</v>
      </c>
      <c r="N669">
        <f>Tabela3[[#This Row],[CURSO PARA MAGISTRADOS]]</f>
        <v>0</v>
      </c>
      <c r="O669">
        <f>Tabela3[[#This Row],[LIVRO DE REGISTRO]]</f>
        <v>0</v>
      </c>
      <c r="P669">
        <f>Tabela3[[#This Row],[DATA DO ULTIMO REGISTRO]]</f>
        <v>44926</v>
      </c>
      <c r="Q669">
        <f>Tabela3[[#This Row],[REG DE INSTRUTORES2]]</f>
        <v>0</v>
      </c>
      <c r="R669">
        <f>Tabela3[[#This Row],[REGISTRO DE INSTRUTORES NO SEI]]</f>
        <v>0</v>
      </c>
      <c r="S669">
        <f>Tabela3[[#This Row],[2021]]</f>
        <v>0</v>
      </c>
      <c r="T669">
        <f>Tabela3[[#This Row],[2022]]</f>
        <v>77</v>
      </c>
      <c r="U669">
        <f>Tabela3[[#This Row],[2023]]</f>
        <v>0</v>
      </c>
      <c r="V669">
        <f>Tabela3[[#This Row],[REGISTRO NO SEI/2024]]</f>
        <v>0</v>
      </c>
      <c r="W669">
        <f>Tabela3[[#This Row],[2024]]</f>
        <v>0</v>
      </c>
      <c r="X669">
        <f>Tabela3[[#This Row],[REGISTRO NO SEI/2025]]</f>
        <v>0</v>
      </c>
      <c r="Y669">
        <f>Tabela3[[#This Row],[TOTAL CERTIFICADOS EMITIDOS/2025]]</f>
        <v>0</v>
      </c>
      <c r="Z669">
        <f>Tabela3[[#This Row],[1º trim/2025]]</f>
        <v>0</v>
      </c>
      <c r="AA669">
        <f>Tabela3[[#This Row],[2º trim/2025]]</f>
        <v>0</v>
      </c>
      <c r="AB669">
        <f>Tabela3[[#This Row],[3º trim/2025]]</f>
        <v>0</v>
      </c>
      <c r="AC669">
        <f>Tabela3[[#This Row],[4º trim/2025]]</f>
        <v>0</v>
      </c>
    </row>
    <row r="670" spans="1:29" x14ac:dyDescent="0.25">
      <c r="A670" s="293">
        <f>Tabela3[[#This Row],[MODALIDADE]]</f>
        <v>0</v>
      </c>
      <c r="B670" s="293">
        <f>Tabela3[[#This Row],[ID DA PLANILHA]]</f>
        <v>669</v>
      </c>
      <c r="C670" s="293">
        <f>Tabela3[[#This Row],[ANO]]</f>
        <v>2022</v>
      </c>
      <c r="D670" s="293" t="str">
        <f>Tabela3[[#This Row],[SEI]]</f>
        <v>0033333-95.2022.8.16.6000</v>
      </c>
      <c r="E670" s="294" t="str">
        <f>Tabela3[[#This Row],[NOME DO Curso]]</f>
        <v>Caravana de Precedentes do TJPR - 06 de abril</v>
      </c>
      <c r="F670" s="294">
        <f>Tabela3[[#This Row],[NENHUMA CLASSIFICAÇÃO COPILOT]]</f>
        <v>0</v>
      </c>
      <c r="G670">
        <f>Tabela3[[#This Row],[Capacitação em Direitos Humanos, Gênero, Raça e Etnia; e em Depoimento Especial" - 0148945-13.2024.8.16.6000]]</f>
        <v>0</v>
      </c>
      <c r="H670">
        <f>Tabela3[[#This Row],[Justiça Restaurativa - 0148919-15.2024.8.16.6000]]</f>
        <v>0</v>
      </c>
      <c r="I670">
        <f>Tabela3[[#This Row],[Capacitação de Facilitadores 0148959-94.2024.8.16.6000]]</f>
        <v>0</v>
      </c>
      <c r="J670">
        <f>Tabela3[[#This Row],[Acessibilidade e Inclusão - 0148938-21.2024.8.16.6000]]</f>
        <v>0</v>
      </c>
      <c r="K670">
        <f>Tabela3[[#This Row],[Política de Prevenção e Enfrentamento do Assédio Moral, do Assédio Sexual e da Discriminação.0148908-83.2024.8.16.6000]]</f>
        <v>0</v>
      </c>
      <c r="L670">
        <f>Tabela3[[#This Row],[SOCIOAMBIENTAL]]</f>
        <v>0</v>
      </c>
      <c r="M670">
        <f>Tabela3[[#This Row],[SUSTENTABILIDADE
https://portal.tjpr.jus.br/portletforms/frm.do?idFormulario=7430
0017859-16.2024.8.16.6000]]</f>
        <v>0</v>
      </c>
      <c r="N670">
        <f>Tabela3[[#This Row],[CURSO PARA MAGISTRADOS]]</f>
        <v>0</v>
      </c>
      <c r="O670">
        <f>Tabela3[[#This Row],[LIVRO DE REGISTRO]]</f>
        <v>0</v>
      </c>
      <c r="P670">
        <f>Tabela3[[#This Row],[DATA DO ULTIMO REGISTRO]]</f>
        <v>44926</v>
      </c>
      <c r="Q670">
        <f>Tabela3[[#This Row],[REG DE INSTRUTORES2]]</f>
        <v>0</v>
      </c>
      <c r="R670">
        <f>Tabela3[[#This Row],[REGISTRO DE INSTRUTORES NO SEI]]</f>
        <v>0</v>
      </c>
      <c r="S670">
        <f>Tabela3[[#This Row],[2021]]</f>
        <v>0</v>
      </c>
      <c r="T670">
        <f>Tabela3[[#This Row],[2022]]</f>
        <v>17</v>
      </c>
      <c r="U670">
        <f>Tabela3[[#This Row],[2023]]</f>
        <v>0</v>
      </c>
      <c r="V670">
        <f>Tabela3[[#This Row],[REGISTRO NO SEI/2024]]</f>
        <v>0</v>
      </c>
      <c r="W670">
        <f>Tabela3[[#This Row],[2024]]</f>
        <v>0</v>
      </c>
      <c r="X670">
        <f>Tabela3[[#This Row],[REGISTRO NO SEI/2025]]</f>
        <v>0</v>
      </c>
      <c r="Y670">
        <f>Tabela3[[#This Row],[TOTAL CERTIFICADOS EMITIDOS/2025]]</f>
        <v>0</v>
      </c>
      <c r="Z670">
        <f>Tabela3[[#This Row],[1º trim/2025]]</f>
        <v>0</v>
      </c>
      <c r="AA670">
        <f>Tabela3[[#This Row],[2º trim/2025]]</f>
        <v>0</v>
      </c>
      <c r="AB670">
        <f>Tabela3[[#This Row],[3º trim/2025]]</f>
        <v>0</v>
      </c>
      <c r="AC670">
        <f>Tabela3[[#This Row],[4º trim/2025]]</f>
        <v>0</v>
      </c>
    </row>
    <row r="671" spans="1:29" x14ac:dyDescent="0.25">
      <c r="A671" s="293">
        <f>Tabela3[[#This Row],[MODALIDADE]]</f>
        <v>0</v>
      </c>
      <c r="B671" s="293">
        <f>Tabela3[[#This Row],[ID DA PLANILHA]]</f>
        <v>670</v>
      </c>
      <c r="C671" s="293">
        <f>Tabela3[[#This Row],[ANO]]</f>
        <v>2022</v>
      </c>
      <c r="D671" s="293" t="str">
        <f>Tabela3[[#This Row],[SEI]]</f>
        <v>0033497-60.2022.8.16.6000</v>
      </c>
      <c r="E671" s="294" t="str">
        <f>Tabela3[[#This Row],[NOME DO Curso]]</f>
        <v>Gestão Cartorária</v>
      </c>
      <c r="F671" s="294">
        <f>Tabela3[[#This Row],[NENHUMA CLASSIFICAÇÃO COPILOT]]</f>
        <v>0</v>
      </c>
      <c r="G671">
        <f>Tabela3[[#This Row],[Capacitação em Direitos Humanos, Gênero, Raça e Etnia; e em Depoimento Especial" - 0148945-13.2024.8.16.6000]]</f>
        <v>0</v>
      </c>
      <c r="H671">
        <f>Tabela3[[#This Row],[Justiça Restaurativa - 0148919-15.2024.8.16.6000]]</f>
        <v>0</v>
      </c>
      <c r="I671">
        <f>Tabela3[[#This Row],[Capacitação de Facilitadores 0148959-94.2024.8.16.6000]]</f>
        <v>0</v>
      </c>
      <c r="J671">
        <f>Tabela3[[#This Row],[Acessibilidade e Inclusão - 0148938-21.2024.8.16.6000]]</f>
        <v>0</v>
      </c>
      <c r="K671">
        <f>Tabela3[[#This Row],[Política de Prevenção e Enfrentamento do Assédio Moral, do Assédio Sexual e da Discriminação.0148908-83.2024.8.16.6000]]</f>
        <v>0</v>
      </c>
      <c r="L671">
        <f>Tabela3[[#This Row],[SOCIOAMBIENTAL]]</f>
        <v>0</v>
      </c>
      <c r="M671">
        <f>Tabela3[[#This Row],[SUSTENTABILIDADE
https://portal.tjpr.jus.br/portletforms/frm.do?idFormulario=7430
0017859-16.2024.8.16.6000]]</f>
        <v>0</v>
      </c>
      <c r="N671">
        <f>Tabela3[[#This Row],[CURSO PARA MAGISTRADOS]]</f>
        <v>0</v>
      </c>
      <c r="O671">
        <f>Tabela3[[#This Row],[LIVRO DE REGISTRO]]</f>
        <v>0</v>
      </c>
      <c r="P671">
        <f>Tabela3[[#This Row],[DATA DO ULTIMO REGISTRO]]</f>
        <v>45412</v>
      </c>
      <c r="Q671">
        <f>Tabela3[[#This Row],[REG DE INSTRUTORES2]]</f>
        <v>0</v>
      </c>
      <c r="R671">
        <f>Tabela3[[#This Row],[REGISTRO DE INSTRUTORES NO SEI]]</f>
        <v>0</v>
      </c>
      <c r="S671">
        <f>Tabela3[[#This Row],[2021]]</f>
        <v>0</v>
      </c>
      <c r="T671">
        <f>Tabela3[[#This Row],[2022]]</f>
        <v>31</v>
      </c>
      <c r="U671">
        <f>Tabela3[[#This Row],[2023]]</f>
        <v>0</v>
      </c>
      <c r="V671">
        <f>Tabela3[[#This Row],[REGISTRO NO SEI/2024]]</f>
        <v>0</v>
      </c>
      <c r="W671">
        <f>Tabela3[[#This Row],[2024]]</f>
        <v>0</v>
      </c>
      <c r="X671">
        <f>Tabela3[[#This Row],[REGISTRO NO SEI/2025]]</f>
        <v>0</v>
      </c>
      <c r="Y671">
        <f>Tabela3[[#This Row],[TOTAL CERTIFICADOS EMITIDOS/2025]]</f>
        <v>0</v>
      </c>
      <c r="Z671">
        <f>Tabela3[[#This Row],[1º trim/2025]]</f>
        <v>0</v>
      </c>
      <c r="AA671">
        <f>Tabela3[[#This Row],[2º trim/2025]]</f>
        <v>0</v>
      </c>
      <c r="AB671">
        <f>Tabela3[[#This Row],[3º trim/2025]]</f>
        <v>0</v>
      </c>
      <c r="AC671">
        <f>Tabela3[[#This Row],[4º trim/2025]]</f>
        <v>0</v>
      </c>
    </row>
    <row r="672" spans="1:29" x14ac:dyDescent="0.25">
      <c r="A672" s="293">
        <f>Tabela3[[#This Row],[MODALIDADE]]</f>
        <v>0</v>
      </c>
      <c r="B672" s="293">
        <f>Tabela3[[#This Row],[ID DA PLANILHA]]</f>
        <v>671</v>
      </c>
      <c r="C672" s="293">
        <f>Tabela3[[#This Row],[ANO]]</f>
        <v>2022</v>
      </c>
      <c r="D672" s="293" t="str">
        <f>Tabela3[[#This Row],[SEI]]</f>
        <v>0034554-16.2022.8.16.6000</v>
      </c>
      <c r="E672" s="294" t="str">
        <f>Tabela3[[#This Row],[NOME DO Curso]]</f>
        <v>10ª Edição do Curso de Adoção</v>
      </c>
      <c r="F672" s="294">
        <f>Tabela3[[#This Row],[NENHUMA CLASSIFICAÇÃO COPILOT]]</f>
        <v>0</v>
      </c>
      <c r="G672">
        <f>Tabela3[[#This Row],[Capacitação em Direitos Humanos, Gênero, Raça e Etnia; e em Depoimento Especial" - 0148945-13.2024.8.16.6000]]</f>
        <v>0</v>
      </c>
      <c r="H672">
        <f>Tabela3[[#This Row],[Justiça Restaurativa - 0148919-15.2024.8.16.6000]]</f>
        <v>0</v>
      </c>
      <c r="I672">
        <f>Tabela3[[#This Row],[Capacitação de Facilitadores 0148959-94.2024.8.16.6000]]</f>
        <v>0</v>
      </c>
      <c r="J672">
        <f>Tabela3[[#This Row],[Acessibilidade e Inclusão - 0148938-21.2024.8.16.6000]]</f>
        <v>0</v>
      </c>
      <c r="K672">
        <f>Tabela3[[#This Row],[Política de Prevenção e Enfrentamento do Assédio Moral, do Assédio Sexual e da Discriminação.0148908-83.2024.8.16.6000]]</f>
        <v>0</v>
      </c>
      <c r="L672">
        <f>Tabela3[[#This Row],[SOCIOAMBIENTAL]]</f>
        <v>0</v>
      </c>
      <c r="M672">
        <f>Tabela3[[#This Row],[SUSTENTABILIDADE
https://portal.tjpr.jus.br/portletforms/frm.do?idFormulario=7430
0017859-16.2024.8.16.6000]]</f>
        <v>0</v>
      </c>
      <c r="N672">
        <f>Tabela3[[#This Row],[CURSO PARA MAGISTRADOS]]</f>
        <v>0</v>
      </c>
      <c r="O672">
        <f>Tabela3[[#This Row],[LIVRO DE REGISTRO]]</f>
        <v>0</v>
      </c>
      <c r="P672">
        <f>Tabela3[[#This Row],[DATA DO ULTIMO REGISTRO]]</f>
        <v>45320</v>
      </c>
      <c r="Q672">
        <f>Tabela3[[#This Row],[REG DE INSTRUTORES2]]</f>
        <v>0</v>
      </c>
      <c r="R672">
        <f>Tabela3[[#This Row],[REGISTRO DE INSTRUTORES NO SEI]]</f>
        <v>0</v>
      </c>
      <c r="S672">
        <f>Tabela3[[#This Row],[2021]]</f>
        <v>0</v>
      </c>
      <c r="T672" t="str">
        <f>Tabela3[[#This Row],[2022]]</f>
        <v>ok</v>
      </c>
      <c r="U672">
        <f>Tabela3[[#This Row],[2023]]</f>
        <v>0</v>
      </c>
      <c r="V672">
        <f>Tabela3[[#This Row],[REGISTRO NO SEI/2024]]</f>
        <v>0</v>
      </c>
      <c r="W672">
        <f>Tabela3[[#This Row],[2024]]</f>
        <v>0</v>
      </c>
      <c r="X672">
        <f>Tabela3[[#This Row],[REGISTRO NO SEI/2025]]</f>
        <v>0</v>
      </c>
      <c r="Y672">
        <f>Tabela3[[#This Row],[TOTAL CERTIFICADOS EMITIDOS/2025]]</f>
        <v>0</v>
      </c>
      <c r="Z672">
        <f>Tabela3[[#This Row],[1º trim/2025]]</f>
        <v>0</v>
      </c>
      <c r="AA672">
        <f>Tabela3[[#This Row],[2º trim/2025]]</f>
        <v>0</v>
      </c>
      <c r="AB672">
        <f>Tabela3[[#This Row],[3º trim/2025]]</f>
        <v>0</v>
      </c>
      <c r="AC672">
        <f>Tabela3[[#This Row],[4º trim/2025]]</f>
        <v>0</v>
      </c>
    </row>
    <row r="673" spans="1:29" ht="30" x14ac:dyDescent="0.25">
      <c r="A673" s="293">
        <f>Tabela3[[#This Row],[MODALIDADE]]</f>
        <v>0</v>
      </c>
      <c r="B673" s="293">
        <f>Tabela3[[#This Row],[ID DA PLANILHA]]</f>
        <v>673</v>
      </c>
      <c r="C673" s="293">
        <f>Tabela3[[#This Row],[ANO]]</f>
        <v>2022</v>
      </c>
      <c r="D673" s="293" t="str">
        <f>Tabela3[[#This Row],[SEI]]</f>
        <v>0034554-16.2022.8.16.6000</v>
      </c>
      <c r="E673" s="294" t="str">
        <f>Tabela3[[#This Row],[NOME DO Curso]]</f>
        <v>10ª Edição do Encontro para Pretendentes à Adoção - 1º Pré-Encontro - O papel das equipes interprofissionais no judiciário na adoção</v>
      </c>
      <c r="F673" s="294">
        <f>Tabela3[[#This Row],[NENHUMA CLASSIFICAÇÃO COPILOT]]</f>
        <v>0</v>
      </c>
      <c r="G673">
        <f>Tabela3[[#This Row],[Capacitação em Direitos Humanos, Gênero, Raça e Etnia; e em Depoimento Especial" - 0148945-13.2024.8.16.6000]]</f>
        <v>0</v>
      </c>
      <c r="H673">
        <f>Tabela3[[#This Row],[Justiça Restaurativa - 0148919-15.2024.8.16.6000]]</f>
        <v>0</v>
      </c>
      <c r="I673">
        <f>Tabela3[[#This Row],[Capacitação de Facilitadores 0148959-94.2024.8.16.6000]]</f>
        <v>0</v>
      </c>
      <c r="J673">
        <f>Tabela3[[#This Row],[Acessibilidade e Inclusão - 0148938-21.2024.8.16.6000]]</f>
        <v>0</v>
      </c>
      <c r="K673">
        <f>Tabela3[[#This Row],[Política de Prevenção e Enfrentamento do Assédio Moral, do Assédio Sexual e da Discriminação.0148908-83.2024.8.16.6000]]</f>
        <v>0</v>
      </c>
      <c r="L673">
        <f>Tabela3[[#This Row],[SOCIOAMBIENTAL]]</f>
        <v>0</v>
      </c>
      <c r="M673">
        <f>Tabela3[[#This Row],[SUSTENTABILIDADE
https://portal.tjpr.jus.br/portletforms/frm.do?idFormulario=7430
0017859-16.2024.8.16.6000]]</f>
        <v>0</v>
      </c>
      <c r="N673">
        <f>Tabela3[[#This Row],[CURSO PARA MAGISTRADOS]]</f>
        <v>0</v>
      </c>
      <c r="O673">
        <f>Tabela3[[#This Row],[LIVRO DE REGISTRO]]</f>
        <v>0</v>
      </c>
      <c r="P673">
        <f>Tabela3[[#This Row],[DATA DO ULTIMO REGISTRO]]</f>
        <v>0</v>
      </c>
      <c r="Q673">
        <f>Tabela3[[#This Row],[REG DE INSTRUTORES2]]</f>
        <v>0</v>
      </c>
      <c r="R673">
        <f>Tabela3[[#This Row],[REGISTRO DE INSTRUTORES NO SEI]]</f>
        <v>0</v>
      </c>
      <c r="S673">
        <f>Tabela3[[#This Row],[2021]]</f>
        <v>0</v>
      </c>
      <c r="T673">
        <f>Tabela3[[#This Row],[2022]]</f>
        <v>0</v>
      </c>
      <c r="U673">
        <f>Tabela3[[#This Row],[2023]]</f>
        <v>0</v>
      </c>
      <c r="V673">
        <f>Tabela3[[#This Row],[REGISTRO NO SEI/2024]]</f>
        <v>0</v>
      </c>
      <c r="W673">
        <f>Tabela3[[#This Row],[2024]]</f>
        <v>0</v>
      </c>
      <c r="X673">
        <f>Tabela3[[#This Row],[REGISTRO NO SEI/2025]]</f>
        <v>0</v>
      </c>
      <c r="Y673">
        <f>Tabela3[[#This Row],[TOTAL CERTIFICADOS EMITIDOS/2025]]</f>
        <v>0</v>
      </c>
      <c r="Z673">
        <f>Tabela3[[#This Row],[1º trim/2025]]</f>
        <v>0</v>
      </c>
      <c r="AA673">
        <f>Tabela3[[#This Row],[2º trim/2025]]</f>
        <v>0</v>
      </c>
      <c r="AB673">
        <f>Tabela3[[#This Row],[3º trim/2025]]</f>
        <v>0</v>
      </c>
      <c r="AC673">
        <f>Tabela3[[#This Row],[4º trim/2025]]</f>
        <v>0</v>
      </c>
    </row>
    <row r="674" spans="1:29" ht="45" x14ac:dyDescent="0.25">
      <c r="A674" s="293">
        <f>Tabela3[[#This Row],[MODALIDADE]]</f>
        <v>0</v>
      </c>
      <c r="B674" s="293">
        <f>Tabela3[[#This Row],[ID DA PLANILHA]]</f>
        <v>674</v>
      </c>
      <c r="C674" s="293">
        <f>Tabela3[[#This Row],[ANO]]</f>
        <v>2022</v>
      </c>
      <c r="D674" s="293" t="str">
        <f>Tabela3[[#This Row],[SEI]]</f>
        <v>0034554-16.2022.8.16.6000</v>
      </c>
      <c r="E674" s="294" t="str">
        <f>Tabela3[[#This Row],[NOME DO Curso]]</f>
        <v>10ª Edição do Encontro para Pretendentes à Adoção - 2º Pré-Encontro: Rede de proteção da Infância e da Adolescência: a importância da articulação intersetorial na Adoção.</v>
      </c>
      <c r="F674" s="294">
        <f>Tabela3[[#This Row],[NENHUMA CLASSIFICAÇÃO COPILOT]]</f>
        <v>0</v>
      </c>
      <c r="G674">
        <f>Tabela3[[#This Row],[Capacitação em Direitos Humanos, Gênero, Raça e Etnia; e em Depoimento Especial" - 0148945-13.2024.8.16.6000]]</f>
        <v>0</v>
      </c>
      <c r="H674">
        <f>Tabela3[[#This Row],[Justiça Restaurativa - 0148919-15.2024.8.16.6000]]</f>
        <v>0</v>
      </c>
      <c r="I674">
        <f>Tabela3[[#This Row],[Capacitação de Facilitadores 0148959-94.2024.8.16.6000]]</f>
        <v>0</v>
      </c>
      <c r="J674">
        <f>Tabela3[[#This Row],[Acessibilidade e Inclusão - 0148938-21.2024.8.16.6000]]</f>
        <v>0</v>
      </c>
      <c r="K674">
        <f>Tabela3[[#This Row],[Política de Prevenção e Enfrentamento do Assédio Moral, do Assédio Sexual e da Discriminação.0148908-83.2024.8.16.6000]]</f>
        <v>0</v>
      </c>
      <c r="L674">
        <f>Tabela3[[#This Row],[SOCIOAMBIENTAL]]</f>
        <v>0</v>
      </c>
      <c r="M674">
        <f>Tabela3[[#This Row],[SUSTENTABILIDADE
https://portal.tjpr.jus.br/portletforms/frm.do?idFormulario=7430
0017859-16.2024.8.16.6000]]</f>
        <v>0</v>
      </c>
      <c r="N674">
        <f>Tabela3[[#This Row],[CURSO PARA MAGISTRADOS]]</f>
        <v>0</v>
      </c>
      <c r="O674">
        <f>Tabela3[[#This Row],[LIVRO DE REGISTRO]]</f>
        <v>0</v>
      </c>
      <c r="P674">
        <f>Tabela3[[#This Row],[DATA DO ULTIMO REGISTRO]]</f>
        <v>0</v>
      </c>
      <c r="Q674">
        <f>Tabela3[[#This Row],[REG DE INSTRUTORES2]]</f>
        <v>0</v>
      </c>
      <c r="R674">
        <f>Tabela3[[#This Row],[REGISTRO DE INSTRUTORES NO SEI]]</f>
        <v>0</v>
      </c>
      <c r="S674">
        <f>Tabela3[[#This Row],[2021]]</f>
        <v>0</v>
      </c>
      <c r="T674" t="str">
        <f>Tabela3[[#This Row],[2022]]</f>
        <v>ok</v>
      </c>
      <c r="U674">
        <f>Tabela3[[#This Row],[2023]]</f>
        <v>0</v>
      </c>
      <c r="V674">
        <f>Tabela3[[#This Row],[REGISTRO NO SEI/2024]]</f>
        <v>0</v>
      </c>
      <c r="W674">
        <f>Tabela3[[#This Row],[2024]]</f>
        <v>0</v>
      </c>
      <c r="X674">
        <f>Tabela3[[#This Row],[REGISTRO NO SEI/2025]]</f>
        <v>0</v>
      </c>
      <c r="Y674">
        <f>Tabela3[[#This Row],[TOTAL CERTIFICADOS EMITIDOS/2025]]</f>
        <v>0</v>
      </c>
      <c r="Z674">
        <f>Tabela3[[#This Row],[1º trim/2025]]</f>
        <v>0</v>
      </c>
      <c r="AA674">
        <f>Tabela3[[#This Row],[2º trim/2025]]</f>
        <v>0</v>
      </c>
      <c r="AB674">
        <f>Tabela3[[#This Row],[3º trim/2025]]</f>
        <v>0</v>
      </c>
      <c r="AC674">
        <f>Tabela3[[#This Row],[4º trim/2025]]</f>
        <v>0</v>
      </c>
    </row>
    <row r="675" spans="1:29" ht="45" x14ac:dyDescent="0.25">
      <c r="A675" s="293">
        <f>Tabela3[[#This Row],[MODALIDADE]]</f>
        <v>0</v>
      </c>
      <c r="B675" s="293">
        <f>Tabela3[[#This Row],[ID DA PLANILHA]]</f>
        <v>675</v>
      </c>
      <c r="C675" s="293">
        <f>Tabela3[[#This Row],[ANO]]</f>
        <v>2022</v>
      </c>
      <c r="D675" s="293" t="str">
        <f>Tabela3[[#This Row],[SEI]]</f>
        <v>0034554-16.2022.8.16.6000</v>
      </c>
      <c r="E675" s="294" t="str">
        <f>Tabela3[[#This Row],[NOME DO Curso]]</f>
        <v>10ª Edição do Encontro para Pretendentes à Adoção - 3º Pré-Encontro: O Trabalho das equipes técnicas (judiciário e rede de proteção) na adoção: Relato de Caso</v>
      </c>
      <c r="F675" s="294">
        <f>Tabela3[[#This Row],[NENHUMA CLASSIFICAÇÃO COPILOT]]</f>
        <v>0</v>
      </c>
      <c r="G675">
        <f>Tabela3[[#This Row],[Capacitação em Direitos Humanos, Gênero, Raça e Etnia; e em Depoimento Especial" - 0148945-13.2024.8.16.6000]]</f>
        <v>0</v>
      </c>
      <c r="H675">
        <f>Tabela3[[#This Row],[Justiça Restaurativa - 0148919-15.2024.8.16.6000]]</f>
        <v>0</v>
      </c>
      <c r="I675">
        <f>Tabela3[[#This Row],[Capacitação de Facilitadores 0148959-94.2024.8.16.6000]]</f>
        <v>0</v>
      </c>
      <c r="J675">
        <f>Tabela3[[#This Row],[Acessibilidade e Inclusão - 0148938-21.2024.8.16.6000]]</f>
        <v>0</v>
      </c>
      <c r="K675">
        <f>Tabela3[[#This Row],[Política de Prevenção e Enfrentamento do Assédio Moral, do Assédio Sexual e da Discriminação.0148908-83.2024.8.16.6000]]</f>
        <v>0</v>
      </c>
      <c r="L675">
        <f>Tabela3[[#This Row],[SOCIOAMBIENTAL]]</f>
        <v>0</v>
      </c>
      <c r="M675">
        <f>Tabela3[[#This Row],[SUSTENTABILIDADE
https://portal.tjpr.jus.br/portletforms/frm.do?idFormulario=7430
0017859-16.2024.8.16.6000]]</f>
        <v>0</v>
      </c>
      <c r="N675">
        <f>Tabela3[[#This Row],[CURSO PARA MAGISTRADOS]]</f>
        <v>0</v>
      </c>
      <c r="O675">
        <f>Tabela3[[#This Row],[LIVRO DE REGISTRO]]</f>
        <v>0</v>
      </c>
      <c r="P675">
        <f>Tabela3[[#This Row],[DATA DO ULTIMO REGISTRO]]</f>
        <v>0</v>
      </c>
      <c r="Q675">
        <f>Tabela3[[#This Row],[REG DE INSTRUTORES2]]</f>
        <v>0</v>
      </c>
      <c r="R675">
        <f>Tabela3[[#This Row],[REGISTRO DE INSTRUTORES NO SEI]]</f>
        <v>0</v>
      </c>
      <c r="S675">
        <f>Tabela3[[#This Row],[2021]]</f>
        <v>0</v>
      </c>
      <c r="T675">
        <f>Tabela3[[#This Row],[2022]]</f>
        <v>0</v>
      </c>
      <c r="U675">
        <f>Tabela3[[#This Row],[2023]]</f>
        <v>0</v>
      </c>
      <c r="V675">
        <f>Tabela3[[#This Row],[REGISTRO NO SEI/2024]]</f>
        <v>0</v>
      </c>
      <c r="W675">
        <f>Tabela3[[#This Row],[2024]]</f>
        <v>0</v>
      </c>
      <c r="X675">
        <f>Tabela3[[#This Row],[REGISTRO NO SEI/2025]]</f>
        <v>0</v>
      </c>
      <c r="Y675">
        <f>Tabela3[[#This Row],[TOTAL CERTIFICADOS EMITIDOS/2025]]</f>
        <v>0</v>
      </c>
      <c r="Z675">
        <f>Tabela3[[#This Row],[1º trim/2025]]</f>
        <v>0</v>
      </c>
      <c r="AA675">
        <f>Tabela3[[#This Row],[2º trim/2025]]</f>
        <v>0</v>
      </c>
      <c r="AB675">
        <f>Tabela3[[#This Row],[3º trim/2025]]</f>
        <v>0</v>
      </c>
      <c r="AC675">
        <f>Tabela3[[#This Row],[4º trim/2025]]</f>
        <v>0</v>
      </c>
    </row>
    <row r="676" spans="1:29" x14ac:dyDescent="0.25">
      <c r="A676" s="293">
        <f>Tabela3[[#This Row],[MODALIDADE]]</f>
        <v>0</v>
      </c>
      <c r="B676" s="293">
        <f>Tabela3[[#This Row],[ID DA PLANILHA]]</f>
        <v>676</v>
      </c>
      <c r="C676" s="293">
        <f>Tabela3[[#This Row],[ANO]]</f>
        <v>2022</v>
      </c>
      <c r="D676" s="293" t="str">
        <f>Tabela3[[#This Row],[SEI]]</f>
        <v>0034646-91.2022.8.16.6000</v>
      </c>
      <c r="E676" s="294" t="str">
        <f>Tabela3[[#This Row],[NOME DO Curso]]</f>
        <v>O Protocolo para Julgamento com a Perspectiva de Gênero</v>
      </c>
      <c r="F676" s="294">
        <f>Tabela3[[#This Row],[NENHUMA CLASSIFICAÇÃO COPILOT]]</f>
        <v>0</v>
      </c>
      <c r="G676">
        <f>Tabela3[[#This Row],[Capacitação em Direitos Humanos, Gênero, Raça e Etnia; e em Depoimento Especial" - 0148945-13.2024.8.16.6000]]</f>
        <v>0</v>
      </c>
      <c r="H676">
        <f>Tabela3[[#This Row],[Justiça Restaurativa - 0148919-15.2024.8.16.6000]]</f>
        <v>0</v>
      </c>
      <c r="I676">
        <f>Tabela3[[#This Row],[Capacitação de Facilitadores 0148959-94.2024.8.16.6000]]</f>
        <v>0</v>
      </c>
      <c r="J676">
        <f>Tabela3[[#This Row],[Acessibilidade e Inclusão - 0148938-21.2024.8.16.6000]]</f>
        <v>0</v>
      </c>
      <c r="K676">
        <f>Tabela3[[#This Row],[Política de Prevenção e Enfrentamento do Assédio Moral, do Assédio Sexual e da Discriminação.0148908-83.2024.8.16.6000]]</f>
        <v>0</v>
      </c>
      <c r="L676">
        <f>Tabela3[[#This Row],[SOCIOAMBIENTAL]]</f>
        <v>0</v>
      </c>
      <c r="M676">
        <f>Tabela3[[#This Row],[SUSTENTABILIDADE
https://portal.tjpr.jus.br/portletforms/frm.do?idFormulario=7430
0017859-16.2024.8.16.6000]]</f>
        <v>0</v>
      </c>
      <c r="N676">
        <f>Tabela3[[#This Row],[CURSO PARA MAGISTRADOS]]</f>
        <v>0</v>
      </c>
      <c r="O676">
        <f>Tabela3[[#This Row],[LIVRO DE REGISTRO]]</f>
        <v>0</v>
      </c>
      <c r="P676">
        <f>Tabela3[[#This Row],[DATA DO ULTIMO REGISTRO]]</f>
        <v>44874</v>
      </c>
      <c r="Q676">
        <f>Tabela3[[#This Row],[REG DE INSTRUTORES2]]</f>
        <v>0</v>
      </c>
      <c r="R676">
        <f>Tabela3[[#This Row],[REGISTRO DE INSTRUTORES NO SEI]]</f>
        <v>0</v>
      </c>
      <c r="S676">
        <f>Tabela3[[#This Row],[2021]]</f>
        <v>0</v>
      </c>
      <c r="T676">
        <f>Tabela3[[#This Row],[2022]]</f>
        <v>70</v>
      </c>
      <c r="U676">
        <f>Tabela3[[#This Row],[2023]]</f>
        <v>0</v>
      </c>
      <c r="V676">
        <f>Tabela3[[#This Row],[REGISTRO NO SEI/2024]]</f>
        <v>0</v>
      </c>
      <c r="W676">
        <f>Tabela3[[#This Row],[2024]]</f>
        <v>0</v>
      </c>
      <c r="X676">
        <f>Tabela3[[#This Row],[REGISTRO NO SEI/2025]]</f>
        <v>0</v>
      </c>
      <c r="Y676">
        <f>Tabela3[[#This Row],[TOTAL CERTIFICADOS EMITIDOS/2025]]</f>
        <v>0</v>
      </c>
      <c r="Z676">
        <f>Tabela3[[#This Row],[1º trim/2025]]</f>
        <v>0</v>
      </c>
      <c r="AA676">
        <f>Tabela3[[#This Row],[2º trim/2025]]</f>
        <v>0</v>
      </c>
      <c r="AB676">
        <f>Tabela3[[#This Row],[3º trim/2025]]</f>
        <v>0</v>
      </c>
      <c r="AC676">
        <f>Tabela3[[#This Row],[4º trim/2025]]</f>
        <v>0</v>
      </c>
    </row>
    <row r="677" spans="1:29" ht="30" x14ac:dyDescent="0.25">
      <c r="A677" s="293">
        <f>Tabela3[[#This Row],[MODALIDADE]]</f>
        <v>0</v>
      </c>
      <c r="B677" s="293">
        <f>Tabela3[[#This Row],[ID DA PLANILHA]]</f>
        <v>677</v>
      </c>
      <c r="C677" s="293">
        <f>Tabela3[[#This Row],[ANO]]</f>
        <v>2022</v>
      </c>
      <c r="D677" s="293" t="str">
        <f>Tabela3[[#This Row],[SEI]]</f>
        <v>0036907-29.2022.8.16.6000</v>
      </c>
      <c r="E677" s="294" t="str">
        <f>Tabela3[[#This Row],[NOME DO Curso]]</f>
        <v>A participação dos profissionais de Psicologia no Cadastro de Auxiliares da Justiça (CAJU)</v>
      </c>
      <c r="F677" s="294">
        <f>Tabela3[[#This Row],[NENHUMA CLASSIFICAÇÃO COPILOT]]</f>
        <v>0</v>
      </c>
      <c r="G677">
        <f>Tabela3[[#This Row],[Capacitação em Direitos Humanos, Gênero, Raça e Etnia; e em Depoimento Especial" - 0148945-13.2024.8.16.6000]]</f>
        <v>0</v>
      </c>
      <c r="H677">
        <f>Tabela3[[#This Row],[Justiça Restaurativa - 0148919-15.2024.8.16.6000]]</f>
        <v>0</v>
      </c>
      <c r="I677">
        <f>Tabela3[[#This Row],[Capacitação de Facilitadores 0148959-94.2024.8.16.6000]]</f>
        <v>0</v>
      </c>
      <c r="J677">
        <f>Tabela3[[#This Row],[Acessibilidade e Inclusão - 0148938-21.2024.8.16.6000]]</f>
        <v>0</v>
      </c>
      <c r="K677">
        <f>Tabela3[[#This Row],[Política de Prevenção e Enfrentamento do Assédio Moral, do Assédio Sexual e da Discriminação.0148908-83.2024.8.16.6000]]</f>
        <v>0</v>
      </c>
      <c r="L677">
        <f>Tabela3[[#This Row],[SOCIOAMBIENTAL]]</f>
        <v>0</v>
      </c>
      <c r="M677">
        <f>Tabela3[[#This Row],[SUSTENTABILIDADE
https://portal.tjpr.jus.br/portletforms/frm.do?idFormulario=7430
0017859-16.2024.8.16.6000]]</f>
        <v>0</v>
      </c>
      <c r="N677">
        <f>Tabela3[[#This Row],[CURSO PARA MAGISTRADOS]]</f>
        <v>0</v>
      </c>
      <c r="O677">
        <f>Tabela3[[#This Row],[LIVRO DE REGISTRO]]</f>
        <v>0</v>
      </c>
      <c r="P677">
        <f>Tabela3[[#This Row],[DATA DO ULTIMO REGISTRO]]</f>
        <v>45352</v>
      </c>
      <c r="Q677">
        <f>Tabela3[[#This Row],[REG DE INSTRUTORES2]]</f>
        <v>0</v>
      </c>
      <c r="R677">
        <f>Tabela3[[#This Row],[REGISTRO DE INSTRUTORES NO SEI]]</f>
        <v>0</v>
      </c>
      <c r="S677">
        <f>Tabela3[[#This Row],[2021]]</f>
        <v>0</v>
      </c>
      <c r="T677">
        <f>Tabela3[[#This Row],[2022]]</f>
        <v>85</v>
      </c>
      <c r="U677" t="e">
        <f>Tabela3[[#This Row],[2023]]</f>
        <v>#VALUE!</v>
      </c>
      <c r="V677">
        <f>Tabela3[[#This Row],[REGISTRO NO SEI/2024]]</f>
        <v>0</v>
      </c>
      <c r="W677">
        <f>Tabela3[[#This Row],[2024]]</f>
        <v>0</v>
      </c>
      <c r="X677">
        <f>Tabela3[[#This Row],[REGISTRO NO SEI/2025]]</f>
        <v>0</v>
      </c>
      <c r="Y677">
        <f>Tabela3[[#This Row],[TOTAL CERTIFICADOS EMITIDOS/2025]]</f>
        <v>0</v>
      </c>
      <c r="Z677">
        <f>Tabela3[[#This Row],[1º trim/2025]]</f>
        <v>0</v>
      </c>
      <c r="AA677">
        <f>Tabela3[[#This Row],[2º trim/2025]]</f>
        <v>0</v>
      </c>
      <c r="AB677">
        <f>Tabela3[[#This Row],[3º trim/2025]]</f>
        <v>0</v>
      </c>
      <c r="AC677">
        <f>Tabela3[[#This Row],[4º trim/2025]]</f>
        <v>0</v>
      </c>
    </row>
    <row r="678" spans="1:29" x14ac:dyDescent="0.25">
      <c r="A678" s="293">
        <f>Tabela3[[#This Row],[MODALIDADE]]</f>
        <v>0</v>
      </c>
      <c r="B678" s="293">
        <f>Tabela3[[#This Row],[ID DA PLANILHA]]</f>
        <v>678</v>
      </c>
      <c r="C678" s="293">
        <f>Tabela3[[#This Row],[ANO]]</f>
        <v>2022</v>
      </c>
      <c r="D678" s="293" t="str">
        <f>Tabela3[[#This Row],[SEI]]</f>
        <v>0037477-15.2022.8.16.6000</v>
      </c>
      <c r="E678" s="294" t="str">
        <f>Tabela3[[#This Row],[NOME DO Curso]]</f>
        <v>Formação Inicial para Juiz Substituto</v>
      </c>
      <c r="F678" s="294">
        <f>Tabela3[[#This Row],[NENHUMA CLASSIFICAÇÃO COPILOT]]</f>
        <v>0</v>
      </c>
      <c r="G678">
        <f>Tabela3[[#This Row],[Capacitação em Direitos Humanos, Gênero, Raça e Etnia; e em Depoimento Especial" - 0148945-13.2024.8.16.6000]]</f>
        <v>0</v>
      </c>
      <c r="H678">
        <f>Tabela3[[#This Row],[Justiça Restaurativa - 0148919-15.2024.8.16.6000]]</f>
        <v>0</v>
      </c>
      <c r="I678">
        <f>Tabela3[[#This Row],[Capacitação de Facilitadores 0148959-94.2024.8.16.6000]]</f>
        <v>0</v>
      </c>
      <c r="J678">
        <f>Tabela3[[#This Row],[Acessibilidade e Inclusão - 0148938-21.2024.8.16.6000]]</f>
        <v>0</v>
      </c>
      <c r="K678">
        <f>Tabela3[[#This Row],[Política de Prevenção e Enfrentamento do Assédio Moral, do Assédio Sexual e da Discriminação.0148908-83.2024.8.16.6000]]</f>
        <v>0</v>
      </c>
      <c r="L678">
        <f>Tabela3[[#This Row],[SOCIOAMBIENTAL]]</f>
        <v>0</v>
      </c>
      <c r="M678">
        <f>Tabela3[[#This Row],[SUSTENTABILIDADE
https://portal.tjpr.jus.br/portletforms/frm.do?idFormulario=7430
0017859-16.2024.8.16.6000]]</f>
        <v>0</v>
      </c>
      <c r="N678">
        <f>Tabela3[[#This Row],[CURSO PARA MAGISTRADOS]]</f>
        <v>0</v>
      </c>
      <c r="O678">
        <f>Tabela3[[#This Row],[LIVRO DE REGISTRO]]</f>
        <v>0</v>
      </c>
      <c r="P678">
        <f>Tabela3[[#This Row],[DATA DO ULTIMO REGISTRO]]</f>
        <v>44937</v>
      </c>
      <c r="Q678">
        <f>Tabela3[[#This Row],[REG DE INSTRUTORES2]]</f>
        <v>0</v>
      </c>
      <c r="R678">
        <f>Tabela3[[#This Row],[REGISTRO DE INSTRUTORES NO SEI]]</f>
        <v>0</v>
      </c>
      <c r="S678">
        <f>Tabela3[[#This Row],[2021]]</f>
        <v>0</v>
      </c>
      <c r="T678">
        <f>Tabela3[[#This Row],[2022]]</f>
        <v>20</v>
      </c>
      <c r="U678" t="e">
        <f>Tabela3[[#This Row],[2023]]</f>
        <v>#VALUE!</v>
      </c>
      <c r="V678">
        <f>Tabela3[[#This Row],[REGISTRO NO SEI/2024]]</f>
        <v>0</v>
      </c>
      <c r="W678">
        <f>Tabela3[[#This Row],[2024]]</f>
        <v>0</v>
      </c>
      <c r="X678">
        <f>Tabela3[[#This Row],[REGISTRO NO SEI/2025]]</f>
        <v>0</v>
      </c>
      <c r="Y678">
        <f>Tabela3[[#This Row],[TOTAL CERTIFICADOS EMITIDOS/2025]]</f>
        <v>0</v>
      </c>
      <c r="Z678">
        <f>Tabela3[[#This Row],[1º trim/2025]]</f>
        <v>0</v>
      </c>
      <c r="AA678">
        <f>Tabela3[[#This Row],[2º trim/2025]]</f>
        <v>0</v>
      </c>
      <c r="AB678">
        <f>Tabela3[[#This Row],[3º trim/2025]]</f>
        <v>0</v>
      </c>
      <c r="AC678">
        <f>Tabela3[[#This Row],[4º trim/2025]]</f>
        <v>0</v>
      </c>
    </row>
    <row r="679" spans="1:29" x14ac:dyDescent="0.25">
      <c r="A679" s="293">
        <f>Tabela3[[#This Row],[MODALIDADE]]</f>
        <v>0</v>
      </c>
      <c r="B679" s="293">
        <f>Tabela3[[#This Row],[ID DA PLANILHA]]</f>
        <v>679</v>
      </c>
      <c r="C679" s="293">
        <f>Tabela3[[#This Row],[ANO]]</f>
        <v>2022</v>
      </c>
      <c r="D679" s="293" t="str">
        <f>Tabela3[[#This Row],[SEI]]</f>
        <v>0038128-81.2021.8.16.6000</v>
      </c>
      <c r="E679" s="294" t="str">
        <f>Tabela3[[#This Row],[NOME DO Curso]]</f>
        <v>Teletrabalho e saúde mental na pandemia</v>
      </c>
      <c r="F679" s="294">
        <f>Tabela3[[#This Row],[NENHUMA CLASSIFICAÇÃO COPILOT]]</f>
        <v>0</v>
      </c>
      <c r="G679">
        <f>Tabela3[[#This Row],[Capacitação em Direitos Humanos, Gênero, Raça e Etnia; e em Depoimento Especial" - 0148945-13.2024.8.16.6000]]</f>
        <v>0</v>
      </c>
      <c r="H679">
        <f>Tabela3[[#This Row],[Justiça Restaurativa - 0148919-15.2024.8.16.6000]]</f>
        <v>0</v>
      </c>
      <c r="I679">
        <f>Tabela3[[#This Row],[Capacitação de Facilitadores 0148959-94.2024.8.16.6000]]</f>
        <v>0</v>
      </c>
      <c r="J679">
        <f>Tabela3[[#This Row],[Acessibilidade e Inclusão - 0148938-21.2024.8.16.6000]]</f>
        <v>0</v>
      </c>
      <c r="K679">
        <f>Tabela3[[#This Row],[Política de Prevenção e Enfrentamento do Assédio Moral, do Assédio Sexual e da Discriminação.0148908-83.2024.8.16.6000]]</f>
        <v>0</v>
      </c>
      <c r="L679">
        <f>Tabela3[[#This Row],[SOCIOAMBIENTAL]]</f>
        <v>0</v>
      </c>
      <c r="M679">
        <f>Tabela3[[#This Row],[SUSTENTABILIDADE
https://portal.tjpr.jus.br/portletforms/frm.do?idFormulario=7430
0017859-16.2024.8.16.6000]]</f>
        <v>0</v>
      </c>
      <c r="N679">
        <f>Tabela3[[#This Row],[CURSO PARA MAGISTRADOS]]</f>
        <v>0</v>
      </c>
      <c r="O679">
        <f>Tabela3[[#This Row],[LIVRO DE REGISTRO]]</f>
        <v>0</v>
      </c>
      <c r="P679">
        <f>Tabela3[[#This Row],[DATA DO ULTIMO REGISTRO]]</f>
        <v>44677</v>
      </c>
      <c r="Q679">
        <f>Tabela3[[#This Row],[REG DE INSTRUTORES2]]</f>
        <v>0</v>
      </c>
      <c r="R679">
        <f>Tabela3[[#This Row],[REGISTRO DE INSTRUTORES NO SEI]]</f>
        <v>0</v>
      </c>
      <c r="S679">
        <f>Tabela3[[#This Row],[2021]]</f>
        <v>0</v>
      </c>
      <c r="T679">
        <f>Tabela3[[#This Row],[2022]]</f>
        <v>45</v>
      </c>
      <c r="U679" t="e">
        <f>Tabela3[[#This Row],[2023]]</f>
        <v>#VALUE!</v>
      </c>
      <c r="V679">
        <f>Tabela3[[#This Row],[REGISTRO NO SEI/2024]]</f>
        <v>0</v>
      </c>
      <c r="W679">
        <f>Tabela3[[#This Row],[2024]]</f>
        <v>0</v>
      </c>
      <c r="X679">
        <f>Tabela3[[#This Row],[REGISTRO NO SEI/2025]]</f>
        <v>0</v>
      </c>
      <c r="Y679">
        <f>Tabela3[[#This Row],[TOTAL CERTIFICADOS EMITIDOS/2025]]</f>
        <v>0</v>
      </c>
      <c r="Z679">
        <f>Tabela3[[#This Row],[1º trim/2025]]</f>
        <v>0</v>
      </c>
      <c r="AA679">
        <f>Tabela3[[#This Row],[2º trim/2025]]</f>
        <v>0</v>
      </c>
      <c r="AB679">
        <f>Tabela3[[#This Row],[3º trim/2025]]</f>
        <v>0</v>
      </c>
      <c r="AC679">
        <f>Tabela3[[#This Row],[4º trim/2025]]</f>
        <v>0</v>
      </c>
    </row>
    <row r="680" spans="1:29" x14ac:dyDescent="0.25">
      <c r="A680" s="293">
        <f>Tabela3[[#This Row],[MODALIDADE]]</f>
        <v>0</v>
      </c>
      <c r="B680" s="293">
        <f>Tabela3[[#This Row],[ID DA PLANILHA]]</f>
        <v>680</v>
      </c>
      <c r="C680" s="293">
        <f>Tabela3[[#This Row],[ANO]]</f>
        <v>2022</v>
      </c>
      <c r="D680" s="293" t="str">
        <f>Tabela3[[#This Row],[SEI]]</f>
        <v>0038655-96.2022.8.16.6000</v>
      </c>
      <c r="E680" s="294" t="str">
        <f>Tabela3[[#This Row],[NOME DO Curso]]</f>
        <v>Formação de Tutores no Contexto da Magistratura - 2 Ed</v>
      </c>
      <c r="F680" s="294">
        <f>Tabela3[[#This Row],[NENHUMA CLASSIFICAÇÃO COPILOT]]</f>
        <v>0</v>
      </c>
      <c r="G680">
        <f>Tabela3[[#This Row],[Capacitação em Direitos Humanos, Gênero, Raça e Etnia; e em Depoimento Especial" - 0148945-13.2024.8.16.6000]]</f>
        <v>0</v>
      </c>
      <c r="H680">
        <f>Tabela3[[#This Row],[Justiça Restaurativa - 0148919-15.2024.8.16.6000]]</f>
        <v>0</v>
      </c>
      <c r="I680">
        <f>Tabela3[[#This Row],[Capacitação de Facilitadores 0148959-94.2024.8.16.6000]]</f>
        <v>0</v>
      </c>
      <c r="J680">
        <f>Tabela3[[#This Row],[Acessibilidade e Inclusão - 0148938-21.2024.8.16.6000]]</f>
        <v>0</v>
      </c>
      <c r="K680">
        <f>Tabela3[[#This Row],[Política de Prevenção e Enfrentamento do Assédio Moral, do Assédio Sexual e da Discriminação.0148908-83.2024.8.16.6000]]</f>
        <v>0</v>
      </c>
      <c r="L680">
        <f>Tabela3[[#This Row],[SOCIOAMBIENTAL]]</f>
        <v>0</v>
      </c>
      <c r="M680">
        <f>Tabela3[[#This Row],[SUSTENTABILIDADE
https://portal.tjpr.jus.br/portletforms/frm.do?idFormulario=7430
0017859-16.2024.8.16.6000]]</f>
        <v>0</v>
      </c>
      <c r="N680">
        <f>Tabela3[[#This Row],[CURSO PARA MAGISTRADOS]]</f>
        <v>0</v>
      </c>
      <c r="O680">
        <f>Tabela3[[#This Row],[LIVRO DE REGISTRO]]</f>
        <v>0</v>
      </c>
      <c r="P680">
        <f>Tabela3[[#This Row],[DATA DO ULTIMO REGISTRO]]</f>
        <v>44757</v>
      </c>
      <c r="Q680">
        <f>Tabela3[[#This Row],[REG DE INSTRUTORES2]]</f>
        <v>0</v>
      </c>
      <c r="R680">
        <f>Tabela3[[#This Row],[REGISTRO DE INSTRUTORES NO SEI]]</f>
        <v>0</v>
      </c>
      <c r="S680">
        <f>Tabela3[[#This Row],[2021]]</f>
        <v>0</v>
      </c>
      <c r="T680" t="str">
        <f>Tabela3[[#This Row],[2022]]</f>
        <v>30 faltou 2</v>
      </c>
      <c r="U680" t="e">
        <f>Tabela3[[#This Row],[2023]]</f>
        <v>#VALUE!</v>
      </c>
      <c r="V680">
        <f>Tabela3[[#This Row],[REGISTRO NO SEI/2024]]</f>
        <v>0</v>
      </c>
      <c r="W680">
        <f>Tabela3[[#This Row],[2024]]</f>
        <v>0</v>
      </c>
      <c r="X680">
        <f>Tabela3[[#This Row],[REGISTRO NO SEI/2025]]</f>
        <v>0</v>
      </c>
      <c r="Y680">
        <f>Tabela3[[#This Row],[TOTAL CERTIFICADOS EMITIDOS/2025]]</f>
        <v>0</v>
      </c>
      <c r="Z680">
        <f>Tabela3[[#This Row],[1º trim/2025]]</f>
        <v>0</v>
      </c>
      <c r="AA680">
        <f>Tabela3[[#This Row],[2º trim/2025]]</f>
        <v>0</v>
      </c>
      <c r="AB680">
        <f>Tabela3[[#This Row],[3º trim/2025]]</f>
        <v>0</v>
      </c>
      <c r="AC680">
        <f>Tabela3[[#This Row],[4º trim/2025]]</f>
        <v>0</v>
      </c>
    </row>
    <row r="681" spans="1:29" x14ac:dyDescent="0.25">
      <c r="A681" s="293">
        <f>Tabela3[[#This Row],[MODALIDADE]]</f>
        <v>0</v>
      </c>
      <c r="B681" s="293">
        <f>Tabela3[[#This Row],[ID DA PLANILHA]]</f>
        <v>681</v>
      </c>
      <c r="C681" s="293">
        <f>Tabela3[[#This Row],[ANO]]</f>
        <v>2022</v>
      </c>
      <c r="D681" s="293" t="str">
        <f>Tabela3[[#This Row],[SEI]]</f>
        <v>0038804-92.2022.8.16.6000</v>
      </c>
      <c r="E681" s="294" t="str">
        <f>Tabela3[[#This Row],[NOME DO Curso]]</f>
        <v>EFD- Reinf e da DCTF WEb - 100% Online e Ao Vivo</v>
      </c>
      <c r="F681" s="294">
        <f>Tabela3[[#This Row],[NENHUMA CLASSIFICAÇÃO COPILOT]]</f>
        <v>0</v>
      </c>
      <c r="G681">
        <f>Tabela3[[#This Row],[Capacitação em Direitos Humanos, Gênero, Raça e Etnia; e em Depoimento Especial" - 0148945-13.2024.8.16.6000]]</f>
        <v>0</v>
      </c>
      <c r="H681">
        <f>Tabela3[[#This Row],[Justiça Restaurativa - 0148919-15.2024.8.16.6000]]</f>
        <v>0</v>
      </c>
      <c r="I681">
        <f>Tabela3[[#This Row],[Capacitação de Facilitadores 0148959-94.2024.8.16.6000]]</f>
        <v>0</v>
      </c>
      <c r="J681">
        <f>Tabela3[[#This Row],[Acessibilidade e Inclusão - 0148938-21.2024.8.16.6000]]</f>
        <v>0</v>
      </c>
      <c r="K681">
        <f>Tabela3[[#This Row],[Política de Prevenção e Enfrentamento do Assédio Moral, do Assédio Sexual e da Discriminação.0148908-83.2024.8.16.6000]]</f>
        <v>0</v>
      </c>
      <c r="L681">
        <f>Tabela3[[#This Row],[SOCIOAMBIENTAL]]</f>
        <v>0</v>
      </c>
      <c r="M681">
        <f>Tabela3[[#This Row],[SUSTENTABILIDADE
https://portal.tjpr.jus.br/portletforms/frm.do?idFormulario=7430
0017859-16.2024.8.16.6000]]</f>
        <v>0</v>
      </c>
      <c r="N681">
        <f>Tabela3[[#This Row],[CURSO PARA MAGISTRADOS]]</f>
        <v>0</v>
      </c>
      <c r="O681" t="str">
        <f>Tabela3[[#This Row],[LIVRO DE REGISTRO]]</f>
        <v>2 - IN COMPANY</v>
      </c>
      <c r="P681">
        <f>Tabela3[[#This Row],[DATA DO ULTIMO REGISTRO]]</f>
        <v>44966</v>
      </c>
      <c r="Q681">
        <f>Tabela3[[#This Row],[REG DE INSTRUTORES2]]</f>
        <v>0</v>
      </c>
      <c r="R681">
        <f>Tabela3[[#This Row],[REGISTRO DE INSTRUTORES NO SEI]]</f>
        <v>0</v>
      </c>
      <c r="S681">
        <f>Tabela3[[#This Row],[2021]]</f>
        <v>0</v>
      </c>
      <c r="T681">
        <f>Tabela3[[#This Row],[2022]]</f>
        <v>1</v>
      </c>
      <c r="U681" t="e">
        <f>Tabela3[[#This Row],[2023]]</f>
        <v>#VALUE!</v>
      </c>
      <c r="V681">
        <f>Tabela3[[#This Row],[REGISTRO NO SEI/2024]]</f>
        <v>0</v>
      </c>
      <c r="W681">
        <f>Tabela3[[#This Row],[2024]]</f>
        <v>0</v>
      </c>
      <c r="X681">
        <f>Tabela3[[#This Row],[REGISTRO NO SEI/2025]]</f>
        <v>0</v>
      </c>
      <c r="Y681">
        <f>Tabela3[[#This Row],[TOTAL CERTIFICADOS EMITIDOS/2025]]</f>
        <v>0</v>
      </c>
      <c r="Z681">
        <f>Tabela3[[#This Row],[1º trim/2025]]</f>
        <v>0</v>
      </c>
      <c r="AA681">
        <f>Tabela3[[#This Row],[2º trim/2025]]</f>
        <v>0</v>
      </c>
      <c r="AB681">
        <f>Tabela3[[#This Row],[3º trim/2025]]</f>
        <v>0</v>
      </c>
      <c r="AC681">
        <f>Tabela3[[#This Row],[4º trim/2025]]</f>
        <v>0</v>
      </c>
    </row>
    <row r="682" spans="1:29" x14ac:dyDescent="0.25">
      <c r="A682" s="293">
        <f>Tabela3[[#This Row],[MODALIDADE]]</f>
        <v>0</v>
      </c>
      <c r="B682" s="293">
        <f>Tabela3[[#This Row],[ID DA PLANILHA]]</f>
        <v>682</v>
      </c>
      <c r="C682" s="293">
        <f>Tabela3[[#This Row],[ANO]]</f>
        <v>2022</v>
      </c>
      <c r="D682" s="293" t="str">
        <f>Tabela3[[#This Row],[SEI]]</f>
        <v>0039361-79.2022.8.16.6000</v>
      </c>
      <c r="E682" s="294" t="str">
        <f>Tabela3[[#This Row],[NOME DO Curso]]</f>
        <v>Contabilidade Aplicada ao Setor Público</v>
      </c>
      <c r="F682" s="294">
        <f>Tabela3[[#This Row],[NENHUMA CLASSIFICAÇÃO COPILOT]]</f>
        <v>0</v>
      </c>
      <c r="G682">
        <f>Tabela3[[#This Row],[Capacitação em Direitos Humanos, Gênero, Raça e Etnia; e em Depoimento Especial" - 0148945-13.2024.8.16.6000]]</f>
        <v>0</v>
      </c>
      <c r="H682">
        <f>Tabela3[[#This Row],[Justiça Restaurativa - 0148919-15.2024.8.16.6000]]</f>
        <v>0</v>
      </c>
      <c r="I682">
        <f>Tabela3[[#This Row],[Capacitação de Facilitadores 0148959-94.2024.8.16.6000]]</f>
        <v>0</v>
      </c>
      <c r="J682">
        <f>Tabela3[[#This Row],[Acessibilidade e Inclusão - 0148938-21.2024.8.16.6000]]</f>
        <v>0</v>
      </c>
      <c r="K682">
        <f>Tabela3[[#This Row],[Política de Prevenção e Enfrentamento do Assédio Moral, do Assédio Sexual e da Discriminação.0148908-83.2024.8.16.6000]]</f>
        <v>0</v>
      </c>
      <c r="L682">
        <f>Tabela3[[#This Row],[SOCIOAMBIENTAL]]</f>
        <v>0</v>
      </c>
      <c r="M682">
        <f>Tabela3[[#This Row],[SUSTENTABILIDADE
https://portal.tjpr.jus.br/portletforms/frm.do?idFormulario=7430
0017859-16.2024.8.16.6000]]</f>
        <v>0</v>
      </c>
      <c r="N682">
        <f>Tabela3[[#This Row],[CURSO PARA MAGISTRADOS]]</f>
        <v>0</v>
      </c>
      <c r="O682" t="str">
        <f>Tabela3[[#This Row],[LIVRO DE REGISTRO]]</f>
        <v>2 - IN COMPANY</v>
      </c>
      <c r="P682">
        <f>Tabela3[[#This Row],[DATA DO ULTIMO REGISTRO]]</f>
        <v>44715</v>
      </c>
      <c r="Q682">
        <f>Tabela3[[#This Row],[REG DE INSTRUTORES2]]</f>
        <v>0</v>
      </c>
      <c r="R682">
        <f>Tabela3[[#This Row],[REGISTRO DE INSTRUTORES NO SEI]]</f>
        <v>0</v>
      </c>
      <c r="S682">
        <f>Tabela3[[#This Row],[2021]]</f>
        <v>0</v>
      </c>
      <c r="T682">
        <f>Tabela3[[#This Row],[2022]]</f>
        <v>3</v>
      </c>
      <c r="U682" t="e">
        <f>Tabela3[[#This Row],[2023]]</f>
        <v>#VALUE!</v>
      </c>
      <c r="V682">
        <f>Tabela3[[#This Row],[REGISTRO NO SEI/2024]]</f>
        <v>0</v>
      </c>
      <c r="W682">
        <f>Tabela3[[#This Row],[2024]]</f>
        <v>0</v>
      </c>
      <c r="X682">
        <f>Tabela3[[#This Row],[REGISTRO NO SEI/2025]]</f>
        <v>0</v>
      </c>
      <c r="Y682">
        <f>Tabela3[[#This Row],[TOTAL CERTIFICADOS EMITIDOS/2025]]</f>
        <v>0</v>
      </c>
      <c r="Z682">
        <f>Tabela3[[#This Row],[1º trim/2025]]</f>
        <v>0</v>
      </c>
      <c r="AA682">
        <f>Tabela3[[#This Row],[2º trim/2025]]</f>
        <v>0</v>
      </c>
      <c r="AB682">
        <f>Tabela3[[#This Row],[3º trim/2025]]</f>
        <v>0</v>
      </c>
      <c r="AC682">
        <f>Tabela3[[#This Row],[4º trim/2025]]</f>
        <v>0</v>
      </c>
    </row>
    <row r="683" spans="1:29" x14ac:dyDescent="0.25">
      <c r="A683" s="293">
        <f>Tabela3[[#This Row],[MODALIDADE]]</f>
        <v>0</v>
      </c>
      <c r="B683" s="293">
        <f>Tabela3[[#This Row],[ID DA PLANILHA]]</f>
        <v>683</v>
      </c>
      <c r="C683" s="293">
        <f>Tabela3[[#This Row],[ANO]]</f>
        <v>2022</v>
      </c>
      <c r="D683" s="293" t="str">
        <f>Tabela3[[#This Row],[SEI]]</f>
        <v>0039846-79.2022.8.16.6000</v>
      </c>
      <c r="E683" s="294" t="str">
        <f>Tabela3[[#This Row],[NOME DO Curso]]</f>
        <v>Gestão de Pessoas - grupo A</v>
      </c>
      <c r="F683" s="294">
        <f>Tabela3[[#This Row],[NENHUMA CLASSIFICAÇÃO COPILOT]]</f>
        <v>0</v>
      </c>
      <c r="G683">
        <f>Tabela3[[#This Row],[Capacitação em Direitos Humanos, Gênero, Raça e Etnia; e em Depoimento Especial" - 0148945-13.2024.8.16.6000]]</f>
        <v>0</v>
      </c>
      <c r="H683">
        <f>Tabela3[[#This Row],[Justiça Restaurativa - 0148919-15.2024.8.16.6000]]</f>
        <v>0</v>
      </c>
      <c r="I683">
        <f>Tabela3[[#This Row],[Capacitação de Facilitadores 0148959-94.2024.8.16.6000]]</f>
        <v>0</v>
      </c>
      <c r="J683">
        <f>Tabela3[[#This Row],[Acessibilidade e Inclusão - 0148938-21.2024.8.16.6000]]</f>
        <v>0</v>
      </c>
      <c r="K683">
        <f>Tabela3[[#This Row],[Política de Prevenção e Enfrentamento do Assédio Moral, do Assédio Sexual e da Discriminação.0148908-83.2024.8.16.6000]]</f>
        <v>0</v>
      </c>
      <c r="L683">
        <f>Tabela3[[#This Row],[SOCIOAMBIENTAL]]</f>
        <v>0</v>
      </c>
      <c r="M683">
        <f>Tabela3[[#This Row],[SUSTENTABILIDADE
https://portal.tjpr.jus.br/portletforms/frm.do?idFormulario=7430
0017859-16.2024.8.16.6000]]</f>
        <v>0</v>
      </c>
      <c r="N683">
        <f>Tabela3[[#This Row],[CURSO PARA MAGISTRADOS]]</f>
        <v>0</v>
      </c>
      <c r="O683">
        <f>Tabela3[[#This Row],[LIVRO DE REGISTRO]]</f>
        <v>0</v>
      </c>
      <c r="P683">
        <f>Tabela3[[#This Row],[DATA DO ULTIMO REGISTRO]]</f>
        <v>44804</v>
      </c>
      <c r="Q683">
        <f>Tabela3[[#This Row],[REG DE INSTRUTORES2]]</f>
        <v>0</v>
      </c>
      <c r="R683">
        <f>Tabela3[[#This Row],[REGISTRO DE INSTRUTORES NO SEI]]</f>
        <v>0</v>
      </c>
      <c r="S683">
        <f>Tabela3[[#This Row],[2021]]</f>
        <v>0</v>
      </c>
      <c r="T683">
        <f>Tabela3[[#This Row],[2022]]</f>
        <v>20</v>
      </c>
      <c r="U683" t="e">
        <f>Tabela3[[#This Row],[2023]]</f>
        <v>#VALUE!</v>
      </c>
      <c r="V683">
        <f>Tabela3[[#This Row],[REGISTRO NO SEI/2024]]</f>
        <v>0</v>
      </c>
      <c r="W683">
        <f>Tabela3[[#This Row],[2024]]</f>
        <v>0</v>
      </c>
      <c r="X683">
        <f>Tabela3[[#This Row],[REGISTRO NO SEI/2025]]</f>
        <v>0</v>
      </c>
      <c r="Y683">
        <f>Tabela3[[#This Row],[TOTAL CERTIFICADOS EMITIDOS/2025]]</f>
        <v>0</v>
      </c>
      <c r="Z683">
        <f>Tabela3[[#This Row],[1º trim/2025]]</f>
        <v>0</v>
      </c>
      <c r="AA683">
        <f>Tabela3[[#This Row],[2º trim/2025]]</f>
        <v>0</v>
      </c>
      <c r="AB683">
        <f>Tabela3[[#This Row],[3º trim/2025]]</f>
        <v>0</v>
      </c>
      <c r="AC683">
        <f>Tabela3[[#This Row],[4º trim/2025]]</f>
        <v>0</v>
      </c>
    </row>
    <row r="684" spans="1:29" x14ac:dyDescent="0.25">
      <c r="A684" s="293">
        <f>Tabela3[[#This Row],[MODALIDADE]]</f>
        <v>0</v>
      </c>
      <c r="B684" s="293">
        <f>Tabela3[[#This Row],[ID DA PLANILHA]]</f>
        <v>684</v>
      </c>
      <c r="C684" s="293">
        <f>Tabela3[[#This Row],[ANO]]</f>
        <v>2022</v>
      </c>
      <c r="D684" s="293" t="str">
        <f>Tabela3[[#This Row],[SEI]]</f>
        <v>0041961-73.2022.8.16.6000</v>
      </c>
      <c r="E684" s="294" t="str">
        <f>Tabela3[[#This Row],[NOME DO Curso]]</f>
        <v>Retenções de Tributos na Administração Pública</v>
      </c>
      <c r="F684" s="294">
        <f>Tabela3[[#This Row],[NENHUMA CLASSIFICAÇÃO COPILOT]]</f>
        <v>0</v>
      </c>
      <c r="G684">
        <f>Tabela3[[#This Row],[Capacitação em Direitos Humanos, Gênero, Raça e Etnia; e em Depoimento Especial" - 0148945-13.2024.8.16.6000]]</f>
        <v>0</v>
      </c>
      <c r="H684">
        <f>Tabela3[[#This Row],[Justiça Restaurativa - 0148919-15.2024.8.16.6000]]</f>
        <v>0</v>
      </c>
      <c r="I684">
        <f>Tabela3[[#This Row],[Capacitação de Facilitadores 0148959-94.2024.8.16.6000]]</f>
        <v>0</v>
      </c>
      <c r="J684">
        <f>Tabela3[[#This Row],[Acessibilidade e Inclusão - 0148938-21.2024.8.16.6000]]</f>
        <v>0</v>
      </c>
      <c r="K684">
        <f>Tabela3[[#This Row],[Política de Prevenção e Enfrentamento do Assédio Moral, do Assédio Sexual e da Discriminação.0148908-83.2024.8.16.6000]]</f>
        <v>0</v>
      </c>
      <c r="L684">
        <f>Tabela3[[#This Row],[SOCIOAMBIENTAL]]</f>
        <v>0</v>
      </c>
      <c r="M684">
        <f>Tabela3[[#This Row],[SUSTENTABILIDADE
https://portal.tjpr.jus.br/portletforms/frm.do?idFormulario=7430
0017859-16.2024.8.16.6000]]</f>
        <v>0</v>
      </c>
      <c r="N684">
        <f>Tabela3[[#This Row],[CURSO PARA MAGISTRADOS]]</f>
        <v>0</v>
      </c>
      <c r="O684" t="str">
        <f>Tabela3[[#This Row],[LIVRO DE REGISTRO]]</f>
        <v>2 - IN COMPANY</v>
      </c>
      <c r="P684">
        <f>Tabela3[[#This Row],[DATA DO ULTIMO REGISTRO]]</f>
        <v>44693</v>
      </c>
      <c r="Q684">
        <f>Tabela3[[#This Row],[REG DE INSTRUTORES2]]</f>
        <v>0</v>
      </c>
      <c r="R684">
        <f>Tabela3[[#This Row],[REGISTRO DE INSTRUTORES NO SEI]]</f>
        <v>0</v>
      </c>
      <c r="S684">
        <f>Tabela3[[#This Row],[2021]]</f>
        <v>0</v>
      </c>
      <c r="T684">
        <f>Tabela3[[#This Row],[2022]]</f>
        <v>1</v>
      </c>
      <c r="U684" t="e">
        <f>Tabela3[[#This Row],[2023]]</f>
        <v>#VALUE!</v>
      </c>
      <c r="V684">
        <f>Tabela3[[#This Row],[REGISTRO NO SEI/2024]]</f>
        <v>0</v>
      </c>
      <c r="W684">
        <f>Tabela3[[#This Row],[2024]]</f>
        <v>0</v>
      </c>
      <c r="X684">
        <f>Tabela3[[#This Row],[REGISTRO NO SEI/2025]]</f>
        <v>0</v>
      </c>
      <c r="Y684">
        <f>Tabela3[[#This Row],[TOTAL CERTIFICADOS EMITIDOS/2025]]</f>
        <v>0</v>
      </c>
      <c r="Z684">
        <f>Tabela3[[#This Row],[1º trim/2025]]</f>
        <v>0</v>
      </c>
      <c r="AA684">
        <f>Tabela3[[#This Row],[2º trim/2025]]</f>
        <v>0</v>
      </c>
      <c r="AB684">
        <f>Tabela3[[#This Row],[3º trim/2025]]</f>
        <v>0</v>
      </c>
      <c r="AC684">
        <f>Tabela3[[#This Row],[4º trim/2025]]</f>
        <v>0</v>
      </c>
    </row>
    <row r="685" spans="1:29" x14ac:dyDescent="0.25">
      <c r="A685" s="293">
        <f>Tabela3[[#This Row],[MODALIDADE]]</f>
        <v>0</v>
      </c>
      <c r="B685" s="293">
        <f>Tabela3[[#This Row],[ID DA PLANILHA]]</f>
        <v>685</v>
      </c>
      <c r="C685" s="293">
        <f>Tabela3[[#This Row],[ANO]]</f>
        <v>2022</v>
      </c>
      <c r="D685" s="293" t="str">
        <f>Tabela3[[#This Row],[SEI]]</f>
        <v>0044782-50.2022.8.16.6000</v>
      </c>
      <c r="E685" s="294" t="str">
        <f>Tabela3[[#This Row],[NOME DO Curso]]</f>
        <v>Curso de Formação de Formadores - Desenvolvimento Docente - N1 M2</v>
      </c>
      <c r="F685" s="294">
        <f>Tabela3[[#This Row],[NENHUMA CLASSIFICAÇÃO COPILOT]]</f>
        <v>0</v>
      </c>
      <c r="G685">
        <f>Tabela3[[#This Row],[Capacitação em Direitos Humanos, Gênero, Raça e Etnia; e em Depoimento Especial" - 0148945-13.2024.8.16.6000]]</f>
        <v>0</v>
      </c>
      <c r="H685">
        <f>Tabela3[[#This Row],[Justiça Restaurativa - 0148919-15.2024.8.16.6000]]</f>
        <v>0</v>
      </c>
      <c r="I685">
        <f>Tabela3[[#This Row],[Capacitação de Facilitadores 0148959-94.2024.8.16.6000]]</f>
        <v>0</v>
      </c>
      <c r="J685">
        <f>Tabela3[[#This Row],[Acessibilidade e Inclusão - 0148938-21.2024.8.16.6000]]</f>
        <v>0</v>
      </c>
      <c r="K685">
        <f>Tabela3[[#This Row],[Política de Prevenção e Enfrentamento do Assédio Moral, do Assédio Sexual e da Discriminação.0148908-83.2024.8.16.6000]]</f>
        <v>0</v>
      </c>
      <c r="L685">
        <f>Tabela3[[#This Row],[SOCIOAMBIENTAL]]</f>
        <v>0</v>
      </c>
      <c r="M685">
        <f>Tabela3[[#This Row],[SUSTENTABILIDADE
https://portal.tjpr.jus.br/portletforms/frm.do?idFormulario=7430
0017859-16.2024.8.16.6000]]</f>
        <v>0</v>
      </c>
      <c r="N685">
        <f>Tabela3[[#This Row],[CURSO PARA MAGISTRADOS]]</f>
        <v>0</v>
      </c>
      <c r="O685">
        <f>Tabela3[[#This Row],[LIVRO DE REGISTRO]]</f>
        <v>0</v>
      </c>
      <c r="P685">
        <f>Tabela3[[#This Row],[DATA DO ULTIMO REGISTRO]]</f>
        <v>44926</v>
      </c>
      <c r="Q685">
        <f>Tabela3[[#This Row],[REG DE INSTRUTORES2]]</f>
        <v>0</v>
      </c>
      <c r="R685">
        <f>Tabela3[[#This Row],[REGISTRO DE INSTRUTORES NO SEI]]</f>
        <v>0</v>
      </c>
      <c r="S685">
        <f>Tabela3[[#This Row],[2021]]</f>
        <v>0</v>
      </c>
      <c r="T685">
        <f>Tabela3[[#This Row],[2022]]</f>
        <v>32</v>
      </c>
      <c r="U685" t="e">
        <f>Tabela3[[#This Row],[2023]]</f>
        <v>#VALUE!</v>
      </c>
      <c r="V685">
        <f>Tabela3[[#This Row],[REGISTRO NO SEI/2024]]</f>
        <v>0</v>
      </c>
      <c r="W685">
        <f>Tabela3[[#This Row],[2024]]</f>
        <v>0</v>
      </c>
      <c r="X685">
        <f>Tabela3[[#This Row],[REGISTRO NO SEI/2025]]</f>
        <v>0</v>
      </c>
      <c r="Y685">
        <f>Tabela3[[#This Row],[TOTAL CERTIFICADOS EMITIDOS/2025]]</f>
        <v>0</v>
      </c>
      <c r="Z685">
        <f>Tabela3[[#This Row],[1º trim/2025]]</f>
        <v>0</v>
      </c>
      <c r="AA685">
        <f>Tabela3[[#This Row],[2º trim/2025]]</f>
        <v>0</v>
      </c>
      <c r="AB685">
        <f>Tabela3[[#This Row],[3º trim/2025]]</f>
        <v>0</v>
      </c>
      <c r="AC685">
        <f>Tabela3[[#This Row],[4º trim/2025]]</f>
        <v>0</v>
      </c>
    </row>
    <row r="686" spans="1:29" x14ac:dyDescent="0.25">
      <c r="A686" s="293">
        <f>Tabela3[[#This Row],[MODALIDADE]]</f>
        <v>0</v>
      </c>
      <c r="B686" s="293">
        <f>Tabela3[[#This Row],[ID DA PLANILHA]]</f>
        <v>686</v>
      </c>
      <c r="C686" s="293">
        <f>Tabela3[[#This Row],[ANO]]</f>
        <v>2022</v>
      </c>
      <c r="D686" s="293" t="str">
        <f>Tabela3[[#This Row],[SEI]]</f>
        <v>0046391-68.2022.8.16.6000</v>
      </c>
      <c r="E686" s="294" t="str">
        <f>Tabela3[[#This Row],[NOME DO Curso]]</f>
        <v>Como superar os efeitos da pandemia</v>
      </c>
      <c r="F686" s="294">
        <f>Tabela3[[#This Row],[NENHUMA CLASSIFICAÇÃO COPILOT]]</f>
        <v>0</v>
      </c>
      <c r="G686">
        <f>Tabela3[[#This Row],[Capacitação em Direitos Humanos, Gênero, Raça e Etnia; e em Depoimento Especial" - 0148945-13.2024.8.16.6000]]</f>
        <v>0</v>
      </c>
      <c r="H686">
        <f>Tabela3[[#This Row],[Justiça Restaurativa - 0148919-15.2024.8.16.6000]]</f>
        <v>0</v>
      </c>
      <c r="I686">
        <f>Tabela3[[#This Row],[Capacitação de Facilitadores 0148959-94.2024.8.16.6000]]</f>
        <v>0</v>
      </c>
      <c r="J686">
        <f>Tabela3[[#This Row],[Acessibilidade e Inclusão - 0148938-21.2024.8.16.6000]]</f>
        <v>0</v>
      </c>
      <c r="K686">
        <f>Tabela3[[#This Row],[Política de Prevenção e Enfrentamento do Assédio Moral, do Assédio Sexual e da Discriminação.0148908-83.2024.8.16.6000]]</f>
        <v>0</v>
      </c>
      <c r="L686">
        <f>Tabela3[[#This Row],[SOCIOAMBIENTAL]]</f>
        <v>0</v>
      </c>
      <c r="M686">
        <f>Tabela3[[#This Row],[SUSTENTABILIDADE
https://portal.tjpr.jus.br/portletforms/frm.do?idFormulario=7430
0017859-16.2024.8.16.6000]]</f>
        <v>0</v>
      </c>
      <c r="N686">
        <f>Tabela3[[#This Row],[CURSO PARA MAGISTRADOS]]</f>
        <v>0</v>
      </c>
      <c r="O686">
        <f>Tabela3[[#This Row],[LIVRO DE REGISTRO]]</f>
        <v>0</v>
      </c>
      <c r="P686">
        <f>Tabela3[[#This Row],[DATA DO ULTIMO REGISTRO]]</f>
        <v>0</v>
      </c>
      <c r="Q686">
        <f>Tabela3[[#This Row],[REG DE INSTRUTORES2]]</f>
        <v>0</v>
      </c>
      <c r="R686">
        <f>Tabela3[[#This Row],[REGISTRO DE INSTRUTORES NO SEI]]</f>
        <v>0</v>
      </c>
      <c r="S686">
        <f>Tabela3[[#This Row],[2021]]</f>
        <v>0</v>
      </c>
      <c r="T686">
        <f>Tabela3[[#This Row],[2022]]</f>
        <v>0</v>
      </c>
      <c r="U686">
        <f>Tabela3[[#This Row],[2023]]</f>
        <v>0</v>
      </c>
      <c r="V686">
        <f>Tabela3[[#This Row],[REGISTRO NO SEI/2024]]</f>
        <v>0</v>
      </c>
      <c r="W686">
        <f>Tabela3[[#This Row],[2024]]</f>
        <v>0</v>
      </c>
      <c r="X686">
        <f>Tabela3[[#This Row],[REGISTRO NO SEI/2025]]</f>
        <v>0</v>
      </c>
      <c r="Y686">
        <f>Tabela3[[#This Row],[TOTAL CERTIFICADOS EMITIDOS/2025]]</f>
        <v>0</v>
      </c>
      <c r="Z686">
        <f>Tabela3[[#This Row],[1º trim/2025]]</f>
        <v>0</v>
      </c>
      <c r="AA686">
        <f>Tabela3[[#This Row],[2º trim/2025]]</f>
        <v>0</v>
      </c>
      <c r="AB686">
        <f>Tabela3[[#This Row],[3º trim/2025]]</f>
        <v>0</v>
      </c>
      <c r="AC686">
        <f>Tabela3[[#This Row],[4º trim/2025]]</f>
        <v>0</v>
      </c>
    </row>
    <row r="687" spans="1:29" x14ac:dyDescent="0.25">
      <c r="A687" s="293">
        <f>Tabela3[[#This Row],[MODALIDADE]]</f>
        <v>0</v>
      </c>
      <c r="B687" s="293">
        <f>Tabela3[[#This Row],[ID DA PLANILHA]]</f>
        <v>687</v>
      </c>
      <c r="C687" s="293">
        <f>Tabela3[[#This Row],[ANO]]</f>
        <v>2022</v>
      </c>
      <c r="D687" s="293" t="str">
        <f>Tabela3[[#This Row],[SEI]]</f>
        <v>0046391-68.2022.8.16.6000</v>
      </c>
      <c r="E687" s="294" t="str">
        <f>Tabela3[[#This Row],[NOME DO Curso]]</f>
        <v>Como superar os efeitos da pandemia</v>
      </c>
      <c r="F687" s="294">
        <f>Tabela3[[#This Row],[NENHUMA CLASSIFICAÇÃO COPILOT]]</f>
        <v>0</v>
      </c>
      <c r="G687">
        <f>Tabela3[[#This Row],[Capacitação em Direitos Humanos, Gênero, Raça e Etnia; e em Depoimento Especial" - 0148945-13.2024.8.16.6000]]</f>
        <v>0</v>
      </c>
      <c r="H687">
        <f>Tabela3[[#This Row],[Justiça Restaurativa - 0148919-15.2024.8.16.6000]]</f>
        <v>0</v>
      </c>
      <c r="I687">
        <f>Tabela3[[#This Row],[Capacitação de Facilitadores 0148959-94.2024.8.16.6000]]</f>
        <v>0</v>
      </c>
      <c r="J687">
        <f>Tabela3[[#This Row],[Acessibilidade e Inclusão - 0148938-21.2024.8.16.6000]]</f>
        <v>0</v>
      </c>
      <c r="K687">
        <f>Tabela3[[#This Row],[Política de Prevenção e Enfrentamento do Assédio Moral, do Assédio Sexual e da Discriminação.0148908-83.2024.8.16.6000]]</f>
        <v>0</v>
      </c>
      <c r="L687">
        <f>Tabela3[[#This Row],[SOCIOAMBIENTAL]]</f>
        <v>0</v>
      </c>
      <c r="M687">
        <f>Tabela3[[#This Row],[SUSTENTABILIDADE
https://portal.tjpr.jus.br/portletforms/frm.do?idFormulario=7430
0017859-16.2024.8.16.6000]]</f>
        <v>0</v>
      </c>
      <c r="N687">
        <f>Tabela3[[#This Row],[CURSO PARA MAGISTRADOS]]</f>
        <v>0</v>
      </c>
      <c r="O687">
        <f>Tabela3[[#This Row],[LIVRO DE REGISTRO]]</f>
        <v>0</v>
      </c>
      <c r="P687">
        <f>Tabela3[[#This Row],[DATA DO ULTIMO REGISTRO]]</f>
        <v>44926</v>
      </c>
      <c r="Q687">
        <f>Tabela3[[#This Row],[REG DE INSTRUTORES2]]</f>
        <v>0</v>
      </c>
      <c r="R687">
        <f>Tabela3[[#This Row],[REGISTRO DE INSTRUTORES NO SEI]]</f>
        <v>0</v>
      </c>
      <c r="S687">
        <f>Tabela3[[#This Row],[2021]]</f>
        <v>0</v>
      </c>
      <c r="T687">
        <f>Tabela3[[#This Row],[2022]]</f>
        <v>49</v>
      </c>
      <c r="U687" t="e">
        <f>Tabela3[[#This Row],[2023]]</f>
        <v>#VALUE!</v>
      </c>
      <c r="V687">
        <f>Tabela3[[#This Row],[REGISTRO NO SEI/2024]]</f>
        <v>0</v>
      </c>
      <c r="W687">
        <f>Tabela3[[#This Row],[2024]]</f>
        <v>0</v>
      </c>
      <c r="X687">
        <f>Tabela3[[#This Row],[REGISTRO NO SEI/2025]]</f>
        <v>0</v>
      </c>
      <c r="Y687">
        <f>Tabela3[[#This Row],[TOTAL CERTIFICADOS EMITIDOS/2025]]</f>
        <v>0</v>
      </c>
      <c r="Z687">
        <f>Tabela3[[#This Row],[1º trim/2025]]</f>
        <v>0</v>
      </c>
      <c r="AA687">
        <f>Tabela3[[#This Row],[2º trim/2025]]</f>
        <v>0</v>
      </c>
      <c r="AB687">
        <f>Tabela3[[#This Row],[3º trim/2025]]</f>
        <v>0</v>
      </c>
      <c r="AC687">
        <f>Tabela3[[#This Row],[4º trim/2025]]</f>
        <v>0</v>
      </c>
    </row>
    <row r="688" spans="1:29" ht="30" x14ac:dyDescent="0.25">
      <c r="A688" s="293">
        <f>Tabela3[[#This Row],[MODALIDADE]]</f>
        <v>0</v>
      </c>
      <c r="B688" s="293">
        <f>Tabela3[[#This Row],[ID DA PLANILHA]]</f>
        <v>688</v>
      </c>
      <c r="C688" s="293">
        <f>Tabela3[[#This Row],[ANO]]</f>
        <v>2022</v>
      </c>
      <c r="D688" s="293" t="str">
        <f>Tabela3[[#This Row],[SEI]]</f>
        <v>0046867-09.2022.8.16.6000</v>
      </c>
      <c r="E688" s="294" t="str">
        <f>Tabela3[[#This Row],[NOME DO Curso]]</f>
        <v>4º Congresso Nacional sobre a Atuação da Assessoria Jurídica em Licitações e Contratos Administrativos</v>
      </c>
      <c r="F688" s="294">
        <f>Tabela3[[#This Row],[NENHUMA CLASSIFICAÇÃO COPILOT]]</f>
        <v>0</v>
      </c>
      <c r="G688">
        <f>Tabela3[[#This Row],[Capacitação em Direitos Humanos, Gênero, Raça e Etnia; e em Depoimento Especial" - 0148945-13.2024.8.16.6000]]</f>
        <v>0</v>
      </c>
      <c r="H688">
        <f>Tabela3[[#This Row],[Justiça Restaurativa - 0148919-15.2024.8.16.6000]]</f>
        <v>0</v>
      </c>
      <c r="I688">
        <f>Tabela3[[#This Row],[Capacitação de Facilitadores 0148959-94.2024.8.16.6000]]</f>
        <v>0</v>
      </c>
      <c r="J688">
        <f>Tabela3[[#This Row],[Acessibilidade e Inclusão - 0148938-21.2024.8.16.6000]]</f>
        <v>0</v>
      </c>
      <c r="K688">
        <f>Tabela3[[#This Row],[Política de Prevenção e Enfrentamento do Assédio Moral, do Assédio Sexual e da Discriminação.0148908-83.2024.8.16.6000]]</f>
        <v>0</v>
      </c>
      <c r="L688">
        <f>Tabela3[[#This Row],[SOCIOAMBIENTAL]]</f>
        <v>0</v>
      </c>
      <c r="M688">
        <f>Tabela3[[#This Row],[SUSTENTABILIDADE
https://portal.tjpr.jus.br/portletforms/frm.do?idFormulario=7430
0017859-16.2024.8.16.6000]]</f>
        <v>0</v>
      </c>
      <c r="N688">
        <f>Tabela3[[#This Row],[CURSO PARA MAGISTRADOS]]</f>
        <v>0</v>
      </c>
      <c r="O688" t="str">
        <f>Tabela3[[#This Row],[LIVRO DE REGISTRO]]</f>
        <v>2 - IN COMPANY</v>
      </c>
      <c r="P688">
        <f>Tabela3[[#This Row],[DATA DO ULTIMO REGISTRO]]</f>
        <v>44719</v>
      </c>
      <c r="Q688">
        <f>Tabela3[[#This Row],[REG DE INSTRUTORES2]]</f>
        <v>0</v>
      </c>
      <c r="R688">
        <f>Tabela3[[#This Row],[REGISTRO DE INSTRUTORES NO SEI]]</f>
        <v>0</v>
      </c>
      <c r="S688">
        <f>Tabela3[[#This Row],[2021]]</f>
        <v>0</v>
      </c>
      <c r="T688">
        <f>Tabela3[[#This Row],[2022]]</f>
        <v>15</v>
      </c>
      <c r="U688" t="e">
        <f>Tabela3[[#This Row],[2023]]</f>
        <v>#VALUE!</v>
      </c>
      <c r="V688">
        <f>Tabela3[[#This Row],[REGISTRO NO SEI/2024]]</f>
        <v>0</v>
      </c>
      <c r="W688">
        <f>Tabela3[[#This Row],[2024]]</f>
        <v>0</v>
      </c>
      <c r="X688">
        <f>Tabela3[[#This Row],[REGISTRO NO SEI/2025]]</f>
        <v>0</v>
      </c>
      <c r="Y688">
        <f>Tabela3[[#This Row],[TOTAL CERTIFICADOS EMITIDOS/2025]]</f>
        <v>0</v>
      </c>
      <c r="Z688">
        <f>Tabela3[[#This Row],[1º trim/2025]]</f>
        <v>0</v>
      </c>
      <c r="AA688">
        <f>Tabela3[[#This Row],[2º trim/2025]]</f>
        <v>0</v>
      </c>
      <c r="AB688">
        <f>Tabela3[[#This Row],[3º trim/2025]]</f>
        <v>0</v>
      </c>
      <c r="AC688">
        <f>Tabela3[[#This Row],[4º trim/2025]]</f>
        <v>0</v>
      </c>
    </row>
    <row r="689" spans="1:29" x14ac:dyDescent="0.25">
      <c r="A689" s="293">
        <f>Tabela3[[#This Row],[MODALIDADE]]</f>
        <v>0</v>
      </c>
      <c r="B689" s="293">
        <f>Tabela3[[#This Row],[ID DA PLANILHA]]</f>
        <v>689</v>
      </c>
      <c r="C689" s="293">
        <f>Tabela3[[#This Row],[ANO]]</f>
        <v>2022</v>
      </c>
      <c r="D689" s="293" t="str">
        <f>Tabela3[[#This Row],[SEI]]</f>
        <v>0048860-87.2022.8.16.6000</v>
      </c>
      <c r="E689" s="294" t="str">
        <f>Tabela3[[#This Row],[NOME DO Curso]]</f>
        <v>Curso Gestão Cartorária - turma 2</v>
      </c>
      <c r="F689" s="294">
        <f>Tabela3[[#This Row],[NENHUMA CLASSIFICAÇÃO COPILOT]]</f>
        <v>0</v>
      </c>
      <c r="G689">
        <f>Tabela3[[#This Row],[Capacitação em Direitos Humanos, Gênero, Raça e Etnia; e em Depoimento Especial" - 0148945-13.2024.8.16.6000]]</f>
        <v>0</v>
      </c>
      <c r="H689">
        <f>Tabela3[[#This Row],[Justiça Restaurativa - 0148919-15.2024.8.16.6000]]</f>
        <v>0</v>
      </c>
      <c r="I689">
        <f>Tabela3[[#This Row],[Capacitação de Facilitadores 0148959-94.2024.8.16.6000]]</f>
        <v>0</v>
      </c>
      <c r="J689">
        <f>Tabela3[[#This Row],[Acessibilidade e Inclusão - 0148938-21.2024.8.16.6000]]</f>
        <v>0</v>
      </c>
      <c r="K689">
        <f>Tabela3[[#This Row],[Política de Prevenção e Enfrentamento do Assédio Moral, do Assédio Sexual e da Discriminação.0148908-83.2024.8.16.6000]]</f>
        <v>0</v>
      </c>
      <c r="L689">
        <f>Tabela3[[#This Row],[SOCIOAMBIENTAL]]</f>
        <v>0</v>
      </c>
      <c r="M689">
        <f>Tabela3[[#This Row],[SUSTENTABILIDADE
https://portal.tjpr.jus.br/portletforms/frm.do?idFormulario=7430
0017859-16.2024.8.16.6000]]</f>
        <v>0</v>
      </c>
      <c r="N689">
        <f>Tabela3[[#This Row],[CURSO PARA MAGISTRADOS]]</f>
        <v>0</v>
      </c>
      <c r="O689">
        <f>Tabela3[[#This Row],[LIVRO DE REGISTRO]]</f>
        <v>0</v>
      </c>
      <c r="P689">
        <f>Tabela3[[#This Row],[DATA DO ULTIMO REGISTRO]]</f>
        <v>44941</v>
      </c>
      <c r="Q689">
        <f>Tabela3[[#This Row],[REG DE INSTRUTORES2]]</f>
        <v>0</v>
      </c>
      <c r="R689">
        <f>Tabela3[[#This Row],[REGISTRO DE INSTRUTORES NO SEI]]</f>
        <v>0</v>
      </c>
      <c r="S689">
        <f>Tabela3[[#This Row],[2021]]</f>
        <v>0</v>
      </c>
      <c r="T689">
        <f>Tabela3[[#This Row],[2022]]</f>
        <v>17</v>
      </c>
      <c r="U689" t="e">
        <f>Tabela3[[#This Row],[2023]]</f>
        <v>#VALUE!</v>
      </c>
      <c r="V689">
        <f>Tabela3[[#This Row],[REGISTRO NO SEI/2024]]</f>
        <v>0</v>
      </c>
      <c r="W689">
        <f>Tabela3[[#This Row],[2024]]</f>
        <v>0</v>
      </c>
      <c r="X689">
        <f>Tabela3[[#This Row],[REGISTRO NO SEI/2025]]</f>
        <v>0</v>
      </c>
      <c r="Y689">
        <f>Tabela3[[#This Row],[TOTAL CERTIFICADOS EMITIDOS/2025]]</f>
        <v>0</v>
      </c>
      <c r="Z689">
        <f>Tabela3[[#This Row],[1º trim/2025]]</f>
        <v>0</v>
      </c>
      <c r="AA689">
        <f>Tabela3[[#This Row],[2º trim/2025]]</f>
        <v>0</v>
      </c>
      <c r="AB689">
        <f>Tabela3[[#This Row],[3º trim/2025]]</f>
        <v>0</v>
      </c>
      <c r="AC689">
        <f>Tabela3[[#This Row],[4º trim/2025]]</f>
        <v>0</v>
      </c>
    </row>
    <row r="690" spans="1:29" x14ac:dyDescent="0.25">
      <c r="A690" s="293">
        <f>Tabela3[[#This Row],[MODALIDADE]]</f>
        <v>0</v>
      </c>
      <c r="B690" s="293">
        <f>Tabela3[[#This Row],[ID DA PLANILHA]]</f>
        <v>690</v>
      </c>
      <c r="C690" s="293">
        <f>Tabela3[[#This Row],[ANO]]</f>
        <v>2022</v>
      </c>
      <c r="D690" s="293" t="str">
        <f>Tabela3[[#This Row],[SEI]]</f>
        <v>0050163-39.2022.8.16.6000</v>
      </c>
      <c r="E690" s="294" t="str">
        <f>Tabela3[[#This Row],[NOME DO Curso]]</f>
        <v>Diálogo da Comissão de Conflitos Fundiários com a Magistratura</v>
      </c>
      <c r="F690" s="294">
        <f>Tabela3[[#This Row],[NENHUMA CLASSIFICAÇÃO COPILOT]]</f>
        <v>0</v>
      </c>
      <c r="G690">
        <f>Tabela3[[#This Row],[Capacitação em Direitos Humanos, Gênero, Raça e Etnia; e em Depoimento Especial" - 0148945-13.2024.8.16.6000]]</f>
        <v>0</v>
      </c>
      <c r="H690">
        <f>Tabela3[[#This Row],[Justiça Restaurativa - 0148919-15.2024.8.16.6000]]</f>
        <v>0</v>
      </c>
      <c r="I690">
        <f>Tabela3[[#This Row],[Capacitação de Facilitadores 0148959-94.2024.8.16.6000]]</f>
        <v>0</v>
      </c>
      <c r="J690">
        <f>Tabela3[[#This Row],[Acessibilidade e Inclusão - 0148938-21.2024.8.16.6000]]</f>
        <v>0</v>
      </c>
      <c r="K690">
        <f>Tabela3[[#This Row],[Política de Prevenção e Enfrentamento do Assédio Moral, do Assédio Sexual e da Discriminação.0148908-83.2024.8.16.6000]]</f>
        <v>0</v>
      </c>
      <c r="L690">
        <f>Tabela3[[#This Row],[SOCIOAMBIENTAL]]</f>
        <v>0</v>
      </c>
      <c r="M690">
        <f>Tabela3[[#This Row],[SUSTENTABILIDADE
https://portal.tjpr.jus.br/portletforms/frm.do?idFormulario=7430
0017859-16.2024.8.16.6000]]</f>
        <v>0</v>
      </c>
      <c r="N690">
        <f>Tabela3[[#This Row],[CURSO PARA MAGISTRADOS]]</f>
        <v>0</v>
      </c>
      <c r="O690">
        <f>Tabela3[[#This Row],[LIVRO DE REGISTRO]]</f>
        <v>0</v>
      </c>
      <c r="P690">
        <f>Tabela3[[#This Row],[DATA DO ULTIMO REGISTRO]]</f>
        <v>44926</v>
      </c>
      <c r="Q690">
        <f>Tabela3[[#This Row],[REG DE INSTRUTORES2]]</f>
        <v>0</v>
      </c>
      <c r="R690">
        <f>Tabela3[[#This Row],[REGISTRO DE INSTRUTORES NO SEI]]</f>
        <v>0</v>
      </c>
      <c r="S690">
        <f>Tabela3[[#This Row],[2021]]</f>
        <v>0</v>
      </c>
      <c r="T690">
        <f>Tabela3[[#This Row],[2022]]</f>
        <v>13</v>
      </c>
      <c r="U690" t="e">
        <f>Tabela3[[#This Row],[2023]]</f>
        <v>#VALUE!</v>
      </c>
      <c r="V690">
        <f>Tabela3[[#This Row],[REGISTRO NO SEI/2024]]</f>
        <v>0</v>
      </c>
      <c r="W690">
        <f>Tabela3[[#This Row],[2024]]</f>
        <v>0</v>
      </c>
      <c r="X690">
        <f>Tabela3[[#This Row],[REGISTRO NO SEI/2025]]</f>
        <v>0</v>
      </c>
      <c r="Y690">
        <f>Tabela3[[#This Row],[TOTAL CERTIFICADOS EMITIDOS/2025]]</f>
        <v>0</v>
      </c>
      <c r="Z690">
        <f>Tabela3[[#This Row],[1º trim/2025]]</f>
        <v>0</v>
      </c>
      <c r="AA690">
        <f>Tabela3[[#This Row],[2º trim/2025]]</f>
        <v>0</v>
      </c>
      <c r="AB690">
        <f>Tabela3[[#This Row],[3º trim/2025]]</f>
        <v>0</v>
      </c>
      <c r="AC690">
        <f>Tabela3[[#This Row],[4º trim/2025]]</f>
        <v>0</v>
      </c>
    </row>
    <row r="691" spans="1:29" x14ac:dyDescent="0.25">
      <c r="A691" s="293">
        <f>Tabela3[[#This Row],[MODALIDADE]]</f>
        <v>0</v>
      </c>
      <c r="B691" s="293">
        <f>Tabela3[[#This Row],[ID DA PLANILHA]]</f>
        <v>691</v>
      </c>
      <c r="C691" s="293">
        <f>Tabela3[[#This Row],[ANO]]</f>
        <v>2022</v>
      </c>
      <c r="D691" s="293" t="str">
        <f>Tabela3[[#This Row],[SEI]]</f>
        <v>0053825-11.2022.8.16.6000</v>
      </c>
      <c r="E691" s="294" t="str">
        <f>Tabela3[[#This Row],[NOME DO Curso]]</f>
        <v>Aperfeiçoamento para Magistrados em Violência Doméstica - 2ª Edicao</v>
      </c>
      <c r="F691" s="294">
        <f>Tabela3[[#This Row],[NENHUMA CLASSIFICAÇÃO COPILOT]]</f>
        <v>0</v>
      </c>
      <c r="G691">
        <f>Tabela3[[#This Row],[Capacitação em Direitos Humanos, Gênero, Raça e Etnia; e em Depoimento Especial" - 0148945-13.2024.8.16.6000]]</f>
        <v>0</v>
      </c>
      <c r="H691">
        <f>Tabela3[[#This Row],[Justiça Restaurativa - 0148919-15.2024.8.16.6000]]</f>
        <v>0</v>
      </c>
      <c r="I691">
        <f>Tabela3[[#This Row],[Capacitação de Facilitadores 0148959-94.2024.8.16.6000]]</f>
        <v>0</v>
      </c>
      <c r="J691">
        <f>Tabela3[[#This Row],[Acessibilidade e Inclusão - 0148938-21.2024.8.16.6000]]</f>
        <v>0</v>
      </c>
      <c r="K691">
        <f>Tabela3[[#This Row],[Política de Prevenção e Enfrentamento do Assédio Moral, do Assédio Sexual e da Discriminação.0148908-83.2024.8.16.6000]]</f>
        <v>0</v>
      </c>
      <c r="L691">
        <f>Tabela3[[#This Row],[SOCIOAMBIENTAL]]</f>
        <v>0</v>
      </c>
      <c r="M691">
        <f>Tabela3[[#This Row],[SUSTENTABILIDADE
https://portal.tjpr.jus.br/portletforms/frm.do?idFormulario=7430
0017859-16.2024.8.16.6000]]</f>
        <v>0</v>
      </c>
      <c r="N691">
        <f>Tabela3[[#This Row],[CURSO PARA MAGISTRADOS]]</f>
        <v>0</v>
      </c>
      <c r="O691">
        <f>Tabela3[[#This Row],[LIVRO DE REGISTRO]]</f>
        <v>0</v>
      </c>
      <c r="P691">
        <f>Tabela3[[#This Row],[DATA DO ULTIMO REGISTRO]]</f>
        <v>45029</v>
      </c>
      <c r="Q691">
        <f>Tabela3[[#This Row],[REG DE INSTRUTORES2]]</f>
        <v>0</v>
      </c>
      <c r="R691">
        <f>Tabela3[[#This Row],[REGISTRO DE INSTRUTORES NO SEI]]</f>
        <v>0</v>
      </c>
      <c r="S691">
        <f>Tabela3[[#This Row],[2021]]</f>
        <v>0</v>
      </c>
      <c r="T691">
        <f>Tabela3[[#This Row],[2022]]</f>
        <v>53</v>
      </c>
      <c r="U691" t="e">
        <f>Tabela3[[#This Row],[2023]]</f>
        <v>#VALUE!</v>
      </c>
      <c r="V691">
        <f>Tabela3[[#This Row],[REGISTRO NO SEI/2024]]</f>
        <v>0</v>
      </c>
      <c r="W691">
        <f>Tabela3[[#This Row],[2024]]</f>
        <v>0</v>
      </c>
      <c r="X691">
        <f>Tabela3[[#This Row],[REGISTRO NO SEI/2025]]</f>
        <v>0</v>
      </c>
      <c r="Y691">
        <f>Tabela3[[#This Row],[TOTAL CERTIFICADOS EMITIDOS/2025]]</f>
        <v>0</v>
      </c>
      <c r="Z691">
        <f>Tabela3[[#This Row],[1º trim/2025]]</f>
        <v>0</v>
      </c>
      <c r="AA691">
        <f>Tabela3[[#This Row],[2º trim/2025]]</f>
        <v>0</v>
      </c>
      <c r="AB691">
        <f>Tabela3[[#This Row],[3º trim/2025]]</f>
        <v>0</v>
      </c>
      <c r="AC691">
        <f>Tabela3[[#This Row],[4º trim/2025]]</f>
        <v>0</v>
      </c>
    </row>
    <row r="692" spans="1:29" ht="45" x14ac:dyDescent="0.25">
      <c r="A692" s="293">
        <f>Tabela3[[#This Row],[MODALIDADE]]</f>
        <v>0</v>
      </c>
      <c r="B692" s="293">
        <f>Tabela3[[#This Row],[ID DA PLANILHA]]</f>
        <v>692</v>
      </c>
      <c r="C692" s="293">
        <f>Tabela3[[#This Row],[ANO]]</f>
        <v>2022</v>
      </c>
      <c r="D692" s="293" t="str">
        <f>Tabela3[[#This Row],[SEI]]</f>
        <v>0054335-24.2022.8.16.6000</v>
      </c>
      <c r="E692" s="294" t="str">
        <f>Tabela3[[#This Row],[NOME DO Curso]]</f>
        <v>6º Encontro de Gestão Judiciária Sustentável - Debate sobre sustentabilidade compartilhada com as Comissões de Sustentabilidade do MPPR, TCE-PR, TJPR, TRE-PR, TRT9 e JFPR</v>
      </c>
      <c r="F692" s="294">
        <f>Tabela3[[#This Row],[NENHUMA CLASSIFICAÇÃO COPILOT]]</f>
        <v>0</v>
      </c>
      <c r="G692">
        <f>Tabela3[[#This Row],[Capacitação em Direitos Humanos, Gênero, Raça e Etnia; e em Depoimento Especial" - 0148945-13.2024.8.16.6000]]</f>
        <v>0</v>
      </c>
      <c r="H692">
        <f>Tabela3[[#This Row],[Justiça Restaurativa - 0148919-15.2024.8.16.6000]]</f>
        <v>0</v>
      </c>
      <c r="I692">
        <f>Tabela3[[#This Row],[Capacitação de Facilitadores 0148959-94.2024.8.16.6000]]</f>
        <v>0</v>
      </c>
      <c r="J692">
        <f>Tabela3[[#This Row],[Acessibilidade e Inclusão - 0148938-21.2024.8.16.6000]]</f>
        <v>0</v>
      </c>
      <c r="K692">
        <f>Tabela3[[#This Row],[Política de Prevenção e Enfrentamento do Assédio Moral, do Assédio Sexual e da Discriminação.0148908-83.2024.8.16.6000]]</f>
        <v>0</v>
      </c>
      <c r="L692">
        <f>Tabela3[[#This Row],[SOCIOAMBIENTAL]]</f>
        <v>0</v>
      </c>
      <c r="M692" t="str">
        <f>Tabela3[[#This Row],[SUSTENTABILIDADE
https://portal.tjpr.jus.br/portletforms/frm.do?idFormulario=7430
0017859-16.2024.8.16.6000]]</f>
        <v>sustentabilidade</v>
      </c>
      <c r="N692">
        <f>Tabela3[[#This Row],[CURSO PARA MAGISTRADOS]]</f>
        <v>0</v>
      </c>
      <c r="O692">
        <f>Tabela3[[#This Row],[LIVRO DE REGISTRO]]</f>
        <v>0</v>
      </c>
      <c r="P692">
        <f>Tabela3[[#This Row],[DATA DO ULTIMO REGISTRO]]</f>
        <v>44789</v>
      </c>
      <c r="Q692">
        <f>Tabela3[[#This Row],[REG DE INSTRUTORES2]]</f>
        <v>0</v>
      </c>
      <c r="R692">
        <f>Tabela3[[#This Row],[REGISTRO DE INSTRUTORES NO SEI]]</f>
        <v>0</v>
      </c>
      <c r="S692">
        <f>Tabela3[[#This Row],[2021]]</f>
        <v>0</v>
      </c>
      <c r="T692">
        <f>Tabela3[[#This Row],[2022]]</f>
        <v>0</v>
      </c>
      <c r="U692" t="e">
        <f>Tabela3[[#This Row],[2023]]</f>
        <v>#VALUE!</v>
      </c>
      <c r="V692">
        <f>Tabela3[[#This Row],[REGISTRO NO SEI/2024]]</f>
        <v>0</v>
      </c>
      <c r="W692">
        <f>Tabela3[[#This Row],[2024]]</f>
        <v>0</v>
      </c>
      <c r="X692">
        <f>Tabela3[[#This Row],[REGISTRO NO SEI/2025]]</f>
        <v>0</v>
      </c>
      <c r="Y692">
        <f>Tabela3[[#This Row],[TOTAL CERTIFICADOS EMITIDOS/2025]]</f>
        <v>0</v>
      </c>
      <c r="Z692">
        <f>Tabela3[[#This Row],[1º trim/2025]]</f>
        <v>0</v>
      </c>
      <c r="AA692">
        <f>Tabela3[[#This Row],[2º trim/2025]]</f>
        <v>0</v>
      </c>
      <c r="AB692">
        <f>Tabela3[[#This Row],[3º trim/2025]]</f>
        <v>0</v>
      </c>
      <c r="AC692">
        <f>Tabela3[[#This Row],[4º trim/2025]]</f>
        <v>0</v>
      </c>
    </row>
    <row r="693" spans="1:29" ht="30" x14ac:dyDescent="0.25">
      <c r="A693" s="293">
        <f>Tabela3[[#This Row],[MODALIDADE]]</f>
        <v>0</v>
      </c>
      <c r="B693" s="293">
        <f>Tabela3[[#This Row],[ID DA PLANILHA]]</f>
        <v>693</v>
      </c>
      <c r="C693" s="293">
        <f>Tabela3[[#This Row],[ANO]]</f>
        <v>2022</v>
      </c>
      <c r="D693" s="293" t="str">
        <f>Tabela3[[#This Row],[SEI]]</f>
        <v>0054335-24.2022.8.16.6000</v>
      </c>
      <c r="E693" s="294" t="str">
        <f>Tabela3[[#This Row],[NOME DO Curso]]</f>
        <v>6º Encontro de Gestão Judiciária Sustentável - palestra "Compras Públicas Sustentáveis"</v>
      </c>
      <c r="F693" s="294">
        <f>Tabela3[[#This Row],[NENHUMA CLASSIFICAÇÃO COPILOT]]</f>
        <v>0</v>
      </c>
      <c r="G693">
        <f>Tabela3[[#This Row],[Capacitação em Direitos Humanos, Gênero, Raça e Etnia; e em Depoimento Especial" - 0148945-13.2024.8.16.6000]]</f>
        <v>0</v>
      </c>
      <c r="H693">
        <f>Tabela3[[#This Row],[Justiça Restaurativa - 0148919-15.2024.8.16.6000]]</f>
        <v>0</v>
      </c>
      <c r="I693">
        <f>Tabela3[[#This Row],[Capacitação de Facilitadores 0148959-94.2024.8.16.6000]]</f>
        <v>0</v>
      </c>
      <c r="J693">
        <f>Tabela3[[#This Row],[Acessibilidade e Inclusão - 0148938-21.2024.8.16.6000]]</f>
        <v>0</v>
      </c>
      <c r="K693">
        <f>Tabela3[[#This Row],[Política de Prevenção e Enfrentamento do Assédio Moral, do Assédio Sexual e da Discriminação.0148908-83.2024.8.16.6000]]</f>
        <v>0</v>
      </c>
      <c r="L693">
        <f>Tabela3[[#This Row],[SOCIOAMBIENTAL]]</f>
        <v>0</v>
      </c>
      <c r="M693" t="str">
        <f>Tabela3[[#This Row],[SUSTENTABILIDADE
https://portal.tjpr.jus.br/portletforms/frm.do?idFormulario=7430
0017859-16.2024.8.16.6000]]</f>
        <v>sustentabilidade</v>
      </c>
      <c r="N693">
        <f>Tabela3[[#This Row],[CURSO PARA MAGISTRADOS]]</f>
        <v>0</v>
      </c>
      <c r="O693">
        <f>Tabela3[[#This Row],[LIVRO DE REGISTRO]]</f>
        <v>0</v>
      </c>
      <c r="P693">
        <f>Tabela3[[#This Row],[DATA DO ULTIMO REGISTRO]]</f>
        <v>44789</v>
      </c>
      <c r="Q693">
        <f>Tabela3[[#This Row],[REG DE INSTRUTORES2]]</f>
        <v>0</v>
      </c>
      <c r="R693">
        <f>Tabela3[[#This Row],[REGISTRO DE INSTRUTORES NO SEI]]</f>
        <v>0</v>
      </c>
      <c r="S693">
        <f>Tabela3[[#This Row],[2021]]</f>
        <v>0</v>
      </c>
      <c r="T693">
        <f>Tabela3[[#This Row],[2022]]</f>
        <v>0</v>
      </c>
      <c r="U693" t="e">
        <f>Tabela3[[#This Row],[2023]]</f>
        <v>#VALUE!</v>
      </c>
      <c r="V693">
        <f>Tabela3[[#This Row],[REGISTRO NO SEI/2024]]</f>
        <v>0</v>
      </c>
      <c r="W693">
        <f>Tabela3[[#This Row],[2024]]</f>
        <v>0</v>
      </c>
      <c r="X693">
        <f>Tabela3[[#This Row],[REGISTRO NO SEI/2025]]</f>
        <v>0</v>
      </c>
      <c r="Y693">
        <f>Tabela3[[#This Row],[TOTAL CERTIFICADOS EMITIDOS/2025]]</f>
        <v>0</v>
      </c>
      <c r="Z693">
        <f>Tabela3[[#This Row],[1º trim/2025]]</f>
        <v>0</v>
      </c>
      <c r="AA693">
        <f>Tabela3[[#This Row],[2º trim/2025]]</f>
        <v>0</v>
      </c>
      <c r="AB693">
        <f>Tabela3[[#This Row],[3º trim/2025]]</f>
        <v>0</v>
      </c>
      <c r="AC693">
        <f>Tabela3[[#This Row],[4º trim/2025]]</f>
        <v>0</v>
      </c>
    </row>
    <row r="694" spans="1:29" ht="30" x14ac:dyDescent="0.25">
      <c r="A694" s="293">
        <f>Tabela3[[#This Row],[MODALIDADE]]</f>
        <v>0</v>
      </c>
      <c r="B694" s="293">
        <f>Tabela3[[#This Row],[ID DA PLANILHA]]</f>
        <v>694</v>
      </c>
      <c r="C694" s="293">
        <f>Tabela3[[#This Row],[ANO]]</f>
        <v>2022</v>
      </c>
      <c r="D694" s="293" t="str">
        <f>Tabela3[[#This Row],[SEI]]</f>
        <v>0054335-24.2022.8.16.6000</v>
      </c>
      <c r="E694" s="294" t="str">
        <f>Tabela3[[#This Row],[NOME DO Curso]]</f>
        <v>6º Encontro de Gestão Judiciária Sustentável - palestra "Direito ambiental: instrumental"</v>
      </c>
      <c r="F694" s="294">
        <f>Tabela3[[#This Row],[NENHUMA CLASSIFICAÇÃO COPILOT]]</f>
        <v>0</v>
      </c>
      <c r="G694">
        <f>Tabela3[[#This Row],[Capacitação em Direitos Humanos, Gênero, Raça e Etnia; e em Depoimento Especial" - 0148945-13.2024.8.16.6000]]</f>
        <v>0</v>
      </c>
      <c r="H694">
        <f>Tabela3[[#This Row],[Justiça Restaurativa - 0148919-15.2024.8.16.6000]]</f>
        <v>0</v>
      </c>
      <c r="I694">
        <f>Tabela3[[#This Row],[Capacitação de Facilitadores 0148959-94.2024.8.16.6000]]</f>
        <v>0</v>
      </c>
      <c r="J694">
        <f>Tabela3[[#This Row],[Acessibilidade e Inclusão - 0148938-21.2024.8.16.6000]]</f>
        <v>0</v>
      </c>
      <c r="K694">
        <f>Tabela3[[#This Row],[Política de Prevenção e Enfrentamento do Assédio Moral, do Assédio Sexual e da Discriminação.0148908-83.2024.8.16.6000]]</f>
        <v>0</v>
      </c>
      <c r="L694">
        <f>Tabela3[[#This Row],[SOCIOAMBIENTAL]]</f>
        <v>0</v>
      </c>
      <c r="M694" t="str">
        <f>Tabela3[[#This Row],[SUSTENTABILIDADE
https://portal.tjpr.jus.br/portletforms/frm.do?idFormulario=7430
0017859-16.2024.8.16.6000]]</f>
        <v>sustentabilidade</v>
      </c>
      <c r="N694">
        <f>Tabela3[[#This Row],[CURSO PARA MAGISTRADOS]]</f>
        <v>0</v>
      </c>
      <c r="O694">
        <f>Tabela3[[#This Row],[LIVRO DE REGISTRO]]</f>
        <v>0</v>
      </c>
      <c r="P694">
        <f>Tabela3[[#This Row],[DATA DO ULTIMO REGISTRO]]</f>
        <v>44789</v>
      </c>
      <c r="Q694">
        <f>Tabela3[[#This Row],[REG DE INSTRUTORES2]]</f>
        <v>0</v>
      </c>
      <c r="R694">
        <f>Tabela3[[#This Row],[REGISTRO DE INSTRUTORES NO SEI]]</f>
        <v>0</v>
      </c>
      <c r="S694">
        <f>Tabela3[[#This Row],[2021]]</f>
        <v>0</v>
      </c>
      <c r="T694">
        <f>Tabela3[[#This Row],[2022]]</f>
        <v>0</v>
      </c>
      <c r="U694" t="e">
        <f>Tabela3[[#This Row],[2023]]</f>
        <v>#VALUE!</v>
      </c>
      <c r="V694">
        <f>Tabela3[[#This Row],[REGISTRO NO SEI/2024]]</f>
        <v>0</v>
      </c>
      <c r="W694">
        <f>Tabela3[[#This Row],[2024]]</f>
        <v>0</v>
      </c>
      <c r="X694">
        <f>Tabela3[[#This Row],[REGISTRO NO SEI/2025]]</f>
        <v>0</v>
      </c>
      <c r="Y694">
        <f>Tabela3[[#This Row],[TOTAL CERTIFICADOS EMITIDOS/2025]]</f>
        <v>0</v>
      </c>
      <c r="Z694">
        <f>Tabela3[[#This Row],[1º trim/2025]]</f>
        <v>0</v>
      </c>
      <c r="AA694">
        <f>Tabela3[[#This Row],[2º trim/2025]]</f>
        <v>0</v>
      </c>
      <c r="AB694">
        <f>Tabela3[[#This Row],[3º trim/2025]]</f>
        <v>0</v>
      </c>
      <c r="AC694">
        <f>Tabela3[[#This Row],[4º trim/2025]]</f>
        <v>0</v>
      </c>
    </row>
    <row r="695" spans="1:29" x14ac:dyDescent="0.25">
      <c r="A695" s="293">
        <f>Tabela3[[#This Row],[MODALIDADE]]</f>
        <v>0</v>
      </c>
      <c r="B695" s="293">
        <f>Tabela3[[#This Row],[ID DA PLANILHA]]</f>
        <v>695</v>
      </c>
      <c r="C695" s="293">
        <f>Tabela3[[#This Row],[ANO]]</f>
        <v>2022</v>
      </c>
      <c r="D695" s="293" t="str">
        <f>Tabela3[[#This Row],[SEI]]</f>
        <v>0056409-51.2022.8.16.6000</v>
      </c>
      <c r="E695" s="294" t="str">
        <f>Tabela3[[#This Row],[NOME DO Curso]]</f>
        <v>Programa de Sensibilização da Comunidade Escolar</v>
      </c>
      <c r="F695" s="294">
        <f>Tabela3[[#This Row],[NENHUMA CLASSIFICAÇÃO COPILOT]]</f>
        <v>0</v>
      </c>
      <c r="G695">
        <f>Tabela3[[#This Row],[Capacitação em Direitos Humanos, Gênero, Raça e Etnia; e em Depoimento Especial" - 0148945-13.2024.8.16.6000]]</f>
        <v>0</v>
      </c>
      <c r="H695">
        <f>Tabela3[[#This Row],[Justiça Restaurativa - 0148919-15.2024.8.16.6000]]</f>
        <v>0</v>
      </c>
      <c r="I695">
        <f>Tabela3[[#This Row],[Capacitação de Facilitadores 0148959-94.2024.8.16.6000]]</f>
        <v>0</v>
      </c>
      <c r="J695">
        <f>Tabela3[[#This Row],[Acessibilidade e Inclusão - 0148938-21.2024.8.16.6000]]</f>
        <v>0</v>
      </c>
      <c r="K695">
        <f>Tabela3[[#This Row],[Política de Prevenção e Enfrentamento do Assédio Moral, do Assédio Sexual e da Discriminação.0148908-83.2024.8.16.6000]]</f>
        <v>0</v>
      </c>
      <c r="L695">
        <f>Tabela3[[#This Row],[SOCIOAMBIENTAL]]</f>
        <v>0</v>
      </c>
      <c r="M695">
        <f>Tabela3[[#This Row],[SUSTENTABILIDADE
https://portal.tjpr.jus.br/portletforms/frm.do?idFormulario=7430
0017859-16.2024.8.16.6000]]</f>
        <v>0</v>
      </c>
      <c r="N695">
        <f>Tabela3[[#This Row],[CURSO PARA MAGISTRADOS]]</f>
        <v>0</v>
      </c>
      <c r="O695">
        <f>Tabela3[[#This Row],[LIVRO DE REGISTRO]]</f>
        <v>0</v>
      </c>
      <c r="P695">
        <f>Tabela3[[#This Row],[DATA DO ULTIMO REGISTRO]]</f>
        <v>44831</v>
      </c>
      <c r="Q695">
        <f>Tabela3[[#This Row],[REG DE INSTRUTORES2]]</f>
        <v>0</v>
      </c>
      <c r="R695">
        <f>Tabela3[[#This Row],[REGISTRO DE INSTRUTORES NO SEI]]</f>
        <v>0</v>
      </c>
      <c r="S695">
        <f>Tabela3[[#This Row],[2021]]</f>
        <v>0</v>
      </c>
      <c r="T695">
        <f>Tabela3[[#This Row],[2022]]</f>
        <v>29</v>
      </c>
      <c r="U695" t="e">
        <f>Tabela3[[#This Row],[2023]]</f>
        <v>#VALUE!</v>
      </c>
      <c r="V695">
        <f>Tabela3[[#This Row],[REGISTRO NO SEI/2024]]</f>
        <v>0</v>
      </c>
      <c r="W695">
        <f>Tabela3[[#This Row],[2024]]</f>
        <v>0</v>
      </c>
      <c r="X695">
        <f>Tabela3[[#This Row],[REGISTRO NO SEI/2025]]</f>
        <v>0</v>
      </c>
      <c r="Y695">
        <f>Tabela3[[#This Row],[TOTAL CERTIFICADOS EMITIDOS/2025]]</f>
        <v>0</v>
      </c>
      <c r="Z695">
        <f>Tabela3[[#This Row],[1º trim/2025]]</f>
        <v>0</v>
      </c>
      <c r="AA695">
        <f>Tabela3[[#This Row],[2º trim/2025]]</f>
        <v>0</v>
      </c>
      <c r="AB695">
        <f>Tabela3[[#This Row],[3º trim/2025]]</f>
        <v>0</v>
      </c>
      <c r="AC695">
        <f>Tabela3[[#This Row],[4º trim/2025]]</f>
        <v>0</v>
      </c>
    </row>
    <row r="696" spans="1:29" x14ac:dyDescent="0.25">
      <c r="A696" s="293">
        <f>Tabela3[[#This Row],[MODALIDADE]]</f>
        <v>0</v>
      </c>
      <c r="B696" s="293">
        <f>Tabela3[[#This Row],[ID DA PLANILHA]]</f>
        <v>696</v>
      </c>
      <c r="C696" s="293">
        <f>Tabela3[[#This Row],[ANO]]</f>
        <v>2022</v>
      </c>
      <c r="D696" s="293" t="str">
        <f>Tabela3[[#This Row],[SEI]]</f>
        <v>0056409-51.2022.8.16.6000</v>
      </c>
      <c r="E696" s="294" t="str">
        <f>Tabela3[[#This Row],[NOME DO Curso]]</f>
        <v>Projeto Sensibilização da Comunidade Escolar/Escolas Colaborativas</v>
      </c>
      <c r="F696" s="294">
        <f>Tabela3[[#This Row],[NENHUMA CLASSIFICAÇÃO COPILOT]]</f>
        <v>0</v>
      </c>
      <c r="G696" t="str">
        <f>Tabela3[[#This Row],[Capacitação em Direitos Humanos, Gênero, Raça e Etnia; e em Depoimento Especial" - 0148945-13.2024.8.16.6000]]</f>
        <v>s</v>
      </c>
      <c r="H696">
        <f>Tabela3[[#This Row],[Justiça Restaurativa - 0148919-15.2024.8.16.6000]]</f>
        <v>0</v>
      </c>
      <c r="I696">
        <f>Tabela3[[#This Row],[Capacitação de Facilitadores 0148959-94.2024.8.16.6000]]</f>
        <v>0</v>
      </c>
      <c r="J696">
        <f>Tabela3[[#This Row],[Acessibilidade e Inclusão - 0148938-21.2024.8.16.6000]]</f>
        <v>0</v>
      </c>
      <c r="K696">
        <f>Tabela3[[#This Row],[Política de Prevenção e Enfrentamento do Assédio Moral, do Assédio Sexual e da Discriminação.0148908-83.2024.8.16.6000]]</f>
        <v>0</v>
      </c>
      <c r="L696">
        <f>Tabela3[[#This Row],[SOCIOAMBIENTAL]]</f>
        <v>0</v>
      </c>
      <c r="M696">
        <f>Tabela3[[#This Row],[SUSTENTABILIDADE
https://portal.tjpr.jus.br/portletforms/frm.do?idFormulario=7430
0017859-16.2024.8.16.6000]]</f>
        <v>0</v>
      </c>
      <c r="N696">
        <f>Tabela3[[#This Row],[CURSO PARA MAGISTRADOS]]</f>
        <v>0</v>
      </c>
      <c r="O696">
        <f>Tabela3[[#This Row],[LIVRO DE REGISTRO]]</f>
        <v>0</v>
      </c>
      <c r="P696">
        <f>Tabela3[[#This Row],[DATA DO ULTIMO REGISTRO]]</f>
        <v>0</v>
      </c>
      <c r="Q696">
        <f>Tabela3[[#This Row],[REG DE INSTRUTORES2]]</f>
        <v>0</v>
      </c>
      <c r="R696">
        <f>Tabela3[[#This Row],[REGISTRO DE INSTRUTORES NO SEI]]</f>
        <v>0</v>
      </c>
      <c r="S696">
        <f>Tabela3[[#This Row],[2021]]</f>
        <v>0</v>
      </c>
      <c r="T696">
        <f>Tabela3[[#This Row],[2022]]</f>
        <v>0</v>
      </c>
      <c r="U696">
        <f>Tabela3[[#This Row],[2023]]</f>
        <v>0</v>
      </c>
      <c r="V696">
        <f>Tabela3[[#This Row],[REGISTRO NO SEI/2024]]</f>
        <v>0</v>
      </c>
      <c r="W696">
        <f>Tabela3[[#This Row],[2024]]</f>
        <v>0</v>
      </c>
      <c r="X696">
        <f>Tabela3[[#This Row],[REGISTRO NO SEI/2025]]</f>
        <v>0</v>
      </c>
      <c r="Y696">
        <f>Tabela3[[#This Row],[TOTAL CERTIFICADOS EMITIDOS/2025]]</f>
        <v>0</v>
      </c>
      <c r="Z696">
        <f>Tabela3[[#This Row],[1º trim/2025]]</f>
        <v>0</v>
      </c>
      <c r="AA696">
        <f>Tabela3[[#This Row],[2º trim/2025]]</f>
        <v>0</v>
      </c>
      <c r="AB696">
        <f>Tabela3[[#This Row],[3º trim/2025]]</f>
        <v>0</v>
      </c>
      <c r="AC696">
        <f>Tabela3[[#This Row],[4º trim/2025]]</f>
        <v>0</v>
      </c>
    </row>
    <row r="697" spans="1:29" x14ac:dyDescent="0.25">
      <c r="A697" s="293">
        <f>Tabela3[[#This Row],[MODALIDADE]]</f>
        <v>0</v>
      </c>
      <c r="B697" s="293">
        <f>Tabela3[[#This Row],[ID DA PLANILHA]]</f>
        <v>697</v>
      </c>
      <c r="C697" s="293">
        <f>Tabela3[[#This Row],[ANO]]</f>
        <v>2022</v>
      </c>
      <c r="D697" s="293" t="str">
        <f>Tabela3[[#This Row],[SEI]]</f>
        <v>0058892-88.2021.8.16.6000</v>
      </c>
      <c r="E697" s="294" t="str">
        <f>Tabela3[[#This Row],[NOME DO Curso]]</f>
        <v>Depoimento Especial – 6ª Edição - declaração</v>
      </c>
      <c r="F697" s="294">
        <f>Tabela3[[#This Row],[NENHUMA CLASSIFICAÇÃO COPILOT]]</f>
        <v>0</v>
      </c>
      <c r="G697" t="str">
        <f>Tabela3[[#This Row],[Capacitação em Direitos Humanos, Gênero, Raça e Etnia; e em Depoimento Especial" - 0148945-13.2024.8.16.6000]]</f>
        <v>Depoimento especial</v>
      </c>
      <c r="H697">
        <f>Tabela3[[#This Row],[Justiça Restaurativa - 0148919-15.2024.8.16.6000]]</f>
        <v>0</v>
      </c>
      <c r="I697">
        <f>Tabela3[[#This Row],[Capacitação de Facilitadores 0148959-94.2024.8.16.6000]]</f>
        <v>0</v>
      </c>
      <c r="J697">
        <f>Tabela3[[#This Row],[Acessibilidade e Inclusão - 0148938-21.2024.8.16.6000]]</f>
        <v>0</v>
      </c>
      <c r="K697">
        <f>Tabela3[[#This Row],[Política de Prevenção e Enfrentamento do Assédio Moral, do Assédio Sexual e da Discriminação.0148908-83.2024.8.16.6000]]</f>
        <v>0</v>
      </c>
      <c r="L697">
        <f>Tabela3[[#This Row],[SOCIOAMBIENTAL]]</f>
        <v>0</v>
      </c>
      <c r="M697">
        <f>Tabela3[[#This Row],[SUSTENTABILIDADE
https://portal.tjpr.jus.br/portletforms/frm.do?idFormulario=7430
0017859-16.2024.8.16.6000]]</f>
        <v>0</v>
      </c>
      <c r="N697">
        <f>Tabela3[[#This Row],[CURSO PARA MAGISTRADOS]]</f>
        <v>0</v>
      </c>
      <c r="O697">
        <f>Tabela3[[#This Row],[LIVRO DE REGISTRO]]</f>
        <v>0</v>
      </c>
      <c r="P697">
        <f>Tabela3[[#This Row],[DATA DO ULTIMO REGISTRO]]</f>
        <v>44732</v>
      </c>
      <c r="Q697">
        <f>Tabela3[[#This Row],[REG DE INSTRUTORES2]]</f>
        <v>0</v>
      </c>
      <c r="R697">
        <f>Tabela3[[#This Row],[REGISTRO DE INSTRUTORES NO SEI]]</f>
        <v>0</v>
      </c>
      <c r="S697">
        <f>Tabela3[[#This Row],[2021]]</f>
        <v>0</v>
      </c>
      <c r="T697">
        <f>Tabela3[[#This Row],[2022]]</f>
        <v>123</v>
      </c>
      <c r="U697" t="e">
        <f>Tabela3[[#This Row],[2023]]</f>
        <v>#VALUE!</v>
      </c>
      <c r="V697">
        <f>Tabela3[[#This Row],[REGISTRO NO SEI/2024]]</f>
        <v>0</v>
      </c>
      <c r="W697">
        <f>Tabela3[[#This Row],[2024]]</f>
        <v>0</v>
      </c>
      <c r="X697">
        <f>Tabela3[[#This Row],[REGISTRO NO SEI/2025]]</f>
        <v>0</v>
      </c>
      <c r="Y697">
        <f>Tabela3[[#This Row],[TOTAL CERTIFICADOS EMITIDOS/2025]]</f>
        <v>0</v>
      </c>
      <c r="Z697">
        <f>Tabela3[[#This Row],[1º trim/2025]]</f>
        <v>0</v>
      </c>
      <c r="AA697">
        <f>Tabela3[[#This Row],[2º trim/2025]]</f>
        <v>0</v>
      </c>
      <c r="AB697">
        <f>Tabela3[[#This Row],[3º trim/2025]]</f>
        <v>0</v>
      </c>
      <c r="AC697">
        <f>Tabela3[[#This Row],[4º trim/2025]]</f>
        <v>0</v>
      </c>
    </row>
    <row r="698" spans="1:29" x14ac:dyDescent="0.25">
      <c r="A698" s="293">
        <f>Tabela3[[#This Row],[MODALIDADE]]</f>
        <v>0</v>
      </c>
      <c r="B698" s="293">
        <f>Tabela3[[#This Row],[ID DA PLANILHA]]</f>
        <v>698</v>
      </c>
      <c r="C698" s="293">
        <f>Tabela3[[#This Row],[ANO]]</f>
        <v>2022</v>
      </c>
      <c r="D698" s="293" t="str">
        <f>Tabela3[[#This Row],[SEI]]</f>
        <v>0058892-88.2021.8.16.6000</v>
      </c>
      <c r="E698" s="294" t="str">
        <f>Tabela3[[#This Row],[NOME DO Curso]]</f>
        <v>Depoimento Especial – 6ª Edição - parte prática</v>
      </c>
      <c r="F698" s="294">
        <f>Tabela3[[#This Row],[NENHUMA CLASSIFICAÇÃO COPILOT]]</f>
        <v>0</v>
      </c>
      <c r="G698" t="str">
        <f>Tabela3[[#This Row],[Capacitação em Direitos Humanos, Gênero, Raça e Etnia; e em Depoimento Especial" - 0148945-13.2024.8.16.6000]]</f>
        <v>Depoimento especial</v>
      </c>
      <c r="H698">
        <f>Tabela3[[#This Row],[Justiça Restaurativa - 0148919-15.2024.8.16.6000]]</f>
        <v>0</v>
      </c>
      <c r="I698">
        <f>Tabela3[[#This Row],[Capacitação de Facilitadores 0148959-94.2024.8.16.6000]]</f>
        <v>0</v>
      </c>
      <c r="J698">
        <f>Tabela3[[#This Row],[Acessibilidade e Inclusão - 0148938-21.2024.8.16.6000]]</f>
        <v>0</v>
      </c>
      <c r="K698">
        <f>Tabela3[[#This Row],[Política de Prevenção e Enfrentamento do Assédio Moral, do Assédio Sexual e da Discriminação.0148908-83.2024.8.16.6000]]</f>
        <v>0</v>
      </c>
      <c r="L698">
        <f>Tabela3[[#This Row],[SOCIOAMBIENTAL]]</f>
        <v>0</v>
      </c>
      <c r="M698">
        <f>Tabela3[[#This Row],[SUSTENTABILIDADE
https://portal.tjpr.jus.br/portletforms/frm.do?idFormulario=7430
0017859-16.2024.8.16.6000]]</f>
        <v>0</v>
      </c>
      <c r="N698">
        <f>Tabela3[[#This Row],[CURSO PARA MAGISTRADOS]]</f>
        <v>0</v>
      </c>
      <c r="O698">
        <f>Tabela3[[#This Row],[LIVRO DE REGISTRO]]</f>
        <v>0</v>
      </c>
      <c r="P698">
        <f>Tabela3[[#This Row],[DATA DO ULTIMO REGISTRO]]</f>
        <v>45307</v>
      </c>
      <c r="Q698">
        <f>Tabela3[[#This Row],[REG DE INSTRUTORES2]]</f>
        <v>0</v>
      </c>
      <c r="R698">
        <f>Tabela3[[#This Row],[REGISTRO DE INSTRUTORES NO SEI]]</f>
        <v>0</v>
      </c>
      <c r="S698">
        <f>Tabela3[[#This Row],[2021]]</f>
        <v>0</v>
      </c>
      <c r="T698">
        <f>Tabela3[[#This Row],[2022]]</f>
        <v>23</v>
      </c>
      <c r="U698" t="e">
        <f>Tabela3[[#This Row],[2023]]</f>
        <v>#VALUE!</v>
      </c>
      <c r="V698">
        <f>Tabela3[[#This Row],[REGISTRO NO SEI/2024]]</f>
        <v>0</v>
      </c>
      <c r="W698">
        <f>Tabela3[[#This Row],[2024]]</f>
        <v>0</v>
      </c>
      <c r="X698">
        <f>Tabela3[[#This Row],[REGISTRO NO SEI/2025]]</f>
        <v>0</v>
      </c>
      <c r="Y698">
        <f>Tabela3[[#This Row],[TOTAL CERTIFICADOS EMITIDOS/2025]]</f>
        <v>0</v>
      </c>
      <c r="Z698">
        <f>Tabela3[[#This Row],[1º trim/2025]]</f>
        <v>0</v>
      </c>
      <c r="AA698">
        <f>Tabela3[[#This Row],[2º trim/2025]]</f>
        <v>0</v>
      </c>
      <c r="AB698">
        <f>Tabela3[[#This Row],[3º trim/2025]]</f>
        <v>0</v>
      </c>
      <c r="AC698">
        <f>Tabela3[[#This Row],[4º trim/2025]]</f>
        <v>0</v>
      </c>
    </row>
    <row r="699" spans="1:29" x14ac:dyDescent="0.25">
      <c r="A699" s="293">
        <f>Tabela3[[#This Row],[MODALIDADE]]</f>
        <v>0</v>
      </c>
      <c r="B699" s="293">
        <f>Tabela3[[#This Row],[ID DA PLANILHA]]</f>
        <v>699</v>
      </c>
      <c r="C699" s="293">
        <f>Tabela3[[#This Row],[ANO]]</f>
        <v>2022</v>
      </c>
      <c r="D699" s="293" t="str">
        <f>Tabela3[[#This Row],[SEI]]</f>
        <v>0059380-09.2022.8.16.6000</v>
      </c>
      <c r="E699" s="294" t="str">
        <f>Tabela3[[#This Row],[NOME DO Curso]]</f>
        <v>Caravana de Precedentes do TJPR - Curitiba</v>
      </c>
      <c r="F699" s="294">
        <f>Tabela3[[#This Row],[NENHUMA CLASSIFICAÇÃO COPILOT]]</f>
        <v>0</v>
      </c>
      <c r="G699">
        <f>Tabela3[[#This Row],[Capacitação em Direitos Humanos, Gênero, Raça e Etnia; e em Depoimento Especial" - 0148945-13.2024.8.16.6000]]</f>
        <v>0</v>
      </c>
      <c r="H699">
        <f>Tabela3[[#This Row],[Justiça Restaurativa - 0148919-15.2024.8.16.6000]]</f>
        <v>0</v>
      </c>
      <c r="I699">
        <f>Tabela3[[#This Row],[Capacitação de Facilitadores 0148959-94.2024.8.16.6000]]</f>
        <v>0</v>
      </c>
      <c r="J699">
        <f>Tabela3[[#This Row],[Acessibilidade e Inclusão - 0148938-21.2024.8.16.6000]]</f>
        <v>0</v>
      </c>
      <c r="K699">
        <f>Tabela3[[#This Row],[Política de Prevenção e Enfrentamento do Assédio Moral, do Assédio Sexual e da Discriminação.0148908-83.2024.8.16.6000]]</f>
        <v>0</v>
      </c>
      <c r="L699">
        <f>Tabela3[[#This Row],[SOCIOAMBIENTAL]]</f>
        <v>0</v>
      </c>
      <c r="M699">
        <f>Tabela3[[#This Row],[SUSTENTABILIDADE
https://portal.tjpr.jus.br/portletforms/frm.do?idFormulario=7430
0017859-16.2024.8.16.6000]]</f>
        <v>0</v>
      </c>
      <c r="N699">
        <f>Tabela3[[#This Row],[CURSO PARA MAGISTRADOS]]</f>
        <v>0</v>
      </c>
      <c r="O699">
        <f>Tabela3[[#This Row],[LIVRO DE REGISTRO]]</f>
        <v>0</v>
      </c>
      <c r="P699">
        <f>Tabela3[[#This Row],[DATA DO ULTIMO REGISTRO]]</f>
        <v>44926</v>
      </c>
      <c r="Q699">
        <f>Tabela3[[#This Row],[REG DE INSTRUTORES2]]</f>
        <v>0</v>
      </c>
      <c r="R699">
        <f>Tabela3[[#This Row],[REGISTRO DE INSTRUTORES NO SEI]]</f>
        <v>0</v>
      </c>
      <c r="S699">
        <f>Tabela3[[#This Row],[2021]]</f>
        <v>0</v>
      </c>
      <c r="T699">
        <f>Tabela3[[#This Row],[2022]]</f>
        <v>8</v>
      </c>
      <c r="U699" t="e">
        <f>Tabela3[[#This Row],[2023]]</f>
        <v>#VALUE!</v>
      </c>
      <c r="V699">
        <f>Tabela3[[#This Row],[REGISTRO NO SEI/2024]]</f>
        <v>0</v>
      </c>
      <c r="W699">
        <f>Tabela3[[#This Row],[2024]]</f>
        <v>0</v>
      </c>
      <c r="X699">
        <f>Tabela3[[#This Row],[REGISTRO NO SEI/2025]]</f>
        <v>0</v>
      </c>
      <c r="Y699">
        <f>Tabela3[[#This Row],[TOTAL CERTIFICADOS EMITIDOS/2025]]</f>
        <v>0</v>
      </c>
      <c r="Z699">
        <f>Tabela3[[#This Row],[1º trim/2025]]</f>
        <v>0</v>
      </c>
      <c r="AA699">
        <f>Tabela3[[#This Row],[2º trim/2025]]</f>
        <v>0</v>
      </c>
      <c r="AB699">
        <f>Tabela3[[#This Row],[3º trim/2025]]</f>
        <v>0</v>
      </c>
      <c r="AC699">
        <f>Tabela3[[#This Row],[4º trim/2025]]</f>
        <v>0</v>
      </c>
    </row>
    <row r="700" spans="1:29" x14ac:dyDescent="0.25">
      <c r="A700" s="293">
        <f>Tabela3[[#This Row],[MODALIDADE]]</f>
        <v>0</v>
      </c>
      <c r="B700" s="293">
        <f>Tabela3[[#This Row],[ID DA PLANILHA]]</f>
        <v>700</v>
      </c>
      <c r="C700" s="293">
        <f>Tabela3[[#This Row],[ANO]]</f>
        <v>2022</v>
      </c>
      <c r="D700" s="293" t="str">
        <f>Tabela3[[#This Row],[SEI]]</f>
        <v>0059380-09.2022.8.16.6000</v>
      </c>
      <c r="E700" s="294" t="str">
        <f>Tabela3[[#This Row],[NOME DO Curso]]</f>
        <v>Caravana de Precedentes do TJPR - Guarapuava</v>
      </c>
      <c r="F700" s="294">
        <f>Tabela3[[#This Row],[NENHUMA CLASSIFICAÇÃO COPILOT]]</f>
        <v>0</v>
      </c>
      <c r="G700">
        <f>Tabela3[[#This Row],[Capacitação em Direitos Humanos, Gênero, Raça e Etnia; e em Depoimento Especial" - 0148945-13.2024.8.16.6000]]</f>
        <v>0</v>
      </c>
      <c r="H700">
        <f>Tabela3[[#This Row],[Justiça Restaurativa - 0148919-15.2024.8.16.6000]]</f>
        <v>0</v>
      </c>
      <c r="I700">
        <f>Tabela3[[#This Row],[Capacitação de Facilitadores 0148959-94.2024.8.16.6000]]</f>
        <v>0</v>
      </c>
      <c r="J700">
        <f>Tabela3[[#This Row],[Acessibilidade e Inclusão - 0148938-21.2024.8.16.6000]]</f>
        <v>0</v>
      </c>
      <c r="K700">
        <f>Tabela3[[#This Row],[Política de Prevenção e Enfrentamento do Assédio Moral, do Assédio Sexual e da Discriminação.0148908-83.2024.8.16.6000]]</f>
        <v>0</v>
      </c>
      <c r="L700">
        <f>Tabela3[[#This Row],[SOCIOAMBIENTAL]]</f>
        <v>0</v>
      </c>
      <c r="M700">
        <f>Tabela3[[#This Row],[SUSTENTABILIDADE
https://portal.tjpr.jus.br/portletforms/frm.do?idFormulario=7430
0017859-16.2024.8.16.6000]]</f>
        <v>0</v>
      </c>
      <c r="N700">
        <f>Tabela3[[#This Row],[CURSO PARA MAGISTRADOS]]</f>
        <v>0</v>
      </c>
      <c r="O700">
        <f>Tabela3[[#This Row],[LIVRO DE REGISTRO]]</f>
        <v>0</v>
      </c>
      <c r="P700">
        <f>Tabela3[[#This Row],[DATA DO ULTIMO REGISTRO]]</f>
        <v>0</v>
      </c>
      <c r="Q700">
        <f>Tabela3[[#This Row],[REG DE INSTRUTORES2]]</f>
        <v>0</v>
      </c>
      <c r="R700">
        <f>Tabela3[[#This Row],[REGISTRO DE INSTRUTORES NO SEI]]</f>
        <v>0</v>
      </c>
      <c r="S700">
        <f>Tabela3[[#This Row],[2021]]</f>
        <v>0</v>
      </c>
      <c r="T700">
        <f>Tabela3[[#This Row],[2022]]</f>
        <v>0</v>
      </c>
      <c r="U700" t="e">
        <f>Tabela3[[#This Row],[2023]]</f>
        <v>#VALUE!</v>
      </c>
      <c r="V700">
        <f>Tabela3[[#This Row],[REGISTRO NO SEI/2024]]</f>
        <v>0</v>
      </c>
      <c r="W700">
        <f>Tabela3[[#This Row],[2024]]</f>
        <v>0</v>
      </c>
      <c r="X700">
        <f>Tabela3[[#This Row],[REGISTRO NO SEI/2025]]</f>
        <v>0</v>
      </c>
      <c r="Y700">
        <f>Tabela3[[#This Row],[TOTAL CERTIFICADOS EMITIDOS/2025]]</f>
        <v>0</v>
      </c>
      <c r="Z700">
        <f>Tabela3[[#This Row],[1º trim/2025]]</f>
        <v>0</v>
      </c>
      <c r="AA700">
        <f>Tabela3[[#This Row],[2º trim/2025]]</f>
        <v>0</v>
      </c>
      <c r="AB700">
        <f>Tabela3[[#This Row],[3º trim/2025]]</f>
        <v>0</v>
      </c>
      <c r="AC700">
        <f>Tabela3[[#This Row],[4º trim/2025]]</f>
        <v>0</v>
      </c>
    </row>
    <row r="701" spans="1:29" x14ac:dyDescent="0.25">
      <c r="A701" s="293">
        <f>Tabela3[[#This Row],[MODALIDADE]]</f>
        <v>0</v>
      </c>
      <c r="B701" s="293">
        <f>Tabela3[[#This Row],[ID DA PLANILHA]]</f>
        <v>701</v>
      </c>
      <c r="C701" s="293">
        <f>Tabela3[[#This Row],[ANO]]</f>
        <v>2022</v>
      </c>
      <c r="D701" s="293" t="str">
        <f>Tabela3[[#This Row],[SEI]]</f>
        <v>0059380-09.2022.8.16.6000</v>
      </c>
      <c r="E701" s="294" t="str">
        <f>Tabela3[[#This Row],[NOME DO Curso]]</f>
        <v>Caravana de Precedentes do TJPR - Ponta Grossa</v>
      </c>
      <c r="F701" s="294">
        <f>Tabela3[[#This Row],[NENHUMA CLASSIFICAÇÃO COPILOT]]</f>
        <v>0</v>
      </c>
      <c r="G701">
        <f>Tabela3[[#This Row],[Capacitação em Direitos Humanos, Gênero, Raça e Etnia; e em Depoimento Especial" - 0148945-13.2024.8.16.6000]]</f>
        <v>0</v>
      </c>
      <c r="H701">
        <f>Tabela3[[#This Row],[Justiça Restaurativa - 0148919-15.2024.8.16.6000]]</f>
        <v>0</v>
      </c>
      <c r="I701">
        <f>Tabela3[[#This Row],[Capacitação de Facilitadores 0148959-94.2024.8.16.6000]]</f>
        <v>0</v>
      </c>
      <c r="J701">
        <f>Tabela3[[#This Row],[Acessibilidade e Inclusão - 0148938-21.2024.8.16.6000]]</f>
        <v>0</v>
      </c>
      <c r="K701">
        <f>Tabela3[[#This Row],[Política de Prevenção e Enfrentamento do Assédio Moral, do Assédio Sexual e da Discriminação.0148908-83.2024.8.16.6000]]</f>
        <v>0</v>
      </c>
      <c r="L701">
        <f>Tabela3[[#This Row],[SOCIOAMBIENTAL]]</f>
        <v>0</v>
      </c>
      <c r="M701">
        <f>Tabela3[[#This Row],[SUSTENTABILIDADE
https://portal.tjpr.jus.br/portletforms/frm.do?idFormulario=7430
0017859-16.2024.8.16.6000]]</f>
        <v>0</v>
      </c>
      <c r="N701">
        <f>Tabela3[[#This Row],[CURSO PARA MAGISTRADOS]]</f>
        <v>0</v>
      </c>
      <c r="O701">
        <f>Tabela3[[#This Row],[LIVRO DE REGISTRO]]</f>
        <v>0</v>
      </c>
      <c r="P701">
        <f>Tabela3[[#This Row],[DATA DO ULTIMO REGISTRO]]</f>
        <v>0</v>
      </c>
      <c r="Q701">
        <f>Tabela3[[#This Row],[REG DE INSTRUTORES2]]</f>
        <v>0</v>
      </c>
      <c r="R701">
        <f>Tabela3[[#This Row],[REGISTRO DE INSTRUTORES NO SEI]]</f>
        <v>0</v>
      </c>
      <c r="S701">
        <f>Tabela3[[#This Row],[2021]]</f>
        <v>0</v>
      </c>
      <c r="T701">
        <f>Tabela3[[#This Row],[2022]]</f>
        <v>0</v>
      </c>
      <c r="U701" t="e">
        <f>Tabela3[[#This Row],[2023]]</f>
        <v>#VALUE!</v>
      </c>
      <c r="V701">
        <f>Tabela3[[#This Row],[REGISTRO NO SEI/2024]]</f>
        <v>0</v>
      </c>
      <c r="W701">
        <f>Tabela3[[#This Row],[2024]]</f>
        <v>0</v>
      </c>
      <c r="X701">
        <f>Tabela3[[#This Row],[REGISTRO NO SEI/2025]]</f>
        <v>0</v>
      </c>
      <c r="Y701">
        <f>Tabela3[[#This Row],[TOTAL CERTIFICADOS EMITIDOS/2025]]</f>
        <v>0</v>
      </c>
      <c r="Z701">
        <f>Tabela3[[#This Row],[1º trim/2025]]</f>
        <v>0</v>
      </c>
      <c r="AA701">
        <f>Tabela3[[#This Row],[2º trim/2025]]</f>
        <v>0</v>
      </c>
      <c r="AB701">
        <f>Tabela3[[#This Row],[3º trim/2025]]</f>
        <v>0</v>
      </c>
      <c r="AC701">
        <f>Tabela3[[#This Row],[4º trim/2025]]</f>
        <v>0</v>
      </c>
    </row>
    <row r="702" spans="1:29" x14ac:dyDescent="0.25">
      <c r="A702" s="293">
        <f>Tabela3[[#This Row],[MODALIDADE]]</f>
        <v>0</v>
      </c>
      <c r="B702" s="293">
        <f>Tabela3[[#This Row],[ID DA PLANILHA]]</f>
        <v>702</v>
      </c>
      <c r="C702" s="293">
        <f>Tabela3[[#This Row],[ANO]]</f>
        <v>2022</v>
      </c>
      <c r="D702" s="293" t="str">
        <f>Tabela3[[#This Row],[SEI]]</f>
        <v>0059380-09.2022.8.16.6000</v>
      </c>
      <c r="E702" s="294" t="str">
        <f>Tabela3[[#This Row],[NOME DO Curso]]</f>
        <v>Caravana de Precedentes do TJPR - SJP</v>
      </c>
      <c r="F702" s="294">
        <f>Tabela3[[#This Row],[NENHUMA CLASSIFICAÇÃO COPILOT]]</f>
        <v>0</v>
      </c>
      <c r="G702">
        <f>Tabela3[[#This Row],[Capacitação em Direitos Humanos, Gênero, Raça e Etnia; e em Depoimento Especial" - 0148945-13.2024.8.16.6000]]</f>
        <v>0</v>
      </c>
      <c r="H702">
        <f>Tabela3[[#This Row],[Justiça Restaurativa - 0148919-15.2024.8.16.6000]]</f>
        <v>0</v>
      </c>
      <c r="I702">
        <f>Tabela3[[#This Row],[Capacitação de Facilitadores 0148959-94.2024.8.16.6000]]</f>
        <v>0</v>
      </c>
      <c r="J702">
        <f>Tabela3[[#This Row],[Acessibilidade e Inclusão - 0148938-21.2024.8.16.6000]]</f>
        <v>0</v>
      </c>
      <c r="K702">
        <f>Tabela3[[#This Row],[Política de Prevenção e Enfrentamento do Assédio Moral, do Assédio Sexual e da Discriminação.0148908-83.2024.8.16.6000]]</f>
        <v>0</v>
      </c>
      <c r="L702">
        <f>Tabela3[[#This Row],[SOCIOAMBIENTAL]]</f>
        <v>0</v>
      </c>
      <c r="M702">
        <f>Tabela3[[#This Row],[SUSTENTABILIDADE
https://portal.tjpr.jus.br/portletforms/frm.do?idFormulario=7430
0017859-16.2024.8.16.6000]]</f>
        <v>0</v>
      </c>
      <c r="N702">
        <f>Tabela3[[#This Row],[CURSO PARA MAGISTRADOS]]</f>
        <v>0</v>
      </c>
      <c r="O702">
        <f>Tabela3[[#This Row],[LIVRO DE REGISTRO]]</f>
        <v>0</v>
      </c>
      <c r="P702">
        <f>Tabela3[[#This Row],[DATA DO ULTIMO REGISTRO]]</f>
        <v>44926</v>
      </c>
      <c r="Q702">
        <f>Tabela3[[#This Row],[REG DE INSTRUTORES2]]</f>
        <v>0</v>
      </c>
      <c r="R702">
        <f>Tabela3[[#This Row],[REGISTRO DE INSTRUTORES NO SEI]]</f>
        <v>0</v>
      </c>
      <c r="S702">
        <f>Tabela3[[#This Row],[2021]]</f>
        <v>0</v>
      </c>
      <c r="T702">
        <f>Tabela3[[#This Row],[2022]]</f>
        <v>42</v>
      </c>
      <c r="U702" t="e">
        <f>Tabela3[[#This Row],[2023]]</f>
        <v>#VALUE!</v>
      </c>
      <c r="V702">
        <f>Tabela3[[#This Row],[REGISTRO NO SEI/2024]]</f>
        <v>0</v>
      </c>
      <c r="W702">
        <f>Tabela3[[#This Row],[2024]]</f>
        <v>0</v>
      </c>
      <c r="X702">
        <f>Tabela3[[#This Row],[REGISTRO NO SEI/2025]]</f>
        <v>0</v>
      </c>
      <c r="Y702">
        <f>Tabela3[[#This Row],[TOTAL CERTIFICADOS EMITIDOS/2025]]</f>
        <v>0</v>
      </c>
      <c r="Z702">
        <f>Tabela3[[#This Row],[1º trim/2025]]</f>
        <v>0</v>
      </c>
      <c r="AA702">
        <f>Tabela3[[#This Row],[2º trim/2025]]</f>
        <v>0</v>
      </c>
      <c r="AB702">
        <f>Tabela3[[#This Row],[3º trim/2025]]</f>
        <v>0</v>
      </c>
      <c r="AC702">
        <f>Tabela3[[#This Row],[4º trim/2025]]</f>
        <v>0</v>
      </c>
    </row>
    <row r="703" spans="1:29" ht="30" x14ac:dyDescent="0.25">
      <c r="A703" s="293">
        <f>Tabela3[[#This Row],[MODALIDADE]]</f>
        <v>0</v>
      </c>
      <c r="B703" s="293">
        <f>Tabela3[[#This Row],[ID DA PLANILHA]]</f>
        <v>703</v>
      </c>
      <c r="C703" s="293">
        <f>Tabela3[[#This Row],[ANO]]</f>
        <v>2022</v>
      </c>
      <c r="D703" s="293" t="str">
        <f>Tabela3[[#This Row],[SEI]]</f>
        <v>0060212-42.2022.8.16.6000</v>
      </c>
      <c r="E703" s="294" t="str">
        <f>Tabela3[[#This Row],[NOME DO Curso]]</f>
        <v>Curso de Justiça Restaurativa: Formação Prática I - Processos Circulares não Conflitivos</v>
      </c>
      <c r="F703" s="294">
        <f>Tabela3[[#This Row],[NENHUMA CLASSIFICAÇÃO COPILOT]]</f>
        <v>0</v>
      </c>
      <c r="G703">
        <f>Tabela3[[#This Row],[Capacitação em Direitos Humanos, Gênero, Raça e Etnia; e em Depoimento Especial" - 0148945-13.2024.8.16.6000]]</f>
        <v>0</v>
      </c>
      <c r="H703" t="str">
        <f>Tabela3[[#This Row],[Justiça Restaurativa - 0148919-15.2024.8.16.6000]]</f>
        <v>SIM</v>
      </c>
      <c r="I703">
        <f>Tabela3[[#This Row],[Capacitação de Facilitadores 0148959-94.2024.8.16.6000]]</f>
        <v>0</v>
      </c>
      <c r="J703">
        <f>Tabela3[[#This Row],[Acessibilidade e Inclusão - 0148938-21.2024.8.16.6000]]</f>
        <v>0</v>
      </c>
      <c r="K703">
        <f>Tabela3[[#This Row],[Política de Prevenção e Enfrentamento do Assédio Moral, do Assédio Sexual e da Discriminação.0148908-83.2024.8.16.6000]]</f>
        <v>0</v>
      </c>
      <c r="L703">
        <f>Tabela3[[#This Row],[SOCIOAMBIENTAL]]</f>
        <v>0</v>
      </c>
      <c r="M703">
        <f>Tabela3[[#This Row],[SUSTENTABILIDADE
https://portal.tjpr.jus.br/portletforms/frm.do?idFormulario=7430
0017859-16.2024.8.16.6000]]</f>
        <v>0</v>
      </c>
      <c r="N703">
        <f>Tabela3[[#This Row],[CURSO PARA MAGISTRADOS]]</f>
        <v>0</v>
      </c>
      <c r="O703">
        <f>Tabela3[[#This Row],[LIVRO DE REGISTRO]]</f>
        <v>0</v>
      </c>
      <c r="P703">
        <f>Tabela3[[#This Row],[DATA DO ULTIMO REGISTRO]]</f>
        <v>44791</v>
      </c>
      <c r="Q703">
        <f>Tabela3[[#This Row],[REG DE INSTRUTORES2]]</f>
        <v>0</v>
      </c>
      <c r="R703">
        <f>Tabela3[[#This Row],[REGISTRO DE INSTRUTORES NO SEI]]</f>
        <v>0</v>
      </c>
      <c r="S703">
        <f>Tabela3[[#This Row],[2021]]</f>
        <v>0</v>
      </c>
      <c r="T703">
        <f>Tabela3[[#This Row],[2022]]</f>
        <v>2022</v>
      </c>
      <c r="U703" t="e">
        <f>Tabela3[[#This Row],[2023]]</f>
        <v>#VALUE!</v>
      </c>
      <c r="V703">
        <f>Tabela3[[#This Row],[REGISTRO NO SEI/2024]]</f>
        <v>0</v>
      </c>
      <c r="W703">
        <f>Tabela3[[#This Row],[2024]]</f>
        <v>0</v>
      </c>
      <c r="X703">
        <f>Tabela3[[#This Row],[REGISTRO NO SEI/2025]]</f>
        <v>0</v>
      </c>
      <c r="Y703">
        <f>Tabela3[[#This Row],[TOTAL CERTIFICADOS EMITIDOS/2025]]</f>
        <v>0</v>
      </c>
      <c r="Z703">
        <f>Tabela3[[#This Row],[1º trim/2025]]</f>
        <v>0</v>
      </c>
      <c r="AA703">
        <f>Tabela3[[#This Row],[2º trim/2025]]</f>
        <v>0</v>
      </c>
      <c r="AB703">
        <f>Tabela3[[#This Row],[3º trim/2025]]</f>
        <v>0</v>
      </c>
      <c r="AC703">
        <f>Tabela3[[#This Row],[4º trim/2025]]</f>
        <v>0</v>
      </c>
    </row>
    <row r="704" spans="1:29" ht="30" x14ac:dyDescent="0.25">
      <c r="A704" s="293">
        <f>Tabela3[[#This Row],[MODALIDADE]]</f>
        <v>0</v>
      </c>
      <c r="B704" s="293">
        <f>Tabela3[[#This Row],[ID DA PLANILHA]]</f>
        <v>704</v>
      </c>
      <c r="C704" s="293">
        <f>Tabela3[[#This Row],[ANO]]</f>
        <v>2022</v>
      </c>
      <c r="D704" s="293" t="str">
        <f>Tabela3[[#This Row],[SEI]]</f>
        <v>0060247-02.2022.8.16.6000</v>
      </c>
      <c r="E704" s="294" t="str">
        <f>Tabela3[[#This Row],[NOME DO Curso]]</f>
        <v>Curso Formação Prática I em Justiça Restaurativa - JR - 2022 - 2ª Edição - Turma 2</v>
      </c>
      <c r="F704" s="294">
        <f>Tabela3[[#This Row],[NENHUMA CLASSIFICAÇÃO COPILOT]]</f>
        <v>0</v>
      </c>
      <c r="G704">
        <f>Tabela3[[#This Row],[Capacitação em Direitos Humanos, Gênero, Raça e Etnia; e em Depoimento Especial" - 0148945-13.2024.8.16.6000]]</f>
        <v>0</v>
      </c>
      <c r="H704" t="str">
        <f>Tabela3[[#This Row],[Justiça Restaurativa - 0148919-15.2024.8.16.6000]]</f>
        <v>SIM</v>
      </c>
      <c r="I704">
        <f>Tabela3[[#This Row],[Capacitação de Facilitadores 0148959-94.2024.8.16.6000]]</f>
        <v>0</v>
      </c>
      <c r="J704">
        <f>Tabela3[[#This Row],[Acessibilidade e Inclusão - 0148938-21.2024.8.16.6000]]</f>
        <v>0</v>
      </c>
      <c r="K704">
        <f>Tabela3[[#This Row],[Política de Prevenção e Enfrentamento do Assédio Moral, do Assédio Sexual e da Discriminação.0148908-83.2024.8.16.6000]]</f>
        <v>0</v>
      </c>
      <c r="L704">
        <f>Tabela3[[#This Row],[SOCIOAMBIENTAL]]</f>
        <v>0</v>
      </c>
      <c r="M704">
        <f>Tabela3[[#This Row],[SUSTENTABILIDADE
https://portal.tjpr.jus.br/portletforms/frm.do?idFormulario=7430
0017859-16.2024.8.16.6000]]</f>
        <v>0</v>
      </c>
      <c r="N704">
        <f>Tabela3[[#This Row],[CURSO PARA MAGISTRADOS]]</f>
        <v>0</v>
      </c>
      <c r="O704">
        <f>Tabela3[[#This Row],[LIVRO DE REGISTRO]]</f>
        <v>0</v>
      </c>
      <c r="P704">
        <f>Tabela3[[#This Row],[DATA DO ULTIMO REGISTRO]]</f>
        <v>0</v>
      </c>
      <c r="Q704">
        <f>Tabela3[[#This Row],[REG DE INSTRUTORES2]]</f>
        <v>0</v>
      </c>
      <c r="R704">
        <f>Tabela3[[#This Row],[REGISTRO DE INSTRUTORES NO SEI]]</f>
        <v>0</v>
      </c>
      <c r="S704">
        <f>Tabela3[[#This Row],[2021]]</f>
        <v>0</v>
      </c>
      <c r="T704">
        <f>Tabela3[[#This Row],[2022]]</f>
        <v>2022</v>
      </c>
      <c r="U704" t="e">
        <f>Tabela3[[#This Row],[2023]]</f>
        <v>#VALUE!</v>
      </c>
      <c r="V704">
        <f>Tabela3[[#This Row],[REGISTRO NO SEI/2024]]</f>
        <v>0</v>
      </c>
      <c r="W704">
        <f>Tabela3[[#This Row],[2024]]</f>
        <v>0</v>
      </c>
      <c r="X704">
        <f>Tabela3[[#This Row],[REGISTRO NO SEI/2025]]</f>
        <v>0</v>
      </c>
      <c r="Y704">
        <f>Tabela3[[#This Row],[TOTAL CERTIFICADOS EMITIDOS/2025]]</f>
        <v>0</v>
      </c>
      <c r="Z704">
        <f>Tabela3[[#This Row],[1º trim/2025]]</f>
        <v>0</v>
      </c>
      <c r="AA704">
        <f>Tabela3[[#This Row],[2º trim/2025]]</f>
        <v>0</v>
      </c>
      <c r="AB704">
        <f>Tabela3[[#This Row],[3º trim/2025]]</f>
        <v>0</v>
      </c>
      <c r="AC704">
        <f>Tabela3[[#This Row],[4º trim/2025]]</f>
        <v>0</v>
      </c>
    </row>
    <row r="705" spans="1:29" ht="30" x14ac:dyDescent="0.25">
      <c r="A705" s="293">
        <f>Tabela3[[#This Row],[MODALIDADE]]</f>
        <v>0</v>
      </c>
      <c r="B705" s="293">
        <f>Tabela3[[#This Row],[ID DA PLANILHA]]</f>
        <v>705</v>
      </c>
      <c r="C705" s="293">
        <f>Tabela3[[#This Row],[ANO]]</f>
        <v>2022</v>
      </c>
      <c r="D705" s="293" t="str">
        <f>Tabela3[[#This Row],[SEI]]</f>
        <v>0060331-03.2022.8.16.6000</v>
      </c>
      <c r="E705" s="294" t="str">
        <f>Tabela3[[#This Row],[NOME DO Curso]]</f>
        <v>Curso Formação Prática I em Justiça Restaurativa - JR - 2022 - 3ª Edição - Turma 3</v>
      </c>
      <c r="F705" s="294">
        <f>Tabela3[[#This Row],[NENHUMA CLASSIFICAÇÃO COPILOT]]</f>
        <v>0</v>
      </c>
      <c r="G705">
        <f>Tabela3[[#This Row],[Capacitação em Direitos Humanos, Gênero, Raça e Etnia; e em Depoimento Especial" - 0148945-13.2024.8.16.6000]]</f>
        <v>0</v>
      </c>
      <c r="H705" t="str">
        <f>Tabela3[[#This Row],[Justiça Restaurativa - 0148919-15.2024.8.16.6000]]</f>
        <v>SIM</v>
      </c>
      <c r="I705">
        <f>Tabela3[[#This Row],[Capacitação de Facilitadores 0148959-94.2024.8.16.6000]]</f>
        <v>0</v>
      </c>
      <c r="J705">
        <f>Tabela3[[#This Row],[Acessibilidade e Inclusão - 0148938-21.2024.8.16.6000]]</f>
        <v>0</v>
      </c>
      <c r="K705">
        <f>Tabela3[[#This Row],[Política de Prevenção e Enfrentamento do Assédio Moral, do Assédio Sexual e da Discriminação.0148908-83.2024.8.16.6000]]</f>
        <v>0</v>
      </c>
      <c r="L705">
        <f>Tabela3[[#This Row],[SOCIOAMBIENTAL]]</f>
        <v>0</v>
      </c>
      <c r="M705">
        <f>Tabela3[[#This Row],[SUSTENTABILIDADE
https://portal.tjpr.jus.br/portletforms/frm.do?idFormulario=7430
0017859-16.2024.8.16.6000]]</f>
        <v>0</v>
      </c>
      <c r="N705">
        <f>Tabela3[[#This Row],[CURSO PARA MAGISTRADOS]]</f>
        <v>0</v>
      </c>
      <c r="O705">
        <f>Tabela3[[#This Row],[LIVRO DE REGISTRO]]</f>
        <v>0</v>
      </c>
      <c r="P705">
        <f>Tabela3[[#This Row],[DATA DO ULTIMO REGISTRO]]</f>
        <v>0</v>
      </c>
      <c r="Q705">
        <f>Tabela3[[#This Row],[REG DE INSTRUTORES2]]</f>
        <v>0</v>
      </c>
      <c r="R705">
        <f>Tabela3[[#This Row],[REGISTRO DE INSTRUTORES NO SEI]]</f>
        <v>0</v>
      </c>
      <c r="S705">
        <f>Tabela3[[#This Row],[2021]]</f>
        <v>0</v>
      </c>
      <c r="T705">
        <f>Tabela3[[#This Row],[2022]]</f>
        <v>2022</v>
      </c>
      <c r="U705" t="e">
        <f>Tabela3[[#This Row],[2023]]</f>
        <v>#VALUE!</v>
      </c>
      <c r="V705">
        <f>Tabela3[[#This Row],[REGISTRO NO SEI/2024]]</f>
        <v>0</v>
      </c>
      <c r="W705">
        <f>Tabela3[[#This Row],[2024]]</f>
        <v>0</v>
      </c>
      <c r="X705">
        <f>Tabela3[[#This Row],[REGISTRO NO SEI/2025]]</f>
        <v>0</v>
      </c>
      <c r="Y705">
        <f>Tabela3[[#This Row],[TOTAL CERTIFICADOS EMITIDOS/2025]]</f>
        <v>0</v>
      </c>
      <c r="Z705">
        <f>Tabela3[[#This Row],[1º trim/2025]]</f>
        <v>0</v>
      </c>
      <c r="AA705">
        <f>Tabela3[[#This Row],[2º trim/2025]]</f>
        <v>0</v>
      </c>
      <c r="AB705">
        <f>Tabela3[[#This Row],[3º trim/2025]]</f>
        <v>0</v>
      </c>
      <c r="AC705">
        <f>Tabela3[[#This Row],[4º trim/2025]]</f>
        <v>0</v>
      </c>
    </row>
    <row r="706" spans="1:29" ht="30" x14ac:dyDescent="0.25">
      <c r="A706" s="293">
        <f>Tabela3[[#This Row],[MODALIDADE]]</f>
        <v>0</v>
      </c>
      <c r="B706" s="293">
        <f>Tabela3[[#This Row],[ID DA PLANILHA]]</f>
        <v>706</v>
      </c>
      <c r="C706" s="293">
        <f>Tabela3[[#This Row],[ANO]]</f>
        <v>2022</v>
      </c>
      <c r="D706" s="293" t="str">
        <f>Tabela3[[#This Row],[SEI]]</f>
        <v>0060391-73.2022.8.16.6000</v>
      </c>
      <c r="E706" s="294" t="str">
        <f>Tabela3[[#This Row],[NOME DO Curso]]</f>
        <v>Curso Formação Prática I em Justiça Restaurativa - JR - 2022 - 4ª Edição - Turma 4 - Ponta Grossa - 2022</v>
      </c>
      <c r="F706" s="294">
        <f>Tabela3[[#This Row],[NENHUMA CLASSIFICAÇÃO COPILOT]]</f>
        <v>0</v>
      </c>
      <c r="G706">
        <f>Tabela3[[#This Row],[Capacitação em Direitos Humanos, Gênero, Raça e Etnia; e em Depoimento Especial" - 0148945-13.2024.8.16.6000]]</f>
        <v>0</v>
      </c>
      <c r="H706" t="str">
        <f>Tabela3[[#This Row],[Justiça Restaurativa - 0148919-15.2024.8.16.6000]]</f>
        <v>SIM</v>
      </c>
      <c r="I706">
        <f>Tabela3[[#This Row],[Capacitação de Facilitadores 0148959-94.2024.8.16.6000]]</f>
        <v>0</v>
      </c>
      <c r="J706">
        <f>Tabela3[[#This Row],[Acessibilidade e Inclusão - 0148938-21.2024.8.16.6000]]</f>
        <v>0</v>
      </c>
      <c r="K706">
        <f>Tabela3[[#This Row],[Política de Prevenção e Enfrentamento do Assédio Moral, do Assédio Sexual e da Discriminação.0148908-83.2024.8.16.6000]]</f>
        <v>0</v>
      </c>
      <c r="L706">
        <f>Tabela3[[#This Row],[SOCIOAMBIENTAL]]</f>
        <v>0</v>
      </c>
      <c r="M706">
        <f>Tabela3[[#This Row],[SUSTENTABILIDADE
https://portal.tjpr.jus.br/portletforms/frm.do?idFormulario=7430
0017859-16.2024.8.16.6000]]</f>
        <v>0</v>
      </c>
      <c r="N706">
        <f>Tabela3[[#This Row],[CURSO PARA MAGISTRADOS]]</f>
        <v>0</v>
      </c>
      <c r="O706">
        <f>Tabela3[[#This Row],[LIVRO DE REGISTRO]]</f>
        <v>0</v>
      </c>
      <c r="P706">
        <f>Tabela3[[#This Row],[DATA DO ULTIMO REGISTRO]]</f>
        <v>0</v>
      </c>
      <c r="Q706">
        <f>Tabela3[[#This Row],[REG DE INSTRUTORES2]]</f>
        <v>0</v>
      </c>
      <c r="R706">
        <f>Tabela3[[#This Row],[REGISTRO DE INSTRUTORES NO SEI]]</f>
        <v>0</v>
      </c>
      <c r="S706">
        <f>Tabela3[[#This Row],[2021]]</f>
        <v>0</v>
      </c>
      <c r="T706">
        <f>Tabela3[[#This Row],[2022]]</f>
        <v>2022</v>
      </c>
      <c r="U706" t="e">
        <f>Tabela3[[#This Row],[2023]]</f>
        <v>#VALUE!</v>
      </c>
      <c r="V706">
        <f>Tabela3[[#This Row],[REGISTRO NO SEI/2024]]</f>
        <v>0</v>
      </c>
      <c r="W706">
        <f>Tabela3[[#This Row],[2024]]</f>
        <v>0</v>
      </c>
      <c r="X706">
        <f>Tabela3[[#This Row],[REGISTRO NO SEI/2025]]</f>
        <v>0</v>
      </c>
      <c r="Y706">
        <f>Tabela3[[#This Row],[TOTAL CERTIFICADOS EMITIDOS/2025]]</f>
        <v>0</v>
      </c>
      <c r="Z706">
        <f>Tabela3[[#This Row],[1º trim/2025]]</f>
        <v>0</v>
      </c>
      <c r="AA706">
        <f>Tabela3[[#This Row],[2º trim/2025]]</f>
        <v>0</v>
      </c>
      <c r="AB706">
        <f>Tabela3[[#This Row],[3º trim/2025]]</f>
        <v>0</v>
      </c>
      <c r="AC706">
        <f>Tabela3[[#This Row],[4º trim/2025]]</f>
        <v>0</v>
      </c>
    </row>
    <row r="707" spans="1:29" ht="30" x14ac:dyDescent="0.25">
      <c r="A707" s="293">
        <f>Tabela3[[#This Row],[MODALIDADE]]</f>
        <v>0</v>
      </c>
      <c r="B707" s="293">
        <f>Tabela3[[#This Row],[ID DA PLANILHA]]</f>
        <v>707</v>
      </c>
      <c r="C707" s="293">
        <f>Tabela3[[#This Row],[ANO]]</f>
        <v>2022</v>
      </c>
      <c r="D707" s="293" t="str">
        <f>Tabela3[[#This Row],[SEI]]</f>
        <v>0060474-89.2022.8.16.6000</v>
      </c>
      <c r="E707" s="294" t="str">
        <f>Tabela3[[#This Row],[NOME DO Curso]]</f>
        <v>Curso Formação Prática I em Justiça Restaurativa - JR - 2022 - 5ª Edição - Turma 5 - presencial Toledo</v>
      </c>
      <c r="F707" s="294">
        <f>Tabela3[[#This Row],[NENHUMA CLASSIFICAÇÃO COPILOT]]</f>
        <v>0</v>
      </c>
      <c r="G707">
        <f>Tabela3[[#This Row],[Capacitação em Direitos Humanos, Gênero, Raça e Etnia; e em Depoimento Especial" - 0148945-13.2024.8.16.6000]]</f>
        <v>0</v>
      </c>
      <c r="H707" t="str">
        <f>Tabela3[[#This Row],[Justiça Restaurativa - 0148919-15.2024.8.16.6000]]</f>
        <v>SIM</v>
      </c>
      <c r="I707">
        <f>Tabela3[[#This Row],[Capacitação de Facilitadores 0148959-94.2024.8.16.6000]]</f>
        <v>0</v>
      </c>
      <c r="J707">
        <f>Tabela3[[#This Row],[Acessibilidade e Inclusão - 0148938-21.2024.8.16.6000]]</f>
        <v>0</v>
      </c>
      <c r="K707">
        <f>Tabela3[[#This Row],[Política de Prevenção e Enfrentamento do Assédio Moral, do Assédio Sexual e da Discriminação.0148908-83.2024.8.16.6000]]</f>
        <v>0</v>
      </c>
      <c r="L707">
        <f>Tabela3[[#This Row],[SOCIOAMBIENTAL]]</f>
        <v>0</v>
      </c>
      <c r="M707">
        <f>Tabela3[[#This Row],[SUSTENTABILIDADE
https://portal.tjpr.jus.br/portletforms/frm.do?idFormulario=7430
0017859-16.2024.8.16.6000]]</f>
        <v>0</v>
      </c>
      <c r="N707">
        <f>Tabela3[[#This Row],[CURSO PARA MAGISTRADOS]]</f>
        <v>0</v>
      </c>
      <c r="O707">
        <f>Tabela3[[#This Row],[LIVRO DE REGISTRO]]</f>
        <v>0</v>
      </c>
      <c r="P707">
        <f>Tabela3[[#This Row],[DATA DO ULTIMO REGISTRO]]</f>
        <v>0</v>
      </c>
      <c r="Q707">
        <f>Tabela3[[#This Row],[REG DE INSTRUTORES2]]</f>
        <v>0</v>
      </c>
      <c r="R707">
        <f>Tabela3[[#This Row],[REGISTRO DE INSTRUTORES NO SEI]]</f>
        <v>0</v>
      </c>
      <c r="S707">
        <f>Tabela3[[#This Row],[2021]]</f>
        <v>0</v>
      </c>
      <c r="T707" t="str">
        <f>Tabela3[[#This Row],[2022]]</f>
        <v>?</v>
      </c>
      <c r="U707" t="e">
        <f>Tabela3[[#This Row],[2023]]</f>
        <v>#VALUE!</v>
      </c>
      <c r="V707">
        <f>Tabela3[[#This Row],[REGISTRO NO SEI/2024]]</f>
        <v>0</v>
      </c>
      <c r="W707">
        <f>Tabela3[[#This Row],[2024]]</f>
        <v>0</v>
      </c>
      <c r="X707">
        <f>Tabela3[[#This Row],[REGISTRO NO SEI/2025]]</f>
        <v>0</v>
      </c>
      <c r="Y707">
        <f>Tabela3[[#This Row],[TOTAL CERTIFICADOS EMITIDOS/2025]]</f>
        <v>0</v>
      </c>
      <c r="Z707">
        <f>Tabela3[[#This Row],[1º trim/2025]]</f>
        <v>0</v>
      </c>
      <c r="AA707">
        <f>Tabela3[[#This Row],[2º trim/2025]]</f>
        <v>0</v>
      </c>
      <c r="AB707">
        <f>Tabela3[[#This Row],[3º trim/2025]]</f>
        <v>0</v>
      </c>
      <c r="AC707">
        <f>Tabela3[[#This Row],[4º trim/2025]]</f>
        <v>0</v>
      </c>
    </row>
    <row r="708" spans="1:29" x14ac:dyDescent="0.25">
      <c r="A708" s="293">
        <f>Tabela3[[#This Row],[MODALIDADE]]</f>
        <v>0</v>
      </c>
      <c r="B708" s="293">
        <f>Tabela3[[#This Row],[ID DA PLANILHA]]</f>
        <v>708</v>
      </c>
      <c r="C708" s="293">
        <f>Tabela3[[#This Row],[ANO]]</f>
        <v>2022</v>
      </c>
      <c r="D708" s="293" t="str">
        <f>Tabela3[[#This Row],[SEI]]</f>
        <v>0061578-19.2022.8.16.6000</v>
      </c>
      <c r="E708" s="294" t="str">
        <f>Tabela3[[#This Row],[NOME DO Curso]]</f>
        <v>Dia Mundial contra o Trabalho Infantil</v>
      </c>
      <c r="F708" s="294">
        <f>Tabela3[[#This Row],[NENHUMA CLASSIFICAÇÃO COPILOT]]</f>
        <v>0</v>
      </c>
      <c r="G708">
        <f>Tabela3[[#This Row],[Capacitação em Direitos Humanos, Gênero, Raça e Etnia; e em Depoimento Especial" - 0148945-13.2024.8.16.6000]]</f>
        <v>0</v>
      </c>
      <c r="H708">
        <f>Tabela3[[#This Row],[Justiça Restaurativa - 0148919-15.2024.8.16.6000]]</f>
        <v>0</v>
      </c>
      <c r="I708">
        <f>Tabela3[[#This Row],[Capacitação de Facilitadores 0148959-94.2024.8.16.6000]]</f>
        <v>0</v>
      </c>
      <c r="J708">
        <f>Tabela3[[#This Row],[Acessibilidade e Inclusão - 0148938-21.2024.8.16.6000]]</f>
        <v>0</v>
      </c>
      <c r="K708">
        <f>Tabela3[[#This Row],[Política de Prevenção e Enfrentamento do Assédio Moral, do Assédio Sexual e da Discriminação.0148908-83.2024.8.16.6000]]</f>
        <v>0</v>
      </c>
      <c r="L708">
        <f>Tabela3[[#This Row],[SOCIOAMBIENTAL]]</f>
        <v>0</v>
      </c>
      <c r="M708">
        <f>Tabela3[[#This Row],[SUSTENTABILIDADE
https://portal.tjpr.jus.br/portletforms/frm.do?idFormulario=7430
0017859-16.2024.8.16.6000]]</f>
        <v>0</v>
      </c>
      <c r="N708">
        <f>Tabela3[[#This Row],[CURSO PARA MAGISTRADOS]]</f>
        <v>0</v>
      </c>
      <c r="O708">
        <f>Tabela3[[#This Row],[LIVRO DE REGISTRO]]</f>
        <v>0</v>
      </c>
      <c r="P708">
        <f>Tabela3[[#This Row],[DATA DO ULTIMO REGISTRO]]</f>
        <v>44749</v>
      </c>
      <c r="Q708">
        <f>Tabela3[[#This Row],[REG DE INSTRUTORES2]]</f>
        <v>0</v>
      </c>
      <c r="R708">
        <f>Tabela3[[#This Row],[REGISTRO DE INSTRUTORES NO SEI]]</f>
        <v>0</v>
      </c>
      <c r="S708">
        <f>Tabela3[[#This Row],[2021]]</f>
        <v>0</v>
      </c>
      <c r="T708">
        <f>Tabela3[[#This Row],[2022]]</f>
        <v>36</v>
      </c>
      <c r="U708" t="e">
        <f>Tabela3[[#This Row],[2023]]</f>
        <v>#VALUE!</v>
      </c>
      <c r="V708">
        <f>Tabela3[[#This Row],[REGISTRO NO SEI/2024]]</f>
        <v>0</v>
      </c>
      <c r="W708">
        <f>Tabela3[[#This Row],[2024]]</f>
        <v>0</v>
      </c>
      <c r="X708">
        <f>Tabela3[[#This Row],[REGISTRO NO SEI/2025]]</f>
        <v>0</v>
      </c>
      <c r="Y708">
        <f>Tabela3[[#This Row],[TOTAL CERTIFICADOS EMITIDOS/2025]]</f>
        <v>0</v>
      </c>
      <c r="Z708">
        <f>Tabela3[[#This Row],[1º trim/2025]]</f>
        <v>0</v>
      </c>
      <c r="AA708">
        <f>Tabela3[[#This Row],[2º trim/2025]]</f>
        <v>0</v>
      </c>
      <c r="AB708">
        <f>Tabela3[[#This Row],[3º trim/2025]]</f>
        <v>0</v>
      </c>
      <c r="AC708">
        <f>Tabela3[[#This Row],[4º trim/2025]]</f>
        <v>0</v>
      </c>
    </row>
    <row r="709" spans="1:29" x14ac:dyDescent="0.25">
      <c r="A709" s="293">
        <f>Tabela3[[#This Row],[MODALIDADE]]</f>
        <v>0</v>
      </c>
      <c r="B709" s="293">
        <f>Tabela3[[#This Row],[ID DA PLANILHA]]</f>
        <v>709</v>
      </c>
      <c r="C709" s="293">
        <f>Tabela3[[#This Row],[ANO]]</f>
        <v>2022</v>
      </c>
      <c r="D709" s="293" t="str">
        <f>Tabela3[[#This Row],[SEI]]</f>
        <v>0062459-93.2022.8.16.6000</v>
      </c>
      <c r="E709" s="294" t="str">
        <f>Tabela3[[#This Row],[NOME DO Curso]]</f>
        <v>Refletindo sobre Diversidade da Administração Pública</v>
      </c>
      <c r="F709" s="294">
        <f>Tabela3[[#This Row],[NENHUMA CLASSIFICAÇÃO COPILOT]]</f>
        <v>0</v>
      </c>
      <c r="G709">
        <f>Tabela3[[#This Row],[Capacitação em Direitos Humanos, Gênero, Raça e Etnia; e em Depoimento Especial" - 0148945-13.2024.8.16.6000]]</f>
        <v>0</v>
      </c>
      <c r="H709">
        <f>Tabela3[[#This Row],[Justiça Restaurativa - 0148919-15.2024.8.16.6000]]</f>
        <v>0</v>
      </c>
      <c r="I709">
        <f>Tabela3[[#This Row],[Capacitação de Facilitadores 0148959-94.2024.8.16.6000]]</f>
        <v>0</v>
      </c>
      <c r="J709">
        <f>Tabela3[[#This Row],[Acessibilidade e Inclusão - 0148938-21.2024.8.16.6000]]</f>
        <v>0</v>
      </c>
      <c r="K709">
        <f>Tabela3[[#This Row],[Política de Prevenção e Enfrentamento do Assédio Moral, do Assédio Sexual e da Discriminação.0148908-83.2024.8.16.6000]]</f>
        <v>0</v>
      </c>
      <c r="L709">
        <f>Tabela3[[#This Row],[SOCIOAMBIENTAL]]</f>
        <v>0</v>
      </c>
      <c r="M709">
        <f>Tabela3[[#This Row],[SUSTENTABILIDADE
https://portal.tjpr.jus.br/portletforms/frm.do?idFormulario=7430
0017859-16.2024.8.16.6000]]</f>
        <v>0</v>
      </c>
      <c r="N709">
        <f>Tabela3[[#This Row],[CURSO PARA MAGISTRADOS]]</f>
        <v>0</v>
      </c>
      <c r="O709">
        <f>Tabela3[[#This Row],[LIVRO DE REGISTRO]]</f>
        <v>0</v>
      </c>
      <c r="P709">
        <f>Tabela3[[#This Row],[DATA DO ULTIMO REGISTRO]]</f>
        <v>44881</v>
      </c>
      <c r="Q709">
        <f>Tabela3[[#This Row],[REG DE INSTRUTORES2]]</f>
        <v>0</v>
      </c>
      <c r="R709">
        <f>Tabela3[[#This Row],[REGISTRO DE INSTRUTORES NO SEI]]</f>
        <v>0</v>
      </c>
      <c r="S709">
        <f>Tabela3[[#This Row],[2021]]</f>
        <v>0</v>
      </c>
      <c r="T709">
        <f>Tabela3[[#This Row],[2022]]</f>
        <v>78</v>
      </c>
      <c r="U709" t="e">
        <f>Tabela3[[#This Row],[2023]]</f>
        <v>#VALUE!</v>
      </c>
      <c r="V709">
        <f>Tabela3[[#This Row],[REGISTRO NO SEI/2024]]</f>
        <v>0</v>
      </c>
      <c r="W709">
        <f>Tabela3[[#This Row],[2024]]</f>
        <v>0</v>
      </c>
      <c r="X709">
        <f>Tabela3[[#This Row],[REGISTRO NO SEI/2025]]</f>
        <v>0</v>
      </c>
      <c r="Y709">
        <f>Tabela3[[#This Row],[TOTAL CERTIFICADOS EMITIDOS/2025]]</f>
        <v>0</v>
      </c>
      <c r="Z709">
        <f>Tabela3[[#This Row],[1º trim/2025]]</f>
        <v>0</v>
      </c>
      <c r="AA709">
        <f>Tabela3[[#This Row],[2º trim/2025]]</f>
        <v>0</v>
      </c>
      <c r="AB709">
        <f>Tabela3[[#This Row],[3º trim/2025]]</f>
        <v>0</v>
      </c>
      <c r="AC709">
        <f>Tabela3[[#This Row],[4º trim/2025]]</f>
        <v>0</v>
      </c>
    </row>
    <row r="710" spans="1:29" ht="30" x14ac:dyDescent="0.25">
      <c r="A710" s="293">
        <f>Tabela3[[#This Row],[MODALIDADE]]</f>
        <v>0</v>
      </c>
      <c r="B710" s="293">
        <f>Tabela3[[#This Row],[ID DA PLANILHA]]</f>
        <v>710</v>
      </c>
      <c r="C710" s="293">
        <f>Tabela3[[#This Row],[ANO]]</f>
        <v>2022</v>
      </c>
      <c r="D710" s="293" t="str">
        <f>Tabela3[[#This Row],[SEI]]</f>
        <v>0066566-54.2020.8.16.6000</v>
      </c>
      <c r="E710" s="294" t="str">
        <f>Tabela3[[#This Row],[NOME DO Curso]]</f>
        <v>LIVE 1 - O Decreto Judiciário nº 401/2020 e a retomada gradual das atividades presenciais</v>
      </c>
      <c r="F710" s="294">
        <f>Tabela3[[#This Row],[NENHUMA CLASSIFICAÇÃO COPILOT]]</f>
        <v>0</v>
      </c>
      <c r="G710">
        <f>Tabela3[[#This Row],[Capacitação em Direitos Humanos, Gênero, Raça e Etnia; e em Depoimento Especial" - 0148945-13.2024.8.16.6000]]</f>
        <v>0</v>
      </c>
      <c r="H710">
        <f>Tabela3[[#This Row],[Justiça Restaurativa - 0148919-15.2024.8.16.6000]]</f>
        <v>0</v>
      </c>
      <c r="I710">
        <f>Tabela3[[#This Row],[Capacitação de Facilitadores 0148959-94.2024.8.16.6000]]</f>
        <v>0</v>
      </c>
      <c r="J710">
        <f>Tabela3[[#This Row],[Acessibilidade e Inclusão - 0148938-21.2024.8.16.6000]]</f>
        <v>0</v>
      </c>
      <c r="K710">
        <f>Tabela3[[#This Row],[Política de Prevenção e Enfrentamento do Assédio Moral, do Assédio Sexual e da Discriminação.0148908-83.2024.8.16.6000]]</f>
        <v>0</v>
      </c>
      <c r="L710">
        <f>Tabela3[[#This Row],[SOCIOAMBIENTAL]]</f>
        <v>0</v>
      </c>
      <c r="M710">
        <f>Tabela3[[#This Row],[SUSTENTABILIDADE
https://portal.tjpr.jus.br/portletforms/frm.do?idFormulario=7430
0017859-16.2024.8.16.6000]]</f>
        <v>0</v>
      </c>
      <c r="N710">
        <f>Tabela3[[#This Row],[CURSO PARA MAGISTRADOS]]</f>
        <v>0</v>
      </c>
      <c r="O710">
        <f>Tabela3[[#This Row],[LIVRO DE REGISTRO]]</f>
        <v>0</v>
      </c>
      <c r="P710">
        <f>Tabela3[[#This Row],[DATA DO ULTIMO REGISTRO]]</f>
        <v>44754</v>
      </c>
      <c r="Q710">
        <f>Tabela3[[#This Row],[REG DE INSTRUTORES2]]</f>
        <v>0</v>
      </c>
      <c r="R710">
        <f>Tabela3[[#This Row],[REGISTRO DE INSTRUTORES NO SEI]]</f>
        <v>0</v>
      </c>
      <c r="S710">
        <f>Tabela3[[#This Row],[2021]]</f>
        <v>0</v>
      </c>
      <c r="T710">
        <f>Tabela3[[#This Row],[2022]]</f>
        <v>2022</v>
      </c>
      <c r="U710" t="e">
        <f>Tabela3[[#This Row],[2023]]</f>
        <v>#VALUE!</v>
      </c>
      <c r="V710">
        <f>Tabela3[[#This Row],[REGISTRO NO SEI/2024]]</f>
        <v>0</v>
      </c>
      <c r="W710">
        <f>Tabela3[[#This Row],[2024]]</f>
        <v>0</v>
      </c>
      <c r="X710">
        <f>Tabela3[[#This Row],[REGISTRO NO SEI/2025]]</f>
        <v>0</v>
      </c>
      <c r="Y710">
        <f>Tabela3[[#This Row],[TOTAL CERTIFICADOS EMITIDOS/2025]]</f>
        <v>0</v>
      </c>
      <c r="Z710">
        <f>Tabela3[[#This Row],[1º trim/2025]]</f>
        <v>0</v>
      </c>
      <c r="AA710">
        <f>Tabela3[[#This Row],[2º trim/2025]]</f>
        <v>0</v>
      </c>
      <c r="AB710">
        <f>Tabela3[[#This Row],[3º trim/2025]]</f>
        <v>0</v>
      </c>
      <c r="AC710">
        <f>Tabela3[[#This Row],[4º trim/2025]]</f>
        <v>0</v>
      </c>
    </row>
    <row r="711" spans="1:29" ht="30" x14ac:dyDescent="0.25">
      <c r="A711" s="293">
        <f>Tabela3[[#This Row],[MODALIDADE]]</f>
        <v>0</v>
      </c>
      <c r="B711" s="293">
        <f>Tabela3[[#This Row],[ID DA PLANILHA]]</f>
        <v>711</v>
      </c>
      <c r="C711" s="293">
        <f>Tabela3[[#This Row],[ANO]]</f>
        <v>2022</v>
      </c>
      <c r="D711" s="293" t="str">
        <f>Tabela3[[#This Row],[SEI]]</f>
        <v>0066566-54.2020.8.16.6000</v>
      </c>
      <c r="E711" s="294" t="str">
        <f>Tabela3[[#This Row],[NOME DO Curso]]</f>
        <v>LIVE 2 - DECRETO JUDICIÁRIO Nº 400/2020 - AUDIÊNCIAS DURANTE O PERÍODO EM QUE PERDURAR O ESTADO DE CALAMIDADE PÚBLICA</v>
      </c>
      <c r="F711" s="294">
        <f>Tabela3[[#This Row],[NENHUMA CLASSIFICAÇÃO COPILOT]]</f>
        <v>0</v>
      </c>
      <c r="G711">
        <f>Tabela3[[#This Row],[Capacitação em Direitos Humanos, Gênero, Raça e Etnia; e em Depoimento Especial" - 0148945-13.2024.8.16.6000]]</f>
        <v>0</v>
      </c>
      <c r="H711">
        <f>Tabela3[[#This Row],[Justiça Restaurativa - 0148919-15.2024.8.16.6000]]</f>
        <v>0</v>
      </c>
      <c r="I711">
        <f>Tabela3[[#This Row],[Capacitação de Facilitadores 0148959-94.2024.8.16.6000]]</f>
        <v>0</v>
      </c>
      <c r="J711">
        <f>Tabela3[[#This Row],[Acessibilidade e Inclusão - 0148938-21.2024.8.16.6000]]</f>
        <v>0</v>
      </c>
      <c r="K711">
        <f>Tabela3[[#This Row],[Política de Prevenção e Enfrentamento do Assédio Moral, do Assédio Sexual e da Discriminação.0148908-83.2024.8.16.6000]]</f>
        <v>0</v>
      </c>
      <c r="L711">
        <f>Tabela3[[#This Row],[SOCIOAMBIENTAL]]</f>
        <v>0</v>
      </c>
      <c r="M711">
        <f>Tabela3[[#This Row],[SUSTENTABILIDADE
https://portal.tjpr.jus.br/portletforms/frm.do?idFormulario=7430
0017859-16.2024.8.16.6000]]</f>
        <v>0</v>
      </c>
      <c r="N711">
        <f>Tabela3[[#This Row],[CURSO PARA MAGISTRADOS]]</f>
        <v>0</v>
      </c>
      <c r="O711">
        <f>Tabela3[[#This Row],[LIVRO DE REGISTRO]]</f>
        <v>0</v>
      </c>
      <c r="P711">
        <f>Tabela3[[#This Row],[DATA DO ULTIMO REGISTRO]]</f>
        <v>45657</v>
      </c>
      <c r="Q711">
        <f>Tabela3[[#This Row],[REG DE INSTRUTORES2]]</f>
        <v>0</v>
      </c>
      <c r="R711">
        <f>Tabela3[[#This Row],[REGISTRO DE INSTRUTORES NO SEI]]</f>
        <v>0</v>
      </c>
      <c r="S711">
        <f>Tabela3[[#This Row],[2021]]</f>
        <v>0</v>
      </c>
      <c r="T711">
        <f>Tabela3[[#This Row],[2022]]</f>
        <v>2022</v>
      </c>
      <c r="U711" t="e">
        <f>Tabela3[[#This Row],[2023]]</f>
        <v>#VALUE!</v>
      </c>
      <c r="V711">
        <f>Tabela3[[#This Row],[REGISTRO NO SEI/2024]]</f>
        <v>0</v>
      </c>
      <c r="W711">
        <f>Tabela3[[#This Row],[2024]]</f>
        <v>0</v>
      </c>
      <c r="X711">
        <f>Tabela3[[#This Row],[REGISTRO NO SEI/2025]]</f>
        <v>1</v>
      </c>
      <c r="Y711">
        <f>Tabela3[[#This Row],[TOTAL CERTIFICADOS EMITIDOS/2025]]</f>
        <v>0</v>
      </c>
      <c r="Z711">
        <f>Tabela3[[#This Row],[1º trim/2025]]</f>
        <v>0</v>
      </c>
      <c r="AA711">
        <f>Tabela3[[#This Row],[2º trim/2025]]</f>
        <v>0</v>
      </c>
      <c r="AB711">
        <f>Tabela3[[#This Row],[3º trim/2025]]</f>
        <v>0</v>
      </c>
      <c r="AC711">
        <f>Tabela3[[#This Row],[4º trim/2025]]</f>
        <v>0</v>
      </c>
    </row>
    <row r="712" spans="1:29" ht="45" x14ac:dyDescent="0.25">
      <c r="A712" s="293">
        <f>Tabela3[[#This Row],[MODALIDADE]]</f>
        <v>0</v>
      </c>
      <c r="B712" s="293">
        <f>Tabela3[[#This Row],[ID DA PLANILHA]]</f>
        <v>712</v>
      </c>
      <c r="C712" s="293">
        <f>Tabela3[[#This Row],[ANO]]</f>
        <v>2022</v>
      </c>
      <c r="D712" s="293" t="str">
        <f>Tabela3[[#This Row],[SEI]]</f>
        <v>0066566-54.2020.8.16.6000</v>
      </c>
      <c r="E712" s="294" t="str">
        <f>Tabela3[[#This Row],[NOME DO Curso]]</f>
        <v>LIVE 3 -ANEXOS AO DECRETO JUDICIÁRIO 401/2020 - PROTOCOLOS SANITÁRIOS NA RETOMADA GRADUAL DAS ATIVIDADES PRESENCIAIS E A ADEQUAÇÃO DOS ESPAÇOS</v>
      </c>
      <c r="F712" s="294">
        <f>Tabela3[[#This Row],[NENHUMA CLASSIFICAÇÃO COPILOT]]</f>
        <v>0</v>
      </c>
      <c r="G712">
        <f>Tabela3[[#This Row],[Capacitação em Direitos Humanos, Gênero, Raça e Etnia; e em Depoimento Especial" - 0148945-13.2024.8.16.6000]]</f>
        <v>0</v>
      </c>
      <c r="H712">
        <f>Tabela3[[#This Row],[Justiça Restaurativa - 0148919-15.2024.8.16.6000]]</f>
        <v>0</v>
      </c>
      <c r="I712">
        <f>Tabela3[[#This Row],[Capacitação de Facilitadores 0148959-94.2024.8.16.6000]]</f>
        <v>0</v>
      </c>
      <c r="J712">
        <f>Tabela3[[#This Row],[Acessibilidade e Inclusão - 0148938-21.2024.8.16.6000]]</f>
        <v>0</v>
      </c>
      <c r="K712">
        <f>Tabela3[[#This Row],[Política de Prevenção e Enfrentamento do Assédio Moral, do Assédio Sexual e da Discriminação.0148908-83.2024.8.16.6000]]</f>
        <v>0</v>
      </c>
      <c r="L712">
        <f>Tabela3[[#This Row],[SOCIOAMBIENTAL]]</f>
        <v>0</v>
      </c>
      <c r="M712">
        <f>Tabela3[[#This Row],[SUSTENTABILIDADE
https://portal.tjpr.jus.br/portletforms/frm.do?idFormulario=7430
0017859-16.2024.8.16.6000]]</f>
        <v>0</v>
      </c>
      <c r="N712">
        <f>Tabela3[[#This Row],[CURSO PARA MAGISTRADOS]]</f>
        <v>0</v>
      </c>
      <c r="O712">
        <f>Tabela3[[#This Row],[LIVRO DE REGISTRO]]</f>
        <v>0</v>
      </c>
      <c r="P712">
        <f>Tabela3[[#This Row],[DATA DO ULTIMO REGISTRO]]</f>
        <v>45657</v>
      </c>
      <c r="Q712">
        <f>Tabela3[[#This Row],[REG DE INSTRUTORES2]]</f>
        <v>0</v>
      </c>
      <c r="R712">
        <f>Tabela3[[#This Row],[REGISTRO DE INSTRUTORES NO SEI]]</f>
        <v>0</v>
      </c>
      <c r="S712">
        <f>Tabela3[[#This Row],[2021]]</f>
        <v>0</v>
      </c>
      <c r="T712">
        <f>Tabela3[[#This Row],[2022]]</f>
        <v>2022</v>
      </c>
      <c r="U712" t="e">
        <f>Tabela3[[#This Row],[2023]]</f>
        <v>#VALUE!</v>
      </c>
      <c r="V712">
        <f>Tabela3[[#This Row],[REGISTRO NO SEI/2024]]</f>
        <v>0</v>
      </c>
      <c r="W712">
        <f>Tabela3[[#This Row],[2024]]</f>
        <v>0</v>
      </c>
      <c r="X712">
        <f>Tabela3[[#This Row],[REGISTRO NO SEI/2025]]</f>
        <v>1</v>
      </c>
      <c r="Y712">
        <f>Tabela3[[#This Row],[TOTAL CERTIFICADOS EMITIDOS/2025]]</f>
        <v>0</v>
      </c>
      <c r="Z712">
        <f>Tabela3[[#This Row],[1º trim/2025]]</f>
        <v>0</v>
      </c>
      <c r="AA712">
        <f>Tabela3[[#This Row],[2º trim/2025]]</f>
        <v>0</v>
      </c>
      <c r="AB712">
        <f>Tabela3[[#This Row],[3º trim/2025]]</f>
        <v>0</v>
      </c>
      <c r="AC712">
        <f>Tabela3[[#This Row],[4º trim/2025]]</f>
        <v>0</v>
      </c>
    </row>
    <row r="713" spans="1:29" x14ac:dyDescent="0.25">
      <c r="A713" s="293">
        <f>Tabela3[[#This Row],[MODALIDADE]]</f>
        <v>0</v>
      </c>
      <c r="B713" s="293">
        <f>Tabela3[[#This Row],[ID DA PLANILHA]]</f>
        <v>713</v>
      </c>
      <c r="C713" s="293">
        <f>Tabela3[[#This Row],[ANO]]</f>
        <v>2022</v>
      </c>
      <c r="D713" s="293" t="str">
        <f>Tabela3[[#This Row],[SEI]]</f>
        <v>0067551-52.2022.8.16.6000</v>
      </c>
      <c r="E713" s="294" t="str">
        <f>Tabela3[[#This Row],[NOME DO Curso]]</f>
        <v>Gestão de Pessoas - grupo B</v>
      </c>
      <c r="F713" s="294">
        <f>Tabela3[[#This Row],[NENHUMA CLASSIFICAÇÃO COPILOT]]</f>
        <v>0</v>
      </c>
      <c r="G713">
        <f>Tabela3[[#This Row],[Capacitação em Direitos Humanos, Gênero, Raça e Etnia; e em Depoimento Especial" - 0148945-13.2024.8.16.6000]]</f>
        <v>0</v>
      </c>
      <c r="H713">
        <f>Tabela3[[#This Row],[Justiça Restaurativa - 0148919-15.2024.8.16.6000]]</f>
        <v>0</v>
      </c>
      <c r="I713">
        <f>Tabela3[[#This Row],[Capacitação de Facilitadores 0148959-94.2024.8.16.6000]]</f>
        <v>0</v>
      </c>
      <c r="J713">
        <f>Tabela3[[#This Row],[Acessibilidade e Inclusão - 0148938-21.2024.8.16.6000]]</f>
        <v>0</v>
      </c>
      <c r="K713">
        <f>Tabela3[[#This Row],[Política de Prevenção e Enfrentamento do Assédio Moral, do Assédio Sexual e da Discriminação.0148908-83.2024.8.16.6000]]</f>
        <v>0</v>
      </c>
      <c r="L713">
        <f>Tabela3[[#This Row],[SOCIOAMBIENTAL]]</f>
        <v>0</v>
      </c>
      <c r="M713">
        <f>Tabela3[[#This Row],[SUSTENTABILIDADE
https://portal.tjpr.jus.br/portletforms/frm.do?idFormulario=7430
0017859-16.2024.8.16.6000]]</f>
        <v>0</v>
      </c>
      <c r="N713">
        <f>Tabela3[[#This Row],[CURSO PARA MAGISTRADOS]]</f>
        <v>0</v>
      </c>
      <c r="O713">
        <f>Tabela3[[#This Row],[LIVRO DE REGISTRO]]</f>
        <v>0</v>
      </c>
      <c r="P713">
        <f>Tabela3[[#This Row],[DATA DO ULTIMO REGISTRO]]</f>
        <v>44804</v>
      </c>
      <c r="Q713">
        <f>Tabela3[[#This Row],[REG DE INSTRUTORES2]]</f>
        <v>0</v>
      </c>
      <c r="R713">
        <f>Tabela3[[#This Row],[REGISTRO DE INSTRUTORES NO SEI]]</f>
        <v>0</v>
      </c>
      <c r="S713">
        <f>Tabela3[[#This Row],[2021]]</f>
        <v>0</v>
      </c>
      <c r="T713">
        <f>Tabela3[[#This Row],[2022]]</f>
        <v>22</v>
      </c>
      <c r="U713" t="e">
        <f>Tabela3[[#This Row],[2023]]</f>
        <v>#VALUE!</v>
      </c>
      <c r="V713">
        <f>Tabela3[[#This Row],[REGISTRO NO SEI/2024]]</f>
        <v>0</v>
      </c>
      <c r="W713">
        <f>Tabela3[[#This Row],[2024]]</f>
        <v>0</v>
      </c>
      <c r="X713">
        <f>Tabela3[[#This Row],[REGISTRO NO SEI/2025]]</f>
        <v>0</v>
      </c>
      <c r="Y713">
        <f>Tabela3[[#This Row],[TOTAL CERTIFICADOS EMITIDOS/2025]]</f>
        <v>0</v>
      </c>
      <c r="Z713">
        <f>Tabela3[[#This Row],[1º trim/2025]]</f>
        <v>0</v>
      </c>
      <c r="AA713">
        <f>Tabela3[[#This Row],[2º trim/2025]]</f>
        <v>0</v>
      </c>
      <c r="AB713">
        <f>Tabela3[[#This Row],[3º trim/2025]]</f>
        <v>0</v>
      </c>
      <c r="AC713">
        <f>Tabela3[[#This Row],[4º trim/2025]]</f>
        <v>0</v>
      </c>
    </row>
    <row r="714" spans="1:29" x14ac:dyDescent="0.25">
      <c r="A714" s="293">
        <f>Tabela3[[#This Row],[MODALIDADE]]</f>
        <v>0</v>
      </c>
      <c r="B714" s="293">
        <f>Tabela3[[#This Row],[ID DA PLANILHA]]</f>
        <v>714</v>
      </c>
      <c r="C714" s="293">
        <f>Tabela3[[#This Row],[ANO]]</f>
        <v>2022</v>
      </c>
      <c r="D714" s="293" t="str">
        <f>Tabela3[[#This Row],[SEI]]</f>
        <v>0069360-77.2022.8.16.6000</v>
      </c>
      <c r="E714" s="294" t="str">
        <f>Tabela3[[#This Row],[NOME DO Curso]]</f>
        <v>Formação de Tutores: docência on-line</v>
      </c>
      <c r="F714" s="294">
        <f>Tabela3[[#This Row],[NENHUMA CLASSIFICAÇÃO COPILOT]]</f>
        <v>0</v>
      </c>
      <c r="G714">
        <f>Tabela3[[#This Row],[Capacitação em Direitos Humanos, Gênero, Raça e Etnia; e em Depoimento Especial" - 0148945-13.2024.8.16.6000]]</f>
        <v>0</v>
      </c>
      <c r="H714">
        <f>Tabela3[[#This Row],[Justiça Restaurativa - 0148919-15.2024.8.16.6000]]</f>
        <v>0</v>
      </c>
      <c r="I714">
        <f>Tabela3[[#This Row],[Capacitação de Facilitadores 0148959-94.2024.8.16.6000]]</f>
        <v>0</v>
      </c>
      <c r="J714">
        <f>Tabela3[[#This Row],[Acessibilidade e Inclusão - 0148938-21.2024.8.16.6000]]</f>
        <v>0</v>
      </c>
      <c r="K714">
        <f>Tabela3[[#This Row],[Política de Prevenção e Enfrentamento do Assédio Moral, do Assédio Sexual e da Discriminação.0148908-83.2024.8.16.6000]]</f>
        <v>0</v>
      </c>
      <c r="L714">
        <f>Tabela3[[#This Row],[SOCIOAMBIENTAL]]</f>
        <v>0</v>
      </c>
      <c r="M714">
        <f>Tabela3[[#This Row],[SUSTENTABILIDADE
https://portal.tjpr.jus.br/portletforms/frm.do?idFormulario=7430
0017859-16.2024.8.16.6000]]</f>
        <v>0</v>
      </c>
      <c r="N714">
        <f>Tabela3[[#This Row],[CURSO PARA MAGISTRADOS]]</f>
        <v>0</v>
      </c>
      <c r="O714">
        <f>Tabela3[[#This Row],[LIVRO DE REGISTRO]]</f>
        <v>0</v>
      </c>
      <c r="P714">
        <f>Tabela3[[#This Row],[DATA DO ULTIMO REGISTRO]]</f>
        <v>45309</v>
      </c>
      <c r="Q714">
        <f>Tabela3[[#This Row],[REG DE INSTRUTORES2]]</f>
        <v>0</v>
      </c>
      <c r="R714" t="str">
        <f>Tabela3[[#This Row],[REGISTRO DE INSTRUTORES NO SEI]]</f>
        <v>30-31/2022</v>
      </c>
      <c r="S714">
        <f>Tabela3[[#This Row],[2021]]</f>
        <v>0</v>
      </c>
      <c r="T714">
        <f>Tabela3[[#This Row],[2022]]</f>
        <v>29</v>
      </c>
      <c r="U714" t="e">
        <f>Tabela3[[#This Row],[2023]]</f>
        <v>#VALUE!</v>
      </c>
      <c r="V714">
        <f>Tabela3[[#This Row],[REGISTRO NO SEI/2024]]</f>
        <v>0</v>
      </c>
      <c r="W714">
        <f>Tabela3[[#This Row],[2024]]</f>
        <v>0</v>
      </c>
      <c r="X714">
        <f>Tabela3[[#This Row],[REGISTRO NO SEI/2025]]</f>
        <v>0</v>
      </c>
      <c r="Y714">
        <f>Tabela3[[#This Row],[TOTAL CERTIFICADOS EMITIDOS/2025]]</f>
        <v>0</v>
      </c>
      <c r="Z714">
        <f>Tabela3[[#This Row],[1º trim/2025]]</f>
        <v>0</v>
      </c>
      <c r="AA714">
        <f>Tabela3[[#This Row],[2º trim/2025]]</f>
        <v>0</v>
      </c>
      <c r="AB714">
        <f>Tabela3[[#This Row],[3º trim/2025]]</f>
        <v>0</v>
      </c>
      <c r="AC714">
        <f>Tabela3[[#This Row],[4º trim/2025]]</f>
        <v>0</v>
      </c>
    </row>
    <row r="715" spans="1:29" x14ac:dyDescent="0.25">
      <c r="A715" s="293">
        <f>Tabela3[[#This Row],[MODALIDADE]]</f>
        <v>0</v>
      </c>
      <c r="B715" s="293">
        <f>Tabela3[[#This Row],[ID DA PLANILHA]]</f>
        <v>715</v>
      </c>
      <c r="C715" s="293">
        <f>Tabela3[[#This Row],[ANO]]</f>
        <v>2022</v>
      </c>
      <c r="D715" s="293" t="str">
        <f>Tabela3[[#This Row],[SEI]]</f>
        <v>0070404-34.2022.8.16.6000</v>
      </c>
      <c r="E715" s="294" t="str">
        <f>Tabela3[[#This Row],[NOME DO Curso]]</f>
        <v>Jornada de Valorização da Magistratura com Foco em Gestão</v>
      </c>
      <c r="F715" s="294">
        <f>Tabela3[[#This Row],[NENHUMA CLASSIFICAÇÃO COPILOT]]</f>
        <v>0</v>
      </c>
      <c r="G715">
        <f>Tabela3[[#This Row],[Capacitação em Direitos Humanos, Gênero, Raça e Etnia; e em Depoimento Especial" - 0148945-13.2024.8.16.6000]]</f>
        <v>0</v>
      </c>
      <c r="H715">
        <f>Tabela3[[#This Row],[Justiça Restaurativa - 0148919-15.2024.8.16.6000]]</f>
        <v>0</v>
      </c>
      <c r="I715">
        <f>Tabela3[[#This Row],[Capacitação de Facilitadores 0148959-94.2024.8.16.6000]]</f>
        <v>0</v>
      </c>
      <c r="J715">
        <f>Tabela3[[#This Row],[Acessibilidade e Inclusão - 0148938-21.2024.8.16.6000]]</f>
        <v>0</v>
      </c>
      <c r="K715">
        <f>Tabela3[[#This Row],[Política de Prevenção e Enfrentamento do Assédio Moral, do Assédio Sexual e da Discriminação.0148908-83.2024.8.16.6000]]</f>
        <v>0</v>
      </c>
      <c r="L715">
        <f>Tabela3[[#This Row],[SOCIOAMBIENTAL]]</f>
        <v>0</v>
      </c>
      <c r="M715">
        <f>Tabela3[[#This Row],[SUSTENTABILIDADE
https://portal.tjpr.jus.br/portletforms/frm.do?idFormulario=7430
0017859-16.2024.8.16.6000]]</f>
        <v>0</v>
      </c>
      <c r="N715">
        <f>Tabela3[[#This Row],[CURSO PARA MAGISTRADOS]]</f>
        <v>0</v>
      </c>
      <c r="O715">
        <f>Tabela3[[#This Row],[LIVRO DE REGISTRO]]</f>
        <v>0</v>
      </c>
      <c r="P715">
        <f>Tabela3[[#This Row],[DATA DO ULTIMO REGISTRO]]</f>
        <v>44859</v>
      </c>
      <c r="Q715">
        <f>Tabela3[[#This Row],[REG DE INSTRUTORES2]]</f>
        <v>0</v>
      </c>
      <c r="R715">
        <f>Tabela3[[#This Row],[REGISTRO DE INSTRUTORES NO SEI]]</f>
        <v>0</v>
      </c>
      <c r="S715">
        <f>Tabela3[[#This Row],[2021]]</f>
        <v>0</v>
      </c>
      <c r="T715">
        <f>Tabela3[[#This Row],[2022]]</f>
        <v>20</v>
      </c>
      <c r="U715" t="e">
        <f>Tabela3[[#This Row],[2023]]</f>
        <v>#VALUE!</v>
      </c>
      <c r="V715">
        <f>Tabela3[[#This Row],[REGISTRO NO SEI/2024]]</f>
        <v>0</v>
      </c>
      <c r="W715">
        <f>Tabela3[[#This Row],[2024]]</f>
        <v>0</v>
      </c>
      <c r="X715">
        <f>Tabela3[[#This Row],[REGISTRO NO SEI/2025]]</f>
        <v>0</v>
      </c>
      <c r="Y715">
        <f>Tabela3[[#This Row],[TOTAL CERTIFICADOS EMITIDOS/2025]]</f>
        <v>0</v>
      </c>
      <c r="Z715">
        <f>Tabela3[[#This Row],[1º trim/2025]]</f>
        <v>0</v>
      </c>
      <c r="AA715">
        <f>Tabela3[[#This Row],[2º trim/2025]]</f>
        <v>0</v>
      </c>
      <c r="AB715">
        <f>Tabela3[[#This Row],[3º trim/2025]]</f>
        <v>0</v>
      </c>
      <c r="AC715">
        <f>Tabela3[[#This Row],[4º trim/2025]]</f>
        <v>0</v>
      </c>
    </row>
    <row r="716" spans="1:29" x14ac:dyDescent="0.25">
      <c r="A716" s="293">
        <f>Tabela3[[#This Row],[MODALIDADE]]</f>
        <v>0</v>
      </c>
      <c r="B716" s="293">
        <f>Tabela3[[#This Row],[ID DA PLANILHA]]</f>
        <v>716</v>
      </c>
      <c r="C716" s="293">
        <f>Tabela3[[#This Row],[ANO]]</f>
        <v>2022</v>
      </c>
      <c r="D716" s="293" t="str">
        <f>Tabela3[[#This Row],[SEI]]</f>
        <v>0072539-19.2022.8.16.6000</v>
      </c>
      <c r="E716" s="294" t="str">
        <f>Tabela3[[#This Row],[NOME DO Curso]]</f>
        <v>III Semana de Integração e Aperfeiçoamento</v>
      </c>
      <c r="F716" s="294">
        <f>Tabela3[[#This Row],[NENHUMA CLASSIFICAÇÃO COPILOT]]</f>
        <v>0</v>
      </c>
      <c r="G716">
        <f>Tabela3[[#This Row],[Capacitação em Direitos Humanos, Gênero, Raça e Etnia; e em Depoimento Especial" - 0148945-13.2024.8.16.6000]]</f>
        <v>0</v>
      </c>
      <c r="H716">
        <f>Tabela3[[#This Row],[Justiça Restaurativa - 0148919-15.2024.8.16.6000]]</f>
        <v>0</v>
      </c>
      <c r="I716">
        <f>Tabela3[[#This Row],[Capacitação de Facilitadores 0148959-94.2024.8.16.6000]]</f>
        <v>0</v>
      </c>
      <c r="J716">
        <f>Tabela3[[#This Row],[Acessibilidade e Inclusão - 0148938-21.2024.8.16.6000]]</f>
        <v>0</v>
      </c>
      <c r="K716">
        <f>Tabela3[[#This Row],[Política de Prevenção e Enfrentamento do Assédio Moral, do Assédio Sexual e da Discriminação.0148908-83.2024.8.16.6000]]</f>
        <v>0</v>
      </c>
      <c r="L716">
        <f>Tabela3[[#This Row],[SOCIOAMBIENTAL]]</f>
        <v>0</v>
      </c>
      <c r="M716">
        <f>Tabela3[[#This Row],[SUSTENTABILIDADE
https://portal.tjpr.jus.br/portletforms/frm.do?idFormulario=7430
0017859-16.2024.8.16.6000]]</f>
        <v>0</v>
      </c>
      <c r="N716">
        <f>Tabela3[[#This Row],[CURSO PARA MAGISTRADOS]]</f>
        <v>0</v>
      </c>
      <c r="O716">
        <f>Tabela3[[#This Row],[LIVRO DE REGISTRO]]</f>
        <v>0</v>
      </c>
      <c r="P716">
        <f>Tabela3[[#This Row],[DATA DO ULTIMO REGISTRO]]</f>
        <v>45600</v>
      </c>
      <c r="Q716">
        <f>Tabela3[[#This Row],[REG DE INSTRUTORES2]]</f>
        <v>0</v>
      </c>
      <c r="R716">
        <f>Tabela3[[#This Row],[REGISTRO DE INSTRUTORES NO SEI]]</f>
        <v>0</v>
      </c>
      <c r="S716">
        <f>Tabela3[[#This Row],[2021]]</f>
        <v>0</v>
      </c>
      <c r="T716">
        <f>Tabela3[[#This Row],[2022]]</f>
        <v>0</v>
      </c>
      <c r="U716">
        <f>Tabela3[[#This Row],[2023]]</f>
        <v>0</v>
      </c>
      <c r="V716">
        <f>Tabela3[[#This Row],[REGISTRO NO SEI/2024]]</f>
        <v>0</v>
      </c>
      <c r="W716">
        <f>Tabela3[[#This Row],[2024]]</f>
        <v>0</v>
      </c>
      <c r="X716">
        <f>Tabela3[[#This Row],[REGISTRO NO SEI/2025]]</f>
        <v>0</v>
      </c>
      <c r="Y716">
        <f>Tabela3[[#This Row],[TOTAL CERTIFICADOS EMITIDOS/2025]]</f>
        <v>0</v>
      </c>
      <c r="Z716">
        <f>Tabela3[[#This Row],[1º trim/2025]]</f>
        <v>0</v>
      </c>
      <c r="AA716">
        <f>Tabela3[[#This Row],[2º trim/2025]]</f>
        <v>0</v>
      </c>
      <c r="AB716">
        <f>Tabela3[[#This Row],[3º trim/2025]]</f>
        <v>0</v>
      </c>
      <c r="AC716">
        <f>Tabela3[[#This Row],[4º trim/2025]]</f>
        <v>0</v>
      </c>
    </row>
    <row r="717" spans="1:29" x14ac:dyDescent="0.25">
      <c r="A717" s="293">
        <f>Tabela3[[#This Row],[MODALIDADE]]</f>
        <v>0</v>
      </c>
      <c r="B717" s="293">
        <f>Tabela3[[#This Row],[ID DA PLANILHA]]</f>
        <v>717</v>
      </c>
      <c r="C717" s="293">
        <f>Tabela3[[#This Row],[ANO]]</f>
        <v>2022</v>
      </c>
      <c r="D717" s="293" t="str">
        <f>Tabela3[[#This Row],[SEI]]</f>
        <v>0074547-66.2022.8.16.6000</v>
      </c>
      <c r="E717" s="294" t="str">
        <f>Tabela3[[#This Row],[NOME DO Curso]]</f>
        <v>Introdução à filosofia LEAN para as unidades administrativas do TJPR</v>
      </c>
      <c r="F717" s="294">
        <f>Tabela3[[#This Row],[NENHUMA CLASSIFICAÇÃO COPILOT]]</f>
        <v>0</v>
      </c>
      <c r="G717">
        <f>Tabela3[[#This Row],[Capacitação em Direitos Humanos, Gênero, Raça e Etnia; e em Depoimento Especial" - 0148945-13.2024.8.16.6000]]</f>
        <v>0</v>
      </c>
      <c r="H717">
        <f>Tabela3[[#This Row],[Justiça Restaurativa - 0148919-15.2024.8.16.6000]]</f>
        <v>0</v>
      </c>
      <c r="I717">
        <f>Tabela3[[#This Row],[Capacitação de Facilitadores 0148959-94.2024.8.16.6000]]</f>
        <v>0</v>
      </c>
      <c r="J717">
        <f>Tabela3[[#This Row],[Acessibilidade e Inclusão - 0148938-21.2024.8.16.6000]]</f>
        <v>0</v>
      </c>
      <c r="K717">
        <f>Tabela3[[#This Row],[Política de Prevenção e Enfrentamento do Assédio Moral, do Assédio Sexual e da Discriminação.0148908-83.2024.8.16.6000]]</f>
        <v>0</v>
      </c>
      <c r="L717">
        <f>Tabela3[[#This Row],[SOCIOAMBIENTAL]]</f>
        <v>0</v>
      </c>
      <c r="M717">
        <f>Tabela3[[#This Row],[SUSTENTABILIDADE
https://portal.tjpr.jus.br/portletforms/frm.do?idFormulario=7430
0017859-16.2024.8.16.6000]]</f>
        <v>0</v>
      </c>
      <c r="N717">
        <f>Tabela3[[#This Row],[CURSO PARA MAGISTRADOS]]</f>
        <v>0</v>
      </c>
      <c r="O717">
        <f>Tabela3[[#This Row],[LIVRO DE REGISTRO]]</f>
        <v>0</v>
      </c>
      <c r="P717">
        <f>Tabela3[[#This Row],[DATA DO ULTIMO REGISTRO]]</f>
        <v>44926</v>
      </c>
      <c r="Q717">
        <f>Tabela3[[#This Row],[REG DE INSTRUTORES2]]</f>
        <v>0</v>
      </c>
      <c r="R717">
        <f>Tabela3[[#This Row],[REGISTRO DE INSTRUTORES NO SEI]]</f>
        <v>0</v>
      </c>
      <c r="S717">
        <f>Tabela3[[#This Row],[2021]]</f>
        <v>0</v>
      </c>
      <c r="T717">
        <f>Tabela3[[#This Row],[2022]]</f>
        <v>352</v>
      </c>
      <c r="U717" t="e">
        <f>Tabela3[[#This Row],[2023]]</f>
        <v>#VALUE!</v>
      </c>
      <c r="V717">
        <f>Tabela3[[#This Row],[REGISTRO NO SEI/2024]]</f>
        <v>0</v>
      </c>
      <c r="W717">
        <f>Tabela3[[#This Row],[2024]]</f>
        <v>0</v>
      </c>
      <c r="X717">
        <f>Tabela3[[#This Row],[REGISTRO NO SEI/2025]]</f>
        <v>0</v>
      </c>
      <c r="Y717">
        <f>Tabela3[[#This Row],[TOTAL CERTIFICADOS EMITIDOS/2025]]</f>
        <v>0</v>
      </c>
      <c r="Z717">
        <f>Tabela3[[#This Row],[1º trim/2025]]</f>
        <v>0</v>
      </c>
      <c r="AA717">
        <f>Tabela3[[#This Row],[2º trim/2025]]</f>
        <v>0</v>
      </c>
      <c r="AB717">
        <f>Tabela3[[#This Row],[3º trim/2025]]</f>
        <v>0</v>
      </c>
      <c r="AC717">
        <f>Tabela3[[#This Row],[4º trim/2025]]</f>
        <v>0</v>
      </c>
    </row>
    <row r="718" spans="1:29" ht="30" x14ac:dyDescent="0.25">
      <c r="A718" s="293">
        <f>Tabela3[[#This Row],[MODALIDADE]]</f>
        <v>0</v>
      </c>
      <c r="B718" s="293">
        <f>Tabela3[[#This Row],[ID DA PLANILHA]]</f>
        <v>718</v>
      </c>
      <c r="C718" s="293">
        <f>Tabela3[[#This Row],[ANO]]</f>
        <v>2022</v>
      </c>
      <c r="D718" s="293" t="str">
        <f>Tabela3[[#This Row],[SEI]]</f>
        <v>0076391-51.2022.8.16.6000</v>
      </c>
      <c r="E718" s="294" t="str">
        <f>Tabela3[[#This Row],[NOME DO Curso]]</f>
        <v>Inventário de dados pessoais nos setores administrativos do Tribunal de Justiça</v>
      </c>
      <c r="F718" s="294">
        <f>Tabela3[[#This Row],[NENHUMA CLASSIFICAÇÃO COPILOT]]</f>
        <v>0</v>
      </c>
      <c r="G718">
        <f>Tabela3[[#This Row],[Capacitação em Direitos Humanos, Gênero, Raça e Etnia; e em Depoimento Especial" - 0148945-13.2024.8.16.6000]]</f>
        <v>0</v>
      </c>
      <c r="H718">
        <f>Tabela3[[#This Row],[Justiça Restaurativa - 0148919-15.2024.8.16.6000]]</f>
        <v>0</v>
      </c>
      <c r="I718">
        <f>Tabela3[[#This Row],[Capacitação de Facilitadores 0148959-94.2024.8.16.6000]]</f>
        <v>0</v>
      </c>
      <c r="J718">
        <f>Tabela3[[#This Row],[Acessibilidade e Inclusão - 0148938-21.2024.8.16.6000]]</f>
        <v>0</v>
      </c>
      <c r="K718">
        <f>Tabela3[[#This Row],[Política de Prevenção e Enfrentamento do Assédio Moral, do Assédio Sexual e da Discriminação.0148908-83.2024.8.16.6000]]</f>
        <v>0</v>
      </c>
      <c r="L718">
        <f>Tabela3[[#This Row],[SOCIOAMBIENTAL]]</f>
        <v>0</v>
      </c>
      <c r="M718">
        <f>Tabela3[[#This Row],[SUSTENTABILIDADE
https://portal.tjpr.jus.br/portletforms/frm.do?idFormulario=7430
0017859-16.2024.8.16.6000]]</f>
        <v>0</v>
      </c>
      <c r="N718">
        <f>Tabela3[[#This Row],[CURSO PARA MAGISTRADOS]]</f>
        <v>0</v>
      </c>
      <c r="O718">
        <f>Tabela3[[#This Row],[LIVRO DE REGISTRO]]</f>
        <v>0</v>
      </c>
      <c r="P718">
        <f>Tabela3[[#This Row],[DATA DO ULTIMO REGISTRO]]</f>
        <v>44926</v>
      </c>
      <c r="Q718">
        <f>Tabela3[[#This Row],[REG DE INSTRUTORES2]]</f>
        <v>0</v>
      </c>
      <c r="R718">
        <f>Tabela3[[#This Row],[REGISTRO DE INSTRUTORES NO SEI]]</f>
        <v>0</v>
      </c>
      <c r="S718">
        <f>Tabela3[[#This Row],[2021]]</f>
        <v>0</v>
      </c>
      <c r="T718">
        <f>Tabela3[[#This Row],[2022]]</f>
        <v>234</v>
      </c>
      <c r="U718" t="e">
        <f>Tabela3[[#This Row],[2023]]</f>
        <v>#VALUE!</v>
      </c>
      <c r="V718">
        <f>Tabela3[[#This Row],[REGISTRO NO SEI/2024]]</f>
        <v>0</v>
      </c>
      <c r="W718">
        <f>Tabela3[[#This Row],[2024]]</f>
        <v>0</v>
      </c>
      <c r="X718">
        <f>Tabela3[[#This Row],[REGISTRO NO SEI/2025]]</f>
        <v>0</v>
      </c>
      <c r="Y718">
        <f>Tabela3[[#This Row],[TOTAL CERTIFICADOS EMITIDOS/2025]]</f>
        <v>0</v>
      </c>
      <c r="Z718">
        <f>Tabela3[[#This Row],[1º trim/2025]]</f>
        <v>0</v>
      </c>
      <c r="AA718">
        <f>Tabela3[[#This Row],[2º trim/2025]]</f>
        <v>0</v>
      </c>
      <c r="AB718">
        <f>Tabela3[[#This Row],[3º trim/2025]]</f>
        <v>0</v>
      </c>
      <c r="AC718">
        <f>Tabela3[[#This Row],[4º trim/2025]]</f>
        <v>0</v>
      </c>
    </row>
    <row r="719" spans="1:29" ht="30" x14ac:dyDescent="0.25">
      <c r="A719" s="293">
        <f>Tabela3[[#This Row],[MODALIDADE]]</f>
        <v>0</v>
      </c>
      <c r="B719" s="293">
        <f>Tabela3[[#This Row],[ID DA PLANILHA]]</f>
        <v>719</v>
      </c>
      <c r="C719" s="293">
        <f>Tabela3[[#This Row],[ANO]]</f>
        <v>2022</v>
      </c>
      <c r="D719" s="293" t="str">
        <f>Tabela3[[#This Row],[SEI]]</f>
        <v>0077482-79.2022.8.16.6000</v>
      </c>
      <c r="E719" s="294" t="str">
        <f>Tabela3[[#This Row],[NOME DO Curso]]</f>
        <v>Patrulhas Maria da Penha: rotinas, desafios e conquistas desde a sua implementação II</v>
      </c>
      <c r="F719" s="294">
        <f>Tabela3[[#This Row],[NENHUMA CLASSIFICAÇÃO COPILOT]]</f>
        <v>0</v>
      </c>
      <c r="G719">
        <f>Tabela3[[#This Row],[Capacitação em Direitos Humanos, Gênero, Raça e Etnia; e em Depoimento Especial" - 0148945-13.2024.8.16.6000]]</f>
        <v>0</v>
      </c>
      <c r="H719">
        <f>Tabela3[[#This Row],[Justiça Restaurativa - 0148919-15.2024.8.16.6000]]</f>
        <v>0</v>
      </c>
      <c r="I719">
        <f>Tabela3[[#This Row],[Capacitação de Facilitadores 0148959-94.2024.8.16.6000]]</f>
        <v>0</v>
      </c>
      <c r="J719">
        <f>Tabela3[[#This Row],[Acessibilidade e Inclusão - 0148938-21.2024.8.16.6000]]</f>
        <v>0</v>
      </c>
      <c r="K719">
        <f>Tabela3[[#This Row],[Política de Prevenção e Enfrentamento do Assédio Moral, do Assédio Sexual e da Discriminação.0148908-83.2024.8.16.6000]]</f>
        <v>0</v>
      </c>
      <c r="L719">
        <f>Tabela3[[#This Row],[SOCIOAMBIENTAL]]</f>
        <v>0</v>
      </c>
      <c r="M719">
        <f>Tabela3[[#This Row],[SUSTENTABILIDADE
https://portal.tjpr.jus.br/portletforms/frm.do?idFormulario=7430
0017859-16.2024.8.16.6000]]</f>
        <v>0</v>
      </c>
      <c r="N719">
        <f>Tabela3[[#This Row],[CURSO PARA MAGISTRADOS]]</f>
        <v>0</v>
      </c>
      <c r="O719">
        <f>Tabela3[[#This Row],[LIVRO DE REGISTRO]]</f>
        <v>0</v>
      </c>
      <c r="P719">
        <f>Tabela3[[#This Row],[DATA DO ULTIMO REGISTRO]]</f>
        <v>45552.724618055552</v>
      </c>
      <c r="Q719">
        <f>Tabela3[[#This Row],[REG DE INSTRUTORES2]]</f>
        <v>0</v>
      </c>
      <c r="R719">
        <f>Tabela3[[#This Row],[REGISTRO DE INSTRUTORES NO SEI]]</f>
        <v>0</v>
      </c>
      <c r="S719">
        <f>Tabela3[[#This Row],[2021]]</f>
        <v>0</v>
      </c>
      <c r="T719">
        <f>Tabela3[[#This Row],[2022]]</f>
        <v>154</v>
      </c>
      <c r="U719" t="e">
        <f>Tabela3[[#This Row],[2023]]</f>
        <v>#VALUE!</v>
      </c>
      <c r="V719">
        <f>Tabela3[[#This Row],[REGISTRO NO SEI/2024]]</f>
        <v>0</v>
      </c>
      <c r="W719">
        <f>Tabela3[[#This Row],[2024]]</f>
        <v>0</v>
      </c>
      <c r="X719">
        <f>Tabela3[[#This Row],[REGISTRO NO SEI/2025]]</f>
        <v>0</v>
      </c>
      <c r="Y719">
        <f>Tabela3[[#This Row],[TOTAL CERTIFICADOS EMITIDOS/2025]]</f>
        <v>0</v>
      </c>
      <c r="Z719">
        <f>Tabela3[[#This Row],[1º trim/2025]]</f>
        <v>0</v>
      </c>
      <c r="AA719">
        <f>Tabela3[[#This Row],[2º trim/2025]]</f>
        <v>0</v>
      </c>
      <c r="AB719">
        <f>Tabela3[[#This Row],[3º trim/2025]]</f>
        <v>0</v>
      </c>
      <c r="AC719">
        <f>Tabela3[[#This Row],[4º trim/2025]]</f>
        <v>0</v>
      </c>
    </row>
    <row r="720" spans="1:29" ht="30" x14ac:dyDescent="0.25">
      <c r="A720" s="293">
        <f>Tabela3[[#This Row],[MODALIDADE]]</f>
        <v>0</v>
      </c>
      <c r="B720" s="293">
        <f>Tabela3[[#This Row],[ID DA PLANILHA]]</f>
        <v>720</v>
      </c>
      <c r="C720" s="293">
        <f>Tabela3[[#This Row],[ANO]]</f>
        <v>2022</v>
      </c>
      <c r="D720" s="293" t="str">
        <f>Tabela3[[#This Row],[SEI]]</f>
        <v>0077992-92.2022.8.16.6000</v>
      </c>
      <c r="E720" s="294" t="str">
        <f>Tabela3[[#This Row],[NOME DO Curso]]</f>
        <v>Espaço de Fala: Conselhos da Comunidade: Sua Atuação nas Comarcas e a Parceria com a CEVID</v>
      </c>
      <c r="F720" s="294">
        <f>Tabela3[[#This Row],[NENHUMA CLASSIFICAÇÃO COPILOT]]</f>
        <v>0</v>
      </c>
      <c r="G720">
        <f>Tabela3[[#This Row],[Capacitação em Direitos Humanos, Gênero, Raça e Etnia; e em Depoimento Especial" - 0148945-13.2024.8.16.6000]]</f>
        <v>0</v>
      </c>
      <c r="H720">
        <f>Tabela3[[#This Row],[Justiça Restaurativa - 0148919-15.2024.8.16.6000]]</f>
        <v>0</v>
      </c>
      <c r="I720">
        <f>Tabela3[[#This Row],[Capacitação de Facilitadores 0148959-94.2024.8.16.6000]]</f>
        <v>0</v>
      </c>
      <c r="J720">
        <f>Tabela3[[#This Row],[Acessibilidade e Inclusão - 0148938-21.2024.8.16.6000]]</f>
        <v>0</v>
      </c>
      <c r="K720">
        <f>Tabela3[[#This Row],[Política de Prevenção e Enfrentamento do Assédio Moral, do Assédio Sexual e da Discriminação.0148908-83.2024.8.16.6000]]</f>
        <v>0</v>
      </c>
      <c r="L720">
        <f>Tabela3[[#This Row],[SOCIOAMBIENTAL]]</f>
        <v>0</v>
      </c>
      <c r="M720">
        <f>Tabela3[[#This Row],[SUSTENTABILIDADE
https://portal.tjpr.jus.br/portletforms/frm.do?idFormulario=7430
0017859-16.2024.8.16.6000]]</f>
        <v>0</v>
      </c>
      <c r="N720">
        <f>Tabela3[[#This Row],[CURSO PARA MAGISTRADOS]]</f>
        <v>0</v>
      </c>
      <c r="O720">
        <f>Tabela3[[#This Row],[LIVRO DE REGISTRO]]</f>
        <v>0</v>
      </c>
      <c r="P720">
        <f>Tabela3[[#This Row],[DATA DO ULTIMO REGISTRO]]</f>
        <v>45320</v>
      </c>
      <c r="Q720">
        <f>Tabela3[[#This Row],[REG DE INSTRUTORES2]]</f>
        <v>0</v>
      </c>
      <c r="R720">
        <f>Tabela3[[#This Row],[REGISTRO DE INSTRUTORES NO SEI]]</f>
        <v>0</v>
      </c>
      <c r="S720">
        <f>Tabela3[[#This Row],[2021]]</f>
        <v>0</v>
      </c>
      <c r="T720">
        <f>Tabela3[[#This Row],[2022]]</f>
        <v>0</v>
      </c>
      <c r="U720">
        <f>Tabela3[[#This Row],[2023]]</f>
        <v>1</v>
      </c>
      <c r="V720">
        <f>Tabela3[[#This Row],[REGISTRO NO SEI/2024]]</f>
        <v>0</v>
      </c>
      <c r="W720">
        <f>Tabela3[[#This Row],[2024]]</f>
        <v>0</v>
      </c>
      <c r="X720">
        <f>Tabela3[[#This Row],[REGISTRO NO SEI/2025]]</f>
        <v>0</v>
      </c>
      <c r="Y720">
        <f>Tabela3[[#This Row],[TOTAL CERTIFICADOS EMITIDOS/2025]]</f>
        <v>0</v>
      </c>
      <c r="Z720">
        <f>Tabela3[[#This Row],[1º trim/2025]]</f>
        <v>0</v>
      </c>
      <c r="AA720">
        <f>Tabela3[[#This Row],[2º trim/2025]]</f>
        <v>0</v>
      </c>
      <c r="AB720">
        <f>Tabela3[[#This Row],[3º trim/2025]]</f>
        <v>0</v>
      </c>
      <c r="AC720">
        <f>Tabela3[[#This Row],[4º trim/2025]]</f>
        <v>0</v>
      </c>
    </row>
    <row r="721" spans="1:29" ht="30" x14ac:dyDescent="0.25">
      <c r="A721" s="293">
        <f>Tabela3[[#This Row],[MODALIDADE]]</f>
        <v>0</v>
      </c>
      <c r="B721" s="293">
        <f>Tabela3[[#This Row],[ID DA PLANILHA]]</f>
        <v>721</v>
      </c>
      <c r="C721" s="293">
        <f>Tabela3[[#This Row],[ANO]]</f>
        <v>2022</v>
      </c>
      <c r="D721" s="293" t="str">
        <f>Tabela3[[#This Row],[SEI]]</f>
        <v>0078588-76.2022.8.16.6000</v>
      </c>
      <c r="E721" s="294" t="str">
        <f>Tabela3[[#This Row],[NOME DO Curso]]</f>
        <v>Laboratório de Praticas Psicossociais em Violência Doméstica e familiar contra a Mulher</v>
      </c>
      <c r="F721" s="294">
        <f>Tabela3[[#This Row],[NENHUMA CLASSIFICAÇÃO COPILOT]]</f>
        <v>0</v>
      </c>
      <c r="G721">
        <f>Tabela3[[#This Row],[Capacitação em Direitos Humanos, Gênero, Raça e Etnia; e em Depoimento Especial" - 0148945-13.2024.8.16.6000]]</f>
        <v>0</v>
      </c>
      <c r="H721">
        <f>Tabela3[[#This Row],[Justiça Restaurativa - 0148919-15.2024.8.16.6000]]</f>
        <v>0</v>
      </c>
      <c r="I721">
        <f>Tabela3[[#This Row],[Capacitação de Facilitadores 0148959-94.2024.8.16.6000]]</f>
        <v>0</v>
      </c>
      <c r="J721">
        <f>Tabela3[[#This Row],[Acessibilidade e Inclusão - 0148938-21.2024.8.16.6000]]</f>
        <v>0</v>
      </c>
      <c r="K721">
        <f>Tabela3[[#This Row],[Política de Prevenção e Enfrentamento do Assédio Moral, do Assédio Sexual e da Discriminação.0148908-83.2024.8.16.6000]]</f>
        <v>0</v>
      </c>
      <c r="L721">
        <f>Tabela3[[#This Row],[SOCIOAMBIENTAL]]</f>
        <v>0</v>
      </c>
      <c r="M721">
        <f>Tabela3[[#This Row],[SUSTENTABILIDADE
https://portal.tjpr.jus.br/portletforms/frm.do?idFormulario=7430
0017859-16.2024.8.16.6000]]</f>
        <v>0</v>
      </c>
      <c r="N721">
        <f>Tabela3[[#This Row],[CURSO PARA MAGISTRADOS]]</f>
        <v>0</v>
      </c>
      <c r="O721">
        <f>Tabela3[[#This Row],[LIVRO DE REGISTRO]]</f>
        <v>0</v>
      </c>
      <c r="P721">
        <f>Tabela3[[#This Row],[DATA DO ULTIMO REGISTRO]]</f>
        <v>44886</v>
      </c>
      <c r="Q721">
        <f>Tabela3[[#This Row],[REG DE INSTRUTORES2]]</f>
        <v>0</v>
      </c>
      <c r="R721">
        <f>Tabela3[[#This Row],[REGISTRO DE INSTRUTORES NO SEI]]</f>
        <v>0</v>
      </c>
      <c r="S721">
        <f>Tabela3[[#This Row],[2021]]</f>
        <v>0</v>
      </c>
      <c r="T721">
        <f>Tabela3[[#This Row],[2022]]</f>
        <v>115</v>
      </c>
      <c r="U721">
        <f>Tabela3[[#This Row],[2023]]</f>
        <v>0</v>
      </c>
      <c r="V721">
        <f>Tabela3[[#This Row],[REGISTRO NO SEI/2024]]</f>
        <v>0</v>
      </c>
      <c r="W721">
        <f>Tabela3[[#This Row],[2024]]</f>
        <v>0</v>
      </c>
      <c r="X721">
        <f>Tabela3[[#This Row],[REGISTRO NO SEI/2025]]</f>
        <v>0</v>
      </c>
      <c r="Y721">
        <f>Tabela3[[#This Row],[TOTAL CERTIFICADOS EMITIDOS/2025]]</f>
        <v>0</v>
      </c>
      <c r="Z721">
        <f>Tabela3[[#This Row],[1º trim/2025]]</f>
        <v>0</v>
      </c>
      <c r="AA721">
        <f>Tabela3[[#This Row],[2º trim/2025]]</f>
        <v>0</v>
      </c>
      <c r="AB721">
        <f>Tabela3[[#This Row],[3º trim/2025]]</f>
        <v>0</v>
      </c>
      <c r="AC721">
        <f>Tabela3[[#This Row],[4º trim/2025]]</f>
        <v>0</v>
      </c>
    </row>
    <row r="722" spans="1:29" x14ac:dyDescent="0.25">
      <c r="A722" s="293">
        <f>Tabela3[[#This Row],[MODALIDADE]]</f>
        <v>0</v>
      </c>
      <c r="B722" s="293">
        <f>Tabela3[[#This Row],[ID DA PLANILHA]]</f>
        <v>722</v>
      </c>
      <c r="C722" s="293">
        <f>Tabela3[[#This Row],[ANO]]</f>
        <v>2022</v>
      </c>
      <c r="D722" s="293" t="str">
        <f>Tabela3[[#This Row],[SEI]]</f>
        <v>0080457-11.2021.8.16.6000</v>
      </c>
      <c r="E722" s="294" t="str">
        <f>Tabela3[[#This Row],[NOME DO Curso]]</f>
        <v>A Importância do Sono para a Saúde Física e Mental</v>
      </c>
      <c r="F722" s="294">
        <f>Tabela3[[#This Row],[NENHUMA CLASSIFICAÇÃO COPILOT]]</f>
        <v>0</v>
      </c>
      <c r="G722">
        <f>Tabela3[[#This Row],[Capacitação em Direitos Humanos, Gênero, Raça e Etnia; e em Depoimento Especial" - 0148945-13.2024.8.16.6000]]</f>
        <v>0</v>
      </c>
      <c r="H722">
        <f>Tabela3[[#This Row],[Justiça Restaurativa - 0148919-15.2024.8.16.6000]]</f>
        <v>0</v>
      </c>
      <c r="I722">
        <f>Tabela3[[#This Row],[Capacitação de Facilitadores 0148959-94.2024.8.16.6000]]</f>
        <v>0</v>
      </c>
      <c r="J722">
        <f>Tabela3[[#This Row],[Acessibilidade e Inclusão - 0148938-21.2024.8.16.6000]]</f>
        <v>0</v>
      </c>
      <c r="K722">
        <f>Tabela3[[#This Row],[Política de Prevenção e Enfrentamento do Assédio Moral, do Assédio Sexual e da Discriminação.0148908-83.2024.8.16.6000]]</f>
        <v>0</v>
      </c>
      <c r="L722">
        <f>Tabela3[[#This Row],[SOCIOAMBIENTAL]]</f>
        <v>0</v>
      </c>
      <c r="M722">
        <f>Tabela3[[#This Row],[SUSTENTABILIDADE
https://portal.tjpr.jus.br/portletforms/frm.do?idFormulario=7430
0017859-16.2024.8.16.6000]]</f>
        <v>0</v>
      </c>
      <c r="N722">
        <f>Tabela3[[#This Row],[CURSO PARA MAGISTRADOS]]</f>
        <v>0</v>
      </c>
      <c r="O722">
        <f>Tabela3[[#This Row],[LIVRO DE REGISTRO]]</f>
        <v>0</v>
      </c>
      <c r="P722">
        <f>Tabela3[[#This Row],[DATA DO ULTIMO REGISTRO]]</f>
        <v>45690</v>
      </c>
      <c r="Q722">
        <f>Tabela3[[#This Row],[REG DE INSTRUTORES2]]</f>
        <v>0</v>
      </c>
      <c r="R722">
        <f>Tabela3[[#This Row],[REGISTRO DE INSTRUTORES NO SEI]]</f>
        <v>0</v>
      </c>
      <c r="S722">
        <f>Tabela3[[#This Row],[2021]]</f>
        <v>0</v>
      </c>
      <c r="T722">
        <f>Tabela3[[#This Row],[2022]]</f>
        <v>36</v>
      </c>
      <c r="U722">
        <f>Tabela3[[#This Row],[2023]]</f>
        <v>0</v>
      </c>
      <c r="V722">
        <f>Tabela3[[#This Row],[REGISTRO NO SEI/2024]]</f>
        <v>0</v>
      </c>
      <c r="W722">
        <f>Tabela3[[#This Row],[2024]]</f>
        <v>0</v>
      </c>
      <c r="X722">
        <f>Tabela3[[#This Row],[REGISTRO NO SEI/2025]]</f>
        <v>0</v>
      </c>
      <c r="Y722">
        <f>Tabela3[[#This Row],[TOTAL CERTIFICADOS EMITIDOS/2025]]</f>
        <v>1</v>
      </c>
      <c r="Z722">
        <f>Tabela3[[#This Row],[1º trim/2025]]</f>
        <v>1</v>
      </c>
      <c r="AA722">
        <f>Tabela3[[#This Row],[2º trim/2025]]</f>
        <v>0</v>
      </c>
      <c r="AB722">
        <f>Tabela3[[#This Row],[3º trim/2025]]</f>
        <v>0</v>
      </c>
      <c r="AC722">
        <f>Tabela3[[#This Row],[4º trim/2025]]</f>
        <v>0</v>
      </c>
    </row>
    <row r="723" spans="1:29" ht="30" x14ac:dyDescent="0.25">
      <c r="A723" s="293">
        <f>Tabela3[[#This Row],[MODALIDADE]]</f>
        <v>0</v>
      </c>
      <c r="B723" s="293">
        <f>Tabela3[[#This Row],[ID DA PLANILHA]]</f>
        <v>723</v>
      </c>
      <c r="C723" s="293">
        <f>Tabela3[[#This Row],[ANO]]</f>
        <v>2022</v>
      </c>
      <c r="D723" s="293" t="str">
        <f>Tabela3[[#This Row],[SEI]]</f>
        <v>0080482-87.2022.8.16.6000</v>
      </c>
      <c r="E723" s="294" t="str">
        <f>Tabela3[[#This Row],[NOME DO Curso]]</f>
        <v>aula magna: “Controle da Discricionariedade Administrativa pelo Sistema Jurisdicional Italiano”.</v>
      </c>
      <c r="F723" s="294">
        <f>Tabela3[[#This Row],[NENHUMA CLASSIFICAÇÃO COPILOT]]</f>
        <v>0</v>
      </c>
      <c r="G723">
        <f>Tabela3[[#This Row],[Capacitação em Direitos Humanos, Gênero, Raça e Etnia; e em Depoimento Especial" - 0148945-13.2024.8.16.6000]]</f>
        <v>0</v>
      </c>
      <c r="H723">
        <f>Tabela3[[#This Row],[Justiça Restaurativa - 0148919-15.2024.8.16.6000]]</f>
        <v>0</v>
      </c>
      <c r="I723">
        <f>Tabela3[[#This Row],[Capacitação de Facilitadores 0148959-94.2024.8.16.6000]]</f>
        <v>0</v>
      </c>
      <c r="J723">
        <f>Tabela3[[#This Row],[Acessibilidade e Inclusão - 0148938-21.2024.8.16.6000]]</f>
        <v>0</v>
      </c>
      <c r="K723">
        <f>Tabela3[[#This Row],[Política de Prevenção e Enfrentamento do Assédio Moral, do Assédio Sexual e da Discriminação.0148908-83.2024.8.16.6000]]</f>
        <v>0</v>
      </c>
      <c r="L723">
        <f>Tabela3[[#This Row],[SOCIOAMBIENTAL]]</f>
        <v>0</v>
      </c>
      <c r="M723" t="str">
        <f>Tabela3[[#This Row],[SUSTENTABILIDADE
https://portal.tjpr.jus.br/portletforms/frm.do?idFormulario=7430
0017859-16.2024.8.16.6000]]</f>
        <v>Equidade e diversidade</v>
      </c>
      <c r="N723">
        <f>Tabela3[[#This Row],[CURSO PARA MAGISTRADOS]]</f>
        <v>0</v>
      </c>
      <c r="O723">
        <f>Tabela3[[#This Row],[LIVRO DE REGISTRO]]</f>
        <v>0</v>
      </c>
      <c r="P723">
        <f>Tabela3[[#This Row],[DATA DO ULTIMO REGISTRO]]</f>
        <v>44858</v>
      </c>
      <c r="Q723">
        <f>Tabela3[[#This Row],[REG DE INSTRUTORES2]]</f>
        <v>0</v>
      </c>
      <c r="R723">
        <f>Tabela3[[#This Row],[REGISTRO DE INSTRUTORES NO SEI]]</f>
        <v>0</v>
      </c>
      <c r="S723">
        <f>Tabela3[[#This Row],[2021]]</f>
        <v>0</v>
      </c>
      <c r="T723">
        <f>Tabela3[[#This Row],[2022]]</f>
        <v>53</v>
      </c>
      <c r="U723">
        <f>Tabela3[[#This Row],[2023]]</f>
        <v>0</v>
      </c>
      <c r="V723">
        <f>Tabela3[[#This Row],[REGISTRO NO SEI/2024]]</f>
        <v>0</v>
      </c>
      <c r="W723">
        <f>Tabela3[[#This Row],[2024]]</f>
        <v>0</v>
      </c>
      <c r="X723">
        <f>Tabela3[[#This Row],[REGISTRO NO SEI/2025]]</f>
        <v>0</v>
      </c>
      <c r="Y723">
        <f>Tabela3[[#This Row],[TOTAL CERTIFICADOS EMITIDOS/2025]]</f>
        <v>0</v>
      </c>
      <c r="Z723">
        <f>Tabela3[[#This Row],[1º trim/2025]]</f>
        <v>0</v>
      </c>
      <c r="AA723">
        <f>Tabela3[[#This Row],[2º trim/2025]]</f>
        <v>0</v>
      </c>
      <c r="AB723">
        <f>Tabela3[[#This Row],[3º trim/2025]]</f>
        <v>0</v>
      </c>
      <c r="AC723">
        <f>Tabela3[[#This Row],[4º trim/2025]]</f>
        <v>0</v>
      </c>
    </row>
    <row r="724" spans="1:29" x14ac:dyDescent="0.25">
      <c r="A724" s="293">
        <f>Tabela3[[#This Row],[MODALIDADE]]</f>
        <v>0</v>
      </c>
      <c r="B724" s="293">
        <f>Tabela3[[#This Row],[ID DA PLANILHA]]</f>
        <v>724</v>
      </c>
      <c r="C724" s="293">
        <f>Tabela3[[#This Row],[ANO]]</f>
        <v>2022</v>
      </c>
      <c r="D724" s="293" t="str">
        <f>Tabela3[[#This Row],[SEI]]</f>
        <v>0081260-91.2021.8.16.6000</v>
      </c>
      <c r="E724" s="294" t="str">
        <f>Tabela3[[#This Row],[NOME DO Curso]]</f>
        <v>Minuto das Artes TJPR</v>
      </c>
      <c r="F724" s="294">
        <f>Tabela3[[#This Row],[NENHUMA CLASSIFICAÇÃO COPILOT]]</f>
        <v>0</v>
      </c>
      <c r="G724">
        <f>Tabela3[[#This Row],[Capacitação em Direitos Humanos, Gênero, Raça e Etnia; e em Depoimento Especial" - 0148945-13.2024.8.16.6000]]</f>
        <v>0</v>
      </c>
      <c r="H724">
        <f>Tabela3[[#This Row],[Justiça Restaurativa - 0148919-15.2024.8.16.6000]]</f>
        <v>0</v>
      </c>
      <c r="I724">
        <f>Tabela3[[#This Row],[Capacitação de Facilitadores 0148959-94.2024.8.16.6000]]</f>
        <v>0</v>
      </c>
      <c r="J724">
        <f>Tabela3[[#This Row],[Acessibilidade e Inclusão - 0148938-21.2024.8.16.6000]]</f>
        <v>0</v>
      </c>
      <c r="K724">
        <f>Tabela3[[#This Row],[Política de Prevenção e Enfrentamento do Assédio Moral, do Assédio Sexual e da Discriminação.0148908-83.2024.8.16.6000]]</f>
        <v>0</v>
      </c>
      <c r="L724">
        <f>Tabela3[[#This Row],[SOCIOAMBIENTAL]]</f>
        <v>0</v>
      </c>
      <c r="M724">
        <f>Tabela3[[#This Row],[SUSTENTABILIDADE
https://portal.tjpr.jus.br/portletforms/frm.do?idFormulario=7430
0017859-16.2024.8.16.6000]]</f>
        <v>0</v>
      </c>
      <c r="N724">
        <f>Tabela3[[#This Row],[CURSO PARA MAGISTRADOS]]</f>
        <v>0</v>
      </c>
      <c r="O724">
        <f>Tabela3[[#This Row],[LIVRO DE REGISTRO]]</f>
        <v>0</v>
      </c>
      <c r="P724">
        <f>Tabela3[[#This Row],[DATA DO ULTIMO REGISTRO]]</f>
        <v>44757</v>
      </c>
      <c r="Q724">
        <f>Tabela3[[#This Row],[REG DE INSTRUTORES2]]</f>
        <v>0</v>
      </c>
      <c r="R724">
        <f>Tabela3[[#This Row],[REGISTRO DE INSTRUTORES NO SEI]]</f>
        <v>0</v>
      </c>
      <c r="S724">
        <f>Tabela3[[#This Row],[2021]]</f>
        <v>0</v>
      </c>
      <c r="T724">
        <f>Tabela3[[#This Row],[2022]]</f>
        <v>2022</v>
      </c>
      <c r="U724">
        <f>Tabela3[[#This Row],[2023]]</f>
        <v>0</v>
      </c>
      <c r="V724">
        <f>Tabela3[[#This Row],[REGISTRO NO SEI/2024]]</f>
        <v>0</v>
      </c>
      <c r="W724">
        <f>Tabela3[[#This Row],[2024]]</f>
        <v>0</v>
      </c>
      <c r="X724">
        <f>Tabela3[[#This Row],[REGISTRO NO SEI/2025]]</f>
        <v>0</v>
      </c>
      <c r="Y724">
        <f>Tabela3[[#This Row],[TOTAL CERTIFICADOS EMITIDOS/2025]]</f>
        <v>0</v>
      </c>
      <c r="Z724">
        <f>Tabela3[[#This Row],[1º trim/2025]]</f>
        <v>0</v>
      </c>
      <c r="AA724">
        <f>Tabela3[[#This Row],[2º trim/2025]]</f>
        <v>0</v>
      </c>
      <c r="AB724">
        <f>Tabela3[[#This Row],[3º trim/2025]]</f>
        <v>0</v>
      </c>
      <c r="AC724">
        <f>Tabela3[[#This Row],[4º trim/2025]]</f>
        <v>0</v>
      </c>
    </row>
    <row r="725" spans="1:29" x14ac:dyDescent="0.25">
      <c r="A725" s="293">
        <f>Tabela3[[#This Row],[MODALIDADE]]</f>
        <v>0</v>
      </c>
      <c r="B725" s="293">
        <f>Tabela3[[#This Row],[ID DA PLANILHA]]</f>
        <v>725</v>
      </c>
      <c r="C725" s="293">
        <f>Tabela3[[#This Row],[ANO]]</f>
        <v>2022</v>
      </c>
      <c r="D725" s="293" t="str">
        <f>Tabela3[[#This Row],[SEI]]</f>
        <v>0082826-41.2022.8.16.6000</v>
      </c>
      <c r="E725" s="294" t="str">
        <f>Tabela3[[#This Row],[NOME DO Curso]]</f>
        <v>Palestra: Magistratura e Cidadania - Ministro HUMBERTO MARTINS</v>
      </c>
      <c r="F725" s="294">
        <f>Tabela3[[#This Row],[NENHUMA CLASSIFICAÇÃO COPILOT]]</f>
        <v>0</v>
      </c>
      <c r="G725">
        <f>Tabela3[[#This Row],[Capacitação em Direitos Humanos, Gênero, Raça e Etnia; e em Depoimento Especial" - 0148945-13.2024.8.16.6000]]</f>
        <v>0</v>
      </c>
      <c r="H725">
        <f>Tabela3[[#This Row],[Justiça Restaurativa - 0148919-15.2024.8.16.6000]]</f>
        <v>0</v>
      </c>
      <c r="I725">
        <f>Tabela3[[#This Row],[Capacitação de Facilitadores 0148959-94.2024.8.16.6000]]</f>
        <v>0</v>
      </c>
      <c r="J725">
        <f>Tabela3[[#This Row],[Acessibilidade e Inclusão - 0148938-21.2024.8.16.6000]]</f>
        <v>0</v>
      </c>
      <c r="K725">
        <f>Tabela3[[#This Row],[Política de Prevenção e Enfrentamento do Assédio Moral, do Assédio Sexual e da Discriminação.0148908-83.2024.8.16.6000]]</f>
        <v>0</v>
      </c>
      <c r="L725">
        <f>Tabela3[[#This Row],[SOCIOAMBIENTAL]]</f>
        <v>0</v>
      </c>
      <c r="M725">
        <f>Tabela3[[#This Row],[SUSTENTABILIDADE
https://portal.tjpr.jus.br/portletforms/frm.do?idFormulario=7430
0017859-16.2024.8.16.6000]]</f>
        <v>0</v>
      </c>
      <c r="N725">
        <f>Tabela3[[#This Row],[CURSO PARA MAGISTRADOS]]</f>
        <v>0</v>
      </c>
      <c r="O725">
        <f>Tabela3[[#This Row],[LIVRO DE REGISTRO]]</f>
        <v>0</v>
      </c>
      <c r="P725">
        <f>Tabela3[[#This Row],[DATA DO ULTIMO REGISTRO]]</f>
        <v>44858</v>
      </c>
      <c r="Q725">
        <f>Tabela3[[#This Row],[REG DE INSTRUTORES2]]</f>
        <v>0</v>
      </c>
      <c r="R725">
        <f>Tabela3[[#This Row],[REGISTRO DE INSTRUTORES NO SEI]]</f>
        <v>0</v>
      </c>
      <c r="S725">
        <f>Tabela3[[#This Row],[2021]]</f>
        <v>0</v>
      </c>
      <c r="T725">
        <f>Tabela3[[#This Row],[2022]]</f>
        <v>49</v>
      </c>
      <c r="U725">
        <f>Tabela3[[#This Row],[2023]]</f>
        <v>0</v>
      </c>
      <c r="V725">
        <f>Tabela3[[#This Row],[REGISTRO NO SEI/2024]]</f>
        <v>0</v>
      </c>
      <c r="W725">
        <f>Tabela3[[#This Row],[2024]]</f>
        <v>0</v>
      </c>
      <c r="X725">
        <f>Tabela3[[#This Row],[REGISTRO NO SEI/2025]]</f>
        <v>0</v>
      </c>
      <c r="Y725">
        <f>Tabela3[[#This Row],[TOTAL CERTIFICADOS EMITIDOS/2025]]</f>
        <v>0</v>
      </c>
      <c r="Z725">
        <f>Tabela3[[#This Row],[1º trim/2025]]</f>
        <v>0</v>
      </c>
      <c r="AA725">
        <f>Tabela3[[#This Row],[2º trim/2025]]</f>
        <v>0</v>
      </c>
      <c r="AB725">
        <f>Tabela3[[#This Row],[3º trim/2025]]</f>
        <v>0</v>
      </c>
      <c r="AC725">
        <f>Tabela3[[#This Row],[4º trim/2025]]</f>
        <v>0</v>
      </c>
    </row>
    <row r="726" spans="1:29" x14ac:dyDescent="0.25">
      <c r="A726" s="293">
        <f>Tabela3[[#This Row],[MODALIDADE]]</f>
        <v>0</v>
      </c>
      <c r="B726" s="293">
        <f>Tabela3[[#This Row],[ID DA PLANILHA]]</f>
        <v>726</v>
      </c>
      <c r="C726" s="293">
        <f>Tabela3[[#This Row],[ANO]]</f>
        <v>2022</v>
      </c>
      <c r="D726" s="293" t="str">
        <f>Tabela3[[#This Row],[SEI]]</f>
        <v>0082925-11.2022.8.16.6000</v>
      </c>
      <c r="E726" s="294" t="str">
        <f>Tabela3[[#This Row],[NOME DO Curso]]</f>
        <v>2º Seminário Nacional de Orçamento de Obras Públicas</v>
      </c>
      <c r="F726" s="294">
        <f>Tabela3[[#This Row],[NENHUMA CLASSIFICAÇÃO COPILOT]]</f>
        <v>0</v>
      </c>
      <c r="G726">
        <f>Tabela3[[#This Row],[Capacitação em Direitos Humanos, Gênero, Raça e Etnia; e em Depoimento Especial" - 0148945-13.2024.8.16.6000]]</f>
        <v>0</v>
      </c>
      <c r="H726">
        <f>Tabela3[[#This Row],[Justiça Restaurativa - 0148919-15.2024.8.16.6000]]</f>
        <v>0</v>
      </c>
      <c r="I726">
        <f>Tabela3[[#This Row],[Capacitação de Facilitadores 0148959-94.2024.8.16.6000]]</f>
        <v>0</v>
      </c>
      <c r="J726">
        <f>Tabela3[[#This Row],[Acessibilidade e Inclusão - 0148938-21.2024.8.16.6000]]</f>
        <v>0</v>
      </c>
      <c r="K726">
        <f>Tabela3[[#This Row],[Política de Prevenção e Enfrentamento do Assédio Moral, do Assédio Sexual e da Discriminação.0148908-83.2024.8.16.6000]]</f>
        <v>0</v>
      </c>
      <c r="L726">
        <f>Tabela3[[#This Row],[SOCIOAMBIENTAL]]</f>
        <v>0</v>
      </c>
      <c r="M726">
        <f>Tabela3[[#This Row],[SUSTENTABILIDADE
https://portal.tjpr.jus.br/portletforms/frm.do?idFormulario=7430
0017859-16.2024.8.16.6000]]</f>
        <v>0</v>
      </c>
      <c r="N726">
        <f>Tabela3[[#This Row],[CURSO PARA MAGISTRADOS]]</f>
        <v>0</v>
      </c>
      <c r="O726" t="str">
        <f>Tabela3[[#This Row],[LIVRO DE REGISTRO]]</f>
        <v>2 - IN COMPANY</v>
      </c>
      <c r="P726">
        <f>Tabela3[[#This Row],[DATA DO ULTIMO REGISTRO]]</f>
        <v>44839</v>
      </c>
      <c r="Q726">
        <f>Tabela3[[#This Row],[REG DE INSTRUTORES2]]</f>
        <v>0</v>
      </c>
      <c r="R726">
        <f>Tabela3[[#This Row],[REGISTRO DE INSTRUTORES NO SEI]]</f>
        <v>0</v>
      </c>
      <c r="S726">
        <f>Tabela3[[#This Row],[2021]]</f>
        <v>0</v>
      </c>
      <c r="T726">
        <f>Tabela3[[#This Row],[2022]]</f>
        <v>9</v>
      </c>
      <c r="U726">
        <f>Tabela3[[#This Row],[2023]]</f>
        <v>0</v>
      </c>
      <c r="V726">
        <f>Tabela3[[#This Row],[REGISTRO NO SEI/2024]]</f>
        <v>0</v>
      </c>
      <c r="W726">
        <f>Tabela3[[#This Row],[2024]]</f>
        <v>0</v>
      </c>
      <c r="X726">
        <f>Tabela3[[#This Row],[REGISTRO NO SEI/2025]]</f>
        <v>0</v>
      </c>
      <c r="Y726">
        <f>Tabela3[[#This Row],[TOTAL CERTIFICADOS EMITIDOS/2025]]</f>
        <v>0</v>
      </c>
      <c r="Z726">
        <f>Tabela3[[#This Row],[1º trim/2025]]</f>
        <v>0</v>
      </c>
      <c r="AA726">
        <f>Tabela3[[#This Row],[2º trim/2025]]</f>
        <v>0</v>
      </c>
      <c r="AB726">
        <f>Tabela3[[#This Row],[3º trim/2025]]</f>
        <v>0</v>
      </c>
      <c r="AC726">
        <f>Tabela3[[#This Row],[4º trim/2025]]</f>
        <v>0</v>
      </c>
    </row>
    <row r="727" spans="1:29" x14ac:dyDescent="0.25">
      <c r="A727" s="293">
        <f>Tabela3[[#This Row],[MODALIDADE]]</f>
        <v>0</v>
      </c>
      <c r="B727" s="293">
        <f>Tabela3[[#This Row],[ID DA PLANILHA]]</f>
        <v>727</v>
      </c>
      <c r="C727" s="293">
        <f>Tabela3[[#This Row],[ANO]]</f>
        <v>2022</v>
      </c>
      <c r="D727" s="293" t="str">
        <f>Tabela3[[#This Row],[SEI]]</f>
        <v>0082933-85.2022.8.16.6000</v>
      </c>
      <c r="E727" s="294" t="str">
        <f>Tabela3[[#This Row],[NOME DO Curso]]</f>
        <v>3º Seminário Nacional de BIM para Administração Pública</v>
      </c>
      <c r="F727" s="294">
        <f>Tabela3[[#This Row],[NENHUMA CLASSIFICAÇÃO COPILOT]]</f>
        <v>0</v>
      </c>
      <c r="G727">
        <f>Tabela3[[#This Row],[Capacitação em Direitos Humanos, Gênero, Raça e Etnia; e em Depoimento Especial" - 0148945-13.2024.8.16.6000]]</f>
        <v>0</v>
      </c>
      <c r="H727">
        <f>Tabela3[[#This Row],[Justiça Restaurativa - 0148919-15.2024.8.16.6000]]</f>
        <v>0</v>
      </c>
      <c r="I727">
        <f>Tabela3[[#This Row],[Capacitação de Facilitadores 0148959-94.2024.8.16.6000]]</f>
        <v>0</v>
      </c>
      <c r="J727">
        <f>Tabela3[[#This Row],[Acessibilidade e Inclusão - 0148938-21.2024.8.16.6000]]</f>
        <v>0</v>
      </c>
      <c r="K727">
        <f>Tabela3[[#This Row],[Política de Prevenção e Enfrentamento do Assédio Moral, do Assédio Sexual e da Discriminação.0148908-83.2024.8.16.6000]]</f>
        <v>0</v>
      </c>
      <c r="L727">
        <f>Tabela3[[#This Row],[SOCIOAMBIENTAL]]</f>
        <v>0</v>
      </c>
      <c r="M727">
        <f>Tabela3[[#This Row],[SUSTENTABILIDADE
https://portal.tjpr.jus.br/portletforms/frm.do?idFormulario=7430
0017859-16.2024.8.16.6000]]</f>
        <v>0</v>
      </c>
      <c r="N727">
        <f>Tabela3[[#This Row],[CURSO PARA MAGISTRADOS]]</f>
        <v>0</v>
      </c>
      <c r="O727" t="str">
        <f>Tabela3[[#This Row],[LIVRO DE REGISTRO]]</f>
        <v>2 - IN COMPANY</v>
      </c>
      <c r="P727">
        <f>Tabela3[[#This Row],[DATA DO ULTIMO REGISTRO]]</f>
        <v>44796</v>
      </c>
      <c r="Q727">
        <f>Tabela3[[#This Row],[REG DE INSTRUTORES2]]</f>
        <v>0</v>
      </c>
      <c r="R727">
        <f>Tabela3[[#This Row],[REGISTRO DE INSTRUTORES NO SEI]]</f>
        <v>0</v>
      </c>
      <c r="S727">
        <f>Tabela3[[#This Row],[2021]]</f>
        <v>0</v>
      </c>
      <c r="T727">
        <f>Tabela3[[#This Row],[2022]]</f>
        <v>8</v>
      </c>
      <c r="U727">
        <f>Tabela3[[#This Row],[2023]]</f>
        <v>0</v>
      </c>
      <c r="V727">
        <f>Tabela3[[#This Row],[REGISTRO NO SEI/2024]]</f>
        <v>0</v>
      </c>
      <c r="W727">
        <f>Tabela3[[#This Row],[2024]]</f>
        <v>0</v>
      </c>
      <c r="X727">
        <f>Tabela3[[#This Row],[REGISTRO NO SEI/2025]]</f>
        <v>0</v>
      </c>
      <c r="Y727">
        <f>Tabela3[[#This Row],[TOTAL CERTIFICADOS EMITIDOS/2025]]</f>
        <v>0</v>
      </c>
      <c r="Z727">
        <f>Tabela3[[#This Row],[1º trim/2025]]</f>
        <v>0</v>
      </c>
      <c r="AA727">
        <f>Tabela3[[#This Row],[2º trim/2025]]</f>
        <v>0</v>
      </c>
      <c r="AB727">
        <f>Tabela3[[#This Row],[3º trim/2025]]</f>
        <v>0</v>
      </c>
      <c r="AC727">
        <f>Tabela3[[#This Row],[4º trim/2025]]</f>
        <v>0</v>
      </c>
    </row>
    <row r="728" spans="1:29" x14ac:dyDescent="0.25">
      <c r="A728" s="293">
        <f>Tabela3[[#This Row],[MODALIDADE]]</f>
        <v>0</v>
      </c>
      <c r="B728" s="293">
        <f>Tabela3[[#This Row],[ID DA PLANILHA]]</f>
        <v>728</v>
      </c>
      <c r="C728" s="293">
        <f>Tabela3[[#This Row],[ANO]]</f>
        <v>2022</v>
      </c>
      <c r="D728" s="293" t="str">
        <f>Tabela3[[#This Row],[SEI]]</f>
        <v>0082933-85.2022.8.16.6000</v>
      </c>
      <c r="E728" s="294" t="str">
        <f>Tabela3[[#This Row],[NOME DO Curso]]</f>
        <v>Formação de Instrutores em Justiça Restaurativa - 1ª Edição</v>
      </c>
      <c r="F728" s="294">
        <f>Tabela3[[#This Row],[NENHUMA CLASSIFICAÇÃO COPILOT]]</f>
        <v>0</v>
      </c>
      <c r="G728">
        <f>Tabela3[[#This Row],[Capacitação em Direitos Humanos, Gênero, Raça e Etnia; e em Depoimento Especial" - 0148945-13.2024.8.16.6000]]</f>
        <v>0</v>
      </c>
      <c r="H728" t="str">
        <f>Tabela3[[#This Row],[Justiça Restaurativa - 0148919-15.2024.8.16.6000]]</f>
        <v>SIM</v>
      </c>
      <c r="I728">
        <f>Tabela3[[#This Row],[Capacitação de Facilitadores 0148959-94.2024.8.16.6000]]</f>
        <v>0</v>
      </c>
      <c r="J728">
        <f>Tabela3[[#This Row],[Acessibilidade e Inclusão - 0148938-21.2024.8.16.6000]]</f>
        <v>0</v>
      </c>
      <c r="K728">
        <f>Tabela3[[#This Row],[Política de Prevenção e Enfrentamento do Assédio Moral, do Assédio Sexual e da Discriminação.0148908-83.2024.8.16.6000]]</f>
        <v>0</v>
      </c>
      <c r="L728">
        <f>Tabela3[[#This Row],[SOCIOAMBIENTAL]]</f>
        <v>0</v>
      </c>
      <c r="M728">
        <f>Tabela3[[#This Row],[SUSTENTABILIDADE
https://portal.tjpr.jus.br/portletforms/frm.do?idFormulario=7430
0017859-16.2024.8.16.6000]]</f>
        <v>0</v>
      </c>
      <c r="N728">
        <f>Tabela3[[#This Row],[CURSO PARA MAGISTRADOS]]</f>
        <v>0</v>
      </c>
      <c r="O728">
        <f>Tabela3[[#This Row],[LIVRO DE REGISTRO]]</f>
        <v>0</v>
      </c>
      <c r="P728">
        <f>Tabela3[[#This Row],[DATA DO ULTIMO REGISTRO]]</f>
        <v>44926</v>
      </c>
      <c r="Q728">
        <f>Tabela3[[#This Row],[REG DE INSTRUTORES2]]</f>
        <v>0</v>
      </c>
      <c r="R728">
        <f>Tabela3[[#This Row],[REGISTRO DE INSTRUTORES NO SEI]]</f>
        <v>0</v>
      </c>
      <c r="S728">
        <f>Tabela3[[#This Row],[2021]]</f>
        <v>0</v>
      </c>
      <c r="T728">
        <f>Tabela3[[#This Row],[2022]]</f>
        <v>12</v>
      </c>
      <c r="U728">
        <f>Tabela3[[#This Row],[2023]]</f>
        <v>0</v>
      </c>
      <c r="V728">
        <f>Tabela3[[#This Row],[REGISTRO NO SEI/2024]]</f>
        <v>0</v>
      </c>
      <c r="W728">
        <f>Tabela3[[#This Row],[2024]]</f>
        <v>0</v>
      </c>
      <c r="X728">
        <f>Tabela3[[#This Row],[REGISTRO NO SEI/2025]]</f>
        <v>0</v>
      </c>
      <c r="Y728">
        <f>Tabela3[[#This Row],[TOTAL CERTIFICADOS EMITIDOS/2025]]</f>
        <v>0</v>
      </c>
      <c r="Z728">
        <f>Tabela3[[#This Row],[1º trim/2025]]</f>
        <v>0</v>
      </c>
      <c r="AA728">
        <f>Tabela3[[#This Row],[2º trim/2025]]</f>
        <v>0</v>
      </c>
      <c r="AB728">
        <f>Tabela3[[#This Row],[3º trim/2025]]</f>
        <v>0</v>
      </c>
      <c r="AC728">
        <f>Tabela3[[#This Row],[4º trim/2025]]</f>
        <v>0</v>
      </c>
    </row>
    <row r="729" spans="1:29" x14ac:dyDescent="0.25">
      <c r="A729" s="293">
        <f>Tabela3[[#This Row],[MODALIDADE]]</f>
        <v>0</v>
      </c>
      <c r="B729" s="293">
        <f>Tabela3[[#This Row],[ID DA PLANILHA]]</f>
        <v>729</v>
      </c>
      <c r="C729" s="293">
        <f>Tabela3[[#This Row],[ANO]]</f>
        <v>2022</v>
      </c>
      <c r="D729" s="293" t="str">
        <f>Tabela3[[#This Row],[SEI]]</f>
        <v>0087345-59.2022.8.16.6000</v>
      </c>
      <c r="E729" s="294" t="str">
        <f>Tabela3[[#This Row],[NOME DO Curso]]</f>
        <v>11ª Edição do Encontro de Preparação Online para Pretendentes à Adoção</v>
      </c>
      <c r="F729" s="294">
        <f>Tabela3[[#This Row],[NENHUMA CLASSIFICAÇÃO COPILOT]]</f>
        <v>0</v>
      </c>
      <c r="G729">
        <f>Tabela3[[#This Row],[Capacitação em Direitos Humanos, Gênero, Raça e Etnia; e em Depoimento Especial" - 0148945-13.2024.8.16.6000]]</f>
        <v>0</v>
      </c>
      <c r="H729">
        <f>Tabela3[[#This Row],[Justiça Restaurativa - 0148919-15.2024.8.16.6000]]</f>
        <v>0</v>
      </c>
      <c r="I729">
        <f>Tabela3[[#This Row],[Capacitação de Facilitadores 0148959-94.2024.8.16.6000]]</f>
        <v>0</v>
      </c>
      <c r="J729">
        <f>Tabela3[[#This Row],[Acessibilidade e Inclusão - 0148938-21.2024.8.16.6000]]</f>
        <v>0</v>
      </c>
      <c r="K729">
        <f>Tabela3[[#This Row],[Política de Prevenção e Enfrentamento do Assédio Moral, do Assédio Sexual e da Discriminação.0148908-83.2024.8.16.6000]]</f>
        <v>0</v>
      </c>
      <c r="L729">
        <f>Tabela3[[#This Row],[SOCIOAMBIENTAL]]</f>
        <v>0</v>
      </c>
      <c r="M729">
        <f>Tabela3[[#This Row],[SUSTENTABILIDADE
https://portal.tjpr.jus.br/portletforms/frm.do?idFormulario=7430
0017859-16.2024.8.16.6000]]</f>
        <v>0</v>
      </c>
      <c r="N729">
        <f>Tabela3[[#This Row],[CURSO PARA MAGISTRADOS]]</f>
        <v>0</v>
      </c>
      <c r="O729">
        <f>Tabela3[[#This Row],[LIVRO DE REGISTRO]]</f>
        <v>0</v>
      </c>
      <c r="P729">
        <f>Tabela3[[#This Row],[DATA DO ULTIMO REGISTRO]]</f>
        <v>44926</v>
      </c>
      <c r="Q729">
        <f>Tabela3[[#This Row],[REG DE INSTRUTORES2]]</f>
        <v>0</v>
      </c>
      <c r="R729">
        <f>Tabela3[[#This Row],[REGISTRO DE INSTRUTORES NO SEI]]</f>
        <v>0</v>
      </c>
      <c r="S729">
        <f>Tabela3[[#This Row],[2021]]</f>
        <v>0</v>
      </c>
      <c r="T729">
        <f>Tabela3[[#This Row],[2022]]</f>
        <v>957</v>
      </c>
      <c r="U729" t="e">
        <f>Tabela3[[#This Row],[2023]]</f>
        <v>#VALUE!</v>
      </c>
      <c r="V729">
        <f>Tabela3[[#This Row],[REGISTRO NO SEI/2024]]</f>
        <v>0</v>
      </c>
      <c r="W729">
        <f>Tabela3[[#This Row],[2024]]</f>
        <v>0</v>
      </c>
      <c r="X729">
        <f>Tabela3[[#This Row],[REGISTRO NO SEI/2025]]</f>
        <v>0</v>
      </c>
      <c r="Y729">
        <f>Tabela3[[#This Row],[TOTAL CERTIFICADOS EMITIDOS/2025]]</f>
        <v>0</v>
      </c>
      <c r="Z729">
        <f>Tabela3[[#This Row],[1º trim/2025]]</f>
        <v>0</v>
      </c>
      <c r="AA729">
        <f>Tabela3[[#This Row],[2º trim/2025]]</f>
        <v>0</v>
      </c>
      <c r="AB729">
        <f>Tabela3[[#This Row],[3º trim/2025]]</f>
        <v>0</v>
      </c>
      <c r="AC729">
        <f>Tabela3[[#This Row],[4º trim/2025]]</f>
        <v>0</v>
      </c>
    </row>
    <row r="730" spans="1:29" ht="45" x14ac:dyDescent="0.25">
      <c r="A730" s="293">
        <f>Tabela3[[#This Row],[MODALIDADE]]</f>
        <v>0</v>
      </c>
      <c r="B730" s="293">
        <f>Tabela3[[#This Row],[ID DA PLANILHA]]</f>
        <v>730</v>
      </c>
      <c r="C730" s="293">
        <f>Tabela3[[#This Row],[ANO]]</f>
        <v>2022</v>
      </c>
      <c r="D730" s="293" t="str">
        <f>Tabela3[[#This Row],[SEI]]</f>
        <v>0087345-59.2022.8.16.6000</v>
      </c>
      <c r="E730" s="294" t="str">
        <f>Tabela3[[#This Row],[NOME DO Curso]]</f>
        <v>11ª Edição do Encontro de Preparação Online para Pretendentes à Adoção _2º pré-encontro: Rede de Proteção da Infância e da Adolescência: A importância da articulação intersetorial na adoção</v>
      </c>
      <c r="F730" s="294">
        <f>Tabela3[[#This Row],[NENHUMA CLASSIFICAÇÃO COPILOT]]</f>
        <v>0</v>
      </c>
      <c r="G730">
        <f>Tabela3[[#This Row],[Capacitação em Direitos Humanos, Gênero, Raça e Etnia; e em Depoimento Especial" - 0148945-13.2024.8.16.6000]]</f>
        <v>0</v>
      </c>
      <c r="H730">
        <f>Tabela3[[#This Row],[Justiça Restaurativa - 0148919-15.2024.8.16.6000]]</f>
        <v>0</v>
      </c>
      <c r="I730">
        <f>Tabela3[[#This Row],[Capacitação de Facilitadores 0148959-94.2024.8.16.6000]]</f>
        <v>0</v>
      </c>
      <c r="J730">
        <f>Tabela3[[#This Row],[Acessibilidade e Inclusão - 0148938-21.2024.8.16.6000]]</f>
        <v>0</v>
      </c>
      <c r="K730">
        <f>Tabela3[[#This Row],[Política de Prevenção e Enfrentamento do Assédio Moral, do Assédio Sexual e da Discriminação.0148908-83.2024.8.16.6000]]</f>
        <v>0</v>
      </c>
      <c r="L730">
        <f>Tabela3[[#This Row],[SOCIOAMBIENTAL]]</f>
        <v>0</v>
      </c>
      <c r="M730">
        <f>Tabela3[[#This Row],[SUSTENTABILIDADE
https://portal.tjpr.jus.br/portletforms/frm.do?idFormulario=7430
0017859-16.2024.8.16.6000]]</f>
        <v>0</v>
      </c>
      <c r="N730">
        <f>Tabela3[[#This Row],[CURSO PARA MAGISTRADOS]]</f>
        <v>0</v>
      </c>
      <c r="O730">
        <f>Tabela3[[#This Row],[LIVRO DE REGISTRO]]</f>
        <v>0</v>
      </c>
      <c r="P730">
        <f>Tabela3[[#This Row],[DATA DO ULTIMO REGISTRO]]</f>
        <v>44926</v>
      </c>
      <c r="Q730">
        <f>Tabela3[[#This Row],[REG DE INSTRUTORES2]]</f>
        <v>0</v>
      </c>
      <c r="R730">
        <f>Tabela3[[#This Row],[REGISTRO DE INSTRUTORES NO SEI]]</f>
        <v>0</v>
      </c>
      <c r="S730">
        <f>Tabela3[[#This Row],[2021]]</f>
        <v>0</v>
      </c>
      <c r="T730">
        <f>Tabela3[[#This Row],[2022]]</f>
        <v>116</v>
      </c>
      <c r="U730" t="e">
        <f>Tabela3[[#This Row],[2023]]</f>
        <v>#VALUE!</v>
      </c>
      <c r="V730">
        <f>Tabela3[[#This Row],[REGISTRO NO SEI/2024]]</f>
        <v>0</v>
      </c>
      <c r="W730">
        <f>Tabela3[[#This Row],[2024]]</f>
        <v>0</v>
      </c>
      <c r="X730">
        <f>Tabela3[[#This Row],[REGISTRO NO SEI/2025]]</f>
        <v>0</v>
      </c>
      <c r="Y730">
        <f>Tabela3[[#This Row],[TOTAL CERTIFICADOS EMITIDOS/2025]]</f>
        <v>0</v>
      </c>
      <c r="Z730">
        <f>Tabela3[[#This Row],[1º trim/2025]]</f>
        <v>0</v>
      </c>
      <c r="AA730">
        <f>Tabela3[[#This Row],[2º trim/2025]]</f>
        <v>0</v>
      </c>
      <c r="AB730">
        <f>Tabela3[[#This Row],[3º trim/2025]]</f>
        <v>0</v>
      </c>
      <c r="AC730">
        <f>Tabela3[[#This Row],[4º trim/2025]]</f>
        <v>0</v>
      </c>
    </row>
    <row r="731" spans="1:29" ht="30" x14ac:dyDescent="0.25">
      <c r="A731" s="293">
        <f>Tabela3[[#This Row],[MODALIDADE]]</f>
        <v>0</v>
      </c>
      <c r="B731" s="293">
        <f>Tabela3[[#This Row],[ID DA PLANILHA]]</f>
        <v>731</v>
      </c>
      <c r="C731" s="293">
        <f>Tabela3[[#This Row],[ANO]]</f>
        <v>2022</v>
      </c>
      <c r="D731" s="293" t="str">
        <f>Tabela3[[#This Row],[SEI]]</f>
        <v>0087345-59.2022.8.16.6000</v>
      </c>
      <c r="E731" s="294" t="str">
        <f>Tabela3[[#This Row],[NOME DO Curso]]</f>
        <v>11ª Edição do Encontro de Preparação Online para Pretendentes à Adoção_1º pré-encontro: O papel das equipes interprofissionais do judiciário na adoção</v>
      </c>
      <c r="F731" s="294">
        <f>Tabela3[[#This Row],[NENHUMA CLASSIFICAÇÃO COPILOT]]</f>
        <v>0</v>
      </c>
      <c r="G731">
        <f>Tabela3[[#This Row],[Capacitação em Direitos Humanos, Gênero, Raça e Etnia; e em Depoimento Especial" - 0148945-13.2024.8.16.6000]]</f>
        <v>0</v>
      </c>
      <c r="H731">
        <f>Tabela3[[#This Row],[Justiça Restaurativa - 0148919-15.2024.8.16.6000]]</f>
        <v>0</v>
      </c>
      <c r="I731">
        <f>Tabela3[[#This Row],[Capacitação de Facilitadores 0148959-94.2024.8.16.6000]]</f>
        <v>0</v>
      </c>
      <c r="J731">
        <f>Tabela3[[#This Row],[Acessibilidade e Inclusão - 0148938-21.2024.8.16.6000]]</f>
        <v>0</v>
      </c>
      <c r="K731">
        <f>Tabela3[[#This Row],[Política de Prevenção e Enfrentamento do Assédio Moral, do Assédio Sexual e da Discriminação.0148908-83.2024.8.16.6000]]</f>
        <v>0</v>
      </c>
      <c r="L731">
        <f>Tabela3[[#This Row],[SOCIOAMBIENTAL]]</f>
        <v>0</v>
      </c>
      <c r="M731">
        <f>Tabela3[[#This Row],[SUSTENTABILIDADE
https://portal.tjpr.jus.br/portletforms/frm.do?idFormulario=7430
0017859-16.2024.8.16.6000]]</f>
        <v>0</v>
      </c>
      <c r="N731">
        <f>Tabela3[[#This Row],[CURSO PARA MAGISTRADOS]]</f>
        <v>0</v>
      </c>
      <c r="O731">
        <f>Tabela3[[#This Row],[LIVRO DE REGISTRO]]</f>
        <v>0</v>
      </c>
      <c r="P731">
        <f>Tabela3[[#This Row],[DATA DO ULTIMO REGISTRO]]</f>
        <v>44926</v>
      </c>
      <c r="Q731">
        <f>Tabela3[[#This Row],[REG DE INSTRUTORES2]]</f>
        <v>0</v>
      </c>
      <c r="R731">
        <f>Tabela3[[#This Row],[REGISTRO DE INSTRUTORES NO SEI]]</f>
        <v>0</v>
      </c>
      <c r="S731">
        <f>Tabela3[[#This Row],[2021]]</f>
        <v>0</v>
      </c>
      <c r="T731">
        <f>Tabela3[[#This Row],[2022]]</f>
        <v>149</v>
      </c>
      <c r="U731" t="e">
        <f>Tabela3[[#This Row],[2023]]</f>
        <v>#VALUE!</v>
      </c>
      <c r="V731">
        <f>Tabela3[[#This Row],[REGISTRO NO SEI/2024]]</f>
        <v>0</v>
      </c>
      <c r="W731">
        <f>Tabela3[[#This Row],[2024]]</f>
        <v>0</v>
      </c>
      <c r="X731">
        <f>Tabela3[[#This Row],[REGISTRO NO SEI/2025]]</f>
        <v>0</v>
      </c>
      <c r="Y731">
        <f>Tabela3[[#This Row],[TOTAL CERTIFICADOS EMITIDOS/2025]]</f>
        <v>0</v>
      </c>
      <c r="Z731">
        <f>Tabela3[[#This Row],[1º trim/2025]]</f>
        <v>0</v>
      </c>
      <c r="AA731">
        <f>Tabela3[[#This Row],[2º trim/2025]]</f>
        <v>0</v>
      </c>
      <c r="AB731">
        <f>Tabela3[[#This Row],[3º trim/2025]]</f>
        <v>0</v>
      </c>
      <c r="AC731">
        <f>Tabela3[[#This Row],[4º trim/2025]]</f>
        <v>0</v>
      </c>
    </row>
    <row r="732" spans="1:29" x14ac:dyDescent="0.25">
      <c r="A732" s="293">
        <f>Tabela3[[#This Row],[MODALIDADE]]</f>
        <v>0</v>
      </c>
      <c r="B732" s="293">
        <f>Tabela3[[#This Row],[ID DA PLANILHA]]</f>
        <v>732</v>
      </c>
      <c r="C732" s="293">
        <f>Tabela3[[#This Row],[ANO]]</f>
        <v>2022</v>
      </c>
      <c r="D732" s="293" t="str">
        <f>Tabela3[[#This Row],[SEI]]</f>
        <v>0087385-75.2021.8.16.6000</v>
      </c>
      <c r="E732" s="294" t="str">
        <f>Tabela3[[#This Row],[NOME DO Curso]]</f>
        <v>Curso IA-CM (Modelo de Capacidade de Auditoria Interna)</v>
      </c>
      <c r="F732" s="294">
        <f>Tabela3[[#This Row],[NENHUMA CLASSIFICAÇÃO COPILOT]]</f>
        <v>0</v>
      </c>
      <c r="G732">
        <f>Tabela3[[#This Row],[Capacitação em Direitos Humanos, Gênero, Raça e Etnia; e em Depoimento Especial" - 0148945-13.2024.8.16.6000]]</f>
        <v>0</v>
      </c>
      <c r="H732">
        <f>Tabela3[[#This Row],[Justiça Restaurativa - 0148919-15.2024.8.16.6000]]</f>
        <v>0</v>
      </c>
      <c r="I732">
        <f>Tabela3[[#This Row],[Capacitação de Facilitadores 0148959-94.2024.8.16.6000]]</f>
        <v>0</v>
      </c>
      <c r="J732">
        <f>Tabela3[[#This Row],[Acessibilidade e Inclusão - 0148938-21.2024.8.16.6000]]</f>
        <v>0</v>
      </c>
      <c r="K732">
        <f>Tabela3[[#This Row],[Política de Prevenção e Enfrentamento do Assédio Moral, do Assédio Sexual e da Discriminação.0148908-83.2024.8.16.6000]]</f>
        <v>0</v>
      </c>
      <c r="L732">
        <f>Tabela3[[#This Row],[SOCIOAMBIENTAL]]</f>
        <v>0</v>
      </c>
      <c r="M732">
        <f>Tabela3[[#This Row],[SUSTENTABILIDADE
https://portal.tjpr.jus.br/portletforms/frm.do?idFormulario=7430
0017859-16.2024.8.16.6000]]</f>
        <v>0</v>
      </c>
      <c r="N732">
        <f>Tabela3[[#This Row],[CURSO PARA MAGISTRADOS]]</f>
        <v>0</v>
      </c>
      <c r="O732" t="str">
        <f>Tabela3[[#This Row],[LIVRO DE REGISTRO]]</f>
        <v>2 - IN COMPANY</v>
      </c>
      <c r="P732">
        <f>Tabela3[[#This Row],[DATA DO ULTIMO REGISTRO]]</f>
        <v>44790</v>
      </c>
      <c r="Q732">
        <f>Tabela3[[#This Row],[REG DE INSTRUTORES2]]</f>
        <v>0</v>
      </c>
      <c r="R732">
        <f>Tabela3[[#This Row],[REGISTRO DE INSTRUTORES NO SEI]]</f>
        <v>0</v>
      </c>
      <c r="S732">
        <f>Tabela3[[#This Row],[2021]]</f>
        <v>0</v>
      </c>
      <c r="T732">
        <f>Tabela3[[#This Row],[2022]]</f>
        <v>6</v>
      </c>
      <c r="U732" t="e">
        <f>Tabela3[[#This Row],[2023]]</f>
        <v>#VALUE!</v>
      </c>
      <c r="V732">
        <f>Tabela3[[#This Row],[REGISTRO NO SEI/2024]]</f>
        <v>0</v>
      </c>
      <c r="W732">
        <f>Tabela3[[#This Row],[2024]]</f>
        <v>0</v>
      </c>
      <c r="X732">
        <f>Tabela3[[#This Row],[REGISTRO NO SEI/2025]]</f>
        <v>0</v>
      </c>
      <c r="Y732">
        <f>Tabela3[[#This Row],[TOTAL CERTIFICADOS EMITIDOS/2025]]</f>
        <v>0</v>
      </c>
      <c r="Z732">
        <f>Tabela3[[#This Row],[1º trim/2025]]</f>
        <v>0</v>
      </c>
      <c r="AA732">
        <f>Tabela3[[#This Row],[2º trim/2025]]</f>
        <v>0</v>
      </c>
      <c r="AB732">
        <f>Tabela3[[#This Row],[3º trim/2025]]</f>
        <v>0</v>
      </c>
      <c r="AC732">
        <f>Tabela3[[#This Row],[4º trim/2025]]</f>
        <v>0</v>
      </c>
    </row>
    <row r="733" spans="1:29" x14ac:dyDescent="0.25">
      <c r="A733" s="293">
        <f>Tabela3[[#This Row],[MODALIDADE]]</f>
        <v>0</v>
      </c>
      <c r="B733" s="293">
        <f>Tabela3[[#This Row],[ID DA PLANILHA]]</f>
        <v>733</v>
      </c>
      <c r="C733" s="293">
        <f>Tabela3[[#This Row],[ANO]]</f>
        <v>2022</v>
      </c>
      <c r="D733" s="293" t="str">
        <f>Tabela3[[#This Row],[SEI]]</f>
        <v>0088384-62.2020.8.16.6000</v>
      </c>
      <c r="E733" s="294" t="str">
        <f>Tabela3[[#This Row],[NOME DO Curso]]</f>
        <v>Gestão de Estoques</v>
      </c>
      <c r="F733" s="294">
        <f>Tabela3[[#This Row],[NENHUMA CLASSIFICAÇÃO COPILOT]]</f>
        <v>0</v>
      </c>
      <c r="G733">
        <f>Tabela3[[#This Row],[Capacitação em Direitos Humanos, Gênero, Raça e Etnia; e em Depoimento Especial" - 0148945-13.2024.8.16.6000]]</f>
        <v>0</v>
      </c>
      <c r="H733">
        <f>Tabela3[[#This Row],[Justiça Restaurativa - 0148919-15.2024.8.16.6000]]</f>
        <v>0</v>
      </c>
      <c r="I733">
        <f>Tabela3[[#This Row],[Capacitação de Facilitadores 0148959-94.2024.8.16.6000]]</f>
        <v>0</v>
      </c>
      <c r="J733">
        <f>Tabela3[[#This Row],[Acessibilidade e Inclusão - 0148938-21.2024.8.16.6000]]</f>
        <v>0</v>
      </c>
      <c r="K733">
        <f>Tabela3[[#This Row],[Política de Prevenção e Enfrentamento do Assédio Moral, do Assédio Sexual e da Discriminação.0148908-83.2024.8.16.6000]]</f>
        <v>0</v>
      </c>
      <c r="L733">
        <f>Tabela3[[#This Row],[SOCIOAMBIENTAL]]</f>
        <v>0</v>
      </c>
      <c r="M733">
        <f>Tabela3[[#This Row],[SUSTENTABILIDADE
https://portal.tjpr.jus.br/portletforms/frm.do?idFormulario=7430
0017859-16.2024.8.16.6000]]</f>
        <v>0</v>
      </c>
      <c r="N733">
        <f>Tabela3[[#This Row],[CURSO PARA MAGISTRADOS]]</f>
        <v>0</v>
      </c>
      <c r="O733" t="str">
        <f>Tabela3[[#This Row],[LIVRO DE REGISTRO]]</f>
        <v>2 - IN COMPANY</v>
      </c>
      <c r="P733">
        <f>Tabela3[[#This Row],[DATA DO ULTIMO REGISTRO]]</f>
        <v>44713</v>
      </c>
      <c r="Q733">
        <f>Tabela3[[#This Row],[REG DE INSTRUTORES2]]</f>
        <v>0</v>
      </c>
      <c r="R733">
        <f>Tabela3[[#This Row],[REGISTRO DE INSTRUTORES NO SEI]]</f>
        <v>0</v>
      </c>
      <c r="S733">
        <f>Tabela3[[#This Row],[2021]]</f>
        <v>0</v>
      </c>
      <c r="T733">
        <f>Tabela3[[#This Row],[2022]]</f>
        <v>20</v>
      </c>
      <c r="U733" t="e">
        <f>Tabela3[[#This Row],[2023]]</f>
        <v>#VALUE!</v>
      </c>
      <c r="V733">
        <f>Tabela3[[#This Row],[REGISTRO NO SEI/2024]]</f>
        <v>0</v>
      </c>
      <c r="W733">
        <f>Tabela3[[#This Row],[2024]]</f>
        <v>0</v>
      </c>
      <c r="X733">
        <f>Tabela3[[#This Row],[REGISTRO NO SEI/2025]]</f>
        <v>0</v>
      </c>
      <c r="Y733">
        <f>Tabela3[[#This Row],[TOTAL CERTIFICADOS EMITIDOS/2025]]</f>
        <v>0</v>
      </c>
      <c r="Z733">
        <f>Tabela3[[#This Row],[1º trim/2025]]</f>
        <v>0</v>
      </c>
      <c r="AA733">
        <f>Tabela3[[#This Row],[2º trim/2025]]</f>
        <v>0</v>
      </c>
      <c r="AB733">
        <f>Tabela3[[#This Row],[3º trim/2025]]</f>
        <v>0</v>
      </c>
      <c r="AC733">
        <f>Tabela3[[#This Row],[4º trim/2025]]</f>
        <v>0</v>
      </c>
    </row>
    <row r="734" spans="1:29" ht="30" x14ac:dyDescent="0.25">
      <c r="A734" s="293">
        <f>Tabela3[[#This Row],[MODALIDADE]]</f>
        <v>0</v>
      </c>
      <c r="B734" s="293">
        <f>Tabela3[[#This Row],[ID DA PLANILHA]]</f>
        <v>734</v>
      </c>
      <c r="C734" s="293">
        <f>Tabela3[[#This Row],[ANO]]</f>
        <v>2022</v>
      </c>
      <c r="D734" s="293" t="str">
        <f>Tabela3[[#This Row],[SEI]]</f>
        <v>0089022-27.2022.8.16.6000</v>
      </c>
      <c r="E734" s="294" t="str">
        <f>Tabela3[[#This Row],[NOME DO Curso]]</f>
        <v>Laboratório de Praticas Psicossociais em Violência Doméstica e familiar contra a Mulher</v>
      </c>
      <c r="F734" s="294">
        <f>Tabela3[[#This Row],[NENHUMA CLASSIFICAÇÃO COPILOT]]</f>
        <v>0</v>
      </c>
      <c r="G734">
        <f>Tabela3[[#This Row],[Capacitação em Direitos Humanos, Gênero, Raça e Etnia; e em Depoimento Especial" - 0148945-13.2024.8.16.6000]]</f>
        <v>0</v>
      </c>
      <c r="H734">
        <f>Tabela3[[#This Row],[Justiça Restaurativa - 0148919-15.2024.8.16.6000]]</f>
        <v>0</v>
      </c>
      <c r="I734">
        <f>Tabela3[[#This Row],[Capacitação de Facilitadores 0148959-94.2024.8.16.6000]]</f>
        <v>0</v>
      </c>
      <c r="J734">
        <f>Tabela3[[#This Row],[Acessibilidade e Inclusão - 0148938-21.2024.8.16.6000]]</f>
        <v>0</v>
      </c>
      <c r="K734">
        <f>Tabela3[[#This Row],[Política de Prevenção e Enfrentamento do Assédio Moral, do Assédio Sexual e da Discriminação.0148908-83.2024.8.16.6000]]</f>
        <v>0</v>
      </c>
      <c r="L734">
        <f>Tabela3[[#This Row],[SOCIOAMBIENTAL]]</f>
        <v>0</v>
      </c>
      <c r="M734">
        <f>Tabela3[[#This Row],[SUSTENTABILIDADE
https://portal.tjpr.jus.br/portletforms/frm.do?idFormulario=7430
0017859-16.2024.8.16.6000]]</f>
        <v>0</v>
      </c>
      <c r="N734">
        <f>Tabela3[[#This Row],[CURSO PARA MAGISTRADOS]]</f>
        <v>0</v>
      </c>
      <c r="O734">
        <f>Tabela3[[#This Row],[LIVRO DE REGISTRO]]</f>
        <v>0</v>
      </c>
      <c r="P734">
        <f>Tabela3[[#This Row],[DATA DO ULTIMO REGISTRO]]</f>
        <v>45346</v>
      </c>
      <c r="Q734">
        <f>Tabela3[[#This Row],[REG DE INSTRUTORES2]]</f>
        <v>0</v>
      </c>
      <c r="R734">
        <f>Tabela3[[#This Row],[REGISTRO DE INSTRUTORES NO SEI]]</f>
        <v>0</v>
      </c>
      <c r="S734">
        <f>Tabela3[[#This Row],[2021]]</f>
        <v>0</v>
      </c>
      <c r="T734">
        <f>Tabela3[[#This Row],[2022]]</f>
        <v>116</v>
      </c>
      <c r="U734" t="e">
        <f>Tabela3[[#This Row],[2023]]</f>
        <v>#VALUE!</v>
      </c>
      <c r="V734">
        <f>Tabela3[[#This Row],[REGISTRO NO SEI/2024]]</f>
        <v>0</v>
      </c>
      <c r="W734">
        <f>Tabela3[[#This Row],[2024]]</f>
        <v>0</v>
      </c>
      <c r="X734">
        <f>Tabela3[[#This Row],[REGISTRO NO SEI/2025]]</f>
        <v>0</v>
      </c>
      <c r="Y734">
        <f>Tabela3[[#This Row],[TOTAL CERTIFICADOS EMITIDOS/2025]]</f>
        <v>0</v>
      </c>
      <c r="Z734">
        <f>Tabela3[[#This Row],[1º trim/2025]]</f>
        <v>0</v>
      </c>
      <c r="AA734">
        <f>Tabela3[[#This Row],[2º trim/2025]]</f>
        <v>0</v>
      </c>
      <c r="AB734">
        <f>Tabela3[[#This Row],[3º trim/2025]]</f>
        <v>0</v>
      </c>
      <c r="AC734">
        <f>Tabela3[[#This Row],[4º trim/2025]]</f>
        <v>0</v>
      </c>
    </row>
    <row r="735" spans="1:29" x14ac:dyDescent="0.25">
      <c r="A735" s="293">
        <f>Tabela3[[#This Row],[MODALIDADE]]</f>
        <v>0</v>
      </c>
      <c r="B735" s="293">
        <f>Tabela3[[#This Row],[ID DA PLANILHA]]</f>
        <v>735</v>
      </c>
      <c r="C735" s="293">
        <f>Tabela3[[#This Row],[ANO]]</f>
        <v>2022</v>
      </c>
      <c r="D735" s="293" t="str">
        <f>Tabela3[[#This Row],[SEI]]</f>
        <v>0089129-71.2022.8.16.6000</v>
      </c>
      <c r="E735" s="294" t="str">
        <f>Tabela3[[#This Row],[NOME DO Curso]]</f>
        <v>O Protocolo para Julgamento com a Perspectiva de Gênero</v>
      </c>
      <c r="F735" s="294">
        <f>Tabela3[[#This Row],[NENHUMA CLASSIFICAÇÃO COPILOT]]</f>
        <v>0</v>
      </c>
      <c r="G735">
        <f>Tabela3[[#This Row],[Capacitação em Direitos Humanos, Gênero, Raça e Etnia; e em Depoimento Especial" - 0148945-13.2024.8.16.6000]]</f>
        <v>0</v>
      </c>
      <c r="H735">
        <f>Tabela3[[#This Row],[Justiça Restaurativa - 0148919-15.2024.8.16.6000]]</f>
        <v>0</v>
      </c>
      <c r="I735">
        <f>Tabela3[[#This Row],[Capacitação de Facilitadores 0148959-94.2024.8.16.6000]]</f>
        <v>0</v>
      </c>
      <c r="J735">
        <f>Tabela3[[#This Row],[Acessibilidade e Inclusão - 0148938-21.2024.8.16.6000]]</f>
        <v>0</v>
      </c>
      <c r="K735">
        <f>Tabela3[[#This Row],[Política de Prevenção e Enfrentamento do Assédio Moral, do Assédio Sexual e da Discriminação.0148908-83.2024.8.16.6000]]</f>
        <v>0</v>
      </c>
      <c r="L735">
        <f>Tabela3[[#This Row],[SOCIOAMBIENTAL]]</f>
        <v>0</v>
      </c>
      <c r="M735">
        <f>Tabela3[[#This Row],[SUSTENTABILIDADE
https://portal.tjpr.jus.br/portletforms/frm.do?idFormulario=7430
0017859-16.2024.8.16.6000]]</f>
        <v>0</v>
      </c>
      <c r="N735">
        <f>Tabela3[[#This Row],[CURSO PARA MAGISTRADOS]]</f>
        <v>0</v>
      </c>
      <c r="O735">
        <f>Tabela3[[#This Row],[LIVRO DE REGISTRO]]</f>
        <v>0</v>
      </c>
      <c r="P735">
        <f>Tabela3[[#This Row],[DATA DO ULTIMO REGISTRO]]</f>
        <v>44874</v>
      </c>
      <c r="Q735">
        <f>Tabela3[[#This Row],[REG DE INSTRUTORES2]]</f>
        <v>0</v>
      </c>
      <c r="R735">
        <f>Tabela3[[#This Row],[REGISTRO DE INSTRUTORES NO SEI]]</f>
        <v>0</v>
      </c>
      <c r="S735">
        <f>Tabela3[[#This Row],[2021]]</f>
        <v>0</v>
      </c>
      <c r="T735">
        <f>Tabela3[[#This Row],[2022]]</f>
        <v>70</v>
      </c>
      <c r="U735" t="e">
        <f>Tabela3[[#This Row],[2023]]</f>
        <v>#VALUE!</v>
      </c>
      <c r="V735">
        <f>Tabela3[[#This Row],[REGISTRO NO SEI/2024]]</f>
        <v>0</v>
      </c>
      <c r="W735">
        <f>Tabela3[[#This Row],[2024]]</f>
        <v>0</v>
      </c>
      <c r="X735">
        <f>Tabela3[[#This Row],[REGISTRO NO SEI/2025]]</f>
        <v>0</v>
      </c>
      <c r="Y735">
        <f>Tabela3[[#This Row],[TOTAL CERTIFICADOS EMITIDOS/2025]]</f>
        <v>0</v>
      </c>
      <c r="Z735">
        <f>Tabela3[[#This Row],[1º trim/2025]]</f>
        <v>0</v>
      </c>
      <c r="AA735">
        <f>Tabela3[[#This Row],[2º trim/2025]]</f>
        <v>0</v>
      </c>
      <c r="AB735">
        <f>Tabela3[[#This Row],[3º trim/2025]]</f>
        <v>0</v>
      </c>
      <c r="AC735">
        <f>Tabela3[[#This Row],[4º trim/2025]]</f>
        <v>0</v>
      </c>
    </row>
    <row r="736" spans="1:29" ht="30" x14ac:dyDescent="0.25">
      <c r="A736" s="293">
        <f>Tabela3[[#This Row],[MODALIDADE]]</f>
        <v>0</v>
      </c>
      <c r="B736" s="293">
        <f>Tabela3[[#This Row],[ID DA PLANILHA]]</f>
        <v>736</v>
      </c>
      <c r="C736" s="293">
        <f>Tabela3[[#This Row],[ANO]]</f>
        <v>2022</v>
      </c>
      <c r="D736" s="293" t="str">
        <f>Tabela3[[#This Row],[SEI]]</f>
        <v>0089682-55.2021.8.16.6000</v>
      </c>
      <c r="E736" s="294" t="str">
        <f>Tabela3[[#This Row],[NOME DO Curso]]</f>
        <v>O ingresso e a carreira da Magistratura: comparativos entre Brasil, Paraguai e Portugal</v>
      </c>
      <c r="F736" s="294">
        <f>Tabela3[[#This Row],[NENHUMA CLASSIFICAÇÃO COPILOT]]</f>
        <v>0</v>
      </c>
      <c r="G736">
        <f>Tabela3[[#This Row],[Capacitação em Direitos Humanos, Gênero, Raça e Etnia; e em Depoimento Especial" - 0148945-13.2024.8.16.6000]]</f>
        <v>0</v>
      </c>
      <c r="H736">
        <f>Tabela3[[#This Row],[Justiça Restaurativa - 0148919-15.2024.8.16.6000]]</f>
        <v>0</v>
      </c>
      <c r="I736">
        <f>Tabela3[[#This Row],[Capacitação de Facilitadores 0148959-94.2024.8.16.6000]]</f>
        <v>0</v>
      </c>
      <c r="J736">
        <f>Tabela3[[#This Row],[Acessibilidade e Inclusão - 0148938-21.2024.8.16.6000]]</f>
        <v>0</v>
      </c>
      <c r="K736">
        <f>Tabela3[[#This Row],[Política de Prevenção e Enfrentamento do Assédio Moral, do Assédio Sexual e da Discriminação.0148908-83.2024.8.16.6000]]</f>
        <v>0</v>
      </c>
      <c r="L736">
        <f>Tabela3[[#This Row],[SOCIOAMBIENTAL]]</f>
        <v>0</v>
      </c>
      <c r="M736">
        <f>Tabela3[[#This Row],[SUSTENTABILIDADE
https://portal.tjpr.jus.br/portletforms/frm.do?idFormulario=7430
0017859-16.2024.8.16.6000]]</f>
        <v>0</v>
      </c>
      <c r="N736">
        <f>Tabela3[[#This Row],[CURSO PARA MAGISTRADOS]]</f>
        <v>0</v>
      </c>
      <c r="O736">
        <f>Tabela3[[#This Row],[LIVRO DE REGISTRO]]</f>
        <v>0</v>
      </c>
      <c r="P736">
        <f>Tabela3[[#This Row],[DATA DO ULTIMO REGISTRO]]</f>
        <v>44741</v>
      </c>
      <c r="Q736">
        <f>Tabela3[[#This Row],[REG DE INSTRUTORES2]]</f>
        <v>0</v>
      </c>
      <c r="R736">
        <f>Tabela3[[#This Row],[REGISTRO DE INSTRUTORES NO SEI]]</f>
        <v>0</v>
      </c>
      <c r="S736">
        <f>Tabela3[[#This Row],[2021]]</f>
        <v>0</v>
      </c>
      <c r="T736">
        <f>Tabela3[[#This Row],[2022]]</f>
        <v>42</v>
      </c>
      <c r="U736" t="e">
        <f>Tabela3[[#This Row],[2023]]</f>
        <v>#VALUE!</v>
      </c>
      <c r="V736">
        <f>Tabela3[[#This Row],[REGISTRO NO SEI/2024]]</f>
        <v>0</v>
      </c>
      <c r="W736">
        <f>Tabela3[[#This Row],[2024]]</f>
        <v>0</v>
      </c>
      <c r="X736">
        <f>Tabela3[[#This Row],[REGISTRO NO SEI/2025]]</f>
        <v>0</v>
      </c>
      <c r="Y736">
        <f>Tabela3[[#This Row],[TOTAL CERTIFICADOS EMITIDOS/2025]]</f>
        <v>0</v>
      </c>
      <c r="Z736">
        <f>Tabela3[[#This Row],[1º trim/2025]]</f>
        <v>0</v>
      </c>
      <c r="AA736">
        <f>Tabela3[[#This Row],[2º trim/2025]]</f>
        <v>0</v>
      </c>
      <c r="AB736">
        <f>Tabela3[[#This Row],[3º trim/2025]]</f>
        <v>0</v>
      </c>
      <c r="AC736">
        <f>Tabela3[[#This Row],[4º trim/2025]]</f>
        <v>0</v>
      </c>
    </row>
    <row r="737" spans="1:29" ht="30" x14ac:dyDescent="0.25">
      <c r="A737" s="293">
        <f>Tabela3[[#This Row],[MODALIDADE]]</f>
        <v>0</v>
      </c>
      <c r="B737" s="293">
        <f>Tabela3[[#This Row],[ID DA PLANILHA]]</f>
        <v>737</v>
      </c>
      <c r="C737" s="293">
        <f>Tabela3[[#This Row],[ANO]]</f>
        <v>2022</v>
      </c>
      <c r="D737" s="293" t="str">
        <f>Tabela3[[#This Row],[SEI]]</f>
        <v>0091733-39.2021.8.16.6000</v>
      </c>
      <c r="E737" s="294" t="str">
        <f>Tabela3[[#This Row],[NOME DO Curso]]</f>
        <v>IV Encontro de Magistrados e Magistrados atuantes na Jurisdição de Infância e Juventude</v>
      </c>
      <c r="F737" s="294">
        <f>Tabela3[[#This Row],[NENHUMA CLASSIFICAÇÃO COPILOT]]</f>
        <v>0</v>
      </c>
      <c r="G737">
        <f>Tabela3[[#This Row],[Capacitação em Direitos Humanos, Gênero, Raça e Etnia; e em Depoimento Especial" - 0148945-13.2024.8.16.6000]]</f>
        <v>0</v>
      </c>
      <c r="H737">
        <f>Tabela3[[#This Row],[Justiça Restaurativa - 0148919-15.2024.8.16.6000]]</f>
        <v>0</v>
      </c>
      <c r="I737">
        <f>Tabela3[[#This Row],[Capacitação de Facilitadores 0148959-94.2024.8.16.6000]]</f>
        <v>0</v>
      </c>
      <c r="J737">
        <f>Tabela3[[#This Row],[Acessibilidade e Inclusão - 0148938-21.2024.8.16.6000]]</f>
        <v>0</v>
      </c>
      <c r="K737">
        <f>Tabela3[[#This Row],[Política de Prevenção e Enfrentamento do Assédio Moral, do Assédio Sexual e da Discriminação.0148908-83.2024.8.16.6000]]</f>
        <v>0</v>
      </c>
      <c r="L737">
        <f>Tabela3[[#This Row],[SOCIOAMBIENTAL]]</f>
        <v>0</v>
      </c>
      <c r="M737">
        <f>Tabela3[[#This Row],[SUSTENTABILIDADE
https://portal.tjpr.jus.br/portletforms/frm.do?idFormulario=7430
0017859-16.2024.8.16.6000]]</f>
        <v>0</v>
      </c>
      <c r="N737">
        <f>Tabela3[[#This Row],[CURSO PARA MAGISTRADOS]]</f>
        <v>0</v>
      </c>
      <c r="O737" t="str">
        <f>Tabela3[[#This Row],[LIVRO DE REGISTRO]]</f>
        <v>1 - LISTA GERAL_2020 A ...</v>
      </c>
      <c r="P737">
        <f>Tabela3[[#This Row],[DATA DO ULTIMO REGISTRO]]</f>
        <v>45741</v>
      </c>
      <c r="Q737">
        <f>Tabela3[[#This Row],[REG DE INSTRUTORES2]]</f>
        <v>0</v>
      </c>
      <c r="R737">
        <f>Tabela3[[#This Row],[REGISTRO DE INSTRUTORES NO SEI]]</f>
        <v>0</v>
      </c>
      <c r="S737">
        <f>Tabela3[[#This Row],[2021]]</f>
        <v>0</v>
      </c>
      <c r="T737">
        <f>Tabela3[[#This Row],[2022]]</f>
        <v>23</v>
      </c>
      <c r="U737" t="e">
        <f>Tabela3[[#This Row],[2023]]</f>
        <v>#VALUE!</v>
      </c>
      <c r="V737">
        <f>Tabela3[[#This Row],[REGISTRO NO SEI/2024]]</f>
        <v>0</v>
      </c>
      <c r="W737">
        <f>Tabela3[[#This Row],[2024]]</f>
        <v>0</v>
      </c>
      <c r="X737">
        <f>Tabela3[[#This Row],[REGISTRO NO SEI/2025]]</f>
        <v>0</v>
      </c>
      <c r="Y737">
        <f>Tabela3[[#This Row],[TOTAL CERTIFICADOS EMITIDOS/2025]]</f>
        <v>1</v>
      </c>
      <c r="Z737">
        <f>Tabela3[[#This Row],[1º trim/2025]]</f>
        <v>1</v>
      </c>
      <c r="AA737">
        <f>Tabela3[[#This Row],[2º trim/2025]]</f>
        <v>0</v>
      </c>
      <c r="AB737">
        <f>Tabela3[[#This Row],[3º trim/2025]]</f>
        <v>0</v>
      </c>
      <c r="AC737">
        <f>Tabela3[[#This Row],[4º trim/2025]]</f>
        <v>0</v>
      </c>
    </row>
    <row r="738" spans="1:29" x14ac:dyDescent="0.25">
      <c r="A738" s="293">
        <f>Tabela3[[#This Row],[MODALIDADE]]</f>
        <v>0</v>
      </c>
      <c r="B738" s="293">
        <f>Tabela3[[#This Row],[ID DA PLANILHA]]</f>
        <v>738</v>
      </c>
      <c r="C738" s="293">
        <f>Tabela3[[#This Row],[ANO]]</f>
        <v>2022</v>
      </c>
      <c r="D738" s="293" t="str">
        <f>Tabela3[[#This Row],[SEI]]</f>
        <v>0093124-29.2021.8.16.6000</v>
      </c>
      <c r="E738" s="294" t="str">
        <f>Tabela3[[#This Row],[NOME DO Curso]]</f>
        <v>9ª Edição do Encontro de Preparação Online para Pretendentes à Adoção</v>
      </c>
      <c r="F738" s="294">
        <f>Tabela3[[#This Row],[NENHUMA CLASSIFICAÇÃO COPILOT]]</f>
        <v>0</v>
      </c>
      <c r="G738">
        <f>Tabela3[[#This Row],[Capacitação em Direitos Humanos, Gênero, Raça e Etnia; e em Depoimento Especial" - 0148945-13.2024.8.16.6000]]</f>
        <v>0</v>
      </c>
      <c r="H738">
        <f>Tabela3[[#This Row],[Justiça Restaurativa - 0148919-15.2024.8.16.6000]]</f>
        <v>0</v>
      </c>
      <c r="I738">
        <f>Tabela3[[#This Row],[Capacitação de Facilitadores 0148959-94.2024.8.16.6000]]</f>
        <v>0</v>
      </c>
      <c r="J738">
        <f>Tabela3[[#This Row],[Acessibilidade e Inclusão - 0148938-21.2024.8.16.6000]]</f>
        <v>0</v>
      </c>
      <c r="K738">
        <f>Tabela3[[#This Row],[Política de Prevenção e Enfrentamento do Assédio Moral, do Assédio Sexual e da Discriminação.0148908-83.2024.8.16.6000]]</f>
        <v>0</v>
      </c>
      <c r="L738">
        <f>Tabela3[[#This Row],[SOCIOAMBIENTAL]]</f>
        <v>0</v>
      </c>
      <c r="M738">
        <f>Tabela3[[#This Row],[SUSTENTABILIDADE
https://portal.tjpr.jus.br/portletforms/frm.do?idFormulario=7430
0017859-16.2024.8.16.6000]]</f>
        <v>0</v>
      </c>
      <c r="N738">
        <f>Tabela3[[#This Row],[CURSO PARA MAGISTRADOS]]</f>
        <v>0</v>
      </c>
      <c r="O738">
        <f>Tabela3[[#This Row],[LIVRO DE REGISTRO]]</f>
        <v>0</v>
      </c>
      <c r="P738">
        <f>Tabela3[[#This Row],[DATA DO ULTIMO REGISTRO]]</f>
        <v>44944</v>
      </c>
      <c r="Q738">
        <f>Tabela3[[#This Row],[REG DE INSTRUTORES2]]</f>
        <v>0</v>
      </c>
      <c r="R738">
        <f>Tabela3[[#This Row],[REGISTRO DE INSTRUTORES NO SEI]]</f>
        <v>0</v>
      </c>
      <c r="S738">
        <f>Tabela3[[#This Row],[2021]]</f>
        <v>0</v>
      </c>
      <c r="T738">
        <f>Tabela3[[#This Row],[2022]]</f>
        <v>0</v>
      </c>
      <c r="U738" t="e">
        <f>Tabela3[[#This Row],[2023]]</f>
        <v>#VALUE!</v>
      </c>
      <c r="V738">
        <f>Tabela3[[#This Row],[REGISTRO NO SEI/2024]]</f>
        <v>0</v>
      </c>
      <c r="W738">
        <f>Tabela3[[#This Row],[2024]]</f>
        <v>0</v>
      </c>
      <c r="X738">
        <f>Tabela3[[#This Row],[REGISTRO NO SEI/2025]]</f>
        <v>0</v>
      </c>
      <c r="Y738">
        <f>Tabela3[[#This Row],[TOTAL CERTIFICADOS EMITIDOS/2025]]</f>
        <v>0</v>
      </c>
      <c r="Z738">
        <f>Tabela3[[#This Row],[1º trim/2025]]</f>
        <v>0</v>
      </c>
      <c r="AA738">
        <f>Tabela3[[#This Row],[2º trim/2025]]</f>
        <v>0</v>
      </c>
      <c r="AB738">
        <f>Tabela3[[#This Row],[3º trim/2025]]</f>
        <v>0</v>
      </c>
      <c r="AC738">
        <f>Tabela3[[#This Row],[4º trim/2025]]</f>
        <v>0</v>
      </c>
    </row>
    <row r="739" spans="1:29" ht="30" x14ac:dyDescent="0.25">
      <c r="A739" s="293">
        <f>Tabela3[[#This Row],[MODALIDADE]]</f>
        <v>0</v>
      </c>
      <c r="B739" s="293">
        <f>Tabela3[[#This Row],[ID DA PLANILHA]]</f>
        <v>739</v>
      </c>
      <c r="C739" s="293">
        <f>Tabela3[[#This Row],[ANO]]</f>
        <v>2022</v>
      </c>
      <c r="D739" s="293" t="str">
        <f>Tabela3[[#This Row],[SEI]]</f>
        <v>0093124-29.2021.8.16.6000</v>
      </c>
      <c r="E739" s="294" t="str">
        <f>Tabela3[[#This Row],[NOME DO Curso]]</f>
        <v>9ª Edição do Encontro de Preparação Online para Pretendentes à Adoção_1º Pré-Encontro: O papel da equipe interprofissional do Judiciário</v>
      </c>
      <c r="F739" s="294">
        <f>Tabela3[[#This Row],[NENHUMA CLASSIFICAÇÃO COPILOT]]</f>
        <v>0</v>
      </c>
      <c r="G739">
        <f>Tabela3[[#This Row],[Capacitação em Direitos Humanos, Gênero, Raça e Etnia; e em Depoimento Especial" - 0148945-13.2024.8.16.6000]]</f>
        <v>0</v>
      </c>
      <c r="H739">
        <f>Tabela3[[#This Row],[Justiça Restaurativa - 0148919-15.2024.8.16.6000]]</f>
        <v>0</v>
      </c>
      <c r="I739">
        <f>Tabela3[[#This Row],[Capacitação de Facilitadores 0148959-94.2024.8.16.6000]]</f>
        <v>0</v>
      </c>
      <c r="J739">
        <f>Tabela3[[#This Row],[Acessibilidade e Inclusão - 0148938-21.2024.8.16.6000]]</f>
        <v>0</v>
      </c>
      <c r="K739">
        <f>Tabela3[[#This Row],[Política de Prevenção e Enfrentamento do Assédio Moral, do Assédio Sexual e da Discriminação.0148908-83.2024.8.16.6000]]</f>
        <v>0</v>
      </c>
      <c r="L739">
        <f>Tabela3[[#This Row],[SOCIOAMBIENTAL]]</f>
        <v>0</v>
      </c>
      <c r="M739">
        <f>Tabela3[[#This Row],[SUSTENTABILIDADE
https://portal.tjpr.jus.br/portletforms/frm.do?idFormulario=7430
0017859-16.2024.8.16.6000]]</f>
        <v>0</v>
      </c>
      <c r="N739">
        <f>Tabela3[[#This Row],[CURSO PARA MAGISTRADOS]]</f>
        <v>0</v>
      </c>
      <c r="O739">
        <f>Tabela3[[#This Row],[LIVRO DE REGISTRO]]</f>
        <v>0</v>
      </c>
      <c r="P739">
        <f>Tabela3[[#This Row],[DATA DO ULTIMO REGISTRO]]</f>
        <v>44770</v>
      </c>
      <c r="Q739">
        <f>Tabela3[[#This Row],[REG DE INSTRUTORES2]]</f>
        <v>0</v>
      </c>
      <c r="R739">
        <f>Tabela3[[#This Row],[REGISTRO DE INSTRUTORES NO SEI]]</f>
        <v>0</v>
      </c>
      <c r="S739">
        <f>Tabela3[[#This Row],[2021]]</f>
        <v>0</v>
      </c>
      <c r="T739">
        <f>Tabela3[[#This Row],[2022]]</f>
        <v>2022</v>
      </c>
      <c r="U739" t="e">
        <f>Tabela3[[#This Row],[2023]]</f>
        <v>#VALUE!</v>
      </c>
      <c r="V739">
        <f>Tabela3[[#This Row],[REGISTRO NO SEI/2024]]</f>
        <v>0</v>
      </c>
      <c r="W739">
        <f>Tabela3[[#This Row],[2024]]</f>
        <v>0</v>
      </c>
      <c r="X739">
        <f>Tabela3[[#This Row],[REGISTRO NO SEI/2025]]</f>
        <v>0</v>
      </c>
      <c r="Y739">
        <f>Tabela3[[#This Row],[TOTAL CERTIFICADOS EMITIDOS/2025]]</f>
        <v>0</v>
      </c>
      <c r="Z739">
        <f>Tabela3[[#This Row],[1º trim/2025]]</f>
        <v>0</v>
      </c>
      <c r="AA739">
        <f>Tabela3[[#This Row],[2º trim/2025]]</f>
        <v>0</v>
      </c>
      <c r="AB739">
        <f>Tabela3[[#This Row],[3º trim/2025]]</f>
        <v>0</v>
      </c>
      <c r="AC739">
        <f>Tabela3[[#This Row],[4º trim/2025]]</f>
        <v>0</v>
      </c>
    </row>
    <row r="740" spans="1:29" ht="30" x14ac:dyDescent="0.25">
      <c r="A740" s="293">
        <f>Tabela3[[#This Row],[MODALIDADE]]</f>
        <v>0</v>
      </c>
      <c r="B740" s="293">
        <f>Tabela3[[#This Row],[ID DA PLANILHA]]</f>
        <v>740</v>
      </c>
      <c r="C740" s="293">
        <f>Tabela3[[#This Row],[ANO]]</f>
        <v>2022</v>
      </c>
      <c r="D740" s="293" t="str">
        <f>Tabela3[[#This Row],[SEI]]</f>
        <v>0093124-29.2021.8.16.6000</v>
      </c>
      <c r="E740" s="294" t="str">
        <f>Tabela3[[#This Row],[NOME DO Curso]]</f>
        <v>9ª Edição do Encontro de Preparação Online para Pretendentes à Adoção_2º Pré-Encontro: Rede de proteção e Articulação Intersetorial na Adoção</v>
      </c>
      <c r="F740" s="294">
        <f>Tabela3[[#This Row],[NENHUMA CLASSIFICAÇÃO COPILOT]]</f>
        <v>0</v>
      </c>
      <c r="G740">
        <f>Tabela3[[#This Row],[Capacitação em Direitos Humanos, Gênero, Raça e Etnia; e em Depoimento Especial" - 0148945-13.2024.8.16.6000]]</f>
        <v>0</v>
      </c>
      <c r="H740">
        <f>Tabela3[[#This Row],[Justiça Restaurativa - 0148919-15.2024.8.16.6000]]</f>
        <v>0</v>
      </c>
      <c r="I740">
        <f>Tabela3[[#This Row],[Capacitação de Facilitadores 0148959-94.2024.8.16.6000]]</f>
        <v>0</v>
      </c>
      <c r="J740">
        <f>Tabela3[[#This Row],[Acessibilidade e Inclusão - 0148938-21.2024.8.16.6000]]</f>
        <v>0</v>
      </c>
      <c r="K740">
        <f>Tabela3[[#This Row],[Política de Prevenção e Enfrentamento do Assédio Moral, do Assédio Sexual e da Discriminação.0148908-83.2024.8.16.6000]]</f>
        <v>0</v>
      </c>
      <c r="L740">
        <f>Tabela3[[#This Row],[SOCIOAMBIENTAL]]</f>
        <v>0</v>
      </c>
      <c r="M740">
        <f>Tabela3[[#This Row],[SUSTENTABILIDADE
https://portal.tjpr.jus.br/portletforms/frm.do?idFormulario=7430
0017859-16.2024.8.16.6000]]</f>
        <v>0</v>
      </c>
      <c r="N740">
        <f>Tabela3[[#This Row],[CURSO PARA MAGISTRADOS]]</f>
        <v>0</v>
      </c>
      <c r="O740">
        <f>Tabela3[[#This Row],[LIVRO DE REGISTRO]]</f>
        <v>0</v>
      </c>
      <c r="P740">
        <f>Tabela3[[#This Row],[DATA DO ULTIMO REGISTRO]]</f>
        <v>44770</v>
      </c>
      <c r="Q740">
        <f>Tabela3[[#This Row],[REG DE INSTRUTORES2]]</f>
        <v>0</v>
      </c>
      <c r="R740">
        <f>Tabela3[[#This Row],[REGISTRO DE INSTRUTORES NO SEI]]</f>
        <v>0</v>
      </c>
      <c r="S740">
        <f>Tabela3[[#This Row],[2021]]</f>
        <v>0</v>
      </c>
      <c r="T740">
        <f>Tabela3[[#This Row],[2022]]</f>
        <v>2022</v>
      </c>
      <c r="U740" t="e">
        <f>Tabela3[[#This Row],[2023]]</f>
        <v>#VALUE!</v>
      </c>
      <c r="V740">
        <f>Tabela3[[#This Row],[REGISTRO NO SEI/2024]]</f>
        <v>0</v>
      </c>
      <c r="W740">
        <f>Tabela3[[#This Row],[2024]]</f>
        <v>0</v>
      </c>
      <c r="X740">
        <f>Tabela3[[#This Row],[REGISTRO NO SEI/2025]]</f>
        <v>0</v>
      </c>
      <c r="Y740">
        <f>Tabela3[[#This Row],[TOTAL CERTIFICADOS EMITIDOS/2025]]</f>
        <v>0</v>
      </c>
      <c r="Z740">
        <f>Tabela3[[#This Row],[1º trim/2025]]</f>
        <v>0</v>
      </c>
      <c r="AA740">
        <f>Tabela3[[#This Row],[2º trim/2025]]</f>
        <v>0</v>
      </c>
      <c r="AB740">
        <f>Tabela3[[#This Row],[3º trim/2025]]</f>
        <v>0</v>
      </c>
      <c r="AC740">
        <f>Tabela3[[#This Row],[4º trim/2025]]</f>
        <v>0</v>
      </c>
    </row>
    <row r="741" spans="1:29" ht="30" x14ac:dyDescent="0.25">
      <c r="A741" s="293">
        <f>Tabela3[[#This Row],[MODALIDADE]]</f>
        <v>0</v>
      </c>
      <c r="B741" s="293">
        <f>Tabela3[[#This Row],[ID DA PLANILHA]]</f>
        <v>741</v>
      </c>
      <c r="C741" s="293">
        <f>Tabela3[[#This Row],[ANO]]</f>
        <v>2022</v>
      </c>
      <c r="D741" s="293" t="str">
        <f>Tabela3[[#This Row],[SEI]]</f>
        <v>0093124-29.2021.8.16.6000</v>
      </c>
      <c r="E741" s="294" t="str">
        <f>Tabela3[[#This Row],[NOME DO Curso]]</f>
        <v>9ª Edição do Encontro de Preparação Online para Pretendentes à Adoção_3º Pré-Encontro: Relato de Caso</v>
      </c>
      <c r="F741" s="294">
        <f>Tabela3[[#This Row],[NENHUMA CLASSIFICAÇÃO COPILOT]]</f>
        <v>0</v>
      </c>
      <c r="G741">
        <f>Tabela3[[#This Row],[Capacitação em Direitos Humanos, Gênero, Raça e Etnia; e em Depoimento Especial" - 0148945-13.2024.8.16.6000]]</f>
        <v>0</v>
      </c>
      <c r="H741">
        <f>Tabela3[[#This Row],[Justiça Restaurativa - 0148919-15.2024.8.16.6000]]</f>
        <v>0</v>
      </c>
      <c r="I741">
        <f>Tabela3[[#This Row],[Capacitação de Facilitadores 0148959-94.2024.8.16.6000]]</f>
        <v>0</v>
      </c>
      <c r="J741">
        <f>Tabela3[[#This Row],[Acessibilidade e Inclusão - 0148938-21.2024.8.16.6000]]</f>
        <v>0</v>
      </c>
      <c r="K741">
        <f>Tabela3[[#This Row],[Política de Prevenção e Enfrentamento do Assédio Moral, do Assédio Sexual e da Discriminação.0148908-83.2024.8.16.6000]]</f>
        <v>0</v>
      </c>
      <c r="L741">
        <f>Tabela3[[#This Row],[SOCIOAMBIENTAL]]</f>
        <v>0</v>
      </c>
      <c r="M741">
        <f>Tabela3[[#This Row],[SUSTENTABILIDADE
https://portal.tjpr.jus.br/portletforms/frm.do?idFormulario=7430
0017859-16.2024.8.16.6000]]</f>
        <v>0</v>
      </c>
      <c r="N741">
        <f>Tabela3[[#This Row],[CURSO PARA MAGISTRADOS]]</f>
        <v>0</v>
      </c>
      <c r="O741">
        <f>Tabela3[[#This Row],[LIVRO DE REGISTRO]]</f>
        <v>0</v>
      </c>
      <c r="P741">
        <f>Tabela3[[#This Row],[DATA DO ULTIMO REGISTRO]]</f>
        <v>44770</v>
      </c>
      <c r="Q741">
        <f>Tabela3[[#This Row],[REG DE INSTRUTORES2]]</f>
        <v>0</v>
      </c>
      <c r="R741">
        <f>Tabela3[[#This Row],[REGISTRO DE INSTRUTORES NO SEI]]</f>
        <v>0</v>
      </c>
      <c r="S741">
        <f>Tabela3[[#This Row],[2021]]</f>
        <v>0</v>
      </c>
      <c r="T741">
        <f>Tabela3[[#This Row],[2022]]</f>
        <v>2022</v>
      </c>
      <c r="U741" t="e">
        <f>Tabela3[[#This Row],[2023]]</f>
        <v>#VALUE!</v>
      </c>
      <c r="V741">
        <f>Tabela3[[#This Row],[REGISTRO NO SEI/2024]]</f>
        <v>0</v>
      </c>
      <c r="W741">
        <f>Tabela3[[#This Row],[2024]]</f>
        <v>0</v>
      </c>
      <c r="X741">
        <f>Tabela3[[#This Row],[REGISTRO NO SEI/2025]]</f>
        <v>0</v>
      </c>
      <c r="Y741">
        <f>Tabela3[[#This Row],[TOTAL CERTIFICADOS EMITIDOS/2025]]</f>
        <v>0</v>
      </c>
      <c r="Z741">
        <f>Tabela3[[#This Row],[1º trim/2025]]</f>
        <v>0</v>
      </c>
      <c r="AA741">
        <f>Tabela3[[#This Row],[2º trim/2025]]</f>
        <v>0</v>
      </c>
      <c r="AB741">
        <f>Tabela3[[#This Row],[3º trim/2025]]</f>
        <v>0</v>
      </c>
      <c r="AC741">
        <f>Tabela3[[#This Row],[4º trim/2025]]</f>
        <v>0</v>
      </c>
    </row>
    <row r="742" spans="1:29" x14ac:dyDescent="0.25">
      <c r="A742" s="293">
        <f>Tabela3[[#This Row],[MODALIDADE]]</f>
        <v>0</v>
      </c>
      <c r="B742" s="293">
        <f>Tabela3[[#This Row],[ID DA PLANILHA]]</f>
        <v>742</v>
      </c>
      <c r="C742" s="293">
        <f>Tabela3[[#This Row],[ANO]]</f>
        <v>2022</v>
      </c>
      <c r="D742" s="293" t="str">
        <f>Tabela3[[#This Row],[SEI]]</f>
        <v>0095386-49.2021.8.16.6000</v>
      </c>
      <c r="E742" s="294" t="str">
        <f>Tabela3[[#This Row],[NOME DO Curso]]</f>
        <v>Apontamentos sobre o Programa Nacional de Prevenção à Corrupção no TJPR</v>
      </c>
      <c r="F742" s="294">
        <f>Tabela3[[#This Row],[NENHUMA CLASSIFICAÇÃO COPILOT]]</f>
        <v>0</v>
      </c>
      <c r="G742">
        <f>Tabela3[[#This Row],[Capacitação em Direitos Humanos, Gênero, Raça e Etnia; e em Depoimento Especial" - 0148945-13.2024.8.16.6000]]</f>
        <v>0</v>
      </c>
      <c r="H742">
        <f>Tabela3[[#This Row],[Justiça Restaurativa - 0148919-15.2024.8.16.6000]]</f>
        <v>0</v>
      </c>
      <c r="I742">
        <f>Tabela3[[#This Row],[Capacitação de Facilitadores 0148959-94.2024.8.16.6000]]</f>
        <v>0</v>
      </c>
      <c r="J742">
        <f>Tabela3[[#This Row],[Acessibilidade e Inclusão - 0148938-21.2024.8.16.6000]]</f>
        <v>0</v>
      </c>
      <c r="K742">
        <f>Tabela3[[#This Row],[Política de Prevenção e Enfrentamento do Assédio Moral, do Assédio Sexual e da Discriminação.0148908-83.2024.8.16.6000]]</f>
        <v>0</v>
      </c>
      <c r="L742">
        <f>Tabela3[[#This Row],[SOCIOAMBIENTAL]]</f>
        <v>0</v>
      </c>
      <c r="M742">
        <f>Tabela3[[#This Row],[SUSTENTABILIDADE
https://portal.tjpr.jus.br/portletforms/frm.do?idFormulario=7430
0017859-16.2024.8.16.6000]]</f>
        <v>0</v>
      </c>
      <c r="N742">
        <f>Tabela3[[#This Row],[CURSO PARA MAGISTRADOS]]</f>
        <v>0</v>
      </c>
      <c r="O742">
        <f>Tabela3[[#This Row],[LIVRO DE REGISTRO]]</f>
        <v>0</v>
      </c>
      <c r="P742">
        <f>Tabela3[[#This Row],[DATA DO ULTIMO REGISTRO]]</f>
        <v>44796</v>
      </c>
      <c r="Q742">
        <f>Tabela3[[#This Row],[REG DE INSTRUTORES2]]</f>
        <v>0</v>
      </c>
      <c r="R742">
        <f>Tabela3[[#This Row],[REGISTRO DE INSTRUTORES NO SEI]]</f>
        <v>0</v>
      </c>
      <c r="S742">
        <f>Tabela3[[#This Row],[2021]]</f>
        <v>0</v>
      </c>
      <c r="T742">
        <f>Tabela3[[#This Row],[2022]]</f>
        <v>52</v>
      </c>
      <c r="U742" t="e">
        <f>Tabela3[[#This Row],[2023]]</f>
        <v>#VALUE!</v>
      </c>
      <c r="V742">
        <f>Tabela3[[#This Row],[REGISTRO NO SEI/2024]]</f>
        <v>0</v>
      </c>
      <c r="W742">
        <f>Tabela3[[#This Row],[2024]]</f>
        <v>0</v>
      </c>
      <c r="X742">
        <f>Tabela3[[#This Row],[REGISTRO NO SEI/2025]]</f>
        <v>0</v>
      </c>
      <c r="Y742">
        <f>Tabela3[[#This Row],[TOTAL CERTIFICADOS EMITIDOS/2025]]</f>
        <v>0</v>
      </c>
      <c r="Z742">
        <f>Tabela3[[#This Row],[1º trim/2025]]</f>
        <v>0</v>
      </c>
      <c r="AA742">
        <f>Tabela3[[#This Row],[2º trim/2025]]</f>
        <v>0</v>
      </c>
      <c r="AB742">
        <f>Tabela3[[#This Row],[3º trim/2025]]</f>
        <v>0</v>
      </c>
      <c r="AC742">
        <f>Tabela3[[#This Row],[4º trim/2025]]</f>
        <v>0</v>
      </c>
    </row>
    <row r="743" spans="1:29" x14ac:dyDescent="0.25">
      <c r="A743" s="293">
        <f>Tabela3[[#This Row],[MODALIDADE]]</f>
        <v>0</v>
      </c>
      <c r="B743" s="293">
        <f>Tabela3[[#This Row],[ID DA PLANILHA]]</f>
        <v>743</v>
      </c>
      <c r="C743" s="293">
        <f>Tabela3[[#This Row],[ANO]]</f>
        <v>2022</v>
      </c>
      <c r="D743" s="293" t="str">
        <f>Tabela3[[#This Row],[SEI]]</f>
        <v>0095729-11.2022.8.16.6000</v>
      </c>
      <c r="E743" s="294" t="str">
        <f>Tabela3[[#This Row],[NOME DO Curso]]</f>
        <v>OFICINAS DE LIDERANÇA E GESTÃO NAS DIRETORIAS DE DEPARTAMENTOS</v>
      </c>
      <c r="F743" s="294">
        <f>Tabela3[[#This Row],[NENHUMA CLASSIFICAÇÃO COPILOT]]</f>
        <v>0</v>
      </c>
      <c r="G743">
        <f>Tabela3[[#This Row],[Capacitação em Direitos Humanos, Gênero, Raça e Etnia; e em Depoimento Especial" - 0148945-13.2024.8.16.6000]]</f>
        <v>0</v>
      </c>
      <c r="H743">
        <f>Tabela3[[#This Row],[Justiça Restaurativa - 0148919-15.2024.8.16.6000]]</f>
        <v>0</v>
      </c>
      <c r="I743">
        <f>Tabela3[[#This Row],[Capacitação de Facilitadores 0148959-94.2024.8.16.6000]]</f>
        <v>0</v>
      </c>
      <c r="J743">
        <f>Tabela3[[#This Row],[Acessibilidade e Inclusão - 0148938-21.2024.8.16.6000]]</f>
        <v>0</v>
      </c>
      <c r="K743">
        <f>Tabela3[[#This Row],[Política de Prevenção e Enfrentamento do Assédio Moral, do Assédio Sexual e da Discriminação.0148908-83.2024.8.16.6000]]</f>
        <v>0</v>
      </c>
      <c r="L743">
        <f>Tabela3[[#This Row],[SOCIOAMBIENTAL]]</f>
        <v>0</v>
      </c>
      <c r="M743">
        <f>Tabela3[[#This Row],[SUSTENTABILIDADE
https://portal.tjpr.jus.br/portletforms/frm.do?idFormulario=7430
0017859-16.2024.8.16.6000]]</f>
        <v>0</v>
      </c>
      <c r="N743">
        <f>Tabela3[[#This Row],[CURSO PARA MAGISTRADOS]]</f>
        <v>0</v>
      </c>
      <c r="O743">
        <f>Tabela3[[#This Row],[LIVRO DE REGISTRO]]</f>
        <v>0</v>
      </c>
      <c r="P743">
        <f>Tabela3[[#This Row],[DATA DO ULTIMO REGISTRO]]</f>
        <v>0</v>
      </c>
      <c r="Q743">
        <f>Tabela3[[#This Row],[REG DE INSTRUTORES2]]</f>
        <v>0</v>
      </c>
      <c r="R743">
        <f>Tabela3[[#This Row],[REGISTRO DE INSTRUTORES NO SEI]]</f>
        <v>0</v>
      </c>
      <c r="S743">
        <f>Tabela3[[#This Row],[2021]]</f>
        <v>0</v>
      </c>
      <c r="T743">
        <f>Tabela3[[#This Row],[2022]]</f>
        <v>0</v>
      </c>
      <c r="U743" t="e">
        <f>Tabela3[[#This Row],[2023]]</f>
        <v>#VALUE!</v>
      </c>
      <c r="V743">
        <f>Tabela3[[#This Row],[REGISTRO NO SEI/2024]]</f>
        <v>0</v>
      </c>
      <c r="W743">
        <f>Tabela3[[#This Row],[2024]]</f>
        <v>0</v>
      </c>
      <c r="X743">
        <f>Tabela3[[#This Row],[REGISTRO NO SEI/2025]]</f>
        <v>0</v>
      </c>
      <c r="Y743">
        <f>Tabela3[[#This Row],[TOTAL CERTIFICADOS EMITIDOS/2025]]</f>
        <v>0</v>
      </c>
      <c r="Z743">
        <f>Tabela3[[#This Row],[1º trim/2025]]</f>
        <v>0</v>
      </c>
      <c r="AA743">
        <f>Tabela3[[#This Row],[2º trim/2025]]</f>
        <v>0</v>
      </c>
      <c r="AB743">
        <f>Tabela3[[#This Row],[3º trim/2025]]</f>
        <v>0</v>
      </c>
      <c r="AC743">
        <f>Tabela3[[#This Row],[4º trim/2025]]</f>
        <v>0</v>
      </c>
    </row>
    <row r="744" spans="1:29" x14ac:dyDescent="0.25">
      <c r="A744" s="293">
        <f>Tabela3[[#This Row],[MODALIDADE]]</f>
        <v>0</v>
      </c>
      <c r="B744" s="293">
        <f>Tabela3[[#This Row],[ID DA PLANILHA]]</f>
        <v>744</v>
      </c>
      <c r="C744" s="293">
        <f>Tabela3[[#This Row],[ANO]]</f>
        <v>2022</v>
      </c>
      <c r="D744" s="293" t="str">
        <f>Tabela3[[#This Row],[SEI]]</f>
        <v>0095745-62.2022.8.16.6000</v>
      </c>
      <c r="E744" s="294" t="str">
        <f>Tabela3[[#This Row],[NOME DO Curso]]</f>
        <v>Curso de Formação de mediadores e conciliadores (Turma V) 5ª Edição - EAD</v>
      </c>
      <c r="F744" s="294">
        <f>Tabela3[[#This Row],[NENHUMA CLASSIFICAÇÃO COPILOT]]</f>
        <v>0</v>
      </c>
      <c r="G744">
        <f>Tabela3[[#This Row],[Capacitação em Direitos Humanos, Gênero, Raça e Etnia; e em Depoimento Especial" - 0148945-13.2024.8.16.6000]]</f>
        <v>0</v>
      </c>
      <c r="H744">
        <f>Tabela3[[#This Row],[Justiça Restaurativa - 0148919-15.2024.8.16.6000]]</f>
        <v>0</v>
      </c>
      <c r="I744">
        <f>Tabela3[[#This Row],[Capacitação de Facilitadores 0148959-94.2024.8.16.6000]]</f>
        <v>0</v>
      </c>
      <c r="J744">
        <f>Tabela3[[#This Row],[Acessibilidade e Inclusão - 0148938-21.2024.8.16.6000]]</f>
        <v>0</v>
      </c>
      <c r="K744">
        <f>Tabela3[[#This Row],[Política de Prevenção e Enfrentamento do Assédio Moral, do Assédio Sexual e da Discriminação.0148908-83.2024.8.16.6000]]</f>
        <v>0</v>
      </c>
      <c r="L744">
        <f>Tabela3[[#This Row],[SOCIOAMBIENTAL]]</f>
        <v>0</v>
      </c>
      <c r="M744">
        <f>Tabela3[[#This Row],[SUSTENTABILIDADE
https://portal.tjpr.jus.br/portletforms/frm.do?idFormulario=7430
0017859-16.2024.8.16.6000]]</f>
        <v>0</v>
      </c>
      <c r="N744">
        <f>Tabela3[[#This Row],[CURSO PARA MAGISTRADOS]]</f>
        <v>0</v>
      </c>
      <c r="O744">
        <f>Tabela3[[#This Row],[LIVRO DE REGISTRO]]</f>
        <v>0</v>
      </c>
      <c r="P744">
        <f>Tabela3[[#This Row],[DATA DO ULTIMO REGISTRO]]</f>
        <v>44966</v>
      </c>
      <c r="Q744">
        <f>Tabela3[[#This Row],[REG DE INSTRUTORES2]]</f>
        <v>0</v>
      </c>
      <c r="R744">
        <f>Tabela3[[#This Row],[REGISTRO DE INSTRUTORES NO SEI]]</f>
        <v>0</v>
      </c>
      <c r="S744">
        <f>Tabela3[[#This Row],[2021]]</f>
        <v>0</v>
      </c>
      <c r="T744">
        <f>Tabela3[[#This Row],[2022]]</f>
        <v>35</v>
      </c>
      <c r="U744" t="e">
        <f>Tabela3[[#This Row],[2023]]</f>
        <v>#VALUE!</v>
      </c>
      <c r="V744">
        <f>Tabela3[[#This Row],[REGISTRO NO SEI/2024]]</f>
        <v>0</v>
      </c>
      <c r="W744">
        <f>Tabela3[[#This Row],[2024]]</f>
        <v>0</v>
      </c>
      <c r="X744">
        <f>Tabela3[[#This Row],[REGISTRO NO SEI/2025]]</f>
        <v>0</v>
      </c>
      <c r="Y744">
        <f>Tabela3[[#This Row],[TOTAL CERTIFICADOS EMITIDOS/2025]]</f>
        <v>0</v>
      </c>
      <c r="Z744">
        <f>Tabela3[[#This Row],[1º trim/2025]]</f>
        <v>0</v>
      </c>
      <c r="AA744">
        <f>Tabela3[[#This Row],[2º trim/2025]]</f>
        <v>0</v>
      </c>
      <c r="AB744">
        <f>Tabela3[[#This Row],[3º trim/2025]]</f>
        <v>0</v>
      </c>
      <c r="AC744">
        <f>Tabela3[[#This Row],[4º trim/2025]]</f>
        <v>0</v>
      </c>
    </row>
    <row r="745" spans="1:29" ht="30" x14ac:dyDescent="0.25">
      <c r="A745" s="293">
        <f>Tabela3[[#This Row],[MODALIDADE]]</f>
        <v>0</v>
      </c>
      <c r="B745" s="293">
        <f>Tabela3[[#This Row],[ID DA PLANILHA]]</f>
        <v>745</v>
      </c>
      <c r="C745" s="293">
        <f>Tabela3[[#This Row],[ANO]]</f>
        <v>2022</v>
      </c>
      <c r="D745" s="293" t="str">
        <f>Tabela3[[#This Row],[SEI]]</f>
        <v>0095745-62.2022.8.16.6000</v>
      </c>
      <c r="E745" s="294" t="str">
        <f>Tabela3[[#This Row],[NOME DO Curso]]</f>
        <v>Curso de Formação de mediadores e conciliadores (Turma VI – Grupo A) 6ª edição - EAD</v>
      </c>
      <c r="F745" s="294">
        <f>Tabela3[[#This Row],[NENHUMA CLASSIFICAÇÃO COPILOT]]</f>
        <v>0</v>
      </c>
      <c r="G745">
        <f>Tabela3[[#This Row],[Capacitação em Direitos Humanos, Gênero, Raça e Etnia; e em Depoimento Especial" - 0148945-13.2024.8.16.6000]]</f>
        <v>0</v>
      </c>
      <c r="H745">
        <f>Tabela3[[#This Row],[Justiça Restaurativa - 0148919-15.2024.8.16.6000]]</f>
        <v>0</v>
      </c>
      <c r="I745">
        <f>Tabela3[[#This Row],[Capacitação de Facilitadores 0148959-94.2024.8.16.6000]]</f>
        <v>0</v>
      </c>
      <c r="J745">
        <f>Tabela3[[#This Row],[Acessibilidade e Inclusão - 0148938-21.2024.8.16.6000]]</f>
        <v>0</v>
      </c>
      <c r="K745">
        <f>Tabela3[[#This Row],[Política de Prevenção e Enfrentamento do Assédio Moral, do Assédio Sexual e da Discriminação.0148908-83.2024.8.16.6000]]</f>
        <v>0</v>
      </c>
      <c r="L745">
        <f>Tabela3[[#This Row],[SOCIOAMBIENTAL]]</f>
        <v>0</v>
      </c>
      <c r="M745">
        <f>Tabela3[[#This Row],[SUSTENTABILIDADE
https://portal.tjpr.jus.br/portletforms/frm.do?idFormulario=7430
0017859-16.2024.8.16.6000]]</f>
        <v>0</v>
      </c>
      <c r="N745">
        <f>Tabela3[[#This Row],[CURSO PARA MAGISTRADOS]]</f>
        <v>0</v>
      </c>
      <c r="O745">
        <f>Tabela3[[#This Row],[LIVRO DE REGISTRO]]</f>
        <v>0</v>
      </c>
      <c r="P745">
        <f>Tabela3[[#This Row],[DATA DO ULTIMO REGISTRO]]</f>
        <v>44966</v>
      </c>
      <c r="Q745">
        <f>Tabela3[[#This Row],[REG DE INSTRUTORES2]]</f>
        <v>0</v>
      </c>
      <c r="R745">
        <f>Tabela3[[#This Row],[REGISTRO DE INSTRUTORES NO SEI]]</f>
        <v>0</v>
      </c>
      <c r="S745">
        <f>Tabela3[[#This Row],[2021]]</f>
        <v>0</v>
      </c>
      <c r="T745">
        <f>Tabela3[[#This Row],[2022]]</f>
        <v>33</v>
      </c>
      <c r="U745" t="e">
        <f>Tabela3[[#This Row],[2023]]</f>
        <v>#VALUE!</v>
      </c>
      <c r="V745">
        <f>Tabela3[[#This Row],[REGISTRO NO SEI/2024]]</f>
        <v>0</v>
      </c>
      <c r="W745">
        <f>Tabela3[[#This Row],[2024]]</f>
        <v>0</v>
      </c>
      <c r="X745">
        <f>Tabela3[[#This Row],[REGISTRO NO SEI/2025]]</f>
        <v>0</v>
      </c>
      <c r="Y745">
        <f>Tabela3[[#This Row],[TOTAL CERTIFICADOS EMITIDOS/2025]]</f>
        <v>0</v>
      </c>
      <c r="Z745">
        <f>Tabela3[[#This Row],[1º trim/2025]]</f>
        <v>0</v>
      </c>
      <c r="AA745">
        <f>Tabela3[[#This Row],[2º trim/2025]]</f>
        <v>0</v>
      </c>
      <c r="AB745">
        <f>Tabela3[[#This Row],[3º trim/2025]]</f>
        <v>0</v>
      </c>
      <c r="AC745">
        <f>Tabela3[[#This Row],[4º trim/2025]]</f>
        <v>0</v>
      </c>
    </row>
    <row r="746" spans="1:29" ht="30" x14ac:dyDescent="0.25">
      <c r="A746" s="293">
        <f>Tabela3[[#This Row],[MODALIDADE]]</f>
        <v>0</v>
      </c>
      <c r="B746" s="293">
        <f>Tabela3[[#This Row],[ID DA PLANILHA]]</f>
        <v>746</v>
      </c>
      <c r="C746" s="293">
        <f>Tabela3[[#This Row],[ANO]]</f>
        <v>2022</v>
      </c>
      <c r="D746" s="293" t="str">
        <f>Tabela3[[#This Row],[SEI]]</f>
        <v>0095745-62.2022.8.16.6000</v>
      </c>
      <c r="E746" s="294" t="str">
        <f>Tabela3[[#This Row],[NOME DO Curso]]</f>
        <v>Curso de Formação de mediadores e conciliadores (Turma VII – Grupo B) 6ª edição - EAD</v>
      </c>
      <c r="F746" s="294">
        <f>Tabela3[[#This Row],[NENHUMA CLASSIFICAÇÃO COPILOT]]</f>
        <v>0</v>
      </c>
      <c r="G746">
        <f>Tabela3[[#This Row],[Capacitação em Direitos Humanos, Gênero, Raça e Etnia; e em Depoimento Especial" - 0148945-13.2024.8.16.6000]]</f>
        <v>0</v>
      </c>
      <c r="H746">
        <f>Tabela3[[#This Row],[Justiça Restaurativa - 0148919-15.2024.8.16.6000]]</f>
        <v>0</v>
      </c>
      <c r="I746">
        <f>Tabela3[[#This Row],[Capacitação de Facilitadores 0148959-94.2024.8.16.6000]]</f>
        <v>0</v>
      </c>
      <c r="J746">
        <f>Tabela3[[#This Row],[Acessibilidade e Inclusão - 0148938-21.2024.8.16.6000]]</f>
        <v>0</v>
      </c>
      <c r="K746">
        <f>Tabela3[[#This Row],[Política de Prevenção e Enfrentamento do Assédio Moral, do Assédio Sexual e da Discriminação.0148908-83.2024.8.16.6000]]</f>
        <v>0</v>
      </c>
      <c r="L746">
        <f>Tabela3[[#This Row],[SOCIOAMBIENTAL]]</f>
        <v>0</v>
      </c>
      <c r="M746">
        <f>Tabela3[[#This Row],[SUSTENTABILIDADE
https://portal.tjpr.jus.br/portletforms/frm.do?idFormulario=7430
0017859-16.2024.8.16.6000]]</f>
        <v>0</v>
      </c>
      <c r="N746">
        <f>Tabela3[[#This Row],[CURSO PARA MAGISTRADOS]]</f>
        <v>0</v>
      </c>
      <c r="O746">
        <f>Tabela3[[#This Row],[LIVRO DE REGISTRO]]</f>
        <v>0</v>
      </c>
      <c r="P746">
        <f>Tabela3[[#This Row],[DATA DO ULTIMO REGISTRO]]</f>
        <v>44966</v>
      </c>
      <c r="Q746">
        <f>Tabela3[[#This Row],[REG DE INSTRUTORES2]]</f>
        <v>0</v>
      </c>
      <c r="R746">
        <f>Tabela3[[#This Row],[REGISTRO DE INSTRUTORES NO SEI]]</f>
        <v>0</v>
      </c>
      <c r="S746">
        <f>Tabela3[[#This Row],[2021]]</f>
        <v>0</v>
      </c>
      <c r="T746">
        <f>Tabela3[[#This Row],[2022]]</f>
        <v>31</v>
      </c>
      <c r="U746" t="e">
        <f>Tabela3[[#This Row],[2023]]</f>
        <v>#VALUE!</v>
      </c>
      <c r="V746">
        <f>Tabela3[[#This Row],[REGISTRO NO SEI/2024]]</f>
        <v>0</v>
      </c>
      <c r="W746">
        <f>Tabela3[[#This Row],[2024]]</f>
        <v>0</v>
      </c>
      <c r="X746">
        <f>Tabela3[[#This Row],[REGISTRO NO SEI/2025]]</f>
        <v>0</v>
      </c>
      <c r="Y746">
        <f>Tabela3[[#This Row],[TOTAL CERTIFICADOS EMITIDOS/2025]]</f>
        <v>0</v>
      </c>
      <c r="Z746">
        <f>Tabela3[[#This Row],[1º trim/2025]]</f>
        <v>0</v>
      </c>
      <c r="AA746">
        <f>Tabela3[[#This Row],[2º trim/2025]]</f>
        <v>0</v>
      </c>
      <c r="AB746">
        <f>Tabela3[[#This Row],[3º trim/2025]]</f>
        <v>0</v>
      </c>
      <c r="AC746">
        <f>Tabela3[[#This Row],[4º trim/2025]]</f>
        <v>0</v>
      </c>
    </row>
    <row r="747" spans="1:29" x14ac:dyDescent="0.25">
      <c r="A747" s="293">
        <f>Tabela3[[#This Row],[MODALIDADE]]</f>
        <v>0</v>
      </c>
      <c r="B747" s="293">
        <f>Tabela3[[#This Row],[ID DA PLANILHA]]</f>
        <v>747</v>
      </c>
      <c r="C747" s="293">
        <f>Tabela3[[#This Row],[ANO]]</f>
        <v>2022</v>
      </c>
      <c r="D747" s="293" t="str">
        <f>Tabela3[[#This Row],[SEI]]</f>
        <v>0095745-62.2022.8.16.6000</v>
      </c>
      <c r="E747" s="294" t="str">
        <f>Tabela3[[#This Row],[NOME DO Curso]]</f>
        <v>Formação de Conciliadores e Mediadores Judiciais - 5ª Edição</v>
      </c>
      <c r="F747" s="294">
        <f>Tabela3[[#This Row],[NENHUMA CLASSIFICAÇÃO COPILOT]]</f>
        <v>0</v>
      </c>
      <c r="G747">
        <f>Tabela3[[#This Row],[Capacitação em Direitos Humanos, Gênero, Raça e Etnia; e em Depoimento Especial" - 0148945-13.2024.8.16.6000]]</f>
        <v>0</v>
      </c>
      <c r="H747">
        <f>Tabela3[[#This Row],[Justiça Restaurativa - 0148919-15.2024.8.16.6000]]</f>
        <v>0</v>
      </c>
      <c r="I747">
        <f>Tabela3[[#This Row],[Capacitação de Facilitadores 0148959-94.2024.8.16.6000]]</f>
        <v>0</v>
      </c>
      <c r="J747">
        <f>Tabela3[[#This Row],[Acessibilidade e Inclusão - 0148938-21.2024.8.16.6000]]</f>
        <v>0</v>
      </c>
      <c r="K747">
        <f>Tabela3[[#This Row],[Política de Prevenção e Enfrentamento do Assédio Moral, do Assédio Sexual e da Discriminação.0148908-83.2024.8.16.6000]]</f>
        <v>0</v>
      </c>
      <c r="L747">
        <f>Tabela3[[#This Row],[SOCIOAMBIENTAL]]</f>
        <v>0</v>
      </c>
      <c r="M747">
        <f>Tabela3[[#This Row],[SUSTENTABILIDADE
https://portal.tjpr.jus.br/portletforms/frm.do?idFormulario=7430
0017859-16.2024.8.16.6000]]</f>
        <v>0</v>
      </c>
      <c r="N747">
        <f>Tabela3[[#This Row],[CURSO PARA MAGISTRADOS]]</f>
        <v>0</v>
      </c>
      <c r="O747">
        <f>Tabela3[[#This Row],[LIVRO DE REGISTRO]]</f>
        <v>0</v>
      </c>
      <c r="P747">
        <f>Tabela3[[#This Row],[DATA DO ULTIMO REGISTRO]]</f>
        <v>0</v>
      </c>
      <c r="Q747">
        <f>Tabela3[[#This Row],[REG DE INSTRUTORES2]]</f>
        <v>0</v>
      </c>
      <c r="R747">
        <f>Tabela3[[#This Row],[REGISTRO DE INSTRUTORES NO SEI]]</f>
        <v>0</v>
      </c>
      <c r="S747">
        <f>Tabela3[[#This Row],[2021]]</f>
        <v>0</v>
      </c>
      <c r="T747">
        <f>Tabela3[[#This Row],[2022]]</f>
        <v>0</v>
      </c>
      <c r="U747">
        <f>Tabela3[[#This Row],[2023]]</f>
        <v>0</v>
      </c>
      <c r="V747">
        <f>Tabela3[[#This Row],[REGISTRO NO SEI/2024]]</f>
        <v>0</v>
      </c>
      <c r="W747">
        <f>Tabela3[[#This Row],[2024]]</f>
        <v>0</v>
      </c>
      <c r="X747">
        <f>Tabela3[[#This Row],[REGISTRO NO SEI/2025]]</f>
        <v>0</v>
      </c>
      <c r="Y747">
        <f>Tabela3[[#This Row],[TOTAL CERTIFICADOS EMITIDOS/2025]]</f>
        <v>0</v>
      </c>
      <c r="Z747">
        <f>Tabela3[[#This Row],[1º trim/2025]]</f>
        <v>0</v>
      </c>
      <c r="AA747">
        <f>Tabela3[[#This Row],[2º trim/2025]]</f>
        <v>0</v>
      </c>
      <c r="AB747">
        <f>Tabela3[[#This Row],[3º trim/2025]]</f>
        <v>0</v>
      </c>
      <c r="AC747">
        <f>Tabela3[[#This Row],[4º trim/2025]]</f>
        <v>0</v>
      </c>
    </row>
    <row r="748" spans="1:29" x14ac:dyDescent="0.25">
      <c r="A748" s="293">
        <f>Tabela3[[#This Row],[MODALIDADE]]</f>
        <v>0</v>
      </c>
      <c r="B748" s="293">
        <f>Tabela3[[#This Row],[ID DA PLANILHA]]</f>
        <v>748</v>
      </c>
      <c r="C748" s="293">
        <f>Tabela3[[#This Row],[ANO]]</f>
        <v>2022</v>
      </c>
      <c r="D748" s="293" t="str">
        <f>Tabela3[[#This Row],[SEI]]</f>
        <v>0095745-62.2022.8.16.6000</v>
      </c>
      <c r="E748" s="294" t="str">
        <f>Tabela3[[#This Row],[NOME DO Curso]]</f>
        <v>Formação de Conciliadores e Mediadores Judiciais - 6ª Edição</v>
      </c>
      <c r="F748" s="294">
        <f>Tabela3[[#This Row],[NENHUMA CLASSIFICAÇÃO COPILOT]]</f>
        <v>0</v>
      </c>
      <c r="G748">
        <f>Tabela3[[#This Row],[Capacitação em Direitos Humanos, Gênero, Raça e Etnia; e em Depoimento Especial" - 0148945-13.2024.8.16.6000]]</f>
        <v>0</v>
      </c>
      <c r="H748">
        <f>Tabela3[[#This Row],[Justiça Restaurativa - 0148919-15.2024.8.16.6000]]</f>
        <v>0</v>
      </c>
      <c r="I748">
        <f>Tabela3[[#This Row],[Capacitação de Facilitadores 0148959-94.2024.8.16.6000]]</f>
        <v>0</v>
      </c>
      <c r="J748">
        <f>Tabela3[[#This Row],[Acessibilidade e Inclusão - 0148938-21.2024.8.16.6000]]</f>
        <v>0</v>
      </c>
      <c r="K748">
        <f>Tabela3[[#This Row],[Política de Prevenção e Enfrentamento do Assédio Moral, do Assédio Sexual e da Discriminação.0148908-83.2024.8.16.6000]]</f>
        <v>0</v>
      </c>
      <c r="L748">
        <f>Tabela3[[#This Row],[SOCIOAMBIENTAL]]</f>
        <v>0</v>
      </c>
      <c r="M748">
        <f>Tabela3[[#This Row],[SUSTENTABILIDADE
https://portal.tjpr.jus.br/portletforms/frm.do?idFormulario=7430
0017859-16.2024.8.16.6000]]</f>
        <v>0</v>
      </c>
      <c r="N748">
        <f>Tabela3[[#This Row],[CURSO PARA MAGISTRADOS]]</f>
        <v>0</v>
      </c>
      <c r="O748">
        <f>Tabela3[[#This Row],[LIVRO DE REGISTRO]]</f>
        <v>0</v>
      </c>
      <c r="P748">
        <f>Tabela3[[#This Row],[DATA DO ULTIMO REGISTRO]]</f>
        <v>0</v>
      </c>
      <c r="Q748">
        <f>Tabela3[[#This Row],[REG DE INSTRUTORES2]]</f>
        <v>0</v>
      </c>
      <c r="R748">
        <f>Tabela3[[#This Row],[REGISTRO DE INSTRUTORES NO SEI]]</f>
        <v>0</v>
      </c>
      <c r="S748">
        <f>Tabela3[[#This Row],[2021]]</f>
        <v>0</v>
      </c>
      <c r="T748">
        <f>Tabela3[[#This Row],[2022]]</f>
        <v>0</v>
      </c>
      <c r="U748">
        <f>Tabela3[[#This Row],[2023]]</f>
        <v>0</v>
      </c>
      <c r="V748">
        <f>Tabela3[[#This Row],[REGISTRO NO SEI/2024]]</f>
        <v>0</v>
      </c>
      <c r="W748">
        <f>Tabela3[[#This Row],[2024]]</f>
        <v>0</v>
      </c>
      <c r="X748">
        <f>Tabela3[[#This Row],[REGISTRO NO SEI/2025]]</f>
        <v>0</v>
      </c>
      <c r="Y748">
        <f>Tabela3[[#This Row],[TOTAL CERTIFICADOS EMITIDOS/2025]]</f>
        <v>0</v>
      </c>
      <c r="Z748">
        <f>Tabela3[[#This Row],[1º trim/2025]]</f>
        <v>0</v>
      </c>
      <c r="AA748">
        <f>Tabela3[[#This Row],[2º trim/2025]]</f>
        <v>0</v>
      </c>
      <c r="AB748">
        <f>Tabela3[[#This Row],[3º trim/2025]]</f>
        <v>0</v>
      </c>
      <c r="AC748">
        <f>Tabela3[[#This Row],[4º trim/2025]]</f>
        <v>0</v>
      </c>
    </row>
    <row r="749" spans="1:29" x14ac:dyDescent="0.25">
      <c r="A749" s="293">
        <f>Tabela3[[#This Row],[MODALIDADE]]</f>
        <v>0</v>
      </c>
      <c r="B749" s="293">
        <f>Tabela3[[#This Row],[ID DA PLANILHA]]</f>
        <v>749</v>
      </c>
      <c r="C749" s="293">
        <f>Tabela3[[#This Row],[ANO]]</f>
        <v>2022</v>
      </c>
      <c r="D749" s="293" t="str">
        <f>Tabela3[[#This Row],[SEI]]</f>
        <v>0095945-06.2021.8.16.6000</v>
      </c>
      <c r="E749" s="294" t="str">
        <f>Tabela3[[#This Row],[NOME DO Curso]]</f>
        <v>Finanças Públicas e Responsabilidade Fiscal em Tempos de Crise (on-line)</v>
      </c>
      <c r="F749" s="294">
        <f>Tabela3[[#This Row],[NENHUMA CLASSIFICAÇÃO COPILOT]]</f>
        <v>0</v>
      </c>
      <c r="G749">
        <f>Tabela3[[#This Row],[Capacitação em Direitos Humanos, Gênero, Raça e Etnia; e em Depoimento Especial" - 0148945-13.2024.8.16.6000]]</f>
        <v>0</v>
      </c>
      <c r="H749">
        <f>Tabela3[[#This Row],[Justiça Restaurativa - 0148919-15.2024.8.16.6000]]</f>
        <v>0</v>
      </c>
      <c r="I749">
        <f>Tabela3[[#This Row],[Capacitação de Facilitadores 0148959-94.2024.8.16.6000]]</f>
        <v>0</v>
      </c>
      <c r="J749">
        <f>Tabela3[[#This Row],[Acessibilidade e Inclusão - 0148938-21.2024.8.16.6000]]</f>
        <v>0</v>
      </c>
      <c r="K749">
        <f>Tabela3[[#This Row],[Política de Prevenção e Enfrentamento do Assédio Moral, do Assédio Sexual e da Discriminação.0148908-83.2024.8.16.6000]]</f>
        <v>0</v>
      </c>
      <c r="L749">
        <f>Tabela3[[#This Row],[SOCIOAMBIENTAL]]</f>
        <v>0</v>
      </c>
      <c r="M749">
        <f>Tabela3[[#This Row],[SUSTENTABILIDADE
https://portal.tjpr.jus.br/portletforms/frm.do?idFormulario=7430
0017859-16.2024.8.16.6000]]</f>
        <v>0</v>
      </c>
      <c r="N749">
        <f>Tabela3[[#This Row],[CURSO PARA MAGISTRADOS]]</f>
        <v>0</v>
      </c>
      <c r="O749" t="str">
        <f>Tabela3[[#This Row],[LIVRO DE REGISTRO]]</f>
        <v>2 - IN COMPANY</v>
      </c>
      <c r="P749">
        <f>Tabela3[[#This Row],[DATA DO ULTIMO REGISTRO]]</f>
        <v>44872</v>
      </c>
      <c r="Q749">
        <f>Tabela3[[#This Row],[REG DE INSTRUTORES2]]</f>
        <v>0</v>
      </c>
      <c r="R749">
        <f>Tabela3[[#This Row],[REGISTRO DE INSTRUTORES NO SEI]]</f>
        <v>0</v>
      </c>
      <c r="S749">
        <f>Tabela3[[#This Row],[2021]]</f>
        <v>0</v>
      </c>
      <c r="T749">
        <f>Tabela3[[#This Row],[2022]]</f>
        <v>25</v>
      </c>
      <c r="U749" t="e">
        <f>Tabela3[[#This Row],[2023]]</f>
        <v>#VALUE!</v>
      </c>
      <c r="V749">
        <f>Tabela3[[#This Row],[REGISTRO NO SEI/2024]]</f>
        <v>0</v>
      </c>
      <c r="W749">
        <f>Tabela3[[#This Row],[2024]]</f>
        <v>0</v>
      </c>
      <c r="X749">
        <f>Tabela3[[#This Row],[REGISTRO NO SEI/2025]]</f>
        <v>0</v>
      </c>
      <c r="Y749">
        <f>Tabela3[[#This Row],[TOTAL CERTIFICADOS EMITIDOS/2025]]</f>
        <v>0</v>
      </c>
      <c r="Z749">
        <f>Tabela3[[#This Row],[1º trim/2025]]</f>
        <v>0</v>
      </c>
      <c r="AA749">
        <f>Tabela3[[#This Row],[2º trim/2025]]</f>
        <v>0</v>
      </c>
      <c r="AB749">
        <f>Tabela3[[#This Row],[3º trim/2025]]</f>
        <v>0</v>
      </c>
      <c r="AC749">
        <f>Tabela3[[#This Row],[4º trim/2025]]</f>
        <v>0</v>
      </c>
    </row>
    <row r="750" spans="1:29" x14ac:dyDescent="0.25">
      <c r="A750" s="293">
        <f>Tabela3[[#This Row],[MODALIDADE]]</f>
        <v>0</v>
      </c>
      <c r="B750" s="293">
        <f>Tabela3[[#This Row],[ID DA PLANILHA]]</f>
        <v>750</v>
      </c>
      <c r="C750" s="293">
        <f>Tabela3[[#This Row],[ANO]]</f>
        <v>2022</v>
      </c>
      <c r="D750" s="293" t="str">
        <f>Tabela3[[#This Row],[SEI]]</f>
        <v>0096004-62.2019.8.16.6000</v>
      </c>
      <c r="E750" s="294" t="str">
        <f>Tabela3[[#This Row],[NOME DO Curso]]</f>
        <v>2022/08 - Brigada - Colorado</v>
      </c>
      <c r="F750" s="294">
        <f>Tabela3[[#This Row],[NENHUMA CLASSIFICAÇÃO COPILOT]]</f>
        <v>0</v>
      </c>
      <c r="G750">
        <f>Tabela3[[#This Row],[Capacitação em Direitos Humanos, Gênero, Raça e Etnia; e em Depoimento Especial" - 0148945-13.2024.8.16.6000]]</f>
        <v>0</v>
      </c>
      <c r="H750">
        <f>Tabela3[[#This Row],[Justiça Restaurativa - 0148919-15.2024.8.16.6000]]</f>
        <v>0</v>
      </c>
      <c r="I750">
        <f>Tabela3[[#This Row],[Capacitação de Facilitadores 0148959-94.2024.8.16.6000]]</f>
        <v>0</v>
      </c>
      <c r="J750">
        <f>Tabela3[[#This Row],[Acessibilidade e Inclusão - 0148938-21.2024.8.16.6000]]</f>
        <v>0</v>
      </c>
      <c r="K750">
        <f>Tabela3[[#This Row],[Política de Prevenção e Enfrentamento do Assédio Moral, do Assédio Sexual e da Discriminação.0148908-83.2024.8.16.6000]]</f>
        <v>0</v>
      </c>
      <c r="L750">
        <f>Tabela3[[#This Row],[SOCIOAMBIENTAL]]</f>
        <v>0</v>
      </c>
      <c r="M750">
        <f>Tabela3[[#This Row],[SUSTENTABILIDADE
https://portal.tjpr.jus.br/portletforms/frm.do?idFormulario=7430
0017859-16.2024.8.16.6000]]</f>
        <v>0</v>
      </c>
      <c r="N750">
        <f>Tabela3[[#This Row],[CURSO PARA MAGISTRADOS]]</f>
        <v>0</v>
      </c>
      <c r="O750">
        <f>Tabela3[[#This Row],[LIVRO DE REGISTRO]]</f>
        <v>0</v>
      </c>
      <c r="P750">
        <f>Tabela3[[#This Row],[DATA DO ULTIMO REGISTRO]]</f>
        <v>45063</v>
      </c>
      <c r="Q750">
        <f>Tabela3[[#This Row],[REG DE INSTRUTORES2]]</f>
        <v>0</v>
      </c>
      <c r="R750">
        <f>Tabela3[[#This Row],[REGISTRO DE INSTRUTORES NO SEI]]</f>
        <v>0</v>
      </c>
      <c r="S750">
        <f>Tabela3[[#This Row],[2021]]</f>
        <v>0</v>
      </c>
      <c r="T750">
        <f>Tabela3[[#This Row],[2022]]</f>
        <v>0</v>
      </c>
      <c r="U750" t="e">
        <f>Tabela3[[#This Row],[2023]]</f>
        <v>#VALUE!</v>
      </c>
      <c r="V750">
        <f>Tabela3[[#This Row],[REGISTRO NO SEI/2024]]</f>
        <v>0</v>
      </c>
      <c r="W750">
        <f>Tabela3[[#This Row],[2024]]</f>
        <v>0</v>
      </c>
      <c r="X750">
        <f>Tabela3[[#This Row],[REGISTRO NO SEI/2025]]</f>
        <v>0</v>
      </c>
      <c r="Y750">
        <f>Tabela3[[#This Row],[TOTAL CERTIFICADOS EMITIDOS/2025]]</f>
        <v>0</v>
      </c>
      <c r="Z750">
        <f>Tabela3[[#This Row],[1º trim/2025]]</f>
        <v>0</v>
      </c>
      <c r="AA750">
        <f>Tabela3[[#This Row],[2º trim/2025]]</f>
        <v>0</v>
      </c>
      <c r="AB750">
        <f>Tabela3[[#This Row],[3º trim/2025]]</f>
        <v>0</v>
      </c>
      <c r="AC750">
        <f>Tabela3[[#This Row],[4º trim/2025]]</f>
        <v>0</v>
      </c>
    </row>
    <row r="751" spans="1:29" x14ac:dyDescent="0.25">
      <c r="A751" s="293">
        <f>Tabela3[[#This Row],[MODALIDADE]]</f>
        <v>0</v>
      </c>
      <c r="B751" s="293">
        <f>Tabela3[[#This Row],[ID DA PLANILHA]]</f>
        <v>751</v>
      </c>
      <c r="C751" s="293">
        <f>Tabela3[[#This Row],[ANO]]</f>
        <v>2022</v>
      </c>
      <c r="D751" s="293" t="str">
        <f>Tabela3[[#This Row],[SEI]]</f>
        <v>0096728-66.2019.8.16.6000</v>
      </c>
      <c r="E751" s="294" t="str">
        <f>Tabela3[[#This Row],[NOME DO Curso]]</f>
        <v>2022/11 - Brigada - Xambrê</v>
      </c>
      <c r="F751" s="294">
        <f>Tabela3[[#This Row],[NENHUMA CLASSIFICAÇÃO COPILOT]]</f>
        <v>0</v>
      </c>
      <c r="G751">
        <f>Tabela3[[#This Row],[Capacitação em Direitos Humanos, Gênero, Raça e Etnia; e em Depoimento Especial" - 0148945-13.2024.8.16.6000]]</f>
        <v>0</v>
      </c>
      <c r="H751">
        <f>Tabela3[[#This Row],[Justiça Restaurativa - 0148919-15.2024.8.16.6000]]</f>
        <v>0</v>
      </c>
      <c r="I751">
        <f>Tabela3[[#This Row],[Capacitação de Facilitadores 0148959-94.2024.8.16.6000]]</f>
        <v>0</v>
      </c>
      <c r="J751">
        <f>Tabela3[[#This Row],[Acessibilidade e Inclusão - 0148938-21.2024.8.16.6000]]</f>
        <v>0</v>
      </c>
      <c r="K751">
        <f>Tabela3[[#This Row],[Política de Prevenção e Enfrentamento do Assédio Moral, do Assédio Sexual e da Discriminação.0148908-83.2024.8.16.6000]]</f>
        <v>0</v>
      </c>
      <c r="L751">
        <f>Tabela3[[#This Row],[SOCIOAMBIENTAL]]</f>
        <v>0</v>
      </c>
      <c r="M751">
        <f>Tabela3[[#This Row],[SUSTENTABILIDADE
https://portal.tjpr.jus.br/portletforms/frm.do?idFormulario=7430
0017859-16.2024.8.16.6000]]</f>
        <v>0</v>
      </c>
      <c r="N751">
        <f>Tabela3[[#This Row],[CURSO PARA MAGISTRADOS]]</f>
        <v>0</v>
      </c>
      <c r="O751">
        <f>Tabela3[[#This Row],[LIVRO DE REGISTRO]]</f>
        <v>0</v>
      </c>
      <c r="P751">
        <f>Tabela3[[#This Row],[DATA DO ULTIMO REGISTRO]]</f>
        <v>44959</v>
      </c>
      <c r="Q751">
        <f>Tabela3[[#This Row],[REG DE INSTRUTORES2]]</f>
        <v>0</v>
      </c>
      <c r="R751">
        <f>Tabela3[[#This Row],[REGISTRO DE INSTRUTORES NO SEI]]</f>
        <v>0</v>
      </c>
      <c r="S751">
        <f>Tabela3[[#This Row],[2021]]</f>
        <v>0</v>
      </c>
      <c r="T751">
        <f>Tabela3[[#This Row],[2022]]</f>
        <v>0</v>
      </c>
      <c r="U751" t="e">
        <f>Tabela3[[#This Row],[2023]]</f>
        <v>#VALUE!</v>
      </c>
      <c r="V751">
        <f>Tabela3[[#This Row],[REGISTRO NO SEI/2024]]</f>
        <v>0</v>
      </c>
      <c r="W751">
        <f>Tabela3[[#This Row],[2024]]</f>
        <v>0</v>
      </c>
      <c r="X751">
        <f>Tabela3[[#This Row],[REGISTRO NO SEI/2025]]</f>
        <v>0</v>
      </c>
      <c r="Y751">
        <f>Tabela3[[#This Row],[TOTAL CERTIFICADOS EMITIDOS/2025]]</f>
        <v>0</v>
      </c>
      <c r="Z751">
        <f>Tabela3[[#This Row],[1º trim/2025]]</f>
        <v>0</v>
      </c>
      <c r="AA751">
        <f>Tabela3[[#This Row],[2º trim/2025]]</f>
        <v>0</v>
      </c>
      <c r="AB751">
        <f>Tabela3[[#This Row],[3º trim/2025]]</f>
        <v>0</v>
      </c>
      <c r="AC751">
        <f>Tabela3[[#This Row],[4º trim/2025]]</f>
        <v>0</v>
      </c>
    </row>
    <row r="752" spans="1:29" x14ac:dyDescent="0.25">
      <c r="A752" s="293">
        <f>Tabela3[[#This Row],[MODALIDADE]]</f>
        <v>0</v>
      </c>
      <c r="B752" s="293">
        <f>Tabela3[[#This Row],[ID DA PLANILHA]]</f>
        <v>752</v>
      </c>
      <c r="C752" s="293">
        <f>Tabela3[[#This Row],[ANO]]</f>
        <v>2022</v>
      </c>
      <c r="D752" s="293" t="str">
        <f>Tabela3[[#This Row],[SEI]]</f>
        <v>0098650-45.2019.8.16.6000</v>
      </c>
      <c r="E752" s="294" t="str">
        <f>Tabela3[[#This Row],[NOME DO Curso]]</f>
        <v>O Sistema de Registro de Preços</v>
      </c>
      <c r="F752" s="294">
        <f>Tabela3[[#This Row],[NENHUMA CLASSIFICAÇÃO COPILOT]]</f>
        <v>0</v>
      </c>
      <c r="G752">
        <f>Tabela3[[#This Row],[Capacitação em Direitos Humanos, Gênero, Raça e Etnia; e em Depoimento Especial" - 0148945-13.2024.8.16.6000]]</f>
        <v>0</v>
      </c>
      <c r="H752">
        <f>Tabela3[[#This Row],[Justiça Restaurativa - 0148919-15.2024.8.16.6000]]</f>
        <v>0</v>
      </c>
      <c r="I752">
        <f>Tabela3[[#This Row],[Capacitação de Facilitadores 0148959-94.2024.8.16.6000]]</f>
        <v>0</v>
      </c>
      <c r="J752">
        <f>Tabela3[[#This Row],[Acessibilidade e Inclusão - 0148938-21.2024.8.16.6000]]</f>
        <v>0</v>
      </c>
      <c r="K752">
        <f>Tabela3[[#This Row],[Política de Prevenção e Enfrentamento do Assédio Moral, do Assédio Sexual e da Discriminação.0148908-83.2024.8.16.6000]]</f>
        <v>0</v>
      </c>
      <c r="L752">
        <f>Tabela3[[#This Row],[SOCIOAMBIENTAL]]</f>
        <v>0</v>
      </c>
      <c r="M752">
        <f>Tabela3[[#This Row],[SUSTENTABILIDADE
https://portal.tjpr.jus.br/portletforms/frm.do?idFormulario=7430
0017859-16.2024.8.16.6000]]</f>
        <v>0</v>
      </c>
      <c r="N752">
        <f>Tabela3[[#This Row],[CURSO PARA MAGISTRADOS]]</f>
        <v>0</v>
      </c>
      <c r="O752">
        <f>Tabela3[[#This Row],[LIVRO DE REGISTRO]]</f>
        <v>0</v>
      </c>
      <c r="P752">
        <f>Tabela3[[#This Row],[DATA DO ULTIMO REGISTRO]]</f>
        <v>0</v>
      </c>
      <c r="Q752">
        <f>Tabela3[[#This Row],[REG DE INSTRUTORES2]]</f>
        <v>0</v>
      </c>
      <c r="R752">
        <f>Tabela3[[#This Row],[REGISTRO DE INSTRUTORES NO SEI]]</f>
        <v>0</v>
      </c>
      <c r="S752">
        <f>Tabela3[[#This Row],[2021]]</f>
        <v>0</v>
      </c>
      <c r="T752">
        <f>Tabela3[[#This Row],[2022]]</f>
        <v>0</v>
      </c>
      <c r="U752" t="e">
        <f>Tabela3[[#This Row],[2023]]</f>
        <v>#VALUE!</v>
      </c>
      <c r="V752">
        <f>Tabela3[[#This Row],[REGISTRO NO SEI/2024]]</f>
        <v>0</v>
      </c>
      <c r="W752">
        <f>Tabela3[[#This Row],[2024]]</f>
        <v>0</v>
      </c>
      <c r="X752">
        <f>Tabela3[[#This Row],[REGISTRO NO SEI/2025]]</f>
        <v>0</v>
      </c>
      <c r="Y752">
        <f>Tabela3[[#This Row],[TOTAL CERTIFICADOS EMITIDOS/2025]]</f>
        <v>0</v>
      </c>
      <c r="Z752">
        <f>Tabela3[[#This Row],[1º trim/2025]]</f>
        <v>0</v>
      </c>
      <c r="AA752">
        <f>Tabela3[[#This Row],[2º trim/2025]]</f>
        <v>0</v>
      </c>
      <c r="AB752">
        <f>Tabela3[[#This Row],[3º trim/2025]]</f>
        <v>0</v>
      </c>
      <c r="AC752">
        <f>Tabela3[[#This Row],[4º trim/2025]]</f>
        <v>0</v>
      </c>
    </row>
    <row r="753" spans="1:29" x14ac:dyDescent="0.25">
      <c r="A753" s="293">
        <f>Tabela3[[#This Row],[MODALIDADE]]</f>
        <v>0</v>
      </c>
      <c r="B753" s="293">
        <f>Tabela3[[#This Row],[ID DA PLANILHA]]</f>
        <v>753</v>
      </c>
      <c r="C753" s="293">
        <f>Tabela3[[#This Row],[ANO]]</f>
        <v>2022</v>
      </c>
      <c r="D753" s="293" t="str">
        <f>Tabela3[[#This Row],[SEI]]</f>
        <v>0098650-45.2019.8.16.6000</v>
      </c>
      <c r="E753" s="294" t="str">
        <f>Tabela3[[#This Row],[NOME DO Curso]]</f>
        <v>O Sistema de Registro de Preços</v>
      </c>
      <c r="F753" s="294">
        <f>Tabela3[[#This Row],[NENHUMA CLASSIFICAÇÃO COPILOT]]</f>
        <v>0</v>
      </c>
      <c r="G753">
        <f>Tabela3[[#This Row],[Capacitação em Direitos Humanos, Gênero, Raça e Etnia; e em Depoimento Especial" - 0148945-13.2024.8.16.6000]]</f>
        <v>0</v>
      </c>
      <c r="H753">
        <f>Tabela3[[#This Row],[Justiça Restaurativa - 0148919-15.2024.8.16.6000]]</f>
        <v>0</v>
      </c>
      <c r="I753">
        <f>Tabela3[[#This Row],[Capacitação de Facilitadores 0148959-94.2024.8.16.6000]]</f>
        <v>0</v>
      </c>
      <c r="J753">
        <f>Tabela3[[#This Row],[Acessibilidade e Inclusão - 0148938-21.2024.8.16.6000]]</f>
        <v>0</v>
      </c>
      <c r="K753">
        <f>Tabela3[[#This Row],[Política de Prevenção e Enfrentamento do Assédio Moral, do Assédio Sexual e da Discriminação.0148908-83.2024.8.16.6000]]</f>
        <v>0</v>
      </c>
      <c r="L753">
        <f>Tabela3[[#This Row],[SOCIOAMBIENTAL]]</f>
        <v>0</v>
      </c>
      <c r="M753">
        <f>Tabela3[[#This Row],[SUSTENTABILIDADE
https://portal.tjpr.jus.br/portletforms/frm.do?idFormulario=7430
0017859-16.2024.8.16.6000]]</f>
        <v>0</v>
      </c>
      <c r="N753">
        <f>Tabela3[[#This Row],[CURSO PARA MAGISTRADOS]]</f>
        <v>0</v>
      </c>
      <c r="O753" t="str">
        <f>Tabela3[[#This Row],[LIVRO DE REGISTRO]]</f>
        <v>2 - IN COMPANY</v>
      </c>
      <c r="P753">
        <f>Tabela3[[#This Row],[DATA DO ULTIMO REGISTRO]]</f>
        <v>44713</v>
      </c>
      <c r="Q753">
        <f>Tabela3[[#This Row],[REG DE INSTRUTORES2]]</f>
        <v>0</v>
      </c>
      <c r="R753">
        <f>Tabela3[[#This Row],[REGISTRO DE INSTRUTORES NO SEI]]</f>
        <v>0</v>
      </c>
      <c r="S753">
        <f>Tabela3[[#This Row],[2021]]</f>
        <v>0</v>
      </c>
      <c r="T753">
        <f>Tabela3[[#This Row],[2022]]</f>
        <v>20</v>
      </c>
      <c r="U753" t="e">
        <f>Tabela3[[#This Row],[2023]]</f>
        <v>#VALUE!</v>
      </c>
      <c r="V753">
        <f>Tabela3[[#This Row],[REGISTRO NO SEI/2024]]</f>
        <v>0</v>
      </c>
      <c r="W753">
        <f>Tabela3[[#This Row],[2024]]</f>
        <v>0</v>
      </c>
      <c r="X753">
        <f>Tabela3[[#This Row],[REGISTRO NO SEI/2025]]</f>
        <v>0</v>
      </c>
      <c r="Y753">
        <f>Tabela3[[#This Row],[TOTAL CERTIFICADOS EMITIDOS/2025]]</f>
        <v>0</v>
      </c>
      <c r="Z753">
        <f>Tabela3[[#This Row],[1º trim/2025]]</f>
        <v>0</v>
      </c>
      <c r="AA753">
        <f>Tabela3[[#This Row],[2º trim/2025]]</f>
        <v>0</v>
      </c>
      <c r="AB753">
        <f>Tabela3[[#This Row],[3º trim/2025]]</f>
        <v>0</v>
      </c>
      <c r="AC753">
        <f>Tabela3[[#This Row],[4º trim/2025]]</f>
        <v>0</v>
      </c>
    </row>
    <row r="754" spans="1:29" x14ac:dyDescent="0.25">
      <c r="A754" s="293">
        <f>Tabela3[[#This Row],[MODALIDADE]]</f>
        <v>0</v>
      </c>
      <c r="B754" s="293">
        <f>Tabela3[[#This Row],[ID DA PLANILHA]]</f>
        <v>754</v>
      </c>
      <c r="C754" s="293">
        <f>Tabela3[[#This Row],[ANO]]</f>
        <v>2022</v>
      </c>
      <c r="D754" s="293" t="str">
        <f>Tabela3[[#This Row],[SEI]]</f>
        <v>0099076-57.2019.8.16.6000</v>
      </c>
      <c r="E754" s="294" t="str">
        <f>Tabela3[[#This Row],[NOME DO Curso]]</f>
        <v>Avaliação de Desempenho por Competências</v>
      </c>
      <c r="F754" s="294">
        <f>Tabela3[[#This Row],[NENHUMA CLASSIFICAÇÃO COPILOT]]</f>
        <v>0</v>
      </c>
      <c r="G754">
        <f>Tabela3[[#This Row],[Capacitação em Direitos Humanos, Gênero, Raça e Etnia; e em Depoimento Especial" - 0148945-13.2024.8.16.6000]]</f>
        <v>0</v>
      </c>
      <c r="H754">
        <f>Tabela3[[#This Row],[Justiça Restaurativa - 0148919-15.2024.8.16.6000]]</f>
        <v>0</v>
      </c>
      <c r="I754">
        <f>Tabela3[[#This Row],[Capacitação de Facilitadores 0148959-94.2024.8.16.6000]]</f>
        <v>0</v>
      </c>
      <c r="J754">
        <f>Tabela3[[#This Row],[Acessibilidade e Inclusão - 0148938-21.2024.8.16.6000]]</f>
        <v>0</v>
      </c>
      <c r="K754">
        <f>Tabela3[[#This Row],[Política de Prevenção e Enfrentamento do Assédio Moral, do Assédio Sexual e da Discriminação.0148908-83.2024.8.16.6000]]</f>
        <v>0</v>
      </c>
      <c r="L754">
        <f>Tabela3[[#This Row],[SOCIOAMBIENTAL]]</f>
        <v>0</v>
      </c>
      <c r="M754">
        <f>Tabela3[[#This Row],[SUSTENTABILIDADE
https://portal.tjpr.jus.br/portletforms/frm.do?idFormulario=7430
0017859-16.2024.8.16.6000]]</f>
        <v>0</v>
      </c>
      <c r="N754">
        <f>Tabela3[[#This Row],[CURSO PARA MAGISTRADOS]]</f>
        <v>0</v>
      </c>
      <c r="O754" t="str">
        <f>Tabela3[[#This Row],[LIVRO DE REGISTRO]]</f>
        <v>2 - IN COMPANY</v>
      </c>
      <c r="P754">
        <f>Tabela3[[#This Row],[DATA DO ULTIMO REGISTRO]]</f>
        <v>44715</v>
      </c>
      <c r="Q754">
        <f>Tabela3[[#This Row],[REG DE INSTRUTORES2]]</f>
        <v>0</v>
      </c>
      <c r="R754">
        <f>Tabela3[[#This Row],[REGISTRO DE INSTRUTORES NO SEI]]</f>
        <v>0</v>
      </c>
      <c r="S754">
        <f>Tabela3[[#This Row],[2021]]</f>
        <v>0</v>
      </c>
      <c r="T754">
        <f>Tabela3[[#This Row],[2022]]</f>
        <v>20</v>
      </c>
      <c r="U754" t="e">
        <f>Tabela3[[#This Row],[2023]]</f>
        <v>#VALUE!</v>
      </c>
      <c r="V754">
        <f>Tabela3[[#This Row],[REGISTRO NO SEI/2024]]</f>
        <v>0</v>
      </c>
      <c r="W754">
        <f>Tabela3[[#This Row],[2024]]</f>
        <v>0</v>
      </c>
      <c r="X754">
        <f>Tabela3[[#This Row],[REGISTRO NO SEI/2025]]</f>
        <v>0</v>
      </c>
      <c r="Y754">
        <f>Tabela3[[#This Row],[TOTAL CERTIFICADOS EMITIDOS/2025]]</f>
        <v>0</v>
      </c>
      <c r="Z754">
        <f>Tabela3[[#This Row],[1º trim/2025]]</f>
        <v>0</v>
      </c>
      <c r="AA754">
        <f>Tabela3[[#This Row],[2º trim/2025]]</f>
        <v>0</v>
      </c>
      <c r="AB754">
        <f>Tabela3[[#This Row],[3º trim/2025]]</f>
        <v>0</v>
      </c>
      <c r="AC754">
        <f>Tabela3[[#This Row],[4º trim/2025]]</f>
        <v>0</v>
      </c>
    </row>
    <row r="755" spans="1:29" x14ac:dyDescent="0.25">
      <c r="A755" s="293">
        <f>Tabela3[[#This Row],[MODALIDADE]]</f>
        <v>0</v>
      </c>
      <c r="B755" s="293">
        <f>Tabela3[[#This Row],[ID DA PLANILHA]]</f>
        <v>755</v>
      </c>
      <c r="C755" s="293">
        <f>Tabela3[[#This Row],[ANO]]</f>
        <v>2022</v>
      </c>
      <c r="D755" s="293" t="str">
        <f>Tabela3[[#This Row],[SEI]]</f>
        <v>0099101-70.2019.8.16.6000</v>
      </c>
      <c r="E755" s="294" t="str">
        <f>Tabela3[[#This Row],[NOME DO Curso]]</f>
        <v>Gestão e Mapeamento de Processos Aplicados ao Setor Público</v>
      </c>
      <c r="F755" s="294">
        <f>Tabela3[[#This Row],[NENHUMA CLASSIFICAÇÃO COPILOT]]</f>
        <v>0</v>
      </c>
      <c r="G755">
        <f>Tabela3[[#This Row],[Capacitação em Direitos Humanos, Gênero, Raça e Etnia; e em Depoimento Especial" - 0148945-13.2024.8.16.6000]]</f>
        <v>0</v>
      </c>
      <c r="H755">
        <f>Tabela3[[#This Row],[Justiça Restaurativa - 0148919-15.2024.8.16.6000]]</f>
        <v>0</v>
      </c>
      <c r="I755">
        <f>Tabela3[[#This Row],[Capacitação de Facilitadores 0148959-94.2024.8.16.6000]]</f>
        <v>0</v>
      </c>
      <c r="J755">
        <f>Tabela3[[#This Row],[Acessibilidade e Inclusão - 0148938-21.2024.8.16.6000]]</f>
        <v>0</v>
      </c>
      <c r="K755">
        <f>Tabela3[[#This Row],[Política de Prevenção e Enfrentamento do Assédio Moral, do Assédio Sexual e da Discriminação.0148908-83.2024.8.16.6000]]</f>
        <v>0</v>
      </c>
      <c r="L755">
        <f>Tabela3[[#This Row],[SOCIOAMBIENTAL]]</f>
        <v>0</v>
      </c>
      <c r="M755">
        <f>Tabela3[[#This Row],[SUSTENTABILIDADE
https://portal.tjpr.jus.br/portletforms/frm.do?idFormulario=7430
0017859-16.2024.8.16.6000]]</f>
        <v>0</v>
      </c>
      <c r="N755">
        <f>Tabela3[[#This Row],[CURSO PARA MAGISTRADOS]]</f>
        <v>0</v>
      </c>
      <c r="O755" t="str">
        <f>Tabela3[[#This Row],[LIVRO DE REGISTRO]]</f>
        <v>2 - IN COMPANY</v>
      </c>
      <c r="P755">
        <f>Tabela3[[#This Row],[DATA DO ULTIMO REGISTRO]]</f>
        <v>44713</v>
      </c>
      <c r="Q755">
        <f>Tabela3[[#This Row],[REG DE INSTRUTORES2]]</f>
        <v>0</v>
      </c>
      <c r="R755">
        <f>Tabela3[[#This Row],[REGISTRO DE INSTRUTORES NO SEI]]</f>
        <v>0</v>
      </c>
      <c r="S755">
        <f>Tabela3[[#This Row],[2021]]</f>
        <v>0</v>
      </c>
      <c r="T755">
        <f>Tabela3[[#This Row],[2022]]</f>
        <v>20</v>
      </c>
      <c r="U755" t="e">
        <f>Tabela3[[#This Row],[2023]]</f>
        <v>#VALUE!</v>
      </c>
      <c r="V755">
        <f>Tabela3[[#This Row],[REGISTRO NO SEI/2024]]</f>
        <v>0</v>
      </c>
      <c r="W755">
        <f>Tabela3[[#This Row],[2024]]</f>
        <v>0</v>
      </c>
      <c r="X755">
        <f>Tabela3[[#This Row],[REGISTRO NO SEI/2025]]</f>
        <v>0</v>
      </c>
      <c r="Y755">
        <f>Tabela3[[#This Row],[TOTAL CERTIFICADOS EMITIDOS/2025]]</f>
        <v>0</v>
      </c>
      <c r="Z755">
        <f>Tabela3[[#This Row],[1º trim/2025]]</f>
        <v>0</v>
      </c>
      <c r="AA755">
        <f>Tabela3[[#This Row],[2º trim/2025]]</f>
        <v>0</v>
      </c>
      <c r="AB755">
        <f>Tabela3[[#This Row],[3º trim/2025]]</f>
        <v>0</v>
      </c>
      <c r="AC755">
        <f>Tabela3[[#This Row],[4º trim/2025]]</f>
        <v>0</v>
      </c>
    </row>
    <row r="756" spans="1:29" x14ac:dyDescent="0.25">
      <c r="A756" s="293">
        <f>Tabela3[[#This Row],[MODALIDADE]]</f>
        <v>0</v>
      </c>
      <c r="B756" s="293">
        <f>Tabela3[[#This Row],[ID DA PLANILHA]]</f>
        <v>756</v>
      </c>
      <c r="C756" s="293">
        <f>Tabela3[[#This Row],[ANO]]</f>
        <v>2022</v>
      </c>
      <c r="D756" s="293" t="str">
        <f>Tabela3[[#This Row],[SEI]]</f>
        <v>0099605-08.2021.8.16.6000</v>
      </c>
      <c r="E756" s="294" t="str">
        <f>Tabela3[[#This Row],[NOME DO Curso]]</f>
        <v>Saúde Mental: Um olhar atento aos profissionais do TJPR</v>
      </c>
      <c r="F756" s="294">
        <f>Tabela3[[#This Row],[NENHUMA CLASSIFICAÇÃO COPILOT]]</f>
        <v>0</v>
      </c>
      <c r="G756">
        <f>Tabela3[[#This Row],[Capacitação em Direitos Humanos, Gênero, Raça e Etnia; e em Depoimento Especial" - 0148945-13.2024.8.16.6000]]</f>
        <v>0</v>
      </c>
      <c r="H756">
        <f>Tabela3[[#This Row],[Justiça Restaurativa - 0148919-15.2024.8.16.6000]]</f>
        <v>0</v>
      </c>
      <c r="I756">
        <f>Tabela3[[#This Row],[Capacitação de Facilitadores 0148959-94.2024.8.16.6000]]</f>
        <v>0</v>
      </c>
      <c r="J756">
        <f>Tabela3[[#This Row],[Acessibilidade e Inclusão - 0148938-21.2024.8.16.6000]]</f>
        <v>0</v>
      </c>
      <c r="K756">
        <f>Tabela3[[#This Row],[Política de Prevenção e Enfrentamento do Assédio Moral, do Assédio Sexual e da Discriminação.0148908-83.2024.8.16.6000]]</f>
        <v>0</v>
      </c>
      <c r="L756">
        <f>Tabela3[[#This Row],[SOCIOAMBIENTAL]]</f>
        <v>0</v>
      </c>
      <c r="M756">
        <f>Tabela3[[#This Row],[SUSTENTABILIDADE
https://portal.tjpr.jus.br/portletforms/frm.do?idFormulario=7430
0017859-16.2024.8.16.6000]]</f>
        <v>0</v>
      </c>
      <c r="N756">
        <f>Tabela3[[#This Row],[CURSO PARA MAGISTRADOS]]</f>
        <v>0</v>
      </c>
      <c r="O756">
        <f>Tabela3[[#This Row],[LIVRO DE REGISTRO]]</f>
        <v>0</v>
      </c>
      <c r="P756">
        <f>Tabela3[[#This Row],[DATA DO ULTIMO REGISTRO]]</f>
        <v>44536</v>
      </c>
      <c r="Q756">
        <f>Tabela3[[#This Row],[REG DE INSTRUTORES2]]</f>
        <v>0</v>
      </c>
      <c r="R756">
        <f>Tabela3[[#This Row],[REGISTRO DE INSTRUTORES NO SEI]]</f>
        <v>0</v>
      </c>
      <c r="S756">
        <f>Tabela3[[#This Row],[2021]]</f>
        <v>0</v>
      </c>
      <c r="T756">
        <f>Tabela3[[#This Row],[2022]]</f>
        <v>0</v>
      </c>
      <c r="U756">
        <f>Tabela3[[#This Row],[2023]]</f>
        <v>0</v>
      </c>
      <c r="V756">
        <f>Tabela3[[#This Row],[REGISTRO NO SEI/2024]]</f>
        <v>0</v>
      </c>
      <c r="W756">
        <f>Tabela3[[#This Row],[2024]]</f>
        <v>0</v>
      </c>
      <c r="X756">
        <f>Tabela3[[#This Row],[REGISTRO NO SEI/2025]]</f>
        <v>0</v>
      </c>
      <c r="Y756">
        <f>Tabela3[[#This Row],[TOTAL CERTIFICADOS EMITIDOS/2025]]</f>
        <v>0</v>
      </c>
      <c r="Z756">
        <f>Tabela3[[#This Row],[1º trim/2025]]</f>
        <v>0</v>
      </c>
      <c r="AA756">
        <f>Tabela3[[#This Row],[2º trim/2025]]</f>
        <v>0</v>
      </c>
      <c r="AB756">
        <f>Tabela3[[#This Row],[3º trim/2025]]</f>
        <v>0</v>
      </c>
      <c r="AC756">
        <f>Tabela3[[#This Row],[4º trim/2025]]</f>
        <v>0</v>
      </c>
    </row>
    <row r="757" spans="1:29" x14ac:dyDescent="0.25">
      <c r="A757" s="293">
        <f>Tabela3[[#This Row],[MODALIDADE]]</f>
        <v>0</v>
      </c>
      <c r="B757" s="293">
        <f>Tabela3[[#This Row],[ID DA PLANILHA]]</f>
        <v>757</v>
      </c>
      <c r="C757" s="293">
        <f>Tabela3[[#This Row],[ANO]]</f>
        <v>2022</v>
      </c>
      <c r="D757" s="293" t="str">
        <f>Tabela3[[#This Row],[SEI]]</f>
        <v>0101063-26.2022.8.16.6000</v>
      </c>
      <c r="E757" s="294" t="str">
        <f>Tabela3[[#This Row],[NOME DO Curso]]</f>
        <v>Prevenção e Enfrentamento ao Assédio Moral, Assédio Sexual e Discriminação</v>
      </c>
      <c r="F757" s="294">
        <f>Tabela3[[#This Row],[NENHUMA CLASSIFICAÇÃO COPILOT]]</f>
        <v>0</v>
      </c>
      <c r="G757">
        <f>Tabela3[[#This Row],[Capacitação em Direitos Humanos, Gênero, Raça e Etnia; e em Depoimento Especial" - 0148945-13.2024.8.16.6000]]</f>
        <v>0</v>
      </c>
      <c r="H757">
        <f>Tabela3[[#This Row],[Justiça Restaurativa - 0148919-15.2024.8.16.6000]]</f>
        <v>0</v>
      </c>
      <c r="I757">
        <f>Tabela3[[#This Row],[Capacitação de Facilitadores 0148959-94.2024.8.16.6000]]</f>
        <v>0</v>
      </c>
      <c r="J757">
        <f>Tabela3[[#This Row],[Acessibilidade e Inclusão - 0148938-21.2024.8.16.6000]]</f>
        <v>0</v>
      </c>
      <c r="K757">
        <f>Tabela3[[#This Row],[Política de Prevenção e Enfrentamento do Assédio Moral, do Assédio Sexual e da Discriminação.0148908-83.2024.8.16.6000]]</f>
        <v>0</v>
      </c>
      <c r="L757">
        <f>Tabela3[[#This Row],[SOCIOAMBIENTAL]]</f>
        <v>0</v>
      </c>
      <c r="M757" t="str">
        <f>Tabela3[[#This Row],[SUSTENTABILIDADE
https://portal.tjpr.jus.br/portletforms/frm.do?idFormulario=7430
0017859-16.2024.8.16.6000]]</f>
        <v>Equidade e diversidade</v>
      </c>
      <c r="N757">
        <f>Tabela3[[#This Row],[CURSO PARA MAGISTRADOS]]</f>
        <v>0</v>
      </c>
      <c r="O757">
        <f>Tabela3[[#This Row],[LIVRO DE REGISTRO]]</f>
        <v>0</v>
      </c>
      <c r="P757">
        <f>Tabela3[[#This Row],[DATA DO ULTIMO REGISTRO]]</f>
        <v>45346</v>
      </c>
      <c r="Q757">
        <f>Tabela3[[#This Row],[REG DE INSTRUTORES2]]</f>
        <v>0</v>
      </c>
      <c r="R757">
        <f>Tabela3[[#This Row],[REGISTRO DE INSTRUTORES NO SEI]]</f>
        <v>0</v>
      </c>
      <c r="S757">
        <f>Tabela3[[#This Row],[2021]]</f>
        <v>0</v>
      </c>
      <c r="T757">
        <f>Tabela3[[#This Row],[2022]]</f>
        <v>758</v>
      </c>
      <c r="U757">
        <f>Tabela3[[#This Row],[2023]]</f>
        <v>6</v>
      </c>
      <c r="V757">
        <f>Tabela3[[#This Row],[REGISTRO NO SEI/2024]]</f>
        <v>0</v>
      </c>
      <c r="W757">
        <f>Tabela3[[#This Row],[2024]]</f>
        <v>0</v>
      </c>
      <c r="X757">
        <f>Tabela3[[#This Row],[REGISTRO NO SEI/2025]]</f>
        <v>0</v>
      </c>
      <c r="Y757">
        <f>Tabela3[[#This Row],[TOTAL CERTIFICADOS EMITIDOS/2025]]</f>
        <v>0</v>
      </c>
      <c r="Z757">
        <f>Tabela3[[#This Row],[1º trim/2025]]</f>
        <v>0</v>
      </c>
      <c r="AA757">
        <f>Tabela3[[#This Row],[2º trim/2025]]</f>
        <v>0</v>
      </c>
      <c r="AB757">
        <f>Tabela3[[#This Row],[3º trim/2025]]</f>
        <v>0</v>
      </c>
      <c r="AC757">
        <f>Tabela3[[#This Row],[4º trim/2025]]</f>
        <v>0</v>
      </c>
    </row>
    <row r="758" spans="1:29" x14ac:dyDescent="0.25">
      <c r="A758" s="293">
        <f>Tabela3[[#This Row],[MODALIDADE]]</f>
        <v>0</v>
      </c>
      <c r="B758" s="293">
        <f>Tabela3[[#This Row],[ID DA PLANILHA]]</f>
        <v>758</v>
      </c>
      <c r="C758" s="293">
        <f>Tabela3[[#This Row],[ANO]]</f>
        <v>2022</v>
      </c>
      <c r="D758" s="293" t="str">
        <f>Tabela3[[#This Row],[SEI]]</f>
        <v>0101171-55.2022.8.16.6000</v>
      </c>
      <c r="E758" s="294" t="str">
        <f>Tabela3[[#This Row],[NOME DO Curso]]</f>
        <v>Demandas Repetitivas e Grandes Litigantes</v>
      </c>
      <c r="F758" s="294">
        <f>Tabela3[[#This Row],[NENHUMA CLASSIFICAÇÃO COPILOT]]</f>
        <v>0</v>
      </c>
      <c r="G758">
        <f>Tabela3[[#This Row],[Capacitação em Direitos Humanos, Gênero, Raça e Etnia; e em Depoimento Especial" - 0148945-13.2024.8.16.6000]]</f>
        <v>0</v>
      </c>
      <c r="H758">
        <f>Tabela3[[#This Row],[Justiça Restaurativa - 0148919-15.2024.8.16.6000]]</f>
        <v>0</v>
      </c>
      <c r="I758">
        <f>Tabela3[[#This Row],[Capacitação de Facilitadores 0148959-94.2024.8.16.6000]]</f>
        <v>0</v>
      </c>
      <c r="J758">
        <f>Tabela3[[#This Row],[Acessibilidade e Inclusão - 0148938-21.2024.8.16.6000]]</f>
        <v>0</v>
      </c>
      <c r="K758">
        <f>Tabela3[[#This Row],[Política de Prevenção e Enfrentamento do Assédio Moral, do Assédio Sexual e da Discriminação.0148908-83.2024.8.16.6000]]</f>
        <v>0</v>
      </c>
      <c r="L758">
        <f>Tabela3[[#This Row],[SOCIOAMBIENTAL]]</f>
        <v>0</v>
      </c>
      <c r="M758">
        <f>Tabela3[[#This Row],[SUSTENTABILIDADE
https://portal.tjpr.jus.br/portletforms/frm.do?idFormulario=7430
0017859-16.2024.8.16.6000]]</f>
        <v>0</v>
      </c>
      <c r="N758">
        <f>Tabela3[[#This Row],[CURSO PARA MAGISTRADOS]]</f>
        <v>0</v>
      </c>
      <c r="O758">
        <f>Tabela3[[#This Row],[LIVRO DE REGISTRO]]</f>
        <v>0</v>
      </c>
      <c r="P758">
        <f>Tabela3[[#This Row],[DATA DO ULTIMO REGISTRO]]</f>
        <v>44926</v>
      </c>
      <c r="Q758">
        <f>Tabela3[[#This Row],[REG DE INSTRUTORES2]]</f>
        <v>0</v>
      </c>
      <c r="R758">
        <f>Tabela3[[#This Row],[REGISTRO DE INSTRUTORES NO SEI]]</f>
        <v>0</v>
      </c>
      <c r="S758">
        <f>Tabela3[[#This Row],[2021]]</f>
        <v>0</v>
      </c>
      <c r="T758">
        <f>Tabela3[[#This Row],[2022]]</f>
        <v>27</v>
      </c>
      <c r="U758">
        <f>Tabela3[[#This Row],[2023]]</f>
        <v>0</v>
      </c>
      <c r="V758">
        <f>Tabela3[[#This Row],[REGISTRO NO SEI/2024]]</f>
        <v>0</v>
      </c>
      <c r="W758">
        <f>Tabela3[[#This Row],[2024]]</f>
        <v>0</v>
      </c>
      <c r="X758">
        <f>Tabela3[[#This Row],[REGISTRO NO SEI/2025]]</f>
        <v>0</v>
      </c>
      <c r="Y758">
        <f>Tabela3[[#This Row],[TOTAL CERTIFICADOS EMITIDOS/2025]]</f>
        <v>0</v>
      </c>
      <c r="Z758">
        <f>Tabela3[[#This Row],[1º trim/2025]]</f>
        <v>0</v>
      </c>
      <c r="AA758">
        <f>Tabela3[[#This Row],[2º trim/2025]]</f>
        <v>0</v>
      </c>
      <c r="AB758">
        <f>Tabela3[[#This Row],[3º trim/2025]]</f>
        <v>0</v>
      </c>
      <c r="AC758">
        <f>Tabela3[[#This Row],[4º trim/2025]]</f>
        <v>0</v>
      </c>
    </row>
    <row r="759" spans="1:29" ht="30" x14ac:dyDescent="0.25">
      <c r="A759" s="293">
        <f>Tabela3[[#This Row],[MODALIDADE]]</f>
        <v>0</v>
      </c>
      <c r="B759" s="293">
        <f>Tabela3[[#This Row],[ID DA PLANILHA]]</f>
        <v>759</v>
      </c>
      <c r="C759" s="293">
        <f>Tabela3[[#This Row],[ANO]]</f>
        <v>2022</v>
      </c>
      <c r="D759" s="293" t="str">
        <f>Tabela3[[#This Row],[SEI]]</f>
        <v>0101502-71.2021.8.16.6000</v>
      </c>
      <c r="E759" s="294" t="str">
        <f>Tabela3[[#This Row],[NOME DO Curso]]</f>
        <v>live A Nova Política Nacional sobre Drogas e os desafios na gestão dos ativos apreendidos do crime organizado no Brasil</v>
      </c>
      <c r="F759" s="294">
        <f>Tabela3[[#This Row],[NENHUMA CLASSIFICAÇÃO COPILOT]]</f>
        <v>0</v>
      </c>
      <c r="G759">
        <f>Tabela3[[#This Row],[Capacitação em Direitos Humanos, Gênero, Raça e Etnia; e em Depoimento Especial" - 0148945-13.2024.8.16.6000]]</f>
        <v>0</v>
      </c>
      <c r="H759">
        <f>Tabela3[[#This Row],[Justiça Restaurativa - 0148919-15.2024.8.16.6000]]</f>
        <v>0</v>
      </c>
      <c r="I759">
        <f>Tabela3[[#This Row],[Capacitação de Facilitadores 0148959-94.2024.8.16.6000]]</f>
        <v>0</v>
      </c>
      <c r="J759">
        <f>Tabela3[[#This Row],[Acessibilidade e Inclusão - 0148938-21.2024.8.16.6000]]</f>
        <v>0</v>
      </c>
      <c r="K759">
        <f>Tabela3[[#This Row],[Política de Prevenção e Enfrentamento do Assédio Moral, do Assédio Sexual e da Discriminação.0148908-83.2024.8.16.6000]]</f>
        <v>0</v>
      </c>
      <c r="L759">
        <f>Tabela3[[#This Row],[SOCIOAMBIENTAL]]</f>
        <v>0</v>
      </c>
      <c r="M759">
        <f>Tabela3[[#This Row],[SUSTENTABILIDADE
https://portal.tjpr.jus.br/portletforms/frm.do?idFormulario=7430
0017859-16.2024.8.16.6000]]</f>
        <v>0</v>
      </c>
      <c r="N759">
        <f>Tabela3[[#This Row],[CURSO PARA MAGISTRADOS]]</f>
        <v>0</v>
      </c>
      <c r="O759">
        <f>Tabela3[[#This Row],[LIVRO DE REGISTRO]]</f>
        <v>0</v>
      </c>
      <c r="P759">
        <f>Tabela3[[#This Row],[DATA DO ULTIMO REGISTRO]]</f>
        <v>44575</v>
      </c>
      <c r="Q759">
        <f>Tabela3[[#This Row],[REG DE INSTRUTORES2]]</f>
        <v>0</v>
      </c>
      <c r="R759">
        <f>Tabela3[[#This Row],[REGISTRO DE INSTRUTORES NO SEI]]</f>
        <v>0</v>
      </c>
      <c r="S759">
        <f>Tabela3[[#This Row],[2021]]</f>
        <v>0</v>
      </c>
      <c r="T759">
        <f>Tabela3[[#This Row],[2022]]</f>
        <v>31</v>
      </c>
      <c r="U759">
        <f>Tabela3[[#This Row],[2023]]</f>
        <v>0</v>
      </c>
      <c r="V759">
        <f>Tabela3[[#This Row],[REGISTRO NO SEI/2024]]</f>
        <v>0</v>
      </c>
      <c r="W759">
        <f>Tabela3[[#This Row],[2024]]</f>
        <v>0</v>
      </c>
      <c r="X759">
        <f>Tabela3[[#This Row],[REGISTRO NO SEI/2025]]</f>
        <v>0</v>
      </c>
      <c r="Y759">
        <f>Tabela3[[#This Row],[TOTAL CERTIFICADOS EMITIDOS/2025]]</f>
        <v>0</v>
      </c>
      <c r="Z759">
        <f>Tabela3[[#This Row],[1º trim/2025]]</f>
        <v>0</v>
      </c>
      <c r="AA759">
        <f>Tabela3[[#This Row],[2º trim/2025]]</f>
        <v>0</v>
      </c>
      <c r="AB759">
        <f>Tabela3[[#This Row],[3º trim/2025]]</f>
        <v>0</v>
      </c>
      <c r="AC759">
        <f>Tabela3[[#This Row],[4º trim/2025]]</f>
        <v>0</v>
      </c>
    </row>
    <row r="760" spans="1:29" ht="30" x14ac:dyDescent="0.25">
      <c r="A760" s="293">
        <f>Tabela3[[#This Row],[MODALIDADE]]</f>
        <v>0</v>
      </c>
      <c r="B760" s="293">
        <f>Tabela3[[#This Row],[ID DA PLANILHA]]</f>
        <v>760</v>
      </c>
      <c r="C760" s="293">
        <f>Tabela3[[#This Row],[ANO]]</f>
        <v>2022</v>
      </c>
      <c r="D760" s="293" t="str">
        <f>Tabela3[[#This Row],[SEI]]</f>
        <v>0101701-93.2021.8.16.6000</v>
      </c>
      <c r="E760" s="294" t="str">
        <f>Tabela3[[#This Row],[NOME DO Curso]]</f>
        <v>Prevenção à Ideação Suicida e autoagressão em crianças e adolescentes no contexto do isolamento social</v>
      </c>
      <c r="F760" s="294">
        <f>Tabela3[[#This Row],[NENHUMA CLASSIFICAÇÃO COPILOT]]</f>
        <v>0</v>
      </c>
      <c r="G760">
        <f>Tabela3[[#This Row],[Capacitação em Direitos Humanos, Gênero, Raça e Etnia; e em Depoimento Especial" - 0148945-13.2024.8.16.6000]]</f>
        <v>0</v>
      </c>
      <c r="H760">
        <f>Tabela3[[#This Row],[Justiça Restaurativa - 0148919-15.2024.8.16.6000]]</f>
        <v>0</v>
      </c>
      <c r="I760">
        <f>Tabela3[[#This Row],[Capacitação de Facilitadores 0148959-94.2024.8.16.6000]]</f>
        <v>0</v>
      </c>
      <c r="J760">
        <f>Tabela3[[#This Row],[Acessibilidade e Inclusão - 0148938-21.2024.8.16.6000]]</f>
        <v>0</v>
      </c>
      <c r="K760">
        <f>Tabela3[[#This Row],[Política de Prevenção e Enfrentamento do Assédio Moral, do Assédio Sexual e da Discriminação.0148908-83.2024.8.16.6000]]</f>
        <v>0</v>
      </c>
      <c r="L760">
        <f>Tabela3[[#This Row],[SOCIOAMBIENTAL]]</f>
        <v>0</v>
      </c>
      <c r="M760">
        <f>Tabela3[[#This Row],[SUSTENTABILIDADE
https://portal.tjpr.jus.br/portletforms/frm.do?idFormulario=7430
0017859-16.2024.8.16.6000]]</f>
        <v>0</v>
      </c>
      <c r="N760">
        <f>Tabela3[[#This Row],[CURSO PARA MAGISTRADOS]]</f>
        <v>0</v>
      </c>
      <c r="O760">
        <f>Tabela3[[#This Row],[LIVRO DE REGISTRO]]</f>
        <v>0</v>
      </c>
      <c r="P760">
        <f>Tabela3[[#This Row],[DATA DO ULTIMO REGISTRO]]</f>
        <v>44536</v>
      </c>
      <c r="Q760">
        <f>Tabela3[[#This Row],[REG DE INSTRUTORES2]]</f>
        <v>0</v>
      </c>
      <c r="R760">
        <f>Tabela3[[#This Row],[REGISTRO DE INSTRUTORES NO SEI]]</f>
        <v>0</v>
      </c>
      <c r="S760">
        <f>Tabela3[[#This Row],[2021]]</f>
        <v>0</v>
      </c>
      <c r="T760">
        <f>Tabela3[[#This Row],[2022]]</f>
        <v>0</v>
      </c>
      <c r="U760">
        <f>Tabela3[[#This Row],[2023]]</f>
        <v>0</v>
      </c>
      <c r="V760">
        <f>Tabela3[[#This Row],[REGISTRO NO SEI/2024]]</f>
        <v>0</v>
      </c>
      <c r="W760">
        <f>Tabela3[[#This Row],[2024]]</f>
        <v>0</v>
      </c>
      <c r="X760">
        <f>Tabela3[[#This Row],[REGISTRO NO SEI/2025]]</f>
        <v>0</v>
      </c>
      <c r="Y760">
        <f>Tabela3[[#This Row],[TOTAL CERTIFICADOS EMITIDOS/2025]]</f>
        <v>0</v>
      </c>
      <c r="Z760">
        <f>Tabela3[[#This Row],[1º trim/2025]]</f>
        <v>0</v>
      </c>
      <c r="AA760">
        <f>Tabela3[[#This Row],[2º trim/2025]]</f>
        <v>0</v>
      </c>
      <c r="AB760">
        <f>Tabela3[[#This Row],[3º trim/2025]]</f>
        <v>0</v>
      </c>
      <c r="AC760">
        <f>Tabela3[[#This Row],[4º trim/2025]]</f>
        <v>0</v>
      </c>
    </row>
    <row r="761" spans="1:29" x14ac:dyDescent="0.25">
      <c r="A761" s="293">
        <f>Tabela3[[#This Row],[MODALIDADE]]</f>
        <v>0</v>
      </c>
      <c r="B761" s="293">
        <f>Tabela3[[#This Row],[ID DA PLANILHA]]</f>
        <v>761</v>
      </c>
      <c r="C761" s="293">
        <f>Tabela3[[#This Row],[ANO]]</f>
        <v>2022</v>
      </c>
      <c r="D761" s="293" t="str">
        <f>Tabela3[[#This Row],[SEI]]</f>
        <v>0101810-10.2021.8.16.6000</v>
      </c>
      <c r="E761" s="294" t="str">
        <f>Tabela3[[#This Row],[NOME DO Curso]]</f>
        <v>Curso de Formação de Técnico Cumpridor de Mandados</v>
      </c>
      <c r="F761" s="294">
        <f>Tabela3[[#This Row],[NENHUMA CLASSIFICAÇÃO COPILOT]]</f>
        <v>0</v>
      </c>
      <c r="G761">
        <f>Tabela3[[#This Row],[Capacitação em Direitos Humanos, Gênero, Raça e Etnia; e em Depoimento Especial" - 0148945-13.2024.8.16.6000]]</f>
        <v>0</v>
      </c>
      <c r="H761">
        <f>Tabela3[[#This Row],[Justiça Restaurativa - 0148919-15.2024.8.16.6000]]</f>
        <v>0</v>
      </c>
      <c r="I761">
        <f>Tabela3[[#This Row],[Capacitação de Facilitadores 0148959-94.2024.8.16.6000]]</f>
        <v>0</v>
      </c>
      <c r="J761">
        <f>Tabela3[[#This Row],[Acessibilidade e Inclusão - 0148938-21.2024.8.16.6000]]</f>
        <v>0</v>
      </c>
      <c r="K761">
        <f>Tabela3[[#This Row],[Política de Prevenção e Enfrentamento do Assédio Moral, do Assédio Sexual e da Discriminação.0148908-83.2024.8.16.6000]]</f>
        <v>0</v>
      </c>
      <c r="L761">
        <f>Tabela3[[#This Row],[SOCIOAMBIENTAL]]</f>
        <v>0</v>
      </c>
      <c r="M761">
        <f>Tabela3[[#This Row],[SUSTENTABILIDADE
https://portal.tjpr.jus.br/portletforms/frm.do?idFormulario=7430
0017859-16.2024.8.16.6000]]</f>
        <v>0</v>
      </c>
      <c r="N761">
        <f>Tabela3[[#This Row],[CURSO PARA MAGISTRADOS]]</f>
        <v>0</v>
      </c>
      <c r="O761">
        <f>Tabela3[[#This Row],[LIVRO DE REGISTRO]]</f>
        <v>0</v>
      </c>
      <c r="P761">
        <f>Tabela3[[#This Row],[DATA DO ULTIMO REGISTRO]]</f>
        <v>44862</v>
      </c>
      <c r="Q761">
        <f>Tabela3[[#This Row],[REG DE INSTRUTORES2]]</f>
        <v>0</v>
      </c>
      <c r="R761">
        <f>Tabela3[[#This Row],[REGISTRO DE INSTRUTORES NO SEI]]</f>
        <v>0</v>
      </c>
      <c r="S761">
        <f>Tabela3[[#This Row],[2021]]</f>
        <v>0</v>
      </c>
      <c r="T761">
        <f>Tabela3[[#This Row],[2022]]</f>
        <v>121</v>
      </c>
      <c r="U761">
        <f>Tabela3[[#This Row],[2023]]</f>
        <v>0</v>
      </c>
      <c r="V761">
        <f>Tabela3[[#This Row],[REGISTRO NO SEI/2024]]</f>
        <v>0</v>
      </c>
      <c r="W761">
        <f>Tabela3[[#This Row],[2024]]</f>
        <v>0</v>
      </c>
      <c r="X761">
        <f>Tabela3[[#This Row],[REGISTRO NO SEI/2025]]</f>
        <v>0</v>
      </c>
      <c r="Y761">
        <f>Tabela3[[#This Row],[TOTAL CERTIFICADOS EMITIDOS/2025]]</f>
        <v>0</v>
      </c>
      <c r="Z761">
        <f>Tabela3[[#This Row],[1º trim/2025]]</f>
        <v>0</v>
      </c>
      <c r="AA761">
        <f>Tabela3[[#This Row],[2º trim/2025]]</f>
        <v>0</v>
      </c>
      <c r="AB761">
        <f>Tabela3[[#This Row],[3º trim/2025]]</f>
        <v>0</v>
      </c>
      <c r="AC761">
        <f>Tabela3[[#This Row],[4º trim/2025]]</f>
        <v>0</v>
      </c>
    </row>
    <row r="762" spans="1:29" ht="30" x14ac:dyDescent="0.25">
      <c r="A762" s="293">
        <f>Tabela3[[#This Row],[MODALIDADE]]</f>
        <v>0</v>
      </c>
      <c r="B762" s="293">
        <f>Tabela3[[#This Row],[ID DA PLANILHA]]</f>
        <v>762</v>
      </c>
      <c r="C762" s="293">
        <f>Tabela3[[#This Row],[ANO]]</f>
        <v>2022</v>
      </c>
      <c r="D762" s="293" t="str">
        <f>Tabela3[[#This Row],[SEI]]</f>
        <v>0102985-05.2022.8.16.6000</v>
      </c>
      <c r="E762" s="294" t="str">
        <f>Tabela3[[#This Row],[NOME DO Curso]]</f>
        <v>Projeto de Desenvolvimento de Competências Comportamentais Voltados às Habilidades Sociais no Trabalho - Podcasts</v>
      </c>
      <c r="F762" s="294">
        <f>Tabela3[[#This Row],[NENHUMA CLASSIFICAÇÃO COPILOT]]</f>
        <v>0</v>
      </c>
      <c r="G762">
        <f>Tabela3[[#This Row],[Capacitação em Direitos Humanos, Gênero, Raça e Etnia; e em Depoimento Especial" - 0148945-13.2024.8.16.6000]]</f>
        <v>0</v>
      </c>
      <c r="H762">
        <f>Tabela3[[#This Row],[Justiça Restaurativa - 0148919-15.2024.8.16.6000]]</f>
        <v>0</v>
      </c>
      <c r="I762">
        <f>Tabela3[[#This Row],[Capacitação de Facilitadores 0148959-94.2024.8.16.6000]]</f>
        <v>0</v>
      </c>
      <c r="J762">
        <f>Tabela3[[#This Row],[Acessibilidade e Inclusão - 0148938-21.2024.8.16.6000]]</f>
        <v>0</v>
      </c>
      <c r="K762">
        <f>Tabela3[[#This Row],[Política de Prevenção e Enfrentamento do Assédio Moral, do Assédio Sexual e da Discriminação.0148908-83.2024.8.16.6000]]</f>
        <v>0</v>
      </c>
      <c r="L762">
        <f>Tabela3[[#This Row],[SOCIOAMBIENTAL]]</f>
        <v>0</v>
      </c>
      <c r="M762">
        <f>Tabela3[[#This Row],[SUSTENTABILIDADE
https://portal.tjpr.jus.br/portletforms/frm.do?idFormulario=7430
0017859-16.2024.8.16.6000]]</f>
        <v>0</v>
      </c>
      <c r="N762">
        <f>Tabela3[[#This Row],[CURSO PARA MAGISTRADOS]]</f>
        <v>0</v>
      </c>
      <c r="O762">
        <f>Tabela3[[#This Row],[LIVRO DE REGISTRO]]</f>
        <v>0</v>
      </c>
      <c r="P762">
        <f>Tabela3[[#This Row],[DATA DO ULTIMO REGISTRO]]</f>
        <v>0</v>
      </c>
      <c r="Q762">
        <f>Tabela3[[#This Row],[REG DE INSTRUTORES2]]</f>
        <v>0</v>
      </c>
      <c r="R762">
        <f>Tabela3[[#This Row],[REGISTRO DE INSTRUTORES NO SEI]]</f>
        <v>0</v>
      </c>
      <c r="S762">
        <f>Tabela3[[#This Row],[2021]]</f>
        <v>0</v>
      </c>
      <c r="T762">
        <f>Tabela3[[#This Row],[2022]]</f>
        <v>0</v>
      </c>
      <c r="U762">
        <f>Tabela3[[#This Row],[2023]]</f>
        <v>0</v>
      </c>
      <c r="V762">
        <f>Tabela3[[#This Row],[REGISTRO NO SEI/2024]]</f>
        <v>0</v>
      </c>
      <c r="W762">
        <f>Tabela3[[#This Row],[2024]]</f>
        <v>0</v>
      </c>
      <c r="X762">
        <f>Tabela3[[#This Row],[REGISTRO NO SEI/2025]]</f>
        <v>0</v>
      </c>
      <c r="Y762">
        <f>Tabela3[[#This Row],[TOTAL CERTIFICADOS EMITIDOS/2025]]</f>
        <v>0</v>
      </c>
      <c r="Z762">
        <f>Tabela3[[#This Row],[1º trim/2025]]</f>
        <v>0</v>
      </c>
      <c r="AA762">
        <f>Tabela3[[#This Row],[2º trim/2025]]</f>
        <v>0</v>
      </c>
      <c r="AB762">
        <f>Tabela3[[#This Row],[3º trim/2025]]</f>
        <v>0</v>
      </c>
      <c r="AC762">
        <f>Tabela3[[#This Row],[4º trim/2025]]</f>
        <v>0</v>
      </c>
    </row>
    <row r="763" spans="1:29" x14ac:dyDescent="0.25">
      <c r="A763" s="293">
        <f>Tabela3[[#This Row],[MODALIDADE]]</f>
        <v>0</v>
      </c>
      <c r="B763" s="293">
        <f>Tabela3[[#This Row],[ID DA PLANILHA]]</f>
        <v>763</v>
      </c>
      <c r="C763" s="293">
        <f>Tabela3[[#This Row],[ANO]]</f>
        <v>2022</v>
      </c>
      <c r="D763" s="293" t="str">
        <f>Tabela3[[#This Row],[SEI]]</f>
        <v>0103545-44.2022.8.16.6000</v>
      </c>
      <c r="E763" s="294" t="str">
        <f>Tabela3[[#This Row],[NOME DO Curso]]</f>
        <v>Semana do Dessobrestamento e 6ª etapa da Caravana de Precedentes</v>
      </c>
      <c r="F763" s="294">
        <f>Tabela3[[#This Row],[NENHUMA CLASSIFICAÇÃO COPILOT]]</f>
        <v>0</v>
      </c>
      <c r="G763">
        <f>Tabela3[[#This Row],[Capacitação em Direitos Humanos, Gênero, Raça e Etnia; e em Depoimento Especial" - 0148945-13.2024.8.16.6000]]</f>
        <v>0</v>
      </c>
      <c r="H763">
        <f>Tabela3[[#This Row],[Justiça Restaurativa - 0148919-15.2024.8.16.6000]]</f>
        <v>0</v>
      </c>
      <c r="I763">
        <f>Tabela3[[#This Row],[Capacitação de Facilitadores 0148959-94.2024.8.16.6000]]</f>
        <v>0</v>
      </c>
      <c r="J763">
        <f>Tabela3[[#This Row],[Acessibilidade e Inclusão - 0148938-21.2024.8.16.6000]]</f>
        <v>0</v>
      </c>
      <c r="K763">
        <f>Tabela3[[#This Row],[Política de Prevenção e Enfrentamento do Assédio Moral, do Assédio Sexual e da Discriminação.0148908-83.2024.8.16.6000]]</f>
        <v>0</v>
      </c>
      <c r="L763">
        <f>Tabela3[[#This Row],[SOCIOAMBIENTAL]]</f>
        <v>0</v>
      </c>
      <c r="M763">
        <f>Tabela3[[#This Row],[SUSTENTABILIDADE
https://portal.tjpr.jus.br/portletforms/frm.do?idFormulario=7430
0017859-16.2024.8.16.6000]]</f>
        <v>0</v>
      </c>
      <c r="N763">
        <f>Tabela3[[#This Row],[CURSO PARA MAGISTRADOS]]</f>
        <v>0</v>
      </c>
      <c r="O763">
        <f>Tabela3[[#This Row],[LIVRO DE REGISTRO]]</f>
        <v>0</v>
      </c>
      <c r="P763">
        <f>Tabela3[[#This Row],[DATA DO ULTIMO REGISTRO]]</f>
        <v>44858</v>
      </c>
      <c r="Q763">
        <f>Tabela3[[#This Row],[REG DE INSTRUTORES2]]</f>
        <v>0</v>
      </c>
      <c r="R763">
        <f>Tabela3[[#This Row],[REGISTRO DE INSTRUTORES NO SEI]]</f>
        <v>0</v>
      </c>
      <c r="S763">
        <f>Tabela3[[#This Row],[2021]]</f>
        <v>0</v>
      </c>
      <c r="T763">
        <f>Tabela3[[#This Row],[2022]]</f>
        <v>198</v>
      </c>
      <c r="U763">
        <f>Tabela3[[#This Row],[2023]]</f>
        <v>0</v>
      </c>
      <c r="V763">
        <f>Tabela3[[#This Row],[REGISTRO NO SEI/2024]]</f>
        <v>0</v>
      </c>
      <c r="W763">
        <f>Tabela3[[#This Row],[2024]]</f>
        <v>0</v>
      </c>
      <c r="X763">
        <f>Tabela3[[#This Row],[REGISTRO NO SEI/2025]]</f>
        <v>0</v>
      </c>
      <c r="Y763">
        <f>Tabela3[[#This Row],[TOTAL CERTIFICADOS EMITIDOS/2025]]</f>
        <v>0</v>
      </c>
      <c r="Z763">
        <f>Tabela3[[#This Row],[1º trim/2025]]</f>
        <v>0</v>
      </c>
      <c r="AA763">
        <f>Tabela3[[#This Row],[2º trim/2025]]</f>
        <v>0</v>
      </c>
      <c r="AB763">
        <f>Tabela3[[#This Row],[3º trim/2025]]</f>
        <v>0</v>
      </c>
      <c r="AC763">
        <f>Tabela3[[#This Row],[4º trim/2025]]</f>
        <v>0</v>
      </c>
    </row>
    <row r="764" spans="1:29" x14ac:dyDescent="0.25">
      <c r="A764" s="293">
        <f>Tabela3[[#This Row],[MODALIDADE]]</f>
        <v>0</v>
      </c>
      <c r="B764" s="293">
        <f>Tabela3[[#This Row],[ID DA PLANILHA]]</f>
        <v>764</v>
      </c>
      <c r="C764" s="293">
        <f>Tabela3[[#This Row],[ANO]]</f>
        <v>2022</v>
      </c>
      <c r="D764" s="293" t="str">
        <f>Tabela3[[#This Row],[SEI]]</f>
        <v>0103853-17.2021.8.16.6000</v>
      </c>
      <c r="E764" s="294" t="str">
        <f>Tabela3[[#This Row],[NOME DO Curso]]</f>
        <v>Conheça o novo código de ética e conduta do TJPR</v>
      </c>
      <c r="F764" s="294">
        <f>Tabela3[[#This Row],[NENHUMA CLASSIFICAÇÃO COPILOT]]</f>
        <v>0</v>
      </c>
      <c r="G764">
        <f>Tabela3[[#This Row],[Capacitação em Direitos Humanos, Gênero, Raça e Etnia; e em Depoimento Especial" - 0148945-13.2024.8.16.6000]]</f>
        <v>0</v>
      </c>
      <c r="H764">
        <f>Tabela3[[#This Row],[Justiça Restaurativa - 0148919-15.2024.8.16.6000]]</f>
        <v>0</v>
      </c>
      <c r="I764">
        <f>Tabela3[[#This Row],[Capacitação de Facilitadores 0148959-94.2024.8.16.6000]]</f>
        <v>0</v>
      </c>
      <c r="J764">
        <f>Tabela3[[#This Row],[Acessibilidade e Inclusão - 0148938-21.2024.8.16.6000]]</f>
        <v>0</v>
      </c>
      <c r="K764">
        <f>Tabela3[[#This Row],[Política de Prevenção e Enfrentamento do Assédio Moral, do Assédio Sexual e da Discriminação.0148908-83.2024.8.16.6000]]</f>
        <v>0</v>
      </c>
      <c r="L764">
        <f>Tabela3[[#This Row],[SOCIOAMBIENTAL]]</f>
        <v>0</v>
      </c>
      <c r="M764">
        <f>Tabela3[[#This Row],[SUSTENTABILIDADE
https://portal.tjpr.jus.br/portletforms/frm.do?idFormulario=7430
0017859-16.2024.8.16.6000]]</f>
        <v>0</v>
      </c>
      <c r="N764">
        <f>Tabela3[[#This Row],[CURSO PARA MAGISTRADOS]]</f>
        <v>0</v>
      </c>
      <c r="O764">
        <f>Tabela3[[#This Row],[LIVRO DE REGISTRO]]</f>
        <v>0</v>
      </c>
      <c r="P764">
        <f>Tabela3[[#This Row],[DATA DO ULTIMO REGISTRO]]</f>
        <v>44792</v>
      </c>
      <c r="Q764">
        <f>Tabela3[[#This Row],[REG DE INSTRUTORES2]]</f>
        <v>0</v>
      </c>
      <c r="R764">
        <f>Tabela3[[#This Row],[REGISTRO DE INSTRUTORES NO SEI]]</f>
        <v>0</v>
      </c>
      <c r="S764">
        <f>Tabela3[[#This Row],[2021]]</f>
        <v>0</v>
      </c>
      <c r="T764">
        <f>Tabela3[[#This Row],[2022]]</f>
        <v>56</v>
      </c>
      <c r="U764">
        <f>Tabela3[[#This Row],[2023]]</f>
        <v>0</v>
      </c>
      <c r="V764">
        <f>Tabela3[[#This Row],[REGISTRO NO SEI/2024]]</f>
        <v>0</v>
      </c>
      <c r="W764">
        <f>Tabela3[[#This Row],[2024]]</f>
        <v>0</v>
      </c>
      <c r="X764">
        <f>Tabela3[[#This Row],[REGISTRO NO SEI/2025]]</f>
        <v>0</v>
      </c>
      <c r="Y764">
        <f>Tabela3[[#This Row],[TOTAL CERTIFICADOS EMITIDOS/2025]]</f>
        <v>0</v>
      </c>
      <c r="Z764">
        <f>Tabela3[[#This Row],[1º trim/2025]]</f>
        <v>0</v>
      </c>
      <c r="AA764">
        <f>Tabela3[[#This Row],[2º trim/2025]]</f>
        <v>0</v>
      </c>
      <c r="AB764">
        <f>Tabela3[[#This Row],[3º trim/2025]]</f>
        <v>0</v>
      </c>
      <c r="AC764">
        <f>Tabela3[[#This Row],[4º trim/2025]]</f>
        <v>0</v>
      </c>
    </row>
    <row r="765" spans="1:29" x14ac:dyDescent="0.25">
      <c r="A765" s="293">
        <f>Tabela3[[#This Row],[MODALIDADE]]</f>
        <v>0</v>
      </c>
      <c r="B765" s="293">
        <f>Tabela3[[#This Row],[ID DA PLANILHA]]</f>
        <v>765</v>
      </c>
      <c r="C765" s="293">
        <f>Tabela3[[#This Row],[ANO]]</f>
        <v>2022</v>
      </c>
      <c r="D765" s="293" t="str">
        <f>Tabela3[[#This Row],[SEI]]</f>
        <v>0103853-17.2021.8.16.6000</v>
      </c>
      <c r="E765" s="294" t="str">
        <f>Tabela3[[#This Row],[NOME DO Curso]]</f>
        <v>Conhecendo a Gestão de Riscos no Judiciário</v>
      </c>
      <c r="F765" s="294">
        <f>Tabela3[[#This Row],[NENHUMA CLASSIFICAÇÃO COPILOT]]</f>
        <v>0</v>
      </c>
      <c r="G765">
        <f>Tabela3[[#This Row],[Capacitação em Direitos Humanos, Gênero, Raça e Etnia; e em Depoimento Especial" - 0148945-13.2024.8.16.6000]]</f>
        <v>0</v>
      </c>
      <c r="H765">
        <f>Tabela3[[#This Row],[Justiça Restaurativa - 0148919-15.2024.8.16.6000]]</f>
        <v>0</v>
      </c>
      <c r="I765">
        <f>Tabela3[[#This Row],[Capacitação de Facilitadores 0148959-94.2024.8.16.6000]]</f>
        <v>0</v>
      </c>
      <c r="J765">
        <f>Tabela3[[#This Row],[Acessibilidade e Inclusão - 0148938-21.2024.8.16.6000]]</f>
        <v>0</v>
      </c>
      <c r="K765">
        <f>Tabela3[[#This Row],[Política de Prevenção e Enfrentamento do Assédio Moral, do Assédio Sexual e da Discriminação.0148908-83.2024.8.16.6000]]</f>
        <v>0</v>
      </c>
      <c r="L765">
        <f>Tabela3[[#This Row],[SOCIOAMBIENTAL]]</f>
        <v>0</v>
      </c>
      <c r="M765">
        <f>Tabela3[[#This Row],[SUSTENTABILIDADE
https://portal.tjpr.jus.br/portletforms/frm.do?idFormulario=7430
0017859-16.2024.8.16.6000]]</f>
        <v>0</v>
      </c>
      <c r="N765">
        <f>Tabela3[[#This Row],[CURSO PARA MAGISTRADOS]]</f>
        <v>0</v>
      </c>
      <c r="O765">
        <f>Tabela3[[#This Row],[LIVRO DE REGISTRO]]</f>
        <v>0</v>
      </c>
      <c r="P765">
        <f>Tabela3[[#This Row],[DATA DO ULTIMO REGISTRO]]</f>
        <v>45309</v>
      </c>
      <c r="Q765">
        <f>Tabela3[[#This Row],[REG DE INSTRUTORES2]]</f>
        <v>0</v>
      </c>
      <c r="R765">
        <f>Tabela3[[#This Row],[REGISTRO DE INSTRUTORES NO SEI]]</f>
        <v>0</v>
      </c>
      <c r="S765">
        <f>Tabela3[[#This Row],[2021]]</f>
        <v>0</v>
      </c>
      <c r="T765">
        <f>Tabela3[[#This Row],[2022]]</f>
        <v>63</v>
      </c>
      <c r="U765">
        <f>Tabela3[[#This Row],[2023]]</f>
        <v>1</v>
      </c>
      <c r="V765">
        <f>Tabela3[[#This Row],[REGISTRO NO SEI/2024]]</f>
        <v>0</v>
      </c>
      <c r="W765">
        <f>Tabela3[[#This Row],[2024]]</f>
        <v>0</v>
      </c>
      <c r="X765">
        <f>Tabela3[[#This Row],[REGISTRO NO SEI/2025]]</f>
        <v>0</v>
      </c>
      <c r="Y765">
        <f>Tabela3[[#This Row],[TOTAL CERTIFICADOS EMITIDOS/2025]]</f>
        <v>0</v>
      </c>
      <c r="Z765">
        <f>Tabela3[[#This Row],[1º trim/2025]]</f>
        <v>0</v>
      </c>
      <c r="AA765">
        <f>Tabela3[[#This Row],[2º trim/2025]]</f>
        <v>0</v>
      </c>
      <c r="AB765">
        <f>Tabela3[[#This Row],[3º trim/2025]]</f>
        <v>0</v>
      </c>
      <c r="AC765">
        <f>Tabela3[[#This Row],[4º trim/2025]]</f>
        <v>0</v>
      </c>
    </row>
    <row r="766" spans="1:29" ht="30" x14ac:dyDescent="0.25">
      <c r="A766" s="293">
        <f>Tabela3[[#This Row],[MODALIDADE]]</f>
        <v>0</v>
      </c>
      <c r="B766" s="293">
        <f>Tabela3[[#This Row],[ID DA PLANILHA]]</f>
        <v>766</v>
      </c>
      <c r="C766" s="293">
        <f>Tabela3[[#This Row],[ANO]]</f>
        <v>2022</v>
      </c>
      <c r="D766" s="293" t="str">
        <f>Tabela3[[#This Row],[SEI]]</f>
        <v>0106148-27.2021.8.16.6000</v>
      </c>
      <c r="E766" s="294" t="str">
        <f>Tabela3[[#This Row],[NOME DO Curso]]</f>
        <v>Apresentação Técnica, Jurídica e Administrativa da Nova Lei de Licitações e Contratos Administrativos Nº 14.133/2021</v>
      </c>
      <c r="F766" s="294">
        <f>Tabela3[[#This Row],[NENHUMA CLASSIFICAÇÃO COPILOT]]</f>
        <v>0</v>
      </c>
      <c r="G766">
        <f>Tabela3[[#This Row],[Capacitação em Direitos Humanos, Gênero, Raça e Etnia; e em Depoimento Especial" - 0148945-13.2024.8.16.6000]]</f>
        <v>0</v>
      </c>
      <c r="H766">
        <f>Tabela3[[#This Row],[Justiça Restaurativa - 0148919-15.2024.8.16.6000]]</f>
        <v>0</v>
      </c>
      <c r="I766">
        <f>Tabela3[[#This Row],[Capacitação de Facilitadores 0148959-94.2024.8.16.6000]]</f>
        <v>0</v>
      </c>
      <c r="J766">
        <f>Tabela3[[#This Row],[Acessibilidade e Inclusão - 0148938-21.2024.8.16.6000]]</f>
        <v>0</v>
      </c>
      <c r="K766">
        <f>Tabela3[[#This Row],[Política de Prevenção e Enfrentamento do Assédio Moral, do Assédio Sexual e da Discriminação.0148908-83.2024.8.16.6000]]</f>
        <v>0</v>
      </c>
      <c r="L766">
        <f>Tabela3[[#This Row],[SOCIOAMBIENTAL]]</f>
        <v>0</v>
      </c>
      <c r="M766">
        <f>Tabela3[[#This Row],[SUSTENTABILIDADE
https://portal.tjpr.jus.br/portletforms/frm.do?idFormulario=7430
0017859-16.2024.8.16.6000]]</f>
        <v>0</v>
      </c>
      <c r="N766">
        <f>Tabela3[[#This Row],[CURSO PARA MAGISTRADOS]]</f>
        <v>0</v>
      </c>
      <c r="O766" t="str">
        <f>Tabela3[[#This Row],[LIVRO DE REGISTRO]]</f>
        <v>2 - IN COMPANY</v>
      </c>
      <c r="P766">
        <f>Tabela3[[#This Row],[DATA DO ULTIMO REGISTRO]]</f>
        <v>44706</v>
      </c>
      <c r="Q766">
        <f>Tabela3[[#This Row],[REG DE INSTRUTORES2]]</f>
        <v>0</v>
      </c>
      <c r="R766">
        <f>Tabela3[[#This Row],[REGISTRO DE INSTRUTORES NO SEI]]</f>
        <v>0</v>
      </c>
      <c r="S766">
        <f>Tabela3[[#This Row],[2021]]</f>
        <v>0</v>
      </c>
      <c r="T766">
        <f>Tabela3[[#This Row],[2022]]</f>
        <v>40</v>
      </c>
      <c r="U766">
        <f>Tabela3[[#This Row],[2023]]</f>
        <v>0</v>
      </c>
      <c r="V766">
        <f>Tabela3[[#This Row],[REGISTRO NO SEI/2024]]</f>
        <v>0</v>
      </c>
      <c r="W766">
        <f>Tabela3[[#This Row],[2024]]</f>
        <v>0</v>
      </c>
      <c r="X766">
        <f>Tabela3[[#This Row],[REGISTRO NO SEI/2025]]</f>
        <v>0</v>
      </c>
      <c r="Y766">
        <f>Tabela3[[#This Row],[TOTAL CERTIFICADOS EMITIDOS/2025]]</f>
        <v>0</v>
      </c>
      <c r="Z766">
        <f>Tabela3[[#This Row],[1º trim/2025]]</f>
        <v>0</v>
      </c>
      <c r="AA766">
        <f>Tabela3[[#This Row],[2º trim/2025]]</f>
        <v>0</v>
      </c>
      <c r="AB766">
        <f>Tabela3[[#This Row],[3º trim/2025]]</f>
        <v>0</v>
      </c>
      <c r="AC766">
        <f>Tabela3[[#This Row],[4º trim/2025]]</f>
        <v>0</v>
      </c>
    </row>
    <row r="767" spans="1:29" x14ac:dyDescent="0.25">
      <c r="A767" s="293">
        <f>Tabela3[[#This Row],[MODALIDADE]]</f>
        <v>0</v>
      </c>
      <c r="B767" s="293">
        <f>Tabela3[[#This Row],[ID DA PLANILHA]]</f>
        <v>767</v>
      </c>
      <c r="C767" s="293">
        <f>Tabela3[[#This Row],[ANO]]</f>
        <v>2022</v>
      </c>
      <c r="D767" s="293" t="str">
        <f>Tabela3[[#This Row],[SEI]]</f>
        <v>0106612-17.2022.8.16.6000</v>
      </c>
      <c r="E767" s="294" t="str">
        <f>Tabela3[[#This Row],[NOME DO Curso]]</f>
        <v>XXIII Congresso Paranaense de Direito Administrativo</v>
      </c>
      <c r="F767" s="294">
        <f>Tabela3[[#This Row],[NENHUMA CLASSIFICAÇÃO COPILOT]]</f>
        <v>0</v>
      </c>
      <c r="G767">
        <f>Tabela3[[#This Row],[Capacitação em Direitos Humanos, Gênero, Raça e Etnia; e em Depoimento Especial" - 0148945-13.2024.8.16.6000]]</f>
        <v>0</v>
      </c>
      <c r="H767">
        <f>Tabela3[[#This Row],[Justiça Restaurativa - 0148919-15.2024.8.16.6000]]</f>
        <v>0</v>
      </c>
      <c r="I767">
        <f>Tabela3[[#This Row],[Capacitação de Facilitadores 0148959-94.2024.8.16.6000]]</f>
        <v>0</v>
      </c>
      <c r="J767">
        <f>Tabela3[[#This Row],[Acessibilidade e Inclusão - 0148938-21.2024.8.16.6000]]</f>
        <v>0</v>
      </c>
      <c r="K767">
        <f>Tabela3[[#This Row],[Política de Prevenção e Enfrentamento do Assédio Moral, do Assédio Sexual e da Discriminação.0148908-83.2024.8.16.6000]]</f>
        <v>0</v>
      </c>
      <c r="L767">
        <f>Tabela3[[#This Row],[SOCIOAMBIENTAL]]</f>
        <v>0</v>
      </c>
      <c r="M767">
        <f>Tabela3[[#This Row],[SUSTENTABILIDADE
https://portal.tjpr.jus.br/portletforms/frm.do?idFormulario=7430
0017859-16.2024.8.16.6000]]</f>
        <v>0</v>
      </c>
      <c r="N767">
        <f>Tabela3[[#This Row],[CURSO PARA MAGISTRADOS]]</f>
        <v>0</v>
      </c>
      <c r="O767" t="str">
        <f>Tabela3[[#This Row],[LIVRO DE REGISTRO]]</f>
        <v>2 - IN COMPANY</v>
      </c>
      <c r="P767">
        <f>Tabela3[[#This Row],[DATA DO ULTIMO REGISTRO]]</f>
        <v>44872</v>
      </c>
      <c r="Q767">
        <f>Tabela3[[#This Row],[REG DE INSTRUTORES2]]</f>
        <v>0</v>
      </c>
      <c r="R767">
        <f>Tabela3[[#This Row],[REGISTRO DE INSTRUTORES NO SEI]]</f>
        <v>0</v>
      </c>
      <c r="S767">
        <f>Tabela3[[#This Row],[2021]]</f>
        <v>0</v>
      </c>
      <c r="T767">
        <f>Tabela3[[#This Row],[2022]]</f>
        <v>24</v>
      </c>
      <c r="U767">
        <f>Tabela3[[#This Row],[2023]]</f>
        <v>0</v>
      </c>
      <c r="V767">
        <f>Tabela3[[#This Row],[REGISTRO NO SEI/2024]]</f>
        <v>0</v>
      </c>
      <c r="W767">
        <f>Tabela3[[#This Row],[2024]]</f>
        <v>0</v>
      </c>
      <c r="X767">
        <f>Tabela3[[#This Row],[REGISTRO NO SEI/2025]]</f>
        <v>0</v>
      </c>
      <c r="Y767">
        <f>Tabela3[[#This Row],[TOTAL CERTIFICADOS EMITIDOS/2025]]</f>
        <v>0</v>
      </c>
      <c r="Z767">
        <f>Tabela3[[#This Row],[1º trim/2025]]</f>
        <v>0</v>
      </c>
      <c r="AA767">
        <f>Tabela3[[#This Row],[2º trim/2025]]</f>
        <v>0</v>
      </c>
      <c r="AB767">
        <f>Tabela3[[#This Row],[3º trim/2025]]</f>
        <v>0</v>
      </c>
      <c r="AC767">
        <f>Tabela3[[#This Row],[4º trim/2025]]</f>
        <v>0</v>
      </c>
    </row>
    <row r="768" spans="1:29" x14ac:dyDescent="0.25">
      <c r="A768" s="293" t="str">
        <f>Tabela3[[#This Row],[MODALIDADE]]</f>
        <v>autoinstrucional</v>
      </c>
      <c r="B768" s="293">
        <f>Tabela3[[#This Row],[ID DA PLANILHA]]</f>
        <v>768</v>
      </c>
      <c r="C768" s="293">
        <f>Tabela3[[#This Row],[ANO]]</f>
        <v>2022</v>
      </c>
      <c r="D768" s="293" t="str">
        <f>Tabela3[[#This Row],[SEI]]</f>
        <v>0108225-09.2021.8.16.6000</v>
      </c>
      <c r="E768" s="294" t="str">
        <f>Tabela3[[#This Row],[NOME DO Curso]]</f>
        <v>Curso de Introdução à Justiça Restaurativa - Formação Teórica - 30h</v>
      </c>
      <c r="F768" s="294">
        <f>Tabela3[[#This Row],[NENHUMA CLASSIFICAÇÃO COPILOT]]</f>
        <v>0</v>
      </c>
      <c r="G768" t="str">
        <f>Tabela3[[#This Row],[Capacitação em Direitos Humanos, Gênero, Raça e Etnia; e em Depoimento Especial" - 0148945-13.2024.8.16.6000]]</f>
        <v>COPILOT - Direitos humanos, gênero, raça e etnia</v>
      </c>
      <c r="H768" t="str">
        <f>Tabela3[[#This Row],[Justiça Restaurativa - 0148919-15.2024.8.16.6000]]</f>
        <v>COPILOT - Violência doméstica e familiar contra a mulher:</v>
      </c>
      <c r="I768">
        <f>Tabela3[[#This Row],[Capacitação de Facilitadores 0148959-94.2024.8.16.6000]]</f>
        <v>0</v>
      </c>
      <c r="J768">
        <f>Tabela3[[#This Row],[Acessibilidade e Inclusão - 0148938-21.2024.8.16.6000]]</f>
        <v>0</v>
      </c>
      <c r="K768">
        <f>Tabela3[[#This Row],[Política de Prevenção e Enfrentamento do Assédio Moral, do Assédio Sexual e da Discriminação.0148908-83.2024.8.16.6000]]</f>
        <v>0</v>
      </c>
      <c r="L768">
        <f>Tabela3[[#This Row],[SOCIOAMBIENTAL]]</f>
        <v>0</v>
      </c>
      <c r="M768">
        <f>Tabela3[[#This Row],[SUSTENTABILIDADE
https://portal.tjpr.jus.br/portletforms/frm.do?idFormulario=7430
0017859-16.2024.8.16.6000]]</f>
        <v>0</v>
      </c>
      <c r="N768">
        <f>Tabela3[[#This Row],[CURSO PARA MAGISTRADOS]]</f>
        <v>0</v>
      </c>
      <c r="O768" t="str">
        <f>Tabela3[[#This Row],[LIVRO DE REGISTRO]]</f>
        <v>1 - LISTA GERAL_2020 A ...</v>
      </c>
      <c r="P768">
        <f>Tabela3[[#This Row],[DATA DO ULTIMO REGISTRO]]</f>
        <v>45772</v>
      </c>
      <c r="Q768">
        <f>Tabela3[[#This Row],[REG DE INSTRUTORES2]]</f>
        <v>0</v>
      </c>
      <c r="R768" t="str">
        <f>Tabela3[[#This Row],[REGISTRO DE INSTRUTORES NO SEI]]</f>
        <v>Livro Registro de Conteudistas (10743684)</v>
      </c>
      <c r="S768">
        <f>Tabela3[[#This Row],[2021]]</f>
        <v>0</v>
      </c>
      <c r="T768">
        <f>Tabela3[[#This Row],[2022]]</f>
        <v>719</v>
      </c>
      <c r="U768">
        <f>Tabela3[[#This Row],[2023]]</f>
        <v>183</v>
      </c>
      <c r="V768" t="str">
        <f>Tabela3[[#This Row],[REGISTRO NO SEI/2024]]</f>
        <v>Livro Registro_2024 (11338966)</v>
      </c>
      <c r="W768">
        <f>Tabela3[[#This Row],[2024]]</f>
        <v>885</v>
      </c>
      <c r="X768">
        <f>Tabela3[[#This Row],[REGISTRO NO SEI/2025]]</f>
        <v>0</v>
      </c>
      <c r="Y768">
        <f>Tabela3[[#This Row],[TOTAL CERTIFICADOS EMITIDOS/2025]]</f>
        <v>115</v>
      </c>
      <c r="Z768">
        <f>Tabela3[[#This Row],[1º trim/2025]]</f>
        <v>91</v>
      </c>
      <c r="AA768">
        <f>Tabela3[[#This Row],[2º trim/2025]]</f>
        <v>24</v>
      </c>
      <c r="AB768">
        <f>Tabela3[[#This Row],[3º trim/2025]]</f>
        <v>0</v>
      </c>
      <c r="AC768">
        <f>Tabela3[[#This Row],[4º trim/2025]]</f>
        <v>0</v>
      </c>
    </row>
    <row r="769" spans="1:29" x14ac:dyDescent="0.25">
      <c r="A769" s="293">
        <f>Tabela3[[#This Row],[MODALIDADE]]</f>
        <v>0</v>
      </c>
      <c r="B769" s="293">
        <f>Tabela3[[#This Row],[ID DA PLANILHA]]</f>
        <v>769</v>
      </c>
      <c r="C769" s="293">
        <f>Tabela3[[#This Row],[ANO]]</f>
        <v>2022</v>
      </c>
      <c r="D769" s="293" t="str">
        <f>Tabela3[[#This Row],[SEI]]</f>
        <v>0108970-86.2021.8.16.6000</v>
      </c>
      <c r="E769" s="294" t="str">
        <f>Tabela3[[#This Row],[NOME DO Curso]]</f>
        <v>Curso Formação de Formadores - Desenvolvimento Docente N1M1</v>
      </c>
      <c r="F769" s="294">
        <f>Tabela3[[#This Row],[NENHUMA CLASSIFICAÇÃO COPILOT]]</f>
        <v>0</v>
      </c>
      <c r="G769">
        <f>Tabela3[[#This Row],[Capacitação em Direitos Humanos, Gênero, Raça e Etnia; e em Depoimento Especial" - 0148945-13.2024.8.16.6000]]</f>
        <v>0</v>
      </c>
      <c r="H769">
        <f>Tabela3[[#This Row],[Justiça Restaurativa - 0148919-15.2024.8.16.6000]]</f>
        <v>0</v>
      </c>
      <c r="I769">
        <f>Tabela3[[#This Row],[Capacitação de Facilitadores 0148959-94.2024.8.16.6000]]</f>
        <v>0</v>
      </c>
      <c r="J769">
        <f>Tabela3[[#This Row],[Acessibilidade e Inclusão - 0148938-21.2024.8.16.6000]]</f>
        <v>0</v>
      </c>
      <c r="K769">
        <f>Tabela3[[#This Row],[Política de Prevenção e Enfrentamento do Assédio Moral, do Assédio Sexual e da Discriminação.0148908-83.2024.8.16.6000]]</f>
        <v>0</v>
      </c>
      <c r="L769">
        <f>Tabela3[[#This Row],[SOCIOAMBIENTAL]]</f>
        <v>0</v>
      </c>
      <c r="M769">
        <f>Tabela3[[#This Row],[SUSTENTABILIDADE
https://portal.tjpr.jus.br/portletforms/frm.do?idFormulario=7430
0017859-16.2024.8.16.6000]]</f>
        <v>0</v>
      </c>
      <c r="N769">
        <f>Tabela3[[#This Row],[CURSO PARA MAGISTRADOS]]</f>
        <v>0</v>
      </c>
      <c r="O769">
        <f>Tabela3[[#This Row],[LIVRO DE REGISTRO]]</f>
        <v>0</v>
      </c>
      <c r="P769">
        <f>Tabela3[[#This Row],[DATA DO ULTIMO REGISTRO]]</f>
        <v>44587</v>
      </c>
      <c r="Q769">
        <f>Tabela3[[#This Row],[REG DE INSTRUTORES2]]</f>
        <v>0</v>
      </c>
      <c r="R769">
        <f>Tabela3[[#This Row],[REGISTRO DE INSTRUTORES NO SEI]]</f>
        <v>0</v>
      </c>
      <c r="S769">
        <f>Tabela3[[#This Row],[2021]]</f>
        <v>0</v>
      </c>
      <c r="T769">
        <f>Tabela3[[#This Row],[2022]]</f>
        <v>2022</v>
      </c>
      <c r="U769" t="e">
        <f>Tabela3[[#This Row],[2023]]</f>
        <v>#VALUE!</v>
      </c>
      <c r="V769">
        <f>Tabela3[[#This Row],[REGISTRO NO SEI/2024]]</f>
        <v>0</v>
      </c>
      <c r="W769">
        <f>Tabela3[[#This Row],[2024]]</f>
        <v>0</v>
      </c>
      <c r="X769">
        <f>Tabela3[[#This Row],[REGISTRO NO SEI/2025]]</f>
        <v>0</v>
      </c>
      <c r="Y769">
        <f>Tabela3[[#This Row],[TOTAL CERTIFICADOS EMITIDOS/2025]]</f>
        <v>0</v>
      </c>
      <c r="Z769">
        <f>Tabela3[[#This Row],[1º trim/2025]]</f>
        <v>0</v>
      </c>
      <c r="AA769">
        <f>Tabela3[[#This Row],[2º trim/2025]]</f>
        <v>0</v>
      </c>
      <c r="AB769">
        <f>Tabela3[[#This Row],[3º trim/2025]]</f>
        <v>0</v>
      </c>
      <c r="AC769">
        <f>Tabela3[[#This Row],[4º trim/2025]]</f>
        <v>0</v>
      </c>
    </row>
    <row r="770" spans="1:29" x14ac:dyDescent="0.25">
      <c r="A770" s="293">
        <f>Tabela3[[#This Row],[MODALIDADE]]</f>
        <v>0</v>
      </c>
      <c r="B770" s="293">
        <f>Tabela3[[#This Row],[ID DA PLANILHA]]</f>
        <v>770</v>
      </c>
      <c r="C770" s="293">
        <f>Tabela3[[#This Row],[ANO]]</f>
        <v>2022</v>
      </c>
      <c r="D770" s="293" t="str">
        <f>Tabela3[[#This Row],[SEI]]</f>
        <v>0110105-02.2022.8.16.6000</v>
      </c>
      <c r="E770" s="294" t="str">
        <f>Tabela3[[#This Row],[NOME DO Curso]]</f>
        <v>Smart Cities, Inovação e Direitos Humanos</v>
      </c>
      <c r="F770" s="294">
        <f>Tabela3[[#This Row],[NENHUMA CLASSIFICAÇÃO COPILOT]]</f>
        <v>0</v>
      </c>
      <c r="G770">
        <f>Tabela3[[#This Row],[Capacitação em Direitos Humanos, Gênero, Raça e Etnia; e em Depoimento Especial" - 0148945-13.2024.8.16.6000]]</f>
        <v>0</v>
      </c>
      <c r="H770">
        <f>Tabela3[[#This Row],[Justiça Restaurativa - 0148919-15.2024.8.16.6000]]</f>
        <v>0</v>
      </c>
      <c r="I770">
        <f>Tabela3[[#This Row],[Capacitação de Facilitadores 0148959-94.2024.8.16.6000]]</f>
        <v>0</v>
      </c>
      <c r="J770">
        <f>Tabela3[[#This Row],[Acessibilidade e Inclusão - 0148938-21.2024.8.16.6000]]</f>
        <v>0</v>
      </c>
      <c r="K770">
        <f>Tabela3[[#This Row],[Política de Prevenção e Enfrentamento do Assédio Moral, do Assédio Sexual e da Discriminação.0148908-83.2024.8.16.6000]]</f>
        <v>0</v>
      </c>
      <c r="L770">
        <f>Tabela3[[#This Row],[SOCIOAMBIENTAL]]</f>
        <v>0</v>
      </c>
      <c r="M770">
        <f>Tabela3[[#This Row],[SUSTENTABILIDADE
https://portal.tjpr.jus.br/portletforms/frm.do?idFormulario=7430
0017859-16.2024.8.16.6000]]</f>
        <v>0</v>
      </c>
      <c r="N770">
        <f>Tabela3[[#This Row],[CURSO PARA MAGISTRADOS]]</f>
        <v>0</v>
      </c>
      <c r="O770">
        <f>Tabela3[[#This Row],[LIVRO DE REGISTRO]]</f>
        <v>0</v>
      </c>
      <c r="P770">
        <f>Tabela3[[#This Row],[DATA DO ULTIMO REGISTRO]]</f>
        <v>44887</v>
      </c>
      <c r="Q770">
        <f>Tabela3[[#This Row],[REG DE INSTRUTORES2]]</f>
        <v>0</v>
      </c>
      <c r="R770">
        <f>Tabela3[[#This Row],[REGISTRO DE INSTRUTORES NO SEI]]</f>
        <v>0</v>
      </c>
      <c r="S770">
        <f>Tabela3[[#This Row],[2021]]</f>
        <v>0</v>
      </c>
      <c r="T770">
        <f>Tabela3[[#This Row],[2022]]</f>
        <v>51</v>
      </c>
      <c r="U770" t="e">
        <f>Tabela3[[#This Row],[2023]]</f>
        <v>#VALUE!</v>
      </c>
      <c r="V770">
        <f>Tabela3[[#This Row],[REGISTRO NO SEI/2024]]</f>
        <v>0</v>
      </c>
      <c r="W770">
        <f>Tabela3[[#This Row],[2024]]</f>
        <v>0</v>
      </c>
      <c r="X770">
        <f>Tabela3[[#This Row],[REGISTRO NO SEI/2025]]</f>
        <v>0</v>
      </c>
      <c r="Y770">
        <f>Tabela3[[#This Row],[TOTAL CERTIFICADOS EMITIDOS/2025]]</f>
        <v>0</v>
      </c>
      <c r="Z770">
        <f>Tabela3[[#This Row],[1º trim/2025]]</f>
        <v>0</v>
      </c>
      <c r="AA770">
        <f>Tabela3[[#This Row],[2º trim/2025]]</f>
        <v>0</v>
      </c>
      <c r="AB770">
        <f>Tabela3[[#This Row],[3º trim/2025]]</f>
        <v>0</v>
      </c>
      <c r="AC770">
        <f>Tabela3[[#This Row],[4º trim/2025]]</f>
        <v>0</v>
      </c>
    </row>
    <row r="771" spans="1:29" x14ac:dyDescent="0.25">
      <c r="A771" s="293">
        <f>Tabela3[[#This Row],[MODALIDADE]]</f>
        <v>0</v>
      </c>
      <c r="B771" s="293">
        <f>Tabela3[[#This Row],[ID DA PLANILHA]]</f>
        <v>771</v>
      </c>
      <c r="C771" s="293">
        <f>Tabela3[[#This Row],[ANO]]</f>
        <v>2022</v>
      </c>
      <c r="D771" s="293" t="str">
        <f>Tabela3[[#This Row],[SEI]]</f>
        <v>0111586-97.2022.8.16.6000</v>
      </c>
      <c r="E771" s="294" t="str">
        <f>Tabela3[[#This Row],[NOME DO Curso]]</f>
        <v>24 horas Pelo Diabetes</v>
      </c>
      <c r="F771" s="294">
        <f>Tabela3[[#This Row],[NENHUMA CLASSIFICAÇÃO COPILOT]]</f>
        <v>0</v>
      </c>
      <c r="G771">
        <f>Tabela3[[#This Row],[Capacitação em Direitos Humanos, Gênero, Raça e Etnia; e em Depoimento Especial" - 0148945-13.2024.8.16.6000]]</f>
        <v>0</v>
      </c>
      <c r="H771">
        <f>Tabela3[[#This Row],[Justiça Restaurativa - 0148919-15.2024.8.16.6000]]</f>
        <v>0</v>
      </c>
      <c r="I771">
        <f>Tabela3[[#This Row],[Capacitação de Facilitadores 0148959-94.2024.8.16.6000]]</f>
        <v>0</v>
      </c>
      <c r="J771">
        <f>Tabela3[[#This Row],[Acessibilidade e Inclusão - 0148938-21.2024.8.16.6000]]</f>
        <v>0</v>
      </c>
      <c r="K771">
        <f>Tabela3[[#This Row],[Política de Prevenção e Enfrentamento do Assédio Moral, do Assédio Sexual e da Discriminação.0148908-83.2024.8.16.6000]]</f>
        <v>0</v>
      </c>
      <c r="L771">
        <f>Tabela3[[#This Row],[SOCIOAMBIENTAL]]</f>
        <v>0</v>
      </c>
      <c r="M771">
        <f>Tabela3[[#This Row],[SUSTENTABILIDADE
https://portal.tjpr.jus.br/portletforms/frm.do?idFormulario=7430
0017859-16.2024.8.16.6000]]</f>
        <v>0</v>
      </c>
      <c r="N771">
        <f>Tabela3[[#This Row],[CURSO PARA MAGISTRADOS]]</f>
        <v>0</v>
      </c>
      <c r="O771">
        <f>Tabela3[[#This Row],[LIVRO DE REGISTRO]]</f>
        <v>0</v>
      </c>
      <c r="P771">
        <f>Tabela3[[#This Row],[DATA DO ULTIMO REGISTRO]]</f>
        <v>44903</v>
      </c>
      <c r="Q771">
        <f>Tabela3[[#This Row],[REG DE INSTRUTORES2]]</f>
        <v>0</v>
      </c>
      <c r="R771">
        <f>Tabela3[[#This Row],[REGISTRO DE INSTRUTORES NO SEI]]</f>
        <v>0</v>
      </c>
      <c r="S771">
        <f>Tabela3[[#This Row],[2021]]</f>
        <v>0</v>
      </c>
      <c r="T771">
        <f>Tabela3[[#This Row],[2022]]</f>
        <v>80</v>
      </c>
      <c r="U771" t="e">
        <f>Tabela3[[#This Row],[2023]]</f>
        <v>#VALUE!</v>
      </c>
      <c r="V771">
        <f>Tabela3[[#This Row],[REGISTRO NO SEI/2024]]</f>
        <v>0</v>
      </c>
      <c r="W771">
        <f>Tabela3[[#This Row],[2024]]</f>
        <v>0</v>
      </c>
      <c r="X771">
        <f>Tabela3[[#This Row],[REGISTRO NO SEI/2025]]</f>
        <v>0</v>
      </c>
      <c r="Y771">
        <f>Tabela3[[#This Row],[TOTAL CERTIFICADOS EMITIDOS/2025]]</f>
        <v>0</v>
      </c>
      <c r="Z771">
        <f>Tabela3[[#This Row],[1º trim/2025]]</f>
        <v>0</v>
      </c>
      <c r="AA771">
        <f>Tabela3[[#This Row],[2º trim/2025]]</f>
        <v>0</v>
      </c>
      <c r="AB771">
        <f>Tabela3[[#This Row],[3º trim/2025]]</f>
        <v>0</v>
      </c>
      <c r="AC771">
        <f>Tabela3[[#This Row],[4º trim/2025]]</f>
        <v>0</v>
      </c>
    </row>
    <row r="772" spans="1:29" x14ac:dyDescent="0.25">
      <c r="A772" s="293" t="str">
        <f>Tabela3[[#This Row],[MODALIDADE]]</f>
        <v>autoinstrucional</v>
      </c>
      <c r="B772" s="293">
        <f>Tabela3[[#This Row],[ID DA PLANILHA]]</f>
        <v>772</v>
      </c>
      <c r="C772" s="293">
        <f>Tabela3[[#This Row],[ANO]]</f>
        <v>2022</v>
      </c>
      <c r="D772" s="293" t="str">
        <f>Tabela3[[#This Row],[SEI]]</f>
        <v>0111591-22.2022.8.16.6000</v>
      </c>
      <c r="E772" s="294" t="str">
        <f>Tabela3[[#This Row],[NOME DO Curso]]</f>
        <v>Curso teórico de Brigadistas</v>
      </c>
      <c r="F772" s="294">
        <f>Tabela3[[#This Row],[NENHUMA CLASSIFICAÇÃO COPILOT]]</f>
        <v>0</v>
      </c>
      <c r="G772" t="str">
        <f>Tabela3[[#This Row],[Capacitação em Direitos Humanos, Gênero, Raça e Etnia; e em Depoimento Especial" - 0148945-13.2024.8.16.6000]]</f>
        <v>COPILOT - Direitos humanos, gênero, raça e etnia</v>
      </c>
      <c r="H772">
        <f>Tabela3[[#This Row],[Justiça Restaurativa - 0148919-15.2024.8.16.6000]]</f>
        <v>0</v>
      </c>
      <c r="I772">
        <f>Tabela3[[#This Row],[Capacitação de Facilitadores 0148959-94.2024.8.16.6000]]</f>
        <v>0</v>
      </c>
      <c r="J772">
        <f>Tabela3[[#This Row],[Acessibilidade e Inclusão - 0148938-21.2024.8.16.6000]]</f>
        <v>0</v>
      </c>
      <c r="K772">
        <f>Tabela3[[#This Row],[Política de Prevenção e Enfrentamento do Assédio Moral, do Assédio Sexual e da Discriminação.0148908-83.2024.8.16.6000]]</f>
        <v>0</v>
      </c>
      <c r="L772">
        <f>Tabela3[[#This Row],[SOCIOAMBIENTAL]]</f>
        <v>0</v>
      </c>
      <c r="M772">
        <f>Tabela3[[#This Row],[SUSTENTABILIDADE
https://portal.tjpr.jus.br/portletforms/frm.do?idFormulario=7430
0017859-16.2024.8.16.6000]]</f>
        <v>0</v>
      </c>
      <c r="N772">
        <f>Tabela3[[#This Row],[CURSO PARA MAGISTRADOS]]</f>
        <v>0</v>
      </c>
      <c r="O772" t="str">
        <f>Tabela3[[#This Row],[LIVRO DE REGISTRO]]</f>
        <v>1 - LISTA GERAL_2020 A ...</v>
      </c>
      <c r="P772">
        <f>Tabela3[[#This Row],[DATA DO ULTIMO REGISTRO]]</f>
        <v>45741</v>
      </c>
      <c r="Q772">
        <f>Tabela3[[#This Row],[REG DE INSTRUTORES2]]</f>
        <v>0</v>
      </c>
      <c r="R772">
        <f>Tabela3[[#This Row],[REGISTRO DE INSTRUTORES NO SEI]]</f>
        <v>0</v>
      </c>
      <c r="S772">
        <f>Tabela3[[#This Row],[2021]]</f>
        <v>0</v>
      </c>
      <c r="T772">
        <f>Tabela3[[#This Row],[2022]]</f>
        <v>178</v>
      </c>
      <c r="U772">
        <f>Tabela3[[#This Row],[2023]]</f>
        <v>268</v>
      </c>
      <c r="V772" t="str">
        <f>Tabela3[[#This Row],[REGISTRO NO SEI/2024]]</f>
        <v>Livro Regisatro_2024 (11339908)</v>
      </c>
      <c r="W772">
        <f>Tabela3[[#This Row],[2024]]</f>
        <v>282</v>
      </c>
      <c r="X772">
        <f>Tabela3[[#This Row],[REGISTRO NO SEI/2025]]</f>
        <v>0</v>
      </c>
      <c r="Y772">
        <f>Tabela3[[#This Row],[TOTAL CERTIFICADOS EMITIDOS/2025]]</f>
        <v>9</v>
      </c>
      <c r="Z772">
        <f>Tabela3[[#This Row],[1º trim/2025]]</f>
        <v>9</v>
      </c>
      <c r="AA772">
        <f>Tabela3[[#This Row],[2º trim/2025]]</f>
        <v>0</v>
      </c>
      <c r="AB772">
        <f>Tabela3[[#This Row],[3º trim/2025]]</f>
        <v>0</v>
      </c>
      <c r="AC772">
        <f>Tabela3[[#This Row],[4º trim/2025]]</f>
        <v>0</v>
      </c>
    </row>
    <row r="773" spans="1:29" x14ac:dyDescent="0.25">
      <c r="A773" s="293">
        <f>Tabela3[[#This Row],[MODALIDADE]]</f>
        <v>0</v>
      </c>
      <c r="B773" s="293">
        <f>Tabela3[[#This Row],[ID DA PLANILHA]]</f>
        <v>773</v>
      </c>
      <c r="C773" s="293">
        <f>Tabela3[[#This Row],[ANO]]</f>
        <v>2022</v>
      </c>
      <c r="D773" s="293" t="str">
        <f>Tabela3[[#This Row],[SEI]]</f>
        <v>0111937-70.2022.8.16.6000</v>
      </c>
      <c r="E773" s="294" t="str">
        <f>Tabela3[[#This Row],[NOME DO Curso]]</f>
        <v>Técnicas de Negociação e Gestão de Emoções</v>
      </c>
      <c r="F773" s="294">
        <f>Tabela3[[#This Row],[NENHUMA CLASSIFICAÇÃO COPILOT]]</f>
        <v>0</v>
      </c>
      <c r="G773">
        <f>Tabela3[[#This Row],[Capacitação em Direitos Humanos, Gênero, Raça e Etnia; e em Depoimento Especial" - 0148945-13.2024.8.16.6000]]</f>
        <v>0</v>
      </c>
      <c r="H773">
        <f>Tabela3[[#This Row],[Justiça Restaurativa - 0148919-15.2024.8.16.6000]]</f>
        <v>0</v>
      </c>
      <c r="I773">
        <f>Tabela3[[#This Row],[Capacitação de Facilitadores 0148959-94.2024.8.16.6000]]</f>
        <v>0</v>
      </c>
      <c r="J773">
        <f>Tabela3[[#This Row],[Acessibilidade e Inclusão - 0148938-21.2024.8.16.6000]]</f>
        <v>0</v>
      </c>
      <c r="K773">
        <f>Tabela3[[#This Row],[Política de Prevenção e Enfrentamento do Assédio Moral, do Assédio Sexual e da Discriminação.0148908-83.2024.8.16.6000]]</f>
        <v>0</v>
      </c>
      <c r="L773">
        <f>Tabela3[[#This Row],[SOCIOAMBIENTAL]]</f>
        <v>0</v>
      </c>
      <c r="M773">
        <f>Tabela3[[#This Row],[SUSTENTABILIDADE
https://portal.tjpr.jus.br/portletforms/frm.do?idFormulario=7430
0017859-16.2024.8.16.6000]]</f>
        <v>0</v>
      </c>
      <c r="N773">
        <f>Tabela3[[#This Row],[CURSO PARA MAGISTRADOS]]</f>
        <v>0</v>
      </c>
      <c r="O773">
        <f>Tabela3[[#This Row],[LIVRO DE REGISTRO]]</f>
        <v>0</v>
      </c>
      <c r="P773">
        <f>Tabela3[[#This Row],[DATA DO ULTIMO REGISTRO]]</f>
        <v>45307</v>
      </c>
      <c r="Q773">
        <f>Tabela3[[#This Row],[REG DE INSTRUTORES2]]</f>
        <v>0</v>
      </c>
      <c r="R773">
        <f>Tabela3[[#This Row],[REGISTRO DE INSTRUTORES NO SEI]]</f>
        <v>0</v>
      </c>
      <c r="S773">
        <f>Tabela3[[#This Row],[2021]]</f>
        <v>0</v>
      </c>
      <c r="T773">
        <f>Tabela3[[#This Row],[2022]]</f>
        <v>53</v>
      </c>
      <c r="U773" t="e">
        <f>Tabela3[[#This Row],[2023]]</f>
        <v>#VALUE!</v>
      </c>
      <c r="V773">
        <f>Tabela3[[#This Row],[REGISTRO NO SEI/2024]]</f>
        <v>0</v>
      </c>
      <c r="W773">
        <f>Tabela3[[#This Row],[2024]]</f>
        <v>0</v>
      </c>
      <c r="X773">
        <f>Tabela3[[#This Row],[REGISTRO NO SEI/2025]]</f>
        <v>0</v>
      </c>
      <c r="Y773">
        <f>Tabela3[[#This Row],[TOTAL CERTIFICADOS EMITIDOS/2025]]</f>
        <v>0</v>
      </c>
      <c r="Z773">
        <f>Tabela3[[#This Row],[1º trim/2025]]</f>
        <v>0</v>
      </c>
      <c r="AA773">
        <f>Tabela3[[#This Row],[2º trim/2025]]</f>
        <v>0</v>
      </c>
      <c r="AB773">
        <f>Tabela3[[#This Row],[3º trim/2025]]</f>
        <v>0</v>
      </c>
      <c r="AC773">
        <f>Tabela3[[#This Row],[4º trim/2025]]</f>
        <v>0</v>
      </c>
    </row>
    <row r="774" spans="1:29" x14ac:dyDescent="0.25">
      <c r="A774" s="293">
        <f>Tabela3[[#This Row],[MODALIDADE]]</f>
        <v>0</v>
      </c>
      <c r="B774" s="293">
        <f>Tabela3[[#This Row],[ID DA PLANILHA]]</f>
        <v>774</v>
      </c>
      <c r="C774" s="293">
        <f>Tabela3[[#This Row],[ANO]]</f>
        <v>2022</v>
      </c>
      <c r="D774" s="293" t="str">
        <f>Tabela3[[#This Row],[SEI]]</f>
        <v>0112385-77.2021.8.16.6000</v>
      </c>
      <c r="E774" s="294" t="str">
        <f>Tabela3[[#This Row],[NOME DO Curso]]</f>
        <v>A Lei Geral de Proteção de Dados na Prática das Assessorias</v>
      </c>
      <c r="F774" s="294">
        <f>Tabela3[[#This Row],[NENHUMA CLASSIFICAÇÃO COPILOT]]</f>
        <v>0</v>
      </c>
      <c r="G774">
        <f>Tabela3[[#This Row],[Capacitação em Direitos Humanos, Gênero, Raça e Etnia; e em Depoimento Especial" - 0148945-13.2024.8.16.6000]]</f>
        <v>0</v>
      </c>
      <c r="H774">
        <f>Tabela3[[#This Row],[Justiça Restaurativa - 0148919-15.2024.8.16.6000]]</f>
        <v>0</v>
      </c>
      <c r="I774">
        <f>Tabela3[[#This Row],[Capacitação de Facilitadores 0148959-94.2024.8.16.6000]]</f>
        <v>0</v>
      </c>
      <c r="J774">
        <f>Tabela3[[#This Row],[Acessibilidade e Inclusão - 0148938-21.2024.8.16.6000]]</f>
        <v>0</v>
      </c>
      <c r="K774">
        <f>Tabela3[[#This Row],[Política de Prevenção e Enfrentamento do Assédio Moral, do Assédio Sexual e da Discriminação.0148908-83.2024.8.16.6000]]</f>
        <v>0</v>
      </c>
      <c r="L774">
        <f>Tabela3[[#This Row],[SOCIOAMBIENTAL]]</f>
        <v>0</v>
      </c>
      <c r="M774">
        <f>Tabela3[[#This Row],[SUSTENTABILIDADE
https://portal.tjpr.jus.br/portletforms/frm.do?idFormulario=7430
0017859-16.2024.8.16.6000]]</f>
        <v>0</v>
      </c>
      <c r="N774">
        <f>Tabela3[[#This Row],[CURSO PARA MAGISTRADOS]]</f>
        <v>0</v>
      </c>
      <c r="O774">
        <f>Tabela3[[#This Row],[LIVRO DE REGISTRO]]</f>
        <v>0</v>
      </c>
      <c r="P774">
        <f>Tabela3[[#This Row],[DATA DO ULTIMO REGISTRO]]</f>
        <v>44775</v>
      </c>
      <c r="Q774">
        <f>Tabela3[[#This Row],[REG DE INSTRUTORES2]]</f>
        <v>0</v>
      </c>
      <c r="R774">
        <f>Tabela3[[#This Row],[REGISTRO DE INSTRUTORES NO SEI]]</f>
        <v>0</v>
      </c>
      <c r="S774">
        <f>Tabela3[[#This Row],[2021]]</f>
        <v>0</v>
      </c>
      <c r="T774">
        <f>Tabela3[[#This Row],[2022]]</f>
        <v>110</v>
      </c>
      <c r="U774" t="e">
        <f>Tabela3[[#This Row],[2023]]</f>
        <v>#VALUE!</v>
      </c>
      <c r="V774">
        <f>Tabela3[[#This Row],[REGISTRO NO SEI/2024]]</f>
        <v>0</v>
      </c>
      <c r="W774">
        <f>Tabela3[[#This Row],[2024]]</f>
        <v>0</v>
      </c>
      <c r="X774">
        <f>Tabela3[[#This Row],[REGISTRO NO SEI/2025]]</f>
        <v>0</v>
      </c>
      <c r="Y774">
        <f>Tabela3[[#This Row],[TOTAL CERTIFICADOS EMITIDOS/2025]]</f>
        <v>0</v>
      </c>
      <c r="Z774">
        <f>Tabela3[[#This Row],[1º trim/2025]]</f>
        <v>0</v>
      </c>
      <c r="AA774">
        <f>Tabela3[[#This Row],[2º trim/2025]]</f>
        <v>0</v>
      </c>
      <c r="AB774">
        <f>Tabela3[[#This Row],[3º trim/2025]]</f>
        <v>0</v>
      </c>
      <c r="AC774">
        <f>Tabela3[[#This Row],[4º trim/2025]]</f>
        <v>0</v>
      </c>
    </row>
    <row r="775" spans="1:29" x14ac:dyDescent="0.25">
      <c r="A775" s="293">
        <f>Tabela3[[#This Row],[MODALIDADE]]</f>
        <v>0</v>
      </c>
      <c r="B775" s="293">
        <f>Tabela3[[#This Row],[ID DA PLANILHA]]</f>
        <v>775</v>
      </c>
      <c r="C775" s="293">
        <f>Tabela3[[#This Row],[ANO]]</f>
        <v>2022</v>
      </c>
      <c r="D775" s="293" t="str">
        <f>Tabela3[[#This Row],[SEI]]</f>
        <v>011294922.2022.8.16.6000</v>
      </c>
      <c r="E775" s="294" t="str">
        <f>Tabela3[[#This Row],[NOME DO Curso]]</f>
        <v>2023 - Brigada - Etapa Prática</v>
      </c>
      <c r="F775" s="294">
        <f>Tabela3[[#This Row],[NENHUMA CLASSIFICAÇÃO COPILOT]]</f>
        <v>0</v>
      </c>
      <c r="G775">
        <f>Tabela3[[#This Row],[Capacitação em Direitos Humanos, Gênero, Raça e Etnia; e em Depoimento Especial" - 0148945-13.2024.8.16.6000]]</f>
        <v>0</v>
      </c>
      <c r="H775">
        <f>Tabela3[[#This Row],[Justiça Restaurativa - 0148919-15.2024.8.16.6000]]</f>
        <v>0</v>
      </c>
      <c r="I775">
        <f>Tabela3[[#This Row],[Capacitação de Facilitadores 0148959-94.2024.8.16.6000]]</f>
        <v>0</v>
      </c>
      <c r="J775">
        <f>Tabela3[[#This Row],[Acessibilidade e Inclusão - 0148938-21.2024.8.16.6000]]</f>
        <v>0</v>
      </c>
      <c r="K775">
        <f>Tabela3[[#This Row],[Política de Prevenção e Enfrentamento do Assédio Moral, do Assédio Sexual e da Discriminação.0148908-83.2024.8.16.6000]]</f>
        <v>0</v>
      </c>
      <c r="L775">
        <f>Tabela3[[#This Row],[SOCIOAMBIENTAL]]</f>
        <v>0</v>
      </c>
      <c r="M775">
        <f>Tabela3[[#This Row],[SUSTENTABILIDADE
https://portal.tjpr.jus.br/portletforms/frm.do?idFormulario=7430
0017859-16.2024.8.16.6000]]</f>
        <v>0</v>
      </c>
      <c r="N775">
        <f>Tabela3[[#This Row],[CURSO PARA MAGISTRADOS]]</f>
        <v>0</v>
      </c>
      <c r="O775">
        <f>Tabela3[[#This Row],[LIVRO DE REGISTRO]]</f>
        <v>0</v>
      </c>
      <c r="P775">
        <f>Tabela3[[#This Row],[DATA DO ULTIMO REGISTRO]]</f>
        <v>0</v>
      </c>
      <c r="Q775">
        <f>Tabela3[[#This Row],[REG DE INSTRUTORES2]]</f>
        <v>0</v>
      </c>
      <c r="R775">
        <f>Tabela3[[#This Row],[REGISTRO DE INSTRUTORES NO SEI]]</f>
        <v>0</v>
      </c>
      <c r="S775">
        <f>Tabela3[[#This Row],[2021]]</f>
        <v>0</v>
      </c>
      <c r="T775">
        <f>Tabela3[[#This Row],[2022]]</f>
        <v>0</v>
      </c>
      <c r="U775">
        <f>Tabela3[[#This Row],[2023]]</f>
        <v>0</v>
      </c>
      <c r="V775">
        <f>Tabela3[[#This Row],[REGISTRO NO SEI/2024]]</f>
        <v>0</v>
      </c>
      <c r="W775">
        <f>Tabela3[[#This Row],[2024]]</f>
        <v>0</v>
      </c>
      <c r="X775">
        <f>Tabela3[[#This Row],[REGISTRO NO SEI/2025]]</f>
        <v>0</v>
      </c>
      <c r="Y775">
        <f>Tabela3[[#This Row],[TOTAL CERTIFICADOS EMITIDOS/2025]]</f>
        <v>0</v>
      </c>
      <c r="Z775">
        <f>Tabela3[[#This Row],[1º trim/2025]]</f>
        <v>0</v>
      </c>
      <c r="AA775">
        <f>Tabela3[[#This Row],[2º trim/2025]]</f>
        <v>0</v>
      </c>
      <c r="AB775">
        <f>Tabela3[[#This Row],[3º trim/2025]]</f>
        <v>0</v>
      </c>
      <c r="AC775">
        <f>Tabela3[[#This Row],[4º trim/2025]]</f>
        <v>0</v>
      </c>
    </row>
    <row r="776" spans="1:29" x14ac:dyDescent="0.25">
      <c r="A776" s="293" t="str">
        <f>Tabela3[[#This Row],[MODALIDADE]]</f>
        <v>autoinstrucional</v>
      </c>
      <c r="B776" s="293">
        <f>Tabela3[[#This Row],[ID DA PLANILHA]]</f>
        <v>776</v>
      </c>
      <c r="C776" s="293">
        <f>Tabela3[[#This Row],[ANO]]</f>
        <v>2022</v>
      </c>
      <c r="D776" s="293" t="str">
        <f>Tabela3[[#This Row],[SEI]]</f>
        <v>0113724-37.2022.8.16.6000</v>
      </c>
      <c r="E776" s="294" t="str">
        <f>Tabela3[[#This Row],[NOME DO Curso]]</f>
        <v>Gestão de Conflitos</v>
      </c>
      <c r="F776" s="294">
        <f>Tabela3[[#This Row],[NENHUMA CLASSIFICAÇÃO COPILOT]]</f>
        <v>0</v>
      </c>
      <c r="G776" t="str">
        <f>Tabela3[[#This Row],[Capacitação em Direitos Humanos, Gênero, Raça e Etnia; e em Depoimento Especial" - 0148945-13.2024.8.16.6000]]</f>
        <v>COPILOT - Direitos humanos, gênero, raça e etnia</v>
      </c>
      <c r="H776">
        <f>Tabela3[[#This Row],[Justiça Restaurativa - 0148919-15.2024.8.16.6000]]</f>
        <v>0</v>
      </c>
      <c r="I776">
        <f>Tabela3[[#This Row],[Capacitação de Facilitadores 0148959-94.2024.8.16.6000]]</f>
        <v>0</v>
      </c>
      <c r="J776">
        <f>Tabela3[[#This Row],[Acessibilidade e Inclusão - 0148938-21.2024.8.16.6000]]</f>
        <v>0</v>
      </c>
      <c r="K776">
        <f>Tabela3[[#This Row],[Política de Prevenção e Enfrentamento do Assédio Moral, do Assédio Sexual e da Discriminação.0148908-83.2024.8.16.6000]]</f>
        <v>0</v>
      </c>
      <c r="L776">
        <f>Tabela3[[#This Row],[SOCIOAMBIENTAL]]</f>
        <v>0</v>
      </c>
      <c r="M776">
        <f>Tabela3[[#This Row],[SUSTENTABILIDADE
https://portal.tjpr.jus.br/portletforms/frm.do?idFormulario=7430
0017859-16.2024.8.16.6000]]</f>
        <v>0</v>
      </c>
      <c r="N776">
        <f>Tabela3[[#This Row],[CURSO PARA MAGISTRADOS]]</f>
        <v>0</v>
      </c>
      <c r="O776" t="str">
        <f>Tabela3[[#This Row],[LIVRO DE REGISTRO]]</f>
        <v>1 - LISTA GERAL_2020 A ...</v>
      </c>
      <c r="P776">
        <f>Tabela3[[#This Row],[DATA DO ULTIMO REGISTRO]]</f>
        <v>45741</v>
      </c>
      <c r="Q776">
        <f>Tabela3[[#This Row],[REG DE INSTRUTORES2]]</f>
        <v>0</v>
      </c>
      <c r="R776">
        <f>Tabela3[[#This Row],[REGISTRO DE INSTRUTORES NO SEI]]</f>
        <v>0</v>
      </c>
      <c r="S776">
        <f>Tabela3[[#This Row],[2021]]</f>
        <v>0</v>
      </c>
      <c r="T776">
        <f>Tabela3[[#This Row],[2022]]</f>
        <v>73</v>
      </c>
      <c r="U776">
        <f>Tabela3[[#This Row],[2023]]</f>
        <v>321</v>
      </c>
      <c r="V776" t="str">
        <f>Tabela3[[#This Row],[REGISTRO NO SEI/2024]]</f>
        <v>Livro Registro_2024 (11340582)</v>
      </c>
      <c r="W776">
        <f>Tabela3[[#This Row],[2024]]</f>
        <v>799</v>
      </c>
      <c r="X776">
        <f>Tabela3[[#This Row],[REGISTRO NO SEI/2025]]</f>
        <v>0</v>
      </c>
      <c r="Y776">
        <f>Tabela3[[#This Row],[TOTAL CERTIFICADOS EMITIDOS/2025]]</f>
        <v>42</v>
      </c>
      <c r="Z776">
        <f>Tabela3[[#This Row],[1º trim/2025]]</f>
        <v>42</v>
      </c>
      <c r="AA776">
        <f>Tabela3[[#This Row],[2º trim/2025]]</f>
        <v>0</v>
      </c>
      <c r="AB776">
        <f>Tabela3[[#This Row],[3º trim/2025]]</f>
        <v>0</v>
      </c>
      <c r="AC776">
        <f>Tabela3[[#This Row],[4º trim/2025]]</f>
        <v>0</v>
      </c>
    </row>
    <row r="777" spans="1:29" ht="30" x14ac:dyDescent="0.25">
      <c r="A777" s="293" t="str">
        <f>Tabela3[[#This Row],[MODALIDADE]]</f>
        <v>autoinstrucional</v>
      </c>
      <c r="B777" s="293">
        <f>Tabela3[[#This Row],[ID DA PLANILHA]]</f>
        <v>777</v>
      </c>
      <c r="C777" s="293">
        <f>Tabela3[[#This Row],[ANO]]</f>
        <v>2022</v>
      </c>
      <c r="D777" s="293" t="str">
        <f>Tabela3[[#This Row],[SEI]]</f>
        <v>0114783-94.2021.8.16.6000</v>
      </c>
      <c r="E777" s="294" t="str">
        <f>Tabela3[[#This Row],[NOME DO Curso]]</f>
        <v>Código de Ética e Conduta dos servidores e demais colaboradores do Poder Judiciário do Estado do Paraná</v>
      </c>
      <c r="F777" s="294" t="str">
        <f>Tabela3[[#This Row],[NENHUMA CLASSIFICAÇÃO COPILOT]]</f>
        <v>COPILOT</v>
      </c>
      <c r="G777">
        <f>Tabela3[[#This Row],[Capacitação em Direitos Humanos, Gênero, Raça e Etnia; e em Depoimento Especial" - 0148945-13.2024.8.16.6000]]</f>
        <v>0</v>
      </c>
      <c r="H777">
        <f>Tabela3[[#This Row],[Justiça Restaurativa - 0148919-15.2024.8.16.6000]]</f>
        <v>0</v>
      </c>
      <c r="I777">
        <f>Tabela3[[#This Row],[Capacitação de Facilitadores 0148959-94.2024.8.16.6000]]</f>
        <v>0</v>
      </c>
      <c r="J777">
        <f>Tabela3[[#This Row],[Acessibilidade e Inclusão - 0148938-21.2024.8.16.6000]]</f>
        <v>0</v>
      </c>
      <c r="K777">
        <f>Tabela3[[#This Row],[Política de Prevenção e Enfrentamento do Assédio Moral, do Assédio Sexual e da Discriminação.0148908-83.2024.8.16.6000]]</f>
        <v>0</v>
      </c>
      <c r="L777">
        <f>Tabela3[[#This Row],[SOCIOAMBIENTAL]]</f>
        <v>0</v>
      </c>
      <c r="M777">
        <f>Tabela3[[#This Row],[SUSTENTABILIDADE
https://portal.tjpr.jus.br/portletforms/frm.do?idFormulario=7430
0017859-16.2024.8.16.6000]]</f>
        <v>0</v>
      </c>
      <c r="N777">
        <f>Tabela3[[#This Row],[CURSO PARA MAGISTRADOS]]</f>
        <v>0</v>
      </c>
      <c r="O777" t="str">
        <f>Tabela3[[#This Row],[LIVRO DE REGISTRO]]</f>
        <v>1 - LISTA GERAL_2020 A ...</v>
      </c>
      <c r="P777">
        <f>Tabela3[[#This Row],[DATA DO ULTIMO REGISTRO]]</f>
        <v>45734</v>
      </c>
      <c r="Q777">
        <f>Tabela3[[#This Row],[REG DE INSTRUTORES2]]</f>
        <v>0</v>
      </c>
      <c r="R777">
        <f>Tabela3[[#This Row],[REGISTRO DE INSTRUTORES NO SEI]]</f>
        <v>0</v>
      </c>
      <c r="S777">
        <f>Tabela3[[#This Row],[2021]]</f>
        <v>0</v>
      </c>
      <c r="T777">
        <f>Tabela3[[#This Row],[2022]]</f>
        <v>1720</v>
      </c>
      <c r="U777">
        <f>Tabela3[[#This Row],[2023]]</f>
        <v>441</v>
      </c>
      <c r="V777" t="str">
        <f>Tabela3[[#This Row],[REGISTRO NO SEI/2024]]</f>
        <v>Livro Registro_2024 (11339730)</v>
      </c>
      <c r="W777">
        <f>Tabela3[[#This Row],[2024]]</f>
        <v>510</v>
      </c>
      <c r="X777">
        <f>Tabela3[[#This Row],[REGISTRO NO SEI/2025]]</f>
        <v>0</v>
      </c>
      <c r="Y777">
        <f>Tabela3[[#This Row],[TOTAL CERTIFICADOS EMITIDOS/2025]]</f>
        <v>47</v>
      </c>
      <c r="Z777">
        <f>Tabela3[[#This Row],[1º trim/2025]]</f>
        <v>47</v>
      </c>
      <c r="AA777">
        <f>Tabela3[[#This Row],[2º trim/2025]]</f>
        <v>0</v>
      </c>
      <c r="AB777">
        <f>Tabela3[[#This Row],[3º trim/2025]]</f>
        <v>0</v>
      </c>
      <c r="AC777">
        <f>Tabela3[[#This Row],[4º trim/2025]]</f>
        <v>0</v>
      </c>
    </row>
    <row r="778" spans="1:29" ht="30" x14ac:dyDescent="0.25">
      <c r="A778" s="293">
        <f>Tabela3[[#This Row],[MODALIDADE]]</f>
        <v>0</v>
      </c>
      <c r="B778" s="293">
        <f>Tabela3[[#This Row],[ID DA PLANILHA]]</f>
        <v>778</v>
      </c>
      <c r="C778" s="293">
        <f>Tabela3[[#This Row],[ANO]]</f>
        <v>2022</v>
      </c>
      <c r="D778" s="293" t="str">
        <f>Tabela3[[#This Row],[SEI]]</f>
        <v>0115504-46.2021.8.16.6000</v>
      </c>
      <c r="E778" s="294" t="str">
        <f>Tabela3[[#This Row],[NOME DO Curso]]</f>
        <v>Efeitos psicológicos e cognitivos da violência física contra a criança e o adolescente</v>
      </c>
      <c r="F778" s="294">
        <f>Tabela3[[#This Row],[NENHUMA CLASSIFICAÇÃO COPILOT]]</f>
        <v>0</v>
      </c>
      <c r="G778">
        <f>Tabela3[[#This Row],[Capacitação em Direitos Humanos, Gênero, Raça e Etnia; e em Depoimento Especial" - 0148945-13.2024.8.16.6000]]</f>
        <v>0</v>
      </c>
      <c r="H778">
        <f>Tabela3[[#This Row],[Justiça Restaurativa - 0148919-15.2024.8.16.6000]]</f>
        <v>0</v>
      </c>
      <c r="I778">
        <f>Tabela3[[#This Row],[Capacitação de Facilitadores 0148959-94.2024.8.16.6000]]</f>
        <v>0</v>
      </c>
      <c r="J778">
        <f>Tabela3[[#This Row],[Acessibilidade e Inclusão - 0148938-21.2024.8.16.6000]]</f>
        <v>0</v>
      </c>
      <c r="K778">
        <f>Tabela3[[#This Row],[Política de Prevenção e Enfrentamento do Assédio Moral, do Assédio Sexual e da Discriminação.0148908-83.2024.8.16.6000]]</f>
        <v>0</v>
      </c>
      <c r="L778">
        <f>Tabela3[[#This Row],[SOCIOAMBIENTAL]]</f>
        <v>0</v>
      </c>
      <c r="M778">
        <f>Tabela3[[#This Row],[SUSTENTABILIDADE
https://portal.tjpr.jus.br/portletforms/frm.do?idFormulario=7430
0017859-16.2024.8.16.6000]]</f>
        <v>0</v>
      </c>
      <c r="N778">
        <f>Tabela3[[#This Row],[CURSO PARA MAGISTRADOS]]</f>
        <v>0</v>
      </c>
      <c r="O778">
        <f>Tabela3[[#This Row],[LIVRO DE REGISTRO]]</f>
        <v>0</v>
      </c>
      <c r="P778">
        <f>Tabela3[[#This Row],[DATA DO ULTIMO REGISTRO]]</f>
        <v>44581</v>
      </c>
      <c r="Q778">
        <f>Tabela3[[#This Row],[REG DE INSTRUTORES2]]</f>
        <v>0</v>
      </c>
      <c r="R778">
        <f>Tabela3[[#This Row],[REGISTRO DE INSTRUTORES NO SEI]]</f>
        <v>0</v>
      </c>
      <c r="S778">
        <f>Tabela3[[#This Row],[2021]]</f>
        <v>0</v>
      </c>
      <c r="T778">
        <f>Tabela3[[#This Row],[2022]]</f>
        <v>72</v>
      </c>
      <c r="U778">
        <f>Tabela3[[#This Row],[2023]]</f>
        <v>0</v>
      </c>
      <c r="V778">
        <f>Tabela3[[#This Row],[REGISTRO NO SEI/2024]]</f>
        <v>0</v>
      </c>
      <c r="W778">
        <f>Tabela3[[#This Row],[2024]]</f>
        <v>0</v>
      </c>
      <c r="X778">
        <f>Tabela3[[#This Row],[REGISTRO NO SEI/2025]]</f>
        <v>0</v>
      </c>
      <c r="Y778">
        <f>Tabela3[[#This Row],[TOTAL CERTIFICADOS EMITIDOS/2025]]</f>
        <v>0</v>
      </c>
      <c r="Z778">
        <f>Tabela3[[#This Row],[1º trim/2025]]</f>
        <v>0</v>
      </c>
      <c r="AA778">
        <f>Tabela3[[#This Row],[2º trim/2025]]</f>
        <v>0</v>
      </c>
      <c r="AB778">
        <f>Tabela3[[#This Row],[3º trim/2025]]</f>
        <v>0</v>
      </c>
      <c r="AC778">
        <f>Tabela3[[#This Row],[4º trim/2025]]</f>
        <v>0</v>
      </c>
    </row>
    <row r="779" spans="1:29" ht="30" x14ac:dyDescent="0.25">
      <c r="A779" s="293">
        <f>Tabela3[[#This Row],[MODALIDADE]]</f>
        <v>0</v>
      </c>
      <c r="B779" s="293">
        <f>Tabela3[[#This Row],[ID DA PLANILHA]]</f>
        <v>779</v>
      </c>
      <c r="C779" s="293">
        <f>Tabela3[[#This Row],[ANO]]</f>
        <v>2022</v>
      </c>
      <c r="D779" s="293" t="str">
        <f>Tabela3[[#This Row],[SEI]]</f>
        <v>0115531-29.2021.8.16.6000</v>
      </c>
      <c r="E779" s="294" t="str">
        <f>Tabela3[[#This Row],[NOME DO Curso]]</f>
        <v>Curso DE FORMAÇÃO CONTINUADA EM VIOLÊNCIA DE GÊNERO E APLICAÇÃO DO FORMULÁRIO NACIONAL DE AVALIAÇÃO DE RISCO (FNAR)</v>
      </c>
      <c r="F779" s="294">
        <f>Tabela3[[#This Row],[NENHUMA CLASSIFICAÇÃO COPILOT]]</f>
        <v>0</v>
      </c>
      <c r="G779">
        <f>Tabela3[[#This Row],[Capacitação em Direitos Humanos, Gênero, Raça e Etnia; e em Depoimento Especial" - 0148945-13.2024.8.16.6000]]</f>
        <v>0</v>
      </c>
      <c r="H779">
        <f>Tabela3[[#This Row],[Justiça Restaurativa - 0148919-15.2024.8.16.6000]]</f>
        <v>0</v>
      </c>
      <c r="I779">
        <f>Tabela3[[#This Row],[Capacitação de Facilitadores 0148959-94.2024.8.16.6000]]</f>
        <v>0</v>
      </c>
      <c r="J779">
        <f>Tabela3[[#This Row],[Acessibilidade e Inclusão - 0148938-21.2024.8.16.6000]]</f>
        <v>0</v>
      </c>
      <c r="K779">
        <f>Tabela3[[#This Row],[Política de Prevenção e Enfrentamento do Assédio Moral, do Assédio Sexual e da Discriminação.0148908-83.2024.8.16.6000]]</f>
        <v>0</v>
      </c>
      <c r="L779">
        <f>Tabela3[[#This Row],[SOCIOAMBIENTAL]]</f>
        <v>0</v>
      </c>
      <c r="M779">
        <f>Tabela3[[#This Row],[SUSTENTABILIDADE
https://portal.tjpr.jus.br/portletforms/frm.do?idFormulario=7430
0017859-16.2024.8.16.6000]]</f>
        <v>0</v>
      </c>
      <c r="N779">
        <f>Tabela3[[#This Row],[CURSO PARA MAGISTRADOS]]</f>
        <v>0</v>
      </c>
      <c r="O779">
        <f>Tabela3[[#This Row],[LIVRO DE REGISTRO]]</f>
        <v>0</v>
      </c>
      <c r="P779">
        <f>Tabela3[[#This Row],[DATA DO ULTIMO REGISTRO]]</f>
        <v>45307</v>
      </c>
      <c r="Q779">
        <f>Tabela3[[#This Row],[REG DE INSTRUTORES2]]</f>
        <v>0</v>
      </c>
      <c r="R779">
        <f>Tabela3[[#This Row],[REGISTRO DE INSTRUTORES NO SEI]]</f>
        <v>0</v>
      </c>
      <c r="S779">
        <f>Tabela3[[#This Row],[2021]]</f>
        <v>200</v>
      </c>
      <c r="T779">
        <f>Tabela3[[#This Row],[2022]]</f>
        <v>11</v>
      </c>
      <c r="U779">
        <f>Tabela3[[#This Row],[2023]]</f>
        <v>9</v>
      </c>
      <c r="V779">
        <f>Tabela3[[#This Row],[REGISTRO NO SEI/2024]]</f>
        <v>0</v>
      </c>
      <c r="W779">
        <f>Tabela3[[#This Row],[2024]]</f>
        <v>0</v>
      </c>
      <c r="X779">
        <f>Tabela3[[#This Row],[REGISTRO NO SEI/2025]]</f>
        <v>0</v>
      </c>
      <c r="Y779">
        <f>Tabela3[[#This Row],[TOTAL CERTIFICADOS EMITIDOS/2025]]</f>
        <v>0</v>
      </c>
      <c r="Z779">
        <f>Tabela3[[#This Row],[1º trim/2025]]</f>
        <v>0</v>
      </c>
      <c r="AA779">
        <f>Tabela3[[#This Row],[2º trim/2025]]</f>
        <v>0</v>
      </c>
      <c r="AB779">
        <f>Tabela3[[#This Row],[3º trim/2025]]</f>
        <v>0</v>
      </c>
      <c r="AC779">
        <f>Tabela3[[#This Row],[4º trim/2025]]</f>
        <v>0</v>
      </c>
    </row>
    <row r="780" spans="1:29" ht="30" x14ac:dyDescent="0.25">
      <c r="A780" s="293">
        <f>Tabela3[[#This Row],[MODALIDADE]]</f>
        <v>0</v>
      </c>
      <c r="B780" s="293">
        <f>Tabela3[[#This Row],[ID DA PLANILHA]]</f>
        <v>780</v>
      </c>
      <c r="C780" s="293">
        <f>Tabela3[[#This Row],[ANO]]</f>
        <v>2022</v>
      </c>
      <c r="D780" s="293" t="str">
        <f>Tabela3[[#This Row],[SEI]]</f>
        <v>0116551-21.2022.8.16.6000</v>
      </c>
      <c r="E780" s="294" t="str">
        <f>Tabela3[[#This Row],[NOME DO Curso]]</f>
        <v>O Direito Público Mudou: inovações da Nova Lei de Licitações e do Novo Marco Regulatório do Saneamento Básico</v>
      </c>
      <c r="F780" s="294">
        <f>Tabela3[[#This Row],[NENHUMA CLASSIFICAÇÃO COPILOT]]</f>
        <v>0</v>
      </c>
      <c r="G780">
        <f>Tabela3[[#This Row],[Capacitação em Direitos Humanos, Gênero, Raça e Etnia; e em Depoimento Especial" - 0148945-13.2024.8.16.6000]]</f>
        <v>0</v>
      </c>
      <c r="H780">
        <f>Tabela3[[#This Row],[Justiça Restaurativa - 0148919-15.2024.8.16.6000]]</f>
        <v>0</v>
      </c>
      <c r="I780">
        <f>Tabela3[[#This Row],[Capacitação de Facilitadores 0148959-94.2024.8.16.6000]]</f>
        <v>0</v>
      </c>
      <c r="J780">
        <f>Tabela3[[#This Row],[Acessibilidade e Inclusão - 0148938-21.2024.8.16.6000]]</f>
        <v>0</v>
      </c>
      <c r="K780">
        <f>Tabela3[[#This Row],[Política de Prevenção e Enfrentamento do Assédio Moral, do Assédio Sexual e da Discriminação.0148908-83.2024.8.16.6000]]</f>
        <v>0</v>
      </c>
      <c r="L780">
        <f>Tabela3[[#This Row],[SOCIOAMBIENTAL]]</f>
        <v>0</v>
      </c>
      <c r="M780">
        <f>Tabela3[[#This Row],[SUSTENTABILIDADE
https://portal.tjpr.jus.br/portletforms/frm.do?idFormulario=7430
0017859-16.2024.8.16.6000]]</f>
        <v>0</v>
      </c>
      <c r="N780">
        <f>Tabela3[[#This Row],[CURSO PARA MAGISTRADOS]]</f>
        <v>0</v>
      </c>
      <c r="O780">
        <f>Tabela3[[#This Row],[LIVRO DE REGISTRO]]</f>
        <v>0</v>
      </c>
      <c r="P780">
        <f>Tabela3[[#This Row],[DATA DO ULTIMO REGISTRO]]</f>
        <v>44926</v>
      </c>
      <c r="Q780">
        <f>Tabela3[[#This Row],[REG DE INSTRUTORES2]]</f>
        <v>0</v>
      </c>
      <c r="R780">
        <f>Tabela3[[#This Row],[REGISTRO DE INSTRUTORES NO SEI]]</f>
        <v>0</v>
      </c>
      <c r="S780">
        <f>Tabela3[[#This Row],[2021]]</f>
        <v>0</v>
      </c>
      <c r="T780">
        <f>Tabela3[[#This Row],[2022]]</f>
        <v>174</v>
      </c>
      <c r="U780">
        <f>Tabela3[[#This Row],[2023]]</f>
        <v>0</v>
      </c>
      <c r="V780">
        <f>Tabela3[[#This Row],[REGISTRO NO SEI/2024]]</f>
        <v>0</v>
      </c>
      <c r="W780">
        <f>Tabela3[[#This Row],[2024]]</f>
        <v>0</v>
      </c>
      <c r="X780">
        <f>Tabela3[[#This Row],[REGISTRO NO SEI/2025]]</f>
        <v>0</v>
      </c>
      <c r="Y780">
        <f>Tabela3[[#This Row],[TOTAL CERTIFICADOS EMITIDOS/2025]]</f>
        <v>0</v>
      </c>
      <c r="Z780">
        <f>Tabela3[[#This Row],[1º trim/2025]]</f>
        <v>0</v>
      </c>
      <c r="AA780">
        <f>Tabela3[[#This Row],[2º trim/2025]]</f>
        <v>0</v>
      </c>
      <c r="AB780">
        <f>Tabela3[[#This Row],[3º trim/2025]]</f>
        <v>0</v>
      </c>
      <c r="AC780">
        <f>Tabela3[[#This Row],[4º trim/2025]]</f>
        <v>0</v>
      </c>
    </row>
    <row r="781" spans="1:29" x14ac:dyDescent="0.25">
      <c r="A781" s="293">
        <f>Tabela3[[#This Row],[MODALIDADE]]</f>
        <v>0</v>
      </c>
      <c r="B781" s="293">
        <f>Tabela3[[#This Row],[ID DA PLANILHA]]</f>
        <v>781</v>
      </c>
      <c r="C781" s="293">
        <f>Tabela3[[#This Row],[ANO]]</f>
        <v>2022</v>
      </c>
      <c r="D781" s="293" t="str">
        <f>Tabela3[[#This Row],[SEI]]</f>
        <v>0116951-35.2022.8.16.6000</v>
      </c>
      <c r="E781" s="294" t="str">
        <f>Tabela3[[#This Row],[NOME DO Curso]]</f>
        <v>Curso Prático de Brigadistas - Palmital</v>
      </c>
      <c r="F781" s="294">
        <f>Tabela3[[#This Row],[NENHUMA CLASSIFICAÇÃO COPILOT]]</f>
        <v>0</v>
      </c>
      <c r="G781">
        <f>Tabela3[[#This Row],[Capacitação em Direitos Humanos, Gênero, Raça e Etnia; e em Depoimento Especial" - 0148945-13.2024.8.16.6000]]</f>
        <v>0</v>
      </c>
      <c r="H781">
        <f>Tabela3[[#This Row],[Justiça Restaurativa - 0148919-15.2024.8.16.6000]]</f>
        <v>0</v>
      </c>
      <c r="I781">
        <f>Tabela3[[#This Row],[Capacitação de Facilitadores 0148959-94.2024.8.16.6000]]</f>
        <v>0</v>
      </c>
      <c r="J781">
        <f>Tabela3[[#This Row],[Acessibilidade e Inclusão - 0148938-21.2024.8.16.6000]]</f>
        <v>0</v>
      </c>
      <c r="K781">
        <f>Tabela3[[#This Row],[Política de Prevenção e Enfrentamento do Assédio Moral, do Assédio Sexual e da Discriminação.0148908-83.2024.8.16.6000]]</f>
        <v>0</v>
      </c>
      <c r="L781">
        <f>Tabela3[[#This Row],[SOCIOAMBIENTAL]]</f>
        <v>0</v>
      </c>
      <c r="M781">
        <f>Tabela3[[#This Row],[SUSTENTABILIDADE
https://portal.tjpr.jus.br/portletforms/frm.do?idFormulario=7430
0017859-16.2024.8.16.6000]]</f>
        <v>0</v>
      </c>
      <c r="N781">
        <f>Tabela3[[#This Row],[CURSO PARA MAGISTRADOS]]</f>
        <v>0</v>
      </c>
      <c r="O781">
        <f>Tabela3[[#This Row],[LIVRO DE REGISTRO]]</f>
        <v>0</v>
      </c>
      <c r="P781">
        <f>Tabela3[[#This Row],[DATA DO ULTIMO REGISTRO]]</f>
        <v>45035</v>
      </c>
      <c r="Q781">
        <f>Tabela3[[#This Row],[REG DE INSTRUTORES2]]</f>
        <v>0</v>
      </c>
      <c r="R781">
        <f>Tabela3[[#This Row],[REGISTRO DE INSTRUTORES NO SEI]]</f>
        <v>0</v>
      </c>
      <c r="S781">
        <f>Tabela3[[#This Row],[2021]]</f>
        <v>0</v>
      </c>
      <c r="T781">
        <f>Tabela3[[#This Row],[2022]]</f>
        <v>0</v>
      </c>
      <c r="U781" t="e">
        <f>Tabela3[[#This Row],[2023]]</f>
        <v>#VALUE!</v>
      </c>
      <c r="V781">
        <f>Tabela3[[#This Row],[REGISTRO NO SEI/2024]]</f>
        <v>0</v>
      </c>
      <c r="W781">
        <f>Tabela3[[#This Row],[2024]]</f>
        <v>0</v>
      </c>
      <c r="X781">
        <f>Tabela3[[#This Row],[REGISTRO NO SEI/2025]]</f>
        <v>0</v>
      </c>
      <c r="Y781">
        <f>Tabela3[[#This Row],[TOTAL CERTIFICADOS EMITIDOS/2025]]</f>
        <v>0</v>
      </c>
      <c r="Z781">
        <f>Tabela3[[#This Row],[1º trim/2025]]</f>
        <v>0</v>
      </c>
      <c r="AA781">
        <f>Tabela3[[#This Row],[2º trim/2025]]</f>
        <v>0</v>
      </c>
      <c r="AB781">
        <f>Tabela3[[#This Row],[3º trim/2025]]</f>
        <v>0</v>
      </c>
      <c r="AC781">
        <f>Tabela3[[#This Row],[4º trim/2025]]</f>
        <v>0</v>
      </c>
    </row>
    <row r="782" spans="1:29" ht="30" x14ac:dyDescent="0.25">
      <c r="A782" s="293">
        <f>Tabela3[[#This Row],[MODALIDADE]]</f>
        <v>0</v>
      </c>
      <c r="B782" s="293">
        <f>Tabela3[[#This Row],[ID DA PLANILHA]]</f>
        <v>782</v>
      </c>
      <c r="C782" s="293">
        <f>Tabela3[[#This Row],[ANO]]</f>
        <v>2022</v>
      </c>
      <c r="D782" s="293" t="str">
        <f>Tabela3[[#This Row],[SEI]]</f>
        <v>0117933-49.2022.8.16.6000</v>
      </c>
      <c r="E782" s="294" t="str">
        <f>Tabela3[[#This Row],[NOME DO Curso]]</f>
        <v>Diálogo da Comissão de Conflitos Fundiários com os Oficiais de Justiça e Técnicos Cumpridores de Mandados</v>
      </c>
      <c r="F782" s="294">
        <f>Tabela3[[#This Row],[NENHUMA CLASSIFICAÇÃO COPILOT]]</f>
        <v>0</v>
      </c>
      <c r="G782">
        <f>Tabela3[[#This Row],[Capacitação em Direitos Humanos, Gênero, Raça e Etnia; e em Depoimento Especial" - 0148945-13.2024.8.16.6000]]</f>
        <v>0</v>
      </c>
      <c r="H782">
        <f>Tabela3[[#This Row],[Justiça Restaurativa - 0148919-15.2024.8.16.6000]]</f>
        <v>0</v>
      </c>
      <c r="I782">
        <f>Tabela3[[#This Row],[Capacitação de Facilitadores 0148959-94.2024.8.16.6000]]</f>
        <v>0</v>
      </c>
      <c r="J782">
        <f>Tabela3[[#This Row],[Acessibilidade e Inclusão - 0148938-21.2024.8.16.6000]]</f>
        <v>0</v>
      </c>
      <c r="K782">
        <f>Tabela3[[#This Row],[Política de Prevenção e Enfrentamento do Assédio Moral, do Assédio Sexual e da Discriminação.0148908-83.2024.8.16.6000]]</f>
        <v>0</v>
      </c>
      <c r="L782">
        <f>Tabela3[[#This Row],[SOCIOAMBIENTAL]]</f>
        <v>0</v>
      </c>
      <c r="M782">
        <f>Tabela3[[#This Row],[SUSTENTABILIDADE
https://portal.tjpr.jus.br/portletforms/frm.do?idFormulario=7430
0017859-16.2024.8.16.6000]]</f>
        <v>0</v>
      </c>
      <c r="N782">
        <f>Tabela3[[#This Row],[CURSO PARA MAGISTRADOS]]</f>
        <v>0</v>
      </c>
      <c r="O782">
        <f>Tabela3[[#This Row],[LIVRO DE REGISTRO]]</f>
        <v>0</v>
      </c>
      <c r="P782">
        <f>Tabela3[[#This Row],[DATA DO ULTIMO REGISTRO]]</f>
        <v>44886</v>
      </c>
      <c r="Q782">
        <f>Tabela3[[#This Row],[REG DE INSTRUTORES2]]</f>
        <v>0</v>
      </c>
      <c r="R782">
        <f>Tabela3[[#This Row],[REGISTRO DE INSTRUTORES NO SEI]]</f>
        <v>0</v>
      </c>
      <c r="S782">
        <f>Tabela3[[#This Row],[2021]]</f>
        <v>0</v>
      </c>
      <c r="T782">
        <f>Tabela3[[#This Row],[2022]]</f>
        <v>25</v>
      </c>
      <c r="U782" t="e">
        <f>Tabela3[[#This Row],[2023]]</f>
        <v>#VALUE!</v>
      </c>
      <c r="V782">
        <f>Tabela3[[#This Row],[REGISTRO NO SEI/2024]]</f>
        <v>0</v>
      </c>
      <c r="W782">
        <f>Tabela3[[#This Row],[2024]]</f>
        <v>0</v>
      </c>
      <c r="X782">
        <f>Tabela3[[#This Row],[REGISTRO NO SEI/2025]]</f>
        <v>0</v>
      </c>
      <c r="Y782">
        <f>Tabela3[[#This Row],[TOTAL CERTIFICADOS EMITIDOS/2025]]</f>
        <v>0</v>
      </c>
      <c r="Z782">
        <f>Tabela3[[#This Row],[1º trim/2025]]</f>
        <v>0</v>
      </c>
      <c r="AA782">
        <f>Tabela3[[#This Row],[2º trim/2025]]</f>
        <v>0</v>
      </c>
      <c r="AB782">
        <f>Tabela3[[#This Row],[3º trim/2025]]</f>
        <v>0</v>
      </c>
      <c r="AC782">
        <f>Tabela3[[#This Row],[4º trim/2025]]</f>
        <v>0</v>
      </c>
    </row>
    <row r="783" spans="1:29" x14ac:dyDescent="0.25">
      <c r="A783" s="293">
        <f>Tabela3[[#This Row],[MODALIDADE]]</f>
        <v>0</v>
      </c>
      <c r="B783" s="293">
        <f>Tabela3[[#This Row],[ID DA PLANILHA]]</f>
        <v>783</v>
      </c>
      <c r="C783" s="293">
        <f>Tabela3[[#This Row],[ANO]]</f>
        <v>2022</v>
      </c>
      <c r="D783" s="293" t="str">
        <f>Tabela3[[#This Row],[SEI]]</f>
        <v>0118073-83.2022.8.16.6000</v>
      </c>
      <c r="E783" s="294" t="str">
        <f>Tabela3[[#This Row],[NOME DO Curso]]</f>
        <v>Novas Perspectivas da Jurisdição Constitucional: Diálogos Brasil Portugal</v>
      </c>
      <c r="F783" s="294">
        <f>Tabela3[[#This Row],[NENHUMA CLASSIFICAÇÃO COPILOT]]</f>
        <v>0</v>
      </c>
      <c r="G783">
        <f>Tabela3[[#This Row],[Capacitação em Direitos Humanos, Gênero, Raça e Etnia; e em Depoimento Especial" - 0148945-13.2024.8.16.6000]]</f>
        <v>0</v>
      </c>
      <c r="H783">
        <f>Tabela3[[#This Row],[Justiça Restaurativa - 0148919-15.2024.8.16.6000]]</f>
        <v>0</v>
      </c>
      <c r="I783">
        <f>Tabela3[[#This Row],[Capacitação de Facilitadores 0148959-94.2024.8.16.6000]]</f>
        <v>0</v>
      </c>
      <c r="J783">
        <f>Tabela3[[#This Row],[Acessibilidade e Inclusão - 0148938-21.2024.8.16.6000]]</f>
        <v>0</v>
      </c>
      <c r="K783">
        <f>Tabela3[[#This Row],[Política de Prevenção e Enfrentamento do Assédio Moral, do Assédio Sexual e da Discriminação.0148908-83.2024.8.16.6000]]</f>
        <v>0</v>
      </c>
      <c r="L783">
        <f>Tabela3[[#This Row],[SOCIOAMBIENTAL]]</f>
        <v>0</v>
      </c>
      <c r="M783">
        <f>Tabela3[[#This Row],[SUSTENTABILIDADE
https://portal.tjpr.jus.br/portletforms/frm.do?idFormulario=7430
0017859-16.2024.8.16.6000]]</f>
        <v>0</v>
      </c>
      <c r="N783">
        <f>Tabela3[[#This Row],[CURSO PARA MAGISTRADOS]]</f>
        <v>0</v>
      </c>
      <c r="O783">
        <f>Tabela3[[#This Row],[LIVRO DE REGISTRO]]</f>
        <v>0</v>
      </c>
      <c r="P783">
        <f>Tabela3[[#This Row],[DATA DO ULTIMO REGISTRO]]</f>
        <v>44881</v>
      </c>
      <c r="Q783">
        <f>Tabela3[[#This Row],[REG DE INSTRUTORES2]]</f>
        <v>0</v>
      </c>
      <c r="R783">
        <f>Tabela3[[#This Row],[REGISTRO DE INSTRUTORES NO SEI]]</f>
        <v>0</v>
      </c>
      <c r="S783">
        <f>Tabela3[[#This Row],[2021]]</f>
        <v>0</v>
      </c>
      <c r="T783">
        <f>Tabela3[[#This Row],[2022]]</f>
        <v>121</v>
      </c>
      <c r="U783" t="e">
        <f>Tabela3[[#This Row],[2023]]</f>
        <v>#VALUE!</v>
      </c>
      <c r="V783">
        <f>Tabela3[[#This Row],[REGISTRO NO SEI/2024]]</f>
        <v>0</v>
      </c>
      <c r="W783">
        <f>Tabela3[[#This Row],[2024]]</f>
        <v>0</v>
      </c>
      <c r="X783">
        <f>Tabela3[[#This Row],[REGISTRO NO SEI/2025]]</f>
        <v>0</v>
      </c>
      <c r="Y783">
        <f>Tabela3[[#This Row],[TOTAL CERTIFICADOS EMITIDOS/2025]]</f>
        <v>0</v>
      </c>
      <c r="Z783">
        <f>Tabela3[[#This Row],[1º trim/2025]]</f>
        <v>0</v>
      </c>
      <c r="AA783">
        <f>Tabela3[[#This Row],[2º trim/2025]]</f>
        <v>0</v>
      </c>
      <c r="AB783">
        <f>Tabela3[[#This Row],[3º trim/2025]]</f>
        <v>0</v>
      </c>
      <c r="AC783">
        <f>Tabela3[[#This Row],[4º trim/2025]]</f>
        <v>0</v>
      </c>
    </row>
    <row r="784" spans="1:29" x14ac:dyDescent="0.25">
      <c r="A784" s="293">
        <f>Tabela3[[#This Row],[MODALIDADE]]</f>
        <v>0</v>
      </c>
      <c r="B784" s="293">
        <f>Tabela3[[#This Row],[ID DA PLANILHA]]</f>
        <v>784</v>
      </c>
      <c r="C784" s="293">
        <f>Tabela3[[#This Row],[ANO]]</f>
        <v>2022</v>
      </c>
      <c r="D784" s="293" t="str">
        <f>Tabela3[[#This Row],[SEI]]</f>
        <v>0118163-91.2022.8.16.6000</v>
      </c>
      <c r="E784" s="294" t="str">
        <f>Tabela3[[#This Row],[NOME DO Curso]]</f>
        <v>Dia da Consciência Negra: 10 Anos da Lei de Cotas</v>
      </c>
      <c r="F784" s="294">
        <f>Tabela3[[#This Row],[NENHUMA CLASSIFICAÇÃO COPILOT]]</f>
        <v>0</v>
      </c>
      <c r="G784" t="str">
        <f>Tabela3[[#This Row],[Capacitação em Direitos Humanos, Gênero, Raça e Etnia; e em Depoimento Especial" - 0148945-13.2024.8.16.6000]]</f>
        <v>sim</v>
      </c>
      <c r="H784">
        <f>Tabela3[[#This Row],[Justiça Restaurativa - 0148919-15.2024.8.16.6000]]</f>
        <v>0</v>
      </c>
      <c r="I784">
        <f>Tabela3[[#This Row],[Capacitação de Facilitadores 0148959-94.2024.8.16.6000]]</f>
        <v>0</v>
      </c>
      <c r="J784">
        <f>Tabela3[[#This Row],[Acessibilidade e Inclusão - 0148938-21.2024.8.16.6000]]</f>
        <v>0</v>
      </c>
      <c r="K784">
        <f>Tabela3[[#This Row],[Política de Prevenção e Enfrentamento do Assédio Moral, do Assédio Sexual e da Discriminação.0148908-83.2024.8.16.6000]]</f>
        <v>0</v>
      </c>
      <c r="L784">
        <f>Tabela3[[#This Row],[SOCIOAMBIENTAL]]</f>
        <v>0</v>
      </c>
      <c r="M784">
        <f>Tabela3[[#This Row],[SUSTENTABILIDADE
https://portal.tjpr.jus.br/portletforms/frm.do?idFormulario=7430
0017859-16.2024.8.16.6000]]</f>
        <v>0</v>
      </c>
      <c r="N784">
        <f>Tabela3[[#This Row],[CURSO PARA MAGISTRADOS]]</f>
        <v>0</v>
      </c>
      <c r="O784">
        <f>Tabela3[[#This Row],[LIVRO DE REGISTRO]]</f>
        <v>0</v>
      </c>
      <c r="P784">
        <f>Tabela3[[#This Row],[DATA DO ULTIMO REGISTRO]]</f>
        <v>44926</v>
      </c>
      <c r="Q784">
        <f>Tabela3[[#This Row],[REG DE INSTRUTORES2]]</f>
        <v>0</v>
      </c>
      <c r="R784">
        <f>Tabela3[[#This Row],[REGISTRO DE INSTRUTORES NO SEI]]</f>
        <v>0</v>
      </c>
      <c r="S784">
        <f>Tabela3[[#This Row],[2021]]</f>
        <v>0</v>
      </c>
      <c r="T784">
        <f>Tabela3[[#This Row],[2022]]</f>
        <v>89</v>
      </c>
      <c r="U784" t="e">
        <f>Tabela3[[#This Row],[2023]]</f>
        <v>#VALUE!</v>
      </c>
      <c r="V784">
        <f>Tabela3[[#This Row],[REGISTRO NO SEI/2024]]</f>
        <v>0</v>
      </c>
      <c r="W784">
        <f>Tabela3[[#This Row],[2024]]</f>
        <v>0</v>
      </c>
      <c r="X784">
        <f>Tabela3[[#This Row],[REGISTRO NO SEI/2025]]</f>
        <v>0</v>
      </c>
      <c r="Y784">
        <f>Tabela3[[#This Row],[TOTAL CERTIFICADOS EMITIDOS/2025]]</f>
        <v>0</v>
      </c>
      <c r="Z784">
        <f>Tabela3[[#This Row],[1º trim/2025]]</f>
        <v>0</v>
      </c>
      <c r="AA784">
        <f>Tabela3[[#This Row],[2º trim/2025]]</f>
        <v>0</v>
      </c>
      <c r="AB784">
        <f>Tabela3[[#This Row],[3º trim/2025]]</f>
        <v>0</v>
      </c>
      <c r="AC784">
        <f>Tabela3[[#This Row],[4º trim/2025]]</f>
        <v>0</v>
      </c>
    </row>
    <row r="785" spans="1:29" x14ac:dyDescent="0.25">
      <c r="A785" s="293">
        <f>Tabela3[[#This Row],[MODALIDADE]]</f>
        <v>0</v>
      </c>
      <c r="B785" s="293">
        <f>Tabela3[[#This Row],[ID DA PLANILHA]]</f>
        <v>785</v>
      </c>
      <c r="C785" s="293">
        <f>Tabela3[[#This Row],[ANO]]</f>
        <v>2022</v>
      </c>
      <c r="D785" s="293" t="str">
        <f>Tabela3[[#This Row],[SEI]]</f>
        <v>0118535-40.2022.8.16.6000</v>
      </c>
      <c r="E785" s="294" t="str">
        <f>Tabela3[[#This Row],[NOME DO Curso]]</f>
        <v>A Proteção dos Direitos das Pessoas com Deficiência e o Papel do Judiciário</v>
      </c>
      <c r="F785" s="294">
        <f>Tabela3[[#This Row],[NENHUMA CLASSIFICAÇÃO COPILOT]]</f>
        <v>0</v>
      </c>
      <c r="G785">
        <f>Tabela3[[#This Row],[Capacitação em Direitos Humanos, Gênero, Raça e Etnia; e em Depoimento Especial" - 0148945-13.2024.8.16.6000]]</f>
        <v>0</v>
      </c>
      <c r="H785">
        <f>Tabela3[[#This Row],[Justiça Restaurativa - 0148919-15.2024.8.16.6000]]</f>
        <v>0</v>
      </c>
      <c r="I785">
        <f>Tabela3[[#This Row],[Capacitação de Facilitadores 0148959-94.2024.8.16.6000]]</f>
        <v>0</v>
      </c>
      <c r="J785" t="str">
        <f>Tabela3[[#This Row],[Acessibilidade e Inclusão - 0148938-21.2024.8.16.6000]]</f>
        <v>SIM</v>
      </c>
      <c r="K785">
        <f>Tabela3[[#This Row],[Política de Prevenção e Enfrentamento do Assédio Moral, do Assédio Sexual e da Discriminação.0148908-83.2024.8.16.6000]]</f>
        <v>0</v>
      </c>
      <c r="L785">
        <f>Tabela3[[#This Row],[SOCIOAMBIENTAL]]</f>
        <v>0</v>
      </c>
      <c r="M785">
        <f>Tabela3[[#This Row],[SUSTENTABILIDADE
https://portal.tjpr.jus.br/portletforms/frm.do?idFormulario=7430
0017859-16.2024.8.16.6000]]</f>
        <v>0</v>
      </c>
      <c r="N785">
        <f>Tabela3[[#This Row],[CURSO PARA MAGISTRADOS]]</f>
        <v>0</v>
      </c>
      <c r="O785">
        <f>Tabela3[[#This Row],[LIVRO DE REGISTRO]]</f>
        <v>0</v>
      </c>
      <c r="P785">
        <f>Tabela3[[#This Row],[DATA DO ULTIMO REGISTRO]]</f>
        <v>45306</v>
      </c>
      <c r="Q785">
        <f>Tabela3[[#This Row],[REG DE INSTRUTORES2]]</f>
        <v>0</v>
      </c>
      <c r="R785">
        <f>Tabela3[[#This Row],[REGISTRO DE INSTRUTORES NO SEI]]</f>
        <v>0</v>
      </c>
      <c r="S785">
        <f>Tabela3[[#This Row],[2021]]</f>
        <v>0</v>
      </c>
      <c r="T785">
        <f>Tabela3[[#This Row],[2022]]</f>
        <v>23</v>
      </c>
      <c r="U785" t="e">
        <f>Tabela3[[#This Row],[2023]]</f>
        <v>#VALUE!</v>
      </c>
      <c r="V785">
        <f>Tabela3[[#This Row],[REGISTRO NO SEI/2024]]</f>
        <v>0</v>
      </c>
      <c r="W785">
        <f>Tabela3[[#This Row],[2024]]</f>
        <v>0</v>
      </c>
      <c r="X785">
        <f>Tabela3[[#This Row],[REGISTRO NO SEI/2025]]</f>
        <v>0</v>
      </c>
      <c r="Y785">
        <f>Tabela3[[#This Row],[TOTAL CERTIFICADOS EMITIDOS/2025]]</f>
        <v>0</v>
      </c>
      <c r="Z785">
        <f>Tabela3[[#This Row],[1º trim/2025]]</f>
        <v>0</v>
      </c>
      <c r="AA785">
        <f>Tabela3[[#This Row],[2º trim/2025]]</f>
        <v>0</v>
      </c>
      <c r="AB785">
        <f>Tabela3[[#This Row],[3º trim/2025]]</f>
        <v>0</v>
      </c>
      <c r="AC785">
        <f>Tabela3[[#This Row],[4º trim/2025]]</f>
        <v>0</v>
      </c>
    </row>
    <row r="786" spans="1:29" x14ac:dyDescent="0.25">
      <c r="A786" s="293">
        <f>Tabela3[[#This Row],[MODALIDADE]]</f>
        <v>0</v>
      </c>
      <c r="B786" s="293">
        <f>Tabela3[[#This Row],[ID DA PLANILHA]]</f>
        <v>786</v>
      </c>
      <c r="C786" s="293">
        <f>Tabela3[[#This Row],[ANO]]</f>
        <v>2022</v>
      </c>
      <c r="D786" s="293" t="str">
        <f>Tabela3[[#This Row],[SEI]]</f>
        <v>0118811-71.2022.8.16.6000</v>
      </c>
      <c r="E786" s="294" t="str">
        <f>Tabela3[[#This Row],[NOME DO Curso]]</f>
        <v>1º Seminário de Gestão Administrativa com foco nos serviços de Engenharia</v>
      </c>
      <c r="F786" s="294">
        <f>Tabela3[[#This Row],[NENHUMA CLASSIFICAÇÃO COPILOT]]</f>
        <v>0</v>
      </c>
      <c r="G786">
        <f>Tabela3[[#This Row],[Capacitação em Direitos Humanos, Gênero, Raça e Etnia; e em Depoimento Especial" - 0148945-13.2024.8.16.6000]]</f>
        <v>0</v>
      </c>
      <c r="H786">
        <f>Tabela3[[#This Row],[Justiça Restaurativa - 0148919-15.2024.8.16.6000]]</f>
        <v>0</v>
      </c>
      <c r="I786">
        <f>Tabela3[[#This Row],[Capacitação de Facilitadores 0148959-94.2024.8.16.6000]]</f>
        <v>0</v>
      </c>
      <c r="J786">
        <f>Tabela3[[#This Row],[Acessibilidade e Inclusão - 0148938-21.2024.8.16.6000]]</f>
        <v>0</v>
      </c>
      <c r="K786">
        <f>Tabela3[[#This Row],[Política de Prevenção e Enfrentamento do Assédio Moral, do Assédio Sexual e da Discriminação.0148908-83.2024.8.16.6000]]</f>
        <v>0</v>
      </c>
      <c r="L786">
        <f>Tabela3[[#This Row],[SOCIOAMBIENTAL]]</f>
        <v>0</v>
      </c>
      <c r="M786">
        <f>Tabela3[[#This Row],[SUSTENTABILIDADE
https://portal.tjpr.jus.br/portletforms/frm.do?idFormulario=7430
0017859-16.2024.8.16.6000]]</f>
        <v>0</v>
      </c>
      <c r="N786">
        <f>Tabela3[[#This Row],[CURSO PARA MAGISTRADOS]]</f>
        <v>0</v>
      </c>
      <c r="O786">
        <f>Tabela3[[#This Row],[LIVRO DE REGISTRO]]</f>
        <v>0</v>
      </c>
      <c r="P786">
        <f>Tabela3[[#This Row],[DATA DO ULTIMO REGISTRO]]</f>
        <v>44959</v>
      </c>
      <c r="Q786">
        <f>Tabela3[[#This Row],[REG DE INSTRUTORES2]]</f>
        <v>0</v>
      </c>
      <c r="R786">
        <f>Tabela3[[#This Row],[REGISTRO DE INSTRUTORES NO SEI]]</f>
        <v>0</v>
      </c>
      <c r="S786">
        <f>Tabela3[[#This Row],[2021]]</f>
        <v>0</v>
      </c>
      <c r="T786">
        <f>Tabela3[[#This Row],[2022]]</f>
        <v>80</v>
      </c>
      <c r="U786" t="e">
        <f>Tabela3[[#This Row],[2023]]</f>
        <v>#VALUE!</v>
      </c>
      <c r="V786">
        <f>Tabela3[[#This Row],[REGISTRO NO SEI/2024]]</f>
        <v>0</v>
      </c>
      <c r="W786">
        <f>Tabela3[[#This Row],[2024]]</f>
        <v>0</v>
      </c>
      <c r="X786">
        <f>Tabela3[[#This Row],[REGISTRO NO SEI/2025]]</f>
        <v>0</v>
      </c>
      <c r="Y786">
        <f>Tabela3[[#This Row],[TOTAL CERTIFICADOS EMITIDOS/2025]]</f>
        <v>0</v>
      </c>
      <c r="Z786">
        <f>Tabela3[[#This Row],[1º trim/2025]]</f>
        <v>0</v>
      </c>
      <c r="AA786">
        <f>Tabela3[[#This Row],[2º trim/2025]]</f>
        <v>0</v>
      </c>
      <c r="AB786">
        <f>Tabela3[[#This Row],[3º trim/2025]]</f>
        <v>0</v>
      </c>
      <c r="AC786">
        <f>Tabela3[[#This Row],[4º trim/2025]]</f>
        <v>0</v>
      </c>
    </row>
    <row r="787" spans="1:29" x14ac:dyDescent="0.25">
      <c r="A787" s="293">
        <f>Tabela3[[#This Row],[MODALIDADE]]</f>
        <v>0</v>
      </c>
      <c r="B787" s="293">
        <f>Tabela3[[#This Row],[ID DA PLANILHA]]</f>
        <v>787</v>
      </c>
      <c r="C787" s="293">
        <f>Tabela3[[#This Row],[ANO]]</f>
        <v>2022</v>
      </c>
      <c r="D787" s="293" t="str">
        <f>Tabela3[[#This Row],[SEI]]</f>
        <v>0118811-71.2022.8.16.6000</v>
      </c>
      <c r="E787" s="294" t="str">
        <f>Tabela3[[#This Row],[NOME DO Curso]]</f>
        <v>oficina LEAN</v>
      </c>
      <c r="F787" s="294">
        <f>Tabela3[[#This Row],[NENHUMA CLASSIFICAÇÃO COPILOT]]</f>
        <v>0</v>
      </c>
      <c r="G787">
        <f>Tabela3[[#This Row],[Capacitação em Direitos Humanos, Gênero, Raça e Etnia; e em Depoimento Especial" - 0148945-13.2024.8.16.6000]]</f>
        <v>0</v>
      </c>
      <c r="H787">
        <f>Tabela3[[#This Row],[Justiça Restaurativa - 0148919-15.2024.8.16.6000]]</f>
        <v>0</v>
      </c>
      <c r="I787">
        <f>Tabela3[[#This Row],[Capacitação de Facilitadores 0148959-94.2024.8.16.6000]]</f>
        <v>0</v>
      </c>
      <c r="J787">
        <f>Tabela3[[#This Row],[Acessibilidade e Inclusão - 0148938-21.2024.8.16.6000]]</f>
        <v>0</v>
      </c>
      <c r="K787">
        <f>Tabela3[[#This Row],[Política de Prevenção e Enfrentamento do Assédio Moral, do Assédio Sexual e da Discriminação.0148908-83.2024.8.16.6000]]</f>
        <v>0</v>
      </c>
      <c r="L787">
        <f>Tabela3[[#This Row],[SOCIOAMBIENTAL]]</f>
        <v>0</v>
      </c>
      <c r="M787">
        <f>Tabela3[[#This Row],[SUSTENTABILIDADE
https://portal.tjpr.jus.br/portletforms/frm.do?idFormulario=7430
0017859-16.2024.8.16.6000]]</f>
        <v>0</v>
      </c>
      <c r="N787">
        <f>Tabela3[[#This Row],[CURSO PARA MAGISTRADOS]]</f>
        <v>0</v>
      </c>
      <c r="O787">
        <f>Tabela3[[#This Row],[LIVRO DE REGISTRO]]</f>
        <v>0</v>
      </c>
      <c r="P787">
        <f>Tabela3[[#This Row],[DATA DO ULTIMO REGISTRO]]</f>
        <v>44959</v>
      </c>
      <c r="Q787">
        <f>Tabela3[[#This Row],[REG DE INSTRUTORES2]]</f>
        <v>0</v>
      </c>
      <c r="R787">
        <f>Tabela3[[#This Row],[REGISTRO DE INSTRUTORES NO SEI]]</f>
        <v>0</v>
      </c>
      <c r="S787">
        <f>Tabela3[[#This Row],[2021]]</f>
        <v>0</v>
      </c>
      <c r="T787">
        <f>Tabela3[[#This Row],[2022]]</f>
        <v>0</v>
      </c>
      <c r="U787" t="e">
        <f>Tabela3[[#This Row],[2023]]</f>
        <v>#VALUE!</v>
      </c>
      <c r="V787">
        <f>Tabela3[[#This Row],[REGISTRO NO SEI/2024]]</f>
        <v>0</v>
      </c>
      <c r="W787">
        <f>Tabela3[[#This Row],[2024]]</f>
        <v>0</v>
      </c>
      <c r="X787">
        <f>Tabela3[[#This Row],[REGISTRO NO SEI/2025]]</f>
        <v>0</v>
      </c>
      <c r="Y787">
        <f>Tabela3[[#This Row],[TOTAL CERTIFICADOS EMITIDOS/2025]]</f>
        <v>0</v>
      </c>
      <c r="Z787">
        <f>Tabela3[[#This Row],[1º trim/2025]]</f>
        <v>0</v>
      </c>
      <c r="AA787">
        <f>Tabela3[[#This Row],[2º trim/2025]]</f>
        <v>0</v>
      </c>
      <c r="AB787">
        <f>Tabela3[[#This Row],[3º trim/2025]]</f>
        <v>0</v>
      </c>
      <c r="AC787">
        <f>Tabela3[[#This Row],[4º trim/2025]]</f>
        <v>0</v>
      </c>
    </row>
    <row r="788" spans="1:29" x14ac:dyDescent="0.25">
      <c r="A788" s="293">
        <f>Tabela3[[#This Row],[MODALIDADE]]</f>
        <v>0</v>
      </c>
      <c r="B788" s="293">
        <f>Tabela3[[#This Row],[ID DA PLANILHA]]</f>
        <v>788</v>
      </c>
      <c r="C788" s="293">
        <f>Tabela3[[#This Row],[ANO]]</f>
        <v>2022</v>
      </c>
      <c r="D788" s="293" t="str">
        <f>Tabela3[[#This Row],[SEI]]</f>
        <v>0119194-49.2022.8.16.6000</v>
      </c>
      <c r="E788" s="294" t="str">
        <f>Tabela3[[#This Row],[NOME DO Curso]]</f>
        <v>A importância da efetivação do sistema de garantia de direitos</v>
      </c>
      <c r="F788" s="294">
        <f>Tabela3[[#This Row],[NENHUMA CLASSIFICAÇÃO COPILOT]]</f>
        <v>0</v>
      </c>
      <c r="G788">
        <f>Tabela3[[#This Row],[Capacitação em Direitos Humanos, Gênero, Raça e Etnia; e em Depoimento Especial" - 0148945-13.2024.8.16.6000]]</f>
        <v>0</v>
      </c>
      <c r="H788">
        <f>Tabela3[[#This Row],[Justiça Restaurativa - 0148919-15.2024.8.16.6000]]</f>
        <v>0</v>
      </c>
      <c r="I788">
        <f>Tabela3[[#This Row],[Capacitação de Facilitadores 0148959-94.2024.8.16.6000]]</f>
        <v>0</v>
      </c>
      <c r="J788" t="str">
        <f>Tabela3[[#This Row],[Acessibilidade e Inclusão - 0148938-21.2024.8.16.6000]]</f>
        <v>SIM</v>
      </c>
      <c r="K788">
        <f>Tabela3[[#This Row],[Política de Prevenção e Enfrentamento do Assédio Moral, do Assédio Sexual e da Discriminação.0148908-83.2024.8.16.6000]]</f>
        <v>0</v>
      </c>
      <c r="L788">
        <f>Tabela3[[#This Row],[SOCIOAMBIENTAL]]</f>
        <v>0</v>
      </c>
      <c r="M788">
        <f>Tabela3[[#This Row],[SUSTENTABILIDADE
https://portal.tjpr.jus.br/portletforms/frm.do?idFormulario=7430
0017859-16.2024.8.16.6000]]</f>
        <v>0</v>
      </c>
      <c r="N788">
        <f>Tabela3[[#This Row],[CURSO PARA MAGISTRADOS]]</f>
        <v>0</v>
      </c>
      <c r="O788">
        <f>Tabela3[[#This Row],[LIVRO DE REGISTRO]]</f>
        <v>0</v>
      </c>
      <c r="P788">
        <f>Tabela3[[#This Row],[DATA DO ULTIMO REGISTRO]]</f>
        <v>45372</v>
      </c>
      <c r="Q788">
        <f>Tabela3[[#This Row],[REG DE INSTRUTORES2]]</f>
        <v>0</v>
      </c>
      <c r="R788">
        <f>Tabela3[[#This Row],[REGISTRO DE INSTRUTORES NO SEI]]</f>
        <v>0</v>
      </c>
      <c r="S788">
        <f>Tabela3[[#This Row],[2021]]</f>
        <v>0</v>
      </c>
      <c r="T788">
        <f>Tabela3[[#This Row],[2022]]</f>
        <v>80</v>
      </c>
      <c r="U788" t="e">
        <f>Tabela3[[#This Row],[2023]]</f>
        <v>#VALUE!</v>
      </c>
      <c r="V788">
        <f>Tabela3[[#This Row],[REGISTRO NO SEI/2024]]</f>
        <v>0</v>
      </c>
      <c r="W788">
        <f>Tabela3[[#This Row],[2024]]</f>
        <v>0</v>
      </c>
      <c r="X788">
        <f>Tabela3[[#This Row],[REGISTRO NO SEI/2025]]</f>
        <v>0</v>
      </c>
      <c r="Y788">
        <f>Tabela3[[#This Row],[TOTAL CERTIFICADOS EMITIDOS/2025]]</f>
        <v>0</v>
      </c>
      <c r="Z788">
        <f>Tabela3[[#This Row],[1º trim/2025]]</f>
        <v>0</v>
      </c>
      <c r="AA788">
        <f>Tabela3[[#This Row],[2º trim/2025]]</f>
        <v>0</v>
      </c>
      <c r="AB788">
        <f>Tabela3[[#This Row],[3º trim/2025]]</f>
        <v>0</v>
      </c>
      <c r="AC788">
        <f>Tabela3[[#This Row],[4º trim/2025]]</f>
        <v>0</v>
      </c>
    </row>
    <row r="789" spans="1:29" x14ac:dyDescent="0.25">
      <c r="A789" s="293">
        <f>Tabela3[[#This Row],[MODALIDADE]]</f>
        <v>0</v>
      </c>
      <c r="B789" s="293">
        <f>Tabela3[[#This Row],[ID DA PLANILHA]]</f>
        <v>789</v>
      </c>
      <c r="C789" s="293">
        <f>Tabela3[[#This Row],[ANO]]</f>
        <v>2022</v>
      </c>
      <c r="D789" s="293" t="str">
        <f>Tabela3[[#This Row],[SEI]]</f>
        <v>0119521-91.2022.8.16.6000</v>
      </c>
      <c r="E789" s="294" t="str">
        <f>Tabela3[[#This Row],[NOME DO Curso]]</f>
        <v>Curso Prático de Formação de Brigadistas - assessorias</v>
      </c>
      <c r="F789" s="294">
        <f>Tabela3[[#This Row],[NENHUMA CLASSIFICAÇÃO COPILOT]]</f>
        <v>0</v>
      </c>
      <c r="G789">
        <f>Tabela3[[#This Row],[Capacitação em Direitos Humanos, Gênero, Raça e Etnia; e em Depoimento Especial" - 0148945-13.2024.8.16.6000]]</f>
        <v>0</v>
      </c>
      <c r="H789">
        <f>Tabela3[[#This Row],[Justiça Restaurativa - 0148919-15.2024.8.16.6000]]</f>
        <v>0</v>
      </c>
      <c r="I789">
        <f>Tabela3[[#This Row],[Capacitação de Facilitadores 0148959-94.2024.8.16.6000]]</f>
        <v>0</v>
      </c>
      <c r="J789">
        <f>Tabela3[[#This Row],[Acessibilidade e Inclusão - 0148938-21.2024.8.16.6000]]</f>
        <v>0</v>
      </c>
      <c r="K789">
        <f>Tabela3[[#This Row],[Política de Prevenção e Enfrentamento do Assédio Moral, do Assédio Sexual e da Discriminação.0148908-83.2024.8.16.6000]]</f>
        <v>0</v>
      </c>
      <c r="L789">
        <f>Tabela3[[#This Row],[SOCIOAMBIENTAL]]</f>
        <v>0</v>
      </c>
      <c r="M789">
        <f>Tabela3[[#This Row],[SUSTENTABILIDADE
https://portal.tjpr.jus.br/portletforms/frm.do?idFormulario=7430
0017859-16.2024.8.16.6000]]</f>
        <v>0</v>
      </c>
      <c r="N789">
        <f>Tabela3[[#This Row],[CURSO PARA MAGISTRADOS]]</f>
        <v>0</v>
      </c>
      <c r="O789">
        <f>Tabela3[[#This Row],[LIVRO DE REGISTRO]]</f>
        <v>0</v>
      </c>
      <c r="P789">
        <f>Tabela3[[#This Row],[DATA DO ULTIMO REGISTRO]]</f>
        <v>45139</v>
      </c>
      <c r="Q789">
        <f>Tabela3[[#This Row],[REG DE INSTRUTORES2]]</f>
        <v>0</v>
      </c>
      <c r="R789">
        <f>Tabela3[[#This Row],[REGISTRO DE INSTRUTORES NO SEI]]</f>
        <v>0</v>
      </c>
      <c r="S789">
        <f>Tabela3[[#This Row],[2021]]</f>
        <v>0</v>
      </c>
      <c r="T789">
        <f>Tabela3[[#This Row],[2022]]</f>
        <v>0</v>
      </c>
      <c r="U789" t="e">
        <f>Tabela3[[#This Row],[2023]]</f>
        <v>#VALUE!</v>
      </c>
      <c r="V789">
        <f>Tabela3[[#This Row],[REGISTRO NO SEI/2024]]</f>
        <v>0</v>
      </c>
      <c r="W789">
        <f>Tabela3[[#This Row],[2024]]</f>
        <v>0</v>
      </c>
      <c r="X789">
        <f>Tabela3[[#This Row],[REGISTRO NO SEI/2025]]</f>
        <v>0</v>
      </c>
      <c r="Y789">
        <f>Tabela3[[#This Row],[TOTAL CERTIFICADOS EMITIDOS/2025]]</f>
        <v>0</v>
      </c>
      <c r="Z789">
        <f>Tabela3[[#This Row],[1º trim/2025]]</f>
        <v>0</v>
      </c>
      <c r="AA789">
        <f>Tabela3[[#This Row],[2º trim/2025]]</f>
        <v>0</v>
      </c>
      <c r="AB789">
        <f>Tabela3[[#This Row],[3º trim/2025]]</f>
        <v>0</v>
      </c>
      <c r="AC789">
        <f>Tabela3[[#This Row],[4º trim/2025]]</f>
        <v>0</v>
      </c>
    </row>
    <row r="790" spans="1:29" x14ac:dyDescent="0.25">
      <c r="A790" s="293">
        <f>Tabela3[[#This Row],[MODALIDADE]]</f>
        <v>0</v>
      </c>
      <c r="B790" s="293">
        <f>Tabela3[[#This Row],[ID DA PLANILHA]]</f>
        <v>790</v>
      </c>
      <c r="C790" s="293">
        <f>Tabela3[[#This Row],[ANO]]</f>
        <v>2022</v>
      </c>
      <c r="D790" s="293" t="str">
        <f>Tabela3[[#This Row],[SEI]]</f>
        <v>0121243-63.2022.8.16.6000</v>
      </c>
      <c r="E790" s="294" t="str">
        <f>Tabela3[[#This Row],[NOME DO Curso]]</f>
        <v>II Encontro do Judiciário Paranaense Contra a Corrupção</v>
      </c>
      <c r="F790" s="294">
        <f>Tabela3[[#This Row],[NENHUMA CLASSIFICAÇÃO COPILOT]]</f>
        <v>0</v>
      </c>
      <c r="G790">
        <f>Tabela3[[#This Row],[Capacitação em Direitos Humanos, Gênero, Raça e Etnia; e em Depoimento Especial" - 0148945-13.2024.8.16.6000]]</f>
        <v>0</v>
      </c>
      <c r="H790">
        <f>Tabela3[[#This Row],[Justiça Restaurativa - 0148919-15.2024.8.16.6000]]</f>
        <v>0</v>
      </c>
      <c r="I790">
        <f>Tabela3[[#This Row],[Capacitação de Facilitadores 0148959-94.2024.8.16.6000]]</f>
        <v>0</v>
      </c>
      <c r="J790">
        <f>Tabela3[[#This Row],[Acessibilidade e Inclusão - 0148938-21.2024.8.16.6000]]</f>
        <v>0</v>
      </c>
      <c r="K790">
        <f>Tabela3[[#This Row],[Política de Prevenção e Enfrentamento do Assédio Moral, do Assédio Sexual e da Discriminação.0148908-83.2024.8.16.6000]]</f>
        <v>0</v>
      </c>
      <c r="L790">
        <f>Tabela3[[#This Row],[SOCIOAMBIENTAL]]</f>
        <v>0</v>
      </c>
      <c r="M790">
        <f>Tabela3[[#This Row],[SUSTENTABILIDADE
https://portal.tjpr.jus.br/portletforms/frm.do?idFormulario=7430
0017859-16.2024.8.16.6000]]</f>
        <v>0</v>
      </c>
      <c r="N790">
        <f>Tabela3[[#This Row],[CURSO PARA MAGISTRADOS]]</f>
        <v>0</v>
      </c>
      <c r="O790">
        <f>Tabela3[[#This Row],[LIVRO DE REGISTRO]]</f>
        <v>0</v>
      </c>
      <c r="P790">
        <f>Tabela3[[#This Row],[DATA DO ULTIMO REGISTRO]]</f>
        <v>45341</v>
      </c>
      <c r="Q790">
        <f>Tabela3[[#This Row],[REG DE INSTRUTORES2]]</f>
        <v>0</v>
      </c>
      <c r="R790">
        <f>Tabela3[[#This Row],[REGISTRO DE INSTRUTORES NO SEI]]</f>
        <v>0</v>
      </c>
      <c r="S790">
        <f>Tabela3[[#This Row],[2021]]</f>
        <v>0</v>
      </c>
      <c r="T790">
        <f>Tabela3[[#This Row],[2022]]</f>
        <v>76</v>
      </c>
      <c r="U790" t="e">
        <f>Tabela3[[#This Row],[2023]]</f>
        <v>#VALUE!</v>
      </c>
      <c r="V790">
        <f>Tabela3[[#This Row],[REGISTRO NO SEI/2024]]</f>
        <v>0</v>
      </c>
      <c r="W790">
        <f>Tabela3[[#This Row],[2024]]</f>
        <v>0</v>
      </c>
      <c r="X790">
        <f>Tabela3[[#This Row],[REGISTRO NO SEI/2025]]</f>
        <v>0</v>
      </c>
      <c r="Y790">
        <f>Tabela3[[#This Row],[TOTAL CERTIFICADOS EMITIDOS/2025]]</f>
        <v>0</v>
      </c>
      <c r="Z790">
        <f>Tabela3[[#This Row],[1º trim/2025]]</f>
        <v>0</v>
      </c>
      <c r="AA790">
        <f>Tabela3[[#This Row],[2º trim/2025]]</f>
        <v>0</v>
      </c>
      <c r="AB790">
        <f>Tabela3[[#This Row],[3º trim/2025]]</f>
        <v>0</v>
      </c>
      <c r="AC790">
        <f>Tabela3[[#This Row],[4º trim/2025]]</f>
        <v>0</v>
      </c>
    </row>
    <row r="791" spans="1:29" x14ac:dyDescent="0.25">
      <c r="A791" s="293">
        <f>Tabela3[[#This Row],[MODALIDADE]]</f>
        <v>0</v>
      </c>
      <c r="B791" s="293">
        <f>Tabela3[[#This Row],[ID DA PLANILHA]]</f>
        <v>791</v>
      </c>
      <c r="C791" s="293">
        <f>Tabela3[[#This Row],[ANO]]</f>
        <v>2022</v>
      </c>
      <c r="D791" s="293" t="str">
        <f>Tabela3[[#This Row],[SEI]]</f>
        <v>0122796-48.2022.8.16.6000</v>
      </c>
      <c r="E791" s="294" t="str">
        <f>Tabela3[[#This Row],[NOME DO Curso]]</f>
        <v>2ª EDIÇÃO DO CONGRESSO BRASILEIRO DE DIREITO E AGRONEGÓCIO</v>
      </c>
      <c r="F791" s="294">
        <f>Tabela3[[#This Row],[NENHUMA CLASSIFICAÇÃO COPILOT]]</f>
        <v>0</v>
      </c>
      <c r="G791">
        <f>Tabela3[[#This Row],[Capacitação em Direitos Humanos, Gênero, Raça e Etnia; e em Depoimento Especial" - 0148945-13.2024.8.16.6000]]</f>
        <v>0</v>
      </c>
      <c r="H791">
        <f>Tabela3[[#This Row],[Justiça Restaurativa - 0148919-15.2024.8.16.6000]]</f>
        <v>0</v>
      </c>
      <c r="I791">
        <f>Tabela3[[#This Row],[Capacitação de Facilitadores 0148959-94.2024.8.16.6000]]</f>
        <v>0</v>
      </c>
      <c r="J791">
        <f>Tabela3[[#This Row],[Acessibilidade e Inclusão - 0148938-21.2024.8.16.6000]]</f>
        <v>0</v>
      </c>
      <c r="K791">
        <f>Tabela3[[#This Row],[Política de Prevenção e Enfrentamento do Assédio Moral, do Assédio Sexual e da Discriminação.0148908-83.2024.8.16.6000]]</f>
        <v>0</v>
      </c>
      <c r="L791">
        <f>Tabela3[[#This Row],[SOCIOAMBIENTAL]]</f>
        <v>0</v>
      </c>
      <c r="M791">
        <f>Tabela3[[#This Row],[SUSTENTABILIDADE
https://portal.tjpr.jus.br/portletforms/frm.do?idFormulario=7430
0017859-16.2024.8.16.6000]]</f>
        <v>0</v>
      </c>
      <c r="N791">
        <f>Tabela3[[#This Row],[CURSO PARA MAGISTRADOS]]</f>
        <v>0</v>
      </c>
      <c r="O791">
        <f>Tabela3[[#This Row],[LIVRO DE REGISTRO]]</f>
        <v>0</v>
      </c>
      <c r="P791">
        <f>Tabela3[[#This Row],[DATA DO ULTIMO REGISTRO]]</f>
        <v>44883</v>
      </c>
      <c r="Q791">
        <f>Tabela3[[#This Row],[REG DE INSTRUTORES2]]</f>
        <v>0</v>
      </c>
      <c r="R791">
        <f>Tabela3[[#This Row],[REGISTRO DE INSTRUTORES NO SEI]]</f>
        <v>0</v>
      </c>
      <c r="S791">
        <f>Tabela3[[#This Row],[2021]]</f>
        <v>0</v>
      </c>
      <c r="T791">
        <f>Tabela3[[#This Row],[2022]]</f>
        <v>97</v>
      </c>
      <c r="U791" t="e">
        <f>Tabela3[[#This Row],[2023]]</f>
        <v>#VALUE!</v>
      </c>
      <c r="V791">
        <f>Tabela3[[#This Row],[REGISTRO NO SEI/2024]]</f>
        <v>0</v>
      </c>
      <c r="W791">
        <f>Tabela3[[#This Row],[2024]]</f>
        <v>0</v>
      </c>
      <c r="X791">
        <f>Tabela3[[#This Row],[REGISTRO NO SEI/2025]]</f>
        <v>0</v>
      </c>
      <c r="Y791">
        <f>Tabela3[[#This Row],[TOTAL CERTIFICADOS EMITIDOS/2025]]</f>
        <v>0</v>
      </c>
      <c r="Z791">
        <f>Tabela3[[#This Row],[1º trim/2025]]</f>
        <v>0</v>
      </c>
      <c r="AA791">
        <f>Tabela3[[#This Row],[2º trim/2025]]</f>
        <v>0</v>
      </c>
      <c r="AB791">
        <f>Tabela3[[#This Row],[3º trim/2025]]</f>
        <v>0</v>
      </c>
      <c r="AC791">
        <f>Tabela3[[#This Row],[4º trim/2025]]</f>
        <v>0</v>
      </c>
    </row>
    <row r="792" spans="1:29" ht="45" x14ac:dyDescent="0.25">
      <c r="A792" s="293">
        <f>Tabela3[[#This Row],[MODALIDADE]]</f>
        <v>0</v>
      </c>
      <c r="B792" s="293">
        <f>Tabela3[[#This Row],[ID DA PLANILHA]]</f>
        <v>792</v>
      </c>
      <c r="C792" s="293">
        <f>Tabela3[[#This Row],[ANO]]</f>
        <v>2022</v>
      </c>
      <c r="D792" s="293" t="str">
        <f>Tabela3[[#This Row],[SEI]]</f>
        <v>0124649-29.2021.8.16.6000</v>
      </c>
      <c r="E792" s="294" t="str">
        <f>Tabela3[[#This Row],[NOME DO Curso]]</f>
        <v>Lançamento da Segunda Edição da Revista Eletrônica da CEVID e do Guia de Serviços da Rede de Atendimento à Mulher em Situação de Violência Doméstica e Familiar do Estado do Paraná</v>
      </c>
      <c r="F792" s="294">
        <f>Tabela3[[#This Row],[NENHUMA CLASSIFICAÇÃO COPILOT]]</f>
        <v>0</v>
      </c>
      <c r="G792">
        <f>Tabela3[[#This Row],[Capacitação em Direitos Humanos, Gênero, Raça e Etnia; e em Depoimento Especial" - 0148945-13.2024.8.16.6000]]</f>
        <v>0</v>
      </c>
      <c r="H792">
        <f>Tabela3[[#This Row],[Justiça Restaurativa - 0148919-15.2024.8.16.6000]]</f>
        <v>0</v>
      </c>
      <c r="I792">
        <f>Tabela3[[#This Row],[Capacitação de Facilitadores 0148959-94.2024.8.16.6000]]</f>
        <v>0</v>
      </c>
      <c r="J792">
        <f>Tabela3[[#This Row],[Acessibilidade e Inclusão - 0148938-21.2024.8.16.6000]]</f>
        <v>0</v>
      </c>
      <c r="K792">
        <f>Tabela3[[#This Row],[Política de Prevenção e Enfrentamento do Assédio Moral, do Assédio Sexual e da Discriminação.0148908-83.2024.8.16.6000]]</f>
        <v>0</v>
      </c>
      <c r="L792">
        <f>Tabela3[[#This Row],[SOCIOAMBIENTAL]]</f>
        <v>0</v>
      </c>
      <c r="M792">
        <f>Tabela3[[#This Row],[SUSTENTABILIDADE
https://portal.tjpr.jus.br/portletforms/frm.do?idFormulario=7430
0017859-16.2024.8.16.6000]]</f>
        <v>0</v>
      </c>
      <c r="N792">
        <f>Tabela3[[#This Row],[CURSO PARA MAGISTRADOS]]</f>
        <v>0</v>
      </c>
      <c r="O792">
        <f>Tabela3[[#This Row],[LIVRO DE REGISTRO]]</f>
        <v>0</v>
      </c>
      <c r="P792">
        <f>Tabela3[[#This Row],[DATA DO ULTIMO REGISTRO]]</f>
        <v>44763</v>
      </c>
      <c r="Q792">
        <f>Tabela3[[#This Row],[REG DE INSTRUTORES2]]</f>
        <v>0</v>
      </c>
      <c r="R792">
        <f>Tabela3[[#This Row],[REGISTRO DE INSTRUTORES NO SEI]]</f>
        <v>0</v>
      </c>
      <c r="S792">
        <f>Tabela3[[#This Row],[2021]]</f>
        <v>0</v>
      </c>
      <c r="T792">
        <f>Tabela3[[#This Row],[2022]]</f>
        <v>17</v>
      </c>
      <c r="U792" t="e">
        <f>Tabela3[[#This Row],[2023]]</f>
        <v>#VALUE!</v>
      </c>
      <c r="V792">
        <f>Tabela3[[#This Row],[REGISTRO NO SEI/2024]]</f>
        <v>0</v>
      </c>
      <c r="W792">
        <f>Tabela3[[#This Row],[2024]]</f>
        <v>0</v>
      </c>
      <c r="X792">
        <f>Tabela3[[#This Row],[REGISTRO NO SEI/2025]]</f>
        <v>0</v>
      </c>
      <c r="Y792">
        <f>Tabela3[[#This Row],[TOTAL CERTIFICADOS EMITIDOS/2025]]</f>
        <v>0</v>
      </c>
      <c r="Z792">
        <f>Tabela3[[#This Row],[1º trim/2025]]</f>
        <v>0</v>
      </c>
      <c r="AA792">
        <f>Tabela3[[#This Row],[2º trim/2025]]</f>
        <v>0</v>
      </c>
      <c r="AB792">
        <f>Tabela3[[#This Row],[3º trim/2025]]</f>
        <v>0</v>
      </c>
      <c r="AC792">
        <f>Tabela3[[#This Row],[4º trim/2025]]</f>
        <v>0</v>
      </c>
    </row>
    <row r="793" spans="1:29" x14ac:dyDescent="0.25">
      <c r="A793" s="293">
        <f>Tabela3[[#This Row],[MODALIDADE]]</f>
        <v>0</v>
      </c>
      <c r="B793" s="293">
        <f>Tabela3[[#This Row],[ID DA PLANILHA]]</f>
        <v>793</v>
      </c>
      <c r="C793" s="293">
        <f>Tabela3[[#This Row],[ANO]]</f>
        <v>2022</v>
      </c>
      <c r="D793" s="293" t="str">
        <f>Tabela3[[#This Row],[SEI]]</f>
        <v>0126597-06.2021.8.16.6000</v>
      </c>
      <c r="E793" s="294" t="str">
        <f>Tabela3[[#This Row],[NOME DO Curso]]</f>
        <v>I Encontro do Judiciário Paranaense Contra a Corrupção</v>
      </c>
      <c r="F793" s="294">
        <f>Tabela3[[#This Row],[NENHUMA CLASSIFICAÇÃO COPILOT]]</f>
        <v>0</v>
      </c>
      <c r="G793">
        <f>Tabela3[[#This Row],[Capacitação em Direitos Humanos, Gênero, Raça e Etnia; e em Depoimento Especial" - 0148945-13.2024.8.16.6000]]</f>
        <v>0</v>
      </c>
      <c r="H793">
        <f>Tabela3[[#This Row],[Justiça Restaurativa - 0148919-15.2024.8.16.6000]]</f>
        <v>0</v>
      </c>
      <c r="I793">
        <f>Tabela3[[#This Row],[Capacitação de Facilitadores 0148959-94.2024.8.16.6000]]</f>
        <v>0</v>
      </c>
      <c r="J793">
        <f>Tabela3[[#This Row],[Acessibilidade e Inclusão - 0148938-21.2024.8.16.6000]]</f>
        <v>0</v>
      </c>
      <c r="K793">
        <f>Tabela3[[#This Row],[Política de Prevenção e Enfrentamento do Assédio Moral, do Assédio Sexual e da Discriminação.0148908-83.2024.8.16.6000]]</f>
        <v>0</v>
      </c>
      <c r="L793">
        <f>Tabela3[[#This Row],[SOCIOAMBIENTAL]]</f>
        <v>0</v>
      </c>
      <c r="M793">
        <f>Tabela3[[#This Row],[SUSTENTABILIDADE
https://portal.tjpr.jus.br/portletforms/frm.do?idFormulario=7430
0017859-16.2024.8.16.6000]]</f>
        <v>0</v>
      </c>
      <c r="N793">
        <f>Tabela3[[#This Row],[CURSO PARA MAGISTRADOS]]</f>
        <v>0</v>
      </c>
      <c r="O793">
        <f>Tabela3[[#This Row],[LIVRO DE REGISTRO]]</f>
        <v>0</v>
      </c>
      <c r="P793">
        <f>Tabela3[[#This Row],[DATA DO ULTIMO REGISTRO]]</f>
        <v>44749</v>
      </c>
      <c r="Q793">
        <f>Tabela3[[#This Row],[REG DE INSTRUTORES2]]</f>
        <v>0</v>
      </c>
      <c r="R793">
        <f>Tabela3[[#This Row],[REGISTRO DE INSTRUTORES NO SEI]]</f>
        <v>0</v>
      </c>
      <c r="S793">
        <f>Tabela3[[#This Row],[2021]]</f>
        <v>0</v>
      </c>
      <c r="T793">
        <f>Tabela3[[#This Row],[2022]]</f>
        <v>97</v>
      </c>
      <c r="U793" t="e">
        <f>Tabela3[[#This Row],[2023]]</f>
        <v>#VALUE!</v>
      </c>
      <c r="V793">
        <f>Tabela3[[#This Row],[REGISTRO NO SEI/2024]]</f>
        <v>0</v>
      </c>
      <c r="W793">
        <f>Tabela3[[#This Row],[2024]]</f>
        <v>0</v>
      </c>
      <c r="X793">
        <f>Tabela3[[#This Row],[REGISTRO NO SEI/2025]]</f>
        <v>0</v>
      </c>
      <c r="Y793">
        <f>Tabela3[[#This Row],[TOTAL CERTIFICADOS EMITIDOS/2025]]</f>
        <v>0</v>
      </c>
      <c r="Z793">
        <f>Tabela3[[#This Row],[1º trim/2025]]</f>
        <v>0</v>
      </c>
      <c r="AA793">
        <f>Tabela3[[#This Row],[2º trim/2025]]</f>
        <v>0</v>
      </c>
      <c r="AB793">
        <f>Tabela3[[#This Row],[3º trim/2025]]</f>
        <v>0</v>
      </c>
      <c r="AC793">
        <f>Tabela3[[#This Row],[4º trim/2025]]</f>
        <v>0</v>
      </c>
    </row>
    <row r="794" spans="1:29" x14ac:dyDescent="0.25">
      <c r="A794" s="293" t="str">
        <f>Tabela3[[#This Row],[MODALIDADE]]</f>
        <v>autoinstrucional</v>
      </c>
      <c r="B794" s="293">
        <f>Tabela3[[#This Row],[ID DA PLANILHA]]</f>
        <v>794</v>
      </c>
      <c r="C794" s="293">
        <f>Tabela3[[#This Row],[ANO]]</f>
        <v>2022</v>
      </c>
      <c r="D794" s="293" t="str">
        <f>Tabela3[[#This Row],[SEI]]</f>
        <v>0127169-25.2022.8.16.6000</v>
      </c>
      <c r="E794" s="294" t="str">
        <f>Tabela3[[#This Row],[NOME DO Curso]]</f>
        <v>Gestão por Competências na Administração Pública</v>
      </c>
      <c r="F794" s="294" t="str">
        <f>Tabela3[[#This Row],[NENHUMA CLASSIFICAÇÃO COPILOT]]</f>
        <v>COPILOT</v>
      </c>
      <c r="G794">
        <f>Tabela3[[#This Row],[Capacitação em Direitos Humanos, Gênero, Raça e Etnia; e em Depoimento Especial" - 0148945-13.2024.8.16.6000]]</f>
        <v>0</v>
      </c>
      <c r="H794">
        <f>Tabela3[[#This Row],[Justiça Restaurativa - 0148919-15.2024.8.16.6000]]</f>
        <v>0</v>
      </c>
      <c r="I794">
        <f>Tabela3[[#This Row],[Capacitação de Facilitadores 0148959-94.2024.8.16.6000]]</f>
        <v>0</v>
      </c>
      <c r="J794">
        <f>Tabela3[[#This Row],[Acessibilidade e Inclusão - 0148938-21.2024.8.16.6000]]</f>
        <v>0</v>
      </c>
      <c r="K794">
        <f>Tabela3[[#This Row],[Política de Prevenção e Enfrentamento do Assédio Moral, do Assédio Sexual e da Discriminação.0148908-83.2024.8.16.6000]]</f>
        <v>0</v>
      </c>
      <c r="L794">
        <f>Tabela3[[#This Row],[SOCIOAMBIENTAL]]</f>
        <v>0</v>
      </c>
      <c r="M794">
        <f>Tabela3[[#This Row],[SUSTENTABILIDADE
https://portal.tjpr.jus.br/portletforms/frm.do?idFormulario=7430
0017859-16.2024.8.16.6000]]</f>
        <v>0</v>
      </c>
      <c r="N794">
        <f>Tabela3[[#This Row],[CURSO PARA MAGISTRADOS]]</f>
        <v>0</v>
      </c>
      <c r="O794" t="str">
        <f>Tabela3[[#This Row],[LIVRO DE REGISTRO]]</f>
        <v>1 - LISTA GERAL_2020 A ...</v>
      </c>
      <c r="P794">
        <f>Tabela3[[#This Row],[DATA DO ULTIMO REGISTRO]]</f>
        <v>45741</v>
      </c>
      <c r="Q794">
        <f>Tabela3[[#This Row],[REG DE INSTRUTORES2]]</f>
        <v>0</v>
      </c>
      <c r="R794">
        <f>Tabela3[[#This Row],[REGISTRO DE INSTRUTORES NO SEI]]</f>
        <v>0</v>
      </c>
      <c r="S794">
        <f>Tabela3[[#This Row],[2021]]</f>
        <v>0</v>
      </c>
      <c r="T794">
        <f>Tabela3[[#This Row],[2022]]</f>
        <v>32</v>
      </c>
      <c r="U794">
        <f>Tabela3[[#This Row],[2023]]</f>
        <v>88</v>
      </c>
      <c r="V794" t="str">
        <f>Tabela3[[#This Row],[REGISTRO NO SEI/2024]]</f>
        <v>Livro Registro_2024 (11339990)</v>
      </c>
      <c r="W794">
        <f>Tabela3[[#This Row],[2024]]</f>
        <v>500</v>
      </c>
      <c r="X794">
        <f>Tabela3[[#This Row],[REGISTRO NO SEI/2025]]</f>
        <v>0</v>
      </c>
      <c r="Y794">
        <f>Tabela3[[#This Row],[TOTAL CERTIFICADOS EMITIDOS/2025]]</f>
        <v>22</v>
      </c>
      <c r="Z794">
        <f>Tabela3[[#This Row],[1º trim/2025]]</f>
        <v>22</v>
      </c>
      <c r="AA794">
        <f>Tabela3[[#This Row],[2º trim/2025]]</f>
        <v>0</v>
      </c>
      <c r="AB794">
        <f>Tabela3[[#This Row],[3º trim/2025]]</f>
        <v>0</v>
      </c>
      <c r="AC794">
        <f>Tabela3[[#This Row],[4º trim/2025]]</f>
        <v>0</v>
      </c>
    </row>
    <row r="795" spans="1:29" x14ac:dyDescent="0.25">
      <c r="A795" s="293">
        <f>Tabela3[[#This Row],[MODALIDADE]]</f>
        <v>0</v>
      </c>
      <c r="B795" s="293">
        <f>Tabela3[[#This Row],[ID DA PLANILHA]]</f>
        <v>795</v>
      </c>
      <c r="C795" s="293">
        <f>Tabela3[[#This Row],[ANO]]</f>
        <v>2022</v>
      </c>
      <c r="D795" s="293" t="str">
        <f>Tabela3[[#This Row],[SEI]]</f>
        <v>0127518-62.2021.8.16.6000</v>
      </c>
      <c r="E795" s="294" t="str">
        <f>Tabela3[[#This Row],[NOME DO Curso]]</f>
        <v>17º Congresso Brasileiro de Pregoeiros</v>
      </c>
      <c r="F795" s="294">
        <f>Tabela3[[#This Row],[NENHUMA CLASSIFICAÇÃO COPILOT]]</f>
        <v>0</v>
      </c>
      <c r="G795">
        <f>Tabela3[[#This Row],[Capacitação em Direitos Humanos, Gênero, Raça e Etnia; e em Depoimento Especial" - 0148945-13.2024.8.16.6000]]</f>
        <v>0</v>
      </c>
      <c r="H795">
        <f>Tabela3[[#This Row],[Justiça Restaurativa - 0148919-15.2024.8.16.6000]]</f>
        <v>0</v>
      </c>
      <c r="I795">
        <f>Tabela3[[#This Row],[Capacitação de Facilitadores 0148959-94.2024.8.16.6000]]</f>
        <v>0</v>
      </c>
      <c r="J795">
        <f>Tabela3[[#This Row],[Acessibilidade e Inclusão - 0148938-21.2024.8.16.6000]]</f>
        <v>0</v>
      </c>
      <c r="K795">
        <f>Tabela3[[#This Row],[Política de Prevenção e Enfrentamento do Assédio Moral, do Assédio Sexual e da Discriminação.0148908-83.2024.8.16.6000]]</f>
        <v>0</v>
      </c>
      <c r="L795">
        <f>Tabela3[[#This Row],[SOCIOAMBIENTAL]]</f>
        <v>0</v>
      </c>
      <c r="M795">
        <f>Tabela3[[#This Row],[SUSTENTABILIDADE
https://portal.tjpr.jus.br/portletforms/frm.do?idFormulario=7430
0017859-16.2024.8.16.6000]]</f>
        <v>0</v>
      </c>
      <c r="N795">
        <f>Tabela3[[#This Row],[CURSO PARA MAGISTRADOS]]</f>
        <v>0</v>
      </c>
      <c r="O795" t="str">
        <f>Tabela3[[#This Row],[LIVRO DE REGISTRO]]</f>
        <v>2 - IN COMPANY</v>
      </c>
      <c r="P795">
        <f>Tabela3[[#This Row],[DATA DO ULTIMO REGISTRO]]</f>
        <v>44698</v>
      </c>
      <c r="Q795">
        <f>Tabela3[[#This Row],[REG DE INSTRUTORES2]]</f>
        <v>0</v>
      </c>
      <c r="R795">
        <f>Tabela3[[#This Row],[REGISTRO DE INSTRUTORES NO SEI]]</f>
        <v>0</v>
      </c>
      <c r="S795">
        <f>Tabela3[[#This Row],[2021]]</f>
        <v>0</v>
      </c>
      <c r="T795">
        <f>Tabela3[[#This Row],[2022]]</f>
        <v>11</v>
      </c>
      <c r="U795" t="e">
        <f>Tabela3[[#This Row],[2023]]</f>
        <v>#VALUE!</v>
      </c>
      <c r="V795">
        <f>Tabela3[[#This Row],[REGISTRO NO SEI/2024]]</f>
        <v>0</v>
      </c>
      <c r="W795">
        <f>Tabela3[[#This Row],[2024]]</f>
        <v>0</v>
      </c>
      <c r="X795">
        <f>Tabela3[[#This Row],[REGISTRO NO SEI/2025]]</f>
        <v>0</v>
      </c>
      <c r="Y795">
        <f>Tabela3[[#This Row],[TOTAL CERTIFICADOS EMITIDOS/2025]]</f>
        <v>0</v>
      </c>
      <c r="Z795">
        <f>Tabela3[[#This Row],[1º trim/2025]]</f>
        <v>0</v>
      </c>
      <c r="AA795">
        <f>Tabela3[[#This Row],[2º trim/2025]]</f>
        <v>0</v>
      </c>
      <c r="AB795">
        <f>Tabela3[[#This Row],[3º trim/2025]]</f>
        <v>0</v>
      </c>
      <c r="AC795">
        <f>Tabela3[[#This Row],[4º trim/2025]]</f>
        <v>0</v>
      </c>
    </row>
    <row r="796" spans="1:29" x14ac:dyDescent="0.25">
      <c r="A796" s="293">
        <f>Tabela3[[#This Row],[MODALIDADE]]</f>
        <v>0</v>
      </c>
      <c r="B796" s="293">
        <f>Tabela3[[#This Row],[ID DA PLANILHA]]</f>
        <v>796</v>
      </c>
      <c r="C796" s="293">
        <f>Tabela3[[#This Row],[ANO]]</f>
        <v>2022</v>
      </c>
      <c r="D796" s="293" t="str">
        <f>Tabela3[[#This Row],[SEI]]</f>
        <v>0128767-48.2021.8.16.6000</v>
      </c>
      <c r="E796" s="294" t="str">
        <f>Tabela3[[#This Row],[NOME DO Curso]]</f>
        <v>Curso de Inglês Jurídico – Nível Básico.</v>
      </c>
      <c r="F796" s="294">
        <f>Tabela3[[#This Row],[NENHUMA CLASSIFICAÇÃO COPILOT]]</f>
        <v>0</v>
      </c>
      <c r="G796">
        <f>Tabela3[[#This Row],[Capacitação em Direitos Humanos, Gênero, Raça e Etnia; e em Depoimento Especial" - 0148945-13.2024.8.16.6000]]</f>
        <v>0</v>
      </c>
      <c r="H796">
        <f>Tabela3[[#This Row],[Justiça Restaurativa - 0148919-15.2024.8.16.6000]]</f>
        <v>0</v>
      </c>
      <c r="I796">
        <f>Tabela3[[#This Row],[Capacitação de Facilitadores 0148959-94.2024.8.16.6000]]</f>
        <v>0</v>
      </c>
      <c r="J796">
        <f>Tabela3[[#This Row],[Acessibilidade e Inclusão - 0148938-21.2024.8.16.6000]]</f>
        <v>0</v>
      </c>
      <c r="K796">
        <f>Tabela3[[#This Row],[Política de Prevenção e Enfrentamento do Assédio Moral, do Assédio Sexual e da Discriminação.0148908-83.2024.8.16.6000]]</f>
        <v>0</v>
      </c>
      <c r="L796">
        <f>Tabela3[[#This Row],[SOCIOAMBIENTAL]]</f>
        <v>0</v>
      </c>
      <c r="M796">
        <f>Tabela3[[#This Row],[SUSTENTABILIDADE
https://portal.tjpr.jus.br/portletforms/frm.do?idFormulario=7430
0017859-16.2024.8.16.6000]]</f>
        <v>0</v>
      </c>
      <c r="N796">
        <f>Tabela3[[#This Row],[CURSO PARA MAGISTRADOS]]</f>
        <v>0</v>
      </c>
      <c r="O796">
        <f>Tabela3[[#This Row],[LIVRO DE REGISTRO]]</f>
        <v>0</v>
      </c>
      <c r="P796">
        <f>Tabela3[[#This Row],[DATA DO ULTIMO REGISTRO]]</f>
        <v>44790</v>
      </c>
      <c r="Q796">
        <f>Tabela3[[#This Row],[REG DE INSTRUTORES2]]</f>
        <v>0</v>
      </c>
      <c r="R796">
        <f>Tabela3[[#This Row],[REGISTRO DE INSTRUTORES NO SEI]]</f>
        <v>0</v>
      </c>
      <c r="S796">
        <f>Tabela3[[#This Row],[2021]]</f>
        <v>0</v>
      </c>
      <c r="T796">
        <f>Tabela3[[#This Row],[2022]]</f>
        <v>11</v>
      </c>
      <c r="U796" t="e">
        <f>Tabela3[[#This Row],[2023]]</f>
        <v>#VALUE!</v>
      </c>
      <c r="V796">
        <f>Tabela3[[#This Row],[REGISTRO NO SEI/2024]]</f>
        <v>0</v>
      </c>
      <c r="W796">
        <f>Tabela3[[#This Row],[2024]]</f>
        <v>0</v>
      </c>
      <c r="X796">
        <f>Tabela3[[#This Row],[REGISTRO NO SEI/2025]]</f>
        <v>0</v>
      </c>
      <c r="Y796">
        <f>Tabela3[[#This Row],[TOTAL CERTIFICADOS EMITIDOS/2025]]</f>
        <v>0</v>
      </c>
      <c r="Z796">
        <f>Tabela3[[#This Row],[1º trim/2025]]</f>
        <v>0</v>
      </c>
      <c r="AA796">
        <f>Tabela3[[#This Row],[2º trim/2025]]</f>
        <v>0</v>
      </c>
      <c r="AB796">
        <f>Tabela3[[#This Row],[3º trim/2025]]</f>
        <v>0</v>
      </c>
      <c r="AC796">
        <f>Tabela3[[#This Row],[4º trim/2025]]</f>
        <v>0</v>
      </c>
    </row>
    <row r="797" spans="1:29" x14ac:dyDescent="0.25">
      <c r="A797" s="293">
        <f>Tabela3[[#This Row],[MODALIDADE]]</f>
        <v>0</v>
      </c>
      <c r="B797" s="293">
        <f>Tabela3[[#This Row],[ID DA PLANILHA]]</f>
        <v>797</v>
      </c>
      <c r="C797" s="293">
        <f>Tabela3[[#This Row],[ANO]]</f>
        <v>2022</v>
      </c>
      <c r="D797" s="293" t="str">
        <f>Tabela3[[#This Row],[SEI]]</f>
        <v>0129184-98.2021.8.16.6000</v>
      </c>
      <c r="E797" s="294" t="str">
        <f>Tabela3[[#This Row],[NOME DO Curso]]</f>
        <v>Curso de Inglês Jurídico – Nível Intermediário</v>
      </c>
      <c r="F797" s="294">
        <f>Tabela3[[#This Row],[NENHUMA CLASSIFICAÇÃO COPILOT]]</f>
        <v>0</v>
      </c>
      <c r="G797">
        <f>Tabela3[[#This Row],[Capacitação em Direitos Humanos, Gênero, Raça e Etnia; e em Depoimento Especial" - 0148945-13.2024.8.16.6000]]</f>
        <v>0</v>
      </c>
      <c r="H797">
        <f>Tabela3[[#This Row],[Justiça Restaurativa - 0148919-15.2024.8.16.6000]]</f>
        <v>0</v>
      </c>
      <c r="I797">
        <f>Tabela3[[#This Row],[Capacitação de Facilitadores 0148959-94.2024.8.16.6000]]</f>
        <v>0</v>
      </c>
      <c r="J797">
        <f>Tabela3[[#This Row],[Acessibilidade e Inclusão - 0148938-21.2024.8.16.6000]]</f>
        <v>0</v>
      </c>
      <c r="K797">
        <f>Tabela3[[#This Row],[Política de Prevenção e Enfrentamento do Assédio Moral, do Assédio Sexual e da Discriminação.0148908-83.2024.8.16.6000]]</f>
        <v>0</v>
      </c>
      <c r="L797">
        <f>Tabela3[[#This Row],[SOCIOAMBIENTAL]]</f>
        <v>0</v>
      </c>
      <c r="M797">
        <f>Tabela3[[#This Row],[SUSTENTABILIDADE
https://portal.tjpr.jus.br/portletforms/frm.do?idFormulario=7430
0017859-16.2024.8.16.6000]]</f>
        <v>0</v>
      </c>
      <c r="N797">
        <f>Tabela3[[#This Row],[CURSO PARA MAGISTRADOS]]</f>
        <v>0</v>
      </c>
      <c r="O797">
        <f>Tabela3[[#This Row],[LIVRO DE REGISTRO]]</f>
        <v>0</v>
      </c>
      <c r="P797">
        <f>Tabela3[[#This Row],[DATA DO ULTIMO REGISTRO]]</f>
        <v>44790</v>
      </c>
      <c r="Q797">
        <f>Tabela3[[#This Row],[REG DE INSTRUTORES2]]</f>
        <v>0</v>
      </c>
      <c r="R797">
        <f>Tabela3[[#This Row],[REGISTRO DE INSTRUTORES NO SEI]]</f>
        <v>0</v>
      </c>
      <c r="S797">
        <f>Tabela3[[#This Row],[2021]]</f>
        <v>0</v>
      </c>
      <c r="T797">
        <f>Tabela3[[#This Row],[2022]]</f>
        <v>7</v>
      </c>
      <c r="U797" t="e">
        <f>Tabela3[[#This Row],[2023]]</f>
        <v>#VALUE!</v>
      </c>
      <c r="V797">
        <f>Tabela3[[#This Row],[REGISTRO NO SEI/2024]]</f>
        <v>0</v>
      </c>
      <c r="W797">
        <f>Tabela3[[#This Row],[2024]]</f>
        <v>0</v>
      </c>
      <c r="X797">
        <f>Tabela3[[#This Row],[REGISTRO NO SEI/2025]]</f>
        <v>0</v>
      </c>
      <c r="Y797">
        <f>Tabela3[[#This Row],[TOTAL CERTIFICADOS EMITIDOS/2025]]</f>
        <v>0</v>
      </c>
      <c r="Z797">
        <f>Tabela3[[#This Row],[1º trim/2025]]</f>
        <v>0</v>
      </c>
      <c r="AA797">
        <f>Tabela3[[#This Row],[2º trim/2025]]</f>
        <v>0</v>
      </c>
      <c r="AB797">
        <f>Tabela3[[#This Row],[3º trim/2025]]</f>
        <v>0</v>
      </c>
      <c r="AC797">
        <f>Tabela3[[#This Row],[4º trim/2025]]</f>
        <v>0</v>
      </c>
    </row>
    <row r="798" spans="1:29" ht="30" x14ac:dyDescent="0.25">
      <c r="A798" s="293">
        <f>Tabela3[[#This Row],[MODALIDADE]]</f>
        <v>0</v>
      </c>
      <c r="B798" s="293">
        <f>Tabela3[[#This Row],[ID DA PLANILHA]]</f>
        <v>798</v>
      </c>
      <c r="C798" s="293">
        <f>Tabela3[[#This Row],[ANO]]</f>
        <v>2022</v>
      </c>
      <c r="D798" s="293" t="str">
        <f>Tabela3[[#This Row],[SEI]]</f>
        <v>0130331-28.2022.8.16.6000</v>
      </c>
      <c r="E798" s="294" t="str">
        <f>Tabela3[[#This Row],[NOME DO Curso]]</f>
        <v>Curso de Justiça Restaurativa: Formação Prática I - Processos Circulares não Conflitivos - 6ª Edição</v>
      </c>
      <c r="F798" s="294">
        <f>Tabela3[[#This Row],[NENHUMA CLASSIFICAÇÃO COPILOT]]</f>
        <v>0</v>
      </c>
      <c r="G798">
        <f>Tabela3[[#This Row],[Capacitação em Direitos Humanos, Gênero, Raça e Etnia; e em Depoimento Especial" - 0148945-13.2024.8.16.6000]]</f>
        <v>0</v>
      </c>
      <c r="H798" t="str">
        <f>Tabela3[[#This Row],[Justiça Restaurativa - 0148919-15.2024.8.16.6000]]</f>
        <v>SIM</v>
      </c>
      <c r="I798">
        <f>Tabela3[[#This Row],[Capacitação de Facilitadores 0148959-94.2024.8.16.6000]]</f>
        <v>0</v>
      </c>
      <c r="J798">
        <f>Tabela3[[#This Row],[Acessibilidade e Inclusão - 0148938-21.2024.8.16.6000]]</f>
        <v>0</v>
      </c>
      <c r="K798">
        <f>Tabela3[[#This Row],[Política de Prevenção e Enfrentamento do Assédio Moral, do Assédio Sexual e da Discriminação.0148908-83.2024.8.16.6000]]</f>
        <v>0</v>
      </c>
      <c r="L798">
        <f>Tabela3[[#This Row],[SOCIOAMBIENTAL]]</f>
        <v>0</v>
      </c>
      <c r="M798">
        <f>Tabela3[[#This Row],[SUSTENTABILIDADE
https://portal.tjpr.jus.br/portletforms/frm.do?idFormulario=7430
0017859-16.2024.8.16.6000]]</f>
        <v>0</v>
      </c>
      <c r="N798">
        <f>Tabela3[[#This Row],[CURSO PARA MAGISTRADOS]]</f>
        <v>0</v>
      </c>
      <c r="O798">
        <f>Tabela3[[#This Row],[LIVRO DE REGISTRO]]</f>
        <v>0</v>
      </c>
      <c r="P798">
        <f>Tabela3[[#This Row],[DATA DO ULTIMO REGISTRO]]</f>
        <v>44959</v>
      </c>
      <c r="Q798">
        <f>Tabela3[[#This Row],[REG DE INSTRUTORES2]]</f>
        <v>0</v>
      </c>
      <c r="R798">
        <f>Tabela3[[#This Row],[REGISTRO DE INSTRUTORES NO SEI]]</f>
        <v>0</v>
      </c>
      <c r="S798">
        <f>Tabela3[[#This Row],[2021]]</f>
        <v>0</v>
      </c>
      <c r="T798">
        <f>Tabela3[[#This Row],[2022]]</f>
        <v>0</v>
      </c>
      <c r="U798" t="e">
        <f>Tabela3[[#This Row],[2023]]</f>
        <v>#VALUE!</v>
      </c>
      <c r="V798">
        <f>Tabela3[[#This Row],[REGISTRO NO SEI/2024]]</f>
        <v>0</v>
      </c>
      <c r="W798">
        <f>Tabela3[[#This Row],[2024]]</f>
        <v>17</v>
      </c>
      <c r="X798">
        <f>Tabela3[[#This Row],[REGISTRO NO SEI/2025]]</f>
        <v>0</v>
      </c>
      <c r="Y798">
        <f>Tabela3[[#This Row],[TOTAL CERTIFICADOS EMITIDOS/2025]]</f>
        <v>0</v>
      </c>
      <c r="Z798">
        <f>Tabela3[[#This Row],[1º trim/2025]]</f>
        <v>0</v>
      </c>
      <c r="AA798">
        <f>Tabela3[[#This Row],[2º trim/2025]]</f>
        <v>0</v>
      </c>
      <c r="AB798">
        <f>Tabela3[[#This Row],[3º trim/2025]]</f>
        <v>0</v>
      </c>
      <c r="AC798">
        <f>Tabela3[[#This Row],[4º trim/2025]]</f>
        <v>0</v>
      </c>
    </row>
    <row r="799" spans="1:29" x14ac:dyDescent="0.25">
      <c r="A799" s="293">
        <f>Tabela3[[#This Row],[MODALIDADE]]</f>
        <v>0</v>
      </c>
      <c r="B799" s="293">
        <f>Tabela3[[#This Row],[ID DA PLANILHA]]</f>
        <v>799</v>
      </c>
      <c r="C799" s="293">
        <f>Tabela3[[#This Row],[ANO]]</f>
        <v>2022</v>
      </c>
      <c r="D799" s="293" t="str">
        <f>Tabela3[[#This Row],[SEI]]</f>
        <v>0130369-40.2022.8.16.6000</v>
      </c>
      <c r="E799" s="294" t="str">
        <f>Tabela3[[#This Row],[NOME DO Curso]]</f>
        <v>Curso de Justiça Restaurativa - Formação Prática I - 7ª Edição</v>
      </c>
      <c r="F799" s="294">
        <f>Tabela3[[#This Row],[NENHUMA CLASSIFICAÇÃO COPILOT]]</f>
        <v>0</v>
      </c>
      <c r="G799">
        <f>Tabela3[[#This Row],[Capacitação em Direitos Humanos, Gênero, Raça e Etnia; e em Depoimento Especial" - 0148945-13.2024.8.16.6000]]</f>
        <v>0</v>
      </c>
      <c r="H799" t="str">
        <f>Tabela3[[#This Row],[Justiça Restaurativa - 0148919-15.2024.8.16.6000]]</f>
        <v>SIM</v>
      </c>
      <c r="I799">
        <f>Tabela3[[#This Row],[Capacitação de Facilitadores 0148959-94.2024.8.16.6000]]</f>
        <v>0</v>
      </c>
      <c r="J799">
        <f>Tabela3[[#This Row],[Acessibilidade e Inclusão - 0148938-21.2024.8.16.6000]]</f>
        <v>0</v>
      </c>
      <c r="K799">
        <f>Tabela3[[#This Row],[Política de Prevenção e Enfrentamento do Assédio Moral, do Assédio Sexual e da Discriminação.0148908-83.2024.8.16.6000]]</f>
        <v>0</v>
      </c>
      <c r="L799">
        <f>Tabela3[[#This Row],[SOCIOAMBIENTAL]]</f>
        <v>0</v>
      </c>
      <c r="M799">
        <f>Tabela3[[#This Row],[SUSTENTABILIDADE
https://portal.tjpr.jus.br/portletforms/frm.do?idFormulario=7430
0017859-16.2024.8.16.6000]]</f>
        <v>0</v>
      </c>
      <c r="N799">
        <f>Tabela3[[#This Row],[CURSO PARA MAGISTRADOS]]</f>
        <v>0</v>
      </c>
      <c r="O799">
        <f>Tabela3[[#This Row],[LIVRO DE REGISTRO]]</f>
        <v>0</v>
      </c>
      <c r="P799">
        <f>Tabela3[[#This Row],[DATA DO ULTIMO REGISTRO]]</f>
        <v>44959</v>
      </c>
      <c r="Q799">
        <f>Tabela3[[#This Row],[REG DE INSTRUTORES2]]</f>
        <v>0</v>
      </c>
      <c r="R799">
        <f>Tabela3[[#This Row],[REGISTRO DE INSTRUTORES NO SEI]]</f>
        <v>0</v>
      </c>
      <c r="S799">
        <f>Tabela3[[#This Row],[2021]]</f>
        <v>0</v>
      </c>
      <c r="T799">
        <f>Tabela3[[#This Row],[2022]]</f>
        <v>0</v>
      </c>
      <c r="U799" t="e">
        <f>Tabela3[[#This Row],[2023]]</f>
        <v>#VALUE!</v>
      </c>
      <c r="V799">
        <f>Tabela3[[#This Row],[REGISTRO NO SEI/2024]]</f>
        <v>0</v>
      </c>
      <c r="W799">
        <f>Tabela3[[#This Row],[2024]]</f>
        <v>16</v>
      </c>
      <c r="X799">
        <f>Tabela3[[#This Row],[REGISTRO NO SEI/2025]]</f>
        <v>0</v>
      </c>
      <c r="Y799">
        <f>Tabela3[[#This Row],[TOTAL CERTIFICADOS EMITIDOS/2025]]</f>
        <v>0</v>
      </c>
      <c r="Z799">
        <f>Tabela3[[#This Row],[1º trim/2025]]</f>
        <v>0</v>
      </c>
      <c r="AA799">
        <f>Tabela3[[#This Row],[2º trim/2025]]</f>
        <v>0</v>
      </c>
      <c r="AB799">
        <f>Tabela3[[#This Row],[3º trim/2025]]</f>
        <v>0</v>
      </c>
      <c r="AC799">
        <f>Tabela3[[#This Row],[4º trim/2025]]</f>
        <v>0</v>
      </c>
    </row>
    <row r="800" spans="1:29" x14ac:dyDescent="0.25">
      <c r="A800" s="293">
        <f>Tabela3[[#This Row],[MODALIDADE]]</f>
        <v>0</v>
      </c>
      <c r="B800" s="293">
        <f>Tabela3[[#This Row],[ID DA PLANILHA]]</f>
        <v>800</v>
      </c>
      <c r="C800" s="293">
        <f>Tabela3[[#This Row],[ANO]]</f>
        <v>2022</v>
      </c>
      <c r="D800" s="293" t="str">
        <f>Tabela3[[#This Row],[SEI]]</f>
        <v>0132250-52.2022.8.16.6000</v>
      </c>
      <c r="E800" s="294" t="str">
        <f>Tabela3[[#This Row],[NOME DO Curso]]</f>
        <v>Formação de Formadores – Desenvolvimento Docente – N1 M3</v>
      </c>
      <c r="F800" s="294">
        <f>Tabela3[[#This Row],[NENHUMA CLASSIFICAÇÃO COPILOT]]</f>
        <v>0</v>
      </c>
      <c r="G800">
        <f>Tabela3[[#This Row],[Capacitação em Direitos Humanos, Gênero, Raça e Etnia; e em Depoimento Especial" - 0148945-13.2024.8.16.6000]]</f>
        <v>0</v>
      </c>
      <c r="H800">
        <f>Tabela3[[#This Row],[Justiça Restaurativa - 0148919-15.2024.8.16.6000]]</f>
        <v>0</v>
      </c>
      <c r="I800">
        <f>Tabela3[[#This Row],[Capacitação de Facilitadores 0148959-94.2024.8.16.6000]]</f>
        <v>0</v>
      </c>
      <c r="J800">
        <f>Tabela3[[#This Row],[Acessibilidade e Inclusão - 0148938-21.2024.8.16.6000]]</f>
        <v>0</v>
      </c>
      <c r="K800">
        <f>Tabela3[[#This Row],[Política de Prevenção e Enfrentamento do Assédio Moral, do Assédio Sexual e da Discriminação.0148908-83.2024.8.16.6000]]</f>
        <v>0</v>
      </c>
      <c r="L800">
        <f>Tabela3[[#This Row],[SOCIOAMBIENTAL]]</f>
        <v>0</v>
      </c>
      <c r="M800">
        <f>Tabela3[[#This Row],[SUSTENTABILIDADE
https://portal.tjpr.jus.br/portletforms/frm.do?idFormulario=7430
0017859-16.2024.8.16.6000]]</f>
        <v>0</v>
      </c>
      <c r="N800">
        <f>Tabela3[[#This Row],[CURSO PARA MAGISTRADOS]]</f>
        <v>0</v>
      </c>
      <c r="O800">
        <f>Tabela3[[#This Row],[LIVRO DE REGISTRO]]</f>
        <v>0</v>
      </c>
      <c r="P800">
        <f>Tabela3[[#This Row],[DATA DO ULTIMO REGISTRO]]</f>
        <v>45523</v>
      </c>
      <c r="Q800">
        <f>Tabela3[[#This Row],[REG DE INSTRUTORES2]]</f>
        <v>0</v>
      </c>
      <c r="R800" t="str">
        <f>Tabela3[[#This Row],[REGISTRO DE INSTRUTORES NO SEI]]</f>
        <v>335 e 336/2023</v>
      </c>
      <c r="S800">
        <f>Tabela3[[#This Row],[2021]]</f>
        <v>0</v>
      </c>
      <c r="T800">
        <f>Tabela3[[#This Row],[2022]]</f>
        <v>0</v>
      </c>
      <c r="U800" t="e">
        <f>Tabela3[[#This Row],[2023]]</f>
        <v>#VALUE!</v>
      </c>
      <c r="V800">
        <f>Tabela3[[#This Row],[REGISTRO NO SEI/2024]]</f>
        <v>0</v>
      </c>
      <c r="W800">
        <f>Tabela3[[#This Row],[2024]]</f>
        <v>0</v>
      </c>
      <c r="X800">
        <f>Tabela3[[#This Row],[REGISTRO NO SEI/2025]]</f>
        <v>0</v>
      </c>
      <c r="Y800">
        <f>Tabela3[[#This Row],[TOTAL CERTIFICADOS EMITIDOS/2025]]</f>
        <v>0</v>
      </c>
      <c r="Z800">
        <f>Tabela3[[#This Row],[1º trim/2025]]</f>
        <v>0</v>
      </c>
      <c r="AA800">
        <f>Tabela3[[#This Row],[2º trim/2025]]</f>
        <v>0</v>
      </c>
      <c r="AB800">
        <f>Tabela3[[#This Row],[3º trim/2025]]</f>
        <v>0</v>
      </c>
      <c r="AC800">
        <f>Tabela3[[#This Row],[4º trim/2025]]</f>
        <v>0</v>
      </c>
    </row>
    <row r="801" spans="1:29" x14ac:dyDescent="0.25">
      <c r="A801" s="293">
        <f>Tabela3[[#This Row],[MODALIDADE]]</f>
        <v>0</v>
      </c>
      <c r="B801" s="293">
        <f>Tabela3[[#This Row],[ID DA PLANILHA]]</f>
        <v>801</v>
      </c>
      <c r="C801" s="293">
        <f>Tabela3[[#This Row],[ANO]]</f>
        <v>2022</v>
      </c>
      <c r="D801" s="293" t="str">
        <f>Tabela3[[#This Row],[SEI]]</f>
        <v>0132315-81.2021.8.16.6000</v>
      </c>
      <c r="E801" s="294" t="str">
        <f>Tabela3[[#This Row],[NOME DO Curso]]</f>
        <v>Valorização da Vida para além do Setembro Amarelo</v>
      </c>
      <c r="F801" s="294">
        <f>Tabela3[[#This Row],[NENHUMA CLASSIFICAÇÃO COPILOT]]</f>
        <v>0</v>
      </c>
      <c r="G801">
        <f>Tabela3[[#This Row],[Capacitação em Direitos Humanos, Gênero, Raça e Etnia; e em Depoimento Especial" - 0148945-13.2024.8.16.6000]]</f>
        <v>0</v>
      </c>
      <c r="H801">
        <f>Tabela3[[#This Row],[Justiça Restaurativa - 0148919-15.2024.8.16.6000]]</f>
        <v>0</v>
      </c>
      <c r="I801">
        <f>Tabela3[[#This Row],[Capacitação de Facilitadores 0148959-94.2024.8.16.6000]]</f>
        <v>0</v>
      </c>
      <c r="J801">
        <f>Tabela3[[#This Row],[Acessibilidade e Inclusão - 0148938-21.2024.8.16.6000]]</f>
        <v>0</v>
      </c>
      <c r="K801">
        <f>Tabela3[[#This Row],[Política de Prevenção e Enfrentamento do Assédio Moral, do Assédio Sexual e da Discriminação.0148908-83.2024.8.16.6000]]</f>
        <v>0</v>
      </c>
      <c r="L801">
        <f>Tabela3[[#This Row],[SOCIOAMBIENTAL]]</f>
        <v>0</v>
      </c>
      <c r="M801">
        <f>Tabela3[[#This Row],[SUSTENTABILIDADE
https://portal.tjpr.jus.br/portletforms/frm.do?idFormulario=7430
0017859-16.2024.8.16.6000]]</f>
        <v>0</v>
      </c>
      <c r="N801">
        <f>Tabela3[[#This Row],[CURSO PARA MAGISTRADOS]]</f>
        <v>0</v>
      </c>
      <c r="O801">
        <f>Tabela3[[#This Row],[LIVRO DE REGISTRO]]</f>
        <v>0</v>
      </c>
      <c r="P801">
        <f>Tabela3[[#This Row],[DATA DO ULTIMO REGISTRO]]</f>
        <v>0</v>
      </c>
      <c r="Q801">
        <f>Tabela3[[#This Row],[REG DE INSTRUTORES2]]</f>
        <v>0</v>
      </c>
      <c r="R801">
        <f>Tabela3[[#This Row],[REGISTRO DE INSTRUTORES NO SEI]]</f>
        <v>0</v>
      </c>
      <c r="S801">
        <f>Tabela3[[#This Row],[2021]]</f>
        <v>0</v>
      </c>
      <c r="T801">
        <f>Tabela3[[#This Row],[2022]]</f>
        <v>0</v>
      </c>
      <c r="U801" t="e">
        <f>Tabela3[[#This Row],[2023]]</f>
        <v>#VALUE!</v>
      </c>
      <c r="V801">
        <f>Tabela3[[#This Row],[REGISTRO NO SEI/2024]]</f>
        <v>0</v>
      </c>
      <c r="W801">
        <f>Tabela3[[#This Row],[2024]]</f>
        <v>0</v>
      </c>
      <c r="X801">
        <f>Tabela3[[#This Row],[REGISTRO NO SEI/2025]]</f>
        <v>0</v>
      </c>
      <c r="Y801">
        <f>Tabela3[[#This Row],[TOTAL CERTIFICADOS EMITIDOS/2025]]</f>
        <v>0</v>
      </c>
      <c r="Z801">
        <f>Tabela3[[#This Row],[1º trim/2025]]</f>
        <v>0</v>
      </c>
      <c r="AA801">
        <f>Tabela3[[#This Row],[2º trim/2025]]</f>
        <v>0</v>
      </c>
      <c r="AB801">
        <f>Tabela3[[#This Row],[3º trim/2025]]</f>
        <v>0</v>
      </c>
      <c r="AC801">
        <f>Tabela3[[#This Row],[4º trim/2025]]</f>
        <v>0</v>
      </c>
    </row>
    <row r="802" spans="1:29" ht="30" x14ac:dyDescent="0.25">
      <c r="A802" s="293">
        <f>Tabela3[[#This Row],[MODALIDADE]]</f>
        <v>0</v>
      </c>
      <c r="B802" s="293">
        <f>Tabela3[[#This Row],[ID DA PLANILHA]]</f>
        <v>802</v>
      </c>
      <c r="C802" s="293">
        <f>Tabela3[[#This Row],[ANO]]</f>
        <v>2022</v>
      </c>
      <c r="D802" s="293" t="str">
        <f>Tabela3[[#This Row],[SEI]]</f>
        <v>0132606-81.2021.8.16.6000</v>
      </c>
      <c r="E802" s="294" t="str">
        <f>Tabela3[[#This Row],[NOME DO Curso]]</f>
        <v>Programa de Acolhimento e Integração - Formação Inicial de Novos Servidores - Turma 1</v>
      </c>
      <c r="F802" s="294">
        <f>Tabela3[[#This Row],[NENHUMA CLASSIFICAÇÃO COPILOT]]</f>
        <v>0</v>
      </c>
      <c r="G802">
        <f>Tabela3[[#This Row],[Capacitação em Direitos Humanos, Gênero, Raça e Etnia; e em Depoimento Especial" - 0148945-13.2024.8.16.6000]]</f>
        <v>0</v>
      </c>
      <c r="H802">
        <f>Tabela3[[#This Row],[Justiça Restaurativa - 0148919-15.2024.8.16.6000]]</f>
        <v>0</v>
      </c>
      <c r="I802">
        <f>Tabela3[[#This Row],[Capacitação de Facilitadores 0148959-94.2024.8.16.6000]]</f>
        <v>0</v>
      </c>
      <c r="J802">
        <f>Tabela3[[#This Row],[Acessibilidade e Inclusão - 0148938-21.2024.8.16.6000]]</f>
        <v>0</v>
      </c>
      <c r="K802">
        <f>Tabela3[[#This Row],[Política de Prevenção e Enfrentamento do Assédio Moral, do Assédio Sexual e da Discriminação.0148908-83.2024.8.16.6000]]</f>
        <v>0</v>
      </c>
      <c r="L802">
        <f>Tabela3[[#This Row],[SOCIOAMBIENTAL]]</f>
        <v>0</v>
      </c>
      <c r="M802">
        <f>Tabela3[[#This Row],[SUSTENTABILIDADE
https://portal.tjpr.jus.br/portletforms/frm.do?idFormulario=7430
0017859-16.2024.8.16.6000]]</f>
        <v>0</v>
      </c>
      <c r="N802">
        <f>Tabela3[[#This Row],[CURSO PARA MAGISTRADOS]]</f>
        <v>0</v>
      </c>
      <c r="O802">
        <f>Tabela3[[#This Row],[LIVRO DE REGISTRO]]</f>
        <v>0</v>
      </c>
      <c r="P802">
        <f>Tabela3[[#This Row],[DATA DO ULTIMO REGISTRO]]</f>
        <v>44965</v>
      </c>
      <c r="Q802">
        <f>Tabela3[[#This Row],[REG DE INSTRUTORES2]]</f>
        <v>0</v>
      </c>
      <c r="R802">
        <f>Tabela3[[#This Row],[REGISTRO DE INSTRUTORES NO SEI]]</f>
        <v>0</v>
      </c>
      <c r="S802">
        <f>Tabela3[[#This Row],[2021]]</f>
        <v>0</v>
      </c>
      <c r="T802">
        <f>Tabela3[[#This Row],[2022]]</f>
        <v>29</v>
      </c>
      <c r="U802" t="e">
        <f>Tabela3[[#This Row],[2023]]</f>
        <v>#VALUE!</v>
      </c>
      <c r="V802">
        <f>Tabela3[[#This Row],[REGISTRO NO SEI/2024]]</f>
        <v>0</v>
      </c>
      <c r="W802">
        <f>Tabela3[[#This Row],[2024]]</f>
        <v>0</v>
      </c>
      <c r="X802">
        <f>Tabela3[[#This Row],[REGISTRO NO SEI/2025]]</f>
        <v>0</v>
      </c>
      <c r="Y802">
        <f>Tabela3[[#This Row],[TOTAL CERTIFICADOS EMITIDOS/2025]]</f>
        <v>0</v>
      </c>
      <c r="Z802">
        <f>Tabela3[[#This Row],[1º trim/2025]]</f>
        <v>0</v>
      </c>
      <c r="AA802">
        <f>Tabela3[[#This Row],[2º trim/2025]]</f>
        <v>0</v>
      </c>
      <c r="AB802">
        <f>Tabela3[[#This Row],[3º trim/2025]]</f>
        <v>0</v>
      </c>
      <c r="AC802">
        <f>Tabela3[[#This Row],[4º trim/2025]]</f>
        <v>0</v>
      </c>
    </row>
    <row r="803" spans="1:29" ht="30" x14ac:dyDescent="0.25">
      <c r="A803" s="293">
        <f>Tabela3[[#This Row],[MODALIDADE]]</f>
        <v>0</v>
      </c>
      <c r="B803" s="293">
        <f>Tabela3[[#This Row],[ID DA PLANILHA]]</f>
        <v>803</v>
      </c>
      <c r="C803" s="293">
        <f>Tabela3[[#This Row],[ANO]]</f>
        <v>2022</v>
      </c>
      <c r="D803" s="293" t="str">
        <f>Tabela3[[#This Row],[SEI]]</f>
        <v>0132606-81.2021.8.16.6000</v>
      </c>
      <c r="E803" s="294" t="str">
        <f>Tabela3[[#This Row],[NOME DO Curso]]</f>
        <v>Programa de Acolhimento e Integração - Formação Inicial de Novos Servidores - Turma 2</v>
      </c>
      <c r="F803" s="294">
        <f>Tabela3[[#This Row],[NENHUMA CLASSIFICAÇÃO COPILOT]]</f>
        <v>0</v>
      </c>
      <c r="G803">
        <f>Tabela3[[#This Row],[Capacitação em Direitos Humanos, Gênero, Raça e Etnia; e em Depoimento Especial" - 0148945-13.2024.8.16.6000]]</f>
        <v>0</v>
      </c>
      <c r="H803">
        <f>Tabela3[[#This Row],[Justiça Restaurativa - 0148919-15.2024.8.16.6000]]</f>
        <v>0</v>
      </c>
      <c r="I803">
        <f>Tabela3[[#This Row],[Capacitação de Facilitadores 0148959-94.2024.8.16.6000]]</f>
        <v>0</v>
      </c>
      <c r="J803">
        <f>Tabela3[[#This Row],[Acessibilidade e Inclusão - 0148938-21.2024.8.16.6000]]</f>
        <v>0</v>
      </c>
      <c r="K803">
        <f>Tabela3[[#This Row],[Política de Prevenção e Enfrentamento do Assédio Moral, do Assédio Sexual e da Discriminação.0148908-83.2024.8.16.6000]]</f>
        <v>0</v>
      </c>
      <c r="L803">
        <f>Tabela3[[#This Row],[SOCIOAMBIENTAL]]</f>
        <v>0</v>
      </c>
      <c r="M803">
        <f>Tabela3[[#This Row],[SUSTENTABILIDADE
https://portal.tjpr.jus.br/portletforms/frm.do?idFormulario=7430
0017859-16.2024.8.16.6000]]</f>
        <v>0</v>
      </c>
      <c r="N803">
        <f>Tabela3[[#This Row],[CURSO PARA MAGISTRADOS]]</f>
        <v>0</v>
      </c>
      <c r="O803">
        <f>Tabela3[[#This Row],[LIVRO DE REGISTRO]]</f>
        <v>0</v>
      </c>
      <c r="P803">
        <f>Tabela3[[#This Row],[DATA DO ULTIMO REGISTRO]]</f>
        <v>44965</v>
      </c>
      <c r="Q803">
        <f>Tabela3[[#This Row],[REG DE INSTRUTORES2]]</f>
        <v>0</v>
      </c>
      <c r="R803">
        <f>Tabela3[[#This Row],[REGISTRO DE INSTRUTORES NO SEI]]</f>
        <v>0</v>
      </c>
      <c r="S803">
        <f>Tabela3[[#This Row],[2021]]</f>
        <v>0</v>
      </c>
      <c r="T803">
        <f>Tabela3[[#This Row],[2022]]</f>
        <v>28</v>
      </c>
      <c r="U803" t="e">
        <f>Tabela3[[#This Row],[2023]]</f>
        <v>#VALUE!</v>
      </c>
      <c r="V803">
        <f>Tabela3[[#This Row],[REGISTRO NO SEI/2024]]</f>
        <v>0</v>
      </c>
      <c r="W803">
        <f>Tabela3[[#This Row],[2024]]</f>
        <v>0</v>
      </c>
      <c r="X803">
        <f>Tabela3[[#This Row],[REGISTRO NO SEI/2025]]</f>
        <v>0</v>
      </c>
      <c r="Y803">
        <f>Tabela3[[#This Row],[TOTAL CERTIFICADOS EMITIDOS/2025]]</f>
        <v>0</v>
      </c>
      <c r="Z803">
        <f>Tabela3[[#This Row],[1º trim/2025]]</f>
        <v>0</v>
      </c>
      <c r="AA803">
        <f>Tabela3[[#This Row],[2º trim/2025]]</f>
        <v>0</v>
      </c>
      <c r="AB803">
        <f>Tabela3[[#This Row],[3º trim/2025]]</f>
        <v>0</v>
      </c>
      <c r="AC803">
        <f>Tabela3[[#This Row],[4º trim/2025]]</f>
        <v>0</v>
      </c>
    </row>
    <row r="804" spans="1:29" ht="30" x14ac:dyDescent="0.25">
      <c r="A804" s="293">
        <f>Tabela3[[#This Row],[MODALIDADE]]</f>
        <v>0</v>
      </c>
      <c r="B804" s="293">
        <f>Tabela3[[#This Row],[ID DA PLANILHA]]</f>
        <v>804</v>
      </c>
      <c r="C804" s="293">
        <f>Tabela3[[#This Row],[ANO]]</f>
        <v>2022</v>
      </c>
      <c r="D804" s="293" t="str">
        <f>Tabela3[[#This Row],[SEI]]</f>
        <v>0134495-36.2022.8.16.6000</v>
      </c>
      <c r="E804" s="294" t="str">
        <f>Tabela3[[#This Row],[NOME DO Curso]]</f>
        <v>Comunicação Não-Violenta e inteligência emocional no ambiente de Trabalho</v>
      </c>
      <c r="F804" s="294">
        <f>Tabela3[[#This Row],[NENHUMA CLASSIFICAÇÃO COPILOT]]</f>
        <v>0</v>
      </c>
      <c r="G804">
        <f>Tabela3[[#This Row],[Capacitação em Direitos Humanos, Gênero, Raça e Etnia; e em Depoimento Especial" - 0148945-13.2024.8.16.6000]]</f>
        <v>0</v>
      </c>
      <c r="H804">
        <f>Tabela3[[#This Row],[Justiça Restaurativa - 0148919-15.2024.8.16.6000]]</f>
        <v>0</v>
      </c>
      <c r="I804">
        <f>Tabela3[[#This Row],[Capacitação de Facilitadores 0148959-94.2024.8.16.6000]]</f>
        <v>0</v>
      </c>
      <c r="J804">
        <f>Tabela3[[#This Row],[Acessibilidade e Inclusão - 0148938-21.2024.8.16.6000]]</f>
        <v>0</v>
      </c>
      <c r="K804">
        <f>Tabela3[[#This Row],[Política de Prevenção e Enfrentamento do Assédio Moral, do Assédio Sexual e da Discriminação.0148908-83.2024.8.16.6000]]</f>
        <v>0</v>
      </c>
      <c r="L804">
        <f>Tabela3[[#This Row],[SOCIOAMBIENTAL]]</f>
        <v>0</v>
      </c>
      <c r="M804">
        <f>Tabela3[[#This Row],[SUSTENTABILIDADE
https://portal.tjpr.jus.br/portletforms/frm.do?idFormulario=7430
0017859-16.2024.8.16.6000]]</f>
        <v>0</v>
      </c>
      <c r="N804">
        <f>Tabela3[[#This Row],[CURSO PARA MAGISTRADOS]]</f>
        <v>0</v>
      </c>
      <c r="O804">
        <f>Tabela3[[#This Row],[LIVRO DE REGISTRO]]</f>
        <v>0</v>
      </c>
      <c r="P804">
        <f>Tabela3[[#This Row],[DATA DO ULTIMO REGISTRO]]</f>
        <v>45049</v>
      </c>
      <c r="Q804">
        <f>Tabela3[[#This Row],[REG DE INSTRUTORES2]]</f>
        <v>0</v>
      </c>
      <c r="R804" t="str">
        <f>Tabela3[[#This Row],[REGISTRO DE INSTRUTORES NO SEI]]</f>
        <v>669-673/2024</v>
      </c>
      <c r="S804">
        <f>Tabela3[[#This Row],[2021]]</f>
        <v>0</v>
      </c>
      <c r="T804">
        <f>Tabela3[[#This Row],[2022]]</f>
        <v>97</v>
      </c>
      <c r="U804" t="e">
        <f>Tabela3[[#This Row],[2023]]</f>
        <v>#VALUE!</v>
      </c>
      <c r="V804">
        <f>Tabela3[[#This Row],[REGISTRO NO SEI/2024]]</f>
        <v>0</v>
      </c>
      <c r="W804">
        <f>Tabela3[[#This Row],[2024]]</f>
        <v>0</v>
      </c>
      <c r="X804">
        <f>Tabela3[[#This Row],[REGISTRO NO SEI/2025]]</f>
        <v>0</v>
      </c>
      <c r="Y804">
        <f>Tabela3[[#This Row],[TOTAL CERTIFICADOS EMITIDOS/2025]]</f>
        <v>0</v>
      </c>
      <c r="Z804">
        <f>Tabela3[[#This Row],[1º trim/2025]]</f>
        <v>0</v>
      </c>
      <c r="AA804">
        <f>Tabela3[[#This Row],[2º trim/2025]]</f>
        <v>0</v>
      </c>
      <c r="AB804">
        <f>Tabela3[[#This Row],[3º trim/2025]]</f>
        <v>0</v>
      </c>
      <c r="AC804">
        <f>Tabela3[[#This Row],[4º trim/2025]]</f>
        <v>0</v>
      </c>
    </row>
    <row r="805" spans="1:29" ht="30" x14ac:dyDescent="0.25">
      <c r="A805" s="293">
        <f>Tabela3[[#This Row],[MODALIDADE]]</f>
        <v>0</v>
      </c>
      <c r="B805" s="293">
        <f>Tabela3[[#This Row],[ID DA PLANILHA]]</f>
        <v>805</v>
      </c>
      <c r="C805" s="293">
        <f>Tabela3[[#This Row],[ANO]]</f>
        <v>2022</v>
      </c>
      <c r="D805" s="293" t="str">
        <f>Tabela3[[#This Row],[SEI]]</f>
        <v>0134548-17.2022.8.16.6000</v>
      </c>
      <c r="E805" s="294" t="str">
        <f>Tabela3[[#This Row],[NOME DO Curso]]</f>
        <v>Patrulhas Maria da Penha: rotinas, desafios e conquistas desde a sua implementação III</v>
      </c>
      <c r="F805" s="294">
        <f>Tabela3[[#This Row],[NENHUMA CLASSIFICAÇÃO COPILOT]]</f>
        <v>0</v>
      </c>
      <c r="G805">
        <f>Tabela3[[#This Row],[Capacitação em Direitos Humanos, Gênero, Raça e Etnia; e em Depoimento Especial" - 0148945-13.2024.8.16.6000]]</f>
        <v>0</v>
      </c>
      <c r="H805">
        <f>Tabela3[[#This Row],[Justiça Restaurativa - 0148919-15.2024.8.16.6000]]</f>
        <v>0</v>
      </c>
      <c r="I805">
        <f>Tabela3[[#This Row],[Capacitação de Facilitadores 0148959-94.2024.8.16.6000]]</f>
        <v>0</v>
      </c>
      <c r="J805">
        <f>Tabela3[[#This Row],[Acessibilidade e Inclusão - 0148938-21.2024.8.16.6000]]</f>
        <v>0</v>
      </c>
      <c r="K805">
        <f>Tabela3[[#This Row],[Política de Prevenção e Enfrentamento do Assédio Moral, do Assédio Sexual e da Discriminação.0148908-83.2024.8.16.6000]]</f>
        <v>0</v>
      </c>
      <c r="L805">
        <f>Tabela3[[#This Row],[SOCIOAMBIENTAL]]</f>
        <v>0</v>
      </c>
      <c r="M805">
        <f>Tabela3[[#This Row],[SUSTENTABILIDADE
https://portal.tjpr.jus.br/portletforms/frm.do?idFormulario=7430
0017859-16.2024.8.16.6000]]</f>
        <v>0</v>
      </c>
      <c r="N805">
        <f>Tabela3[[#This Row],[CURSO PARA MAGISTRADOS]]</f>
        <v>0</v>
      </c>
      <c r="O805">
        <f>Tabela3[[#This Row],[LIVRO DE REGISTRO]]</f>
        <v>0</v>
      </c>
      <c r="P805">
        <f>Tabela3[[#This Row],[DATA DO ULTIMO REGISTRO]]</f>
        <v>44913</v>
      </c>
      <c r="Q805">
        <f>Tabela3[[#This Row],[REG DE INSTRUTORES2]]</f>
        <v>0</v>
      </c>
      <c r="R805">
        <f>Tabela3[[#This Row],[REGISTRO DE INSTRUTORES NO SEI]]</f>
        <v>0</v>
      </c>
      <c r="S805">
        <f>Tabela3[[#This Row],[2021]]</f>
        <v>0</v>
      </c>
      <c r="T805">
        <f>Tabela3[[#This Row],[2022]]</f>
        <v>53</v>
      </c>
      <c r="U805" t="e">
        <f>Tabela3[[#This Row],[2023]]</f>
        <v>#VALUE!</v>
      </c>
      <c r="V805">
        <f>Tabela3[[#This Row],[REGISTRO NO SEI/2024]]</f>
        <v>0</v>
      </c>
      <c r="W805">
        <f>Tabela3[[#This Row],[2024]]</f>
        <v>0</v>
      </c>
      <c r="X805">
        <f>Tabela3[[#This Row],[REGISTRO NO SEI/2025]]</f>
        <v>0</v>
      </c>
      <c r="Y805">
        <f>Tabela3[[#This Row],[TOTAL CERTIFICADOS EMITIDOS/2025]]</f>
        <v>0</v>
      </c>
      <c r="Z805">
        <f>Tabela3[[#This Row],[1º trim/2025]]</f>
        <v>0</v>
      </c>
      <c r="AA805">
        <f>Tabela3[[#This Row],[2º trim/2025]]</f>
        <v>0</v>
      </c>
      <c r="AB805">
        <f>Tabela3[[#This Row],[3º trim/2025]]</f>
        <v>0</v>
      </c>
      <c r="AC805">
        <f>Tabela3[[#This Row],[4º trim/2025]]</f>
        <v>0</v>
      </c>
    </row>
    <row r="806" spans="1:29" x14ac:dyDescent="0.25">
      <c r="A806" s="293">
        <f>Tabela3[[#This Row],[MODALIDADE]]</f>
        <v>0</v>
      </c>
      <c r="B806" s="293">
        <f>Tabela3[[#This Row],[ID DA PLANILHA]]</f>
        <v>806</v>
      </c>
      <c r="C806" s="293">
        <f>Tabela3[[#This Row],[ANO]]</f>
        <v>2022</v>
      </c>
      <c r="D806" s="293" t="str">
        <f>Tabela3[[#This Row],[SEI]]</f>
        <v>0134774-22.2022.8.16.6000</v>
      </c>
      <c r="E806" s="294" t="str">
        <f>Tabela3[[#This Row],[NOME DO Curso]]</f>
        <v>2022/12 - Brigada - Ipiranga</v>
      </c>
      <c r="F806" s="294">
        <f>Tabela3[[#This Row],[NENHUMA CLASSIFICAÇÃO COPILOT]]</f>
        <v>0</v>
      </c>
      <c r="G806">
        <f>Tabela3[[#This Row],[Capacitação em Direitos Humanos, Gênero, Raça e Etnia; e em Depoimento Especial" - 0148945-13.2024.8.16.6000]]</f>
        <v>0</v>
      </c>
      <c r="H806">
        <f>Tabela3[[#This Row],[Justiça Restaurativa - 0148919-15.2024.8.16.6000]]</f>
        <v>0</v>
      </c>
      <c r="I806">
        <f>Tabela3[[#This Row],[Capacitação de Facilitadores 0148959-94.2024.8.16.6000]]</f>
        <v>0</v>
      </c>
      <c r="J806">
        <f>Tabela3[[#This Row],[Acessibilidade e Inclusão - 0148938-21.2024.8.16.6000]]</f>
        <v>0</v>
      </c>
      <c r="K806">
        <f>Tabela3[[#This Row],[Política de Prevenção e Enfrentamento do Assédio Moral, do Assédio Sexual e da Discriminação.0148908-83.2024.8.16.6000]]</f>
        <v>0</v>
      </c>
      <c r="L806">
        <f>Tabela3[[#This Row],[SOCIOAMBIENTAL]]</f>
        <v>0</v>
      </c>
      <c r="M806">
        <f>Tabela3[[#This Row],[SUSTENTABILIDADE
https://portal.tjpr.jus.br/portletforms/frm.do?idFormulario=7430
0017859-16.2024.8.16.6000]]</f>
        <v>0</v>
      </c>
      <c r="N806">
        <f>Tabela3[[#This Row],[CURSO PARA MAGISTRADOS]]</f>
        <v>0</v>
      </c>
      <c r="O806">
        <f>Tabela3[[#This Row],[LIVRO DE REGISTRO]]</f>
        <v>0</v>
      </c>
      <c r="P806">
        <f>Tabela3[[#This Row],[DATA DO ULTIMO REGISTRO]]</f>
        <v>44965</v>
      </c>
      <c r="Q806">
        <f>Tabela3[[#This Row],[REG DE INSTRUTORES2]]</f>
        <v>0</v>
      </c>
      <c r="R806">
        <f>Tabela3[[#This Row],[REGISTRO DE INSTRUTORES NO SEI]]</f>
        <v>0</v>
      </c>
      <c r="S806">
        <f>Tabela3[[#This Row],[2021]]</f>
        <v>0</v>
      </c>
      <c r="T806">
        <f>Tabela3[[#This Row],[2022]]</f>
        <v>0</v>
      </c>
      <c r="U806" t="e">
        <f>Tabela3[[#This Row],[2023]]</f>
        <v>#VALUE!</v>
      </c>
      <c r="V806">
        <f>Tabela3[[#This Row],[REGISTRO NO SEI/2024]]</f>
        <v>0</v>
      </c>
      <c r="W806">
        <f>Tabela3[[#This Row],[2024]]</f>
        <v>0</v>
      </c>
      <c r="X806">
        <f>Tabela3[[#This Row],[REGISTRO NO SEI/2025]]</f>
        <v>0</v>
      </c>
      <c r="Y806">
        <f>Tabela3[[#This Row],[TOTAL CERTIFICADOS EMITIDOS/2025]]</f>
        <v>0</v>
      </c>
      <c r="Z806">
        <f>Tabela3[[#This Row],[1º trim/2025]]</f>
        <v>0</v>
      </c>
      <c r="AA806">
        <f>Tabela3[[#This Row],[2º trim/2025]]</f>
        <v>0</v>
      </c>
      <c r="AB806">
        <f>Tabela3[[#This Row],[3º trim/2025]]</f>
        <v>0</v>
      </c>
      <c r="AC806">
        <f>Tabela3[[#This Row],[4º trim/2025]]</f>
        <v>0</v>
      </c>
    </row>
    <row r="807" spans="1:29" x14ac:dyDescent="0.25">
      <c r="A807" s="293">
        <f>Tabela3[[#This Row],[MODALIDADE]]</f>
        <v>0</v>
      </c>
      <c r="B807" s="293">
        <f>Tabela3[[#This Row],[ID DA PLANILHA]]</f>
        <v>807</v>
      </c>
      <c r="C807" s="293">
        <f>Tabela3[[#This Row],[ANO]]</f>
        <v>2022</v>
      </c>
      <c r="D807" s="293" t="str">
        <f>Tabela3[[#This Row],[SEI]]</f>
        <v>0138192-02.2021.8.16.6000</v>
      </c>
      <c r="E807" s="294" t="str">
        <f>Tabela3[[#This Row],[NOME DO Curso]]</f>
        <v>Seminário sobre Precatórios</v>
      </c>
      <c r="F807" s="294">
        <f>Tabela3[[#This Row],[NENHUMA CLASSIFICAÇÃO COPILOT]]</f>
        <v>0</v>
      </c>
      <c r="G807">
        <f>Tabela3[[#This Row],[Capacitação em Direitos Humanos, Gênero, Raça e Etnia; e em Depoimento Especial" - 0148945-13.2024.8.16.6000]]</f>
        <v>0</v>
      </c>
      <c r="H807">
        <f>Tabela3[[#This Row],[Justiça Restaurativa - 0148919-15.2024.8.16.6000]]</f>
        <v>0</v>
      </c>
      <c r="I807">
        <f>Tabela3[[#This Row],[Capacitação de Facilitadores 0148959-94.2024.8.16.6000]]</f>
        <v>0</v>
      </c>
      <c r="J807">
        <f>Tabela3[[#This Row],[Acessibilidade e Inclusão - 0148938-21.2024.8.16.6000]]</f>
        <v>0</v>
      </c>
      <c r="K807">
        <f>Tabela3[[#This Row],[Política de Prevenção e Enfrentamento do Assédio Moral, do Assédio Sexual e da Discriminação.0148908-83.2024.8.16.6000]]</f>
        <v>0</v>
      </c>
      <c r="L807">
        <f>Tabela3[[#This Row],[SOCIOAMBIENTAL]]</f>
        <v>0</v>
      </c>
      <c r="M807">
        <f>Tabela3[[#This Row],[SUSTENTABILIDADE
https://portal.tjpr.jus.br/portletforms/frm.do?idFormulario=7430
0017859-16.2024.8.16.6000]]</f>
        <v>0</v>
      </c>
      <c r="N807">
        <f>Tabela3[[#This Row],[CURSO PARA MAGISTRADOS]]</f>
        <v>0</v>
      </c>
      <c r="O807">
        <f>Tabela3[[#This Row],[LIVRO DE REGISTRO]]</f>
        <v>0</v>
      </c>
      <c r="P807">
        <f>Tabela3[[#This Row],[DATA DO ULTIMO REGISTRO]]</f>
        <v>44881</v>
      </c>
      <c r="Q807">
        <f>Tabela3[[#This Row],[REG DE INSTRUTORES2]]</f>
        <v>0</v>
      </c>
      <c r="R807">
        <f>Tabela3[[#This Row],[REGISTRO DE INSTRUTORES NO SEI]]</f>
        <v>0</v>
      </c>
      <c r="S807">
        <f>Tabela3[[#This Row],[2021]]</f>
        <v>0</v>
      </c>
      <c r="T807">
        <f>Tabela3[[#This Row],[2022]]</f>
        <v>141</v>
      </c>
      <c r="U807" t="e">
        <f>Tabela3[[#This Row],[2023]]</f>
        <v>#VALUE!</v>
      </c>
      <c r="V807">
        <f>Tabela3[[#This Row],[REGISTRO NO SEI/2024]]</f>
        <v>0</v>
      </c>
      <c r="W807">
        <f>Tabela3[[#This Row],[2024]]</f>
        <v>0</v>
      </c>
      <c r="X807">
        <f>Tabela3[[#This Row],[REGISTRO NO SEI/2025]]</f>
        <v>0</v>
      </c>
      <c r="Y807">
        <f>Tabela3[[#This Row],[TOTAL CERTIFICADOS EMITIDOS/2025]]</f>
        <v>0</v>
      </c>
      <c r="Z807">
        <f>Tabela3[[#This Row],[1º trim/2025]]</f>
        <v>0</v>
      </c>
      <c r="AA807">
        <f>Tabela3[[#This Row],[2º trim/2025]]</f>
        <v>0</v>
      </c>
      <c r="AB807">
        <f>Tabela3[[#This Row],[3º trim/2025]]</f>
        <v>0</v>
      </c>
      <c r="AC807">
        <f>Tabela3[[#This Row],[4º trim/2025]]</f>
        <v>0</v>
      </c>
    </row>
    <row r="808" spans="1:29" x14ac:dyDescent="0.25">
      <c r="A808" s="293">
        <f>Tabela3[[#This Row],[MODALIDADE]]</f>
        <v>0</v>
      </c>
      <c r="B808" s="293">
        <f>Tabela3[[#This Row],[ID DA PLANILHA]]</f>
        <v>808</v>
      </c>
      <c r="C808" s="293">
        <f>Tabela3[[#This Row],[ANO]]</f>
        <v>2022</v>
      </c>
      <c r="D808" s="293" t="str">
        <f>Tabela3[[#This Row],[SEI]]</f>
        <v>0141221-60.2021.8.16.6000</v>
      </c>
      <c r="E808" s="294" t="str">
        <f>Tabela3[[#This Row],[NOME DO Curso]]</f>
        <v>Curso DE FORMAÇÃO DE CONCILIADORES E MEDIADORES JUDICIAIS - 4 ED</v>
      </c>
      <c r="F808" s="294">
        <f>Tabela3[[#This Row],[NENHUMA CLASSIFICAÇÃO COPILOT]]</f>
        <v>0</v>
      </c>
      <c r="G808">
        <f>Tabela3[[#This Row],[Capacitação em Direitos Humanos, Gênero, Raça e Etnia; e em Depoimento Especial" - 0148945-13.2024.8.16.6000]]</f>
        <v>0</v>
      </c>
      <c r="H808">
        <f>Tabela3[[#This Row],[Justiça Restaurativa - 0148919-15.2024.8.16.6000]]</f>
        <v>0</v>
      </c>
      <c r="I808">
        <f>Tabela3[[#This Row],[Capacitação de Facilitadores 0148959-94.2024.8.16.6000]]</f>
        <v>0</v>
      </c>
      <c r="J808">
        <f>Tabela3[[#This Row],[Acessibilidade e Inclusão - 0148938-21.2024.8.16.6000]]</f>
        <v>0</v>
      </c>
      <c r="K808">
        <f>Tabela3[[#This Row],[Política de Prevenção e Enfrentamento do Assédio Moral, do Assédio Sexual e da Discriminação.0148908-83.2024.8.16.6000]]</f>
        <v>0</v>
      </c>
      <c r="L808">
        <f>Tabela3[[#This Row],[SOCIOAMBIENTAL]]</f>
        <v>0</v>
      </c>
      <c r="M808">
        <f>Tabela3[[#This Row],[SUSTENTABILIDADE
https://portal.tjpr.jus.br/portletforms/frm.do?idFormulario=7430
0017859-16.2024.8.16.6000]]</f>
        <v>0</v>
      </c>
      <c r="N808">
        <f>Tabela3[[#This Row],[CURSO PARA MAGISTRADOS]]</f>
        <v>0</v>
      </c>
      <c r="O808">
        <f>Tabela3[[#This Row],[LIVRO DE REGISTRO]]</f>
        <v>0</v>
      </c>
      <c r="P808">
        <f>Tabela3[[#This Row],[DATA DO ULTIMO REGISTRO]]</f>
        <v>44715</v>
      </c>
      <c r="Q808">
        <f>Tabela3[[#This Row],[REG DE INSTRUTORES2]]</f>
        <v>0</v>
      </c>
      <c r="R808">
        <f>Tabela3[[#This Row],[REGISTRO DE INSTRUTORES NO SEI]]</f>
        <v>0</v>
      </c>
      <c r="S808">
        <f>Tabela3[[#This Row],[2021]]</f>
        <v>0</v>
      </c>
      <c r="T808">
        <f>Tabela3[[#This Row],[2022]]</f>
        <v>2022</v>
      </c>
      <c r="U808" t="e">
        <f>Tabela3[[#This Row],[2023]]</f>
        <v>#VALUE!</v>
      </c>
      <c r="V808">
        <f>Tabela3[[#This Row],[REGISTRO NO SEI/2024]]</f>
        <v>0</v>
      </c>
      <c r="W808">
        <f>Tabela3[[#This Row],[2024]]</f>
        <v>0</v>
      </c>
      <c r="X808">
        <f>Tabela3[[#This Row],[REGISTRO NO SEI/2025]]</f>
        <v>0</v>
      </c>
      <c r="Y808">
        <f>Tabela3[[#This Row],[TOTAL CERTIFICADOS EMITIDOS/2025]]</f>
        <v>0</v>
      </c>
      <c r="Z808">
        <f>Tabela3[[#This Row],[1º trim/2025]]</f>
        <v>0</v>
      </c>
      <c r="AA808">
        <f>Tabela3[[#This Row],[2º trim/2025]]</f>
        <v>0</v>
      </c>
      <c r="AB808">
        <f>Tabela3[[#This Row],[3º trim/2025]]</f>
        <v>0</v>
      </c>
      <c r="AC808">
        <f>Tabela3[[#This Row],[4º trim/2025]]</f>
        <v>0</v>
      </c>
    </row>
    <row r="809" spans="1:29" ht="30" x14ac:dyDescent="0.25">
      <c r="A809" s="293">
        <f>Tabela3[[#This Row],[MODALIDADE]]</f>
        <v>0</v>
      </c>
      <c r="B809" s="293">
        <f>Tabela3[[#This Row],[ID DA PLANILHA]]</f>
        <v>809</v>
      </c>
      <c r="C809" s="293">
        <f>Tabela3[[#This Row],[ANO]]</f>
        <v>2022</v>
      </c>
      <c r="D809" s="293" t="str">
        <f>Tabela3[[#This Row],[SEI]]</f>
        <v>0143266-37.2021.8.16.6000 0112949-22.2022.8.16.6000</v>
      </c>
      <c r="E809" s="294" t="str">
        <f>Tabela3[[#This Row],[NOME DO Curso]]</f>
        <v>Curso de brigada de incêndio da equipe de ginástica laboral</v>
      </c>
      <c r="F809" s="294">
        <f>Tabela3[[#This Row],[NENHUMA CLASSIFICAÇÃO COPILOT]]</f>
        <v>0</v>
      </c>
      <c r="G809">
        <f>Tabela3[[#This Row],[Capacitação em Direitos Humanos, Gênero, Raça e Etnia; e em Depoimento Especial" - 0148945-13.2024.8.16.6000]]</f>
        <v>0</v>
      </c>
      <c r="H809">
        <f>Tabela3[[#This Row],[Justiça Restaurativa - 0148919-15.2024.8.16.6000]]</f>
        <v>0</v>
      </c>
      <c r="I809">
        <f>Tabela3[[#This Row],[Capacitação de Facilitadores 0148959-94.2024.8.16.6000]]</f>
        <v>0</v>
      </c>
      <c r="J809">
        <f>Tabela3[[#This Row],[Acessibilidade e Inclusão - 0148938-21.2024.8.16.6000]]</f>
        <v>0</v>
      </c>
      <c r="K809">
        <f>Tabela3[[#This Row],[Política de Prevenção e Enfrentamento do Assédio Moral, do Assédio Sexual e da Discriminação.0148908-83.2024.8.16.6000]]</f>
        <v>0</v>
      </c>
      <c r="L809">
        <f>Tabela3[[#This Row],[SOCIOAMBIENTAL]]</f>
        <v>0</v>
      </c>
      <c r="M809">
        <f>Tabela3[[#This Row],[SUSTENTABILIDADE
https://portal.tjpr.jus.br/portletforms/frm.do?idFormulario=7430
0017859-16.2024.8.16.6000]]</f>
        <v>0</v>
      </c>
      <c r="N809">
        <f>Tabela3[[#This Row],[CURSO PARA MAGISTRADOS]]</f>
        <v>0</v>
      </c>
      <c r="O809">
        <f>Tabela3[[#This Row],[LIVRO DE REGISTRO]]</f>
        <v>0</v>
      </c>
      <c r="P809">
        <f>Tabela3[[#This Row],[DATA DO ULTIMO REGISTRO]]</f>
        <v>44985</v>
      </c>
      <c r="Q809">
        <f>Tabela3[[#This Row],[REG DE INSTRUTORES2]]</f>
        <v>0</v>
      </c>
      <c r="R809">
        <f>Tabela3[[#This Row],[REGISTRO DE INSTRUTORES NO SEI]]</f>
        <v>0</v>
      </c>
      <c r="S809">
        <f>Tabela3[[#This Row],[2021]]</f>
        <v>0</v>
      </c>
      <c r="T809">
        <f>Tabela3[[#This Row],[2022]]</f>
        <v>3</v>
      </c>
      <c r="U809" t="e">
        <f>Tabela3[[#This Row],[2023]]</f>
        <v>#VALUE!</v>
      </c>
      <c r="V809">
        <f>Tabela3[[#This Row],[REGISTRO NO SEI/2024]]</f>
        <v>0</v>
      </c>
      <c r="W809">
        <f>Tabela3[[#This Row],[2024]]</f>
        <v>0</v>
      </c>
      <c r="X809">
        <f>Tabela3[[#This Row],[REGISTRO NO SEI/2025]]</f>
        <v>0</v>
      </c>
      <c r="Y809">
        <f>Tabela3[[#This Row],[TOTAL CERTIFICADOS EMITIDOS/2025]]</f>
        <v>0</v>
      </c>
      <c r="Z809">
        <f>Tabela3[[#This Row],[1º trim/2025]]</f>
        <v>0</v>
      </c>
      <c r="AA809">
        <f>Tabela3[[#This Row],[2º trim/2025]]</f>
        <v>0</v>
      </c>
      <c r="AB809">
        <f>Tabela3[[#This Row],[3º trim/2025]]</f>
        <v>0</v>
      </c>
      <c r="AC809">
        <f>Tabela3[[#This Row],[4º trim/2025]]</f>
        <v>0</v>
      </c>
    </row>
    <row r="810" spans="1:29" x14ac:dyDescent="0.25">
      <c r="A810" s="293">
        <f>Tabela3[[#This Row],[MODALIDADE]]</f>
        <v>0</v>
      </c>
      <c r="B810" s="293">
        <f>Tabela3[[#This Row],[ID DA PLANILHA]]</f>
        <v>810</v>
      </c>
      <c r="C810" s="293">
        <f>Tabela3[[#This Row],[ANO]]</f>
        <v>2022</v>
      </c>
      <c r="D810" s="293" t="str">
        <f>Tabela3[[#This Row],[SEI]]</f>
        <v>0144758-30.2022.8.16.6000</v>
      </c>
      <c r="E810" s="294" t="str">
        <f>Tabela3[[#This Row],[NOME DO Curso]]</f>
        <v>Curso de Iniciação na Atividade Notarial e Registral do Estado do Paraná</v>
      </c>
      <c r="F810" s="294">
        <f>Tabela3[[#This Row],[NENHUMA CLASSIFICAÇÃO COPILOT]]</f>
        <v>0</v>
      </c>
      <c r="G810">
        <f>Tabela3[[#This Row],[Capacitação em Direitos Humanos, Gênero, Raça e Etnia; e em Depoimento Especial" - 0148945-13.2024.8.16.6000]]</f>
        <v>0</v>
      </c>
      <c r="H810">
        <f>Tabela3[[#This Row],[Justiça Restaurativa - 0148919-15.2024.8.16.6000]]</f>
        <v>0</v>
      </c>
      <c r="I810">
        <f>Tabela3[[#This Row],[Capacitação de Facilitadores 0148959-94.2024.8.16.6000]]</f>
        <v>0</v>
      </c>
      <c r="J810">
        <f>Tabela3[[#This Row],[Acessibilidade e Inclusão - 0148938-21.2024.8.16.6000]]</f>
        <v>0</v>
      </c>
      <c r="K810">
        <f>Tabela3[[#This Row],[Política de Prevenção e Enfrentamento do Assédio Moral, do Assédio Sexual e da Discriminação.0148908-83.2024.8.16.6000]]</f>
        <v>0</v>
      </c>
      <c r="L810">
        <f>Tabela3[[#This Row],[SOCIOAMBIENTAL]]</f>
        <v>0</v>
      </c>
      <c r="M810">
        <f>Tabela3[[#This Row],[SUSTENTABILIDADE
https://portal.tjpr.jus.br/portletforms/frm.do?idFormulario=7430
0017859-16.2024.8.16.6000]]</f>
        <v>0</v>
      </c>
      <c r="N810">
        <f>Tabela3[[#This Row],[CURSO PARA MAGISTRADOS]]</f>
        <v>0</v>
      </c>
      <c r="O810">
        <f>Tabela3[[#This Row],[LIVRO DE REGISTRO]]</f>
        <v>0</v>
      </c>
      <c r="P810">
        <f>Tabela3[[#This Row],[DATA DO ULTIMO REGISTRO]]</f>
        <v>44965</v>
      </c>
      <c r="Q810">
        <f>Tabela3[[#This Row],[REG DE INSTRUTORES2]]</f>
        <v>0</v>
      </c>
      <c r="R810">
        <f>Tabela3[[#This Row],[REGISTRO DE INSTRUTORES NO SEI]]</f>
        <v>0</v>
      </c>
      <c r="S810">
        <f>Tabela3[[#This Row],[2021]]</f>
        <v>0</v>
      </c>
      <c r="T810">
        <f>Tabela3[[#This Row],[2022]]</f>
        <v>107</v>
      </c>
      <c r="U810" t="e">
        <f>Tabela3[[#This Row],[2023]]</f>
        <v>#VALUE!</v>
      </c>
      <c r="V810">
        <f>Tabela3[[#This Row],[REGISTRO NO SEI/2024]]</f>
        <v>0</v>
      </c>
      <c r="W810">
        <f>Tabela3[[#This Row],[2024]]</f>
        <v>0</v>
      </c>
      <c r="X810">
        <f>Tabela3[[#This Row],[REGISTRO NO SEI/2025]]</f>
        <v>0</v>
      </c>
      <c r="Y810">
        <f>Tabela3[[#This Row],[TOTAL CERTIFICADOS EMITIDOS/2025]]</f>
        <v>0</v>
      </c>
      <c r="Z810">
        <f>Tabela3[[#This Row],[1º trim/2025]]</f>
        <v>0</v>
      </c>
      <c r="AA810">
        <f>Tabela3[[#This Row],[2º trim/2025]]</f>
        <v>0</v>
      </c>
      <c r="AB810">
        <f>Tabela3[[#This Row],[3º trim/2025]]</f>
        <v>0</v>
      </c>
      <c r="AC810">
        <f>Tabela3[[#This Row],[4º trim/2025]]</f>
        <v>0</v>
      </c>
    </row>
    <row r="811" spans="1:29" ht="45" x14ac:dyDescent="0.25">
      <c r="A811" s="293">
        <f>Tabela3[[#This Row],[MODALIDADE]]</f>
        <v>0</v>
      </c>
      <c r="B811" s="293">
        <f>Tabela3[[#This Row],[ID DA PLANILHA]]</f>
        <v>811</v>
      </c>
      <c r="C811" s="293">
        <f>Tabela3[[#This Row],[ANO]]</f>
        <v>2022</v>
      </c>
      <c r="D811" s="293" t="str">
        <f>Tabela3[[#This Row],[SEI]]</f>
        <v>0146840-34.2022.8.16.6000</v>
      </c>
      <c r="E811" s="294" t="str">
        <f>Tabela3[[#This Row],[NOME DO Curso]]</f>
        <v>lançamento de dois guias “Guia para um ambiente de trabalho com mais respeito às mulheres” e “Construindo um Tribunal antirracista: um guia para a convivência respeitosa”</v>
      </c>
      <c r="F811" s="294">
        <f>Tabela3[[#This Row],[NENHUMA CLASSIFICAÇÃO COPILOT]]</f>
        <v>0</v>
      </c>
      <c r="G811">
        <f>Tabela3[[#This Row],[Capacitação em Direitos Humanos, Gênero, Raça e Etnia; e em Depoimento Especial" - 0148945-13.2024.8.16.6000]]</f>
        <v>0</v>
      </c>
      <c r="H811">
        <f>Tabela3[[#This Row],[Justiça Restaurativa - 0148919-15.2024.8.16.6000]]</f>
        <v>0</v>
      </c>
      <c r="I811">
        <f>Tabela3[[#This Row],[Capacitação de Facilitadores 0148959-94.2024.8.16.6000]]</f>
        <v>0</v>
      </c>
      <c r="J811">
        <f>Tabela3[[#This Row],[Acessibilidade e Inclusão - 0148938-21.2024.8.16.6000]]</f>
        <v>0</v>
      </c>
      <c r="K811">
        <f>Tabela3[[#This Row],[Política de Prevenção e Enfrentamento do Assédio Moral, do Assédio Sexual e da Discriminação.0148908-83.2024.8.16.6000]]</f>
        <v>0</v>
      </c>
      <c r="L811">
        <f>Tabela3[[#This Row],[SOCIOAMBIENTAL]]</f>
        <v>0</v>
      </c>
      <c r="M811">
        <f>Tabela3[[#This Row],[SUSTENTABILIDADE
https://portal.tjpr.jus.br/portletforms/frm.do?idFormulario=7430
0017859-16.2024.8.16.6000]]</f>
        <v>0</v>
      </c>
      <c r="N811">
        <f>Tabela3[[#This Row],[CURSO PARA MAGISTRADOS]]</f>
        <v>0</v>
      </c>
      <c r="O811">
        <f>Tabela3[[#This Row],[LIVRO DE REGISTRO]]</f>
        <v>0</v>
      </c>
      <c r="P811">
        <f>Tabela3[[#This Row],[DATA DO ULTIMO REGISTRO]]</f>
        <v>0</v>
      </c>
      <c r="Q811">
        <f>Tabela3[[#This Row],[REG DE INSTRUTORES2]]</f>
        <v>0</v>
      </c>
      <c r="R811">
        <f>Tabela3[[#This Row],[REGISTRO DE INSTRUTORES NO SEI]]</f>
        <v>0</v>
      </c>
      <c r="S811">
        <f>Tabela3[[#This Row],[2021]]</f>
        <v>0</v>
      </c>
      <c r="T811">
        <f>Tabela3[[#This Row],[2022]]</f>
        <v>0</v>
      </c>
      <c r="U811" t="e">
        <f>Tabela3[[#This Row],[2023]]</f>
        <v>#VALUE!</v>
      </c>
      <c r="V811">
        <f>Tabela3[[#This Row],[REGISTRO NO SEI/2024]]</f>
        <v>0</v>
      </c>
      <c r="W811">
        <f>Tabela3[[#This Row],[2024]]</f>
        <v>0</v>
      </c>
      <c r="X811">
        <f>Tabela3[[#This Row],[REGISTRO NO SEI/2025]]</f>
        <v>0</v>
      </c>
      <c r="Y811">
        <f>Tabela3[[#This Row],[TOTAL CERTIFICADOS EMITIDOS/2025]]</f>
        <v>0</v>
      </c>
      <c r="Z811">
        <f>Tabela3[[#This Row],[1º trim/2025]]</f>
        <v>0</v>
      </c>
      <c r="AA811">
        <f>Tabela3[[#This Row],[2º trim/2025]]</f>
        <v>0</v>
      </c>
      <c r="AB811">
        <f>Tabela3[[#This Row],[3º trim/2025]]</f>
        <v>0</v>
      </c>
      <c r="AC811">
        <f>Tabela3[[#This Row],[4º trim/2025]]</f>
        <v>0</v>
      </c>
    </row>
    <row r="812" spans="1:29" ht="30" x14ac:dyDescent="0.25">
      <c r="A812" s="293">
        <f>Tabela3[[#This Row],[MODALIDADE]]</f>
        <v>0</v>
      </c>
      <c r="B812" s="293">
        <f>Tabela3[[#This Row],[ID DA PLANILHA]]</f>
        <v>812</v>
      </c>
      <c r="C812" s="293">
        <f>Tabela3[[#This Row],[ANO]]</f>
        <v>2022</v>
      </c>
      <c r="D812" s="293" t="str">
        <f>Tabela3[[#This Row],[SEI]]</f>
        <v>0150150-48.2022.8.16.6000</v>
      </c>
      <c r="E812" s="294" t="str">
        <f>Tabela3[[#This Row],[NOME DO Curso]]</f>
        <v>I SIMPÓSIO TÉCNICO CONSEPRE: INOVAÇÃO E O MARCO LEGAL DAS STARTUPS NO SETOR PÚBLICO</v>
      </c>
      <c r="F812" s="294">
        <f>Tabela3[[#This Row],[NENHUMA CLASSIFICAÇÃO COPILOT]]</f>
        <v>0</v>
      </c>
      <c r="G812">
        <f>Tabela3[[#This Row],[Capacitação em Direitos Humanos, Gênero, Raça e Etnia; e em Depoimento Especial" - 0148945-13.2024.8.16.6000]]</f>
        <v>0</v>
      </c>
      <c r="H812">
        <f>Tabela3[[#This Row],[Justiça Restaurativa - 0148919-15.2024.8.16.6000]]</f>
        <v>0</v>
      </c>
      <c r="I812">
        <f>Tabela3[[#This Row],[Capacitação de Facilitadores 0148959-94.2024.8.16.6000]]</f>
        <v>0</v>
      </c>
      <c r="J812">
        <f>Tabela3[[#This Row],[Acessibilidade e Inclusão - 0148938-21.2024.8.16.6000]]</f>
        <v>0</v>
      </c>
      <c r="K812">
        <f>Tabela3[[#This Row],[Política de Prevenção e Enfrentamento do Assédio Moral, do Assédio Sexual e da Discriminação.0148908-83.2024.8.16.6000]]</f>
        <v>0</v>
      </c>
      <c r="L812">
        <f>Tabela3[[#This Row],[SOCIOAMBIENTAL]]</f>
        <v>0</v>
      </c>
      <c r="M812">
        <f>Tabela3[[#This Row],[SUSTENTABILIDADE
https://portal.tjpr.jus.br/portletforms/frm.do?idFormulario=7430
0017859-16.2024.8.16.6000]]</f>
        <v>0</v>
      </c>
      <c r="N812">
        <f>Tabela3[[#This Row],[CURSO PARA MAGISTRADOS]]</f>
        <v>0</v>
      </c>
      <c r="O812">
        <f>Tabela3[[#This Row],[LIVRO DE REGISTRO]]</f>
        <v>0</v>
      </c>
      <c r="P812">
        <f>Tabela3[[#This Row],[DATA DO ULTIMO REGISTRO]]</f>
        <v>44992</v>
      </c>
      <c r="Q812">
        <f>Tabela3[[#This Row],[REG DE INSTRUTORES2]]</f>
        <v>0</v>
      </c>
      <c r="R812">
        <f>Tabela3[[#This Row],[REGISTRO DE INSTRUTORES NO SEI]]</f>
        <v>0</v>
      </c>
      <c r="S812">
        <f>Tabela3[[#This Row],[2021]]</f>
        <v>0</v>
      </c>
      <c r="T812">
        <f>Tabela3[[#This Row],[2022]]</f>
        <v>50</v>
      </c>
      <c r="U812" t="e">
        <f>Tabela3[[#This Row],[2023]]</f>
        <v>#VALUE!</v>
      </c>
      <c r="V812">
        <f>Tabela3[[#This Row],[REGISTRO NO SEI/2024]]</f>
        <v>0</v>
      </c>
      <c r="W812">
        <f>Tabela3[[#This Row],[2024]]</f>
        <v>0</v>
      </c>
      <c r="X812">
        <f>Tabela3[[#This Row],[REGISTRO NO SEI/2025]]</f>
        <v>0</v>
      </c>
      <c r="Y812">
        <f>Tabela3[[#This Row],[TOTAL CERTIFICADOS EMITIDOS/2025]]</f>
        <v>0</v>
      </c>
      <c r="Z812">
        <f>Tabela3[[#This Row],[1º trim/2025]]</f>
        <v>0</v>
      </c>
      <c r="AA812">
        <f>Tabela3[[#This Row],[2º trim/2025]]</f>
        <v>0</v>
      </c>
      <c r="AB812">
        <f>Tabela3[[#This Row],[3º trim/2025]]</f>
        <v>0</v>
      </c>
      <c r="AC812">
        <f>Tabela3[[#This Row],[4º trim/2025]]</f>
        <v>0</v>
      </c>
    </row>
    <row r="813" spans="1:29" x14ac:dyDescent="0.25">
      <c r="A813" s="293">
        <f>Tabela3[[#This Row],[MODALIDADE]]</f>
        <v>0</v>
      </c>
      <c r="B813" s="293">
        <f>Tabela3[[#This Row],[ID DA PLANILHA]]</f>
        <v>813</v>
      </c>
      <c r="C813" s="293">
        <f>Tabela3[[#This Row],[ANO]]</f>
        <v>2023</v>
      </c>
      <c r="D813" s="293" t="str">
        <f>Tabela3[[#This Row],[SEI]]</f>
        <v>0000012-00.2023.8.16.6000</v>
      </c>
      <c r="E813" s="294" t="str">
        <f>Tabela3[[#This Row],[NOME DO Curso]]</f>
        <v>Certificação NUPEMEC</v>
      </c>
      <c r="F813" s="294">
        <f>Tabela3[[#This Row],[NENHUMA CLASSIFICAÇÃO COPILOT]]</f>
        <v>0</v>
      </c>
      <c r="G813">
        <f>Tabela3[[#This Row],[Capacitação em Direitos Humanos, Gênero, Raça e Etnia; e em Depoimento Especial" - 0148945-13.2024.8.16.6000]]</f>
        <v>0</v>
      </c>
      <c r="H813">
        <f>Tabela3[[#This Row],[Justiça Restaurativa - 0148919-15.2024.8.16.6000]]</f>
        <v>0</v>
      </c>
      <c r="I813">
        <f>Tabela3[[#This Row],[Capacitação de Facilitadores 0148959-94.2024.8.16.6000]]</f>
        <v>0</v>
      </c>
      <c r="J813">
        <f>Tabela3[[#This Row],[Acessibilidade e Inclusão - 0148938-21.2024.8.16.6000]]</f>
        <v>0</v>
      </c>
      <c r="K813">
        <f>Tabela3[[#This Row],[Política de Prevenção e Enfrentamento do Assédio Moral, do Assédio Sexual e da Discriminação.0148908-83.2024.8.16.6000]]</f>
        <v>0</v>
      </c>
      <c r="L813">
        <f>Tabela3[[#This Row],[SOCIOAMBIENTAL]]</f>
        <v>0</v>
      </c>
      <c r="M813">
        <f>Tabela3[[#This Row],[SUSTENTABILIDADE
https://portal.tjpr.jus.br/portletforms/frm.do?idFormulario=7430
0017859-16.2024.8.16.6000]]</f>
        <v>0</v>
      </c>
      <c r="N813">
        <f>Tabela3[[#This Row],[CURSO PARA MAGISTRADOS]]</f>
        <v>0</v>
      </c>
      <c r="O813">
        <f>Tabela3[[#This Row],[LIVRO DE REGISTRO]]</f>
        <v>0</v>
      </c>
      <c r="P813">
        <f>Tabela3[[#This Row],[DATA DO ULTIMO REGISTRO]]</f>
        <v>0</v>
      </c>
      <c r="Q813">
        <f>Tabela3[[#This Row],[REG DE INSTRUTORES2]]</f>
        <v>0</v>
      </c>
      <c r="R813">
        <f>Tabela3[[#This Row],[REGISTRO DE INSTRUTORES NO SEI]]</f>
        <v>0</v>
      </c>
      <c r="S813">
        <f>Tabela3[[#This Row],[2021]]</f>
        <v>0</v>
      </c>
      <c r="T813">
        <f>Tabela3[[#This Row],[2022]]</f>
        <v>0</v>
      </c>
      <c r="U813">
        <f>Tabela3[[#This Row],[2023]]</f>
        <v>0</v>
      </c>
      <c r="V813">
        <f>Tabela3[[#This Row],[REGISTRO NO SEI/2024]]</f>
        <v>0</v>
      </c>
      <c r="W813">
        <f>Tabela3[[#This Row],[2024]]</f>
        <v>0</v>
      </c>
      <c r="X813">
        <f>Tabela3[[#This Row],[REGISTRO NO SEI/2025]]</f>
        <v>0</v>
      </c>
      <c r="Y813">
        <f>Tabela3[[#This Row],[TOTAL CERTIFICADOS EMITIDOS/2025]]</f>
        <v>0</v>
      </c>
      <c r="Z813">
        <f>Tabela3[[#This Row],[1º trim/2025]]</f>
        <v>0</v>
      </c>
      <c r="AA813">
        <f>Tabela3[[#This Row],[2º trim/2025]]</f>
        <v>0</v>
      </c>
      <c r="AB813">
        <f>Tabela3[[#This Row],[3º trim/2025]]</f>
        <v>0</v>
      </c>
      <c r="AC813">
        <f>Tabela3[[#This Row],[4º trim/2025]]</f>
        <v>0</v>
      </c>
    </row>
    <row r="814" spans="1:29" ht="30" x14ac:dyDescent="0.25">
      <c r="A814" s="293">
        <f>Tabela3[[#This Row],[MODALIDADE]]</f>
        <v>0</v>
      </c>
      <c r="B814" s="293">
        <f>Tabela3[[#This Row],[ID DA PLANILHA]]</f>
        <v>814</v>
      </c>
      <c r="C814" s="293">
        <f>Tabela3[[#This Row],[ANO]]</f>
        <v>2023</v>
      </c>
      <c r="D814" s="293" t="str">
        <f>Tabela3[[#This Row],[SEI]]</f>
        <v>0006691-51.2023.8.16.6000</v>
      </c>
      <c r="E814" s="294" t="str">
        <f>Tabela3[[#This Row],[NOME DO Curso]]</f>
        <v>Nova Lei de Licitações com ênfase no estudo comparado com da Lei Estadual nº 15.608/2007 e Decreto Estadual nº 10.086/2022.</v>
      </c>
      <c r="F814" s="294">
        <f>Tabela3[[#This Row],[NENHUMA CLASSIFICAÇÃO COPILOT]]</f>
        <v>0</v>
      </c>
      <c r="G814">
        <f>Tabela3[[#This Row],[Capacitação em Direitos Humanos, Gênero, Raça e Etnia; e em Depoimento Especial" - 0148945-13.2024.8.16.6000]]</f>
        <v>0</v>
      </c>
      <c r="H814">
        <f>Tabela3[[#This Row],[Justiça Restaurativa - 0148919-15.2024.8.16.6000]]</f>
        <v>0</v>
      </c>
      <c r="I814">
        <f>Tabela3[[#This Row],[Capacitação de Facilitadores 0148959-94.2024.8.16.6000]]</f>
        <v>0</v>
      </c>
      <c r="J814">
        <f>Tabela3[[#This Row],[Acessibilidade e Inclusão - 0148938-21.2024.8.16.6000]]</f>
        <v>0</v>
      </c>
      <c r="K814">
        <f>Tabela3[[#This Row],[Política de Prevenção e Enfrentamento do Assédio Moral, do Assédio Sexual e da Discriminação.0148908-83.2024.8.16.6000]]</f>
        <v>0</v>
      </c>
      <c r="L814">
        <f>Tabela3[[#This Row],[SOCIOAMBIENTAL]]</f>
        <v>0</v>
      </c>
      <c r="M814">
        <f>Tabela3[[#This Row],[SUSTENTABILIDADE
https://portal.tjpr.jus.br/portletforms/frm.do?idFormulario=7430
0017859-16.2024.8.16.6000]]</f>
        <v>0</v>
      </c>
      <c r="N814">
        <f>Tabela3[[#This Row],[CURSO PARA MAGISTRADOS]]</f>
        <v>0</v>
      </c>
      <c r="O814" t="str">
        <f>Tabela3[[#This Row],[LIVRO DE REGISTRO]]</f>
        <v>2 - IN COMPANY</v>
      </c>
      <c r="P814">
        <f>Tabela3[[#This Row],[DATA DO ULTIMO REGISTRO]]</f>
        <v>0</v>
      </c>
      <c r="Q814">
        <f>Tabela3[[#This Row],[REG DE INSTRUTORES2]]</f>
        <v>0</v>
      </c>
      <c r="R814">
        <f>Tabela3[[#This Row],[REGISTRO DE INSTRUTORES NO SEI]]</f>
        <v>0</v>
      </c>
      <c r="S814">
        <f>Tabela3[[#This Row],[2021]]</f>
        <v>0</v>
      </c>
      <c r="T814">
        <f>Tabela3[[#This Row],[2022]]</f>
        <v>0</v>
      </c>
      <c r="U814" t="e">
        <f>Tabela3[[#This Row],[2023]]</f>
        <v>#VALUE!</v>
      </c>
      <c r="V814">
        <f>Tabela3[[#This Row],[REGISTRO NO SEI/2024]]</f>
        <v>0</v>
      </c>
      <c r="W814">
        <f>Tabela3[[#This Row],[2024]]</f>
        <v>0</v>
      </c>
      <c r="X814">
        <f>Tabela3[[#This Row],[REGISTRO NO SEI/2025]]</f>
        <v>0</v>
      </c>
      <c r="Y814">
        <f>Tabela3[[#This Row],[TOTAL CERTIFICADOS EMITIDOS/2025]]</f>
        <v>0</v>
      </c>
      <c r="Z814">
        <f>Tabela3[[#This Row],[1º trim/2025]]</f>
        <v>0</v>
      </c>
      <c r="AA814">
        <f>Tabela3[[#This Row],[2º trim/2025]]</f>
        <v>0</v>
      </c>
      <c r="AB814">
        <f>Tabela3[[#This Row],[3º trim/2025]]</f>
        <v>0</v>
      </c>
      <c r="AC814">
        <f>Tabela3[[#This Row],[4º trim/2025]]</f>
        <v>0</v>
      </c>
    </row>
    <row r="815" spans="1:29" ht="30" x14ac:dyDescent="0.25">
      <c r="A815" s="293">
        <f>Tabela3[[#This Row],[MODALIDADE]]</f>
        <v>0</v>
      </c>
      <c r="B815" s="293">
        <f>Tabela3[[#This Row],[ID DA PLANILHA]]</f>
        <v>815</v>
      </c>
      <c r="C815" s="293">
        <f>Tabela3[[#This Row],[ANO]]</f>
        <v>2023</v>
      </c>
      <c r="D815" s="293" t="str">
        <f>Tabela3[[#This Row],[SEI]]</f>
        <v>0007660-66.2023.8.16.6000</v>
      </c>
      <c r="E815" s="294" t="str">
        <f>Tabela3[[#This Row],[NOME DO Curso]]</f>
        <v>VI SEMANA DE QUALIDADE DE VIDA DA GINÁSTICA LABORAL DO TJPR - 27/02 a 10/03</v>
      </c>
      <c r="F815" s="294">
        <f>Tabela3[[#This Row],[NENHUMA CLASSIFICAÇÃO COPILOT]]</f>
        <v>0</v>
      </c>
      <c r="G815">
        <f>Tabela3[[#This Row],[Capacitação em Direitos Humanos, Gênero, Raça e Etnia; e em Depoimento Especial" - 0148945-13.2024.8.16.6000]]</f>
        <v>0</v>
      </c>
      <c r="H815">
        <f>Tabela3[[#This Row],[Justiça Restaurativa - 0148919-15.2024.8.16.6000]]</f>
        <v>0</v>
      </c>
      <c r="I815">
        <f>Tabela3[[#This Row],[Capacitação de Facilitadores 0148959-94.2024.8.16.6000]]</f>
        <v>0</v>
      </c>
      <c r="J815">
        <f>Tabela3[[#This Row],[Acessibilidade e Inclusão - 0148938-21.2024.8.16.6000]]</f>
        <v>0</v>
      </c>
      <c r="K815">
        <f>Tabela3[[#This Row],[Política de Prevenção e Enfrentamento do Assédio Moral, do Assédio Sexual e da Discriminação.0148908-83.2024.8.16.6000]]</f>
        <v>0</v>
      </c>
      <c r="L815">
        <f>Tabela3[[#This Row],[SOCIOAMBIENTAL]]</f>
        <v>0</v>
      </c>
      <c r="M815">
        <f>Tabela3[[#This Row],[SUSTENTABILIDADE
https://portal.tjpr.jus.br/portletforms/frm.do?idFormulario=7430
0017859-16.2024.8.16.6000]]</f>
        <v>0</v>
      </c>
      <c r="N815">
        <f>Tabela3[[#This Row],[CURSO PARA MAGISTRADOS]]</f>
        <v>0</v>
      </c>
      <c r="O815" t="str">
        <f>Tabela3[[#This Row],[LIVRO DE REGISTRO]]</f>
        <v>1 - LISTA GERAL_2020 A ...</v>
      </c>
      <c r="P815">
        <f>Tabela3[[#This Row],[DATA DO ULTIMO REGISTRO]]</f>
        <v>45118</v>
      </c>
      <c r="Q815">
        <f>Tabela3[[#This Row],[REG DE INSTRUTORES2]]</f>
        <v>0</v>
      </c>
      <c r="R815" t="str">
        <f>Tabela3[[#This Row],[REGISTRO DE INSTRUTORES NO SEI]]</f>
        <v>337/2023</v>
      </c>
      <c r="S815">
        <f>Tabela3[[#This Row],[2021]]</f>
        <v>0</v>
      </c>
      <c r="T815">
        <f>Tabela3[[#This Row],[2022]]</f>
        <v>0</v>
      </c>
      <c r="U815" t="e">
        <f>Tabela3[[#This Row],[2023]]</f>
        <v>#VALUE!</v>
      </c>
      <c r="V815">
        <f>Tabela3[[#This Row],[REGISTRO NO SEI/2024]]</f>
        <v>0</v>
      </c>
      <c r="W815">
        <f>Tabela3[[#This Row],[2024]]</f>
        <v>0</v>
      </c>
      <c r="X815">
        <f>Tabela3[[#This Row],[REGISTRO NO SEI/2025]]</f>
        <v>0</v>
      </c>
      <c r="Y815">
        <f>Tabela3[[#This Row],[TOTAL CERTIFICADOS EMITIDOS/2025]]</f>
        <v>0</v>
      </c>
      <c r="Z815">
        <f>Tabela3[[#This Row],[1º trim/2025]]</f>
        <v>0</v>
      </c>
      <c r="AA815">
        <f>Tabela3[[#This Row],[2º trim/2025]]</f>
        <v>0</v>
      </c>
      <c r="AB815">
        <f>Tabela3[[#This Row],[3º trim/2025]]</f>
        <v>0</v>
      </c>
      <c r="AC815">
        <f>Tabela3[[#This Row],[4º trim/2025]]</f>
        <v>0</v>
      </c>
    </row>
    <row r="816" spans="1:29" x14ac:dyDescent="0.25">
      <c r="A816" s="293">
        <f>Tabela3[[#This Row],[MODALIDADE]]</f>
        <v>0</v>
      </c>
      <c r="B816" s="293">
        <f>Tabela3[[#This Row],[ID DA PLANILHA]]</f>
        <v>816</v>
      </c>
      <c r="C816" s="293">
        <f>Tabela3[[#This Row],[ANO]]</f>
        <v>2023</v>
      </c>
      <c r="D816" s="293" t="str">
        <f>Tabela3[[#This Row],[SEI]]</f>
        <v>0008434-96.2023.8.16.6000</v>
      </c>
      <c r="E816" s="294" t="str">
        <f>Tabela3[[#This Row],[NOME DO Curso]]</f>
        <v>Formação de Tutores no Contexto da Magistratura - 3ª Edição</v>
      </c>
      <c r="F816" s="294">
        <f>Tabela3[[#This Row],[NENHUMA CLASSIFICAÇÃO COPILOT]]</f>
        <v>0</v>
      </c>
      <c r="G816">
        <f>Tabela3[[#This Row],[Capacitação em Direitos Humanos, Gênero, Raça e Etnia; e em Depoimento Especial" - 0148945-13.2024.8.16.6000]]</f>
        <v>0</v>
      </c>
      <c r="H816">
        <f>Tabela3[[#This Row],[Justiça Restaurativa - 0148919-15.2024.8.16.6000]]</f>
        <v>0</v>
      </c>
      <c r="I816">
        <f>Tabela3[[#This Row],[Capacitação de Facilitadores 0148959-94.2024.8.16.6000]]</f>
        <v>0</v>
      </c>
      <c r="J816">
        <f>Tabela3[[#This Row],[Acessibilidade e Inclusão - 0148938-21.2024.8.16.6000]]</f>
        <v>0</v>
      </c>
      <c r="K816">
        <f>Tabela3[[#This Row],[Política de Prevenção e Enfrentamento do Assédio Moral, do Assédio Sexual e da Discriminação.0148908-83.2024.8.16.6000]]</f>
        <v>0</v>
      </c>
      <c r="L816">
        <f>Tabela3[[#This Row],[SOCIOAMBIENTAL]]</f>
        <v>0</v>
      </c>
      <c r="M816">
        <f>Tabela3[[#This Row],[SUSTENTABILIDADE
https://portal.tjpr.jus.br/portletforms/frm.do?idFormulario=7430
0017859-16.2024.8.16.6000]]</f>
        <v>0</v>
      </c>
      <c r="N816">
        <f>Tabela3[[#This Row],[CURSO PARA MAGISTRADOS]]</f>
        <v>0</v>
      </c>
      <c r="O816" t="str">
        <f>Tabela3[[#This Row],[LIVRO DE REGISTRO]]</f>
        <v>1 - LISTA GERAL_2020 A ...</v>
      </c>
      <c r="P816">
        <f>Tabela3[[#This Row],[DATA DO ULTIMO REGISTRO]]</f>
        <v>45118</v>
      </c>
      <c r="Q816">
        <f>Tabela3[[#This Row],[REG DE INSTRUTORES2]]</f>
        <v>0</v>
      </c>
      <c r="R816" t="str">
        <f>Tabela3[[#This Row],[REGISTRO DE INSTRUTORES NO SEI]]</f>
        <v>338/2023</v>
      </c>
      <c r="S816">
        <f>Tabela3[[#This Row],[2021]]</f>
        <v>0</v>
      </c>
      <c r="T816">
        <f>Tabela3[[#This Row],[2022]]</f>
        <v>0</v>
      </c>
      <c r="U816" t="e">
        <f>Tabela3[[#This Row],[2023]]</f>
        <v>#VALUE!</v>
      </c>
      <c r="V816">
        <f>Tabela3[[#This Row],[REGISTRO NO SEI/2024]]</f>
        <v>0</v>
      </c>
      <c r="W816">
        <f>Tabela3[[#This Row],[2024]]</f>
        <v>0</v>
      </c>
      <c r="X816">
        <f>Tabela3[[#This Row],[REGISTRO NO SEI/2025]]</f>
        <v>0</v>
      </c>
      <c r="Y816">
        <f>Tabela3[[#This Row],[TOTAL CERTIFICADOS EMITIDOS/2025]]</f>
        <v>0</v>
      </c>
      <c r="Z816">
        <f>Tabela3[[#This Row],[1º trim/2025]]</f>
        <v>0</v>
      </c>
      <c r="AA816">
        <f>Tabela3[[#This Row],[2º trim/2025]]</f>
        <v>0</v>
      </c>
      <c r="AB816">
        <f>Tabela3[[#This Row],[3º trim/2025]]</f>
        <v>0</v>
      </c>
      <c r="AC816">
        <f>Tabela3[[#This Row],[4º trim/2025]]</f>
        <v>0</v>
      </c>
    </row>
    <row r="817" spans="1:29" x14ac:dyDescent="0.25">
      <c r="A817" s="293">
        <f>Tabela3[[#This Row],[MODALIDADE]]</f>
        <v>0</v>
      </c>
      <c r="B817" s="293">
        <f>Tabela3[[#This Row],[ID DA PLANILHA]]</f>
        <v>817</v>
      </c>
      <c r="C817" s="293">
        <f>Tabela3[[#This Row],[ANO]]</f>
        <v>2023</v>
      </c>
      <c r="D817" s="293" t="str">
        <f>Tabela3[[#This Row],[SEI]]</f>
        <v>0009031-65.2023.8.16.6000</v>
      </c>
      <c r="E817" s="294" t="str">
        <f>Tabela3[[#This Row],[NOME DO Curso]]</f>
        <v>Treinamento de Práticas Administrativas</v>
      </c>
      <c r="F817" s="294">
        <f>Tabela3[[#This Row],[NENHUMA CLASSIFICAÇÃO COPILOT]]</f>
        <v>0</v>
      </c>
      <c r="G817">
        <f>Tabela3[[#This Row],[Capacitação em Direitos Humanos, Gênero, Raça e Etnia; e em Depoimento Especial" - 0148945-13.2024.8.16.6000]]</f>
        <v>0</v>
      </c>
      <c r="H817">
        <f>Tabela3[[#This Row],[Justiça Restaurativa - 0148919-15.2024.8.16.6000]]</f>
        <v>0</v>
      </c>
      <c r="I817">
        <f>Tabela3[[#This Row],[Capacitação de Facilitadores 0148959-94.2024.8.16.6000]]</f>
        <v>0</v>
      </c>
      <c r="J817">
        <f>Tabela3[[#This Row],[Acessibilidade e Inclusão - 0148938-21.2024.8.16.6000]]</f>
        <v>0</v>
      </c>
      <c r="K817">
        <f>Tabela3[[#This Row],[Política de Prevenção e Enfrentamento do Assédio Moral, do Assédio Sexual e da Discriminação.0148908-83.2024.8.16.6000]]</f>
        <v>0</v>
      </c>
      <c r="L817">
        <f>Tabela3[[#This Row],[SOCIOAMBIENTAL]]</f>
        <v>0</v>
      </c>
      <c r="M817">
        <f>Tabela3[[#This Row],[SUSTENTABILIDADE
https://portal.tjpr.jus.br/portletforms/frm.do?idFormulario=7430
0017859-16.2024.8.16.6000]]</f>
        <v>0</v>
      </c>
      <c r="N817">
        <f>Tabela3[[#This Row],[CURSO PARA MAGISTRADOS]]</f>
        <v>0</v>
      </c>
      <c r="O817">
        <f>Tabela3[[#This Row],[LIVRO DE REGISTRO]]</f>
        <v>0</v>
      </c>
      <c r="P817">
        <f>Tabela3[[#This Row],[DATA DO ULTIMO REGISTRO]]</f>
        <v>0</v>
      </c>
      <c r="Q817">
        <f>Tabela3[[#This Row],[REG DE INSTRUTORES2]]</f>
        <v>0</v>
      </c>
      <c r="R817">
        <f>Tabela3[[#This Row],[REGISTRO DE INSTRUTORES NO SEI]]</f>
        <v>0</v>
      </c>
      <c r="S817">
        <f>Tabela3[[#This Row],[2021]]</f>
        <v>0</v>
      </c>
      <c r="T817">
        <f>Tabela3[[#This Row],[2022]]</f>
        <v>0</v>
      </c>
      <c r="U817">
        <f>Tabela3[[#This Row],[2023]]</f>
        <v>0</v>
      </c>
      <c r="V817">
        <f>Tabela3[[#This Row],[REGISTRO NO SEI/2024]]</f>
        <v>0</v>
      </c>
      <c r="W817">
        <f>Tabela3[[#This Row],[2024]]</f>
        <v>0</v>
      </c>
      <c r="X817">
        <f>Tabela3[[#This Row],[REGISTRO NO SEI/2025]]</f>
        <v>0</v>
      </c>
      <c r="Y817">
        <f>Tabela3[[#This Row],[TOTAL CERTIFICADOS EMITIDOS/2025]]</f>
        <v>0</v>
      </c>
      <c r="Z817">
        <f>Tabela3[[#This Row],[1º trim/2025]]</f>
        <v>0</v>
      </c>
      <c r="AA817">
        <f>Tabela3[[#This Row],[2º trim/2025]]</f>
        <v>0</v>
      </c>
      <c r="AB817">
        <f>Tabela3[[#This Row],[3º trim/2025]]</f>
        <v>0</v>
      </c>
      <c r="AC817">
        <f>Tabela3[[#This Row],[4º trim/2025]]</f>
        <v>0</v>
      </c>
    </row>
    <row r="818" spans="1:29" ht="30" x14ac:dyDescent="0.25">
      <c r="A818" s="293">
        <f>Tabela3[[#This Row],[MODALIDADE]]</f>
        <v>0</v>
      </c>
      <c r="B818" s="293">
        <f>Tabela3[[#This Row],[ID DA PLANILHA]]</f>
        <v>818</v>
      </c>
      <c r="C818" s="293">
        <f>Tabela3[[#This Row],[ANO]]</f>
        <v>2023</v>
      </c>
      <c r="D818" s="293" t="str">
        <f>Tabela3[[#This Row],[SEI]]</f>
        <v>0012268-44.2022.8.16.6000</v>
      </c>
      <c r="E818" s="294" t="str">
        <f>Tabela3[[#This Row],[NOME DO Curso]]</f>
        <v>Repositório de Procedimentos e Práticas do PROJUDI aplicáveis às Unidades Judiciais e Administrativas de 1º Grau de Jurisdição</v>
      </c>
      <c r="F818" s="294">
        <f>Tabela3[[#This Row],[NENHUMA CLASSIFICAÇÃO COPILOT]]</f>
        <v>0</v>
      </c>
      <c r="G818">
        <f>Tabela3[[#This Row],[Capacitação em Direitos Humanos, Gênero, Raça e Etnia; e em Depoimento Especial" - 0148945-13.2024.8.16.6000]]</f>
        <v>0</v>
      </c>
      <c r="H818">
        <f>Tabela3[[#This Row],[Justiça Restaurativa - 0148919-15.2024.8.16.6000]]</f>
        <v>0</v>
      </c>
      <c r="I818">
        <f>Tabela3[[#This Row],[Capacitação de Facilitadores 0148959-94.2024.8.16.6000]]</f>
        <v>0</v>
      </c>
      <c r="J818">
        <f>Tabela3[[#This Row],[Acessibilidade e Inclusão - 0148938-21.2024.8.16.6000]]</f>
        <v>0</v>
      </c>
      <c r="K818">
        <f>Tabela3[[#This Row],[Política de Prevenção e Enfrentamento do Assédio Moral, do Assédio Sexual e da Discriminação.0148908-83.2024.8.16.6000]]</f>
        <v>0</v>
      </c>
      <c r="L818">
        <f>Tabela3[[#This Row],[SOCIOAMBIENTAL]]</f>
        <v>0</v>
      </c>
      <c r="M818">
        <f>Tabela3[[#This Row],[SUSTENTABILIDADE
https://portal.tjpr.jus.br/portletforms/frm.do?idFormulario=7430
0017859-16.2024.8.16.6000]]</f>
        <v>0</v>
      </c>
      <c r="N818">
        <f>Tabela3[[#This Row],[CURSO PARA MAGISTRADOS]]</f>
        <v>0</v>
      </c>
      <c r="O818">
        <f>Tabela3[[#This Row],[LIVRO DE REGISTRO]]</f>
        <v>0</v>
      </c>
      <c r="P818">
        <f>Tabela3[[#This Row],[DATA DO ULTIMO REGISTRO]]</f>
        <v>0</v>
      </c>
      <c r="Q818">
        <f>Tabela3[[#This Row],[REG DE INSTRUTORES2]]</f>
        <v>0</v>
      </c>
      <c r="R818">
        <f>Tabela3[[#This Row],[REGISTRO DE INSTRUTORES NO SEI]]</f>
        <v>0</v>
      </c>
      <c r="S818">
        <f>Tabela3[[#This Row],[2021]]</f>
        <v>0</v>
      </c>
      <c r="T818">
        <f>Tabela3[[#This Row],[2022]]</f>
        <v>0</v>
      </c>
      <c r="U818" t="e">
        <f>Tabela3[[#This Row],[2023]]</f>
        <v>#VALUE!</v>
      </c>
      <c r="V818">
        <f>Tabela3[[#This Row],[REGISTRO NO SEI/2024]]</f>
        <v>0</v>
      </c>
      <c r="W818">
        <f>Tabela3[[#This Row],[2024]]</f>
        <v>0</v>
      </c>
      <c r="X818">
        <f>Tabela3[[#This Row],[REGISTRO NO SEI/2025]]</f>
        <v>0</v>
      </c>
      <c r="Y818">
        <f>Tabela3[[#This Row],[TOTAL CERTIFICADOS EMITIDOS/2025]]</f>
        <v>0</v>
      </c>
      <c r="Z818">
        <f>Tabela3[[#This Row],[1º trim/2025]]</f>
        <v>0</v>
      </c>
      <c r="AA818">
        <f>Tabela3[[#This Row],[2º trim/2025]]</f>
        <v>0</v>
      </c>
      <c r="AB818">
        <f>Tabela3[[#This Row],[3º trim/2025]]</f>
        <v>0</v>
      </c>
      <c r="AC818">
        <f>Tabela3[[#This Row],[4º trim/2025]]</f>
        <v>0</v>
      </c>
    </row>
    <row r="819" spans="1:29" x14ac:dyDescent="0.25">
      <c r="A819" s="293">
        <f>Tabela3[[#This Row],[MODALIDADE]]</f>
        <v>0</v>
      </c>
      <c r="B819" s="293">
        <f>Tabela3[[#This Row],[ID DA PLANILHA]]</f>
        <v>819</v>
      </c>
      <c r="C819" s="293">
        <f>Tabela3[[#This Row],[ANO]]</f>
        <v>2023</v>
      </c>
      <c r="D819" s="293" t="str">
        <f>Tabela3[[#This Row],[SEI]]</f>
        <v>0013489-28.2023.8.16.6000</v>
      </c>
      <c r="E819" s="294" t="str">
        <f>Tabela3[[#This Row],[NOME DO Curso]]</f>
        <v>Curso de violência doméstica e familiar contra a mulher para Magistrados(as)</v>
      </c>
      <c r="F819" s="294">
        <f>Tabela3[[#This Row],[NENHUMA CLASSIFICAÇÃO COPILOT]]</f>
        <v>0</v>
      </c>
      <c r="G819">
        <f>Tabela3[[#This Row],[Capacitação em Direitos Humanos, Gênero, Raça e Etnia; e em Depoimento Especial" - 0148945-13.2024.8.16.6000]]</f>
        <v>0</v>
      </c>
      <c r="H819">
        <f>Tabela3[[#This Row],[Justiça Restaurativa - 0148919-15.2024.8.16.6000]]</f>
        <v>0</v>
      </c>
      <c r="I819">
        <f>Tabela3[[#This Row],[Capacitação de Facilitadores 0148959-94.2024.8.16.6000]]</f>
        <v>0</v>
      </c>
      <c r="J819">
        <f>Tabela3[[#This Row],[Acessibilidade e Inclusão - 0148938-21.2024.8.16.6000]]</f>
        <v>0</v>
      </c>
      <c r="K819">
        <f>Tabela3[[#This Row],[Política de Prevenção e Enfrentamento do Assédio Moral, do Assédio Sexual e da Discriminação.0148908-83.2024.8.16.6000]]</f>
        <v>0</v>
      </c>
      <c r="L819">
        <f>Tabela3[[#This Row],[SOCIOAMBIENTAL]]</f>
        <v>0</v>
      </c>
      <c r="M819">
        <f>Tabela3[[#This Row],[SUSTENTABILIDADE
https://portal.tjpr.jus.br/portletforms/frm.do?idFormulario=7430
0017859-16.2024.8.16.6000]]</f>
        <v>0</v>
      </c>
      <c r="N819">
        <f>Tabela3[[#This Row],[CURSO PARA MAGISTRADOS]]</f>
        <v>0</v>
      </c>
      <c r="O819" t="str">
        <f>Tabela3[[#This Row],[LIVRO DE REGISTRO]]</f>
        <v>1 - LISTA GERAL_2020 A ...</v>
      </c>
      <c r="P819">
        <f>Tabela3[[#This Row],[DATA DO ULTIMO REGISTRO]]</f>
        <v>45217</v>
      </c>
      <c r="Q819">
        <f>Tabela3[[#This Row],[REG DE INSTRUTORES2]]</f>
        <v>0</v>
      </c>
      <c r="R819" t="str">
        <f>Tabela3[[#This Row],[REGISTRO DE INSTRUTORES NO SEI]]</f>
        <v>599-602/2023</v>
      </c>
      <c r="S819">
        <f>Tabela3[[#This Row],[2021]]</f>
        <v>0</v>
      </c>
      <c r="T819">
        <f>Tabela3[[#This Row],[2022]]</f>
        <v>0</v>
      </c>
      <c r="U819" t="e">
        <f>Tabela3[[#This Row],[2023]]</f>
        <v>#VALUE!</v>
      </c>
      <c r="V819">
        <f>Tabela3[[#This Row],[REGISTRO NO SEI/2024]]</f>
        <v>0</v>
      </c>
      <c r="W819">
        <f>Tabela3[[#This Row],[2024]]</f>
        <v>0</v>
      </c>
      <c r="X819">
        <f>Tabela3[[#This Row],[REGISTRO NO SEI/2025]]</f>
        <v>0</v>
      </c>
      <c r="Y819">
        <f>Tabela3[[#This Row],[TOTAL CERTIFICADOS EMITIDOS/2025]]</f>
        <v>0</v>
      </c>
      <c r="Z819">
        <f>Tabela3[[#This Row],[1º trim/2025]]</f>
        <v>0</v>
      </c>
      <c r="AA819">
        <f>Tabela3[[#This Row],[2º trim/2025]]</f>
        <v>0</v>
      </c>
      <c r="AB819">
        <f>Tabela3[[#This Row],[3º trim/2025]]</f>
        <v>0</v>
      </c>
      <c r="AC819">
        <f>Tabela3[[#This Row],[4º trim/2025]]</f>
        <v>0</v>
      </c>
    </row>
    <row r="820" spans="1:29" ht="30" x14ac:dyDescent="0.25">
      <c r="A820" s="293">
        <f>Tabela3[[#This Row],[MODALIDADE]]</f>
        <v>0</v>
      </c>
      <c r="B820" s="293">
        <f>Tabela3[[#This Row],[ID DA PLANILHA]]</f>
        <v>820</v>
      </c>
      <c r="C820" s="293">
        <f>Tabela3[[#This Row],[ANO]]</f>
        <v>2023</v>
      </c>
      <c r="D820" s="293" t="str">
        <f>Tabela3[[#This Row],[SEI]]</f>
        <v>0019666-42.2022.8.16.6000</v>
      </c>
      <c r="E820" s="294" t="str">
        <f>Tabela3[[#This Row],[NOME DO Curso]]</f>
        <v>Workshop OKR - Objetivos e Resultados-Chave. Aplicando o OKR da estratégia ao individuo</v>
      </c>
      <c r="F820" s="294">
        <f>Tabela3[[#This Row],[NENHUMA CLASSIFICAÇÃO COPILOT]]</f>
        <v>0</v>
      </c>
      <c r="G820">
        <f>Tabela3[[#This Row],[Capacitação em Direitos Humanos, Gênero, Raça e Etnia; e em Depoimento Especial" - 0148945-13.2024.8.16.6000]]</f>
        <v>0</v>
      </c>
      <c r="H820">
        <f>Tabela3[[#This Row],[Justiça Restaurativa - 0148919-15.2024.8.16.6000]]</f>
        <v>0</v>
      </c>
      <c r="I820">
        <f>Tabela3[[#This Row],[Capacitação de Facilitadores 0148959-94.2024.8.16.6000]]</f>
        <v>0</v>
      </c>
      <c r="J820">
        <f>Tabela3[[#This Row],[Acessibilidade e Inclusão - 0148938-21.2024.8.16.6000]]</f>
        <v>0</v>
      </c>
      <c r="K820">
        <f>Tabela3[[#This Row],[Política de Prevenção e Enfrentamento do Assédio Moral, do Assédio Sexual e da Discriminação.0148908-83.2024.8.16.6000]]</f>
        <v>0</v>
      </c>
      <c r="L820">
        <f>Tabela3[[#This Row],[SOCIOAMBIENTAL]]</f>
        <v>0</v>
      </c>
      <c r="M820">
        <f>Tabela3[[#This Row],[SUSTENTABILIDADE
https://portal.tjpr.jus.br/portletforms/frm.do?idFormulario=7430
0017859-16.2024.8.16.6000]]</f>
        <v>0</v>
      </c>
      <c r="N820">
        <f>Tabela3[[#This Row],[CURSO PARA MAGISTRADOS]]</f>
        <v>0</v>
      </c>
      <c r="O820" t="str">
        <f>Tabela3[[#This Row],[LIVRO DE REGISTRO]]</f>
        <v>1 - LISTA GERAL_2020 A ...</v>
      </c>
      <c r="P820">
        <f>Tabela3[[#This Row],[DATA DO ULTIMO REGISTRO]]</f>
        <v>44941</v>
      </c>
      <c r="Q820">
        <f>Tabela3[[#This Row],[REG DE INSTRUTORES2]]</f>
        <v>0</v>
      </c>
      <c r="R820">
        <f>Tabela3[[#This Row],[REGISTRO DE INSTRUTORES NO SEI]]</f>
        <v>0</v>
      </c>
      <c r="S820">
        <f>Tabela3[[#This Row],[2021]]</f>
        <v>0</v>
      </c>
      <c r="T820">
        <f>Tabela3[[#This Row],[2022]]</f>
        <v>0</v>
      </c>
      <c r="U820" t="e">
        <f>Tabela3[[#This Row],[2023]]</f>
        <v>#VALUE!</v>
      </c>
      <c r="V820">
        <f>Tabela3[[#This Row],[REGISTRO NO SEI/2024]]</f>
        <v>0</v>
      </c>
      <c r="W820">
        <f>Tabela3[[#This Row],[2024]]</f>
        <v>0</v>
      </c>
      <c r="X820">
        <f>Tabela3[[#This Row],[REGISTRO NO SEI/2025]]</f>
        <v>0</v>
      </c>
      <c r="Y820">
        <f>Tabela3[[#This Row],[TOTAL CERTIFICADOS EMITIDOS/2025]]</f>
        <v>0</v>
      </c>
      <c r="Z820">
        <f>Tabela3[[#This Row],[1º trim/2025]]</f>
        <v>0</v>
      </c>
      <c r="AA820">
        <f>Tabela3[[#This Row],[2º trim/2025]]</f>
        <v>0</v>
      </c>
      <c r="AB820">
        <f>Tabela3[[#This Row],[3º trim/2025]]</f>
        <v>0</v>
      </c>
      <c r="AC820">
        <f>Tabela3[[#This Row],[4º trim/2025]]</f>
        <v>0</v>
      </c>
    </row>
    <row r="821" spans="1:29" x14ac:dyDescent="0.25">
      <c r="A821" s="293">
        <f>Tabela3[[#This Row],[MODALIDADE]]</f>
        <v>0</v>
      </c>
      <c r="B821" s="293">
        <f>Tabela3[[#This Row],[ID DA PLANILHA]]</f>
        <v>821</v>
      </c>
      <c r="C821" s="293">
        <f>Tabela3[[#This Row],[ANO]]</f>
        <v>2023</v>
      </c>
      <c r="D821" s="293" t="str">
        <f>Tabela3[[#This Row],[SEI]]</f>
        <v>0020018-63.2023.8.16.6000</v>
      </c>
      <c r="E821" s="294" t="str">
        <f>Tabela3[[#This Row],[NOME DO Curso]]</f>
        <v>Curso Prático de Brigadistas-Astorga</v>
      </c>
      <c r="F821" s="294">
        <f>Tabela3[[#This Row],[NENHUMA CLASSIFICAÇÃO COPILOT]]</f>
        <v>0</v>
      </c>
      <c r="G821">
        <f>Tabela3[[#This Row],[Capacitação em Direitos Humanos, Gênero, Raça e Etnia; e em Depoimento Especial" - 0148945-13.2024.8.16.6000]]</f>
        <v>0</v>
      </c>
      <c r="H821">
        <f>Tabela3[[#This Row],[Justiça Restaurativa - 0148919-15.2024.8.16.6000]]</f>
        <v>0</v>
      </c>
      <c r="I821">
        <f>Tabela3[[#This Row],[Capacitação de Facilitadores 0148959-94.2024.8.16.6000]]</f>
        <v>0</v>
      </c>
      <c r="J821">
        <f>Tabela3[[#This Row],[Acessibilidade e Inclusão - 0148938-21.2024.8.16.6000]]</f>
        <v>0</v>
      </c>
      <c r="K821">
        <f>Tabela3[[#This Row],[Política de Prevenção e Enfrentamento do Assédio Moral, do Assédio Sexual e da Discriminação.0148908-83.2024.8.16.6000]]</f>
        <v>0</v>
      </c>
      <c r="L821">
        <f>Tabela3[[#This Row],[SOCIOAMBIENTAL]]</f>
        <v>0</v>
      </c>
      <c r="M821">
        <f>Tabela3[[#This Row],[SUSTENTABILIDADE
https://portal.tjpr.jus.br/portletforms/frm.do?idFormulario=7430
0017859-16.2024.8.16.6000]]</f>
        <v>0</v>
      </c>
      <c r="N821">
        <f>Tabela3[[#This Row],[CURSO PARA MAGISTRADOS]]</f>
        <v>0</v>
      </c>
      <c r="O821" t="str">
        <f>Tabela3[[#This Row],[LIVRO DE REGISTRO]]</f>
        <v>1 - LISTA GERAL_2020 A ...</v>
      </c>
      <c r="P821">
        <f>Tabela3[[#This Row],[DATA DO ULTIMO REGISTRO]]</f>
        <v>45139</v>
      </c>
      <c r="Q821">
        <f>Tabela3[[#This Row],[REG DE INSTRUTORES2]]</f>
        <v>0</v>
      </c>
      <c r="R821">
        <f>Tabela3[[#This Row],[REGISTRO DE INSTRUTORES NO SEI]]</f>
        <v>0</v>
      </c>
      <c r="S821">
        <f>Tabela3[[#This Row],[2021]]</f>
        <v>0</v>
      </c>
      <c r="T821">
        <f>Tabela3[[#This Row],[2022]]</f>
        <v>0</v>
      </c>
      <c r="U821" t="e">
        <f>Tabela3[[#This Row],[2023]]</f>
        <v>#VALUE!</v>
      </c>
      <c r="V821">
        <f>Tabela3[[#This Row],[REGISTRO NO SEI/2024]]</f>
        <v>0</v>
      </c>
      <c r="W821">
        <f>Tabela3[[#This Row],[2024]]</f>
        <v>0</v>
      </c>
      <c r="X821">
        <f>Tabela3[[#This Row],[REGISTRO NO SEI/2025]]</f>
        <v>0</v>
      </c>
      <c r="Y821">
        <f>Tabela3[[#This Row],[TOTAL CERTIFICADOS EMITIDOS/2025]]</f>
        <v>0</v>
      </c>
      <c r="Z821">
        <f>Tabela3[[#This Row],[1º trim/2025]]</f>
        <v>0</v>
      </c>
      <c r="AA821">
        <f>Tabela3[[#This Row],[2º trim/2025]]</f>
        <v>0</v>
      </c>
      <c r="AB821">
        <f>Tabela3[[#This Row],[3º trim/2025]]</f>
        <v>0</v>
      </c>
      <c r="AC821">
        <f>Tabela3[[#This Row],[4º trim/2025]]</f>
        <v>0</v>
      </c>
    </row>
    <row r="822" spans="1:29" x14ac:dyDescent="0.25">
      <c r="A822" s="293">
        <f>Tabela3[[#This Row],[MODALIDADE]]</f>
        <v>0</v>
      </c>
      <c r="B822" s="293">
        <f>Tabela3[[#This Row],[ID DA PLANILHA]]</f>
        <v>822</v>
      </c>
      <c r="C822" s="293">
        <f>Tabela3[[#This Row],[ANO]]</f>
        <v>2023</v>
      </c>
      <c r="D822" s="293" t="str">
        <f>Tabela3[[#This Row],[SEI]]</f>
        <v>0021585-32.2023.8.16.6000</v>
      </c>
      <c r="E822" s="294" t="str">
        <f>Tabela3[[#This Row],[NOME DO Curso]]</f>
        <v>IV Semana de Integração e Aperfeiçoamento</v>
      </c>
      <c r="F822" s="294">
        <f>Tabela3[[#This Row],[NENHUMA CLASSIFICAÇÃO COPILOT]]</f>
        <v>0</v>
      </c>
      <c r="G822">
        <f>Tabela3[[#This Row],[Capacitação em Direitos Humanos, Gênero, Raça e Etnia; e em Depoimento Especial" - 0148945-13.2024.8.16.6000]]</f>
        <v>0</v>
      </c>
      <c r="H822">
        <f>Tabela3[[#This Row],[Justiça Restaurativa - 0148919-15.2024.8.16.6000]]</f>
        <v>0</v>
      </c>
      <c r="I822">
        <f>Tabela3[[#This Row],[Capacitação de Facilitadores 0148959-94.2024.8.16.6000]]</f>
        <v>0</v>
      </c>
      <c r="J822">
        <f>Tabela3[[#This Row],[Acessibilidade e Inclusão - 0148938-21.2024.8.16.6000]]</f>
        <v>0</v>
      </c>
      <c r="K822">
        <f>Tabela3[[#This Row],[Política de Prevenção e Enfrentamento do Assédio Moral, do Assédio Sexual e da Discriminação.0148908-83.2024.8.16.6000]]</f>
        <v>0</v>
      </c>
      <c r="L822">
        <f>Tabela3[[#This Row],[SOCIOAMBIENTAL]]</f>
        <v>0</v>
      </c>
      <c r="M822">
        <f>Tabela3[[#This Row],[SUSTENTABILIDADE
https://portal.tjpr.jus.br/portletforms/frm.do?idFormulario=7430
0017859-16.2024.8.16.6000]]</f>
        <v>0</v>
      </c>
      <c r="N822">
        <f>Tabela3[[#This Row],[CURSO PARA MAGISTRADOS]]</f>
        <v>0</v>
      </c>
      <c r="O822" t="str">
        <f>Tabela3[[#This Row],[LIVRO DE REGISTRO]]</f>
        <v>1 - LISTA GERAL_2020 A ...</v>
      </c>
      <c r="P822">
        <f>Tabela3[[#This Row],[DATA DO ULTIMO REGISTRO]]</f>
        <v>45015</v>
      </c>
      <c r="Q822">
        <f>Tabela3[[#This Row],[REG DE INSTRUTORES2]]</f>
        <v>0</v>
      </c>
      <c r="R822" t="str">
        <f>Tabela3[[#This Row],[REGISTRO DE INSTRUTORES NO SEI]]</f>
        <v>não tem</v>
      </c>
      <c r="S822">
        <f>Tabela3[[#This Row],[2021]]</f>
        <v>0</v>
      </c>
      <c r="T822">
        <f>Tabela3[[#This Row],[2022]]</f>
        <v>0</v>
      </c>
      <c r="U822" t="e">
        <f>Tabela3[[#This Row],[2023]]</f>
        <v>#VALUE!</v>
      </c>
      <c r="V822">
        <f>Tabela3[[#This Row],[REGISTRO NO SEI/2024]]</f>
        <v>0</v>
      </c>
      <c r="W822">
        <f>Tabela3[[#This Row],[2024]]</f>
        <v>0</v>
      </c>
      <c r="X822">
        <f>Tabela3[[#This Row],[REGISTRO NO SEI/2025]]</f>
        <v>0</v>
      </c>
      <c r="Y822">
        <f>Tabela3[[#This Row],[TOTAL CERTIFICADOS EMITIDOS/2025]]</f>
        <v>0</v>
      </c>
      <c r="Z822">
        <f>Tabela3[[#This Row],[1º trim/2025]]</f>
        <v>0</v>
      </c>
      <c r="AA822">
        <f>Tabela3[[#This Row],[2º trim/2025]]</f>
        <v>0</v>
      </c>
      <c r="AB822">
        <f>Tabela3[[#This Row],[3º trim/2025]]</f>
        <v>0</v>
      </c>
      <c r="AC822">
        <f>Tabela3[[#This Row],[4º trim/2025]]</f>
        <v>0</v>
      </c>
    </row>
    <row r="823" spans="1:29" x14ac:dyDescent="0.25">
      <c r="A823" s="293">
        <f>Tabela3[[#This Row],[MODALIDADE]]</f>
        <v>0</v>
      </c>
      <c r="B823" s="293">
        <f>Tabela3[[#This Row],[ID DA PLANILHA]]</f>
        <v>823</v>
      </c>
      <c r="C823" s="293">
        <f>Tabela3[[#This Row],[ANO]]</f>
        <v>2023</v>
      </c>
      <c r="D823" s="293" t="str">
        <f>Tabela3[[#This Row],[SEI]]</f>
        <v>0023986-04.2023.8.16.6000</v>
      </c>
      <c r="E823" s="294" t="str">
        <f>Tabela3[[#This Row],[NOME DO Curso]]</f>
        <v>Microsoft Planner</v>
      </c>
      <c r="F823" s="294">
        <f>Tabela3[[#This Row],[NENHUMA CLASSIFICAÇÃO COPILOT]]</f>
        <v>0</v>
      </c>
      <c r="G823">
        <f>Tabela3[[#This Row],[Capacitação em Direitos Humanos, Gênero, Raça e Etnia; e em Depoimento Especial" - 0148945-13.2024.8.16.6000]]</f>
        <v>0</v>
      </c>
      <c r="H823">
        <f>Tabela3[[#This Row],[Justiça Restaurativa - 0148919-15.2024.8.16.6000]]</f>
        <v>0</v>
      </c>
      <c r="I823">
        <f>Tabela3[[#This Row],[Capacitação de Facilitadores 0148959-94.2024.8.16.6000]]</f>
        <v>0</v>
      </c>
      <c r="J823">
        <f>Tabela3[[#This Row],[Acessibilidade e Inclusão - 0148938-21.2024.8.16.6000]]</f>
        <v>0</v>
      </c>
      <c r="K823">
        <f>Tabela3[[#This Row],[Política de Prevenção e Enfrentamento do Assédio Moral, do Assédio Sexual e da Discriminação.0148908-83.2024.8.16.6000]]</f>
        <v>0</v>
      </c>
      <c r="L823">
        <f>Tabela3[[#This Row],[SOCIOAMBIENTAL]]</f>
        <v>0</v>
      </c>
      <c r="M823">
        <f>Tabela3[[#This Row],[SUSTENTABILIDADE
https://portal.tjpr.jus.br/portletforms/frm.do?idFormulario=7430
0017859-16.2024.8.16.6000]]</f>
        <v>0</v>
      </c>
      <c r="N823">
        <f>Tabela3[[#This Row],[CURSO PARA MAGISTRADOS]]</f>
        <v>0</v>
      </c>
      <c r="O823" t="str">
        <f>Tabela3[[#This Row],[LIVRO DE REGISTRO]]</f>
        <v>1 - LISTA GERAL_2020 A ...</v>
      </c>
      <c r="P823">
        <f>Tabela3[[#This Row],[DATA DO ULTIMO REGISTRO]]</f>
        <v>44993</v>
      </c>
      <c r="Q823">
        <f>Tabela3[[#This Row],[REG DE INSTRUTORES2]]</f>
        <v>0</v>
      </c>
      <c r="R823">
        <f>Tabela3[[#This Row],[REGISTRO DE INSTRUTORES NO SEI]]</f>
        <v>0</v>
      </c>
      <c r="S823">
        <f>Tabela3[[#This Row],[2021]]</f>
        <v>0</v>
      </c>
      <c r="T823">
        <f>Tabela3[[#This Row],[2022]]</f>
        <v>0</v>
      </c>
      <c r="U823" t="e">
        <f>Tabela3[[#This Row],[2023]]</f>
        <v>#VALUE!</v>
      </c>
      <c r="V823">
        <f>Tabela3[[#This Row],[REGISTRO NO SEI/2024]]</f>
        <v>0</v>
      </c>
      <c r="W823">
        <f>Tabela3[[#This Row],[2024]]</f>
        <v>0</v>
      </c>
      <c r="X823">
        <f>Tabela3[[#This Row],[REGISTRO NO SEI/2025]]</f>
        <v>0</v>
      </c>
      <c r="Y823">
        <f>Tabela3[[#This Row],[TOTAL CERTIFICADOS EMITIDOS/2025]]</f>
        <v>0</v>
      </c>
      <c r="Z823">
        <f>Tabela3[[#This Row],[1º trim/2025]]</f>
        <v>0</v>
      </c>
      <c r="AA823">
        <f>Tabela3[[#This Row],[2º trim/2025]]</f>
        <v>0</v>
      </c>
      <c r="AB823">
        <f>Tabela3[[#This Row],[3º trim/2025]]</f>
        <v>0</v>
      </c>
      <c r="AC823">
        <f>Tabela3[[#This Row],[4º trim/2025]]</f>
        <v>0</v>
      </c>
    </row>
    <row r="824" spans="1:29" ht="30" x14ac:dyDescent="0.25">
      <c r="A824" s="293">
        <f>Tabela3[[#This Row],[MODALIDADE]]</f>
        <v>0</v>
      </c>
      <c r="B824" s="293">
        <f>Tabela3[[#This Row],[ID DA PLANILHA]]</f>
        <v>824</v>
      </c>
      <c r="C824" s="293">
        <f>Tabela3[[#This Row],[ANO]]</f>
        <v>2023</v>
      </c>
      <c r="D824" s="293" t="str">
        <f>Tabela3[[#This Row],[SEI]]</f>
        <v>0024045-89.2023.8.16.6000</v>
      </c>
      <c r="E824" s="294" t="str">
        <f>Tabela3[[#This Row],[NOME DO Curso]]</f>
        <v>Judicialização da Saúde Pública - Fundamentos e Práticas para a Atuação Judicial</v>
      </c>
      <c r="F824" s="294">
        <f>Tabela3[[#This Row],[NENHUMA CLASSIFICAÇÃO COPILOT]]</f>
        <v>0</v>
      </c>
      <c r="G824">
        <f>Tabela3[[#This Row],[Capacitação em Direitos Humanos, Gênero, Raça e Etnia; e em Depoimento Especial" - 0148945-13.2024.8.16.6000]]</f>
        <v>0</v>
      </c>
      <c r="H824">
        <f>Tabela3[[#This Row],[Justiça Restaurativa - 0148919-15.2024.8.16.6000]]</f>
        <v>0</v>
      </c>
      <c r="I824">
        <f>Tabela3[[#This Row],[Capacitação de Facilitadores 0148959-94.2024.8.16.6000]]</f>
        <v>0</v>
      </c>
      <c r="J824">
        <f>Tabela3[[#This Row],[Acessibilidade e Inclusão - 0148938-21.2024.8.16.6000]]</f>
        <v>0</v>
      </c>
      <c r="K824">
        <f>Tabela3[[#This Row],[Política de Prevenção e Enfrentamento do Assédio Moral, do Assédio Sexual e da Discriminação.0148908-83.2024.8.16.6000]]</f>
        <v>0</v>
      </c>
      <c r="L824">
        <f>Tabela3[[#This Row],[SOCIOAMBIENTAL]]</f>
        <v>0</v>
      </c>
      <c r="M824">
        <f>Tabela3[[#This Row],[SUSTENTABILIDADE
https://portal.tjpr.jus.br/portletforms/frm.do?idFormulario=7430
0017859-16.2024.8.16.6000]]</f>
        <v>0</v>
      </c>
      <c r="N824">
        <f>Tabela3[[#This Row],[CURSO PARA MAGISTRADOS]]</f>
        <v>0</v>
      </c>
      <c r="O824" t="str">
        <f>Tabela3[[#This Row],[LIVRO DE REGISTRO]]</f>
        <v>1 - LISTA GERAL_2020 A ...</v>
      </c>
      <c r="P824">
        <f>Tabela3[[#This Row],[DATA DO ULTIMO REGISTRO]]</f>
        <v>45119</v>
      </c>
      <c r="Q824">
        <f>Tabela3[[#This Row],[REG DE INSTRUTORES2]]</f>
        <v>0</v>
      </c>
      <c r="R824">
        <f>Tabela3[[#This Row],[REGISTRO DE INSTRUTORES NO SEI]]</f>
        <v>339</v>
      </c>
      <c r="S824">
        <f>Tabela3[[#This Row],[2021]]</f>
        <v>0</v>
      </c>
      <c r="T824">
        <f>Tabela3[[#This Row],[2022]]</f>
        <v>0</v>
      </c>
      <c r="U824" t="e">
        <f>Tabela3[[#This Row],[2023]]</f>
        <v>#VALUE!</v>
      </c>
      <c r="V824">
        <f>Tabela3[[#This Row],[REGISTRO NO SEI/2024]]</f>
        <v>0</v>
      </c>
      <c r="W824">
        <f>Tabela3[[#This Row],[2024]]</f>
        <v>0</v>
      </c>
      <c r="X824">
        <f>Tabela3[[#This Row],[REGISTRO NO SEI/2025]]</f>
        <v>0</v>
      </c>
      <c r="Y824">
        <f>Tabela3[[#This Row],[TOTAL CERTIFICADOS EMITIDOS/2025]]</f>
        <v>0</v>
      </c>
      <c r="Z824">
        <f>Tabela3[[#This Row],[1º trim/2025]]</f>
        <v>0</v>
      </c>
      <c r="AA824">
        <f>Tabela3[[#This Row],[2º trim/2025]]</f>
        <v>0</v>
      </c>
      <c r="AB824">
        <f>Tabela3[[#This Row],[3º trim/2025]]</f>
        <v>0</v>
      </c>
      <c r="AC824">
        <f>Tabela3[[#This Row],[4º trim/2025]]</f>
        <v>0</v>
      </c>
    </row>
    <row r="825" spans="1:29" x14ac:dyDescent="0.25">
      <c r="A825" s="293">
        <f>Tabela3[[#This Row],[MODALIDADE]]</f>
        <v>0</v>
      </c>
      <c r="B825" s="293">
        <f>Tabela3[[#This Row],[ID DA PLANILHA]]</f>
        <v>825</v>
      </c>
      <c r="C825" s="293">
        <f>Tabela3[[#This Row],[ANO]]</f>
        <v>2023</v>
      </c>
      <c r="D825" s="293" t="str">
        <f>Tabela3[[#This Row],[SEI]]</f>
        <v>0029077-46.2021.8.16.6000</v>
      </c>
      <c r="E825" s="294" t="str">
        <f>Tabela3[[#This Row],[NOME DO Curso]]</f>
        <v>Deploy and Administer Qlik Sense</v>
      </c>
      <c r="F825" s="294">
        <f>Tabela3[[#This Row],[NENHUMA CLASSIFICAÇÃO COPILOT]]</f>
        <v>0</v>
      </c>
      <c r="G825">
        <f>Tabela3[[#This Row],[Capacitação em Direitos Humanos, Gênero, Raça e Etnia; e em Depoimento Especial" - 0148945-13.2024.8.16.6000]]</f>
        <v>0</v>
      </c>
      <c r="H825">
        <f>Tabela3[[#This Row],[Justiça Restaurativa - 0148919-15.2024.8.16.6000]]</f>
        <v>0</v>
      </c>
      <c r="I825">
        <f>Tabela3[[#This Row],[Capacitação de Facilitadores 0148959-94.2024.8.16.6000]]</f>
        <v>0</v>
      </c>
      <c r="J825">
        <f>Tabela3[[#This Row],[Acessibilidade e Inclusão - 0148938-21.2024.8.16.6000]]</f>
        <v>0</v>
      </c>
      <c r="K825">
        <f>Tabela3[[#This Row],[Política de Prevenção e Enfrentamento do Assédio Moral, do Assédio Sexual e da Discriminação.0148908-83.2024.8.16.6000]]</f>
        <v>0</v>
      </c>
      <c r="L825">
        <f>Tabela3[[#This Row],[SOCIOAMBIENTAL]]</f>
        <v>0</v>
      </c>
      <c r="M825">
        <f>Tabela3[[#This Row],[SUSTENTABILIDADE
https://portal.tjpr.jus.br/portletforms/frm.do?idFormulario=7430
0017859-16.2024.8.16.6000]]</f>
        <v>0</v>
      </c>
      <c r="N825">
        <f>Tabela3[[#This Row],[CURSO PARA MAGISTRADOS]]</f>
        <v>0</v>
      </c>
      <c r="O825" t="str">
        <f>Tabela3[[#This Row],[LIVRO DE REGISTRO]]</f>
        <v>2 - IN COMPANY</v>
      </c>
      <c r="P825">
        <f>Tabela3[[#This Row],[DATA DO ULTIMO REGISTRO]]</f>
        <v>45124</v>
      </c>
      <c r="Q825">
        <f>Tabela3[[#This Row],[REG DE INSTRUTORES2]]</f>
        <v>0</v>
      </c>
      <c r="R825">
        <f>Tabela3[[#This Row],[REGISTRO DE INSTRUTORES NO SEI]]</f>
        <v>0</v>
      </c>
      <c r="S825">
        <f>Tabela3[[#This Row],[2021]]</f>
        <v>0</v>
      </c>
      <c r="T825">
        <f>Tabela3[[#This Row],[2022]]</f>
        <v>0</v>
      </c>
      <c r="U825" t="e">
        <f>Tabela3[[#This Row],[2023]]</f>
        <v>#VALUE!</v>
      </c>
      <c r="V825">
        <f>Tabela3[[#This Row],[REGISTRO NO SEI/2024]]</f>
        <v>0</v>
      </c>
      <c r="W825">
        <f>Tabela3[[#This Row],[2024]]</f>
        <v>0</v>
      </c>
      <c r="X825">
        <f>Tabela3[[#This Row],[REGISTRO NO SEI/2025]]</f>
        <v>0</v>
      </c>
      <c r="Y825">
        <f>Tabela3[[#This Row],[TOTAL CERTIFICADOS EMITIDOS/2025]]</f>
        <v>0</v>
      </c>
      <c r="Z825">
        <f>Tabela3[[#This Row],[1º trim/2025]]</f>
        <v>0</v>
      </c>
      <c r="AA825">
        <f>Tabela3[[#This Row],[2º trim/2025]]</f>
        <v>0</v>
      </c>
      <c r="AB825">
        <f>Tabela3[[#This Row],[3º trim/2025]]</f>
        <v>0</v>
      </c>
      <c r="AC825">
        <f>Tabela3[[#This Row],[4º trim/2025]]</f>
        <v>0</v>
      </c>
    </row>
    <row r="826" spans="1:29" x14ac:dyDescent="0.25">
      <c r="A826" s="293">
        <f>Tabela3[[#This Row],[MODALIDADE]]</f>
        <v>0</v>
      </c>
      <c r="B826" s="293">
        <f>Tabela3[[#This Row],[ID DA PLANILHA]]</f>
        <v>826</v>
      </c>
      <c r="C826" s="293">
        <f>Tabela3[[#This Row],[ANO]]</f>
        <v>2023</v>
      </c>
      <c r="D826" s="293" t="str">
        <f>Tabela3[[#This Row],[SEI]]</f>
        <v>0029353-43.2022.8.16.6000</v>
      </c>
      <c r="E826" s="294" t="str">
        <f>Tabela3[[#This Row],[NOME DO Curso]]</f>
        <v>Reflexões da prisão em flagrante à audiência de custodia</v>
      </c>
      <c r="F826" s="294">
        <f>Tabela3[[#This Row],[NENHUMA CLASSIFICAÇÃO COPILOT]]</f>
        <v>0</v>
      </c>
      <c r="G826">
        <f>Tabela3[[#This Row],[Capacitação em Direitos Humanos, Gênero, Raça e Etnia; e em Depoimento Especial" - 0148945-13.2024.8.16.6000]]</f>
        <v>0</v>
      </c>
      <c r="H826">
        <f>Tabela3[[#This Row],[Justiça Restaurativa - 0148919-15.2024.8.16.6000]]</f>
        <v>0</v>
      </c>
      <c r="I826">
        <f>Tabela3[[#This Row],[Capacitação de Facilitadores 0148959-94.2024.8.16.6000]]</f>
        <v>0</v>
      </c>
      <c r="J826">
        <f>Tabela3[[#This Row],[Acessibilidade e Inclusão - 0148938-21.2024.8.16.6000]]</f>
        <v>0</v>
      </c>
      <c r="K826">
        <f>Tabela3[[#This Row],[Política de Prevenção e Enfrentamento do Assédio Moral, do Assédio Sexual e da Discriminação.0148908-83.2024.8.16.6000]]</f>
        <v>0</v>
      </c>
      <c r="L826">
        <f>Tabela3[[#This Row],[SOCIOAMBIENTAL]]</f>
        <v>0</v>
      </c>
      <c r="M826">
        <f>Tabela3[[#This Row],[SUSTENTABILIDADE
https://portal.tjpr.jus.br/portletforms/frm.do?idFormulario=7430
0017859-16.2024.8.16.6000]]</f>
        <v>0</v>
      </c>
      <c r="N826">
        <f>Tabela3[[#This Row],[CURSO PARA MAGISTRADOS]]</f>
        <v>0</v>
      </c>
      <c r="O826">
        <f>Tabela3[[#This Row],[LIVRO DE REGISTRO]]</f>
        <v>0</v>
      </c>
      <c r="P826">
        <f>Tabela3[[#This Row],[DATA DO ULTIMO REGISTRO]]</f>
        <v>0</v>
      </c>
      <c r="Q826">
        <f>Tabela3[[#This Row],[REG DE INSTRUTORES2]]</f>
        <v>0</v>
      </c>
      <c r="R826">
        <f>Tabela3[[#This Row],[REGISTRO DE INSTRUTORES NO SEI]]</f>
        <v>0</v>
      </c>
      <c r="S826">
        <f>Tabela3[[#This Row],[2021]]</f>
        <v>0</v>
      </c>
      <c r="T826">
        <f>Tabela3[[#This Row],[2022]]</f>
        <v>0</v>
      </c>
      <c r="U826" t="e">
        <f>Tabela3[[#This Row],[2023]]</f>
        <v>#VALUE!</v>
      </c>
      <c r="V826">
        <f>Tabela3[[#This Row],[REGISTRO NO SEI/2024]]</f>
        <v>0</v>
      </c>
      <c r="W826">
        <f>Tabela3[[#This Row],[2024]]</f>
        <v>0</v>
      </c>
      <c r="X826">
        <f>Tabela3[[#This Row],[REGISTRO NO SEI/2025]]</f>
        <v>0</v>
      </c>
      <c r="Y826">
        <f>Tabela3[[#This Row],[TOTAL CERTIFICADOS EMITIDOS/2025]]</f>
        <v>0</v>
      </c>
      <c r="Z826">
        <f>Tabela3[[#This Row],[1º trim/2025]]</f>
        <v>0</v>
      </c>
      <c r="AA826">
        <f>Tabela3[[#This Row],[2º trim/2025]]</f>
        <v>0</v>
      </c>
      <c r="AB826">
        <f>Tabela3[[#This Row],[3º trim/2025]]</f>
        <v>0</v>
      </c>
      <c r="AC826">
        <f>Tabela3[[#This Row],[4º trim/2025]]</f>
        <v>0</v>
      </c>
    </row>
    <row r="827" spans="1:29" x14ac:dyDescent="0.25">
      <c r="A827" s="293">
        <f>Tabela3[[#This Row],[MODALIDADE]]</f>
        <v>0</v>
      </c>
      <c r="B827" s="293">
        <f>Tabela3[[#This Row],[ID DA PLANILHA]]</f>
        <v>827</v>
      </c>
      <c r="C827" s="293">
        <f>Tabela3[[#This Row],[ANO]]</f>
        <v>2023</v>
      </c>
      <c r="D827" s="293" t="str">
        <f>Tabela3[[#This Row],[SEI]]</f>
        <v>0031432-58.2023.8.16.6000</v>
      </c>
      <c r="E827" s="294" t="str">
        <f>Tabela3[[#This Row],[NOME DO Curso]]</f>
        <v>Curso de Técnico Cumpridor de Mandados – II Edição - 2023</v>
      </c>
      <c r="F827" s="294">
        <f>Tabela3[[#This Row],[NENHUMA CLASSIFICAÇÃO COPILOT]]</f>
        <v>0</v>
      </c>
      <c r="G827">
        <f>Tabela3[[#This Row],[Capacitação em Direitos Humanos, Gênero, Raça e Etnia; e em Depoimento Especial" - 0148945-13.2024.8.16.6000]]</f>
        <v>0</v>
      </c>
      <c r="H827">
        <f>Tabela3[[#This Row],[Justiça Restaurativa - 0148919-15.2024.8.16.6000]]</f>
        <v>0</v>
      </c>
      <c r="I827">
        <f>Tabela3[[#This Row],[Capacitação de Facilitadores 0148959-94.2024.8.16.6000]]</f>
        <v>0</v>
      </c>
      <c r="J827">
        <f>Tabela3[[#This Row],[Acessibilidade e Inclusão - 0148938-21.2024.8.16.6000]]</f>
        <v>0</v>
      </c>
      <c r="K827">
        <f>Tabela3[[#This Row],[Política de Prevenção e Enfrentamento do Assédio Moral, do Assédio Sexual e da Discriminação.0148908-83.2024.8.16.6000]]</f>
        <v>0</v>
      </c>
      <c r="L827">
        <f>Tabela3[[#This Row],[SOCIOAMBIENTAL]]</f>
        <v>0</v>
      </c>
      <c r="M827">
        <f>Tabela3[[#This Row],[SUSTENTABILIDADE
https://portal.tjpr.jus.br/portletforms/frm.do?idFormulario=7430
0017859-16.2024.8.16.6000]]</f>
        <v>0</v>
      </c>
      <c r="N827">
        <f>Tabela3[[#This Row],[CURSO PARA MAGISTRADOS]]</f>
        <v>0</v>
      </c>
      <c r="O827" t="str">
        <f>Tabela3[[#This Row],[LIVRO DE REGISTRO]]</f>
        <v>1 - LISTA GERAL_2020 A ...</v>
      </c>
      <c r="P827">
        <f>Tabela3[[#This Row],[DATA DO ULTIMO REGISTRO]]</f>
        <v>45131</v>
      </c>
      <c r="Q827">
        <f>Tabela3[[#This Row],[REG DE INSTRUTORES2]]</f>
        <v>0</v>
      </c>
      <c r="R827" t="str">
        <f>Tabela3[[#This Row],[REGISTRO DE INSTRUTORES NO SEI]]</f>
        <v>368-372</v>
      </c>
      <c r="S827">
        <f>Tabela3[[#This Row],[2021]]</f>
        <v>0</v>
      </c>
      <c r="T827">
        <f>Tabela3[[#This Row],[2022]]</f>
        <v>0</v>
      </c>
      <c r="U827" t="e">
        <f>Tabela3[[#This Row],[2023]]</f>
        <v>#VALUE!</v>
      </c>
      <c r="V827">
        <f>Tabela3[[#This Row],[REGISTRO NO SEI/2024]]</f>
        <v>0</v>
      </c>
      <c r="W827">
        <f>Tabela3[[#This Row],[2024]]</f>
        <v>0</v>
      </c>
      <c r="X827">
        <f>Tabela3[[#This Row],[REGISTRO NO SEI/2025]]</f>
        <v>0</v>
      </c>
      <c r="Y827">
        <f>Tabela3[[#This Row],[TOTAL CERTIFICADOS EMITIDOS/2025]]</f>
        <v>0</v>
      </c>
      <c r="Z827">
        <f>Tabela3[[#This Row],[1º trim/2025]]</f>
        <v>0</v>
      </c>
      <c r="AA827">
        <f>Tabela3[[#This Row],[2º trim/2025]]</f>
        <v>0</v>
      </c>
      <c r="AB827">
        <f>Tabela3[[#This Row],[3º trim/2025]]</f>
        <v>0</v>
      </c>
      <c r="AC827">
        <f>Tabela3[[#This Row],[4º trim/2025]]</f>
        <v>0</v>
      </c>
    </row>
    <row r="828" spans="1:29" x14ac:dyDescent="0.25">
      <c r="A828" s="293">
        <f>Tabela3[[#This Row],[MODALIDADE]]</f>
        <v>0</v>
      </c>
      <c r="B828" s="293">
        <f>Tabela3[[#This Row],[ID DA PLANILHA]]</f>
        <v>828</v>
      </c>
      <c r="C828" s="293">
        <f>Tabela3[[#This Row],[ANO]]</f>
        <v>2023</v>
      </c>
      <c r="D828" s="293" t="str">
        <f>Tabela3[[#This Row],[SEI]]</f>
        <v>0032847-76.2023.8.16.6000</v>
      </c>
      <c r="E828" s="294" t="str">
        <f>Tabela3[[#This Row],[NOME DO Curso]]</f>
        <v>12º Encontro Nacional de Preparação On-line para Pretendentes à Adoção</v>
      </c>
      <c r="F828" s="294">
        <f>Tabela3[[#This Row],[NENHUMA CLASSIFICAÇÃO COPILOT]]</f>
        <v>0</v>
      </c>
      <c r="G828">
        <f>Tabela3[[#This Row],[Capacitação em Direitos Humanos, Gênero, Raça e Etnia; e em Depoimento Especial" - 0148945-13.2024.8.16.6000]]</f>
        <v>0</v>
      </c>
      <c r="H828">
        <f>Tabela3[[#This Row],[Justiça Restaurativa - 0148919-15.2024.8.16.6000]]</f>
        <v>0</v>
      </c>
      <c r="I828">
        <f>Tabela3[[#This Row],[Capacitação de Facilitadores 0148959-94.2024.8.16.6000]]</f>
        <v>0</v>
      </c>
      <c r="J828">
        <f>Tabela3[[#This Row],[Acessibilidade e Inclusão - 0148938-21.2024.8.16.6000]]</f>
        <v>0</v>
      </c>
      <c r="K828">
        <f>Tabela3[[#This Row],[Política de Prevenção e Enfrentamento do Assédio Moral, do Assédio Sexual e da Discriminação.0148908-83.2024.8.16.6000]]</f>
        <v>0</v>
      </c>
      <c r="L828">
        <f>Tabela3[[#This Row],[SOCIOAMBIENTAL]]</f>
        <v>0</v>
      </c>
      <c r="M828">
        <f>Tabela3[[#This Row],[SUSTENTABILIDADE
https://portal.tjpr.jus.br/portletforms/frm.do?idFormulario=7430
0017859-16.2024.8.16.6000]]</f>
        <v>0</v>
      </c>
      <c r="N828">
        <f>Tabela3[[#This Row],[CURSO PARA MAGISTRADOS]]</f>
        <v>0</v>
      </c>
      <c r="O828" t="str">
        <f>Tabela3[[#This Row],[LIVRO DE REGISTRO]]</f>
        <v>1 - LISTA GERAL_2020 A ...</v>
      </c>
      <c r="P828">
        <f>Tabela3[[#This Row],[DATA DO ULTIMO REGISTRO]]</f>
        <v>45310</v>
      </c>
      <c r="Q828">
        <f>Tabela3[[#This Row],[REG DE INSTRUTORES2]]</f>
        <v>0</v>
      </c>
      <c r="R828" t="str">
        <f>Tabela3[[#This Row],[REGISTRO DE INSTRUTORES NO SEI]]</f>
        <v>373-397</v>
      </c>
      <c r="S828">
        <f>Tabela3[[#This Row],[2021]]</f>
        <v>0</v>
      </c>
      <c r="T828">
        <f>Tabela3[[#This Row],[2022]]</f>
        <v>0</v>
      </c>
      <c r="U828" t="e">
        <f>Tabela3[[#This Row],[2023]]</f>
        <v>#VALUE!</v>
      </c>
      <c r="V828">
        <f>Tabela3[[#This Row],[REGISTRO NO SEI/2024]]</f>
        <v>0</v>
      </c>
      <c r="W828">
        <f>Tabela3[[#This Row],[2024]]</f>
        <v>0</v>
      </c>
      <c r="X828">
        <f>Tabela3[[#This Row],[REGISTRO NO SEI/2025]]</f>
        <v>0</v>
      </c>
      <c r="Y828">
        <f>Tabela3[[#This Row],[TOTAL CERTIFICADOS EMITIDOS/2025]]</f>
        <v>0</v>
      </c>
      <c r="Z828">
        <f>Tabela3[[#This Row],[1º trim/2025]]</f>
        <v>0</v>
      </c>
      <c r="AA828">
        <f>Tabela3[[#This Row],[2º trim/2025]]</f>
        <v>0</v>
      </c>
      <c r="AB828">
        <f>Tabela3[[#This Row],[3º trim/2025]]</f>
        <v>0</v>
      </c>
      <c r="AC828">
        <f>Tabela3[[#This Row],[4º trim/2025]]</f>
        <v>0</v>
      </c>
    </row>
    <row r="829" spans="1:29" ht="30" x14ac:dyDescent="0.25">
      <c r="A829" s="293">
        <f>Tabela3[[#This Row],[MODALIDADE]]</f>
        <v>0</v>
      </c>
      <c r="B829" s="293">
        <f>Tabela3[[#This Row],[ID DA PLANILHA]]</f>
        <v>829</v>
      </c>
      <c r="C829" s="293">
        <f>Tabela3[[#This Row],[ANO]]</f>
        <v>2023</v>
      </c>
      <c r="D829" s="293" t="str">
        <f>Tabela3[[#This Row],[SEI]]</f>
        <v>0032847-76.2023.8.16.6000</v>
      </c>
      <c r="E829" s="294" t="str">
        <f>Tabela3[[#This Row],[NOME DO Curso]]</f>
        <v>Encontros Preparatórios para a 12ª Edição do Encontro para Pretendentes à Adoção</v>
      </c>
      <c r="F829" s="294">
        <f>Tabela3[[#This Row],[NENHUMA CLASSIFICAÇÃO COPILOT]]</f>
        <v>0</v>
      </c>
      <c r="G829">
        <f>Tabela3[[#This Row],[Capacitação em Direitos Humanos, Gênero, Raça e Etnia; e em Depoimento Especial" - 0148945-13.2024.8.16.6000]]</f>
        <v>0</v>
      </c>
      <c r="H829">
        <f>Tabela3[[#This Row],[Justiça Restaurativa - 0148919-15.2024.8.16.6000]]</f>
        <v>0</v>
      </c>
      <c r="I829">
        <f>Tabela3[[#This Row],[Capacitação de Facilitadores 0148959-94.2024.8.16.6000]]</f>
        <v>0</v>
      </c>
      <c r="J829">
        <f>Tabela3[[#This Row],[Acessibilidade e Inclusão - 0148938-21.2024.8.16.6000]]</f>
        <v>0</v>
      </c>
      <c r="K829">
        <f>Tabela3[[#This Row],[Política de Prevenção e Enfrentamento do Assédio Moral, do Assédio Sexual e da Discriminação.0148908-83.2024.8.16.6000]]</f>
        <v>0</v>
      </c>
      <c r="L829">
        <f>Tabela3[[#This Row],[SOCIOAMBIENTAL]]</f>
        <v>0</v>
      </c>
      <c r="M829">
        <f>Tabela3[[#This Row],[SUSTENTABILIDADE
https://portal.tjpr.jus.br/portletforms/frm.do?idFormulario=7430
0017859-16.2024.8.16.6000]]</f>
        <v>0</v>
      </c>
      <c r="N829">
        <f>Tabela3[[#This Row],[CURSO PARA MAGISTRADOS]]</f>
        <v>0</v>
      </c>
      <c r="O829">
        <f>Tabela3[[#This Row],[LIVRO DE REGISTRO]]</f>
        <v>0</v>
      </c>
      <c r="P829">
        <f>Tabela3[[#This Row],[DATA DO ULTIMO REGISTRO]]</f>
        <v>45514</v>
      </c>
      <c r="Q829">
        <f>Tabela3[[#This Row],[REG DE INSTRUTORES2]]</f>
        <v>0</v>
      </c>
      <c r="R829">
        <f>Tabela3[[#This Row],[REGISTRO DE INSTRUTORES NO SEI]]</f>
        <v>0</v>
      </c>
      <c r="S829">
        <f>Tabela3[[#This Row],[2021]]</f>
        <v>0</v>
      </c>
      <c r="T829">
        <f>Tabela3[[#This Row],[2022]]</f>
        <v>0</v>
      </c>
      <c r="U829">
        <f>Tabela3[[#This Row],[2023]]</f>
        <v>0</v>
      </c>
      <c r="V829">
        <f>Tabela3[[#This Row],[REGISTRO NO SEI/2024]]</f>
        <v>0</v>
      </c>
      <c r="W829">
        <f>Tabela3[[#This Row],[2024]]</f>
        <v>0</v>
      </c>
      <c r="X829">
        <f>Tabela3[[#This Row],[REGISTRO NO SEI/2025]]</f>
        <v>0</v>
      </c>
      <c r="Y829">
        <f>Tabela3[[#This Row],[TOTAL CERTIFICADOS EMITIDOS/2025]]</f>
        <v>0</v>
      </c>
      <c r="Z829">
        <f>Tabela3[[#This Row],[1º trim/2025]]</f>
        <v>0</v>
      </c>
      <c r="AA829">
        <f>Tabela3[[#This Row],[2º trim/2025]]</f>
        <v>0</v>
      </c>
      <c r="AB829">
        <f>Tabela3[[#This Row],[3º trim/2025]]</f>
        <v>0</v>
      </c>
      <c r="AC829">
        <f>Tabela3[[#This Row],[4º trim/2025]]</f>
        <v>0</v>
      </c>
    </row>
    <row r="830" spans="1:29" x14ac:dyDescent="0.25">
      <c r="A830" s="293">
        <f>Tabela3[[#This Row],[MODALIDADE]]</f>
        <v>0</v>
      </c>
      <c r="B830" s="293">
        <f>Tabela3[[#This Row],[ID DA PLANILHA]]</f>
        <v>830</v>
      </c>
      <c r="C830" s="293">
        <f>Tabela3[[#This Row],[ANO]]</f>
        <v>2023</v>
      </c>
      <c r="D830" s="293" t="str">
        <f>Tabela3[[#This Row],[SEI]]</f>
        <v>0035116-88.2023.8.16.6000</v>
      </c>
      <c r="E830" s="294" t="str">
        <f>Tabela3[[#This Row],[NOME DO Curso]]</f>
        <v>Curso Prático de Brigadistas - bandeirantes</v>
      </c>
      <c r="F830" s="294">
        <f>Tabela3[[#This Row],[NENHUMA CLASSIFICAÇÃO COPILOT]]</f>
        <v>0</v>
      </c>
      <c r="G830">
        <f>Tabela3[[#This Row],[Capacitação em Direitos Humanos, Gênero, Raça e Etnia; e em Depoimento Especial" - 0148945-13.2024.8.16.6000]]</f>
        <v>0</v>
      </c>
      <c r="H830">
        <f>Tabela3[[#This Row],[Justiça Restaurativa - 0148919-15.2024.8.16.6000]]</f>
        <v>0</v>
      </c>
      <c r="I830">
        <f>Tabela3[[#This Row],[Capacitação de Facilitadores 0148959-94.2024.8.16.6000]]</f>
        <v>0</v>
      </c>
      <c r="J830">
        <f>Tabela3[[#This Row],[Acessibilidade e Inclusão - 0148938-21.2024.8.16.6000]]</f>
        <v>0</v>
      </c>
      <c r="K830">
        <f>Tabela3[[#This Row],[Política de Prevenção e Enfrentamento do Assédio Moral, do Assédio Sexual e da Discriminação.0148908-83.2024.8.16.6000]]</f>
        <v>0</v>
      </c>
      <c r="L830">
        <f>Tabela3[[#This Row],[SOCIOAMBIENTAL]]</f>
        <v>0</v>
      </c>
      <c r="M830">
        <f>Tabela3[[#This Row],[SUSTENTABILIDADE
https://portal.tjpr.jus.br/portletforms/frm.do?idFormulario=7430
0017859-16.2024.8.16.6000]]</f>
        <v>0</v>
      </c>
      <c r="N830">
        <f>Tabela3[[#This Row],[CURSO PARA MAGISTRADOS]]</f>
        <v>0</v>
      </c>
      <c r="O830" t="str">
        <f>Tabela3[[#This Row],[LIVRO DE REGISTRO]]</f>
        <v>1 - LISTA GERAL_2020 A ...</v>
      </c>
      <c r="P830">
        <f>Tabela3[[#This Row],[DATA DO ULTIMO REGISTRO]]</f>
        <v>45021</v>
      </c>
      <c r="Q830">
        <f>Tabela3[[#This Row],[REG DE INSTRUTORES2]]</f>
        <v>0</v>
      </c>
      <c r="R830">
        <f>Tabela3[[#This Row],[REGISTRO DE INSTRUTORES NO SEI]]</f>
        <v>0</v>
      </c>
      <c r="S830">
        <f>Tabela3[[#This Row],[2021]]</f>
        <v>0</v>
      </c>
      <c r="T830">
        <f>Tabela3[[#This Row],[2022]]</f>
        <v>0</v>
      </c>
      <c r="U830" t="e">
        <f>Tabela3[[#This Row],[2023]]</f>
        <v>#VALUE!</v>
      </c>
      <c r="V830">
        <f>Tabela3[[#This Row],[REGISTRO NO SEI/2024]]</f>
        <v>0</v>
      </c>
      <c r="W830">
        <f>Tabela3[[#This Row],[2024]]</f>
        <v>0</v>
      </c>
      <c r="X830">
        <f>Tabela3[[#This Row],[REGISTRO NO SEI/2025]]</f>
        <v>0</v>
      </c>
      <c r="Y830">
        <f>Tabela3[[#This Row],[TOTAL CERTIFICADOS EMITIDOS/2025]]</f>
        <v>0</v>
      </c>
      <c r="Z830">
        <f>Tabela3[[#This Row],[1º trim/2025]]</f>
        <v>0</v>
      </c>
      <c r="AA830">
        <f>Tabela3[[#This Row],[2º trim/2025]]</f>
        <v>0</v>
      </c>
      <c r="AB830">
        <f>Tabela3[[#This Row],[3º trim/2025]]</f>
        <v>0</v>
      </c>
      <c r="AC830">
        <f>Tabela3[[#This Row],[4º trim/2025]]</f>
        <v>0</v>
      </c>
    </row>
    <row r="831" spans="1:29" x14ac:dyDescent="0.25">
      <c r="A831" s="293">
        <f>Tabela3[[#This Row],[MODALIDADE]]</f>
        <v>0</v>
      </c>
      <c r="B831" s="293">
        <f>Tabela3[[#This Row],[ID DA PLANILHA]]</f>
        <v>831</v>
      </c>
      <c r="C831" s="293">
        <f>Tabela3[[#This Row],[ANO]]</f>
        <v>2023</v>
      </c>
      <c r="D831" s="293" t="str">
        <f>Tabela3[[#This Row],[SEI]]</f>
        <v>0035884-14.2023.8.16.6000</v>
      </c>
      <c r="E831" s="294" t="str">
        <f>Tabela3[[#This Row],[NOME DO Curso]]</f>
        <v>FACIL - Formação de laboratoristas</v>
      </c>
      <c r="F831" s="294">
        <f>Tabela3[[#This Row],[NENHUMA CLASSIFICAÇÃO COPILOT]]</f>
        <v>0</v>
      </c>
      <c r="G831">
        <f>Tabela3[[#This Row],[Capacitação em Direitos Humanos, Gênero, Raça e Etnia; e em Depoimento Especial" - 0148945-13.2024.8.16.6000]]</f>
        <v>0</v>
      </c>
      <c r="H831">
        <f>Tabela3[[#This Row],[Justiça Restaurativa - 0148919-15.2024.8.16.6000]]</f>
        <v>0</v>
      </c>
      <c r="I831">
        <f>Tabela3[[#This Row],[Capacitação de Facilitadores 0148959-94.2024.8.16.6000]]</f>
        <v>0</v>
      </c>
      <c r="J831">
        <f>Tabela3[[#This Row],[Acessibilidade e Inclusão - 0148938-21.2024.8.16.6000]]</f>
        <v>0</v>
      </c>
      <c r="K831">
        <f>Tabela3[[#This Row],[Política de Prevenção e Enfrentamento do Assédio Moral, do Assédio Sexual e da Discriminação.0148908-83.2024.8.16.6000]]</f>
        <v>0</v>
      </c>
      <c r="L831">
        <f>Tabela3[[#This Row],[SOCIOAMBIENTAL]]</f>
        <v>0</v>
      </c>
      <c r="M831">
        <f>Tabela3[[#This Row],[SUSTENTABILIDADE
https://portal.tjpr.jus.br/portletforms/frm.do?idFormulario=7430
0017859-16.2024.8.16.6000]]</f>
        <v>0</v>
      </c>
      <c r="N831">
        <f>Tabela3[[#This Row],[CURSO PARA MAGISTRADOS]]</f>
        <v>0</v>
      </c>
      <c r="O831" t="str">
        <f>Tabela3[[#This Row],[LIVRO DE REGISTRO]]</f>
        <v>2 - IN COMPANY</v>
      </c>
      <c r="P831">
        <f>Tabela3[[#This Row],[DATA DO ULTIMO REGISTRO]]</f>
        <v>45135</v>
      </c>
      <c r="Q831">
        <f>Tabela3[[#This Row],[REG DE INSTRUTORES2]]</f>
        <v>0</v>
      </c>
      <c r="R831">
        <f>Tabela3[[#This Row],[REGISTRO DE INSTRUTORES NO SEI]]</f>
        <v>0</v>
      </c>
      <c r="S831">
        <f>Tabela3[[#This Row],[2021]]</f>
        <v>0</v>
      </c>
      <c r="T831">
        <f>Tabela3[[#This Row],[2022]]</f>
        <v>0</v>
      </c>
      <c r="U831" t="e">
        <f>Tabela3[[#This Row],[2023]]</f>
        <v>#VALUE!</v>
      </c>
      <c r="V831">
        <f>Tabela3[[#This Row],[REGISTRO NO SEI/2024]]</f>
        <v>0</v>
      </c>
      <c r="W831">
        <f>Tabela3[[#This Row],[2024]]</f>
        <v>0</v>
      </c>
      <c r="X831">
        <f>Tabela3[[#This Row],[REGISTRO NO SEI/2025]]</f>
        <v>0</v>
      </c>
      <c r="Y831">
        <f>Tabela3[[#This Row],[TOTAL CERTIFICADOS EMITIDOS/2025]]</f>
        <v>0</v>
      </c>
      <c r="Z831">
        <f>Tabela3[[#This Row],[1º trim/2025]]</f>
        <v>0</v>
      </c>
      <c r="AA831">
        <f>Tabela3[[#This Row],[2º trim/2025]]</f>
        <v>0</v>
      </c>
      <c r="AB831">
        <f>Tabela3[[#This Row],[3º trim/2025]]</f>
        <v>0</v>
      </c>
      <c r="AC831">
        <f>Tabela3[[#This Row],[4º trim/2025]]</f>
        <v>0</v>
      </c>
    </row>
    <row r="832" spans="1:29" ht="30" x14ac:dyDescent="0.25">
      <c r="A832" s="293">
        <f>Tabela3[[#This Row],[MODALIDADE]]</f>
        <v>0</v>
      </c>
      <c r="B832" s="293">
        <f>Tabela3[[#This Row],[ID DA PLANILHA]]</f>
        <v>832</v>
      </c>
      <c r="C832" s="293">
        <f>Tabela3[[#This Row],[ANO]]</f>
        <v>2023</v>
      </c>
      <c r="D832" s="293" t="str">
        <f>Tabela3[[#This Row],[SEI]]</f>
        <v>0036843-82.2023.8.16.6000</v>
      </c>
      <c r="E832" s="294" t="str">
        <f>Tabela3[[#This Row],[NOME DO Curso]]</f>
        <v>Palestra e Lançamento do Livro Economia - Conceitos Introdutórios para Juristas</v>
      </c>
      <c r="F832" s="294">
        <f>Tabela3[[#This Row],[NENHUMA CLASSIFICAÇÃO COPILOT]]</f>
        <v>0</v>
      </c>
      <c r="G832">
        <f>Tabela3[[#This Row],[Capacitação em Direitos Humanos, Gênero, Raça e Etnia; e em Depoimento Especial" - 0148945-13.2024.8.16.6000]]</f>
        <v>0</v>
      </c>
      <c r="H832">
        <f>Tabela3[[#This Row],[Justiça Restaurativa - 0148919-15.2024.8.16.6000]]</f>
        <v>0</v>
      </c>
      <c r="I832">
        <f>Tabela3[[#This Row],[Capacitação de Facilitadores 0148959-94.2024.8.16.6000]]</f>
        <v>0</v>
      </c>
      <c r="J832">
        <f>Tabela3[[#This Row],[Acessibilidade e Inclusão - 0148938-21.2024.8.16.6000]]</f>
        <v>0</v>
      </c>
      <c r="K832">
        <f>Tabela3[[#This Row],[Política de Prevenção e Enfrentamento do Assédio Moral, do Assédio Sexual e da Discriminação.0148908-83.2024.8.16.6000]]</f>
        <v>0</v>
      </c>
      <c r="L832">
        <f>Tabela3[[#This Row],[SOCIOAMBIENTAL]]</f>
        <v>0</v>
      </c>
      <c r="M832">
        <f>Tabela3[[#This Row],[SUSTENTABILIDADE
https://portal.tjpr.jus.br/portletforms/frm.do?idFormulario=7430
0017859-16.2024.8.16.6000]]</f>
        <v>0</v>
      </c>
      <c r="N832">
        <f>Tabela3[[#This Row],[CURSO PARA MAGISTRADOS]]</f>
        <v>0</v>
      </c>
      <c r="O832">
        <f>Tabela3[[#This Row],[LIVRO DE REGISTRO]]</f>
        <v>0</v>
      </c>
      <c r="P832">
        <f>Tabela3[[#This Row],[DATA DO ULTIMO REGISTRO]]</f>
        <v>45174</v>
      </c>
      <c r="Q832">
        <f>Tabela3[[#This Row],[REG DE INSTRUTORES2]]</f>
        <v>0</v>
      </c>
      <c r="R832">
        <f>Tabela3[[#This Row],[REGISTRO DE INSTRUTORES NO SEI]]</f>
        <v>0</v>
      </c>
      <c r="S832">
        <f>Tabela3[[#This Row],[2021]]</f>
        <v>0</v>
      </c>
      <c r="T832">
        <f>Tabela3[[#This Row],[2022]]</f>
        <v>0</v>
      </c>
      <c r="U832">
        <f>Tabela3[[#This Row],[2023]]</f>
        <v>0</v>
      </c>
      <c r="V832">
        <f>Tabela3[[#This Row],[REGISTRO NO SEI/2024]]</f>
        <v>0</v>
      </c>
      <c r="W832">
        <f>Tabela3[[#This Row],[2024]]</f>
        <v>0</v>
      </c>
      <c r="X832">
        <f>Tabela3[[#This Row],[REGISTRO NO SEI/2025]]</f>
        <v>0</v>
      </c>
      <c r="Y832">
        <f>Tabela3[[#This Row],[TOTAL CERTIFICADOS EMITIDOS/2025]]</f>
        <v>0</v>
      </c>
      <c r="Z832">
        <f>Tabela3[[#This Row],[1º trim/2025]]</f>
        <v>0</v>
      </c>
      <c r="AA832">
        <f>Tabela3[[#This Row],[2º trim/2025]]</f>
        <v>0</v>
      </c>
      <c r="AB832">
        <f>Tabela3[[#This Row],[3º trim/2025]]</f>
        <v>0</v>
      </c>
      <c r="AC832">
        <f>Tabela3[[#This Row],[4º trim/2025]]</f>
        <v>0</v>
      </c>
    </row>
    <row r="833" spans="1:29" ht="30" x14ac:dyDescent="0.25">
      <c r="A833" s="293">
        <f>Tabela3[[#This Row],[MODALIDADE]]</f>
        <v>0</v>
      </c>
      <c r="B833" s="293">
        <f>Tabela3[[#This Row],[ID DA PLANILHA]]</f>
        <v>833</v>
      </c>
      <c r="C833" s="293">
        <f>Tabela3[[#This Row],[ANO]]</f>
        <v>2023</v>
      </c>
      <c r="D833" s="293" t="str">
        <f>Tabela3[[#This Row],[SEI]]</f>
        <v>0036843-82.2023.8.16.6000</v>
      </c>
      <c r="E833" s="294" t="str">
        <f>Tabela3[[#This Row],[NOME DO Curso]]</f>
        <v>Seminário: Tratamento do superendividamento: concretização da Lei 14.181/21</v>
      </c>
      <c r="F833" s="294">
        <f>Tabela3[[#This Row],[NENHUMA CLASSIFICAÇÃO COPILOT]]</f>
        <v>0</v>
      </c>
      <c r="G833">
        <f>Tabela3[[#This Row],[Capacitação em Direitos Humanos, Gênero, Raça e Etnia; e em Depoimento Especial" - 0148945-13.2024.8.16.6000]]</f>
        <v>0</v>
      </c>
      <c r="H833">
        <f>Tabela3[[#This Row],[Justiça Restaurativa - 0148919-15.2024.8.16.6000]]</f>
        <v>0</v>
      </c>
      <c r="I833">
        <f>Tabela3[[#This Row],[Capacitação de Facilitadores 0148959-94.2024.8.16.6000]]</f>
        <v>0</v>
      </c>
      <c r="J833">
        <f>Tabela3[[#This Row],[Acessibilidade e Inclusão - 0148938-21.2024.8.16.6000]]</f>
        <v>0</v>
      </c>
      <c r="K833">
        <f>Tabela3[[#This Row],[Política de Prevenção e Enfrentamento do Assédio Moral, do Assédio Sexual e da Discriminação.0148908-83.2024.8.16.6000]]</f>
        <v>0</v>
      </c>
      <c r="L833">
        <f>Tabela3[[#This Row],[SOCIOAMBIENTAL]]</f>
        <v>0</v>
      </c>
      <c r="M833">
        <f>Tabela3[[#This Row],[SUSTENTABILIDADE
https://portal.tjpr.jus.br/portletforms/frm.do?idFormulario=7430
0017859-16.2024.8.16.6000]]</f>
        <v>0</v>
      </c>
      <c r="N833">
        <f>Tabela3[[#This Row],[CURSO PARA MAGISTRADOS]]</f>
        <v>0</v>
      </c>
      <c r="O833" t="str">
        <f>Tabela3[[#This Row],[LIVRO DE REGISTRO]]</f>
        <v>1 - LISTA GERAL_2020 A ...</v>
      </c>
      <c r="P833">
        <f>Tabela3[[#This Row],[DATA DO ULTIMO REGISTRO]]</f>
        <v>45128</v>
      </c>
      <c r="Q833">
        <f>Tabela3[[#This Row],[REG DE INSTRUTORES2]]</f>
        <v>0</v>
      </c>
      <c r="R833" t="str">
        <f>Tabela3[[#This Row],[REGISTRO DE INSTRUTORES NO SEI]]</f>
        <v>345-356</v>
      </c>
      <c r="S833">
        <f>Tabela3[[#This Row],[2021]]</f>
        <v>0</v>
      </c>
      <c r="T833">
        <f>Tabela3[[#This Row],[2022]]</f>
        <v>0</v>
      </c>
      <c r="U833" t="e">
        <f>Tabela3[[#This Row],[2023]]</f>
        <v>#VALUE!</v>
      </c>
      <c r="V833">
        <f>Tabela3[[#This Row],[REGISTRO NO SEI/2024]]</f>
        <v>0</v>
      </c>
      <c r="W833">
        <f>Tabela3[[#This Row],[2024]]</f>
        <v>0</v>
      </c>
      <c r="X833">
        <f>Tabela3[[#This Row],[REGISTRO NO SEI/2025]]</f>
        <v>0</v>
      </c>
      <c r="Y833">
        <f>Tabela3[[#This Row],[TOTAL CERTIFICADOS EMITIDOS/2025]]</f>
        <v>0</v>
      </c>
      <c r="Z833">
        <f>Tabela3[[#This Row],[1º trim/2025]]</f>
        <v>0</v>
      </c>
      <c r="AA833">
        <f>Tabela3[[#This Row],[2º trim/2025]]</f>
        <v>0</v>
      </c>
      <c r="AB833">
        <f>Tabela3[[#This Row],[3º trim/2025]]</f>
        <v>0</v>
      </c>
      <c r="AC833">
        <f>Tabela3[[#This Row],[4º trim/2025]]</f>
        <v>0</v>
      </c>
    </row>
    <row r="834" spans="1:29" x14ac:dyDescent="0.25">
      <c r="A834" s="293">
        <f>Tabela3[[#This Row],[MODALIDADE]]</f>
        <v>0</v>
      </c>
      <c r="B834" s="293">
        <f>Tabela3[[#This Row],[ID DA PLANILHA]]</f>
        <v>834</v>
      </c>
      <c r="C834" s="293">
        <f>Tabela3[[#This Row],[ANO]]</f>
        <v>2023</v>
      </c>
      <c r="D834" s="293" t="str">
        <f>Tabela3[[#This Row],[SEI]]</f>
        <v>0037405-91.2023.8.16.6000</v>
      </c>
      <c r="E834" s="294" t="str">
        <f>Tabela3[[#This Row],[NOME DO Curso]]</f>
        <v>Depoimento Especial de Crianças e Adolescentes</v>
      </c>
      <c r="F834" s="294">
        <f>Tabela3[[#This Row],[NENHUMA CLASSIFICAÇÃO COPILOT]]</f>
        <v>0</v>
      </c>
      <c r="G834" t="str">
        <f>Tabela3[[#This Row],[Capacitação em Direitos Humanos, Gênero, Raça e Etnia; e em Depoimento Especial" - 0148945-13.2024.8.16.6000]]</f>
        <v>Depoimento especial</v>
      </c>
      <c r="H834">
        <f>Tabela3[[#This Row],[Justiça Restaurativa - 0148919-15.2024.8.16.6000]]</f>
        <v>0</v>
      </c>
      <c r="I834">
        <f>Tabela3[[#This Row],[Capacitação de Facilitadores 0148959-94.2024.8.16.6000]]</f>
        <v>0</v>
      </c>
      <c r="J834">
        <f>Tabela3[[#This Row],[Acessibilidade e Inclusão - 0148938-21.2024.8.16.6000]]</f>
        <v>0</v>
      </c>
      <c r="K834">
        <f>Tabela3[[#This Row],[Política de Prevenção e Enfrentamento do Assédio Moral, do Assédio Sexual e da Discriminação.0148908-83.2024.8.16.6000]]</f>
        <v>0</v>
      </c>
      <c r="L834">
        <f>Tabela3[[#This Row],[SOCIOAMBIENTAL]]</f>
        <v>0</v>
      </c>
      <c r="M834">
        <f>Tabela3[[#This Row],[SUSTENTABILIDADE
https://portal.tjpr.jus.br/portletforms/frm.do?idFormulario=7430
0017859-16.2024.8.16.6000]]</f>
        <v>0</v>
      </c>
      <c r="N834">
        <f>Tabela3[[#This Row],[CURSO PARA MAGISTRADOS]]</f>
        <v>0</v>
      </c>
      <c r="O834" t="str">
        <f>Tabela3[[#This Row],[LIVRO DE REGISTRO]]</f>
        <v>1 - LISTA GERAL_2020 A ...</v>
      </c>
      <c r="P834">
        <f>Tabela3[[#This Row],[DATA DO ULTIMO REGISTRO]]</f>
        <v>45128</v>
      </c>
      <c r="Q834">
        <f>Tabela3[[#This Row],[REG DE INSTRUTORES2]]</f>
        <v>0</v>
      </c>
      <c r="R834" t="str">
        <f>Tabela3[[#This Row],[REGISTRO DE INSTRUTORES NO SEI]]</f>
        <v>357- 362</v>
      </c>
      <c r="S834">
        <f>Tabela3[[#This Row],[2021]]</f>
        <v>0</v>
      </c>
      <c r="T834">
        <f>Tabela3[[#This Row],[2022]]</f>
        <v>0</v>
      </c>
      <c r="U834" t="e">
        <f>Tabela3[[#This Row],[2023]]</f>
        <v>#VALUE!</v>
      </c>
      <c r="V834">
        <f>Tabela3[[#This Row],[REGISTRO NO SEI/2024]]</f>
        <v>0</v>
      </c>
      <c r="W834">
        <f>Tabela3[[#This Row],[2024]]</f>
        <v>0</v>
      </c>
      <c r="X834">
        <f>Tabela3[[#This Row],[REGISTRO NO SEI/2025]]</f>
        <v>0</v>
      </c>
      <c r="Y834">
        <f>Tabela3[[#This Row],[TOTAL CERTIFICADOS EMITIDOS/2025]]</f>
        <v>0</v>
      </c>
      <c r="Z834">
        <f>Tabela3[[#This Row],[1º trim/2025]]</f>
        <v>0</v>
      </c>
      <c r="AA834">
        <f>Tabela3[[#This Row],[2º trim/2025]]</f>
        <v>0</v>
      </c>
      <c r="AB834">
        <f>Tabela3[[#This Row],[3º trim/2025]]</f>
        <v>0</v>
      </c>
      <c r="AC834">
        <f>Tabela3[[#This Row],[4º trim/2025]]</f>
        <v>0</v>
      </c>
    </row>
    <row r="835" spans="1:29" x14ac:dyDescent="0.25">
      <c r="A835" s="293">
        <f>Tabela3[[#This Row],[MODALIDADE]]</f>
        <v>0</v>
      </c>
      <c r="B835" s="293">
        <f>Tabela3[[#This Row],[ID DA PLANILHA]]</f>
        <v>835</v>
      </c>
      <c r="C835" s="293">
        <f>Tabela3[[#This Row],[ANO]]</f>
        <v>2023</v>
      </c>
      <c r="D835" s="293" t="str">
        <f>Tabela3[[#This Row],[SEI]]</f>
        <v>0038012-07.2023.8.16.6000</v>
      </c>
      <c r="E835" s="294" t="str">
        <f>Tabela3[[#This Row],[NOME DO Curso]]</f>
        <v>Câncer de Cólon - Prevenção</v>
      </c>
      <c r="F835" s="294">
        <f>Tabela3[[#This Row],[NENHUMA CLASSIFICAÇÃO COPILOT]]</f>
        <v>0</v>
      </c>
      <c r="G835">
        <f>Tabela3[[#This Row],[Capacitação em Direitos Humanos, Gênero, Raça e Etnia; e em Depoimento Especial" - 0148945-13.2024.8.16.6000]]</f>
        <v>0</v>
      </c>
      <c r="H835">
        <f>Tabela3[[#This Row],[Justiça Restaurativa - 0148919-15.2024.8.16.6000]]</f>
        <v>0</v>
      </c>
      <c r="I835">
        <f>Tabela3[[#This Row],[Capacitação de Facilitadores 0148959-94.2024.8.16.6000]]</f>
        <v>0</v>
      </c>
      <c r="J835">
        <f>Tabela3[[#This Row],[Acessibilidade e Inclusão - 0148938-21.2024.8.16.6000]]</f>
        <v>0</v>
      </c>
      <c r="K835">
        <f>Tabela3[[#This Row],[Política de Prevenção e Enfrentamento do Assédio Moral, do Assédio Sexual e da Discriminação.0148908-83.2024.8.16.6000]]</f>
        <v>0</v>
      </c>
      <c r="L835">
        <f>Tabela3[[#This Row],[SOCIOAMBIENTAL]]</f>
        <v>0</v>
      </c>
      <c r="M835">
        <f>Tabela3[[#This Row],[SUSTENTABILIDADE
https://portal.tjpr.jus.br/portletforms/frm.do?idFormulario=7430
0017859-16.2024.8.16.6000]]</f>
        <v>0</v>
      </c>
      <c r="N835">
        <f>Tabela3[[#This Row],[CURSO PARA MAGISTRADOS]]</f>
        <v>0</v>
      </c>
      <c r="O835" t="str">
        <f>Tabela3[[#This Row],[LIVRO DE REGISTRO]]</f>
        <v>1 - LISTA GERAL_2020 A ...</v>
      </c>
      <c r="P835">
        <f>Tabela3[[#This Row],[DATA DO ULTIMO REGISTRO]]</f>
        <v>45015</v>
      </c>
      <c r="Q835">
        <f>Tabela3[[#This Row],[REG DE INSTRUTORES2]]</f>
        <v>0</v>
      </c>
      <c r="R835" t="str">
        <f>Tabela3[[#This Row],[REGISTRO DE INSTRUTORES NO SEI]]</f>
        <v>não tem</v>
      </c>
      <c r="S835">
        <f>Tabela3[[#This Row],[2021]]</f>
        <v>0</v>
      </c>
      <c r="T835">
        <f>Tabela3[[#This Row],[2022]]</f>
        <v>0</v>
      </c>
      <c r="U835" t="e">
        <f>Tabela3[[#This Row],[2023]]</f>
        <v>#VALUE!</v>
      </c>
      <c r="V835">
        <f>Tabela3[[#This Row],[REGISTRO NO SEI/2024]]</f>
        <v>0</v>
      </c>
      <c r="W835">
        <f>Tabela3[[#This Row],[2024]]</f>
        <v>0</v>
      </c>
      <c r="X835">
        <f>Tabela3[[#This Row],[REGISTRO NO SEI/2025]]</f>
        <v>0</v>
      </c>
      <c r="Y835">
        <f>Tabela3[[#This Row],[TOTAL CERTIFICADOS EMITIDOS/2025]]</f>
        <v>0</v>
      </c>
      <c r="Z835">
        <f>Tabela3[[#This Row],[1º trim/2025]]</f>
        <v>0</v>
      </c>
      <c r="AA835">
        <f>Tabela3[[#This Row],[2º trim/2025]]</f>
        <v>0</v>
      </c>
      <c r="AB835">
        <f>Tabela3[[#This Row],[3º trim/2025]]</f>
        <v>0</v>
      </c>
      <c r="AC835">
        <f>Tabela3[[#This Row],[4º trim/2025]]</f>
        <v>0</v>
      </c>
    </row>
    <row r="836" spans="1:29" x14ac:dyDescent="0.25">
      <c r="A836" s="293">
        <f>Tabela3[[#This Row],[MODALIDADE]]</f>
        <v>0</v>
      </c>
      <c r="B836" s="293">
        <f>Tabela3[[#This Row],[ID DA PLANILHA]]</f>
        <v>836</v>
      </c>
      <c r="C836" s="293">
        <f>Tabela3[[#This Row],[ANO]]</f>
        <v>2023</v>
      </c>
      <c r="D836" s="293" t="str">
        <f>Tabela3[[#This Row],[SEI]]</f>
        <v>0039107-72.2023.8.16.6000</v>
      </c>
      <c r="E836" s="294" t="str">
        <f>Tabela3[[#This Row],[NOME DO Curso]]</f>
        <v>evento "Palestra sobre Precatórios na Justiça Estadual: regras e perspectivas</v>
      </c>
      <c r="F836" s="294">
        <f>Tabela3[[#This Row],[NENHUMA CLASSIFICAÇÃO COPILOT]]</f>
        <v>0</v>
      </c>
      <c r="G836">
        <f>Tabela3[[#This Row],[Capacitação em Direitos Humanos, Gênero, Raça e Etnia; e em Depoimento Especial" - 0148945-13.2024.8.16.6000]]</f>
        <v>0</v>
      </c>
      <c r="H836">
        <f>Tabela3[[#This Row],[Justiça Restaurativa - 0148919-15.2024.8.16.6000]]</f>
        <v>0</v>
      </c>
      <c r="I836">
        <f>Tabela3[[#This Row],[Capacitação de Facilitadores 0148959-94.2024.8.16.6000]]</f>
        <v>0</v>
      </c>
      <c r="J836">
        <f>Tabela3[[#This Row],[Acessibilidade e Inclusão - 0148938-21.2024.8.16.6000]]</f>
        <v>0</v>
      </c>
      <c r="K836">
        <f>Tabela3[[#This Row],[Política de Prevenção e Enfrentamento do Assédio Moral, do Assédio Sexual e da Discriminação.0148908-83.2024.8.16.6000]]</f>
        <v>0</v>
      </c>
      <c r="L836">
        <f>Tabela3[[#This Row],[SOCIOAMBIENTAL]]</f>
        <v>0</v>
      </c>
      <c r="M836">
        <f>Tabela3[[#This Row],[SUSTENTABILIDADE
https://portal.tjpr.jus.br/portletforms/frm.do?idFormulario=7430
0017859-16.2024.8.16.6000]]</f>
        <v>0</v>
      </c>
      <c r="N836">
        <f>Tabela3[[#This Row],[CURSO PARA MAGISTRADOS]]</f>
        <v>0</v>
      </c>
      <c r="O836" t="str">
        <f>Tabela3[[#This Row],[LIVRO DE REGISTRO]]</f>
        <v>1 - LISTA GERAL_2020 A ...</v>
      </c>
      <c r="P836">
        <f>Tabela3[[#This Row],[DATA DO ULTIMO REGISTRO]]</f>
        <v>45058</v>
      </c>
      <c r="Q836">
        <f>Tabela3[[#This Row],[REG DE INSTRUTORES2]]</f>
        <v>0</v>
      </c>
      <c r="R836">
        <f>Tabela3[[#This Row],[REGISTRO DE INSTRUTORES NO SEI]]</f>
        <v>0</v>
      </c>
      <c r="S836">
        <f>Tabela3[[#This Row],[2021]]</f>
        <v>0</v>
      </c>
      <c r="T836">
        <f>Tabela3[[#This Row],[2022]]</f>
        <v>0</v>
      </c>
      <c r="U836" t="e">
        <f>Tabela3[[#This Row],[2023]]</f>
        <v>#VALUE!</v>
      </c>
      <c r="V836">
        <f>Tabela3[[#This Row],[REGISTRO NO SEI/2024]]</f>
        <v>0</v>
      </c>
      <c r="W836">
        <f>Tabela3[[#This Row],[2024]]</f>
        <v>0</v>
      </c>
      <c r="X836">
        <f>Tabela3[[#This Row],[REGISTRO NO SEI/2025]]</f>
        <v>0</v>
      </c>
      <c r="Y836">
        <f>Tabela3[[#This Row],[TOTAL CERTIFICADOS EMITIDOS/2025]]</f>
        <v>0</v>
      </c>
      <c r="Z836">
        <f>Tabela3[[#This Row],[1º trim/2025]]</f>
        <v>0</v>
      </c>
      <c r="AA836">
        <f>Tabela3[[#This Row],[2º trim/2025]]</f>
        <v>0</v>
      </c>
      <c r="AB836">
        <f>Tabela3[[#This Row],[3º trim/2025]]</f>
        <v>0</v>
      </c>
      <c r="AC836">
        <f>Tabela3[[#This Row],[4º trim/2025]]</f>
        <v>0</v>
      </c>
    </row>
    <row r="837" spans="1:29" x14ac:dyDescent="0.25">
      <c r="A837" s="293">
        <f>Tabela3[[#This Row],[MODALIDADE]]</f>
        <v>0</v>
      </c>
      <c r="B837" s="293">
        <f>Tabela3[[#This Row],[ID DA PLANILHA]]</f>
        <v>837</v>
      </c>
      <c r="C837" s="293">
        <f>Tabela3[[#This Row],[ANO]]</f>
        <v>2023</v>
      </c>
      <c r="D837" s="293" t="str">
        <f>Tabela3[[#This Row],[SEI]]</f>
        <v>0039385-73.2023.8.16.6000</v>
      </c>
      <c r="E837" s="294" t="str">
        <f>Tabela3[[#This Row],[NOME DO Curso]]</f>
        <v>Curso DE CAPACITAÇÃO EM CONCILIAÇÃO E MEDIAÇÃO JUDICIAL</v>
      </c>
      <c r="F837" s="294">
        <f>Tabela3[[#This Row],[NENHUMA CLASSIFICAÇÃO COPILOT]]</f>
        <v>0</v>
      </c>
      <c r="G837">
        <f>Tabela3[[#This Row],[Capacitação em Direitos Humanos, Gênero, Raça e Etnia; e em Depoimento Especial" - 0148945-13.2024.8.16.6000]]</f>
        <v>0</v>
      </c>
      <c r="H837">
        <f>Tabela3[[#This Row],[Justiça Restaurativa - 0148919-15.2024.8.16.6000]]</f>
        <v>0</v>
      </c>
      <c r="I837">
        <f>Tabela3[[#This Row],[Capacitação de Facilitadores 0148959-94.2024.8.16.6000]]</f>
        <v>0</v>
      </c>
      <c r="J837">
        <f>Tabela3[[#This Row],[Acessibilidade e Inclusão - 0148938-21.2024.8.16.6000]]</f>
        <v>0</v>
      </c>
      <c r="K837">
        <f>Tabela3[[#This Row],[Política de Prevenção e Enfrentamento do Assédio Moral, do Assédio Sexual e da Discriminação.0148908-83.2024.8.16.6000]]</f>
        <v>0</v>
      </c>
      <c r="L837">
        <f>Tabela3[[#This Row],[SOCIOAMBIENTAL]]</f>
        <v>0</v>
      </c>
      <c r="M837">
        <f>Tabela3[[#This Row],[SUSTENTABILIDADE
https://portal.tjpr.jus.br/portletforms/frm.do?idFormulario=7430
0017859-16.2024.8.16.6000]]</f>
        <v>0</v>
      </c>
      <c r="N837">
        <f>Tabela3[[#This Row],[CURSO PARA MAGISTRADOS]]</f>
        <v>0</v>
      </c>
      <c r="O837" t="str">
        <f>Tabela3[[#This Row],[LIVRO DE REGISTRO]]</f>
        <v>3 - CONCILIAJUD</v>
      </c>
      <c r="P837">
        <f>Tabela3[[#This Row],[DATA DO ULTIMO REGISTRO]]</f>
        <v>45050</v>
      </c>
      <c r="Q837">
        <f>Tabela3[[#This Row],[REG DE INSTRUTORES2]]</f>
        <v>0</v>
      </c>
      <c r="R837">
        <f>Tabela3[[#This Row],[REGISTRO DE INSTRUTORES NO SEI]]</f>
        <v>0</v>
      </c>
      <c r="S837">
        <f>Tabela3[[#This Row],[2021]]</f>
        <v>0</v>
      </c>
      <c r="T837">
        <f>Tabela3[[#This Row],[2022]]</f>
        <v>0</v>
      </c>
      <c r="U837" t="e">
        <f>Tabela3[[#This Row],[2023]]</f>
        <v>#VALUE!</v>
      </c>
      <c r="V837">
        <f>Tabela3[[#This Row],[REGISTRO NO SEI/2024]]</f>
        <v>0</v>
      </c>
      <c r="W837">
        <f>Tabela3[[#This Row],[2024]]</f>
        <v>18</v>
      </c>
      <c r="X837">
        <f>Tabela3[[#This Row],[REGISTRO NO SEI/2025]]</f>
        <v>0</v>
      </c>
      <c r="Y837">
        <f>Tabela3[[#This Row],[TOTAL CERTIFICADOS EMITIDOS/2025]]</f>
        <v>0</v>
      </c>
      <c r="Z837">
        <f>Tabela3[[#This Row],[1º trim/2025]]</f>
        <v>0</v>
      </c>
      <c r="AA837">
        <f>Tabela3[[#This Row],[2º trim/2025]]</f>
        <v>0</v>
      </c>
      <c r="AB837">
        <f>Tabela3[[#This Row],[3º trim/2025]]</f>
        <v>0</v>
      </c>
      <c r="AC837">
        <f>Tabela3[[#This Row],[4º trim/2025]]</f>
        <v>0</v>
      </c>
    </row>
    <row r="838" spans="1:29" x14ac:dyDescent="0.25">
      <c r="A838" s="293">
        <f>Tabela3[[#This Row],[MODALIDADE]]</f>
        <v>0</v>
      </c>
      <c r="B838" s="293">
        <f>Tabela3[[#This Row],[ID DA PLANILHA]]</f>
        <v>838</v>
      </c>
      <c r="C838" s="293">
        <f>Tabela3[[#This Row],[ANO]]</f>
        <v>2023</v>
      </c>
      <c r="D838" s="293" t="str">
        <f>Tabela3[[#This Row],[SEI]]</f>
        <v>0039706-11.2023.8.16.6000</v>
      </c>
      <c r="E838" s="294" t="str">
        <f>Tabela3[[#This Row],[NOME DO Curso]]</f>
        <v>Programa "JUSTIÇA E CIDADANIA TAMBÉM SE APRENDEM NA ESCOLA</v>
      </c>
      <c r="F838" s="294">
        <f>Tabela3[[#This Row],[NENHUMA CLASSIFICAÇÃO COPILOT]]</f>
        <v>0</v>
      </c>
      <c r="G838">
        <f>Tabela3[[#This Row],[Capacitação em Direitos Humanos, Gênero, Raça e Etnia; e em Depoimento Especial" - 0148945-13.2024.8.16.6000]]</f>
        <v>0</v>
      </c>
      <c r="H838">
        <f>Tabela3[[#This Row],[Justiça Restaurativa - 0148919-15.2024.8.16.6000]]</f>
        <v>0</v>
      </c>
      <c r="I838">
        <f>Tabela3[[#This Row],[Capacitação de Facilitadores 0148959-94.2024.8.16.6000]]</f>
        <v>0</v>
      </c>
      <c r="J838">
        <f>Tabela3[[#This Row],[Acessibilidade e Inclusão - 0148938-21.2024.8.16.6000]]</f>
        <v>0</v>
      </c>
      <c r="K838">
        <f>Tabela3[[#This Row],[Política de Prevenção e Enfrentamento do Assédio Moral, do Assédio Sexual e da Discriminação.0148908-83.2024.8.16.6000]]</f>
        <v>0</v>
      </c>
      <c r="L838">
        <f>Tabela3[[#This Row],[SOCIOAMBIENTAL]]</f>
        <v>0</v>
      </c>
      <c r="M838">
        <f>Tabela3[[#This Row],[SUSTENTABILIDADE
https://portal.tjpr.jus.br/portletforms/frm.do?idFormulario=7430
0017859-16.2024.8.16.6000]]</f>
        <v>0</v>
      </c>
      <c r="N838">
        <f>Tabela3[[#This Row],[CURSO PARA MAGISTRADOS]]</f>
        <v>0</v>
      </c>
      <c r="O838">
        <f>Tabela3[[#This Row],[LIVRO DE REGISTRO]]</f>
        <v>0</v>
      </c>
      <c r="P838">
        <f>Tabela3[[#This Row],[DATA DO ULTIMO REGISTRO]]</f>
        <v>0</v>
      </c>
      <c r="Q838">
        <f>Tabela3[[#This Row],[REG DE INSTRUTORES2]]</f>
        <v>0</v>
      </c>
      <c r="R838">
        <f>Tabela3[[#This Row],[REGISTRO DE INSTRUTORES NO SEI]]</f>
        <v>0</v>
      </c>
      <c r="S838">
        <f>Tabela3[[#This Row],[2021]]</f>
        <v>0</v>
      </c>
      <c r="T838">
        <f>Tabela3[[#This Row],[2022]]</f>
        <v>0</v>
      </c>
      <c r="U838" t="e">
        <f>Tabela3[[#This Row],[2023]]</f>
        <v>#VALUE!</v>
      </c>
      <c r="V838">
        <f>Tabela3[[#This Row],[REGISTRO NO SEI/2024]]</f>
        <v>0</v>
      </c>
      <c r="W838">
        <f>Tabela3[[#This Row],[2024]]</f>
        <v>0</v>
      </c>
      <c r="X838">
        <f>Tabela3[[#This Row],[REGISTRO NO SEI/2025]]</f>
        <v>0</v>
      </c>
      <c r="Y838">
        <f>Tabela3[[#This Row],[TOTAL CERTIFICADOS EMITIDOS/2025]]</f>
        <v>0</v>
      </c>
      <c r="Z838">
        <f>Tabela3[[#This Row],[1º trim/2025]]</f>
        <v>0</v>
      </c>
      <c r="AA838">
        <f>Tabela3[[#This Row],[2º trim/2025]]</f>
        <v>0</v>
      </c>
      <c r="AB838">
        <f>Tabela3[[#This Row],[3º trim/2025]]</f>
        <v>0</v>
      </c>
      <c r="AC838">
        <f>Tabela3[[#This Row],[4º trim/2025]]</f>
        <v>0</v>
      </c>
    </row>
    <row r="839" spans="1:29" x14ac:dyDescent="0.25">
      <c r="A839" s="293">
        <f>Tabela3[[#This Row],[MODALIDADE]]</f>
        <v>0</v>
      </c>
      <c r="B839" s="293">
        <f>Tabela3[[#This Row],[ID DA PLANILHA]]</f>
        <v>839</v>
      </c>
      <c r="C839" s="293">
        <f>Tabela3[[#This Row],[ANO]]</f>
        <v>2023</v>
      </c>
      <c r="D839" s="293" t="str">
        <f>Tabela3[[#This Row],[SEI]]</f>
        <v>0042977-28.2023.8.16.6000</v>
      </c>
      <c r="E839" s="294" t="str">
        <f>Tabela3[[#This Row],[NOME DO Curso]]</f>
        <v>CURSO DE CAPACITAÇÃO EM CONCILIAÇÃO E MEDIAÇÃO JUDICIAL - conciliajud</v>
      </c>
      <c r="F839" s="294">
        <f>Tabela3[[#This Row],[NENHUMA CLASSIFICAÇÃO COPILOT]]</f>
        <v>0</v>
      </c>
      <c r="G839">
        <f>Tabela3[[#This Row],[Capacitação em Direitos Humanos, Gênero, Raça e Etnia; e em Depoimento Especial" - 0148945-13.2024.8.16.6000]]</f>
        <v>0</v>
      </c>
      <c r="H839">
        <f>Tabela3[[#This Row],[Justiça Restaurativa - 0148919-15.2024.8.16.6000]]</f>
        <v>0</v>
      </c>
      <c r="I839">
        <f>Tabela3[[#This Row],[Capacitação de Facilitadores 0148959-94.2024.8.16.6000]]</f>
        <v>0</v>
      </c>
      <c r="J839">
        <f>Tabela3[[#This Row],[Acessibilidade e Inclusão - 0148938-21.2024.8.16.6000]]</f>
        <v>0</v>
      </c>
      <c r="K839">
        <f>Tabela3[[#This Row],[Política de Prevenção e Enfrentamento do Assédio Moral, do Assédio Sexual e da Discriminação.0148908-83.2024.8.16.6000]]</f>
        <v>0</v>
      </c>
      <c r="L839">
        <f>Tabela3[[#This Row],[SOCIOAMBIENTAL]]</f>
        <v>0</v>
      </c>
      <c r="M839">
        <f>Tabela3[[#This Row],[SUSTENTABILIDADE
https://portal.tjpr.jus.br/portletforms/frm.do?idFormulario=7430
0017859-16.2024.8.16.6000]]</f>
        <v>0</v>
      </c>
      <c r="N839">
        <f>Tabela3[[#This Row],[CURSO PARA MAGISTRADOS]]</f>
        <v>0</v>
      </c>
      <c r="O839" t="str">
        <f>Tabela3[[#This Row],[LIVRO DE REGISTRO]]</f>
        <v>3 - CONCILIAJUD</v>
      </c>
      <c r="P839">
        <f>Tabela3[[#This Row],[DATA DO ULTIMO REGISTRO]]</f>
        <v>45070</v>
      </c>
      <c r="Q839">
        <f>Tabela3[[#This Row],[REG DE INSTRUTORES2]]</f>
        <v>0</v>
      </c>
      <c r="R839">
        <f>Tabela3[[#This Row],[REGISTRO DE INSTRUTORES NO SEI]]</f>
        <v>0</v>
      </c>
      <c r="S839">
        <f>Tabela3[[#This Row],[2021]]</f>
        <v>0</v>
      </c>
      <c r="T839">
        <f>Tabela3[[#This Row],[2022]]</f>
        <v>0</v>
      </c>
      <c r="U839" t="e">
        <f>Tabela3[[#This Row],[2023]]</f>
        <v>#VALUE!</v>
      </c>
      <c r="V839">
        <f>Tabela3[[#This Row],[REGISTRO NO SEI/2024]]</f>
        <v>0</v>
      </c>
      <c r="W839">
        <f>Tabela3[[#This Row],[2024]]</f>
        <v>43</v>
      </c>
      <c r="X839">
        <f>Tabela3[[#This Row],[REGISTRO NO SEI/2025]]</f>
        <v>0</v>
      </c>
      <c r="Y839">
        <f>Tabela3[[#This Row],[TOTAL CERTIFICADOS EMITIDOS/2025]]</f>
        <v>0</v>
      </c>
      <c r="Z839">
        <f>Tabela3[[#This Row],[1º trim/2025]]</f>
        <v>0</v>
      </c>
      <c r="AA839">
        <f>Tabela3[[#This Row],[2º trim/2025]]</f>
        <v>0</v>
      </c>
      <c r="AB839">
        <f>Tabela3[[#This Row],[3º trim/2025]]</f>
        <v>0</v>
      </c>
      <c r="AC839">
        <f>Tabela3[[#This Row],[4º trim/2025]]</f>
        <v>0</v>
      </c>
    </row>
    <row r="840" spans="1:29" ht="30" x14ac:dyDescent="0.25">
      <c r="A840" s="293">
        <f>Tabela3[[#This Row],[MODALIDADE]]</f>
        <v>0</v>
      </c>
      <c r="B840" s="293">
        <f>Tabela3[[#This Row],[ID DA PLANILHA]]</f>
        <v>840</v>
      </c>
      <c r="C840" s="293">
        <f>Tabela3[[#This Row],[ANO]]</f>
        <v>2023</v>
      </c>
      <c r="D840" s="293" t="str">
        <f>Tabela3[[#This Row],[SEI]]</f>
        <v>0043120-17.2023.8.16.6000</v>
      </c>
      <c r="E840" s="294" t="str">
        <f>Tabela3[[#This Row],[NOME DO Curso]]</f>
        <v>7º Encontro de Gestão Judiciária Sustentável do Tribunal de Justiça do Estado do Paraná.</v>
      </c>
      <c r="F840" s="294">
        <f>Tabela3[[#This Row],[NENHUMA CLASSIFICAÇÃO COPILOT]]</f>
        <v>0</v>
      </c>
      <c r="G840">
        <f>Tabela3[[#This Row],[Capacitação em Direitos Humanos, Gênero, Raça e Etnia; e em Depoimento Especial" - 0148945-13.2024.8.16.6000]]</f>
        <v>0</v>
      </c>
      <c r="H840">
        <f>Tabela3[[#This Row],[Justiça Restaurativa - 0148919-15.2024.8.16.6000]]</f>
        <v>0</v>
      </c>
      <c r="I840">
        <f>Tabela3[[#This Row],[Capacitação de Facilitadores 0148959-94.2024.8.16.6000]]</f>
        <v>0</v>
      </c>
      <c r="J840">
        <f>Tabela3[[#This Row],[Acessibilidade e Inclusão - 0148938-21.2024.8.16.6000]]</f>
        <v>0</v>
      </c>
      <c r="K840">
        <f>Tabela3[[#This Row],[Política de Prevenção e Enfrentamento do Assédio Moral, do Assédio Sexual e da Discriminação.0148908-83.2024.8.16.6000]]</f>
        <v>0</v>
      </c>
      <c r="L840">
        <f>Tabela3[[#This Row],[SOCIOAMBIENTAL]]</f>
        <v>0</v>
      </c>
      <c r="M840" t="str">
        <f>Tabela3[[#This Row],[SUSTENTABILIDADE
https://portal.tjpr.jus.br/portletforms/frm.do?idFormulario=7430
0017859-16.2024.8.16.6000]]</f>
        <v>sustentabilidade</v>
      </c>
      <c r="N840">
        <f>Tabela3[[#This Row],[CURSO PARA MAGISTRADOS]]</f>
        <v>0</v>
      </c>
      <c r="O840" t="str">
        <f>Tabela3[[#This Row],[LIVRO DE REGISTRO]]</f>
        <v>1 - LISTA GERAL_2020 A ...</v>
      </c>
      <c r="P840">
        <f>Tabela3[[#This Row],[DATA DO ULTIMO REGISTRO]]</f>
        <v>45121</v>
      </c>
      <c r="Q840">
        <f>Tabela3[[#This Row],[REG DE INSTRUTORES2]]</f>
        <v>0</v>
      </c>
      <c r="R840">
        <f>Tabela3[[#This Row],[REGISTRO DE INSTRUTORES NO SEI]]</f>
        <v>0</v>
      </c>
      <c r="S840">
        <f>Tabela3[[#This Row],[2021]]</f>
        <v>0</v>
      </c>
      <c r="T840">
        <f>Tabela3[[#This Row],[2022]]</f>
        <v>0</v>
      </c>
      <c r="U840" t="e">
        <f>Tabela3[[#This Row],[2023]]</f>
        <v>#VALUE!</v>
      </c>
      <c r="V840">
        <f>Tabela3[[#This Row],[REGISTRO NO SEI/2024]]</f>
        <v>0</v>
      </c>
      <c r="W840">
        <f>Tabela3[[#This Row],[2024]]</f>
        <v>0</v>
      </c>
      <c r="X840">
        <f>Tabela3[[#This Row],[REGISTRO NO SEI/2025]]</f>
        <v>0</v>
      </c>
      <c r="Y840">
        <f>Tabela3[[#This Row],[TOTAL CERTIFICADOS EMITIDOS/2025]]</f>
        <v>0</v>
      </c>
      <c r="Z840">
        <f>Tabela3[[#This Row],[1º trim/2025]]</f>
        <v>0</v>
      </c>
      <c r="AA840">
        <f>Tabela3[[#This Row],[2º trim/2025]]</f>
        <v>0</v>
      </c>
      <c r="AB840">
        <f>Tabela3[[#This Row],[3º trim/2025]]</f>
        <v>0</v>
      </c>
      <c r="AC840">
        <f>Tabela3[[#This Row],[4º trim/2025]]</f>
        <v>0</v>
      </c>
    </row>
    <row r="841" spans="1:29" x14ac:dyDescent="0.25">
      <c r="A841" s="293">
        <f>Tabela3[[#This Row],[MODALIDADE]]</f>
        <v>0</v>
      </c>
      <c r="B841" s="293">
        <f>Tabela3[[#This Row],[ID DA PLANILHA]]</f>
        <v>841</v>
      </c>
      <c r="C841" s="293">
        <f>Tabela3[[#This Row],[ANO]]</f>
        <v>2023</v>
      </c>
      <c r="D841" s="293" t="str">
        <f>Tabela3[[#This Row],[SEI]]</f>
        <v>0043160-96.2023.8.16.6000</v>
      </c>
      <c r="E841" s="294" t="str">
        <f>Tabela3[[#This Row],[NOME DO Curso]]</f>
        <v>Introdução ao novo regime jurídico da Curatela</v>
      </c>
      <c r="F841" s="294">
        <f>Tabela3[[#This Row],[NENHUMA CLASSIFICAÇÃO COPILOT]]</f>
        <v>0</v>
      </c>
      <c r="G841">
        <f>Tabela3[[#This Row],[Capacitação em Direitos Humanos, Gênero, Raça e Etnia; e em Depoimento Especial" - 0148945-13.2024.8.16.6000]]</f>
        <v>0</v>
      </c>
      <c r="H841">
        <f>Tabela3[[#This Row],[Justiça Restaurativa - 0148919-15.2024.8.16.6000]]</f>
        <v>0</v>
      </c>
      <c r="I841">
        <f>Tabela3[[#This Row],[Capacitação de Facilitadores 0148959-94.2024.8.16.6000]]</f>
        <v>0</v>
      </c>
      <c r="J841">
        <f>Tabela3[[#This Row],[Acessibilidade e Inclusão - 0148938-21.2024.8.16.6000]]</f>
        <v>0</v>
      </c>
      <c r="K841">
        <f>Tabela3[[#This Row],[Política de Prevenção e Enfrentamento do Assédio Moral, do Assédio Sexual e da Discriminação.0148908-83.2024.8.16.6000]]</f>
        <v>0</v>
      </c>
      <c r="L841">
        <f>Tabela3[[#This Row],[SOCIOAMBIENTAL]]</f>
        <v>0</v>
      </c>
      <c r="M841">
        <f>Tabela3[[#This Row],[SUSTENTABILIDADE
https://portal.tjpr.jus.br/portletforms/frm.do?idFormulario=7430
0017859-16.2024.8.16.6000]]</f>
        <v>0</v>
      </c>
      <c r="N841">
        <f>Tabela3[[#This Row],[CURSO PARA MAGISTRADOS]]</f>
        <v>0</v>
      </c>
      <c r="O841" t="str">
        <f>Tabela3[[#This Row],[LIVRO DE REGISTRO]]</f>
        <v>1 - LISTA GERAL_2020 A ...</v>
      </c>
      <c r="P841">
        <f>Tabela3[[#This Row],[DATA DO ULTIMO REGISTRO]]</f>
        <v>45138</v>
      </c>
      <c r="Q841">
        <f>Tabela3[[#This Row],[REG DE INSTRUTORES2]]</f>
        <v>0</v>
      </c>
      <c r="R841" t="str">
        <f>Tabela3[[#This Row],[REGISTRO DE INSTRUTORES NO SEI]]</f>
        <v>398-402</v>
      </c>
      <c r="S841">
        <f>Tabela3[[#This Row],[2021]]</f>
        <v>0</v>
      </c>
      <c r="T841">
        <f>Tabela3[[#This Row],[2022]]</f>
        <v>0</v>
      </c>
      <c r="U841" t="e">
        <f>Tabela3[[#This Row],[2023]]</f>
        <v>#VALUE!</v>
      </c>
      <c r="V841">
        <f>Tabela3[[#This Row],[REGISTRO NO SEI/2024]]</f>
        <v>0</v>
      </c>
      <c r="W841">
        <f>Tabela3[[#This Row],[2024]]</f>
        <v>0</v>
      </c>
      <c r="X841">
        <f>Tabela3[[#This Row],[REGISTRO NO SEI/2025]]</f>
        <v>0</v>
      </c>
      <c r="Y841">
        <f>Tabela3[[#This Row],[TOTAL CERTIFICADOS EMITIDOS/2025]]</f>
        <v>0</v>
      </c>
      <c r="Z841">
        <f>Tabela3[[#This Row],[1º trim/2025]]</f>
        <v>0</v>
      </c>
      <c r="AA841">
        <f>Tabela3[[#This Row],[2º trim/2025]]</f>
        <v>0</v>
      </c>
      <c r="AB841">
        <f>Tabela3[[#This Row],[3º trim/2025]]</f>
        <v>0</v>
      </c>
      <c r="AC841">
        <f>Tabela3[[#This Row],[4º trim/2025]]</f>
        <v>0</v>
      </c>
    </row>
    <row r="842" spans="1:29" x14ac:dyDescent="0.25">
      <c r="A842" s="293">
        <f>Tabela3[[#This Row],[MODALIDADE]]</f>
        <v>0</v>
      </c>
      <c r="B842" s="293">
        <f>Tabela3[[#This Row],[ID DA PLANILHA]]</f>
        <v>842</v>
      </c>
      <c r="C842" s="293">
        <f>Tabela3[[#This Row],[ANO]]</f>
        <v>2023</v>
      </c>
      <c r="D842" s="293" t="str">
        <f>Tabela3[[#This Row],[SEI]]</f>
        <v>0044593-38.2023.8.16.6000</v>
      </c>
      <c r="E842" s="294" t="str">
        <f>Tabela3[[#This Row],[NOME DO Curso]]</f>
        <v>brigada incêndio Cambará -PR</v>
      </c>
      <c r="F842" s="294">
        <f>Tabela3[[#This Row],[NENHUMA CLASSIFICAÇÃO COPILOT]]</f>
        <v>0</v>
      </c>
      <c r="G842">
        <f>Tabela3[[#This Row],[Capacitação em Direitos Humanos, Gênero, Raça e Etnia; e em Depoimento Especial" - 0148945-13.2024.8.16.6000]]</f>
        <v>0</v>
      </c>
      <c r="H842">
        <f>Tabela3[[#This Row],[Justiça Restaurativa - 0148919-15.2024.8.16.6000]]</f>
        <v>0</v>
      </c>
      <c r="I842">
        <f>Tabela3[[#This Row],[Capacitação de Facilitadores 0148959-94.2024.8.16.6000]]</f>
        <v>0</v>
      </c>
      <c r="J842">
        <f>Tabela3[[#This Row],[Acessibilidade e Inclusão - 0148938-21.2024.8.16.6000]]</f>
        <v>0</v>
      </c>
      <c r="K842">
        <f>Tabela3[[#This Row],[Política de Prevenção e Enfrentamento do Assédio Moral, do Assédio Sexual e da Discriminação.0148908-83.2024.8.16.6000]]</f>
        <v>0</v>
      </c>
      <c r="L842">
        <f>Tabela3[[#This Row],[SOCIOAMBIENTAL]]</f>
        <v>0</v>
      </c>
      <c r="M842">
        <f>Tabela3[[#This Row],[SUSTENTABILIDADE
https://portal.tjpr.jus.br/portletforms/frm.do?idFormulario=7430
0017859-16.2024.8.16.6000]]</f>
        <v>0</v>
      </c>
      <c r="N842">
        <f>Tabela3[[#This Row],[CURSO PARA MAGISTRADOS]]</f>
        <v>0</v>
      </c>
      <c r="O842" t="str">
        <f>Tabela3[[#This Row],[LIVRO DE REGISTRO]]</f>
        <v>1 - LISTA GERAL_2020 A ...</v>
      </c>
      <c r="P842">
        <f>Tabela3[[#This Row],[DATA DO ULTIMO REGISTRO]]</f>
        <v>45063</v>
      </c>
      <c r="Q842">
        <f>Tabela3[[#This Row],[REG DE INSTRUTORES2]]</f>
        <v>0</v>
      </c>
      <c r="R842">
        <f>Tabela3[[#This Row],[REGISTRO DE INSTRUTORES NO SEI]]</f>
        <v>0</v>
      </c>
      <c r="S842">
        <f>Tabela3[[#This Row],[2021]]</f>
        <v>0</v>
      </c>
      <c r="T842">
        <f>Tabela3[[#This Row],[2022]]</f>
        <v>0</v>
      </c>
      <c r="U842" t="e">
        <f>Tabela3[[#This Row],[2023]]</f>
        <v>#VALUE!</v>
      </c>
      <c r="V842">
        <f>Tabela3[[#This Row],[REGISTRO NO SEI/2024]]</f>
        <v>0</v>
      </c>
      <c r="W842">
        <f>Tabela3[[#This Row],[2024]]</f>
        <v>0</v>
      </c>
      <c r="X842">
        <f>Tabela3[[#This Row],[REGISTRO NO SEI/2025]]</f>
        <v>0</v>
      </c>
      <c r="Y842">
        <f>Tabela3[[#This Row],[TOTAL CERTIFICADOS EMITIDOS/2025]]</f>
        <v>0</v>
      </c>
      <c r="Z842">
        <f>Tabela3[[#This Row],[1º trim/2025]]</f>
        <v>0</v>
      </c>
      <c r="AA842">
        <f>Tabela3[[#This Row],[2º trim/2025]]</f>
        <v>0</v>
      </c>
      <c r="AB842">
        <f>Tabela3[[#This Row],[3º trim/2025]]</f>
        <v>0</v>
      </c>
      <c r="AC842">
        <f>Tabela3[[#This Row],[4º trim/2025]]</f>
        <v>0</v>
      </c>
    </row>
    <row r="843" spans="1:29" ht="30" x14ac:dyDescent="0.25">
      <c r="A843" s="293">
        <f>Tabela3[[#This Row],[MODALIDADE]]</f>
        <v>0</v>
      </c>
      <c r="B843" s="293">
        <f>Tabela3[[#This Row],[ID DA PLANILHA]]</f>
        <v>843</v>
      </c>
      <c r="C843" s="293">
        <f>Tabela3[[#This Row],[ANO]]</f>
        <v>2023</v>
      </c>
      <c r="D843" s="293" t="str">
        <f>Tabela3[[#This Row],[SEI]]</f>
        <v>0045572-97.2023.8.16.6000</v>
      </c>
      <c r="E843" s="294" t="str">
        <f>Tabela3[[#This Row],[NOME DO Curso]]</f>
        <v>Curso de Formação Continuada e Vitaliciamento para Magistrados -“Precedentes Judiciais”</v>
      </c>
      <c r="F843" s="294">
        <f>Tabela3[[#This Row],[NENHUMA CLASSIFICAÇÃO COPILOT]]</f>
        <v>0</v>
      </c>
      <c r="G843">
        <f>Tabela3[[#This Row],[Capacitação em Direitos Humanos, Gênero, Raça e Etnia; e em Depoimento Especial" - 0148945-13.2024.8.16.6000]]</f>
        <v>0</v>
      </c>
      <c r="H843">
        <f>Tabela3[[#This Row],[Justiça Restaurativa - 0148919-15.2024.8.16.6000]]</f>
        <v>0</v>
      </c>
      <c r="I843">
        <f>Tabela3[[#This Row],[Capacitação de Facilitadores 0148959-94.2024.8.16.6000]]</f>
        <v>0</v>
      </c>
      <c r="J843">
        <f>Tabela3[[#This Row],[Acessibilidade e Inclusão - 0148938-21.2024.8.16.6000]]</f>
        <v>0</v>
      </c>
      <c r="K843">
        <f>Tabela3[[#This Row],[Política de Prevenção e Enfrentamento do Assédio Moral, do Assédio Sexual e da Discriminação.0148908-83.2024.8.16.6000]]</f>
        <v>0</v>
      </c>
      <c r="L843">
        <f>Tabela3[[#This Row],[SOCIOAMBIENTAL]]</f>
        <v>0</v>
      </c>
      <c r="M843">
        <f>Tabela3[[#This Row],[SUSTENTABILIDADE
https://portal.tjpr.jus.br/portletforms/frm.do?idFormulario=7430
0017859-16.2024.8.16.6000]]</f>
        <v>0</v>
      </c>
      <c r="N843">
        <f>Tabela3[[#This Row],[CURSO PARA MAGISTRADOS]]</f>
        <v>0</v>
      </c>
      <c r="O843">
        <f>Tabela3[[#This Row],[LIVRO DE REGISTRO]]</f>
        <v>0</v>
      </c>
      <c r="P843">
        <f>Tabela3[[#This Row],[DATA DO ULTIMO REGISTRO]]</f>
        <v>0</v>
      </c>
      <c r="Q843">
        <f>Tabela3[[#This Row],[REG DE INSTRUTORES2]]</f>
        <v>0</v>
      </c>
      <c r="R843">
        <f>Tabela3[[#This Row],[REGISTRO DE INSTRUTORES NO SEI]]</f>
        <v>0</v>
      </c>
      <c r="S843">
        <f>Tabela3[[#This Row],[2021]]</f>
        <v>0</v>
      </c>
      <c r="T843">
        <f>Tabela3[[#This Row],[2022]]</f>
        <v>0</v>
      </c>
      <c r="U843" t="e">
        <f>Tabela3[[#This Row],[2023]]</f>
        <v>#VALUE!</v>
      </c>
      <c r="V843">
        <f>Tabela3[[#This Row],[REGISTRO NO SEI/2024]]</f>
        <v>0</v>
      </c>
      <c r="W843">
        <f>Tabela3[[#This Row],[2024]]</f>
        <v>0</v>
      </c>
      <c r="X843">
        <f>Tabela3[[#This Row],[REGISTRO NO SEI/2025]]</f>
        <v>0</v>
      </c>
      <c r="Y843">
        <f>Tabela3[[#This Row],[TOTAL CERTIFICADOS EMITIDOS/2025]]</f>
        <v>0</v>
      </c>
      <c r="Z843">
        <f>Tabela3[[#This Row],[1º trim/2025]]</f>
        <v>0</v>
      </c>
      <c r="AA843">
        <f>Tabela3[[#This Row],[2º trim/2025]]</f>
        <v>0</v>
      </c>
      <c r="AB843">
        <f>Tabela3[[#This Row],[3º trim/2025]]</f>
        <v>0</v>
      </c>
      <c r="AC843">
        <f>Tabela3[[#This Row],[4º trim/2025]]</f>
        <v>0</v>
      </c>
    </row>
    <row r="844" spans="1:29" ht="30" x14ac:dyDescent="0.25">
      <c r="A844" s="293">
        <f>Tabela3[[#This Row],[MODALIDADE]]</f>
        <v>0</v>
      </c>
      <c r="B844" s="293">
        <f>Tabela3[[#This Row],[ID DA PLANILHA]]</f>
        <v>844</v>
      </c>
      <c r="C844" s="293">
        <f>Tabela3[[#This Row],[ANO]]</f>
        <v>2023</v>
      </c>
      <c r="D844" s="293" t="str">
        <f>Tabela3[[#This Row],[SEI]]</f>
        <v>0045956-60.2023.8.16.6000</v>
      </c>
      <c r="E844" s="294" t="str">
        <f>Tabela3[[#This Row],[NOME DO Curso]]</f>
        <v>Desenvolvimento das Capacidades do Tribunal e sua Transformação para o Digital</v>
      </c>
      <c r="F844" s="294">
        <f>Tabela3[[#This Row],[NENHUMA CLASSIFICAÇÃO COPILOT]]</f>
        <v>0</v>
      </c>
      <c r="G844">
        <f>Tabela3[[#This Row],[Capacitação em Direitos Humanos, Gênero, Raça e Etnia; e em Depoimento Especial" - 0148945-13.2024.8.16.6000]]</f>
        <v>0</v>
      </c>
      <c r="H844">
        <f>Tabela3[[#This Row],[Justiça Restaurativa - 0148919-15.2024.8.16.6000]]</f>
        <v>0</v>
      </c>
      <c r="I844">
        <f>Tabela3[[#This Row],[Capacitação de Facilitadores 0148959-94.2024.8.16.6000]]</f>
        <v>0</v>
      </c>
      <c r="J844">
        <f>Tabela3[[#This Row],[Acessibilidade e Inclusão - 0148938-21.2024.8.16.6000]]</f>
        <v>0</v>
      </c>
      <c r="K844">
        <f>Tabela3[[#This Row],[Política de Prevenção e Enfrentamento do Assédio Moral, do Assédio Sexual e da Discriminação.0148908-83.2024.8.16.6000]]</f>
        <v>0</v>
      </c>
      <c r="L844">
        <f>Tabela3[[#This Row],[SOCIOAMBIENTAL]]</f>
        <v>0</v>
      </c>
      <c r="M844">
        <f>Tabela3[[#This Row],[SUSTENTABILIDADE
https://portal.tjpr.jus.br/portletforms/frm.do?idFormulario=7430
0017859-16.2024.8.16.6000]]</f>
        <v>0</v>
      </c>
      <c r="N844">
        <f>Tabela3[[#This Row],[CURSO PARA MAGISTRADOS]]</f>
        <v>0</v>
      </c>
      <c r="O844" t="str">
        <f>Tabela3[[#This Row],[LIVRO DE REGISTRO]]</f>
        <v>1 - LISTA GERAL_2020 A ...</v>
      </c>
      <c r="P844">
        <f>Tabela3[[#This Row],[DATA DO ULTIMO REGISTRO]]</f>
        <v>45138</v>
      </c>
      <c r="Q844">
        <f>Tabela3[[#This Row],[REG DE INSTRUTORES2]]</f>
        <v>0</v>
      </c>
      <c r="R844">
        <f>Tabela3[[#This Row],[REGISTRO DE INSTRUTORES NO SEI]]</f>
        <v>0</v>
      </c>
      <c r="S844">
        <f>Tabela3[[#This Row],[2021]]</f>
        <v>0</v>
      </c>
      <c r="T844">
        <f>Tabela3[[#This Row],[2022]]</f>
        <v>0</v>
      </c>
      <c r="U844" t="e">
        <f>Tabela3[[#This Row],[2023]]</f>
        <v>#VALUE!</v>
      </c>
      <c r="V844">
        <f>Tabela3[[#This Row],[REGISTRO NO SEI/2024]]</f>
        <v>0</v>
      </c>
      <c r="W844">
        <f>Tabela3[[#This Row],[2024]]</f>
        <v>0</v>
      </c>
      <c r="X844">
        <f>Tabela3[[#This Row],[REGISTRO NO SEI/2025]]</f>
        <v>0</v>
      </c>
      <c r="Y844">
        <f>Tabela3[[#This Row],[TOTAL CERTIFICADOS EMITIDOS/2025]]</f>
        <v>0</v>
      </c>
      <c r="Z844">
        <f>Tabela3[[#This Row],[1º trim/2025]]</f>
        <v>0</v>
      </c>
      <c r="AA844">
        <f>Tabela3[[#This Row],[2º trim/2025]]</f>
        <v>0</v>
      </c>
      <c r="AB844">
        <f>Tabela3[[#This Row],[3º trim/2025]]</f>
        <v>0</v>
      </c>
      <c r="AC844">
        <f>Tabela3[[#This Row],[4º trim/2025]]</f>
        <v>0</v>
      </c>
    </row>
    <row r="845" spans="1:29" x14ac:dyDescent="0.25">
      <c r="A845" s="293">
        <f>Tabela3[[#This Row],[MODALIDADE]]</f>
        <v>0</v>
      </c>
      <c r="B845" s="293">
        <f>Tabela3[[#This Row],[ID DA PLANILHA]]</f>
        <v>845</v>
      </c>
      <c r="C845" s="293">
        <f>Tabela3[[#This Row],[ANO]]</f>
        <v>2023</v>
      </c>
      <c r="D845" s="293" t="str">
        <f>Tabela3[[#This Row],[SEI]]</f>
        <v>0048673-45.2023.8.16.6000</v>
      </c>
      <c r="E845" s="294" t="str">
        <f>Tabela3[[#This Row],[NOME DO Curso]]</f>
        <v>Semana de Combate ao Assédio e à Discriminação</v>
      </c>
      <c r="F845" s="294">
        <f>Tabela3[[#This Row],[NENHUMA CLASSIFICAÇÃO COPILOT]]</f>
        <v>0</v>
      </c>
      <c r="G845">
        <f>Tabela3[[#This Row],[Capacitação em Direitos Humanos, Gênero, Raça e Etnia; e em Depoimento Especial" - 0148945-13.2024.8.16.6000]]</f>
        <v>0</v>
      </c>
      <c r="H845">
        <f>Tabela3[[#This Row],[Justiça Restaurativa - 0148919-15.2024.8.16.6000]]</f>
        <v>0</v>
      </c>
      <c r="I845">
        <f>Tabela3[[#This Row],[Capacitação de Facilitadores 0148959-94.2024.8.16.6000]]</f>
        <v>0</v>
      </c>
      <c r="J845">
        <f>Tabela3[[#This Row],[Acessibilidade e Inclusão - 0148938-21.2024.8.16.6000]]</f>
        <v>0</v>
      </c>
      <c r="K845">
        <f>Tabela3[[#This Row],[Política de Prevenção e Enfrentamento do Assédio Moral, do Assédio Sexual e da Discriminação.0148908-83.2024.8.16.6000]]</f>
        <v>0</v>
      </c>
      <c r="L845">
        <f>Tabela3[[#This Row],[SOCIOAMBIENTAL]]</f>
        <v>0</v>
      </c>
      <c r="M845" t="str">
        <f>Tabela3[[#This Row],[SUSTENTABILIDADE
https://portal.tjpr.jus.br/portletforms/frm.do?idFormulario=7430
0017859-16.2024.8.16.6000]]</f>
        <v>Equidade e diversidade</v>
      </c>
      <c r="N845">
        <f>Tabela3[[#This Row],[CURSO PARA MAGISTRADOS]]</f>
        <v>0</v>
      </c>
      <c r="O845" t="str">
        <f>Tabela3[[#This Row],[LIVRO DE REGISTRO]]</f>
        <v>1 - LISTA GERAL_2020 A ...</v>
      </c>
      <c r="P845">
        <f>Tabela3[[#This Row],[DATA DO ULTIMO REGISTRO]]</f>
        <v>45128</v>
      </c>
      <c r="Q845">
        <f>Tabela3[[#This Row],[REG DE INSTRUTORES2]]</f>
        <v>0</v>
      </c>
      <c r="R845" t="str">
        <f>Tabela3[[#This Row],[REGISTRO DE INSTRUTORES NO SEI]]</f>
        <v>363-367</v>
      </c>
      <c r="S845">
        <f>Tabela3[[#This Row],[2021]]</f>
        <v>0</v>
      </c>
      <c r="T845">
        <f>Tabela3[[#This Row],[2022]]</f>
        <v>0</v>
      </c>
      <c r="U845" t="e">
        <f>Tabela3[[#This Row],[2023]]</f>
        <v>#VALUE!</v>
      </c>
      <c r="V845">
        <f>Tabela3[[#This Row],[REGISTRO NO SEI/2024]]</f>
        <v>0</v>
      </c>
      <c r="W845">
        <f>Tabela3[[#This Row],[2024]]</f>
        <v>0</v>
      </c>
      <c r="X845">
        <f>Tabela3[[#This Row],[REGISTRO NO SEI/2025]]</f>
        <v>0</v>
      </c>
      <c r="Y845">
        <f>Tabela3[[#This Row],[TOTAL CERTIFICADOS EMITIDOS/2025]]</f>
        <v>0</v>
      </c>
      <c r="Z845">
        <f>Tabela3[[#This Row],[1º trim/2025]]</f>
        <v>0</v>
      </c>
      <c r="AA845">
        <f>Tabela3[[#This Row],[2º trim/2025]]</f>
        <v>0</v>
      </c>
      <c r="AB845">
        <f>Tabela3[[#This Row],[3º trim/2025]]</f>
        <v>0</v>
      </c>
      <c r="AC845">
        <f>Tabela3[[#This Row],[4º trim/2025]]</f>
        <v>0</v>
      </c>
    </row>
    <row r="846" spans="1:29" ht="30" x14ac:dyDescent="0.25">
      <c r="A846" s="293">
        <f>Tabela3[[#This Row],[MODALIDADE]]</f>
        <v>0</v>
      </c>
      <c r="B846" s="293">
        <f>Tabela3[[#This Row],[ID DA PLANILHA]]</f>
        <v>846</v>
      </c>
      <c r="C846" s="293">
        <f>Tabela3[[#This Row],[ANO]]</f>
        <v>2023</v>
      </c>
      <c r="D846" s="293" t="str">
        <f>Tabela3[[#This Row],[SEI]]</f>
        <v>0049473-73.2023.8.16.6000</v>
      </c>
      <c r="E846" s="294" t="str">
        <f>Tabela3[[#This Row],[NOME DO Curso]]</f>
        <v>Seminário Internacional de Saúde Mental: Possibilidades para a efetivação da Política Antimanicomial na interface com o Poder Judiciário</v>
      </c>
      <c r="F846" s="294">
        <f>Tabela3[[#This Row],[NENHUMA CLASSIFICAÇÃO COPILOT]]</f>
        <v>0</v>
      </c>
      <c r="G846">
        <f>Tabela3[[#This Row],[Capacitação em Direitos Humanos, Gênero, Raça e Etnia; e em Depoimento Especial" - 0148945-13.2024.8.16.6000]]</f>
        <v>0</v>
      </c>
      <c r="H846">
        <f>Tabela3[[#This Row],[Justiça Restaurativa - 0148919-15.2024.8.16.6000]]</f>
        <v>0</v>
      </c>
      <c r="I846">
        <f>Tabela3[[#This Row],[Capacitação de Facilitadores 0148959-94.2024.8.16.6000]]</f>
        <v>0</v>
      </c>
      <c r="J846">
        <f>Tabela3[[#This Row],[Acessibilidade e Inclusão - 0148938-21.2024.8.16.6000]]</f>
        <v>0</v>
      </c>
      <c r="K846">
        <f>Tabela3[[#This Row],[Política de Prevenção e Enfrentamento do Assédio Moral, do Assédio Sexual e da Discriminação.0148908-83.2024.8.16.6000]]</f>
        <v>0</v>
      </c>
      <c r="L846">
        <f>Tabela3[[#This Row],[SOCIOAMBIENTAL]]</f>
        <v>0</v>
      </c>
      <c r="M846">
        <f>Tabela3[[#This Row],[SUSTENTABILIDADE
https://portal.tjpr.jus.br/portletforms/frm.do?idFormulario=7430
0017859-16.2024.8.16.6000]]</f>
        <v>0</v>
      </c>
      <c r="N846">
        <f>Tabela3[[#This Row],[CURSO PARA MAGISTRADOS]]</f>
        <v>0</v>
      </c>
      <c r="O846" t="str">
        <f>Tabela3[[#This Row],[LIVRO DE REGISTRO]]</f>
        <v>1 - LISTA GERAL_2020 A ...</v>
      </c>
      <c r="P846">
        <f>Tabela3[[#This Row],[DATA DO ULTIMO REGISTRO]]</f>
        <v>45153</v>
      </c>
      <c r="Q846">
        <f>Tabela3[[#This Row],[REG DE INSTRUTORES2]]</f>
        <v>0</v>
      </c>
      <c r="R846" t="str">
        <f>Tabela3[[#This Row],[REGISTRO DE INSTRUTORES NO SEI]]</f>
        <v>430-444/803-814/2024</v>
      </c>
      <c r="S846">
        <f>Tabela3[[#This Row],[2021]]</f>
        <v>0</v>
      </c>
      <c r="T846">
        <f>Tabela3[[#This Row],[2022]]</f>
        <v>0</v>
      </c>
      <c r="U846" t="e">
        <f>Tabela3[[#This Row],[2023]]</f>
        <v>#VALUE!</v>
      </c>
      <c r="V846">
        <f>Tabela3[[#This Row],[REGISTRO NO SEI/2024]]</f>
        <v>0</v>
      </c>
      <c r="W846">
        <f>Tabela3[[#This Row],[2024]]</f>
        <v>0</v>
      </c>
      <c r="X846">
        <f>Tabela3[[#This Row],[REGISTRO NO SEI/2025]]</f>
        <v>0</v>
      </c>
      <c r="Y846">
        <f>Tabela3[[#This Row],[TOTAL CERTIFICADOS EMITIDOS/2025]]</f>
        <v>0</v>
      </c>
      <c r="Z846">
        <f>Tabela3[[#This Row],[1º trim/2025]]</f>
        <v>0</v>
      </c>
      <c r="AA846">
        <f>Tabela3[[#This Row],[2º trim/2025]]</f>
        <v>0</v>
      </c>
      <c r="AB846">
        <f>Tabela3[[#This Row],[3º trim/2025]]</f>
        <v>0</v>
      </c>
      <c r="AC846">
        <f>Tabela3[[#This Row],[4º trim/2025]]</f>
        <v>0</v>
      </c>
    </row>
    <row r="847" spans="1:29" x14ac:dyDescent="0.25">
      <c r="A847" s="293">
        <f>Tabela3[[#This Row],[MODALIDADE]]</f>
        <v>0</v>
      </c>
      <c r="B847" s="293">
        <f>Tabela3[[#This Row],[ID DA PLANILHA]]</f>
        <v>847</v>
      </c>
      <c r="C847" s="293">
        <f>Tabela3[[#This Row],[ANO]]</f>
        <v>2023</v>
      </c>
      <c r="D847" s="293" t="str">
        <f>Tabela3[[#This Row],[SEI]]</f>
        <v>0049503-11.2023.8.16.6000</v>
      </c>
      <c r="E847" s="294" t="str">
        <f>Tabela3[[#This Row],[NOME DO Curso]]</f>
        <v>CURSO OFICIAL DE FORMAÇÃO INICIAL PARA JUIZ SUBSTITUTO</v>
      </c>
      <c r="F847" s="294">
        <f>Tabela3[[#This Row],[NENHUMA CLASSIFICAÇÃO COPILOT]]</f>
        <v>0</v>
      </c>
      <c r="G847">
        <f>Tabela3[[#This Row],[Capacitação em Direitos Humanos, Gênero, Raça e Etnia; e em Depoimento Especial" - 0148945-13.2024.8.16.6000]]</f>
        <v>0</v>
      </c>
      <c r="H847">
        <f>Tabela3[[#This Row],[Justiça Restaurativa - 0148919-15.2024.8.16.6000]]</f>
        <v>0</v>
      </c>
      <c r="I847">
        <f>Tabela3[[#This Row],[Capacitação de Facilitadores 0148959-94.2024.8.16.6000]]</f>
        <v>0</v>
      </c>
      <c r="J847">
        <f>Tabela3[[#This Row],[Acessibilidade e Inclusão - 0148938-21.2024.8.16.6000]]</f>
        <v>0</v>
      </c>
      <c r="K847">
        <f>Tabela3[[#This Row],[Política de Prevenção e Enfrentamento do Assédio Moral, do Assédio Sexual e da Discriminação.0148908-83.2024.8.16.6000]]</f>
        <v>0</v>
      </c>
      <c r="L847">
        <f>Tabela3[[#This Row],[SOCIOAMBIENTAL]]</f>
        <v>0</v>
      </c>
      <c r="M847">
        <f>Tabela3[[#This Row],[SUSTENTABILIDADE
https://portal.tjpr.jus.br/portletforms/frm.do?idFormulario=7430
0017859-16.2024.8.16.6000]]</f>
        <v>0</v>
      </c>
      <c r="N847">
        <f>Tabela3[[#This Row],[CURSO PARA MAGISTRADOS]]</f>
        <v>0</v>
      </c>
      <c r="O847" t="str">
        <f>Tabela3[[#This Row],[LIVRO DE REGISTRO]]</f>
        <v>1 - LISTA GERAL_2020 A ...</v>
      </c>
      <c r="P847">
        <f>Tabela3[[#This Row],[DATA DO ULTIMO REGISTRO]]</f>
        <v>45174</v>
      </c>
      <c r="Q847">
        <f>Tabela3[[#This Row],[REG DE INSTRUTORES2]]</f>
        <v>0</v>
      </c>
      <c r="R847" t="str">
        <f>Tabela3[[#This Row],[REGISTRO DE INSTRUTORES NO SEI]]</f>
        <v>470-548/2023</v>
      </c>
      <c r="S847">
        <f>Tabela3[[#This Row],[2021]]</f>
        <v>0</v>
      </c>
      <c r="T847">
        <f>Tabela3[[#This Row],[2022]]</f>
        <v>0</v>
      </c>
      <c r="U847" t="e">
        <f>Tabela3[[#This Row],[2023]]</f>
        <v>#VALUE!</v>
      </c>
      <c r="V847">
        <f>Tabela3[[#This Row],[REGISTRO NO SEI/2024]]</f>
        <v>0</v>
      </c>
      <c r="W847">
        <f>Tabela3[[#This Row],[2024]]</f>
        <v>0</v>
      </c>
      <c r="X847">
        <f>Tabela3[[#This Row],[REGISTRO NO SEI/2025]]</f>
        <v>0</v>
      </c>
      <c r="Y847">
        <f>Tabela3[[#This Row],[TOTAL CERTIFICADOS EMITIDOS/2025]]</f>
        <v>0</v>
      </c>
      <c r="Z847">
        <f>Tabela3[[#This Row],[1º trim/2025]]</f>
        <v>0</v>
      </c>
      <c r="AA847">
        <f>Tabela3[[#This Row],[2º trim/2025]]</f>
        <v>0</v>
      </c>
      <c r="AB847">
        <f>Tabela3[[#This Row],[3º trim/2025]]</f>
        <v>0</v>
      </c>
      <c r="AC847">
        <f>Tabela3[[#This Row],[4º trim/2025]]</f>
        <v>0</v>
      </c>
    </row>
    <row r="848" spans="1:29" x14ac:dyDescent="0.25">
      <c r="A848" s="293">
        <f>Tabela3[[#This Row],[MODALIDADE]]</f>
        <v>0</v>
      </c>
      <c r="B848" s="293">
        <f>Tabela3[[#This Row],[ID DA PLANILHA]]</f>
        <v>848</v>
      </c>
      <c r="C848" s="293">
        <f>Tabela3[[#This Row],[ANO]]</f>
        <v>2023</v>
      </c>
      <c r="D848" s="293" t="str">
        <f>Tabela3[[#This Row],[SEI]]</f>
        <v>0049543-90.2023.8.16.6000</v>
      </c>
      <c r="E848" s="294" t="str">
        <f>Tabela3[[#This Row],[NOME DO Curso]]</f>
        <v>Curso Prático de Brigadistas- Maua e Alvaro Ramos</v>
      </c>
      <c r="F848" s="294">
        <f>Tabela3[[#This Row],[NENHUMA CLASSIFICAÇÃO COPILOT]]</f>
        <v>0</v>
      </c>
      <c r="G848">
        <f>Tabela3[[#This Row],[Capacitação em Direitos Humanos, Gênero, Raça e Etnia; e em Depoimento Especial" - 0148945-13.2024.8.16.6000]]</f>
        <v>0</v>
      </c>
      <c r="H848">
        <f>Tabela3[[#This Row],[Justiça Restaurativa - 0148919-15.2024.8.16.6000]]</f>
        <v>0</v>
      </c>
      <c r="I848">
        <f>Tabela3[[#This Row],[Capacitação de Facilitadores 0148959-94.2024.8.16.6000]]</f>
        <v>0</v>
      </c>
      <c r="J848">
        <f>Tabela3[[#This Row],[Acessibilidade e Inclusão - 0148938-21.2024.8.16.6000]]</f>
        <v>0</v>
      </c>
      <c r="K848">
        <f>Tabela3[[#This Row],[Política de Prevenção e Enfrentamento do Assédio Moral, do Assédio Sexual e da Discriminação.0148908-83.2024.8.16.6000]]</f>
        <v>0</v>
      </c>
      <c r="L848">
        <f>Tabela3[[#This Row],[SOCIOAMBIENTAL]]</f>
        <v>0</v>
      </c>
      <c r="M848">
        <f>Tabela3[[#This Row],[SUSTENTABILIDADE
https://portal.tjpr.jus.br/portletforms/frm.do?idFormulario=7430
0017859-16.2024.8.16.6000]]</f>
        <v>0</v>
      </c>
      <c r="N848">
        <f>Tabela3[[#This Row],[CURSO PARA MAGISTRADOS]]</f>
        <v>0</v>
      </c>
      <c r="O848" t="str">
        <f>Tabela3[[#This Row],[LIVRO DE REGISTRO]]</f>
        <v>1 - LISTA GERAL_2020 A ...</v>
      </c>
      <c r="P848">
        <f>Tabela3[[#This Row],[DATA DO ULTIMO REGISTRO]]</f>
        <v>45146</v>
      </c>
      <c r="Q848">
        <f>Tabela3[[#This Row],[REG DE INSTRUTORES2]]</f>
        <v>0</v>
      </c>
      <c r="R848">
        <f>Tabela3[[#This Row],[REGISTRO DE INSTRUTORES NO SEI]]</f>
        <v>0</v>
      </c>
      <c r="S848">
        <f>Tabela3[[#This Row],[2021]]</f>
        <v>0</v>
      </c>
      <c r="T848">
        <f>Tabela3[[#This Row],[2022]]</f>
        <v>0</v>
      </c>
      <c r="U848" t="e">
        <f>Tabela3[[#This Row],[2023]]</f>
        <v>#VALUE!</v>
      </c>
      <c r="V848">
        <f>Tabela3[[#This Row],[REGISTRO NO SEI/2024]]</f>
        <v>0</v>
      </c>
      <c r="W848">
        <f>Tabela3[[#This Row],[2024]]</f>
        <v>0</v>
      </c>
      <c r="X848">
        <f>Tabela3[[#This Row],[REGISTRO NO SEI/2025]]</f>
        <v>0</v>
      </c>
      <c r="Y848">
        <f>Tabela3[[#This Row],[TOTAL CERTIFICADOS EMITIDOS/2025]]</f>
        <v>0</v>
      </c>
      <c r="Z848">
        <f>Tabela3[[#This Row],[1º trim/2025]]</f>
        <v>0</v>
      </c>
      <c r="AA848">
        <f>Tabela3[[#This Row],[2º trim/2025]]</f>
        <v>0</v>
      </c>
      <c r="AB848">
        <f>Tabela3[[#This Row],[3º trim/2025]]</f>
        <v>0</v>
      </c>
      <c r="AC848">
        <f>Tabela3[[#This Row],[4º trim/2025]]</f>
        <v>0</v>
      </c>
    </row>
    <row r="849" spans="1:29" x14ac:dyDescent="0.25">
      <c r="A849" s="293">
        <f>Tabela3[[#This Row],[MODALIDADE]]</f>
        <v>0</v>
      </c>
      <c r="B849" s="293">
        <f>Tabela3[[#This Row],[ID DA PLANILHA]]</f>
        <v>849</v>
      </c>
      <c r="C849" s="293">
        <f>Tabela3[[#This Row],[ANO]]</f>
        <v>2023</v>
      </c>
      <c r="D849" s="293" t="str">
        <f>Tabela3[[#This Row],[SEI]]</f>
        <v>0050268-79.2023.8.16.6000</v>
      </c>
      <c r="E849" s="294" t="str">
        <f>Tabela3[[#This Row],[NOME DO Curso]]</f>
        <v>Entre o Ideal e o Possível</v>
      </c>
      <c r="F849" s="294">
        <f>Tabela3[[#This Row],[NENHUMA CLASSIFICAÇÃO COPILOT]]</f>
        <v>0</v>
      </c>
      <c r="G849">
        <f>Tabela3[[#This Row],[Capacitação em Direitos Humanos, Gênero, Raça e Etnia; e em Depoimento Especial" - 0148945-13.2024.8.16.6000]]</f>
        <v>0</v>
      </c>
      <c r="H849">
        <f>Tabela3[[#This Row],[Justiça Restaurativa - 0148919-15.2024.8.16.6000]]</f>
        <v>0</v>
      </c>
      <c r="I849">
        <f>Tabela3[[#This Row],[Capacitação de Facilitadores 0148959-94.2024.8.16.6000]]</f>
        <v>0</v>
      </c>
      <c r="J849">
        <f>Tabela3[[#This Row],[Acessibilidade e Inclusão - 0148938-21.2024.8.16.6000]]</f>
        <v>0</v>
      </c>
      <c r="K849">
        <f>Tabela3[[#This Row],[Política de Prevenção e Enfrentamento do Assédio Moral, do Assédio Sexual e da Discriminação.0148908-83.2024.8.16.6000]]</f>
        <v>0</v>
      </c>
      <c r="L849">
        <f>Tabela3[[#This Row],[SOCIOAMBIENTAL]]</f>
        <v>0</v>
      </c>
      <c r="M849">
        <f>Tabela3[[#This Row],[SUSTENTABILIDADE
https://portal.tjpr.jus.br/portletforms/frm.do?idFormulario=7430
0017859-16.2024.8.16.6000]]</f>
        <v>0</v>
      </c>
      <c r="N849">
        <f>Tabela3[[#This Row],[CURSO PARA MAGISTRADOS]]</f>
        <v>0</v>
      </c>
      <c r="O849">
        <f>Tabela3[[#This Row],[LIVRO DE REGISTRO]]</f>
        <v>0</v>
      </c>
      <c r="P849">
        <f>Tabela3[[#This Row],[DATA DO ULTIMO REGISTRO]]</f>
        <v>45146</v>
      </c>
      <c r="Q849">
        <f>Tabela3[[#This Row],[REG DE INSTRUTORES2]]</f>
        <v>0</v>
      </c>
      <c r="R849">
        <f>Tabela3[[#This Row],[REGISTRO DE INSTRUTORES NO SEI]]</f>
        <v>0</v>
      </c>
      <c r="S849">
        <f>Tabela3[[#This Row],[2021]]</f>
        <v>0</v>
      </c>
      <c r="T849">
        <f>Tabela3[[#This Row],[2022]]</f>
        <v>0</v>
      </c>
      <c r="U849">
        <f>Tabela3[[#This Row],[2023]]</f>
        <v>0</v>
      </c>
      <c r="V849">
        <f>Tabela3[[#This Row],[REGISTRO NO SEI/2024]]</f>
        <v>0</v>
      </c>
      <c r="W849">
        <f>Tabela3[[#This Row],[2024]]</f>
        <v>0</v>
      </c>
      <c r="X849">
        <f>Tabela3[[#This Row],[REGISTRO NO SEI/2025]]</f>
        <v>0</v>
      </c>
      <c r="Y849">
        <f>Tabela3[[#This Row],[TOTAL CERTIFICADOS EMITIDOS/2025]]</f>
        <v>0</v>
      </c>
      <c r="Z849">
        <f>Tabela3[[#This Row],[1º trim/2025]]</f>
        <v>0</v>
      </c>
      <c r="AA849">
        <f>Tabela3[[#This Row],[2º trim/2025]]</f>
        <v>0</v>
      </c>
      <c r="AB849">
        <f>Tabela3[[#This Row],[3º trim/2025]]</f>
        <v>0</v>
      </c>
      <c r="AC849">
        <f>Tabela3[[#This Row],[4º trim/2025]]</f>
        <v>0</v>
      </c>
    </row>
    <row r="850" spans="1:29" ht="30" x14ac:dyDescent="0.25">
      <c r="A850" s="293">
        <f>Tabela3[[#This Row],[MODALIDADE]]</f>
        <v>0</v>
      </c>
      <c r="B850" s="293">
        <f>Tabela3[[#This Row],[ID DA PLANILHA]]</f>
        <v>850</v>
      </c>
      <c r="C850" s="293">
        <f>Tabela3[[#This Row],[ANO]]</f>
        <v>2023</v>
      </c>
      <c r="D850" s="293" t="str">
        <f>Tabela3[[#This Row],[SEI]]</f>
        <v>0050268-79.2023.8.16.6000</v>
      </c>
      <c r="E850" s="294" t="str">
        <f>Tabela3[[#This Row],[NOME DO Curso]]</f>
        <v>Entre o ideal e o Possível: a importância da rede na aplicação das medidas de proteção (dia 24/05/2023</v>
      </c>
      <c r="F850" s="294">
        <f>Tabela3[[#This Row],[NENHUMA CLASSIFICAÇÃO COPILOT]]</f>
        <v>0</v>
      </c>
      <c r="G850">
        <f>Tabela3[[#This Row],[Capacitação em Direitos Humanos, Gênero, Raça e Etnia; e em Depoimento Especial" - 0148945-13.2024.8.16.6000]]</f>
        <v>0</v>
      </c>
      <c r="H850">
        <f>Tabela3[[#This Row],[Justiça Restaurativa - 0148919-15.2024.8.16.6000]]</f>
        <v>0</v>
      </c>
      <c r="I850">
        <f>Tabela3[[#This Row],[Capacitação de Facilitadores 0148959-94.2024.8.16.6000]]</f>
        <v>0</v>
      </c>
      <c r="J850">
        <f>Tabela3[[#This Row],[Acessibilidade e Inclusão - 0148938-21.2024.8.16.6000]]</f>
        <v>0</v>
      </c>
      <c r="K850">
        <f>Tabela3[[#This Row],[Política de Prevenção e Enfrentamento do Assédio Moral, do Assédio Sexual e da Discriminação.0148908-83.2024.8.16.6000]]</f>
        <v>0</v>
      </c>
      <c r="L850">
        <f>Tabela3[[#This Row],[SOCIOAMBIENTAL]]</f>
        <v>0</v>
      </c>
      <c r="M850">
        <f>Tabela3[[#This Row],[SUSTENTABILIDADE
https://portal.tjpr.jus.br/portletforms/frm.do?idFormulario=7430
0017859-16.2024.8.16.6000]]</f>
        <v>0</v>
      </c>
      <c r="N850">
        <f>Tabela3[[#This Row],[CURSO PARA MAGISTRADOS]]</f>
        <v>0</v>
      </c>
      <c r="O850" t="str">
        <f>Tabela3[[#This Row],[LIVRO DE REGISTRO]]</f>
        <v>1 - LISTA GERAL_2020 A ...</v>
      </c>
      <c r="P850">
        <f>Tabela3[[#This Row],[DATA DO ULTIMO REGISTRO]]</f>
        <v>45146</v>
      </c>
      <c r="Q850">
        <f>Tabela3[[#This Row],[REG DE INSTRUTORES2]]</f>
        <v>0</v>
      </c>
      <c r="R850">
        <f>Tabela3[[#This Row],[REGISTRO DE INSTRUTORES NO SEI]]</f>
        <v>0</v>
      </c>
      <c r="S850">
        <f>Tabela3[[#This Row],[2021]]</f>
        <v>0</v>
      </c>
      <c r="T850">
        <f>Tabela3[[#This Row],[2022]]</f>
        <v>0</v>
      </c>
      <c r="U850" t="e">
        <f>Tabela3[[#This Row],[2023]]</f>
        <v>#VALUE!</v>
      </c>
      <c r="V850">
        <f>Tabela3[[#This Row],[REGISTRO NO SEI/2024]]</f>
        <v>0</v>
      </c>
      <c r="W850">
        <f>Tabela3[[#This Row],[2024]]</f>
        <v>0</v>
      </c>
      <c r="X850">
        <f>Tabela3[[#This Row],[REGISTRO NO SEI/2025]]</f>
        <v>0</v>
      </c>
      <c r="Y850">
        <f>Tabela3[[#This Row],[TOTAL CERTIFICADOS EMITIDOS/2025]]</f>
        <v>0</v>
      </c>
      <c r="Z850">
        <f>Tabela3[[#This Row],[1º trim/2025]]</f>
        <v>0</v>
      </c>
      <c r="AA850">
        <f>Tabela3[[#This Row],[2º trim/2025]]</f>
        <v>0</v>
      </c>
      <c r="AB850">
        <f>Tabela3[[#This Row],[3º trim/2025]]</f>
        <v>0</v>
      </c>
      <c r="AC850">
        <f>Tabela3[[#This Row],[4º trim/2025]]</f>
        <v>0</v>
      </c>
    </row>
    <row r="851" spans="1:29" ht="30" x14ac:dyDescent="0.25">
      <c r="A851" s="293">
        <f>Tabela3[[#This Row],[MODALIDADE]]</f>
        <v>0</v>
      </c>
      <c r="B851" s="293">
        <f>Tabela3[[#This Row],[ID DA PLANILHA]]</f>
        <v>851</v>
      </c>
      <c r="C851" s="293">
        <f>Tabela3[[#This Row],[ANO]]</f>
        <v>2023</v>
      </c>
      <c r="D851" s="293" t="str">
        <f>Tabela3[[#This Row],[SEI]]</f>
        <v>0050268-79.2023.8.16.6000</v>
      </c>
      <c r="E851" s="294" t="str">
        <f>Tabela3[[#This Row],[NOME DO Curso]]</f>
        <v>Entre o ideal e o Possível: a importância da rede na aplicação das medidas de proteção (dia 25/05/2023</v>
      </c>
      <c r="F851" s="294">
        <f>Tabela3[[#This Row],[NENHUMA CLASSIFICAÇÃO COPILOT]]</f>
        <v>0</v>
      </c>
      <c r="G851">
        <f>Tabela3[[#This Row],[Capacitação em Direitos Humanos, Gênero, Raça e Etnia; e em Depoimento Especial" - 0148945-13.2024.8.16.6000]]</f>
        <v>0</v>
      </c>
      <c r="H851">
        <f>Tabela3[[#This Row],[Justiça Restaurativa - 0148919-15.2024.8.16.6000]]</f>
        <v>0</v>
      </c>
      <c r="I851">
        <f>Tabela3[[#This Row],[Capacitação de Facilitadores 0148959-94.2024.8.16.6000]]</f>
        <v>0</v>
      </c>
      <c r="J851">
        <f>Tabela3[[#This Row],[Acessibilidade e Inclusão - 0148938-21.2024.8.16.6000]]</f>
        <v>0</v>
      </c>
      <c r="K851">
        <f>Tabela3[[#This Row],[Política de Prevenção e Enfrentamento do Assédio Moral, do Assédio Sexual e da Discriminação.0148908-83.2024.8.16.6000]]</f>
        <v>0</v>
      </c>
      <c r="L851">
        <f>Tabela3[[#This Row],[SOCIOAMBIENTAL]]</f>
        <v>0</v>
      </c>
      <c r="M851">
        <f>Tabela3[[#This Row],[SUSTENTABILIDADE
https://portal.tjpr.jus.br/portletforms/frm.do?idFormulario=7430
0017859-16.2024.8.16.6000]]</f>
        <v>0</v>
      </c>
      <c r="N851">
        <f>Tabela3[[#This Row],[CURSO PARA MAGISTRADOS]]</f>
        <v>0</v>
      </c>
      <c r="O851" t="str">
        <f>Tabela3[[#This Row],[LIVRO DE REGISTRO]]</f>
        <v>1 - LISTA GERAL_2020 A ...</v>
      </c>
      <c r="P851">
        <f>Tabela3[[#This Row],[DATA DO ULTIMO REGISTRO]]</f>
        <v>45146</v>
      </c>
      <c r="Q851">
        <f>Tabela3[[#This Row],[REG DE INSTRUTORES2]]</f>
        <v>0</v>
      </c>
      <c r="R851">
        <f>Tabela3[[#This Row],[REGISTRO DE INSTRUTORES NO SEI]]</f>
        <v>0</v>
      </c>
      <c r="S851">
        <f>Tabela3[[#This Row],[2021]]</f>
        <v>0</v>
      </c>
      <c r="T851">
        <f>Tabela3[[#This Row],[2022]]</f>
        <v>0</v>
      </c>
      <c r="U851" t="e">
        <f>Tabela3[[#This Row],[2023]]</f>
        <v>#VALUE!</v>
      </c>
      <c r="V851">
        <f>Tabela3[[#This Row],[REGISTRO NO SEI/2024]]</f>
        <v>0</v>
      </c>
      <c r="W851">
        <f>Tabela3[[#This Row],[2024]]</f>
        <v>0</v>
      </c>
      <c r="X851">
        <f>Tabela3[[#This Row],[REGISTRO NO SEI/2025]]</f>
        <v>0</v>
      </c>
      <c r="Y851">
        <f>Tabela3[[#This Row],[TOTAL CERTIFICADOS EMITIDOS/2025]]</f>
        <v>0</v>
      </c>
      <c r="Z851">
        <f>Tabela3[[#This Row],[1º trim/2025]]</f>
        <v>0</v>
      </c>
      <c r="AA851">
        <f>Tabela3[[#This Row],[2º trim/2025]]</f>
        <v>0</v>
      </c>
      <c r="AB851">
        <f>Tabela3[[#This Row],[3º trim/2025]]</f>
        <v>0</v>
      </c>
      <c r="AC851">
        <f>Tabela3[[#This Row],[4º trim/2025]]</f>
        <v>0</v>
      </c>
    </row>
    <row r="852" spans="1:29" ht="45" x14ac:dyDescent="0.25">
      <c r="A852" s="293" t="str">
        <f>Tabela3[[#This Row],[MODALIDADE]]</f>
        <v>autoinstrucional</v>
      </c>
      <c r="B852" s="293">
        <f>Tabela3[[#This Row],[ID DA PLANILHA]]</f>
        <v>852</v>
      </c>
      <c r="C852" s="293">
        <f>Tabela3[[#This Row],[ANO]]</f>
        <v>2023</v>
      </c>
      <c r="D852" s="293" t="str">
        <f>Tabela3[[#This Row],[SEI]]</f>
        <v>0052025-11.2023.8.16.6000</v>
      </c>
      <c r="E852" s="294" t="str">
        <f>Tabela3[[#This Row],[NOME DO Curso]]</f>
        <v>Curso Aspectos Práticos e Jurídicos da nova Legislação sobre Licitação: as inovações da lei nº 14.133/2021, do decreto estadual n. 10.086/2022 e do decreto judiciário n. 269/2022</v>
      </c>
      <c r="F852" s="294" t="str">
        <f>Tabela3[[#This Row],[NENHUMA CLASSIFICAÇÃO COPILOT]]</f>
        <v>COPILOT</v>
      </c>
      <c r="G852">
        <f>Tabela3[[#This Row],[Capacitação em Direitos Humanos, Gênero, Raça e Etnia; e em Depoimento Especial" - 0148945-13.2024.8.16.6000]]</f>
        <v>0</v>
      </c>
      <c r="H852">
        <f>Tabela3[[#This Row],[Justiça Restaurativa - 0148919-15.2024.8.16.6000]]</f>
        <v>0</v>
      </c>
      <c r="I852">
        <f>Tabela3[[#This Row],[Capacitação de Facilitadores 0148959-94.2024.8.16.6000]]</f>
        <v>0</v>
      </c>
      <c r="J852">
        <f>Tabela3[[#This Row],[Acessibilidade e Inclusão - 0148938-21.2024.8.16.6000]]</f>
        <v>0</v>
      </c>
      <c r="K852">
        <f>Tabela3[[#This Row],[Política de Prevenção e Enfrentamento do Assédio Moral, do Assédio Sexual e da Discriminação.0148908-83.2024.8.16.6000]]</f>
        <v>0</v>
      </c>
      <c r="L852">
        <f>Tabela3[[#This Row],[SOCIOAMBIENTAL]]</f>
        <v>0</v>
      </c>
      <c r="M852">
        <f>Tabela3[[#This Row],[SUSTENTABILIDADE
https://portal.tjpr.jus.br/portletforms/frm.do?idFormulario=7430
0017859-16.2024.8.16.6000]]</f>
        <v>0</v>
      </c>
      <c r="N852">
        <f>Tabela3[[#This Row],[CURSO PARA MAGISTRADOS]]</f>
        <v>0</v>
      </c>
      <c r="O852" t="str">
        <f>Tabela3[[#This Row],[LIVRO DE REGISTRO]]</f>
        <v>1 - LISTA GERAL_2020 A ...</v>
      </c>
      <c r="P852">
        <f>Tabela3[[#This Row],[DATA DO ULTIMO REGISTRO]]</f>
        <v>45741</v>
      </c>
      <c r="Q852">
        <f>Tabela3[[#This Row],[REG DE INSTRUTORES2]]</f>
        <v>0</v>
      </c>
      <c r="R852">
        <f>Tabela3[[#This Row],[REGISTRO DE INSTRUTORES NO SEI]]</f>
        <v>0</v>
      </c>
      <c r="S852">
        <f>Tabela3[[#This Row],[2021]]</f>
        <v>0</v>
      </c>
      <c r="T852">
        <f>Tabela3[[#This Row],[2022]]</f>
        <v>0</v>
      </c>
      <c r="U852">
        <f>Tabela3[[#This Row],[2023]]</f>
        <v>6</v>
      </c>
      <c r="V852" t="str">
        <f>Tabela3[[#This Row],[REGISTRO NO SEI/2024]]</f>
        <v>Livro Registro_2024 (11341343)</v>
      </c>
      <c r="W852">
        <f>Tabela3[[#This Row],[2024]]</f>
        <v>437</v>
      </c>
      <c r="X852">
        <f>Tabela3[[#This Row],[REGISTRO NO SEI/2025]]</f>
        <v>0</v>
      </c>
      <c r="Y852">
        <f>Tabela3[[#This Row],[TOTAL CERTIFICADOS EMITIDOS/2025]]</f>
        <v>12</v>
      </c>
      <c r="Z852">
        <f>Tabela3[[#This Row],[1º trim/2025]]</f>
        <v>12</v>
      </c>
      <c r="AA852">
        <f>Tabela3[[#This Row],[2º trim/2025]]</f>
        <v>0</v>
      </c>
      <c r="AB852">
        <f>Tabela3[[#This Row],[3º trim/2025]]</f>
        <v>0</v>
      </c>
      <c r="AC852">
        <f>Tabela3[[#This Row],[4º trim/2025]]</f>
        <v>0</v>
      </c>
    </row>
    <row r="853" spans="1:29" x14ac:dyDescent="0.25">
      <c r="A853" s="293">
        <f>Tabela3[[#This Row],[MODALIDADE]]</f>
        <v>0</v>
      </c>
      <c r="B853" s="293">
        <f>Tabela3[[#This Row],[ID DA PLANILHA]]</f>
        <v>853</v>
      </c>
      <c r="C853" s="293">
        <f>Tabela3[[#This Row],[ANO]]</f>
        <v>2023</v>
      </c>
      <c r="D853" s="293" t="str">
        <f>Tabela3[[#This Row],[SEI]]</f>
        <v>0052051-09.2023.8.16.6000</v>
      </c>
      <c r="E853" s="294" t="str">
        <f>Tabela3[[#This Row],[NOME DO Curso]]</f>
        <v>Lançamento do Livro: Economia conceitos Introdutórios para Juristas</v>
      </c>
      <c r="F853" s="294">
        <f>Tabela3[[#This Row],[NENHUMA CLASSIFICAÇÃO COPILOT]]</f>
        <v>0</v>
      </c>
      <c r="G853">
        <f>Tabela3[[#This Row],[Capacitação em Direitos Humanos, Gênero, Raça e Etnia; e em Depoimento Especial" - 0148945-13.2024.8.16.6000]]</f>
        <v>0</v>
      </c>
      <c r="H853">
        <f>Tabela3[[#This Row],[Justiça Restaurativa - 0148919-15.2024.8.16.6000]]</f>
        <v>0</v>
      </c>
      <c r="I853">
        <f>Tabela3[[#This Row],[Capacitação de Facilitadores 0148959-94.2024.8.16.6000]]</f>
        <v>0</v>
      </c>
      <c r="J853">
        <f>Tabela3[[#This Row],[Acessibilidade e Inclusão - 0148938-21.2024.8.16.6000]]</f>
        <v>0</v>
      </c>
      <c r="K853">
        <f>Tabela3[[#This Row],[Política de Prevenção e Enfrentamento do Assédio Moral, do Assédio Sexual e da Discriminação.0148908-83.2024.8.16.6000]]</f>
        <v>0</v>
      </c>
      <c r="L853">
        <f>Tabela3[[#This Row],[SOCIOAMBIENTAL]]</f>
        <v>0</v>
      </c>
      <c r="M853">
        <f>Tabela3[[#This Row],[SUSTENTABILIDADE
https://portal.tjpr.jus.br/portletforms/frm.do?idFormulario=7430
0017859-16.2024.8.16.6000]]</f>
        <v>0</v>
      </c>
      <c r="N853">
        <f>Tabela3[[#This Row],[CURSO PARA MAGISTRADOS]]</f>
        <v>0</v>
      </c>
      <c r="O853">
        <f>Tabela3[[#This Row],[LIVRO DE REGISTRO]]</f>
        <v>0</v>
      </c>
      <c r="P853">
        <f>Tabela3[[#This Row],[DATA DO ULTIMO REGISTRO]]</f>
        <v>0</v>
      </c>
      <c r="Q853">
        <f>Tabela3[[#This Row],[REG DE INSTRUTORES2]]</f>
        <v>0</v>
      </c>
      <c r="R853">
        <f>Tabela3[[#This Row],[REGISTRO DE INSTRUTORES NO SEI]]</f>
        <v>0</v>
      </c>
      <c r="S853">
        <f>Tabela3[[#This Row],[2021]]</f>
        <v>0</v>
      </c>
      <c r="T853">
        <f>Tabela3[[#This Row],[2022]]</f>
        <v>0</v>
      </c>
      <c r="U853" t="e">
        <f>Tabela3[[#This Row],[2023]]</f>
        <v>#VALUE!</v>
      </c>
      <c r="V853">
        <f>Tabela3[[#This Row],[REGISTRO NO SEI/2024]]</f>
        <v>0</v>
      </c>
      <c r="W853">
        <f>Tabela3[[#This Row],[2024]]</f>
        <v>0</v>
      </c>
      <c r="X853">
        <f>Tabela3[[#This Row],[REGISTRO NO SEI/2025]]</f>
        <v>0</v>
      </c>
      <c r="Y853">
        <f>Tabela3[[#This Row],[TOTAL CERTIFICADOS EMITIDOS/2025]]</f>
        <v>0</v>
      </c>
      <c r="Z853">
        <f>Tabela3[[#This Row],[1º trim/2025]]</f>
        <v>0</v>
      </c>
      <c r="AA853">
        <f>Tabela3[[#This Row],[2º trim/2025]]</f>
        <v>0</v>
      </c>
      <c r="AB853">
        <f>Tabela3[[#This Row],[3º trim/2025]]</f>
        <v>0</v>
      </c>
      <c r="AC853">
        <f>Tabela3[[#This Row],[4º trim/2025]]</f>
        <v>0</v>
      </c>
    </row>
    <row r="854" spans="1:29" ht="30" x14ac:dyDescent="0.25">
      <c r="A854" s="293">
        <f>Tabela3[[#This Row],[MODALIDADE]]</f>
        <v>0</v>
      </c>
      <c r="B854" s="293">
        <f>Tabela3[[#This Row],[ID DA PLANILHA]]</f>
        <v>854</v>
      </c>
      <c r="C854" s="293">
        <f>Tabela3[[#This Row],[ANO]]</f>
        <v>2023</v>
      </c>
      <c r="D854" s="293" t="str">
        <f>Tabela3[[#This Row],[SEI]]</f>
        <v>0052563-89.2023.8.16.6000</v>
      </c>
      <c r="E854" s="294" t="str">
        <f>Tabela3[[#This Row],[NOME DO Curso]]</f>
        <v>II Fórum Paranaense de Violência Doméstica e Familiar contra a Mulher (FOVID/PR)</v>
      </c>
      <c r="F854" s="294">
        <f>Tabela3[[#This Row],[NENHUMA CLASSIFICAÇÃO COPILOT]]</f>
        <v>0</v>
      </c>
      <c r="G854">
        <f>Tabela3[[#This Row],[Capacitação em Direitos Humanos, Gênero, Raça e Etnia; e em Depoimento Especial" - 0148945-13.2024.8.16.6000]]</f>
        <v>0</v>
      </c>
      <c r="H854">
        <f>Tabela3[[#This Row],[Justiça Restaurativa - 0148919-15.2024.8.16.6000]]</f>
        <v>0</v>
      </c>
      <c r="I854">
        <f>Tabela3[[#This Row],[Capacitação de Facilitadores 0148959-94.2024.8.16.6000]]</f>
        <v>0</v>
      </c>
      <c r="J854">
        <f>Tabela3[[#This Row],[Acessibilidade e Inclusão - 0148938-21.2024.8.16.6000]]</f>
        <v>0</v>
      </c>
      <c r="K854" t="str">
        <f>Tabela3[[#This Row],[Política de Prevenção e Enfrentamento do Assédio Moral, do Assédio Sexual e da Discriminação.0148908-83.2024.8.16.6000]]</f>
        <v>sim</v>
      </c>
      <c r="L854">
        <f>Tabela3[[#This Row],[SOCIOAMBIENTAL]]</f>
        <v>0</v>
      </c>
      <c r="M854">
        <f>Tabela3[[#This Row],[SUSTENTABILIDADE
https://portal.tjpr.jus.br/portletforms/frm.do?idFormulario=7430
0017859-16.2024.8.16.6000]]</f>
        <v>0</v>
      </c>
      <c r="N854">
        <f>Tabela3[[#This Row],[CURSO PARA MAGISTRADOS]]</f>
        <v>0</v>
      </c>
      <c r="O854" t="str">
        <f>Tabela3[[#This Row],[LIVRO DE REGISTRO]]</f>
        <v>1 - LISTA GERAL_2020 A ...</v>
      </c>
      <c r="P854">
        <f>Tabela3[[#This Row],[DATA DO ULTIMO REGISTRO]]</f>
        <v>45404</v>
      </c>
      <c r="Q854">
        <f>Tabela3[[#This Row],[REG DE INSTRUTORES2]]</f>
        <v>0</v>
      </c>
      <c r="R854" t="str">
        <f>Tabela3[[#This Row],[REGISTRO DE INSTRUTORES NO SEI]]</f>
        <v>459-469</v>
      </c>
      <c r="S854">
        <f>Tabela3[[#This Row],[2021]]</f>
        <v>0</v>
      </c>
      <c r="T854">
        <f>Tabela3[[#This Row],[2022]]</f>
        <v>0</v>
      </c>
      <c r="U854" t="e">
        <f>Tabela3[[#This Row],[2023]]</f>
        <v>#VALUE!</v>
      </c>
      <c r="V854">
        <f>Tabela3[[#This Row],[REGISTRO NO SEI/2024]]</f>
        <v>0</v>
      </c>
      <c r="W854">
        <f>Tabela3[[#This Row],[2024]]</f>
        <v>0</v>
      </c>
      <c r="X854">
        <f>Tabela3[[#This Row],[REGISTRO NO SEI/2025]]</f>
        <v>0</v>
      </c>
      <c r="Y854">
        <f>Tabela3[[#This Row],[TOTAL CERTIFICADOS EMITIDOS/2025]]</f>
        <v>0</v>
      </c>
      <c r="Z854">
        <f>Tabela3[[#This Row],[1º trim/2025]]</f>
        <v>0</v>
      </c>
      <c r="AA854">
        <f>Tabela3[[#This Row],[2º trim/2025]]</f>
        <v>0</v>
      </c>
      <c r="AB854">
        <f>Tabela3[[#This Row],[3º trim/2025]]</f>
        <v>0</v>
      </c>
      <c r="AC854">
        <f>Tabela3[[#This Row],[4º trim/2025]]</f>
        <v>0</v>
      </c>
    </row>
    <row r="855" spans="1:29" x14ac:dyDescent="0.25">
      <c r="A855" s="293">
        <f>Tabela3[[#This Row],[MODALIDADE]]</f>
        <v>0</v>
      </c>
      <c r="B855" s="293">
        <f>Tabela3[[#This Row],[ID DA PLANILHA]]</f>
        <v>855</v>
      </c>
      <c r="C855" s="293">
        <f>Tabela3[[#This Row],[ANO]]</f>
        <v>2023</v>
      </c>
      <c r="D855" s="293" t="str">
        <f>Tabela3[[#This Row],[SEI]]</f>
        <v>0054248-34.2023.8.16.6000</v>
      </c>
      <c r="E855" s="294" t="str">
        <f>Tabela3[[#This Row],[NOME DO Curso]]</f>
        <v>Instruções BNMP</v>
      </c>
      <c r="F855" s="294">
        <f>Tabela3[[#This Row],[NENHUMA CLASSIFICAÇÃO COPILOT]]</f>
        <v>0</v>
      </c>
      <c r="G855">
        <f>Tabela3[[#This Row],[Capacitação em Direitos Humanos, Gênero, Raça e Etnia; e em Depoimento Especial" - 0148945-13.2024.8.16.6000]]</f>
        <v>0</v>
      </c>
      <c r="H855">
        <f>Tabela3[[#This Row],[Justiça Restaurativa - 0148919-15.2024.8.16.6000]]</f>
        <v>0</v>
      </c>
      <c r="I855">
        <f>Tabela3[[#This Row],[Capacitação de Facilitadores 0148959-94.2024.8.16.6000]]</f>
        <v>0</v>
      </c>
      <c r="J855">
        <f>Tabela3[[#This Row],[Acessibilidade e Inclusão - 0148938-21.2024.8.16.6000]]</f>
        <v>0</v>
      </c>
      <c r="K855">
        <f>Tabela3[[#This Row],[Política de Prevenção e Enfrentamento do Assédio Moral, do Assédio Sexual e da Discriminação.0148908-83.2024.8.16.6000]]</f>
        <v>0</v>
      </c>
      <c r="L855">
        <f>Tabela3[[#This Row],[SOCIOAMBIENTAL]]</f>
        <v>0</v>
      </c>
      <c r="M855">
        <f>Tabela3[[#This Row],[SUSTENTABILIDADE
https://portal.tjpr.jus.br/portletforms/frm.do?idFormulario=7430
0017859-16.2024.8.16.6000]]</f>
        <v>0</v>
      </c>
      <c r="N855">
        <f>Tabela3[[#This Row],[CURSO PARA MAGISTRADOS]]</f>
        <v>0</v>
      </c>
      <c r="O855" t="str">
        <f>Tabela3[[#This Row],[LIVRO DE REGISTRO]]</f>
        <v>1 - LISTA GERAL_2020 A ...</v>
      </c>
      <c r="P855">
        <f>Tabela3[[#This Row],[DATA DO ULTIMO REGISTRO]]</f>
        <v>45146</v>
      </c>
      <c r="Q855">
        <f>Tabela3[[#This Row],[REG DE INSTRUTORES2]]</f>
        <v>0</v>
      </c>
      <c r="R855" t="str">
        <f>Tabela3[[#This Row],[REGISTRO DE INSTRUTORES NO SEI]]</f>
        <v>417-418</v>
      </c>
      <c r="S855">
        <f>Tabela3[[#This Row],[2021]]</f>
        <v>0</v>
      </c>
      <c r="T855">
        <f>Tabela3[[#This Row],[2022]]</f>
        <v>0</v>
      </c>
      <c r="U855" t="e">
        <f>Tabela3[[#This Row],[2023]]</f>
        <v>#VALUE!</v>
      </c>
      <c r="V855">
        <f>Tabela3[[#This Row],[REGISTRO NO SEI/2024]]</f>
        <v>0</v>
      </c>
      <c r="W855">
        <f>Tabela3[[#This Row],[2024]]</f>
        <v>0</v>
      </c>
      <c r="X855">
        <f>Tabela3[[#This Row],[REGISTRO NO SEI/2025]]</f>
        <v>0</v>
      </c>
      <c r="Y855">
        <f>Tabela3[[#This Row],[TOTAL CERTIFICADOS EMITIDOS/2025]]</f>
        <v>0</v>
      </c>
      <c r="Z855">
        <f>Tabela3[[#This Row],[1º trim/2025]]</f>
        <v>0</v>
      </c>
      <c r="AA855">
        <f>Tabela3[[#This Row],[2º trim/2025]]</f>
        <v>0</v>
      </c>
      <c r="AB855">
        <f>Tabela3[[#This Row],[3º trim/2025]]</f>
        <v>0</v>
      </c>
      <c r="AC855">
        <f>Tabela3[[#This Row],[4º trim/2025]]</f>
        <v>0</v>
      </c>
    </row>
    <row r="856" spans="1:29" x14ac:dyDescent="0.25">
      <c r="A856" s="293">
        <f>Tabela3[[#This Row],[MODALIDADE]]</f>
        <v>0</v>
      </c>
      <c r="B856" s="293">
        <f>Tabela3[[#This Row],[ID DA PLANILHA]]</f>
        <v>856</v>
      </c>
      <c r="C856" s="293">
        <f>Tabela3[[#This Row],[ANO]]</f>
        <v>2023</v>
      </c>
      <c r="D856" s="293" t="str">
        <f>Tabela3[[#This Row],[SEI]]</f>
        <v>0054398-15.2023.8.16.6000</v>
      </c>
      <c r="E856" s="294" t="str">
        <f>Tabela3[[#This Row],[NOME DO Curso]]</f>
        <v>curso de brigada de incêndio da equipe dos vigilantes terceirizados</v>
      </c>
      <c r="F856" s="294">
        <f>Tabela3[[#This Row],[NENHUMA CLASSIFICAÇÃO COPILOT]]</f>
        <v>0</v>
      </c>
      <c r="G856">
        <f>Tabela3[[#This Row],[Capacitação em Direitos Humanos, Gênero, Raça e Etnia; e em Depoimento Especial" - 0148945-13.2024.8.16.6000]]</f>
        <v>0</v>
      </c>
      <c r="H856">
        <f>Tabela3[[#This Row],[Justiça Restaurativa - 0148919-15.2024.8.16.6000]]</f>
        <v>0</v>
      </c>
      <c r="I856">
        <f>Tabela3[[#This Row],[Capacitação de Facilitadores 0148959-94.2024.8.16.6000]]</f>
        <v>0</v>
      </c>
      <c r="J856">
        <f>Tabela3[[#This Row],[Acessibilidade e Inclusão - 0148938-21.2024.8.16.6000]]</f>
        <v>0</v>
      </c>
      <c r="K856">
        <f>Tabela3[[#This Row],[Política de Prevenção e Enfrentamento do Assédio Moral, do Assédio Sexual e da Discriminação.0148908-83.2024.8.16.6000]]</f>
        <v>0</v>
      </c>
      <c r="L856">
        <f>Tabela3[[#This Row],[SOCIOAMBIENTAL]]</f>
        <v>0</v>
      </c>
      <c r="M856">
        <f>Tabela3[[#This Row],[SUSTENTABILIDADE
https://portal.tjpr.jus.br/portletforms/frm.do?idFormulario=7430
0017859-16.2024.8.16.6000]]</f>
        <v>0</v>
      </c>
      <c r="N856">
        <f>Tabela3[[#This Row],[CURSO PARA MAGISTRADOS]]</f>
        <v>0</v>
      </c>
      <c r="O856" t="str">
        <f>Tabela3[[#This Row],[LIVRO DE REGISTRO]]</f>
        <v>1 - LISTA GERAL_2020 A ...</v>
      </c>
      <c r="P856">
        <f>Tabela3[[#This Row],[DATA DO ULTIMO REGISTRO]]</f>
        <v>45139</v>
      </c>
      <c r="Q856">
        <f>Tabela3[[#This Row],[REG DE INSTRUTORES2]]</f>
        <v>0</v>
      </c>
      <c r="R856">
        <f>Tabela3[[#This Row],[REGISTRO DE INSTRUTORES NO SEI]]</f>
        <v>0</v>
      </c>
      <c r="S856">
        <f>Tabela3[[#This Row],[2021]]</f>
        <v>0</v>
      </c>
      <c r="T856">
        <f>Tabela3[[#This Row],[2022]]</f>
        <v>0</v>
      </c>
      <c r="U856" t="e">
        <f>Tabela3[[#This Row],[2023]]</f>
        <v>#VALUE!</v>
      </c>
      <c r="V856">
        <f>Tabela3[[#This Row],[REGISTRO NO SEI/2024]]</f>
        <v>0</v>
      </c>
      <c r="W856">
        <f>Tabela3[[#This Row],[2024]]</f>
        <v>0</v>
      </c>
      <c r="X856">
        <f>Tabela3[[#This Row],[REGISTRO NO SEI/2025]]</f>
        <v>0</v>
      </c>
      <c r="Y856">
        <f>Tabela3[[#This Row],[TOTAL CERTIFICADOS EMITIDOS/2025]]</f>
        <v>0</v>
      </c>
      <c r="Z856">
        <f>Tabela3[[#This Row],[1º trim/2025]]</f>
        <v>0</v>
      </c>
      <c r="AA856">
        <f>Tabela3[[#This Row],[2º trim/2025]]</f>
        <v>0</v>
      </c>
      <c r="AB856">
        <f>Tabela3[[#This Row],[3º trim/2025]]</f>
        <v>0</v>
      </c>
      <c r="AC856">
        <f>Tabela3[[#This Row],[4º trim/2025]]</f>
        <v>0</v>
      </c>
    </row>
    <row r="857" spans="1:29" x14ac:dyDescent="0.25">
      <c r="A857" s="293">
        <f>Tabela3[[#This Row],[MODALIDADE]]</f>
        <v>0</v>
      </c>
      <c r="B857" s="293">
        <f>Tabela3[[#This Row],[ID DA PLANILHA]]</f>
        <v>857</v>
      </c>
      <c r="C857" s="293">
        <f>Tabela3[[#This Row],[ANO]]</f>
        <v>2023</v>
      </c>
      <c r="D857" s="293" t="str">
        <f>Tabela3[[#This Row],[SEI]]</f>
        <v>0055734-54.2023.8.16.6000</v>
      </c>
      <c r="E857" s="294" t="str">
        <f>Tabela3[[#This Row],[NOME DO Curso]]</f>
        <v>Workshop Meditar é Simples</v>
      </c>
      <c r="F857" s="294">
        <f>Tabela3[[#This Row],[NENHUMA CLASSIFICAÇÃO COPILOT]]</f>
        <v>0</v>
      </c>
      <c r="G857">
        <f>Tabela3[[#This Row],[Capacitação em Direitos Humanos, Gênero, Raça e Etnia; e em Depoimento Especial" - 0148945-13.2024.8.16.6000]]</f>
        <v>0</v>
      </c>
      <c r="H857">
        <f>Tabela3[[#This Row],[Justiça Restaurativa - 0148919-15.2024.8.16.6000]]</f>
        <v>0</v>
      </c>
      <c r="I857">
        <f>Tabela3[[#This Row],[Capacitação de Facilitadores 0148959-94.2024.8.16.6000]]</f>
        <v>0</v>
      </c>
      <c r="J857">
        <f>Tabela3[[#This Row],[Acessibilidade e Inclusão - 0148938-21.2024.8.16.6000]]</f>
        <v>0</v>
      </c>
      <c r="K857">
        <f>Tabela3[[#This Row],[Política de Prevenção e Enfrentamento do Assédio Moral, do Assédio Sexual e da Discriminação.0148908-83.2024.8.16.6000]]</f>
        <v>0</v>
      </c>
      <c r="L857">
        <f>Tabela3[[#This Row],[SOCIOAMBIENTAL]]</f>
        <v>0</v>
      </c>
      <c r="M857">
        <f>Tabela3[[#This Row],[SUSTENTABILIDADE
https://portal.tjpr.jus.br/portletforms/frm.do?idFormulario=7430
0017859-16.2024.8.16.6000]]</f>
        <v>0</v>
      </c>
      <c r="N857">
        <f>Tabela3[[#This Row],[CURSO PARA MAGISTRADOS]]</f>
        <v>0</v>
      </c>
      <c r="O857">
        <f>Tabela3[[#This Row],[LIVRO DE REGISTRO]]</f>
        <v>0</v>
      </c>
      <c r="P857">
        <f>Tabela3[[#This Row],[DATA DO ULTIMO REGISTRO]]</f>
        <v>0</v>
      </c>
      <c r="Q857">
        <f>Tabela3[[#This Row],[REG DE INSTRUTORES2]]</f>
        <v>0</v>
      </c>
      <c r="R857">
        <f>Tabela3[[#This Row],[REGISTRO DE INSTRUTORES NO SEI]]</f>
        <v>0</v>
      </c>
      <c r="S857">
        <f>Tabela3[[#This Row],[2021]]</f>
        <v>0</v>
      </c>
      <c r="T857">
        <f>Tabela3[[#This Row],[2022]]</f>
        <v>0</v>
      </c>
      <c r="U857" t="e">
        <f>Tabela3[[#This Row],[2023]]</f>
        <v>#VALUE!</v>
      </c>
      <c r="V857">
        <f>Tabela3[[#This Row],[REGISTRO NO SEI/2024]]</f>
        <v>0</v>
      </c>
      <c r="W857">
        <f>Tabela3[[#This Row],[2024]]</f>
        <v>0</v>
      </c>
      <c r="X857">
        <f>Tabela3[[#This Row],[REGISTRO NO SEI/2025]]</f>
        <v>0</v>
      </c>
      <c r="Y857">
        <f>Tabela3[[#This Row],[TOTAL CERTIFICADOS EMITIDOS/2025]]</f>
        <v>0</v>
      </c>
      <c r="Z857">
        <f>Tabela3[[#This Row],[1º trim/2025]]</f>
        <v>0</v>
      </c>
      <c r="AA857">
        <f>Tabela3[[#This Row],[2º trim/2025]]</f>
        <v>0</v>
      </c>
      <c r="AB857">
        <f>Tabela3[[#This Row],[3º trim/2025]]</f>
        <v>0</v>
      </c>
      <c r="AC857">
        <f>Tabela3[[#This Row],[4º trim/2025]]</f>
        <v>0</v>
      </c>
    </row>
    <row r="858" spans="1:29" x14ac:dyDescent="0.25">
      <c r="A858" s="293">
        <f>Tabela3[[#This Row],[MODALIDADE]]</f>
        <v>0</v>
      </c>
      <c r="B858" s="293">
        <f>Tabela3[[#This Row],[ID DA PLANILHA]]</f>
        <v>858</v>
      </c>
      <c r="C858" s="293">
        <f>Tabela3[[#This Row],[ANO]]</f>
        <v>2023</v>
      </c>
      <c r="D858" s="293" t="str">
        <f>Tabela3[[#This Row],[SEI]]</f>
        <v>0057638-12.2023.8.16.6000</v>
      </c>
      <c r="E858" s="294" t="str">
        <f>Tabela3[[#This Row],[NOME DO Curso]]</f>
        <v>palestra será presencial e ministrada pelo Psicólogo Lucas Daros</v>
      </c>
      <c r="F858" s="294">
        <f>Tabela3[[#This Row],[NENHUMA CLASSIFICAÇÃO COPILOT]]</f>
        <v>0</v>
      </c>
      <c r="G858">
        <f>Tabela3[[#This Row],[Capacitação em Direitos Humanos, Gênero, Raça e Etnia; e em Depoimento Especial" - 0148945-13.2024.8.16.6000]]</f>
        <v>0</v>
      </c>
      <c r="H858">
        <f>Tabela3[[#This Row],[Justiça Restaurativa - 0148919-15.2024.8.16.6000]]</f>
        <v>0</v>
      </c>
      <c r="I858">
        <f>Tabela3[[#This Row],[Capacitação de Facilitadores 0148959-94.2024.8.16.6000]]</f>
        <v>0</v>
      </c>
      <c r="J858">
        <f>Tabela3[[#This Row],[Acessibilidade e Inclusão - 0148938-21.2024.8.16.6000]]</f>
        <v>0</v>
      </c>
      <c r="K858">
        <f>Tabela3[[#This Row],[Política de Prevenção e Enfrentamento do Assédio Moral, do Assédio Sexual e da Discriminação.0148908-83.2024.8.16.6000]]</f>
        <v>0</v>
      </c>
      <c r="L858">
        <f>Tabela3[[#This Row],[SOCIOAMBIENTAL]]</f>
        <v>0</v>
      </c>
      <c r="M858">
        <f>Tabela3[[#This Row],[SUSTENTABILIDADE
https://portal.tjpr.jus.br/portletforms/frm.do?idFormulario=7430
0017859-16.2024.8.16.6000]]</f>
        <v>0</v>
      </c>
      <c r="N858">
        <f>Tabela3[[#This Row],[CURSO PARA MAGISTRADOS]]</f>
        <v>0</v>
      </c>
      <c r="O858">
        <f>Tabela3[[#This Row],[LIVRO DE REGISTRO]]</f>
        <v>0</v>
      </c>
      <c r="P858">
        <f>Tabela3[[#This Row],[DATA DO ULTIMO REGISTRO]]</f>
        <v>0</v>
      </c>
      <c r="Q858">
        <f>Tabela3[[#This Row],[REG DE INSTRUTORES2]]</f>
        <v>0</v>
      </c>
      <c r="R858">
        <f>Tabela3[[#This Row],[REGISTRO DE INSTRUTORES NO SEI]]</f>
        <v>0</v>
      </c>
      <c r="S858">
        <f>Tabela3[[#This Row],[2021]]</f>
        <v>0</v>
      </c>
      <c r="T858">
        <f>Tabela3[[#This Row],[2022]]</f>
        <v>0</v>
      </c>
      <c r="U858" t="e">
        <f>Tabela3[[#This Row],[2023]]</f>
        <v>#VALUE!</v>
      </c>
      <c r="V858">
        <f>Tabela3[[#This Row],[REGISTRO NO SEI/2024]]</f>
        <v>0</v>
      </c>
      <c r="W858">
        <f>Tabela3[[#This Row],[2024]]</f>
        <v>0</v>
      </c>
      <c r="X858">
        <f>Tabela3[[#This Row],[REGISTRO NO SEI/2025]]</f>
        <v>0</v>
      </c>
      <c r="Y858">
        <f>Tabela3[[#This Row],[TOTAL CERTIFICADOS EMITIDOS/2025]]</f>
        <v>0</v>
      </c>
      <c r="Z858">
        <f>Tabela3[[#This Row],[1º trim/2025]]</f>
        <v>0</v>
      </c>
      <c r="AA858">
        <f>Tabela3[[#This Row],[2º trim/2025]]</f>
        <v>0</v>
      </c>
      <c r="AB858">
        <f>Tabela3[[#This Row],[3º trim/2025]]</f>
        <v>0</v>
      </c>
      <c r="AC858">
        <f>Tabela3[[#This Row],[4º trim/2025]]</f>
        <v>0</v>
      </c>
    </row>
    <row r="859" spans="1:29" x14ac:dyDescent="0.25">
      <c r="A859" s="293">
        <f>Tabela3[[#This Row],[MODALIDADE]]</f>
        <v>0</v>
      </c>
      <c r="B859" s="293">
        <f>Tabela3[[#This Row],[ID DA PLANILHA]]</f>
        <v>859</v>
      </c>
      <c r="C859" s="293">
        <f>Tabela3[[#This Row],[ANO]]</f>
        <v>2023</v>
      </c>
      <c r="D859" s="293" t="str">
        <f>Tabela3[[#This Row],[SEI]]</f>
        <v>0058029-64.2023.8.16.6000</v>
      </c>
      <c r="E859" s="294" t="str">
        <f>Tabela3[[#This Row],[NOME DO Curso]]</f>
        <v>Curso de formação de mediadores e conciliadores judiciais - 8 ed</v>
      </c>
      <c r="F859" s="294">
        <f>Tabela3[[#This Row],[NENHUMA CLASSIFICAÇÃO COPILOT]]</f>
        <v>0</v>
      </c>
      <c r="G859">
        <f>Tabela3[[#This Row],[Capacitação em Direitos Humanos, Gênero, Raça e Etnia; e em Depoimento Especial" - 0148945-13.2024.8.16.6000]]</f>
        <v>0</v>
      </c>
      <c r="H859">
        <f>Tabela3[[#This Row],[Justiça Restaurativa - 0148919-15.2024.8.16.6000]]</f>
        <v>0</v>
      </c>
      <c r="I859">
        <f>Tabela3[[#This Row],[Capacitação de Facilitadores 0148959-94.2024.8.16.6000]]</f>
        <v>0</v>
      </c>
      <c r="J859">
        <f>Tabela3[[#This Row],[Acessibilidade e Inclusão - 0148938-21.2024.8.16.6000]]</f>
        <v>0</v>
      </c>
      <c r="K859">
        <f>Tabela3[[#This Row],[Política de Prevenção e Enfrentamento do Assédio Moral, do Assédio Sexual e da Discriminação.0148908-83.2024.8.16.6000]]</f>
        <v>0</v>
      </c>
      <c r="L859">
        <f>Tabela3[[#This Row],[SOCIOAMBIENTAL]]</f>
        <v>0</v>
      </c>
      <c r="M859">
        <f>Tabela3[[#This Row],[SUSTENTABILIDADE
https://portal.tjpr.jus.br/portletforms/frm.do?idFormulario=7430
0017859-16.2024.8.16.6000]]</f>
        <v>0</v>
      </c>
      <c r="N859">
        <f>Tabela3[[#This Row],[CURSO PARA MAGISTRADOS]]</f>
        <v>0</v>
      </c>
      <c r="O859" t="str">
        <f>Tabela3[[#This Row],[LIVRO DE REGISTRO]]</f>
        <v>1 - LISTA GERAL_2020 A ...</v>
      </c>
      <c r="P859">
        <f>Tabela3[[#This Row],[DATA DO ULTIMO REGISTRO]]</f>
        <v>45142</v>
      </c>
      <c r="Q859">
        <f>Tabela3[[#This Row],[REG DE INSTRUTORES2]]</f>
        <v>0</v>
      </c>
      <c r="R859">
        <f>Tabela3[[#This Row],[REGISTRO DE INSTRUTORES NO SEI]]</f>
        <v>0</v>
      </c>
      <c r="S859">
        <f>Tabela3[[#This Row],[2021]]</f>
        <v>0</v>
      </c>
      <c r="T859">
        <f>Tabela3[[#This Row],[2022]]</f>
        <v>0</v>
      </c>
      <c r="U859" t="e">
        <f>Tabela3[[#This Row],[2023]]</f>
        <v>#VALUE!</v>
      </c>
      <c r="V859">
        <f>Tabela3[[#This Row],[REGISTRO NO SEI/2024]]</f>
        <v>0</v>
      </c>
      <c r="W859">
        <f>Tabela3[[#This Row],[2024]]</f>
        <v>0</v>
      </c>
      <c r="X859">
        <f>Tabela3[[#This Row],[REGISTRO NO SEI/2025]]</f>
        <v>0</v>
      </c>
      <c r="Y859">
        <f>Tabela3[[#This Row],[TOTAL CERTIFICADOS EMITIDOS/2025]]</f>
        <v>0</v>
      </c>
      <c r="Z859">
        <f>Tabela3[[#This Row],[1º trim/2025]]</f>
        <v>0</v>
      </c>
      <c r="AA859">
        <f>Tabela3[[#This Row],[2º trim/2025]]</f>
        <v>0</v>
      </c>
      <c r="AB859">
        <f>Tabela3[[#This Row],[3º trim/2025]]</f>
        <v>0</v>
      </c>
      <c r="AC859">
        <f>Tabela3[[#This Row],[4º trim/2025]]</f>
        <v>0</v>
      </c>
    </row>
    <row r="860" spans="1:29" ht="30" x14ac:dyDescent="0.25">
      <c r="A860" s="293">
        <f>Tabela3[[#This Row],[MODALIDADE]]</f>
        <v>0</v>
      </c>
      <c r="B860" s="293">
        <f>Tabela3[[#This Row],[ID DA PLANILHA]]</f>
        <v>860</v>
      </c>
      <c r="C860" s="293">
        <f>Tabela3[[#This Row],[ANO]]</f>
        <v>2023</v>
      </c>
      <c r="D860" s="293" t="str">
        <f>Tabela3[[#This Row],[SEI]]</f>
        <v>0058310-20.2023.8.16.6000</v>
      </c>
      <c r="E860" s="294" t="str">
        <f>Tabela3[[#This Row],[NOME DO Curso]]</f>
        <v>Programa de Consultoria sobre o Sistema de Controle Interno do Poder Judiciário</v>
      </c>
      <c r="F860" s="294">
        <f>Tabela3[[#This Row],[NENHUMA CLASSIFICAÇÃO COPILOT]]</f>
        <v>0</v>
      </c>
      <c r="G860">
        <f>Tabela3[[#This Row],[Capacitação em Direitos Humanos, Gênero, Raça e Etnia; e em Depoimento Especial" - 0148945-13.2024.8.16.6000]]</f>
        <v>0</v>
      </c>
      <c r="H860">
        <f>Tabela3[[#This Row],[Justiça Restaurativa - 0148919-15.2024.8.16.6000]]</f>
        <v>0</v>
      </c>
      <c r="I860">
        <f>Tabela3[[#This Row],[Capacitação de Facilitadores 0148959-94.2024.8.16.6000]]</f>
        <v>0</v>
      </c>
      <c r="J860">
        <f>Tabela3[[#This Row],[Acessibilidade e Inclusão - 0148938-21.2024.8.16.6000]]</f>
        <v>0</v>
      </c>
      <c r="K860">
        <f>Tabela3[[#This Row],[Política de Prevenção e Enfrentamento do Assédio Moral, do Assédio Sexual e da Discriminação.0148908-83.2024.8.16.6000]]</f>
        <v>0</v>
      </c>
      <c r="L860">
        <f>Tabela3[[#This Row],[SOCIOAMBIENTAL]]</f>
        <v>0</v>
      </c>
      <c r="M860">
        <f>Tabela3[[#This Row],[SUSTENTABILIDADE
https://portal.tjpr.jus.br/portletforms/frm.do?idFormulario=7430
0017859-16.2024.8.16.6000]]</f>
        <v>0</v>
      </c>
      <c r="N860">
        <f>Tabela3[[#This Row],[CURSO PARA MAGISTRADOS]]</f>
        <v>0</v>
      </c>
      <c r="O860" t="str">
        <f>Tabela3[[#This Row],[LIVRO DE REGISTRO]]</f>
        <v>1 - LISTA GERAL_2020 A ...</v>
      </c>
      <c r="P860">
        <f>Tabela3[[#This Row],[DATA DO ULTIMO REGISTRO]]</f>
        <v>45195</v>
      </c>
      <c r="Q860">
        <f>Tabela3[[#This Row],[REG DE INSTRUTORES2]]</f>
        <v>0</v>
      </c>
      <c r="R860" t="str">
        <f>Tabela3[[#This Row],[REGISTRO DE INSTRUTORES NO SEI]]</f>
        <v>588-590/2023</v>
      </c>
      <c r="S860">
        <f>Tabela3[[#This Row],[2021]]</f>
        <v>0</v>
      </c>
      <c r="T860">
        <f>Tabela3[[#This Row],[2022]]</f>
        <v>0</v>
      </c>
      <c r="U860" t="e">
        <f>Tabela3[[#This Row],[2023]]</f>
        <v>#VALUE!</v>
      </c>
      <c r="V860">
        <f>Tabela3[[#This Row],[REGISTRO NO SEI/2024]]</f>
        <v>0</v>
      </c>
      <c r="W860">
        <f>Tabela3[[#This Row],[2024]]</f>
        <v>0</v>
      </c>
      <c r="X860">
        <f>Tabela3[[#This Row],[REGISTRO NO SEI/2025]]</f>
        <v>0</v>
      </c>
      <c r="Y860">
        <f>Tabela3[[#This Row],[TOTAL CERTIFICADOS EMITIDOS/2025]]</f>
        <v>0</v>
      </c>
      <c r="Z860">
        <f>Tabela3[[#This Row],[1º trim/2025]]</f>
        <v>0</v>
      </c>
      <c r="AA860">
        <f>Tabela3[[#This Row],[2º trim/2025]]</f>
        <v>0</v>
      </c>
      <c r="AB860">
        <f>Tabela3[[#This Row],[3º trim/2025]]</f>
        <v>0</v>
      </c>
      <c r="AC860">
        <f>Tabela3[[#This Row],[4º trim/2025]]</f>
        <v>0</v>
      </c>
    </row>
    <row r="861" spans="1:29" x14ac:dyDescent="0.25">
      <c r="A861" s="293">
        <f>Tabela3[[#This Row],[MODALIDADE]]</f>
        <v>0</v>
      </c>
      <c r="B861" s="293">
        <f>Tabela3[[#This Row],[ID DA PLANILHA]]</f>
        <v>861</v>
      </c>
      <c r="C861" s="293">
        <f>Tabela3[[#This Row],[ANO]]</f>
        <v>2023</v>
      </c>
      <c r="D861" s="293" t="str">
        <f>Tabela3[[#This Row],[SEI]]</f>
        <v>0058337-03.2023.8.16.6000</v>
      </c>
      <c r="E861" s="294" t="str">
        <f>Tabela3[[#This Row],[NOME DO Curso]]</f>
        <v>CURSOS DE FORMAÇÃO DE CONCILIADORES E MEDIADORES JUDICIAL</v>
      </c>
      <c r="F861" s="294">
        <f>Tabela3[[#This Row],[NENHUMA CLASSIFICAÇÃO COPILOT]]</f>
        <v>0</v>
      </c>
      <c r="G861">
        <f>Tabela3[[#This Row],[Capacitação em Direitos Humanos, Gênero, Raça e Etnia; e em Depoimento Especial" - 0148945-13.2024.8.16.6000]]</f>
        <v>0</v>
      </c>
      <c r="H861">
        <f>Tabela3[[#This Row],[Justiça Restaurativa - 0148919-15.2024.8.16.6000]]</f>
        <v>0</v>
      </c>
      <c r="I861">
        <f>Tabela3[[#This Row],[Capacitação de Facilitadores 0148959-94.2024.8.16.6000]]</f>
        <v>0</v>
      </c>
      <c r="J861">
        <f>Tabela3[[#This Row],[Acessibilidade e Inclusão - 0148938-21.2024.8.16.6000]]</f>
        <v>0</v>
      </c>
      <c r="K861">
        <f>Tabela3[[#This Row],[Política de Prevenção e Enfrentamento do Assédio Moral, do Assédio Sexual e da Discriminação.0148908-83.2024.8.16.6000]]</f>
        <v>0</v>
      </c>
      <c r="L861">
        <f>Tabela3[[#This Row],[SOCIOAMBIENTAL]]</f>
        <v>0</v>
      </c>
      <c r="M861">
        <f>Tabela3[[#This Row],[SUSTENTABILIDADE
https://portal.tjpr.jus.br/portletforms/frm.do?idFormulario=7430
0017859-16.2024.8.16.6000]]</f>
        <v>0</v>
      </c>
      <c r="N861">
        <f>Tabela3[[#This Row],[CURSO PARA MAGISTRADOS]]</f>
        <v>0</v>
      </c>
      <c r="O861">
        <f>Tabela3[[#This Row],[LIVRO DE REGISTRO]]</f>
        <v>0</v>
      </c>
      <c r="P861">
        <f>Tabela3[[#This Row],[DATA DO ULTIMO REGISTRO]]</f>
        <v>45672</v>
      </c>
      <c r="Q861">
        <f>Tabela3[[#This Row],[REG DE INSTRUTORES2]]</f>
        <v>0</v>
      </c>
      <c r="R861">
        <f>Tabela3[[#This Row],[REGISTRO DE INSTRUTORES NO SEI]]</f>
        <v>0</v>
      </c>
      <c r="S861">
        <f>Tabela3[[#This Row],[2021]]</f>
        <v>0</v>
      </c>
      <c r="T861">
        <f>Tabela3[[#This Row],[2022]]</f>
        <v>0</v>
      </c>
      <c r="U861">
        <f>Tabela3[[#This Row],[2023]]</f>
        <v>0</v>
      </c>
      <c r="V861">
        <f>Tabela3[[#This Row],[REGISTRO NO SEI/2024]]</f>
        <v>0</v>
      </c>
      <c r="W861">
        <f>Tabela3[[#This Row],[2024]]</f>
        <v>0</v>
      </c>
      <c r="X861">
        <f>Tabela3[[#This Row],[REGISTRO NO SEI/2025]]</f>
        <v>11</v>
      </c>
      <c r="Y861">
        <f>Tabela3[[#This Row],[TOTAL CERTIFICADOS EMITIDOS/2025]]</f>
        <v>11</v>
      </c>
      <c r="Z861">
        <f>Tabela3[[#This Row],[1º trim/2025]]</f>
        <v>11</v>
      </c>
      <c r="AA861">
        <f>Tabela3[[#This Row],[2º trim/2025]]</f>
        <v>0</v>
      </c>
      <c r="AB861">
        <f>Tabela3[[#This Row],[3º trim/2025]]</f>
        <v>0</v>
      </c>
      <c r="AC861">
        <f>Tabela3[[#This Row],[4º trim/2025]]</f>
        <v>0</v>
      </c>
    </row>
    <row r="862" spans="1:29" x14ac:dyDescent="0.25">
      <c r="A862" s="293">
        <f>Tabela3[[#This Row],[MODALIDADE]]</f>
        <v>0</v>
      </c>
      <c r="B862" s="293">
        <f>Tabela3[[#This Row],[ID DA PLANILHA]]</f>
        <v>862</v>
      </c>
      <c r="C862" s="293">
        <f>Tabela3[[#This Row],[ANO]]</f>
        <v>2023</v>
      </c>
      <c r="D862" s="293" t="str">
        <f>Tabela3[[#This Row],[SEI]]</f>
        <v>0058418-49.2023.8.16.6000</v>
      </c>
      <c r="E862" s="294" t="str">
        <f>Tabela3[[#This Row],[NOME DO Curso]]</f>
        <v>5º Seminário Nacional de Obras Públicas e Manutenção Predial Híbrido.</v>
      </c>
      <c r="F862" s="294">
        <f>Tabela3[[#This Row],[NENHUMA CLASSIFICAÇÃO COPILOT]]</f>
        <v>0</v>
      </c>
      <c r="G862">
        <f>Tabela3[[#This Row],[Capacitação em Direitos Humanos, Gênero, Raça e Etnia; e em Depoimento Especial" - 0148945-13.2024.8.16.6000]]</f>
        <v>0</v>
      </c>
      <c r="H862">
        <f>Tabela3[[#This Row],[Justiça Restaurativa - 0148919-15.2024.8.16.6000]]</f>
        <v>0</v>
      </c>
      <c r="I862">
        <f>Tabela3[[#This Row],[Capacitação de Facilitadores 0148959-94.2024.8.16.6000]]</f>
        <v>0</v>
      </c>
      <c r="J862">
        <f>Tabela3[[#This Row],[Acessibilidade e Inclusão - 0148938-21.2024.8.16.6000]]</f>
        <v>0</v>
      </c>
      <c r="K862">
        <f>Tabela3[[#This Row],[Política de Prevenção e Enfrentamento do Assédio Moral, do Assédio Sexual e da Discriminação.0148908-83.2024.8.16.6000]]</f>
        <v>0</v>
      </c>
      <c r="L862">
        <f>Tabela3[[#This Row],[SOCIOAMBIENTAL]]</f>
        <v>0</v>
      </c>
      <c r="M862">
        <f>Tabela3[[#This Row],[SUSTENTABILIDADE
https://portal.tjpr.jus.br/portletforms/frm.do?idFormulario=7430
0017859-16.2024.8.16.6000]]</f>
        <v>0</v>
      </c>
      <c r="N862">
        <f>Tabela3[[#This Row],[CURSO PARA MAGISTRADOS]]</f>
        <v>0</v>
      </c>
      <c r="O862" t="str">
        <f>Tabela3[[#This Row],[LIVRO DE REGISTRO]]</f>
        <v>2 - IN COMPANY</v>
      </c>
      <c r="P862">
        <f>Tabela3[[#This Row],[DATA DO ULTIMO REGISTRO]]</f>
        <v>0</v>
      </c>
      <c r="Q862">
        <f>Tabela3[[#This Row],[REG DE INSTRUTORES2]]</f>
        <v>0</v>
      </c>
      <c r="R862">
        <f>Tabela3[[#This Row],[REGISTRO DE INSTRUTORES NO SEI]]</f>
        <v>0</v>
      </c>
      <c r="S862">
        <f>Tabela3[[#This Row],[2021]]</f>
        <v>0</v>
      </c>
      <c r="T862">
        <f>Tabela3[[#This Row],[2022]]</f>
        <v>0</v>
      </c>
      <c r="U862" t="e">
        <f>Tabela3[[#This Row],[2023]]</f>
        <v>#VALUE!</v>
      </c>
      <c r="V862">
        <f>Tabela3[[#This Row],[REGISTRO NO SEI/2024]]</f>
        <v>0</v>
      </c>
      <c r="W862">
        <f>Tabela3[[#This Row],[2024]]</f>
        <v>0</v>
      </c>
      <c r="X862">
        <f>Tabela3[[#This Row],[REGISTRO NO SEI/2025]]</f>
        <v>0</v>
      </c>
      <c r="Y862">
        <f>Tabela3[[#This Row],[TOTAL CERTIFICADOS EMITIDOS/2025]]</f>
        <v>0</v>
      </c>
      <c r="Z862">
        <f>Tabela3[[#This Row],[1º trim/2025]]</f>
        <v>0</v>
      </c>
      <c r="AA862">
        <f>Tabela3[[#This Row],[2º trim/2025]]</f>
        <v>0</v>
      </c>
      <c r="AB862">
        <f>Tabela3[[#This Row],[3º trim/2025]]</f>
        <v>0</v>
      </c>
      <c r="AC862">
        <f>Tabela3[[#This Row],[4º trim/2025]]</f>
        <v>0</v>
      </c>
    </row>
    <row r="863" spans="1:29" x14ac:dyDescent="0.25">
      <c r="A863" s="293">
        <f>Tabela3[[#This Row],[MODALIDADE]]</f>
        <v>0</v>
      </c>
      <c r="B863" s="293">
        <f>Tabela3[[#This Row],[ID DA PLANILHA]]</f>
        <v>863</v>
      </c>
      <c r="C863" s="293">
        <f>Tabela3[[#This Row],[ANO]]</f>
        <v>2023</v>
      </c>
      <c r="D863" s="293" t="str">
        <f>Tabela3[[#This Row],[SEI]]</f>
        <v>0058683-51.2023.8.16.6000</v>
      </c>
      <c r="E863" s="294" t="str">
        <f>Tabela3[[#This Row],[NOME DO Curso]]</f>
        <v>X Encontro Brasileiro de Administração Pública</v>
      </c>
      <c r="F863" s="294">
        <f>Tabela3[[#This Row],[NENHUMA CLASSIFICAÇÃO COPILOT]]</f>
        <v>0</v>
      </c>
      <c r="G863">
        <f>Tabela3[[#This Row],[Capacitação em Direitos Humanos, Gênero, Raça e Etnia; e em Depoimento Especial" - 0148945-13.2024.8.16.6000]]</f>
        <v>0</v>
      </c>
      <c r="H863">
        <f>Tabela3[[#This Row],[Justiça Restaurativa - 0148919-15.2024.8.16.6000]]</f>
        <v>0</v>
      </c>
      <c r="I863">
        <f>Tabela3[[#This Row],[Capacitação de Facilitadores 0148959-94.2024.8.16.6000]]</f>
        <v>0</v>
      </c>
      <c r="J863">
        <f>Tabela3[[#This Row],[Acessibilidade e Inclusão - 0148938-21.2024.8.16.6000]]</f>
        <v>0</v>
      </c>
      <c r="K863">
        <f>Tabela3[[#This Row],[Política de Prevenção e Enfrentamento do Assédio Moral, do Assédio Sexual e da Discriminação.0148908-83.2024.8.16.6000]]</f>
        <v>0</v>
      </c>
      <c r="L863">
        <f>Tabela3[[#This Row],[SOCIOAMBIENTAL]]</f>
        <v>0</v>
      </c>
      <c r="M863">
        <f>Tabela3[[#This Row],[SUSTENTABILIDADE
https://portal.tjpr.jus.br/portletforms/frm.do?idFormulario=7430
0017859-16.2024.8.16.6000]]</f>
        <v>0</v>
      </c>
      <c r="N863">
        <f>Tabela3[[#This Row],[CURSO PARA MAGISTRADOS]]</f>
        <v>0</v>
      </c>
      <c r="O863" t="str">
        <f>Tabela3[[#This Row],[LIVRO DE REGISTRO]]</f>
        <v>1 - LISTA GERAL_2020 A ...</v>
      </c>
      <c r="P863">
        <f>Tabela3[[#This Row],[DATA DO ULTIMO REGISTRO]]</f>
        <v>45135</v>
      </c>
      <c r="Q863">
        <f>Tabela3[[#This Row],[REG DE INSTRUTORES2]]</f>
        <v>0</v>
      </c>
      <c r="R863">
        <f>Tabela3[[#This Row],[REGISTRO DE INSTRUTORES NO SEI]]</f>
        <v>0</v>
      </c>
      <c r="S863">
        <f>Tabela3[[#This Row],[2021]]</f>
        <v>0</v>
      </c>
      <c r="T863">
        <f>Tabela3[[#This Row],[2022]]</f>
        <v>0</v>
      </c>
      <c r="U863" t="e">
        <f>Tabela3[[#This Row],[2023]]</f>
        <v>#VALUE!</v>
      </c>
      <c r="V863">
        <f>Tabela3[[#This Row],[REGISTRO NO SEI/2024]]</f>
        <v>0</v>
      </c>
      <c r="W863">
        <f>Tabela3[[#This Row],[2024]]</f>
        <v>0</v>
      </c>
      <c r="X863">
        <f>Tabela3[[#This Row],[REGISTRO NO SEI/2025]]</f>
        <v>0</v>
      </c>
      <c r="Y863">
        <f>Tabela3[[#This Row],[TOTAL CERTIFICADOS EMITIDOS/2025]]</f>
        <v>0</v>
      </c>
      <c r="Z863">
        <f>Tabela3[[#This Row],[1º trim/2025]]</f>
        <v>0</v>
      </c>
      <c r="AA863">
        <f>Tabela3[[#This Row],[2º trim/2025]]</f>
        <v>0</v>
      </c>
      <c r="AB863">
        <f>Tabela3[[#This Row],[3º trim/2025]]</f>
        <v>0</v>
      </c>
      <c r="AC863">
        <f>Tabela3[[#This Row],[4º trim/2025]]</f>
        <v>0</v>
      </c>
    </row>
    <row r="864" spans="1:29" x14ac:dyDescent="0.25">
      <c r="A864" s="293">
        <f>Tabela3[[#This Row],[MODALIDADE]]</f>
        <v>0</v>
      </c>
      <c r="B864" s="293">
        <f>Tabela3[[#This Row],[ID DA PLANILHA]]</f>
        <v>864</v>
      </c>
      <c r="C864" s="293">
        <f>Tabela3[[#This Row],[ANO]]</f>
        <v>2023</v>
      </c>
      <c r="D864" s="293" t="str">
        <f>Tabela3[[#This Row],[SEI]]</f>
        <v>0059165-67.2021.8.16.6000</v>
      </c>
      <c r="E864" s="294" t="str">
        <f>Tabela3[[#This Row],[NOME DO Curso]]</f>
        <v>Adequação da numeração única dos Recursos no Projudi</v>
      </c>
      <c r="F864" s="294">
        <f>Tabela3[[#This Row],[NENHUMA CLASSIFICAÇÃO COPILOT]]</f>
        <v>0</v>
      </c>
      <c r="G864">
        <f>Tabela3[[#This Row],[Capacitação em Direitos Humanos, Gênero, Raça e Etnia; e em Depoimento Especial" - 0148945-13.2024.8.16.6000]]</f>
        <v>0</v>
      </c>
      <c r="H864">
        <f>Tabela3[[#This Row],[Justiça Restaurativa - 0148919-15.2024.8.16.6000]]</f>
        <v>0</v>
      </c>
      <c r="I864">
        <f>Tabela3[[#This Row],[Capacitação de Facilitadores 0148959-94.2024.8.16.6000]]</f>
        <v>0</v>
      </c>
      <c r="J864">
        <f>Tabela3[[#This Row],[Acessibilidade e Inclusão - 0148938-21.2024.8.16.6000]]</f>
        <v>0</v>
      </c>
      <c r="K864">
        <f>Tabela3[[#This Row],[Política de Prevenção e Enfrentamento do Assédio Moral, do Assédio Sexual e da Discriminação.0148908-83.2024.8.16.6000]]</f>
        <v>0</v>
      </c>
      <c r="L864">
        <f>Tabela3[[#This Row],[SOCIOAMBIENTAL]]</f>
        <v>0</v>
      </c>
      <c r="M864">
        <f>Tabela3[[#This Row],[SUSTENTABILIDADE
https://portal.tjpr.jus.br/portletforms/frm.do?idFormulario=7430
0017859-16.2024.8.16.6000]]</f>
        <v>0</v>
      </c>
      <c r="N864">
        <f>Tabela3[[#This Row],[CURSO PARA MAGISTRADOS]]</f>
        <v>0</v>
      </c>
      <c r="O864" t="str">
        <f>Tabela3[[#This Row],[LIVRO DE REGISTRO]]</f>
        <v>1 - LISTA GERAL_2020 A ...</v>
      </c>
      <c r="P864">
        <f>Tabela3[[#This Row],[DATA DO ULTIMO REGISTRO]]</f>
        <v>45160</v>
      </c>
      <c r="Q864">
        <f>Tabela3[[#This Row],[REG DE INSTRUTORES2]]</f>
        <v>0</v>
      </c>
      <c r="R864" t="str">
        <f>Tabela3[[#This Row],[REGISTRO DE INSTRUTORES NO SEI]]</f>
        <v>453-458</v>
      </c>
      <c r="S864">
        <f>Tabela3[[#This Row],[2021]]</f>
        <v>0</v>
      </c>
      <c r="T864">
        <f>Tabela3[[#This Row],[2022]]</f>
        <v>0</v>
      </c>
      <c r="U864" t="e">
        <f>Tabela3[[#This Row],[2023]]</f>
        <v>#VALUE!</v>
      </c>
      <c r="V864">
        <f>Tabela3[[#This Row],[REGISTRO NO SEI/2024]]</f>
        <v>0</v>
      </c>
      <c r="W864">
        <f>Tabela3[[#This Row],[2024]]</f>
        <v>0</v>
      </c>
      <c r="X864">
        <f>Tabela3[[#This Row],[REGISTRO NO SEI/2025]]</f>
        <v>0</v>
      </c>
      <c r="Y864">
        <f>Tabela3[[#This Row],[TOTAL CERTIFICADOS EMITIDOS/2025]]</f>
        <v>0</v>
      </c>
      <c r="Z864">
        <f>Tabela3[[#This Row],[1º trim/2025]]</f>
        <v>0</v>
      </c>
      <c r="AA864">
        <f>Tabela3[[#This Row],[2º trim/2025]]</f>
        <v>0</v>
      </c>
      <c r="AB864">
        <f>Tabela3[[#This Row],[3º trim/2025]]</f>
        <v>0</v>
      </c>
      <c r="AC864">
        <f>Tabela3[[#This Row],[4º trim/2025]]</f>
        <v>0</v>
      </c>
    </row>
    <row r="865" spans="1:29" x14ac:dyDescent="0.25">
      <c r="A865" s="293">
        <f>Tabela3[[#This Row],[MODALIDADE]]</f>
        <v>0</v>
      </c>
      <c r="B865" s="293">
        <f>Tabela3[[#This Row],[ID DA PLANILHA]]</f>
        <v>865</v>
      </c>
      <c r="C865" s="293">
        <f>Tabela3[[#This Row],[ANO]]</f>
        <v>2023</v>
      </c>
      <c r="D865" s="293" t="str">
        <f>Tabela3[[#This Row],[SEI]]</f>
        <v>0060682-39.2023.8.16.6000</v>
      </c>
      <c r="E865" s="294" t="str">
        <f>Tabela3[[#This Row],[NOME DO Curso]]</f>
        <v>projeto "Troféu Aluno Sem Preguiça</v>
      </c>
      <c r="F865" s="294">
        <f>Tabela3[[#This Row],[NENHUMA CLASSIFICAÇÃO COPILOT]]</f>
        <v>0</v>
      </c>
      <c r="G865">
        <f>Tabela3[[#This Row],[Capacitação em Direitos Humanos, Gênero, Raça e Etnia; e em Depoimento Especial" - 0148945-13.2024.8.16.6000]]</f>
        <v>0</v>
      </c>
      <c r="H865">
        <f>Tabela3[[#This Row],[Justiça Restaurativa - 0148919-15.2024.8.16.6000]]</f>
        <v>0</v>
      </c>
      <c r="I865">
        <f>Tabela3[[#This Row],[Capacitação de Facilitadores 0148959-94.2024.8.16.6000]]</f>
        <v>0</v>
      </c>
      <c r="J865">
        <f>Tabela3[[#This Row],[Acessibilidade e Inclusão - 0148938-21.2024.8.16.6000]]</f>
        <v>0</v>
      </c>
      <c r="K865">
        <f>Tabela3[[#This Row],[Política de Prevenção e Enfrentamento do Assédio Moral, do Assédio Sexual e da Discriminação.0148908-83.2024.8.16.6000]]</f>
        <v>0</v>
      </c>
      <c r="L865">
        <f>Tabela3[[#This Row],[SOCIOAMBIENTAL]]</f>
        <v>0</v>
      </c>
      <c r="M865">
        <f>Tabela3[[#This Row],[SUSTENTABILIDADE
https://portal.tjpr.jus.br/portletforms/frm.do?idFormulario=7430
0017859-16.2024.8.16.6000]]</f>
        <v>0</v>
      </c>
      <c r="N865">
        <f>Tabela3[[#This Row],[CURSO PARA MAGISTRADOS]]</f>
        <v>0</v>
      </c>
      <c r="O865">
        <f>Tabela3[[#This Row],[LIVRO DE REGISTRO]]</f>
        <v>0</v>
      </c>
      <c r="P865">
        <f>Tabela3[[#This Row],[DATA DO ULTIMO REGISTRO]]</f>
        <v>0</v>
      </c>
      <c r="Q865">
        <f>Tabela3[[#This Row],[REG DE INSTRUTORES2]]</f>
        <v>0</v>
      </c>
      <c r="R865">
        <f>Tabela3[[#This Row],[REGISTRO DE INSTRUTORES NO SEI]]</f>
        <v>0</v>
      </c>
      <c r="S865">
        <f>Tabela3[[#This Row],[2021]]</f>
        <v>0</v>
      </c>
      <c r="T865">
        <f>Tabela3[[#This Row],[2022]]</f>
        <v>0</v>
      </c>
      <c r="U865" t="e">
        <f>Tabela3[[#This Row],[2023]]</f>
        <v>#VALUE!</v>
      </c>
      <c r="V865">
        <f>Tabela3[[#This Row],[REGISTRO NO SEI/2024]]</f>
        <v>0</v>
      </c>
      <c r="W865">
        <f>Tabela3[[#This Row],[2024]]</f>
        <v>0</v>
      </c>
      <c r="X865">
        <f>Tabela3[[#This Row],[REGISTRO NO SEI/2025]]</f>
        <v>0</v>
      </c>
      <c r="Y865">
        <f>Tabela3[[#This Row],[TOTAL CERTIFICADOS EMITIDOS/2025]]</f>
        <v>0</v>
      </c>
      <c r="Z865">
        <f>Tabela3[[#This Row],[1º trim/2025]]</f>
        <v>0</v>
      </c>
      <c r="AA865">
        <f>Tabela3[[#This Row],[2º trim/2025]]</f>
        <v>0</v>
      </c>
      <c r="AB865">
        <f>Tabela3[[#This Row],[3º trim/2025]]</f>
        <v>0</v>
      </c>
      <c r="AC865">
        <f>Tabela3[[#This Row],[4º trim/2025]]</f>
        <v>0</v>
      </c>
    </row>
    <row r="866" spans="1:29" ht="30" x14ac:dyDescent="0.25">
      <c r="A866" s="293">
        <f>Tabela3[[#This Row],[MODALIDADE]]</f>
        <v>0</v>
      </c>
      <c r="B866" s="293">
        <f>Tabela3[[#This Row],[ID DA PLANILHA]]</f>
        <v>866</v>
      </c>
      <c r="C866" s="293">
        <f>Tabela3[[#This Row],[ANO]]</f>
        <v>2023</v>
      </c>
      <c r="D866" s="293" t="str">
        <f>Tabela3[[#This Row],[SEI]]</f>
        <v>0061085-08.2023.8.16.6000</v>
      </c>
      <c r="E866" s="294" t="str">
        <f>Tabela3[[#This Row],[NOME DO Curso]]</f>
        <v>Congresso Internacional de Direito Animal, a ser levado a efeito na segunda semana do mês de outubro do ano corrente.</v>
      </c>
      <c r="F866" s="294">
        <f>Tabela3[[#This Row],[NENHUMA CLASSIFICAÇÃO COPILOT]]</f>
        <v>0</v>
      </c>
      <c r="G866">
        <f>Tabela3[[#This Row],[Capacitação em Direitos Humanos, Gênero, Raça e Etnia; e em Depoimento Especial" - 0148945-13.2024.8.16.6000]]</f>
        <v>0</v>
      </c>
      <c r="H866">
        <f>Tabela3[[#This Row],[Justiça Restaurativa - 0148919-15.2024.8.16.6000]]</f>
        <v>0</v>
      </c>
      <c r="I866">
        <f>Tabela3[[#This Row],[Capacitação de Facilitadores 0148959-94.2024.8.16.6000]]</f>
        <v>0</v>
      </c>
      <c r="J866">
        <f>Tabela3[[#This Row],[Acessibilidade e Inclusão - 0148938-21.2024.8.16.6000]]</f>
        <v>0</v>
      </c>
      <c r="K866">
        <f>Tabela3[[#This Row],[Política de Prevenção e Enfrentamento do Assédio Moral, do Assédio Sexual e da Discriminação.0148908-83.2024.8.16.6000]]</f>
        <v>0</v>
      </c>
      <c r="L866">
        <f>Tabela3[[#This Row],[SOCIOAMBIENTAL]]</f>
        <v>0</v>
      </c>
      <c r="M866">
        <f>Tabela3[[#This Row],[SUSTENTABILIDADE
https://portal.tjpr.jus.br/portletforms/frm.do?idFormulario=7430
0017859-16.2024.8.16.6000]]</f>
        <v>0</v>
      </c>
      <c r="N866">
        <f>Tabela3[[#This Row],[CURSO PARA MAGISTRADOS]]</f>
        <v>0</v>
      </c>
      <c r="O866">
        <f>Tabela3[[#This Row],[LIVRO DE REGISTRO]]</f>
        <v>0</v>
      </c>
      <c r="P866">
        <f>Tabela3[[#This Row],[DATA DO ULTIMO REGISTRO]]</f>
        <v>0</v>
      </c>
      <c r="Q866">
        <f>Tabela3[[#This Row],[REG DE INSTRUTORES2]]</f>
        <v>0</v>
      </c>
      <c r="R866">
        <f>Tabela3[[#This Row],[REGISTRO DE INSTRUTORES NO SEI]]</f>
        <v>0</v>
      </c>
      <c r="S866">
        <f>Tabela3[[#This Row],[2021]]</f>
        <v>0</v>
      </c>
      <c r="T866">
        <f>Tabela3[[#This Row],[2022]]</f>
        <v>0</v>
      </c>
      <c r="U866" t="e">
        <f>Tabela3[[#This Row],[2023]]</f>
        <v>#VALUE!</v>
      </c>
      <c r="V866">
        <f>Tabela3[[#This Row],[REGISTRO NO SEI/2024]]</f>
        <v>0</v>
      </c>
      <c r="W866">
        <f>Tabela3[[#This Row],[2024]]</f>
        <v>0</v>
      </c>
      <c r="X866">
        <f>Tabela3[[#This Row],[REGISTRO NO SEI/2025]]</f>
        <v>0</v>
      </c>
      <c r="Y866">
        <f>Tabela3[[#This Row],[TOTAL CERTIFICADOS EMITIDOS/2025]]</f>
        <v>0</v>
      </c>
      <c r="Z866">
        <f>Tabela3[[#This Row],[1º trim/2025]]</f>
        <v>0</v>
      </c>
      <c r="AA866">
        <f>Tabela3[[#This Row],[2º trim/2025]]</f>
        <v>0</v>
      </c>
      <c r="AB866">
        <f>Tabela3[[#This Row],[3º trim/2025]]</f>
        <v>0</v>
      </c>
      <c r="AC866">
        <f>Tabela3[[#This Row],[4º trim/2025]]</f>
        <v>0</v>
      </c>
    </row>
    <row r="867" spans="1:29" ht="30" x14ac:dyDescent="0.25">
      <c r="A867" s="293">
        <f>Tabela3[[#This Row],[MODALIDADE]]</f>
        <v>0</v>
      </c>
      <c r="B867" s="293">
        <f>Tabela3[[#This Row],[ID DA PLANILHA]]</f>
        <v>867</v>
      </c>
      <c r="C867" s="293">
        <f>Tabela3[[#This Row],[ANO]]</f>
        <v>2023</v>
      </c>
      <c r="D867" s="293" t="str">
        <f>Tabela3[[#This Row],[SEI]]</f>
        <v>0061423-79.2023.8.16.6000</v>
      </c>
      <c r="E867" s="294" t="str">
        <f>Tabela3[[#This Row],[NOME DO Curso]]</f>
        <v>CAPACITAÇÃO Espaço de Fala MULHERES TRANSEXUAIS E TRAVESTIS DEBATEM: VIOLÊNCIA E ACESSO À JUSTIÇA</v>
      </c>
      <c r="F867" s="294">
        <f>Tabela3[[#This Row],[NENHUMA CLASSIFICAÇÃO COPILOT]]</f>
        <v>0</v>
      </c>
      <c r="G867">
        <f>Tabela3[[#This Row],[Capacitação em Direitos Humanos, Gênero, Raça e Etnia; e em Depoimento Especial" - 0148945-13.2024.8.16.6000]]</f>
        <v>0</v>
      </c>
      <c r="H867">
        <f>Tabela3[[#This Row],[Justiça Restaurativa - 0148919-15.2024.8.16.6000]]</f>
        <v>0</v>
      </c>
      <c r="I867">
        <f>Tabela3[[#This Row],[Capacitação de Facilitadores 0148959-94.2024.8.16.6000]]</f>
        <v>0</v>
      </c>
      <c r="J867">
        <f>Tabela3[[#This Row],[Acessibilidade e Inclusão - 0148938-21.2024.8.16.6000]]</f>
        <v>0</v>
      </c>
      <c r="K867">
        <f>Tabela3[[#This Row],[Política de Prevenção e Enfrentamento do Assédio Moral, do Assédio Sexual e da Discriminação.0148908-83.2024.8.16.6000]]</f>
        <v>0</v>
      </c>
      <c r="L867">
        <f>Tabela3[[#This Row],[SOCIOAMBIENTAL]]</f>
        <v>0</v>
      </c>
      <c r="M867">
        <f>Tabela3[[#This Row],[SUSTENTABILIDADE
https://portal.tjpr.jus.br/portletforms/frm.do?idFormulario=7430
0017859-16.2024.8.16.6000]]</f>
        <v>0</v>
      </c>
      <c r="N867">
        <f>Tabela3[[#This Row],[CURSO PARA MAGISTRADOS]]</f>
        <v>0</v>
      </c>
      <c r="O867" t="str">
        <f>Tabela3[[#This Row],[LIVRO DE REGISTRO]]</f>
        <v>1 - LISTA GERAL_2020 A ...</v>
      </c>
      <c r="P867">
        <f>Tabela3[[#This Row],[DATA DO ULTIMO REGISTRO]]</f>
        <v>45189</v>
      </c>
      <c r="Q867">
        <f>Tabela3[[#This Row],[REG DE INSTRUTORES2]]</f>
        <v>0</v>
      </c>
      <c r="R867" t="str">
        <f>Tabela3[[#This Row],[REGISTRO DE INSTRUTORES NO SEI]]</f>
        <v>581 - 586/2023</v>
      </c>
      <c r="S867">
        <f>Tabela3[[#This Row],[2021]]</f>
        <v>0</v>
      </c>
      <c r="T867">
        <f>Tabela3[[#This Row],[2022]]</f>
        <v>0</v>
      </c>
      <c r="U867" t="e">
        <f>Tabela3[[#This Row],[2023]]</f>
        <v>#VALUE!</v>
      </c>
      <c r="V867">
        <f>Tabela3[[#This Row],[REGISTRO NO SEI/2024]]</f>
        <v>0</v>
      </c>
      <c r="W867">
        <f>Tabela3[[#This Row],[2024]]</f>
        <v>0</v>
      </c>
      <c r="X867">
        <f>Tabela3[[#This Row],[REGISTRO NO SEI/2025]]</f>
        <v>0</v>
      </c>
      <c r="Y867">
        <f>Tabela3[[#This Row],[TOTAL CERTIFICADOS EMITIDOS/2025]]</f>
        <v>0</v>
      </c>
      <c r="Z867">
        <f>Tabela3[[#This Row],[1º trim/2025]]</f>
        <v>0</v>
      </c>
      <c r="AA867">
        <f>Tabela3[[#This Row],[2º trim/2025]]</f>
        <v>0</v>
      </c>
      <c r="AB867">
        <f>Tabela3[[#This Row],[3º trim/2025]]</f>
        <v>0</v>
      </c>
      <c r="AC867">
        <f>Tabela3[[#This Row],[4º trim/2025]]</f>
        <v>0</v>
      </c>
    </row>
    <row r="868" spans="1:29" ht="45" x14ac:dyDescent="0.25">
      <c r="A868" s="293">
        <f>Tabela3[[#This Row],[MODALIDADE]]</f>
        <v>0</v>
      </c>
      <c r="B868" s="293">
        <f>Tabela3[[#This Row],[ID DA PLANILHA]]</f>
        <v>868</v>
      </c>
      <c r="C868" s="293">
        <f>Tabela3[[#This Row],[ANO]]</f>
        <v>2023</v>
      </c>
      <c r="D868" s="293" t="str">
        <f>Tabela3[[#This Row],[SEI]]</f>
        <v>0062706-40.2023.8.16.6000</v>
      </c>
      <c r="E868" s="294" t="str">
        <f>Tabela3[[#This Row],[NOME DO Curso]]</f>
        <v>Curso de Aperfeiçoamento para Magistrados e Magistradas – Medidas Protetivas de Urgência no Âmbito da Lei 11340/2006. Fundamentos, questões controvertidas e efetividade</v>
      </c>
      <c r="F868" s="294">
        <f>Tabela3[[#This Row],[NENHUMA CLASSIFICAÇÃO COPILOT]]</f>
        <v>0</v>
      </c>
      <c r="G868">
        <f>Tabela3[[#This Row],[Capacitação em Direitos Humanos, Gênero, Raça e Etnia; e em Depoimento Especial" - 0148945-13.2024.8.16.6000]]</f>
        <v>0</v>
      </c>
      <c r="H868">
        <f>Tabela3[[#This Row],[Justiça Restaurativa - 0148919-15.2024.8.16.6000]]</f>
        <v>0</v>
      </c>
      <c r="I868">
        <f>Tabela3[[#This Row],[Capacitação de Facilitadores 0148959-94.2024.8.16.6000]]</f>
        <v>0</v>
      </c>
      <c r="J868">
        <f>Tabela3[[#This Row],[Acessibilidade e Inclusão - 0148938-21.2024.8.16.6000]]</f>
        <v>0</v>
      </c>
      <c r="K868">
        <f>Tabela3[[#This Row],[Política de Prevenção e Enfrentamento do Assédio Moral, do Assédio Sexual e da Discriminação.0148908-83.2024.8.16.6000]]</f>
        <v>0</v>
      </c>
      <c r="L868">
        <f>Tabela3[[#This Row],[SOCIOAMBIENTAL]]</f>
        <v>0</v>
      </c>
      <c r="M868">
        <f>Tabela3[[#This Row],[SUSTENTABILIDADE
https://portal.tjpr.jus.br/portletforms/frm.do?idFormulario=7430
0017859-16.2024.8.16.6000]]</f>
        <v>0</v>
      </c>
      <c r="N868">
        <f>Tabela3[[#This Row],[CURSO PARA MAGISTRADOS]]</f>
        <v>0</v>
      </c>
      <c r="O868" t="str">
        <f>Tabela3[[#This Row],[LIVRO DE REGISTRO]]</f>
        <v>1 - LISTA GERAL_2020 A ...</v>
      </c>
      <c r="P868">
        <f>Tabela3[[#This Row],[DATA DO ULTIMO REGISTRO]]</f>
        <v>45155</v>
      </c>
      <c r="Q868">
        <f>Tabela3[[#This Row],[REG DE INSTRUTORES2]]</f>
        <v>0</v>
      </c>
      <c r="R868" t="str">
        <f>Tabela3[[#This Row],[REGISTRO DE INSTRUTORES NO SEI]]</f>
        <v>448-452</v>
      </c>
      <c r="S868">
        <f>Tabela3[[#This Row],[2021]]</f>
        <v>0</v>
      </c>
      <c r="T868">
        <f>Tabela3[[#This Row],[2022]]</f>
        <v>0</v>
      </c>
      <c r="U868" t="e">
        <f>Tabela3[[#This Row],[2023]]</f>
        <v>#VALUE!</v>
      </c>
      <c r="V868">
        <f>Tabela3[[#This Row],[REGISTRO NO SEI/2024]]</f>
        <v>0</v>
      </c>
      <c r="W868">
        <f>Tabela3[[#This Row],[2024]]</f>
        <v>0</v>
      </c>
      <c r="X868">
        <f>Tabela3[[#This Row],[REGISTRO NO SEI/2025]]</f>
        <v>0</v>
      </c>
      <c r="Y868">
        <f>Tabela3[[#This Row],[TOTAL CERTIFICADOS EMITIDOS/2025]]</f>
        <v>0</v>
      </c>
      <c r="Z868">
        <f>Tabela3[[#This Row],[1º trim/2025]]</f>
        <v>0</v>
      </c>
      <c r="AA868">
        <f>Tabela3[[#This Row],[2º trim/2025]]</f>
        <v>0</v>
      </c>
      <c r="AB868">
        <f>Tabela3[[#This Row],[3º trim/2025]]</f>
        <v>0</v>
      </c>
      <c r="AC868">
        <f>Tabela3[[#This Row],[4º trim/2025]]</f>
        <v>0</v>
      </c>
    </row>
    <row r="869" spans="1:29" x14ac:dyDescent="0.25">
      <c r="A869" s="293">
        <f>Tabela3[[#This Row],[MODALIDADE]]</f>
        <v>0</v>
      </c>
      <c r="B869" s="293">
        <f>Tabela3[[#This Row],[ID DA PLANILHA]]</f>
        <v>869</v>
      </c>
      <c r="C869" s="293">
        <f>Tabela3[[#This Row],[ANO]]</f>
        <v>2023</v>
      </c>
      <c r="D869" s="293" t="str">
        <f>Tabela3[[#This Row],[SEI]]</f>
        <v>0062900-40.2023.8.16.6000</v>
      </c>
      <c r="E869" s="294" t="str">
        <f>Tabela3[[#This Row],[NOME DO Curso]]</f>
        <v>Apresentação do projeto laços e afetos para autoridades do judiciario</v>
      </c>
      <c r="F869" s="294">
        <f>Tabela3[[#This Row],[NENHUMA CLASSIFICAÇÃO COPILOT]]</f>
        <v>0</v>
      </c>
      <c r="G869">
        <f>Tabela3[[#This Row],[Capacitação em Direitos Humanos, Gênero, Raça e Etnia; e em Depoimento Especial" - 0148945-13.2024.8.16.6000]]</f>
        <v>0</v>
      </c>
      <c r="H869">
        <f>Tabela3[[#This Row],[Justiça Restaurativa - 0148919-15.2024.8.16.6000]]</f>
        <v>0</v>
      </c>
      <c r="I869">
        <f>Tabela3[[#This Row],[Capacitação de Facilitadores 0148959-94.2024.8.16.6000]]</f>
        <v>0</v>
      </c>
      <c r="J869">
        <f>Tabela3[[#This Row],[Acessibilidade e Inclusão - 0148938-21.2024.8.16.6000]]</f>
        <v>0</v>
      </c>
      <c r="K869">
        <f>Tabela3[[#This Row],[Política de Prevenção e Enfrentamento do Assédio Moral, do Assédio Sexual e da Discriminação.0148908-83.2024.8.16.6000]]</f>
        <v>0</v>
      </c>
      <c r="L869">
        <f>Tabela3[[#This Row],[SOCIOAMBIENTAL]]</f>
        <v>0</v>
      </c>
      <c r="M869">
        <f>Tabela3[[#This Row],[SUSTENTABILIDADE
https://portal.tjpr.jus.br/portletforms/frm.do?idFormulario=7430
0017859-16.2024.8.16.6000]]</f>
        <v>0</v>
      </c>
      <c r="N869">
        <f>Tabela3[[#This Row],[CURSO PARA MAGISTRADOS]]</f>
        <v>0</v>
      </c>
      <c r="O869" t="str">
        <f>Tabela3[[#This Row],[LIVRO DE REGISTRO]]</f>
        <v>1 - LISTA GERAL_2020 A ...</v>
      </c>
      <c r="P869">
        <f>Tabela3[[#This Row],[DATA DO ULTIMO REGISTRO]]</f>
        <v>45128</v>
      </c>
      <c r="Q869">
        <f>Tabela3[[#This Row],[REG DE INSTRUTORES2]]</f>
        <v>0</v>
      </c>
      <c r="R869">
        <f>Tabela3[[#This Row],[REGISTRO DE INSTRUTORES NO SEI]]</f>
        <v>0</v>
      </c>
      <c r="S869">
        <f>Tabela3[[#This Row],[2021]]</f>
        <v>0</v>
      </c>
      <c r="T869">
        <f>Tabela3[[#This Row],[2022]]</f>
        <v>0</v>
      </c>
      <c r="U869" t="e">
        <f>Tabela3[[#This Row],[2023]]</f>
        <v>#VALUE!</v>
      </c>
      <c r="V869">
        <f>Tabela3[[#This Row],[REGISTRO NO SEI/2024]]</f>
        <v>0</v>
      </c>
      <c r="W869">
        <f>Tabela3[[#This Row],[2024]]</f>
        <v>0</v>
      </c>
      <c r="X869">
        <f>Tabela3[[#This Row],[REGISTRO NO SEI/2025]]</f>
        <v>0</v>
      </c>
      <c r="Y869">
        <f>Tabela3[[#This Row],[TOTAL CERTIFICADOS EMITIDOS/2025]]</f>
        <v>0</v>
      </c>
      <c r="Z869">
        <f>Tabela3[[#This Row],[1º trim/2025]]</f>
        <v>0</v>
      </c>
      <c r="AA869">
        <f>Tabela3[[#This Row],[2º trim/2025]]</f>
        <v>0</v>
      </c>
      <c r="AB869">
        <f>Tabela3[[#This Row],[3º trim/2025]]</f>
        <v>0</v>
      </c>
      <c r="AC869">
        <f>Tabela3[[#This Row],[4º trim/2025]]</f>
        <v>0</v>
      </c>
    </row>
    <row r="870" spans="1:29" x14ac:dyDescent="0.25">
      <c r="A870" s="293">
        <f>Tabela3[[#This Row],[MODALIDADE]]</f>
        <v>0</v>
      </c>
      <c r="B870" s="293">
        <f>Tabela3[[#This Row],[ID DA PLANILHA]]</f>
        <v>870</v>
      </c>
      <c r="C870" s="293">
        <f>Tabela3[[#This Row],[ANO]]</f>
        <v>2023</v>
      </c>
      <c r="D870" s="293" t="str">
        <f>Tabela3[[#This Row],[SEI]]</f>
        <v>0063733-58.2023.8.16.6000</v>
      </c>
      <c r="E870" s="294" t="str">
        <f>Tabela3[[#This Row],[NOME DO Curso]]</f>
        <v>5 anos de existência do Aplicativo A.DOT</v>
      </c>
      <c r="F870" s="294">
        <f>Tabela3[[#This Row],[NENHUMA CLASSIFICAÇÃO COPILOT]]</f>
        <v>0</v>
      </c>
      <c r="G870">
        <f>Tabela3[[#This Row],[Capacitação em Direitos Humanos, Gênero, Raça e Etnia; e em Depoimento Especial" - 0148945-13.2024.8.16.6000]]</f>
        <v>0</v>
      </c>
      <c r="H870">
        <f>Tabela3[[#This Row],[Justiça Restaurativa - 0148919-15.2024.8.16.6000]]</f>
        <v>0</v>
      </c>
      <c r="I870">
        <f>Tabela3[[#This Row],[Capacitação de Facilitadores 0148959-94.2024.8.16.6000]]</f>
        <v>0</v>
      </c>
      <c r="J870">
        <f>Tabela3[[#This Row],[Acessibilidade e Inclusão - 0148938-21.2024.8.16.6000]]</f>
        <v>0</v>
      </c>
      <c r="K870">
        <f>Tabela3[[#This Row],[Política de Prevenção e Enfrentamento do Assédio Moral, do Assédio Sexual e da Discriminação.0148908-83.2024.8.16.6000]]</f>
        <v>0</v>
      </c>
      <c r="L870">
        <f>Tabela3[[#This Row],[SOCIOAMBIENTAL]]</f>
        <v>0</v>
      </c>
      <c r="M870">
        <f>Tabela3[[#This Row],[SUSTENTABILIDADE
https://portal.tjpr.jus.br/portletforms/frm.do?idFormulario=7430
0017859-16.2024.8.16.6000]]</f>
        <v>0</v>
      </c>
      <c r="N870">
        <f>Tabela3[[#This Row],[CURSO PARA MAGISTRADOS]]</f>
        <v>0</v>
      </c>
      <c r="O870">
        <f>Tabela3[[#This Row],[LIVRO DE REGISTRO]]</f>
        <v>0</v>
      </c>
      <c r="P870">
        <f>Tabela3[[#This Row],[DATA DO ULTIMO REGISTRO]]</f>
        <v>0</v>
      </c>
      <c r="Q870">
        <f>Tabela3[[#This Row],[REG DE INSTRUTORES2]]</f>
        <v>0</v>
      </c>
      <c r="R870">
        <f>Tabela3[[#This Row],[REGISTRO DE INSTRUTORES NO SEI]]</f>
        <v>0</v>
      </c>
      <c r="S870">
        <f>Tabela3[[#This Row],[2021]]</f>
        <v>0</v>
      </c>
      <c r="T870">
        <f>Tabela3[[#This Row],[2022]]</f>
        <v>0</v>
      </c>
      <c r="U870" t="e">
        <f>Tabela3[[#This Row],[2023]]</f>
        <v>#VALUE!</v>
      </c>
      <c r="V870">
        <f>Tabela3[[#This Row],[REGISTRO NO SEI/2024]]</f>
        <v>0</v>
      </c>
      <c r="W870">
        <f>Tabela3[[#This Row],[2024]]</f>
        <v>0</v>
      </c>
      <c r="X870">
        <f>Tabela3[[#This Row],[REGISTRO NO SEI/2025]]</f>
        <v>0</v>
      </c>
      <c r="Y870">
        <f>Tabela3[[#This Row],[TOTAL CERTIFICADOS EMITIDOS/2025]]</f>
        <v>0</v>
      </c>
      <c r="Z870">
        <f>Tabela3[[#This Row],[1º trim/2025]]</f>
        <v>0</v>
      </c>
      <c r="AA870">
        <f>Tabela3[[#This Row],[2º trim/2025]]</f>
        <v>0</v>
      </c>
      <c r="AB870">
        <f>Tabela3[[#This Row],[3º trim/2025]]</f>
        <v>0</v>
      </c>
      <c r="AC870">
        <f>Tabela3[[#This Row],[4º trim/2025]]</f>
        <v>0</v>
      </c>
    </row>
    <row r="871" spans="1:29" ht="45" x14ac:dyDescent="0.25">
      <c r="A871" s="293">
        <f>Tabela3[[#This Row],[MODALIDADE]]</f>
        <v>0</v>
      </c>
      <c r="B871" s="293">
        <f>Tabela3[[#This Row],[ID DA PLANILHA]]</f>
        <v>871</v>
      </c>
      <c r="C871" s="293">
        <f>Tabela3[[#This Row],[ANO]]</f>
        <v>2023</v>
      </c>
      <c r="D871" s="293" t="str">
        <f>Tabela3[[#This Row],[SEI]]</f>
        <v>0064647-25.2023.8.16.6000</v>
      </c>
      <c r="E871" s="294" t="str">
        <f>Tabela3[[#This Row],[NOME DO Curso]]</f>
        <v>1º Encontro Regional sobre Justiça Restaurativa
na Educação: “Formando cidadãos por meio do diálogo e da convivência
participativa</v>
      </c>
      <c r="F871" s="294">
        <f>Tabela3[[#This Row],[NENHUMA CLASSIFICAÇÃO COPILOT]]</f>
        <v>0</v>
      </c>
      <c r="G871">
        <f>Tabela3[[#This Row],[Capacitação em Direitos Humanos, Gênero, Raça e Etnia; e em Depoimento Especial" - 0148945-13.2024.8.16.6000]]</f>
        <v>0</v>
      </c>
      <c r="H871" t="str">
        <f>Tabela3[[#This Row],[Justiça Restaurativa - 0148919-15.2024.8.16.6000]]</f>
        <v>SIM</v>
      </c>
      <c r="I871">
        <f>Tabela3[[#This Row],[Capacitação de Facilitadores 0148959-94.2024.8.16.6000]]</f>
        <v>0</v>
      </c>
      <c r="J871">
        <f>Tabela3[[#This Row],[Acessibilidade e Inclusão - 0148938-21.2024.8.16.6000]]</f>
        <v>0</v>
      </c>
      <c r="K871">
        <f>Tabela3[[#This Row],[Política de Prevenção e Enfrentamento do Assédio Moral, do Assédio Sexual e da Discriminação.0148908-83.2024.8.16.6000]]</f>
        <v>0</v>
      </c>
      <c r="L871">
        <f>Tabela3[[#This Row],[SOCIOAMBIENTAL]]</f>
        <v>0</v>
      </c>
      <c r="M871">
        <f>Tabela3[[#This Row],[SUSTENTABILIDADE
https://portal.tjpr.jus.br/portletforms/frm.do?idFormulario=7430
0017859-16.2024.8.16.6000]]</f>
        <v>0</v>
      </c>
      <c r="N871">
        <f>Tabela3[[#This Row],[CURSO PARA MAGISTRADOS]]</f>
        <v>0</v>
      </c>
      <c r="O871" t="str">
        <f>Tabela3[[#This Row],[LIVRO DE REGISTRO]]</f>
        <v>1 - LISTA GERAL_2020 A ...</v>
      </c>
      <c r="P871">
        <f>Tabela3[[#This Row],[DATA DO ULTIMO REGISTRO]]</f>
        <v>45518</v>
      </c>
      <c r="Q871">
        <f>Tabela3[[#This Row],[REG DE INSTRUTORES2]]</f>
        <v>0</v>
      </c>
      <c r="R871" t="str">
        <f>Tabela3[[#This Row],[REGISTRO DE INSTRUTORES NO SEI]]</f>
        <v>603-609/2023</v>
      </c>
      <c r="S871">
        <f>Tabela3[[#This Row],[2021]]</f>
        <v>0</v>
      </c>
      <c r="T871">
        <f>Tabela3[[#This Row],[2022]]</f>
        <v>0</v>
      </c>
      <c r="U871" t="e">
        <f>Tabela3[[#This Row],[2023]]</f>
        <v>#VALUE!</v>
      </c>
      <c r="V871">
        <f>Tabela3[[#This Row],[REGISTRO NO SEI/2024]]</f>
        <v>0</v>
      </c>
      <c r="W871">
        <f>Tabela3[[#This Row],[2024]]</f>
        <v>290</v>
      </c>
      <c r="X871">
        <f>Tabela3[[#This Row],[REGISTRO NO SEI/2025]]</f>
        <v>0</v>
      </c>
      <c r="Y871">
        <f>Tabela3[[#This Row],[TOTAL CERTIFICADOS EMITIDOS/2025]]</f>
        <v>0</v>
      </c>
      <c r="Z871">
        <f>Tabela3[[#This Row],[1º trim/2025]]</f>
        <v>0</v>
      </c>
      <c r="AA871">
        <f>Tabela3[[#This Row],[2º trim/2025]]</f>
        <v>0</v>
      </c>
      <c r="AB871">
        <f>Tabela3[[#This Row],[3º trim/2025]]</f>
        <v>0</v>
      </c>
      <c r="AC871">
        <f>Tabela3[[#This Row],[4º trim/2025]]</f>
        <v>0</v>
      </c>
    </row>
    <row r="872" spans="1:29" x14ac:dyDescent="0.25">
      <c r="A872" s="293">
        <f>Tabela3[[#This Row],[MODALIDADE]]</f>
        <v>0</v>
      </c>
      <c r="B872" s="293">
        <f>Tabela3[[#This Row],[ID DA PLANILHA]]</f>
        <v>872</v>
      </c>
      <c r="C872" s="293">
        <f>Tabela3[[#This Row],[ANO]]</f>
        <v>2023</v>
      </c>
      <c r="D872" s="293" t="str">
        <f>Tabela3[[#This Row],[SEI]]</f>
        <v>0064910-57.2023.8.16.6000</v>
      </c>
      <c r="E872" s="294" t="str">
        <f>Tabela3[[#This Row],[NOME DO Curso]]</f>
        <v>Capacitação em ITIL V4</v>
      </c>
      <c r="F872" s="294">
        <f>Tabela3[[#This Row],[NENHUMA CLASSIFICAÇÃO COPILOT]]</f>
        <v>0</v>
      </c>
      <c r="G872">
        <f>Tabela3[[#This Row],[Capacitação em Direitos Humanos, Gênero, Raça e Etnia; e em Depoimento Especial" - 0148945-13.2024.8.16.6000]]</f>
        <v>0</v>
      </c>
      <c r="H872">
        <f>Tabela3[[#This Row],[Justiça Restaurativa - 0148919-15.2024.8.16.6000]]</f>
        <v>0</v>
      </c>
      <c r="I872">
        <f>Tabela3[[#This Row],[Capacitação de Facilitadores 0148959-94.2024.8.16.6000]]</f>
        <v>0</v>
      </c>
      <c r="J872">
        <f>Tabela3[[#This Row],[Acessibilidade e Inclusão - 0148938-21.2024.8.16.6000]]</f>
        <v>0</v>
      </c>
      <c r="K872">
        <f>Tabela3[[#This Row],[Política de Prevenção e Enfrentamento do Assédio Moral, do Assédio Sexual e da Discriminação.0148908-83.2024.8.16.6000]]</f>
        <v>0</v>
      </c>
      <c r="L872">
        <f>Tabela3[[#This Row],[SOCIOAMBIENTAL]]</f>
        <v>0</v>
      </c>
      <c r="M872">
        <f>Tabela3[[#This Row],[SUSTENTABILIDADE
https://portal.tjpr.jus.br/portletforms/frm.do?idFormulario=7430
0017859-16.2024.8.16.6000]]</f>
        <v>0</v>
      </c>
      <c r="N872">
        <f>Tabela3[[#This Row],[CURSO PARA MAGISTRADOS]]</f>
        <v>0</v>
      </c>
      <c r="O872" t="str">
        <f>Tabela3[[#This Row],[LIVRO DE REGISTRO]]</f>
        <v>2 - IN COMPANY</v>
      </c>
      <c r="P872">
        <f>Tabela3[[#This Row],[DATA DO ULTIMO REGISTRO]]</f>
        <v>45441</v>
      </c>
      <c r="Q872">
        <f>Tabela3[[#This Row],[REG DE INSTRUTORES2]]</f>
        <v>0</v>
      </c>
      <c r="R872">
        <f>Tabela3[[#This Row],[REGISTRO DE INSTRUTORES NO SEI]]</f>
        <v>0</v>
      </c>
      <c r="S872">
        <f>Tabela3[[#This Row],[2021]]</f>
        <v>0</v>
      </c>
      <c r="T872">
        <f>Tabela3[[#This Row],[2022]]</f>
        <v>0</v>
      </c>
      <c r="U872" t="e">
        <f>Tabela3[[#This Row],[2023]]</f>
        <v>#VALUE!</v>
      </c>
      <c r="V872">
        <f>Tabela3[[#This Row],[REGISTRO NO SEI/2024]]</f>
        <v>0</v>
      </c>
      <c r="W872">
        <f>Tabela3[[#This Row],[2024]]</f>
        <v>0</v>
      </c>
      <c r="X872">
        <f>Tabela3[[#This Row],[REGISTRO NO SEI/2025]]</f>
        <v>0</v>
      </c>
      <c r="Y872">
        <f>Tabela3[[#This Row],[TOTAL CERTIFICADOS EMITIDOS/2025]]</f>
        <v>0</v>
      </c>
      <c r="Z872">
        <f>Tabela3[[#This Row],[1º trim/2025]]</f>
        <v>0</v>
      </c>
      <c r="AA872">
        <f>Tabela3[[#This Row],[2º trim/2025]]</f>
        <v>0</v>
      </c>
      <c r="AB872">
        <f>Tabela3[[#This Row],[3º trim/2025]]</f>
        <v>0</v>
      </c>
      <c r="AC872">
        <f>Tabela3[[#This Row],[4º trim/2025]]</f>
        <v>0</v>
      </c>
    </row>
    <row r="873" spans="1:29" x14ac:dyDescent="0.25">
      <c r="A873" s="293" t="str">
        <f>Tabela3[[#This Row],[MODALIDADE]]</f>
        <v>autoinstrucional</v>
      </c>
      <c r="B873" s="293">
        <f>Tabela3[[#This Row],[ID DA PLANILHA]]</f>
        <v>873</v>
      </c>
      <c r="C873" s="293">
        <f>Tabela3[[#This Row],[ANO]]</f>
        <v>2023</v>
      </c>
      <c r="D873" s="293" t="str">
        <f>Tabela3[[#This Row],[SEI]]</f>
        <v>0064934-61.2018.8.16.6000</v>
      </c>
      <c r="E873" s="294" t="str">
        <f>Tabela3[[#This Row],[NOME DO Curso]]</f>
        <v>Acessibilidade e Inclusão no TJPR - Turma 2023</v>
      </c>
      <c r="F873" s="294">
        <f>Tabela3[[#This Row],[NENHUMA CLASSIFICAÇÃO COPILOT]]</f>
        <v>0</v>
      </c>
      <c r="G873">
        <f>Tabela3[[#This Row],[Capacitação em Direitos Humanos, Gênero, Raça e Etnia; e em Depoimento Especial" - 0148945-13.2024.8.16.6000]]</f>
        <v>0</v>
      </c>
      <c r="H873">
        <f>Tabela3[[#This Row],[Justiça Restaurativa - 0148919-15.2024.8.16.6000]]</f>
        <v>0</v>
      </c>
      <c r="I873">
        <f>Tabela3[[#This Row],[Capacitação de Facilitadores 0148959-94.2024.8.16.6000]]</f>
        <v>0</v>
      </c>
      <c r="J873" t="str">
        <f>Tabela3[[#This Row],[Acessibilidade e Inclusão - 0148938-21.2024.8.16.6000]]</f>
        <v>COPILOT - ACESSIBILIDADE</v>
      </c>
      <c r="K873">
        <f>Tabela3[[#This Row],[Política de Prevenção e Enfrentamento do Assédio Moral, do Assédio Sexual e da Discriminação.0148908-83.2024.8.16.6000]]</f>
        <v>0</v>
      </c>
      <c r="L873">
        <f>Tabela3[[#This Row],[SOCIOAMBIENTAL]]</f>
        <v>0</v>
      </c>
      <c r="M873" t="str">
        <f>Tabela3[[#This Row],[SUSTENTABILIDADE
https://portal.tjpr.jus.br/portletforms/frm.do?idFormulario=7430
0017859-16.2024.8.16.6000]]</f>
        <v>equidade e inclusão</v>
      </c>
      <c r="N873">
        <f>Tabela3[[#This Row],[CURSO PARA MAGISTRADOS]]</f>
        <v>0</v>
      </c>
      <c r="O873" t="str">
        <f>Tabela3[[#This Row],[LIVRO DE REGISTRO]]</f>
        <v>1 - LISTA GERAL_2020 A ...</v>
      </c>
      <c r="P873">
        <f>Tabela3[[#This Row],[DATA DO ULTIMO REGISTRO]]</f>
        <v>45657</v>
      </c>
      <c r="Q873">
        <f>Tabela3[[#This Row],[REG DE INSTRUTORES2]]</f>
        <v>0</v>
      </c>
      <c r="R873">
        <f>Tabela3[[#This Row],[REGISTRO DE INSTRUTORES NO SEI]]</f>
        <v>0</v>
      </c>
      <c r="S873">
        <f>Tabela3[[#This Row],[2021]]</f>
        <v>0</v>
      </c>
      <c r="T873">
        <f>Tabela3[[#This Row],[2022]]</f>
        <v>0</v>
      </c>
      <c r="U873">
        <f>Tabela3[[#This Row],[2023]]</f>
        <v>322</v>
      </c>
      <c r="V873" t="str">
        <f>Tabela3[[#This Row],[REGISTRO NO SEI/2024]]</f>
        <v>Livro Registro_Acessibilidade e Inclusão no TJPR/2024 (11335931)</v>
      </c>
      <c r="W873">
        <f>Tabela3[[#This Row],[2024]]</f>
        <v>489</v>
      </c>
      <c r="X873">
        <f>Tabela3[[#This Row],[REGISTRO NO SEI/2025]]</f>
        <v>0</v>
      </c>
      <c r="Y873">
        <f>Tabela3[[#This Row],[TOTAL CERTIFICADOS EMITIDOS/2025]]</f>
        <v>0</v>
      </c>
      <c r="Z873">
        <f>Tabela3[[#This Row],[1º trim/2025]]</f>
        <v>0</v>
      </c>
      <c r="AA873">
        <f>Tabela3[[#This Row],[2º trim/2025]]</f>
        <v>0</v>
      </c>
      <c r="AB873">
        <f>Tabela3[[#This Row],[3º trim/2025]]</f>
        <v>0</v>
      </c>
      <c r="AC873">
        <f>Tabela3[[#This Row],[4º trim/2025]]</f>
        <v>0</v>
      </c>
    </row>
    <row r="874" spans="1:29" x14ac:dyDescent="0.25">
      <c r="A874" s="293">
        <f>Tabela3[[#This Row],[MODALIDADE]]</f>
        <v>0</v>
      </c>
      <c r="B874" s="293">
        <f>Tabela3[[#This Row],[ID DA PLANILHA]]</f>
        <v>874</v>
      </c>
      <c r="C874" s="293">
        <f>Tabela3[[#This Row],[ANO]]</f>
        <v>2023</v>
      </c>
      <c r="D874" s="293" t="str">
        <f>Tabela3[[#This Row],[SEI]]</f>
        <v>0064947-84.2023.8.16.6000</v>
      </c>
      <c r="E874" s="294" t="str">
        <f>Tabela3[[#This Row],[NOME DO Curso]]</f>
        <v>CEVID/Educatron</v>
      </c>
      <c r="F874" s="294">
        <f>Tabela3[[#This Row],[NENHUMA CLASSIFICAÇÃO COPILOT]]</f>
        <v>0</v>
      </c>
      <c r="G874">
        <f>Tabela3[[#This Row],[Capacitação em Direitos Humanos, Gênero, Raça e Etnia; e em Depoimento Especial" - 0148945-13.2024.8.16.6000]]</f>
        <v>0</v>
      </c>
      <c r="H874">
        <f>Tabela3[[#This Row],[Justiça Restaurativa - 0148919-15.2024.8.16.6000]]</f>
        <v>0</v>
      </c>
      <c r="I874">
        <f>Tabela3[[#This Row],[Capacitação de Facilitadores 0148959-94.2024.8.16.6000]]</f>
        <v>0</v>
      </c>
      <c r="J874">
        <f>Tabela3[[#This Row],[Acessibilidade e Inclusão - 0148938-21.2024.8.16.6000]]</f>
        <v>0</v>
      </c>
      <c r="K874">
        <f>Tabela3[[#This Row],[Política de Prevenção e Enfrentamento do Assédio Moral, do Assédio Sexual e da Discriminação.0148908-83.2024.8.16.6000]]</f>
        <v>0</v>
      </c>
      <c r="L874">
        <f>Tabela3[[#This Row],[SOCIOAMBIENTAL]]</f>
        <v>0</v>
      </c>
      <c r="M874">
        <f>Tabela3[[#This Row],[SUSTENTABILIDADE
https://portal.tjpr.jus.br/portletforms/frm.do?idFormulario=7430
0017859-16.2024.8.16.6000]]</f>
        <v>0</v>
      </c>
      <c r="N874">
        <f>Tabela3[[#This Row],[CURSO PARA MAGISTRADOS]]</f>
        <v>0</v>
      </c>
      <c r="O874">
        <f>Tabela3[[#This Row],[LIVRO DE REGISTRO]]</f>
        <v>0</v>
      </c>
      <c r="P874">
        <f>Tabela3[[#This Row],[DATA DO ULTIMO REGISTRO]]</f>
        <v>0</v>
      </c>
      <c r="Q874">
        <f>Tabela3[[#This Row],[REG DE INSTRUTORES2]]</f>
        <v>0</v>
      </c>
      <c r="R874">
        <f>Tabela3[[#This Row],[REGISTRO DE INSTRUTORES NO SEI]]</f>
        <v>0</v>
      </c>
      <c r="S874">
        <f>Tabela3[[#This Row],[2021]]</f>
        <v>0</v>
      </c>
      <c r="T874">
        <f>Tabela3[[#This Row],[2022]]</f>
        <v>0</v>
      </c>
      <c r="U874">
        <f>Tabela3[[#This Row],[2023]]</f>
        <v>0</v>
      </c>
      <c r="V874">
        <f>Tabela3[[#This Row],[REGISTRO NO SEI/2024]]</f>
        <v>0</v>
      </c>
      <c r="W874">
        <f>Tabela3[[#This Row],[2024]]</f>
        <v>0</v>
      </c>
      <c r="X874">
        <f>Tabela3[[#This Row],[REGISTRO NO SEI/2025]]</f>
        <v>0</v>
      </c>
      <c r="Y874">
        <f>Tabela3[[#This Row],[TOTAL CERTIFICADOS EMITIDOS/2025]]</f>
        <v>0</v>
      </c>
      <c r="Z874">
        <f>Tabela3[[#This Row],[1º trim/2025]]</f>
        <v>0</v>
      </c>
      <c r="AA874">
        <f>Tabela3[[#This Row],[2º trim/2025]]</f>
        <v>0</v>
      </c>
      <c r="AB874">
        <f>Tabela3[[#This Row],[3º trim/2025]]</f>
        <v>0</v>
      </c>
      <c r="AC874">
        <f>Tabela3[[#This Row],[4º trim/2025]]</f>
        <v>0</v>
      </c>
    </row>
    <row r="875" spans="1:29" x14ac:dyDescent="0.25">
      <c r="A875" s="293">
        <f>Tabela3[[#This Row],[MODALIDADE]]</f>
        <v>0</v>
      </c>
      <c r="B875" s="293">
        <f>Tabela3[[#This Row],[ID DA PLANILHA]]</f>
        <v>875</v>
      </c>
      <c r="C875" s="293">
        <f>Tabela3[[#This Row],[ANO]]</f>
        <v>2023</v>
      </c>
      <c r="D875" s="293" t="str">
        <f>Tabela3[[#This Row],[SEI]]</f>
        <v>0066679-03.2023.8.16.6000</v>
      </c>
      <c r="E875" s="294" t="str">
        <f>Tabela3[[#This Row],[NOME DO Curso]]</f>
        <v>Curso Prático de Brigadistas - Jacarezino</v>
      </c>
      <c r="F875" s="294">
        <f>Tabela3[[#This Row],[NENHUMA CLASSIFICAÇÃO COPILOT]]</f>
        <v>0</v>
      </c>
      <c r="G875">
        <f>Tabela3[[#This Row],[Capacitação em Direitos Humanos, Gênero, Raça e Etnia; e em Depoimento Especial" - 0148945-13.2024.8.16.6000]]</f>
        <v>0</v>
      </c>
      <c r="H875">
        <f>Tabela3[[#This Row],[Justiça Restaurativa - 0148919-15.2024.8.16.6000]]</f>
        <v>0</v>
      </c>
      <c r="I875">
        <f>Tabela3[[#This Row],[Capacitação de Facilitadores 0148959-94.2024.8.16.6000]]</f>
        <v>0</v>
      </c>
      <c r="J875">
        <f>Tabela3[[#This Row],[Acessibilidade e Inclusão - 0148938-21.2024.8.16.6000]]</f>
        <v>0</v>
      </c>
      <c r="K875">
        <f>Tabela3[[#This Row],[Política de Prevenção e Enfrentamento do Assédio Moral, do Assédio Sexual e da Discriminação.0148908-83.2024.8.16.6000]]</f>
        <v>0</v>
      </c>
      <c r="L875">
        <f>Tabela3[[#This Row],[SOCIOAMBIENTAL]]</f>
        <v>0</v>
      </c>
      <c r="M875">
        <f>Tabela3[[#This Row],[SUSTENTABILIDADE
https://portal.tjpr.jus.br/portletforms/frm.do?idFormulario=7430
0017859-16.2024.8.16.6000]]</f>
        <v>0</v>
      </c>
      <c r="N875">
        <f>Tabela3[[#This Row],[CURSO PARA MAGISTRADOS]]</f>
        <v>0</v>
      </c>
      <c r="O875" t="str">
        <f>Tabela3[[#This Row],[LIVRO DE REGISTRO]]</f>
        <v>1 - LISTA GERAL_2020 A ...</v>
      </c>
      <c r="P875">
        <f>Tabela3[[#This Row],[DATA DO ULTIMO REGISTRO]]</f>
        <v>45139</v>
      </c>
      <c r="Q875">
        <f>Tabela3[[#This Row],[REG DE INSTRUTORES2]]</f>
        <v>0</v>
      </c>
      <c r="R875">
        <f>Tabela3[[#This Row],[REGISTRO DE INSTRUTORES NO SEI]]</f>
        <v>0</v>
      </c>
      <c r="S875">
        <f>Tabela3[[#This Row],[2021]]</f>
        <v>0</v>
      </c>
      <c r="T875">
        <f>Tabela3[[#This Row],[2022]]</f>
        <v>0</v>
      </c>
      <c r="U875" t="e">
        <f>Tabela3[[#This Row],[2023]]</f>
        <v>#VALUE!</v>
      </c>
      <c r="V875">
        <f>Tabela3[[#This Row],[REGISTRO NO SEI/2024]]</f>
        <v>0</v>
      </c>
      <c r="W875">
        <f>Tabela3[[#This Row],[2024]]</f>
        <v>0</v>
      </c>
      <c r="X875">
        <f>Tabela3[[#This Row],[REGISTRO NO SEI/2025]]</f>
        <v>0</v>
      </c>
      <c r="Y875">
        <f>Tabela3[[#This Row],[TOTAL CERTIFICADOS EMITIDOS/2025]]</f>
        <v>0</v>
      </c>
      <c r="Z875">
        <f>Tabela3[[#This Row],[1º trim/2025]]</f>
        <v>0</v>
      </c>
      <c r="AA875">
        <f>Tabela3[[#This Row],[2º trim/2025]]</f>
        <v>0</v>
      </c>
      <c r="AB875">
        <f>Tabela3[[#This Row],[3º trim/2025]]</f>
        <v>0</v>
      </c>
      <c r="AC875">
        <f>Tabela3[[#This Row],[4º trim/2025]]</f>
        <v>0</v>
      </c>
    </row>
    <row r="876" spans="1:29" ht="30" x14ac:dyDescent="0.25">
      <c r="A876" s="293">
        <f>Tabela3[[#This Row],[MODALIDADE]]</f>
        <v>0</v>
      </c>
      <c r="B876" s="293">
        <f>Tabela3[[#This Row],[ID DA PLANILHA]]</f>
        <v>876</v>
      </c>
      <c r="C876" s="293">
        <f>Tabela3[[#This Row],[ANO]]</f>
        <v>2023</v>
      </c>
      <c r="D876" s="293" t="str">
        <f>Tabela3[[#This Row],[SEI]]</f>
        <v>0067891-59.2023.8.16.6000</v>
      </c>
      <c r="E876" s="294" t="str">
        <f>Tabela3[[#This Row],[NOME DO Curso]]</f>
        <v>II Lançamento de Obras Jurídicas de Magistradas e Magistrados paranaenses na Escola Judicial do Paraná - EJUD-PR</v>
      </c>
      <c r="F876" s="294">
        <f>Tabela3[[#This Row],[NENHUMA CLASSIFICAÇÃO COPILOT]]</f>
        <v>0</v>
      </c>
      <c r="G876">
        <f>Tabela3[[#This Row],[Capacitação em Direitos Humanos, Gênero, Raça e Etnia; e em Depoimento Especial" - 0148945-13.2024.8.16.6000]]</f>
        <v>0</v>
      </c>
      <c r="H876">
        <f>Tabela3[[#This Row],[Justiça Restaurativa - 0148919-15.2024.8.16.6000]]</f>
        <v>0</v>
      </c>
      <c r="I876">
        <f>Tabela3[[#This Row],[Capacitação de Facilitadores 0148959-94.2024.8.16.6000]]</f>
        <v>0</v>
      </c>
      <c r="J876">
        <f>Tabela3[[#This Row],[Acessibilidade e Inclusão - 0148938-21.2024.8.16.6000]]</f>
        <v>0</v>
      </c>
      <c r="K876">
        <f>Tabela3[[#This Row],[Política de Prevenção e Enfrentamento do Assédio Moral, do Assédio Sexual e da Discriminação.0148908-83.2024.8.16.6000]]</f>
        <v>0</v>
      </c>
      <c r="L876">
        <f>Tabela3[[#This Row],[SOCIOAMBIENTAL]]</f>
        <v>0</v>
      </c>
      <c r="M876">
        <f>Tabela3[[#This Row],[SUSTENTABILIDADE
https://portal.tjpr.jus.br/portletforms/frm.do?idFormulario=7430
0017859-16.2024.8.16.6000]]</f>
        <v>0</v>
      </c>
      <c r="N876">
        <f>Tabela3[[#This Row],[CURSO PARA MAGISTRADOS]]</f>
        <v>0</v>
      </c>
      <c r="O876">
        <f>Tabela3[[#This Row],[LIVRO DE REGISTRO]]</f>
        <v>0</v>
      </c>
      <c r="P876">
        <f>Tabela3[[#This Row],[DATA DO ULTIMO REGISTRO]]</f>
        <v>0</v>
      </c>
      <c r="Q876">
        <f>Tabela3[[#This Row],[REG DE INSTRUTORES2]]</f>
        <v>0</v>
      </c>
      <c r="R876">
        <f>Tabela3[[#This Row],[REGISTRO DE INSTRUTORES NO SEI]]</f>
        <v>0</v>
      </c>
      <c r="S876">
        <f>Tabela3[[#This Row],[2021]]</f>
        <v>0</v>
      </c>
      <c r="T876">
        <f>Tabela3[[#This Row],[2022]]</f>
        <v>0</v>
      </c>
      <c r="U876" t="e">
        <f>Tabela3[[#This Row],[2023]]</f>
        <v>#VALUE!</v>
      </c>
      <c r="V876">
        <f>Tabela3[[#This Row],[REGISTRO NO SEI/2024]]</f>
        <v>0</v>
      </c>
      <c r="W876">
        <f>Tabela3[[#This Row],[2024]]</f>
        <v>0</v>
      </c>
      <c r="X876">
        <f>Tabela3[[#This Row],[REGISTRO NO SEI/2025]]</f>
        <v>0</v>
      </c>
      <c r="Y876">
        <f>Tabela3[[#This Row],[TOTAL CERTIFICADOS EMITIDOS/2025]]</f>
        <v>0</v>
      </c>
      <c r="Z876">
        <f>Tabela3[[#This Row],[1º trim/2025]]</f>
        <v>0</v>
      </c>
      <c r="AA876">
        <f>Tabela3[[#This Row],[2º trim/2025]]</f>
        <v>0</v>
      </c>
      <c r="AB876">
        <f>Tabela3[[#This Row],[3º trim/2025]]</f>
        <v>0</v>
      </c>
      <c r="AC876">
        <f>Tabela3[[#This Row],[4º trim/2025]]</f>
        <v>0</v>
      </c>
    </row>
    <row r="877" spans="1:29" ht="30" x14ac:dyDescent="0.25">
      <c r="A877" s="293">
        <f>Tabela3[[#This Row],[MODALIDADE]]</f>
        <v>0</v>
      </c>
      <c r="B877" s="293">
        <f>Tabela3[[#This Row],[ID DA PLANILHA]]</f>
        <v>877</v>
      </c>
      <c r="C877" s="293">
        <f>Tabela3[[#This Row],[ANO]]</f>
        <v>2023</v>
      </c>
      <c r="D877" s="293" t="str">
        <f>Tabela3[[#This Row],[SEI]]</f>
        <v>0068488-28.2023.8.16.6000</v>
      </c>
      <c r="E877" s="294" t="str">
        <f>Tabela3[[#This Row],[NOME DO Curso]]</f>
        <v>V Encontro de Magistrados da Infância e Juventude do Paraná e IV reunião do Fórum Estadual de Magistrados da Infância e Juventude do Paraná,</v>
      </c>
      <c r="F877" s="294">
        <f>Tabela3[[#This Row],[NENHUMA CLASSIFICAÇÃO COPILOT]]</f>
        <v>0</v>
      </c>
      <c r="G877">
        <f>Tabela3[[#This Row],[Capacitação em Direitos Humanos, Gênero, Raça e Etnia; e em Depoimento Especial" - 0148945-13.2024.8.16.6000]]</f>
        <v>0</v>
      </c>
      <c r="H877">
        <f>Tabela3[[#This Row],[Justiça Restaurativa - 0148919-15.2024.8.16.6000]]</f>
        <v>0</v>
      </c>
      <c r="I877">
        <f>Tabela3[[#This Row],[Capacitação de Facilitadores 0148959-94.2024.8.16.6000]]</f>
        <v>0</v>
      </c>
      <c r="J877">
        <f>Tabela3[[#This Row],[Acessibilidade e Inclusão - 0148938-21.2024.8.16.6000]]</f>
        <v>0</v>
      </c>
      <c r="K877">
        <f>Tabela3[[#This Row],[Política de Prevenção e Enfrentamento do Assédio Moral, do Assédio Sexual e da Discriminação.0148908-83.2024.8.16.6000]]</f>
        <v>0</v>
      </c>
      <c r="L877">
        <f>Tabela3[[#This Row],[SOCIOAMBIENTAL]]</f>
        <v>0</v>
      </c>
      <c r="M877">
        <f>Tabela3[[#This Row],[SUSTENTABILIDADE
https://portal.tjpr.jus.br/portletforms/frm.do?idFormulario=7430
0017859-16.2024.8.16.6000]]</f>
        <v>0</v>
      </c>
      <c r="N877">
        <f>Tabela3[[#This Row],[CURSO PARA MAGISTRADOS]]</f>
        <v>0</v>
      </c>
      <c r="O877" t="str">
        <f>Tabela3[[#This Row],[LIVRO DE REGISTRO]]</f>
        <v>1 - LISTA GERAL_2020 A ...</v>
      </c>
      <c r="P877">
        <f>Tabela3[[#This Row],[DATA DO ULTIMO REGISTRO]]</f>
        <v>45243</v>
      </c>
      <c r="Q877">
        <f>Tabela3[[#This Row],[REG DE INSTRUTORES2]]</f>
        <v>0</v>
      </c>
      <c r="R877" t="str">
        <f>Tabela3[[#This Row],[REGISTRO DE INSTRUTORES NO SEI]]</f>
        <v>610-623/2023</v>
      </c>
      <c r="S877">
        <f>Tabela3[[#This Row],[2021]]</f>
        <v>0</v>
      </c>
      <c r="T877">
        <f>Tabela3[[#This Row],[2022]]</f>
        <v>0</v>
      </c>
      <c r="U877" t="e">
        <f>Tabela3[[#This Row],[2023]]</f>
        <v>#VALUE!</v>
      </c>
      <c r="V877">
        <f>Tabela3[[#This Row],[REGISTRO NO SEI/2024]]</f>
        <v>0</v>
      </c>
      <c r="W877">
        <f>Tabela3[[#This Row],[2024]]</f>
        <v>0</v>
      </c>
      <c r="X877">
        <f>Tabela3[[#This Row],[REGISTRO NO SEI/2025]]</f>
        <v>0</v>
      </c>
      <c r="Y877">
        <f>Tabela3[[#This Row],[TOTAL CERTIFICADOS EMITIDOS/2025]]</f>
        <v>0</v>
      </c>
      <c r="Z877">
        <f>Tabela3[[#This Row],[1º trim/2025]]</f>
        <v>0</v>
      </c>
      <c r="AA877">
        <f>Tabela3[[#This Row],[2º trim/2025]]</f>
        <v>0</v>
      </c>
      <c r="AB877">
        <f>Tabela3[[#This Row],[3º trim/2025]]</f>
        <v>0</v>
      </c>
      <c r="AC877">
        <f>Tabela3[[#This Row],[4º trim/2025]]</f>
        <v>0</v>
      </c>
    </row>
    <row r="878" spans="1:29" x14ac:dyDescent="0.25">
      <c r="A878" s="293" t="str">
        <f>Tabela3[[#This Row],[MODALIDADE]]</f>
        <v>autoinstrucional</v>
      </c>
      <c r="B878" s="293">
        <f>Tabela3[[#This Row],[ID DA PLANILHA]]</f>
        <v>878</v>
      </c>
      <c r="C878" s="293">
        <f>Tabela3[[#This Row],[ANO]]</f>
        <v>2023</v>
      </c>
      <c r="D878" s="293" t="str">
        <f>Tabela3[[#This Row],[SEI]]</f>
        <v>0070281-02.2023.8.16.6000</v>
      </c>
      <c r="E878" s="294" t="str">
        <f>Tabela3[[#This Row],[NOME DO Curso]]</f>
        <v>curso "Introdução à comunicação não violenta</v>
      </c>
      <c r="F878" s="294">
        <f>Tabela3[[#This Row],[NENHUMA CLASSIFICAÇÃO COPILOT]]</f>
        <v>0</v>
      </c>
      <c r="G878" t="str">
        <f>Tabela3[[#This Row],[Capacitação em Direitos Humanos, Gênero, Raça e Etnia; e em Depoimento Especial" - 0148945-13.2024.8.16.6000]]</f>
        <v>COPILOT - Direitos humanos, gênero, raça e etnia</v>
      </c>
      <c r="H878">
        <f>Tabela3[[#This Row],[Justiça Restaurativa - 0148919-15.2024.8.16.6000]]</f>
        <v>0</v>
      </c>
      <c r="I878">
        <f>Tabela3[[#This Row],[Capacitação de Facilitadores 0148959-94.2024.8.16.6000]]</f>
        <v>0</v>
      </c>
      <c r="J878">
        <f>Tabela3[[#This Row],[Acessibilidade e Inclusão - 0148938-21.2024.8.16.6000]]</f>
        <v>0</v>
      </c>
      <c r="K878">
        <f>Tabela3[[#This Row],[Política de Prevenção e Enfrentamento do Assédio Moral, do Assédio Sexual e da Discriminação.0148908-83.2024.8.16.6000]]</f>
        <v>0</v>
      </c>
      <c r="L878">
        <f>Tabela3[[#This Row],[SOCIOAMBIENTAL]]</f>
        <v>0</v>
      </c>
      <c r="M878">
        <f>Tabela3[[#This Row],[SUSTENTABILIDADE
https://portal.tjpr.jus.br/portletforms/frm.do?idFormulario=7430
0017859-16.2024.8.16.6000]]</f>
        <v>0</v>
      </c>
      <c r="N878">
        <f>Tabela3[[#This Row],[CURSO PARA MAGISTRADOS]]</f>
        <v>0</v>
      </c>
      <c r="O878" t="str">
        <f>Tabela3[[#This Row],[LIVRO DE REGISTRO]]</f>
        <v>1 - LISTA GERAL_2020 A ...</v>
      </c>
      <c r="P878">
        <f>Tabela3[[#This Row],[DATA DO ULTIMO REGISTRO]]</f>
        <v>45741</v>
      </c>
      <c r="Q878">
        <f>Tabela3[[#This Row],[REG DE INSTRUTORES2]]</f>
        <v>0</v>
      </c>
      <c r="R878">
        <f>Tabela3[[#This Row],[REGISTRO DE INSTRUTORES NO SEI]]</f>
        <v>0</v>
      </c>
      <c r="S878">
        <f>Tabela3[[#This Row],[2021]]</f>
        <v>0</v>
      </c>
      <c r="T878">
        <f>Tabela3[[#This Row],[2022]]</f>
        <v>0</v>
      </c>
      <c r="U878">
        <f>Tabela3[[#This Row],[2023]]</f>
        <v>457</v>
      </c>
      <c r="V878" t="str">
        <f>Tabela3[[#This Row],[REGISTRO NO SEI/2024]]</f>
        <v>Livro Registro_2024 (11340502)</v>
      </c>
      <c r="W878">
        <f>Tabela3[[#This Row],[2024]]</f>
        <v>2109</v>
      </c>
      <c r="X878">
        <f>Tabela3[[#This Row],[REGISTRO NO SEI/2025]]</f>
        <v>0</v>
      </c>
      <c r="Y878">
        <f>Tabela3[[#This Row],[TOTAL CERTIFICADOS EMITIDOS/2025]]</f>
        <v>135</v>
      </c>
      <c r="Z878">
        <f>Tabela3[[#This Row],[1º trim/2025]]</f>
        <v>135</v>
      </c>
      <c r="AA878">
        <f>Tabela3[[#This Row],[2º trim/2025]]</f>
        <v>0</v>
      </c>
      <c r="AB878">
        <f>Tabela3[[#This Row],[3º trim/2025]]</f>
        <v>0</v>
      </c>
      <c r="AC878">
        <f>Tabela3[[#This Row],[4º trim/2025]]</f>
        <v>0</v>
      </c>
    </row>
    <row r="879" spans="1:29" x14ac:dyDescent="0.25">
      <c r="A879" s="293">
        <f>Tabela3[[#This Row],[MODALIDADE]]</f>
        <v>0</v>
      </c>
      <c r="B879" s="293">
        <f>Tabela3[[#This Row],[ID DA PLANILHA]]</f>
        <v>879</v>
      </c>
      <c r="C879" s="293">
        <f>Tabela3[[#This Row],[ANO]]</f>
        <v>2023</v>
      </c>
      <c r="D879" s="293" t="str">
        <f>Tabela3[[#This Row],[SEI]]</f>
        <v>0070561-70.2023.8.16.6000</v>
      </c>
      <c r="E879" s="294" t="str">
        <f>Tabela3[[#This Row],[NOME DO Curso]]</f>
        <v>5º Ciclo de Treinamento e Reciclagem</v>
      </c>
      <c r="F879" s="294">
        <f>Tabela3[[#This Row],[NENHUMA CLASSIFICAÇÃO COPILOT]]</f>
        <v>0</v>
      </c>
      <c r="G879">
        <f>Tabela3[[#This Row],[Capacitação em Direitos Humanos, Gênero, Raça e Etnia; e em Depoimento Especial" - 0148945-13.2024.8.16.6000]]</f>
        <v>0</v>
      </c>
      <c r="H879">
        <f>Tabela3[[#This Row],[Justiça Restaurativa - 0148919-15.2024.8.16.6000]]</f>
        <v>0</v>
      </c>
      <c r="I879">
        <f>Tabela3[[#This Row],[Capacitação de Facilitadores 0148959-94.2024.8.16.6000]]</f>
        <v>0</v>
      </c>
      <c r="J879">
        <f>Tabela3[[#This Row],[Acessibilidade e Inclusão - 0148938-21.2024.8.16.6000]]</f>
        <v>0</v>
      </c>
      <c r="K879">
        <f>Tabela3[[#This Row],[Política de Prevenção e Enfrentamento do Assédio Moral, do Assédio Sexual e da Discriminação.0148908-83.2024.8.16.6000]]</f>
        <v>0</v>
      </c>
      <c r="L879">
        <f>Tabela3[[#This Row],[SOCIOAMBIENTAL]]</f>
        <v>0</v>
      </c>
      <c r="M879">
        <f>Tabela3[[#This Row],[SUSTENTABILIDADE
https://portal.tjpr.jus.br/portletforms/frm.do?idFormulario=7430
0017859-16.2024.8.16.6000]]</f>
        <v>0</v>
      </c>
      <c r="N879">
        <f>Tabela3[[#This Row],[CURSO PARA MAGISTRADOS]]</f>
        <v>0</v>
      </c>
      <c r="O879" t="str">
        <f>Tabela3[[#This Row],[LIVRO DE REGISTRO]]</f>
        <v>1 - LISTA GERAL_2020 A ...</v>
      </c>
      <c r="P879">
        <f>Tabela3[[#This Row],[DATA DO ULTIMO REGISTRO]]</f>
        <v>45146</v>
      </c>
      <c r="Q879">
        <f>Tabela3[[#This Row],[REG DE INSTRUTORES2]]</f>
        <v>0</v>
      </c>
      <c r="R879" t="str">
        <f>Tabela3[[#This Row],[REGISTRO DE INSTRUTORES NO SEI]]</f>
        <v>419-426</v>
      </c>
      <c r="S879">
        <f>Tabela3[[#This Row],[2021]]</f>
        <v>0</v>
      </c>
      <c r="T879">
        <f>Tabela3[[#This Row],[2022]]</f>
        <v>0</v>
      </c>
      <c r="U879" t="e">
        <f>Tabela3[[#This Row],[2023]]</f>
        <v>#VALUE!</v>
      </c>
      <c r="V879">
        <f>Tabela3[[#This Row],[REGISTRO NO SEI/2024]]</f>
        <v>0</v>
      </c>
      <c r="W879">
        <f>Tabela3[[#This Row],[2024]]</f>
        <v>0</v>
      </c>
      <c r="X879">
        <f>Tabela3[[#This Row],[REGISTRO NO SEI/2025]]</f>
        <v>0</v>
      </c>
      <c r="Y879">
        <f>Tabela3[[#This Row],[TOTAL CERTIFICADOS EMITIDOS/2025]]</f>
        <v>0</v>
      </c>
      <c r="Z879">
        <f>Tabela3[[#This Row],[1º trim/2025]]</f>
        <v>0</v>
      </c>
      <c r="AA879">
        <f>Tabela3[[#This Row],[2º trim/2025]]</f>
        <v>0</v>
      </c>
      <c r="AB879">
        <f>Tabela3[[#This Row],[3º trim/2025]]</f>
        <v>0</v>
      </c>
      <c r="AC879">
        <f>Tabela3[[#This Row],[4º trim/2025]]</f>
        <v>0</v>
      </c>
    </row>
    <row r="880" spans="1:29" ht="30" x14ac:dyDescent="0.25">
      <c r="A880" s="293">
        <f>Tabela3[[#This Row],[MODALIDADE]]</f>
        <v>0</v>
      </c>
      <c r="B880" s="293">
        <f>Tabela3[[#This Row],[ID DA PLANILHA]]</f>
        <v>880</v>
      </c>
      <c r="C880" s="293">
        <f>Tabela3[[#This Row],[ANO]]</f>
        <v>2023</v>
      </c>
      <c r="D880" s="293" t="str">
        <f>Tabela3[[#This Row],[SEI]]</f>
        <v>0070644-86.2023.8.16.6000</v>
      </c>
      <c r="E880" s="294" t="str">
        <f>Tabela3[[#This Row],[NOME DO Curso]]</f>
        <v>curso “Sustentabilidade Ambiental e Populações Tradicionais: direito ao Meio Ambiente Ecologicamente Equilibrado”</v>
      </c>
      <c r="F880" s="294">
        <f>Tabela3[[#This Row],[NENHUMA CLASSIFICAÇÃO COPILOT]]</f>
        <v>0</v>
      </c>
      <c r="G880">
        <f>Tabela3[[#This Row],[Capacitação em Direitos Humanos, Gênero, Raça e Etnia; e em Depoimento Especial" - 0148945-13.2024.8.16.6000]]</f>
        <v>0</v>
      </c>
      <c r="H880">
        <f>Tabela3[[#This Row],[Justiça Restaurativa - 0148919-15.2024.8.16.6000]]</f>
        <v>0</v>
      </c>
      <c r="I880">
        <f>Tabela3[[#This Row],[Capacitação de Facilitadores 0148959-94.2024.8.16.6000]]</f>
        <v>0</v>
      </c>
      <c r="J880">
        <f>Tabela3[[#This Row],[Acessibilidade e Inclusão - 0148938-21.2024.8.16.6000]]</f>
        <v>0</v>
      </c>
      <c r="K880">
        <f>Tabela3[[#This Row],[Política de Prevenção e Enfrentamento do Assédio Moral, do Assédio Sexual e da Discriminação.0148908-83.2024.8.16.6000]]</f>
        <v>0</v>
      </c>
      <c r="L880">
        <f>Tabela3[[#This Row],[SOCIOAMBIENTAL]]</f>
        <v>0</v>
      </c>
      <c r="M880" t="str">
        <f>Tabela3[[#This Row],[SUSTENTABILIDADE
https://portal.tjpr.jus.br/portletforms/frm.do?idFormulario=7430
0017859-16.2024.8.16.6000]]</f>
        <v>sustentabilidade</v>
      </c>
      <c r="N880">
        <f>Tabela3[[#This Row],[CURSO PARA MAGISTRADOS]]</f>
        <v>0</v>
      </c>
      <c r="O880" t="str">
        <f>Tabela3[[#This Row],[LIVRO DE REGISTRO]]</f>
        <v>1 - LISTA GERAL_2020 A ...</v>
      </c>
      <c r="P880">
        <f>Tabela3[[#This Row],[DATA DO ULTIMO REGISTRO]]</f>
        <v>45160</v>
      </c>
      <c r="Q880">
        <f>Tabela3[[#This Row],[REG DE INSTRUTORES2]]</f>
        <v>0</v>
      </c>
      <c r="R880">
        <f>Tabela3[[#This Row],[REGISTRO DE INSTRUTORES NO SEI]]</f>
        <v>470</v>
      </c>
      <c r="S880">
        <f>Tabela3[[#This Row],[2021]]</f>
        <v>0</v>
      </c>
      <c r="T880">
        <f>Tabela3[[#This Row],[2022]]</f>
        <v>0</v>
      </c>
      <c r="U880" t="e">
        <f>Tabela3[[#This Row],[2023]]</f>
        <v>#VALUE!</v>
      </c>
      <c r="V880">
        <f>Tabela3[[#This Row],[REGISTRO NO SEI/2024]]</f>
        <v>0</v>
      </c>
      <c r="W880">
        <f>Tabela3[[#This Row],[2024]]</f>
        <v>0</v>
      </c>
      <c r="X880">
        <f>Tabela3[[#This Row],[REGISTRO NO SEI/2025]]</f>
        <v>0</v>
      </c>
      <c r="Y880">
        <f>Tabela3[[#This Row],[TOTAL CERTIFICADOS EMITIDOS/2025]]</f>
        <v>0</v>
      </c>
      <c r="Z880">
        <f>Tabela3[[#This Row],[1º trim/2025]]</f>
        <v>0</v>
      </c>
      <c r="AA880">
        <f>Tabela3[[#This Row],[2º trim/2025]]</f>
        <v>0</v>
      </c>
      <c r="AB880">
        <f>Tabela3[[#This Row],[3º trim/2025]]</f>
        <v>0</v>
      </c>
      <c r="AC880">
        <f>Tabela3[[#This Row],[4º trim/2025]]</f>
        <v>0</v>
      </c>
    </row>
    <row r="881" spans="1:29" x14ac:dyDescent="0.25">
      <c r="A881" s="293">
        <f>Tabela3[[#This Row],[MODALIDADE]]</f>
        <v>0</v>
      </c>
      <c r="B881" s="293">
        <f>Tabela3[[#This Row],[ID DA PLANILHA]]</f>
        <v>881</v>
      </c>
      <c r="C881" s="293">
        <f>Tabela3[[#This Row],[ANO]]</f>
        <v>2023</v>
      </c>
      <c r="D881" s="293" t="str">
        <f>Tabela3[[#This Row],[SEI]]</f>
        <v>0070897-74.2023.8.16.6000</v>
      </c>
      <c r="E881" s="294" t="str">
        <f>Tabela3[[#This Row],[NOME DO Curso]]</f>
        <v>O nosso segundo cérebro", com data para o dia 05 de julho, às 17h30.</v>
      </c>
      <c r="F881" s="294">
        <f>Tabela3[[#This Row],[NENHUMA CLASSIFICAÇÃO COPILOT]]</f>
        <v>0</v>
      </c>
      <c r="G881">
        <f>Tabela3[[#This Row],[Capacitação em Direitos Humanos, Gênero, Raça e Etnia; e em Depoimento Especial" - 0148945-13.2024.8.16.6000]]</f>
        <v>0</v>
      </c>
      <c r="H881">
        <f>Tabela3[[#This Row],[Justiça Restaurativa - 0148919-15.2024.8.16.6000]]</f>
        <v>0</v>
      </c>
      <c r="I881">
        <f>Tabela3[[#This Row],[Capacitação de Facilitadores 0148959-94.2024.8.16.6000]]</f>
        <v>0</v>
      </c>
      <c r="J881">
        <f>Tabela3[[#This Row],[Acessibilidade e Inclusão - 0148938-21.2024.8.16.6000]]</f>
        <v>0</v>
      </c>
      <c r="K881">
        <f>Tabela3[[#This Row],[Política de Prevenção e Enfrentamento do Assédio Moral, do Assédio Sexual e da Discriminação.0148908-83.2024.8.16.6000]]</f>
        <v>0</v>
      </c>
      <c r="L881">
        <f>Tabela3[[#This Row],[SOCIOAMBIENTAL]]</f>
        <v>0</v>
      </c>
      <c r="M881">
        <f>Tabela3[[#This Row],[SUSTENTABILIDADE
https://portal.tjpr.jus.br/portletforms/frm.do?idFormulario=7430
0017859-16.2024.8.16.6000]]</f>
        <v>0</v>
      </c>
      <c r="N881">
        <f>Tabela3[[#This Row],[CURSO PARA MAGISTRADOS]]</f>
        <v>0</v>
      </c>
      <c r="O881">
        <f>Tabela3[[#This Row],[LIVRO DE REGISTRO]]</f>
        <v>0</v>
      </c>
      <c r="P881">
        <f>Tabela3[[#This Row],[DATA DO ULTIMO REGISTRO]]</f>
        <v>0</v>
      </c>
      <c r="Q881">
        <f>Tabela3[[#This Row],[REG DE INSTRUTORES2]]</f>
        <v>0</v>
      </c>
      <c r="R881">
        <f>Tabela3[[#This Row],[REGISTRO DE INSTRUTORES NO SEI]]</f>
        <v>0</v>
      </c>
      <c r="S881">
        <f>Tabela3[[#This Row],[2021]]</f>
        <v>0</v>
      </c>
      <c r="T881">
        <f>Tabela3[[#This Row],[2022]]</f>
        <v>0</v>
      </c>
      <c r="U881" t="e">
        <f>Tabela3[[#This Row],[2023]]</f>
        <v>#VALUE!</v>
      </c>
      <c r="V881">
        <f>Tabela3[[#This Row],[REGISTRO NO SEI/2024]]</f>
        <v>0</v>
      </c>
      <c r="W881">
        <f>Tabela3[[#This Row],[2024]]</f>
        <v>0</v>
      </c>
      <c r="X881">
        <f>Tabela3[[#This Row],[REGISTRO NO SEI/2025]]</f>
        <v>0</v>
      </c>
      <c r="Y881">
        <f>Tabela3[[#This Row],[TOTAL CERTIFICADOS EMITIDOS/2025]]</f>
        <v>0</v>
      </c>
      <c r="Z881">
        <f>Tabela3[[#This Row],[1º trim/2025]]</f>
        <v>0</v>
      </c>
      <c r="AA881">
        <f>Tabela3[[#This Row],[2º trim/2025]]</f>
        <v>0</v>
      </c>
      <c r="AB881">
        <f>Tabela3[[#This Row],[3º trim/2025]]</f>
        <v>0</v>
      </c>
      <c r="AC881">
        <f>Tabela3[[#This Row],[4º trim/2025]]</f>
        <v>0</v>
      </c>
    </row>
    <row r="882" spans="1:29" ht="30" x14ac:dyDescent="0.25">
      <c r="A882" s="293">
        <f>Tabela3[[#This Row],[MODALIDADE]]</f>
        <v>0</v>
      </c>
      <c r="B882" s="293">
        <f>Tabela3[[#This Row],[ID DA PLANILHA]]</f>
        <v>882</v>
      </c>
      <c r="C882" s="293">
        <f>Tabela3[[#This Row],[ANO]]</f>
        <v>2023</v>
      </c>
      <c r="D882" s="293" t="str">
        <f>Tabela3[[#This Row],[SEI]]</f>
        <v>0071435-55.2023.8.16.6000</v>
      </c>
      <c r="E882" s="294" t="str">
        <f>Tabela3[[#This Row],[NOME DO Curso]]</f>
        <v>O suicídio assistido: a nova "pena de morte" induzida pela sociedade contemporânea?</v>
      </c>
      <c r="F882" s="294">
        <f>Tabela3[[#This Row],[NENHUMA CLASSIFICAÇÃO COPILOT]]</f>
        <v>0</v>
      </c>
      <c r="G882">
        <f>Tabela3[[#This Row],[Capacitação em Direitos Humanos, Gênero, Raça e Etnia; e em Depoimento Especial" - 0148945-13.2024.8.16.6000]]</f>
        <v>0</v>
      </c>
      <c r="H882">
        <f>Tabela3[[#This Row],[Justiça Restaurativa - 0148919-15.2024.8.16.6000]]</f>
        <v>0</v>
      </c>
      <c r="I882">
        <f>Tabela3[[#This Row],[Capacitação de Facilitadores 0148959-94.2024.8.16.6000]]</f>
        <v>0</v>
      </c>
      <c r="J882">
        <f>Tabela3[[#This Row],[Acessibilidade e Inclusão - 0148938-21.2024.8.16.6000]]</f>
        <v>0</v>
      </c>
      <c r="K882">
        <f>Tabela3[[#This Row],[Política de Prevenção e Enfrentamento do Assédio Moral, do Assédio Sexual e da Discriminação.0148908-83.2024.8.16.6000]]</f>
        <v>0</v>
      </c>
      <c r="L882">
        <f>Tabela3[[#This Row],[SOCIOAMBIENTAL]]</f>
        <v>0</v>
      </c>
      <c r="M882">
        <f>Tabela3[[#This Row],[SUSTENTABILIDADE
https://portal.tjpr.jus.br/portletforms/frm.do?idFormulario=7430
0017859-16.2024.8.16.6000]]</f>
        <v>0</v>
      </c>
      <c r="N882">
        <f>Tabela3[[#This Row],[CURSO PARA MAGISTRADOS]]</f>
        <v>0</v>
      </c>
      <c r="O882">
        <f>Tabela3[[#This Row],[LIVRO DE REGISTRO]]</f>
        <v>0</v>
      </c>
      <c r="P882">
        <f>Tabela3[[#This Row],[DATA DO ULTIMO REGISTRO]]</f>
        <v>0</v>
      </c>
      <c r="Q882">
        <f>Tabela3[[#This Row],[REG DE INSTRUTORES2]]</f>
        <v>0</v>
      </c>
      <c r="R882">
        <f>Tabela3[[#This Row],[REGISTRO DE INSTRUTORES NO SEI]]</f>
        <v>0</v>
      </c>
      <c r="S882">
        <f>Tabela3[[#This Row],[2021]]</f>
        <v>0</v>
      </c>
      <c r="T882">
        <f>Tabela3[[#This Row],[2022]]</f>
        <v>0</v>
      </c>
      <c r="U882" t="e">
        <f>Tabela3[[#This Row],[2023]]</f>
        <v>#VALUE!</v>
      </c>
      <c r="V882">
        <f>Tabela3[[#This Row],[REGISTRO NO SEI/2024]]</f>
        <v>0</v>
      </c>
      <c r="W882">
        <f>Tabela3[[#This Row],[2024]]</f>
        <v>0</v>
      </c>
      <c r="X882">
        <f>Tabela3[[#This Row],[REGISTRO NO SEI/2025]]</f>
        <v>0</v>
      </c>
      <c r="Y882">
        <f>Tabela3[[#This Row],[TOTAL CERTIFICADOS EMITIDOS/2025]]</f>
        <v>0</v>
      </c>
      <c r="Z882">
        <f>Tabela3[[#This Row],[1º trim/2025]]</f>
        <v>0</v>
      </c>
      <c r="AA882">
        <f>Tabela3[[#This Row],[2º trim/2025]]</f>
        <v>0</v>
      </c>
      <c r="AB882">
        <f>Tabela3[[#This Row],[3º trim/2025]]</f>
        <v>0</v>
      </c>
      <c r="AC882">
        <f>Tabela3[[#This Row],[4º trim/2025]]</f>
        <v>0</v>
      </c>
    </row>
    <row r="883" spans="1:29" ht="30" x14ac:dyDescent="0.25">
      <c r="A883" s="293">
        <f>Tabela3[[#This Row],[MODALIDADE]]</f>
        <v>0</v>
      </c>
      <c r="B883" s="293">
        <f>Tabela3[[#This Row],[ID DA PLANILHA]]</f>
        <v>883</v>
      </c>
      <c r="C883" s="293">
        <f>Tabela3[[#This Row],[ANO]]</f>
        <v>2023</v>
      </c>
      <c r="D883" s="293" t="str">
        <f>Tabela3[[#This Row],[SEI]]</f>
        <v>0073414-52.2023.8.16.6000</v>
      </c>
      <c r="E883" s="294" t="str">
        <f>Tabela3[[#This Row],[NOME DO Curso]]</f>
        <v>Curso de Justiça Restaurativa: Formação Prática I - Processos Circulares não Conflitivos 9ª Edição</v>
      </c>
      <c r="F883" s="294">
        <f>Tabela3[[#This Row],[NENHUMA CLASSIFICAÇÃO COPILOT]]</f>
        <v>0</v>
      </c>
      <c r="G883">
        <f>Tabela3[[#This Row],[Capacitação em Direitos Humanos, Gênero, Raça e Etnia; e em Depoimento Especial" - 0148945-13.2024.8.16.6000]]</f>
        <v>0</v>
      </c>
      <c r="H883">
        <f>Tabela3[[#This Row],[Justiça Restaurativa - 0148919-15.2024.8.16.6000]]</f>
        <v>0</v>
      </c>
      <c r="I883">
        <f>Tabela3[[#This Row],[Capacitação de Facilitadores 0148959-94.2024.8.16.6000]]</f>
        <v>0</v>
      </c>
      <c r="J883">
        <f>Tabela3[[#This Row],[Acessibilidade e Inclusão - 0148938-21.2024.8.16.6000]]</f>
        <v>0</v>
      </c>
      <c r="K883">
        <f>Tabela3[[#This Row],[Política de Prevenção e Enfrentamento do Assédio Moral, do Assédio Sexual e da Discriminação.0148908-83.2024.8.16.6000]]</f>
        <v>0</v>
      </c>
      <c r="L883">
        <f>Tabela3[[#This Row],[SOCIOAMBIENTAL]]</f>
        <v>0</v>
      </c>
      <c r="M883">
        <f>Tabela3[[#This Row],[SUSTENTABILIDADE
https://portal.tjpr.jus.br/portletforms/frm.do?idFormulario=7430
0017859-16.2024.8.16.6000]]</f>
        <v>0</v>
      </c>
      <c r="N883">
        <f>Tabela3[[#This Row],[CURSO PARA MAGISTRADOS]]</f>
        <v>0</v>
      </c>
      <c r="O883" t="str">
        <f>Tabela3[[#This Row],[LIVRO DE REGISTRO]]</f>
        <v>1 - LISTA GERAL_2020 A ...</v>
      </c>
      <c r="P883">
        <f>Tabela3[[#This Row],[DATA DO ULTIMO REGISTRO]]</f>
        <v>45195</v>
      </c>
      <c r="Q883" t="str">
        <f>Tabela3[[#This Row],[REG DE INSTRUTORES2]]</f>
        <v>591-592/2023</v>
      </c>
      <c r="R883">
        <f>Tabela3[[#This Row],[REGISTRO DE INSTRUTORES NO SEI]]</f>
        <v>0</v>
      </c>
      <c r="S883">
        <f>Tabela3[[#This Row],[2021]]</f>
        <v>0</v>
      </c>
      <c r="T883">
        <f>Tabela3[[#This Row],[2022]]</f>
        <v>0</v>
      </c>
      <c r="U883" t="e">
        <f>Tabela3[[#This Row],[2023]]</f>
        <v>#VALUE!</v>
      </c>
      <c r="V883">
        <f>Tabela3[[#This Row],[REGISTRO NO SEI/2024]]</f>
        <v>0</v>
      </c>
      <c r="W883">
        <f>Tabela3[[#This Row],[2024]]</f>
        <v>20</v>
      </c>
      <c r="X883">
        <f>Tabela3[[#This Row],[REGISTRO NO SEI/2025]]</f>
        <v>0</v>
      </c>
      <c r="Y883">
        <f>Tabela3[[#This Row],[TOTAL CERTIFICADOS EMITIDOS/2025]]</f>
        <v>0</v>
      </c>
      <c r="Z883">
        <f>Tabela3[[#This Row],[1º trim/2025]]</f>
        <v>0</v>
      </c>
      <c r="AA883">
        <f>Tabela3[[#This Row],[2º trim/2025]]</f>
        <v>0</v>
      </c>
      <c r="AB883">
        <f>Tabela3[[#This Row],[3º trim/2025]]</f>
        <v>0</v>
      </c>
      <c r="AC883">
        <f>Tabela3[[#This Row],[4º trim/2025]]</f>
        <v>0</v>
      </c>
    </row>
    <row r="884" spans="1:29" x14ac:dyDescent="0.25">
      <c r="A884" s="293">
        <f>Tabela3[[#This Row],[MODALIDADE]]</f>
        <v>0</v>
      </c>
      <c r="B884" s="293">
        <f>Tabela3[[#This Row],[ID DA PLANILHA]]</f>
        <v>884</v>
      </c>
      <c r="C884" s="293">
        <f>Tabela3[[#This Row],[ANO]]</f>
        <v>2023</v>
      </c>
      <c r="D884" s="293" t="str">
        <f>Tabela3[[#This Row],[SEI]]</f>
        <v>0073949-78.2023.8.16.6000</v>
      </c>
      <c r="E884" s="294" t="str">
        <f>Tabela3[[#This Row],[NOME DO Curso]]</f>
        <v>Sexta Cultural</v>
      </c>
      <c r="F884" s="294">
        <f>Tabela3[[#This Row],[NENHUMA CLASSIFICAÇÃO COPILOT]]</f>
        <v>0</v>
      </c>
      <c r="G884">
        <f>Tabela3[[#This Row],[Capacitação em Direitos Humanos, Gênero, Raça e Etnia; e em Depoimento Especial" - 0148945-13.2024.8.16.6000]]</f>
        <v>0</v>
      </c>
      <c r="H884">
        <f>Tabela3[[#This Row],[Justiça Restaurativa - 0148919-15.2024.8.16.6000]]</f>
        <v>0</v>
      </c>
      <c r="I884">
        <f>Tabela3[[#This Row],[Capacitação de Facilitadores 0148959-94.2024.8.16.6000]]</f>
        <v>0</v>
      </c>
      <c r="J884">
        <f>Tabela3[[#This Row],[Acessibilidade e Inclusão - 0148938-21.2024.8.16.6000]]</f>
        <v>0</v>
      </c>
      <c r="K884">
        <f>Tabela3[[#This Row],[Política de Prevenção e Enfrentamento do Assédio Moral, do Assédio Sexual e da Discriminação.0148908-83.2024.8.16.6000]]</f>
        <v>0</v>
      </c>
      <c r="L884">
        <f>Tabela3[[#This Row],[SOCIOAMBIENTAL]]</f>
        <v>0</v>
      </c>
      <c r="M884">
        <f>Tabela3[[#This Row],[SUSTENTABILIDADE
https://portal.tjpr.jus.br/portletforms/frm.do?idFormulario=7430
0017859-16.2024.8.16.6000]]</f>
        <v>0</v>
      </c>
      <c r="N884">
        <f>Tabela3[[#This Row],[CURSO PARA MAGISTRADOS]]</f>
        <v>0</v>
      </c>
      <c r="O884">
        <f>Tabela3[[#This Row],[LIVRO DE REGISTRO]]</f>
        <v>0</v>
      </c>
      <c r="P884">
        <f>Tabela3[[#This Row],[DATA DO ULTIMO REGISTRO]]</f>
        <v>0</v>
      </c>
      <c r="Q884">
        <f>Tabela3[[#This Row],[REG DE INSTRUTORES2]]</f>
        <v>0</v>
      </c>
      <c r="R884">
        <f>Tabela3[[#This Row],[REGISTRO DE INSTRUTORES NO SEI]]</f>
        <v>0</v>
      </c>
      <c r="S884">
        <f>Tabela3[[#This Row],[2021]]</f>
        <v>0</v>
      </c>
      <c r="T884">
        <f>Tabela3[[#This Row],[2022]]</f>
        <v>0</v>
      </c>
      <c r="U884">
        <f>Tabela3[[#This Row],[2023]]</f>
        <v>0</v>
      </c>
      <c r="V884">
        <f>Tabela3[[#This Row],[REGISTRO NO SEI/2024]]</f>
        <v>0</v>
      </c>
      <c r="W884">
        <f>Tabela3[[#This Row],[2024]]</f>
        <v>0</v>
      </c>
      <c r="X884">
        <f>Tabela3[[#This Row],[REGISTRO NO SEI/2025]]</f>
        <v>0</v>
      </c>
      <c r="Y884">
        <f>Tabela3[[#This Row],[TOTAL CERTIFICADOS EMITIDOS/2025]]</f>
        <v>0</v>
      </c>
      <c r="Z884">
        <f>Tabela3[[#This Row],[1º trim/2025]]</f>
        <v>0</v>
      </c>
      <c r="AA884">
        <f>Tabela3[[#This Row],[2º trim/2025]]</f>
        <v>0</v>
      </c>
      <c r="AB884">
        <f>Tabela3[[#This Row],[3º trim/2025]]</f>
        <v>0</v>
      </c>
      <c r="AC884">
        <f>Tabela3[[#This Row],[4º trim/2025]]</f>
        <v>0</v>
      </c>
    </row>
    <row r="885" spans="1:29" x14ac:dyDescent="0.25">
      <c r="A885" s="293">
        <f>Tabela3[[#This Row],[MODALIDADE]]</f>
        <v>0</v>
      </c>
      <c r="B885" s="293">
        <f>Tabela3[[#This Row],[ID DA PLANILHA]]</f>
        <v>885</v>
      </c>
      <c r="C885" s="293">
        <f>Tabela3[[#This Row],[ANO]]</f>
        <v>2023</v>
      </c>
      <c r="D885" s="293" t="str">
        <f>Tabela3[[#This Row],[SEI]]</f>
        <v>0075436-83.2023.8.16.6000</v>
      </c>
      <c r="E885" s="294" t="str">
        <f>Tabela3[[#This Row],[NOME DO Curso]]</f>
        <v>Novas Fronteiras do Direito da Criança e do Adolescente</v>
      </c>
      <c r="F885" s="294">
        <f>Tabela3[[#This Row],[NENHUMA CLASSIFICAÇÃO COPILOT]]</f>
        <v>0</v>
      </c>
      <c r="G885" t="str">
        <f>Tabela3[[#This Row],[Capacitação em Direitos Humanos, Gênero, Raça e Etnia; e em Depoimento Especial" - 0148945-13.2024.8.16.6000]]</f>
        <v>sim</v>
      </c>
      <c r="H885">
        <f>Tabela3[[#This Row],[Justiça Restaurativa - 0148919-15.2024.8.16.6000]]</f>
        <v>0</v>
      </c>
      <c r="I885">
        <f>Tabela3[[#This Row],[Capacitação de Facilitadores 0148959-94.2024.8.16.6000]]</f>
        <v>0</v>
      </c>
      <c r="J885">
        <f>Tabela3[[#This Row],[Acessibilidade e Inclusão - 0148938-21.2024.8.16.6000]]</f>
        <v>0</v>
      </c>
      <c r="K885">
        <f>Tabela3[[#This Row],[Política de Prevenção e Enfrentamento do Assédio Moral, do Assédio Sexual e da Discriminação.0148908-83.2024.8.16.6000]]</f>
        <v>0</v>
      </c>
      <c r="L885">
        <f>Tabela3[[#This Row],[SOCIOAMBIENTAL]]</f>
        <v>0</v>
      </c>
      <c r="M885">
        <f>Tabela3[[#This Row],[SUSTENTABILIDADE
https://portal.tjpr.jus.br/portletforms/frm.do?idFormulario=7430
0017859-16.2024.8.16.6000]]</f>
        <v>0</v>
      </c>
      <c r="N885">
        <f>Tabela3[[#This Row],[CURSO PARA MAGISTRADOS]]</f>
        <v>0</v>
      </c>
      <c r="O885" t="str">
        <f>Tabela3[[#This Row],[LIVRO DE REGISTRO]]</f>
        <v>1 - LISTA GERAL_2020 A ...</v>
      </c>
      <c r="P885">
        <f>Tabela3[[#This Row],[DATA DO ULTIMO REGISTRO]]</f>
        <v>45180</v>
      </c>
      <c r="Q885" t="str">
        <f>Tabela3[[#This Row],[REG DE INSTRUTORES2]]</f>
        <v>567- 571/2023</v>
      </c>
      <c r="R885">
        <f>Tabela3[[#This Row],[REGISTRO DE INSTRUTORES NO SEI]]</f>
        <v>0</v>
      </c>
      <c r="S885">
        <f>Tabela3[[#This Row],[2021]]</f>
        <v>0</v>
      </c>
      <c r="T885">
        <f>Tabela3[[#This Row],[2022]]</f>
        <v>0</v>
      </c>
      <c r="U885" t="e">
        <f>Tabela3[[#This Row],[2023]]</f>
        <v>#VALUE!</v>
      </c>
      <c r="V885">
        <f>Tabela3[[#This Row],[REGISTRO NO SEI/2024]]</f>
        <v>0</v>
      </c>
      <c r="W885">
        <f>Tabela3[[#This Row],[2024]]</f>
        <v>0</v>
      </c>
      <c r="X885">
        <f>Tabela3[[#This Row],[REGISTRO NO SEI/2025]]</f>
        <v>0</v>
      </c>
      <c r="Y885">
        <f>Tabela3[[#This Row],[TOTAL CERTIFICADOS EMITIDOS/2025]]</f>
        <v>0</v>
      </c>
      <c r="Z885">
        <f>Tabela3[[#This Row],[1º trim/2025]]</f>
        <v>0</v>
      </c>
      <c r="AA885">
        <f>Tabela3[[#This Row],[2º trim/2025]]</f>
        <v>0</v>
      </c>
      <c r="AB885">
        <f>Tabela3[[#This Row],[3º trim/2025]]</f>
        <v>0</v>
      </c>
      <c r="AC885">
        <f>Tabela3[[#This Row],[4º trim/2025]]</f>
        <v>0</v>
      </c>
    </row>
    <row r="886" spans="1:29" x14ac:dyDescent="0.25">
      <c r="A886" s="293">
        <f>Tabela3[[#This Row],[MODALIDADE]]</f>
        <v>0</v>
      </c>
      <c r="B886" s="293">
        <f>Tabela3[[#This Row],[ID DA PLANILHA]]</f>
        <v>886</v>
      </c>
      <c r="C886" s="293">
        <f>Tabela3[[#This Row],[ANO]]</f>
        <v>2023</v>
      </c>
      <c r="D886" s="293" t="str">
        <f>Tabela3[[#This Row],[SEI]]</f>
        <v>0077654-84.2023.8.16.6000</v>
      </c>
      <c r="E886" s="294" t="str">
        <f>Tabela3[[#This Row],[NOME DO Curso]]</f>
        <v>Encontro Nacional dos Núcleos de Apoio Técnico NAT-Jus - Foz do Iguaçu, PR.</v>
      </c>
      <c r="F886" s="294">
        <f>Tabela3[[#This Row],[NENHUMA CLASSIFICAÇÃO COPILOT]]</f>
        <v>0</v>
      </c>
      <c r="G886">
        <f>Tabela3[[#This Row],[Capacitação em Direitos Humanos, Gênero, Raça e Etnia; e em Depoimento Especial" - 0148945-13.2024.8.16.6000]]</f>
        <v>0</v>
      </c>
      <c r="H886">
        <f>Tabela3[[#This Row],[Justiça Restaurativa - 0148919-15.2024.8.16.6000]]</f>
        <v>0</v>
      </c>
      <c r="I886">
        <f>Tabela3[[#This Row],[Capacitação de Facilitadores 0148959-94.2024.8.16.6000]]</f>
        <v>0</v>
      </c>
      <c r="J886">
        <f>Tabela3[[#This Row],[Acessibilidade e Inclusão - 0148938-21.2024.8.16.6000]]</f>
        <v>0</v>
      </c>
      <c r="K886">
        <f>Tabela3[[#This Row],[Política de Prevenção e Enfrentamento do Assédio Moral, do Assédio Sexual e da Discriminação.0148908-83.2024.8.16.6000]]</f>
        <v>0</v>
      </c>
      <c r="L886">
        <f>Tabela3[[#This Row],[SOCIOAMBIENTAL]]</f>
        <v>0</v>
      </c>
      <c r="M886">
        <f>Tabela3[[#This Row],[SUSTENTABILIDADE
https://portal.tjpr.jus.br/portletforms/frm.do?idFormulario=7430
0017859-16.2024.8.16.6000]]</f>
        <v>0</v>
      </c>
      <c r="N886">
        <f>Tabela3[[#This Row],[CURSO PARA MAGISTRADOS]]</f>
        <v>0</v>
      </c>
      <c r="O886">
        <f>Tabela3[[#This Row],[LIVRO DE REGISTRO]]</f>
        <v>0</v>
      </c>
      <c r="P886">
        <f>Tabela3[[#This Row],[DATA DO ULTIMO REGISTRO]]</f>
        <v>0</v>
      </c>
      <c r="Q886">
        <f>Tabela3[[#This Row],[REG DE INSTRUTORES2]]</f>
        <v>0</v>
      </c>
      <c r="R886">
        <f>Tabela3[[#This Row],[REGISTRO DE INSTRUTORES NO SEI]]</f>
        <v>0</v>
      </c>
      <c r="S886">
        <f>Tabela3[[#This Row],[2021]]</f>
        <v>0</v>
      </c>
      <c r="T886">
        <f>Tabela3[[#This Row],[2022]]</f>
        <v>0</v>
      </c>
      <c r="U886" t="e">
        <f>Tabela3[[#This Row],[2023]]</f>
        <v>#VALUE!</v>
      </c>
      <c r="V886">
        <f>Tabela3[[#This Row],[REGISTRO NO SEI/2024]]</f>
        <v>0</v>
      </c>
      <c r="W886">
        <f>Tabela3[[#This Row],[2024]]</f>
        <v>0</v>
      </c>
      <c r="X886">
        <f>Tabela3[[#This Row],[REGISTRO NO SEI/2025]]</f>
        <v>0</v>
      </c>
      <c r="Y886">
        <f>Tabela3[[#This Row],[TOTAL CERTIFICADOS EMITIDOS/2025]]</f>
        <v>0</v>
      </c>
      <c r="Z886">
        <f>Tabela3[[#This Row],[1º trim/2025]]</f>
        <v>0</v>
      </c>
      <c r="AA886">
        <f>Tabela3[[#This Row],[2º trim/2025]]</f>
        <v>0</v>
      </c>
      <c r="AB886">
        <f>Tabela3[[#This Row],[3º trim/2025]]</f>
        <v>0</v>
      </c>
      <c r="AC886">
        <f>Tabela3[[#This Row],[4º trim/2025]]</f>
        <v>0</v>
      </c>
    </row>
    <row r="887" spans="1:29" ht="30" x14ac:dyDescent="0.25">
      <c r="A887" s="293">
        <f>Tabela3[[#This Row],[MODALIDADE]]</f>
        <v>0</v>
      </c>
      <c r="B887" s="293">
        <f>Tabela3[[#This Row],[ID DA PLANILHA]]</f>
        <v>887</v>
      </c>
      <c r="C887" s="293">
        <f>Tabela3[[#This Row],[ANO]]</f>
        <v>2023</v>
      </c>
      <c r="D887" s="293" t="str">
        <f>Tabela3[[#This Row],[SEI]]</f>
        <v>0078410-93.2023.8.16.6000</v>
      </c>
      <c r="E887" s="294" t="str">
        <f>Tabela3[[#This Row],[NOME DO Curso]]</f>
        <v>Desvendando a Hipertensão Arterial: Conhecendo e Controlando a Pressão Alta</v>
      </c>
      <c r="F887" s="294">
        <f>Tabela3[[#This Row],[NENHUMA CLASSIFICAÇÃO COPILOT]]</f>
        <v>0</v>
      </c>
      <c r="G887">
        <f>Tabela3[[#This Row],[Capacitação em Direitos Humanos, Gênero, Raça e Etnia; e em Depoimento Especial" - 0148945-13.2024.8.16.6000]]</f>
        <v>0</v>
      </c>
      <c r="H887">
        <f>Tabela3[[#This Row],[Justiça Restaurativa - 0148919-15.2024.8.16.6000]]</f>
        <v>0</v>
      </c>
      <c r="I887">
        <f>Tabela3[[#This Row],[Capacitação de Facilitadores 0148959-94.2024.8.16.6000]]</f>
        <v>0</v>
      </c>
      <c r="J887">
        <f>Tabela3[[#This Row],[Acessibilidade e Inclusão - 0148938-21.2024.8.16.6000]]</f>
        <v>0</v>
      </c>
      <c r="K887">
        <f>Tabela3[[#This Row],[Política de Prevenção e Enfrentamento do Assédio Moral, do Assédio Sexual e da Discriminação.0148908-83.2024.8.16.6000]]</f>
        <v>0</v>
      </c>
      <c r="L887">
        <f>Tabela3[[#This Row],[SOCIOAMBIENTAL]]</f>
        <v>0</v>
      </c>
      <c r="M887">
        <f>Tabela3[[#This Row],[SUSTENTABILIDADE
https://portal.tjpr.jus.br/portletforms/frm.do?idFormulario=7430
0017859-16.2024.8.16.6000]]</f>
        <v>0</v>
      </c>
      <c r="N887">
        <f>Tabela3[[#This Row],[CURSO PARA MAGISTRADOS]]</f>
        <v>0</v>
      </c>
      <c r="O887">
        <f>Tabela3[[#This Row],[LIVRO DE REGISTRO]]</f>
        <v>0</v>
      </c>
      <c r="P887">
        <f>Tabela3[[#This Row],[DATA DO ULTIMO REGISTRO]]</f>
        <v>0</v>
      </c>
      <c r="Q887">
        <f>Tabela3[[#This Row],[REG DE INSTRUTORES2]]</f>
        <v>0</v>
      </c>
      <c r="R887">
        <f>Tabela3[[#This Row],[REGISTRO DE INSTRUTORES NO SEI]]</f>
        <v>0</v>
      </c>
      <c r="S887">
        <f>Tabela3[[#This Row],[2021]]</f>
        <v>0</v>
      </c>
      <c r="T887">
        <f>Tabela3[[#This Row],[2022]]</f>
        <v>0</v>
      </c>
      <c r="U887" t="e">
        <f>Tabela3[[#This Row],[2023]]</f>
        <v>#VALUE!</v>
      </c>
      <c r="V887">
        <f>Tabela3[[#This Row],[REGISTRO NO SEI/2024]]</f>
        <v>0</v>
      </c>
      <c r="W887">
        <f>Tabela3[[#This Row],[2024]]</f>
        <v>0</v>
      </c>
      <c r="X887">
        <f>Tabela3[[#This Row],[REGISTRO NO SEI/2025]]</f>
        <v>0</v>
      </c>
      <c r="Y887">
        <f>Tabela3[[#This Row],[TOTAL CERTIFICADOS EMITIDOS/2025]]</f>
        <v>0</v>
      </c>
      <c r="Z887">
        <f>Tabela3[[#This Row],[1º trim/2025]]</f>
        <v>0</v>
      </c>
      <c r="AA887">
        <f>Tabela3[[#This Row],[2º trim/2025]]</f>
        <v>0</v>
      </c>
      <c r="AB887">
        <f>Tabela3[[#This Row],[3º trim/2025]]</f>
        <v>0</v>
      </c>
      <c r="AC887">
        <f>Tabela3[[#This Row],[4º trim/2025]]</f>
        <v>0</v>
      </c>
    </row>
    <row r="888" spans="1:29" x14ac:dyDescent="0.25">
      <c r="A888" s="293">
        <f>Tabela3[[#This Row],[MODALIDADE]]</f>
        <v>0</v>
      </c>
      <c r="B888" s="293">
        <f>Tabela3[[#This Row],[ID DA PLANILHA]]</f>
        <v>888</v>
      </c>
      <c r="C888" s="293">
        <f>Tabela3[[#This Row],[ANO]]</f>
        <v>2023</v>
      </c>
      <c r="D888" s="293" t="str">
        <f>Tabela3[[#This Row],[SEI]]</f>
        <v>0078413-48.2023.8.16.6000</v>
      </c>
      <c r="E888" s="294" t="str">
        <f>Tabela3[[#This Row],[NOME DO Curso]]</f>
        <v>O testamento vital como instrumento para autodeterminação no fim de vida</v>
      </c>
      <c r="F888" s="294">
        <f>Tabela3[[#This Row],[NENHUMA CLASSIFICAÇÃO COPILOT]]</f>
        <v>0</v>
      </c>
      <c r="G888">
        <f>Tabela3[[#This Row],[Capacitação em Direitos Humanos, Gênero, Raça e Etnia; e em Depoimento Especial" - 0148945-13.2024.8.16.6000]]</f>
        <v>0</v>
      </c>
      <c r="H888">
        <f>Tabela3[[#This Row],[Justiça Restaurativa - 0148919-15.2024.8.16.6000]]</f>
        <v>0</v>
      </c>
      <c r="I888">
        <f>Tabela3[[#This Row],[Capacitação de Facilitadores 0148959-94.2024.8.16.6000]]</f>
        <v>0</v>
      </c>
      <c r="J888">
        <f>Tabela3[[#This Row],[Acessibilidade e Inclusão - 0148938-21.2024.8.16.6000]]</f>
        <v>0</v>
      </c>
      <c r="K888">
        <f>Tabela3[[#This Row],[Política de Prevenção e Enfrentamento do Assédio Moral, do Assédio Sexual e da Discriminação.0148908-83.2024.8.16.6000]]</f>
        <v>0</v>
      </c>
      <c r="L888">
        <f>Tabela3[[#This Row],[SOCIOAMBIENTAL]]</f>
        <v>0</v>
      </c>
      <c r="M888">
        <f>Tabela3[[#This Row],[SUSTENTABILIDADE
https://portal.tjpr.jus.br/portletforms/frm.do?idFormulario=7430
0017859-16.2024.8.16.6000]]</f>
        <v>0</v>
      </c>
      <c r="N888">
        <f>Tabela3[[#This Row],[CURSO PARA MAGISTRADOS]]</f>
        <v>0</v>
      </c>
      <c r="O888">
        <f>Tabela3[[#This Row],[LIVRO DE REGISTRO]]</f>
        <v>0</v>
      </c>
      <c r="P888">
        <f>Tabela3[[#This Row],[DATA DO ULTIMO REGISTRO]]</f>
        <v>0</v>
      </c>
      <c r="Q888">
        <f>Tabela3[[#This Row],[REG DE INSTRUTORES2]]</f>
        <v>0</v>
      </c>
      <c r="R888">
        <f>Tabela3[[#This Row],[REGISTRO DE INSTRUTORES NO SEI]]</f>
        <v>0</v>
      </c>
      <c r="S888">
        <f>Tabela3[[#This Row],[2021]]</f>
        <v>0</v>
      </c>
      <c r="T888">
        <f>Tabela3[[#This Row],[2022]]</f>
        <v>0</v>
      </c>
      <c r="U888" t="e">
        <f>Tabela3[[#This Row],[2023]]</f>
        <v>#VALUE!</v>
      </c>
      <c r="V888">
        <f>Tabela3[[#This Row],[REGISTRO NO SEI/2024]]</f>
        <v>0</v>
      </c>
      <c r="W888">
        <f>Tabela3[[#This Row],[2024]]</f>
        <v>0</v>
      </c>
      <c r="X888">
        <f>Tabela3[[#This Row],[REGISTRO NO SEI/2025]]</f>
        <v>0</v>
      </c>
      <c r="Y888">
        <f>Tabela3[[#This Row],[TOTAL CERTIFICADOS EMITIDOS/2025]]</f>
        <v>0</v>
      </c>
      <c r="Z888">
        <f>Tabela3[[#This Row],[1º trim/2025]]</f>
        <v>0</v>
      </c>
      <c r="AA888">
        <f>Tabela3[[#This Row],[2º trim/2025]]</f>
        <v>0</v>
      </c>
      <c r="AB888">
        <f>Tabela3[[#This Row],[3º trim/2025]]</f>
        <v>0</v>
      </c>
      <c r="AC888">
        <f>Tabela3[[#This Row],[4º trim/2025]]</f>
        <v>0</v>
      </c>
    </row>
    <row r="889" spans="1:29" x14ac:dyDescent="0.25">
      <c r="A889" s="293">
        <f>Tabela3[[#This Row],[MODALIDADE]]</f>
        <v>0</v>
      </c>
      <c r="B889" s="293">
        <f>Tabela3[[#This Row],[ID DA PLANILHA]]</f>
        <v>889</v>
      </c>
      <c r="C889" s="293">
        <f>Tabela3[[#This Row],[ANO]]</f>
        <v>2023</v>
      </c>
      <c r="D889" s="293" t="str">
        <f>Tabela3[[#This Row],[SEI]]</f>
        <v>0078628-24.2023.8.16.6000</v>
      </c>
      <c r="E889" s="294" t="str">
        <f>Tabela3[[#This Row],[NOME DO Curso]]</f>
        <v>Saúde da coluna e lançamento do programa "Escola da Coluna</v>
      </c>
      <c r="F889" s="294">
        <f>Tabela3[[#This Row],[NENHUMA CLASSIFICAÇÃO COPILOT]]</f>
        <v>0</v>
      </c>
      <c r="G889">
        <f>Tabela3[[#This Row],[Capacitação em Direitos Humanos, Gênero, Raça e Etnia; e em Depoimento Especial" - 0148945-13.2024.8.16.6000]]</f>
        <v>0</v>
      </c>
      <c r="H889">
        <f>Tabela3[[#This Row],[Justiça Restaurativa - 0148919-15.2024.8.16.6000]]</f>
        <v>0</v>
      </c>
      <c r="I889">
        <f>Tabela3[[#This Row],[Capacitação de Facilitadores 0148959-94.2024.8.16.6000]]</f>
        <v>0</v>
      </c>
      <c r="J889">
        <f>Tabela3[[#This Row],[Acessibilidade e Inclusão - 0148938-21.2024.8.16.6000]]</f>
        <v>0</v>
      </c>
      <c r="K889">
        <f>Tabela3[[#This Row],[Política de Prevenção e Enfrentamento do Assédio Moral, do Assédio Sexual e da Discriminação.0148908-83.2024.8.16.6000]]</f>
        <v>0</v>
      </c>
      <c r="L889">
        <f>Tabela3[[#This Row],[SOCIOAMBIENTAL]]</f>
        <v>0</v>
      </c>
      <c r="M889">
        <f>Tabela3[[#This Row],[SUSTENTABILIDADE
https://portal.tjpr.jus.br/portletforms/frm.do?idFormulario=7430
0017859-16.2024.8.16.6000]]</f>
        <v>0</v>
      </c>
      <c r="N889">
        <f>Tabela3[[#This Row],[CURSO PARA MAGISTRADOS]]</f>
        <v>0</v>
      </c>
      <c r="O889">
        <f>Tabela3[[#This Row],[LIVRO DE REGISTRO]]</f>
        <v>0</v>
      </c>
      <c r="P889">
        <f>Tabela3[[#This Row],[DATA DO ULTIMO REGISTRO]]</f>
        <v>0</v>
      </c>
      <c r="Q889">
        <f>Tabela3[[#This Row],[REG DE INSTRUTORES2]]</f>
        <v>0</v>
      </c>
      <c r="R889">
        <f>Tabela3[[#This Row],[REGISTRO DE INSTRUTORES NO SEI]]</f>
        <v>0</v>
      </c>
      <c r="S889">
        <f>Tabela3[[#This Row],[2021]]</f>
        <v>0</v>
      </c>
      <c r="T889">
        <f>Tabela3[[#This Row],[2022]]</f>
        <v>0</v>
      </c>
      <c r="U889" t="e">
        <f>Tabela3[[#This Row],[2023]]</f>
        <v>#VALUE!</v>
      </c>
      <c r="V889">
        <f>Tabela3[[#This Row],[REGISTRO NO SEI/2024]]</f>
        <v>0</v>
      </c>
      <c r="W889">
        <f>Tabela3[[#This Row],[2024]]</f>
        <v>0</v>
      </c>
      <c r="X889">
        <f>Tabela3[[#This Row],[REGISTRO NO SEI/2025]]</f>
        <v>0</v>
      </c>
      <c r="Y889">
        <f>Tabela3[[#This Row],[TOTAL CERTIFICADOS EMITIDOS/2025]]</f>
        <v>0</v>
      </c>
      <c r="Z889">
        <f>Tabela3[[#This Row],[1º trim/2025]]</f>
        <v>0</v>
      </c>
      <c r="AA889">
        <f>Tabela3[[#This Row],[2º trim/2025]]</f>
        <v>0</v>
      </c>
      <c r="AB889">
        <f>Tabela3[[#This Row],[3º trim/2025]]</f>
        <v>0</v>
      </c>
      <c r="AC889">
        <f>Tabela3[[#This Row],[4º trim/2025]]</f>
        <v>0</v>
      </c>
    </row>
    <row r="890" spans="1:29" x14ac:dyDescent="0.25">
      <c r="A890" s="293">
        <f>Tabela3[[#This Row],[MODALIDADE]]</f>
        <v>0</v>
      </c>
      <c r="B890" s="293">
        <f>Tabela3[[#This Row],[ID DA PLANILHA]]</f>
        <v>890</v>
      </c>
      <c r="C890" s="293">
        <f>Tabela3[[#This Row],[ANO]]</f>
        <v>2023</v>
      </c>
      <c r="D890" s="293" t="str">
        <f>Tabela3[[#This Row],[SEI]]</f>
        <v>0078648-15.2023.8.16.6000</v>
      </c>
      <c r="E890" s="294" t="str">
        <f>Tabela3[[#This Row],[NOME DO Curso]]</f>
        <v>Cooperação Judiciária e o CPC/15: Perspectivas e Desafios</v>
      </c>
      <c r="F890" s="294">
        <f>Tabela3[[#This Row],[NENHUMA CLASSIFICAÇÃO COPILOT]]</f>
        <v>0</v>
      </c>
      <c r="G890">
        <f>Tabela3[[#This Row],[Capacitação em Direitos Humanos, Gênero, Raça e Etnia; e em Depoimento Especial" - 0148945-13.2024.8.16.6000]]</f>
        <v>0</v>
      </c>
      <c r="H890">
        <f>Tabela3[[#This Row],[Justiça Restaurativa - 0148919-15.2024.8.16.6000]]</f>
        <v>0</v>
      </c>
      <c r="I890">
        <f>Tabela3[[#This Row],[Capacitação de Facilitadores 0148959-94.2024.8.16.6000]]</f>
        <v>0</v>
      </c>
      <c r="J890">
        <f>Tabela3[[#This Row],[Acessibilidade e Inclusão - 0148938-21.2024.8.16.6000]]</f>
        <v>0</v>
      </c>
      <c r="K890">
        <f>Tabela3[[#This Row],[Política de Prevenção e Enfrentamento do Assédio Moral, do Assédio Sexual e da Discriminação.0148908-83.2024.8.16.6000]]</f>
        <v>0</v>
      </c>
      <c r="L890">
        <f>Tabela3[[#This Row],[SOCIOAMBIENTAL]]</f>
        <v>0</v>
      </c>
      <c r="M890">
        <f>Tabela3[[#This Row],[SUSTENTABILIDADE
https://portal.tjpr.jus.br/portletforms/frm.do?idFormulario=7430
0017859-16.2024.8.16.6000]]</f>
        <v>0</v>
      </c>
      <c r="N890">
        <f>Tabela3[[#This Row],[CURSO PARA MAGISTRADOS]]</f>
        <v>0</v>
      </c>
      <c r="O890" t="str">
        <f>Tabela3[[#This Row],[LIVRO DE REGISTRO]]</f>
        <v>1 - LISTA GERAL_2020 A ...</v>
      </c>
      <c r="P890">
        <f>Tabela3[[#This Row],[DATA DO ULTIMO REGISTRO]]</f>
        <v>45146</v>
      </c>
      <c r="Q890" t="str">
        <f>Tabela3[[#This Row],[REG DE INSTRUTORES2]]</f>
        <v>427-429</v>
      </c>
      <c r="R890">
        <f>Tabela3[[#This Row],[REGISTRO DE INSTRUTORES NO SEI]]</f>
        <v>0</v>
      </c>
      <c r="S890">
        <f>Tabela3[[#This Row],[2021]]</f>
        <v>0</v>
      </c>
      <c r="T890">
        <f>Tabela3[[#This Row],[2022]]</f>
        <v>0</v>
      </c>
      <c r="U890" t="e">
        <f>Tabela3[[#This Row],[2023]]</f>
        <v>#VALUE!</v>
      </c>
      <c r="V890">
        <f>Tabela3[[#This Row],[REGISTRO NO SEI/2024]]</f>
        <v>0</v>
      </c>
      <c r="W890">
        <f>Tabela3[[#This Row],[2024]]</f>
        <v>0</v>
      </c>
      <c r="X890">
        <f>Tabela3[[#This Row],[REGISTRO NO SEI/2025]]</f>
        <v>0</v>
      </c>
      <c r="Y890">
        <f>Tabela3[[#This Row],[TOTAL CERTIFICADOS EMITIDOS/2025]]</f>
        <v>0</v>
      </c>
      <c r="Z890">
        <f>Tabela3[[#This Row],[1º trim/2025]]</f>
        <v>0</v>
      </c>
      <c r="AA890">
        <f>Tabela3[[#This Row],[2º trim/2025]]</f>
        <v>0</v>
      </c>
      <c r="AB890">
        <f>Tabela3[[#This Row],[3º trim/2025]]</f>
        <v>0</v>
      </c>
      <c r="AC890">
        <f>Tabela3[[#This Row],[4º trim/2025]]</f>
        <v>0</v>
      </c>
    </row>
    <row r="891" spans="1:29" x14ac:dyDescent="0.25">
      <c r="A891" s="293">
        <f>Tabela3[[#This Row],[MODALIDADE]]</f>
        <v>0</v>
      </c>
      <c r="B891" s="293">
        <f>Tabela3[[#This Row],[ID DA PLANILHA]]</f>
        <v>891</v>
      </c>
      <c r="C891" s="293">
        <f>Tabela3[[#This Row],[ANO]]</f>
        <v>2023</v>
      </c>
      <c r="D891" s="293" t="str">
        <f>Tabela3[[#This Row],[SEI]]</f>
        <v>0078653-37.2023.8.16.6000</v>
      </c>
      <c r="E891" s="294" t="str">
        <f>Tabela3[[#This Row],[NOME DO Curso]]</f>
        <v>Correr, um projeto de vida</v>
      </c>
      <c r="F891" s="294">
        <f>Tabela3[[#This Row],[NENHUMA CLASSIFICAÇÃO COPILOT]]</f>
        <v>0</v>
      </c>
      <c r="G891">
        <f>Tabela3[[#This Row],[Capacitação em Direitos Humanos, Gênero, Raça e Etnia; e em Depoimento Especial" - 0148945-13.2024.8.16.6000]]</f>
        <v>0</v>
      </c>
      <c r="H891">
        <f>Tabela3[[#This Row],[Justiça Restaurativa - 0148919-15.2024.8.16.6000]]</f>
        <v>0</v>
      </c>
      <c r="I891">
        <f>Tabela3[[#This Row],[Capacitação de Facilitadores 0148959-94.2024.8.16.6000]]</f>
        <v>0</v>
      </c>
      <c r="J891">
        <f>Tabela3[[#This Row],[Acessibilidade e Inclusão - 0148938-21.2024.8.16.6000]]</f>
        <v>0</v>
      </c>
      <c r="K891">
        <f>Tabela3[[#This Row],[Política de Prevenção e Enfrentamento do Assédio Moral, do Assédio Sexual e da Discriminação.0148908-83.2024.8.16.6000]]</f>
        <v>0</v>
      </c>
      <c r="L891">
        <f>Tabela3[[#This Row],[SOCIOAMBIENTAL]]</f>
        <v>0</v>
      </c>
      <c r="M891">
        <f>Tabela3[[#This Row],[SUSTENTABILIDADE
https://portal.tjpr.jus.br/portletforms/frm.do?idFormulario=7430
0017859-16.2024.8.16.6000]]</f>
        <v>0</v>
      </c>
      <c r="N891">
        <f>Tabela3[[#This Row],[CURSO PARA MAGISTRADOS]]</f>
        <v>0</v>
      </c>
      <c r="O891">
        <f>Tabela3[[#This Row],[LIVRO DE REGISTRO]]</f>
        <v>0</v>
      </c>
      <c r="P891">
        <f>Tabela3[[#This Row],[DATA DO ULTIMO REGISTRO]]</f>
        <v>0</v>
      </c>
      <c r="Q891">
        <f>Tabela3[[#This Row],[REG DE INSTRUTORES2]]</f>
        <v>0</v>
      </c>
      <c r="R891">
        <f>Tabela3[[#This Row],[REGISTRO DE INSTRUTORES NO SEI]]</f>
        <v>0</v>
      </c>
      <c r="S891">
        <f>Tabela3[[#This Row],[2021]]</f>
        <v>0</v>
      </c>
      <c r="T891">
        <f>Tabela3[[#This Row],[2022]]</f>
        <v>0</v>
      </c>
      <c r="U891" t="e">
        <f>Tabela3[[#This Row],[2023]]</f>
        <v>#VALUE!</v>
      </c>
      <c r="V891">
        <f>Tabela3[[#This Row],[REGISTRO NO SEI/2024]]</f>
        <v>0</v>
      </c>
      <c r="W891">
        <f>Tabela3[[#This Row],[2024]]</f>
        <v>0</v>
      </c>
      <c r="X891">
        <f>Tabela3[[#This Row],[REGISTRO NO SEI/2025]]</f>
        <v>0</v>
      </c>
      <c r="Y891">
        <f>Tabela3[[#This Row],[TOTAL CERTIFICADOS EMITIDOS/2025]]</f>
        <v>0</v>
      </c>
      <c r="Z891">
        <f>Tabela3[[#This Row],[1º trim/2025]]</f>
        <v>0</v>
      </c>
      <c r="AA891">
        <f>Tabela3[[#This Row],[2º trim/2025]]</f>
        <v>0</v>
      </c>
      <c r="AB891">
        <f>Tabela3[[#This Row],[3º trim/2025]]</f>
        <v>0</v>
      </c>
      <c r="AC891">
        <f>Tabela3[[#This Row],[4º trim/2025]]</f>
        <v>0</v>
      </c>
    </row>
    <row r="892" spans="1:29" x14ac:dyDescent="0.25">
      <c r="A892" s="293">
        <f>Tabela3[[#This Row],[MODALIDADE]]</f>
        <v>0</v>
      </c>
      <c r="B892" s="293">
        <f>Tabela3[[#This Row],[ID DA PLANILHA]]</f>
        <v>892</v>
      </c>
      <c r="C892" s="293">
        <f>Tabela3[[#This Row],[ANO]]</f>
        <v>2023</v>
      </c>
      <c r="D892" s="293" t="str">
        <f>Tabela3[[#This Row],[SEI]]</f>
        <v>0078697-56.2023.8.16.6000</v>
      </c>
      <c r="E892" s="294" t="str">
        <f>Tabela3[[#This Row],[NOME DO Curso]]</f>
        <v>10ª Edição do Curso Formação Prática I em Justiça Restaurativa.</v>
      </c>
      <c r="F892" s="294">
        <f>Tabela3[[#This Row],[NENHUMA CLASSIFICAÇÃO COPILOT]]</f>
        <v>0</v>
      </c>
      <c r="G892">
        <f>Tabela3[[#This Row],[Capacitação em Direitos Humanos, Gênero, Raça e Etnia; e em Depoimento Especial" - 0148945-13.2024.8.16.6000]]</f>
        <v>0</v>
      </c>
      <c r="H892" t="str">
        <f>Tabela3[[#This Row],[Justiça Restaurativa - 0148919-15.2024.8.16.6000]]</f>
        <v>SIM</v>
      </c>
      <c r="I892">
        <f>Tabela3[[#This Row],[Capacitação de Facilitadores 0148959-94.2024.8.16.6000]]</f>
        <v>0</v>
      </c>
      <c r="J892">
        <f>Tabela3[[#This Row],[Acessibilidade e Inclusão - 0148938-21.2024.8.16.6000]]</f>
        <v>0</v>
      </c>
      <c r="K892">
        <f>Tabela3[[#This Row],[Política de Prevenção e Enfrentamento do Assédio Moral, do Assédio Sexual e da Discriminação.0148908-83.2024.8.16.6000]]</f>
        <v>0</v>
      </c>
      <c r="L892">
        <f>Tabela3[[#This Row],[SOCIOAMBIENTAL]]</f>
        <v>0</v>
      </c>
      <c r="M892">
        <f>Tabela3[[#This Row],[SUSTENTABILIDADE
https://portal.tjpr.jus.br/portletforms/frm.do?idFormulario=7430
0017859-16.2024.8.16.6000]]</f>
        <v>0</v>
      </c>
      <c r="N892">
        <f>Tabela3[[#This Row],[CURSO PARA MAGISTRADOS]]</f>
        <v>0</v>
      </c>
      <c r="O892" t="str">
        <f>Tabela3[[#This Row],[LIVRO DE REGISTRO]]</f>
        <v>1 - LISTA GERAL_2020 A ...</v>
      </c>
      <c r="P892">
        <f>Tabela3[[#This Row],[DATA DO ULTIMO REGISTRO]]</f>
        <v>45195</v>
      </c>
      <c r="Q892" t="str">
        <f>Tabela3[[#This Row],[REG DE INSTRUTORES2]]</f>
        <v>593-594/2023</v>
      </c>
      <c r="R892">
        <f>Tabela3[[#This Row],[REGISTRO DE INSTRUTORES NO SEI]]</f>
        <v>0</v>
      </c>
      <c r="S892">
        <f>Tabela3[[#This Row],[2021]]</f>
        <v>0</v>
      </c>
      <c r="T892">
        <f>Tabela3[[#This Row],[2022]]</f>
        <v>0</v>
      </c>
      <c r="U892" t="e">
        <f>Tabela3[[#This Row],[2023]]</f>
        <v>#VALUE!</v>
      </c>
      <c r="V892">
        <f>Tabela3[[#This Row],[REGISTRO NO SEI/2024]]</f>
        <v>0</v>
      </c>
      <c r="W892">
        <f>Tabela3[[#This Row],[2024]]</f>
        <v>18</v>
      </c>
      <c r="X892">
        <f>Tabela3[[#This Row],[REGISTRO NO SEI/2025]]</f>
        <v>0</v>
      </c>
      <c r="Y892">
        <f>Tabela3[[#This Row],[TOTAL CERTIFICADOS EMITIDOS/2025]]</f>
        <v>0</v>
      </c>
      <c r="Z892">
        <f>Tabela3[[#This Row],[1º trim/2025]]</f>
        <v>0</v>
      </c>
      <c r="AA892">
        <f>Tabela3[[#This Row],[2º trim/2025]]</f>
        <v>0</v>
      </c>
      <c r="AB892">
        <f>Tabela3[[#This Row],[3º trim/2025]]</f>
        <v>0</v>
      </c>
      <c r="AC892">
        <f>Tabela3[[#This Row],[4º trim/2025]]</f>
        <v>0</v>
      </c>
    </row>
    <row r="893" spans="1:29" x14ac:dyDescent="0.25">
      <c r="A893" s="293">
        <f>Tabela3[[#This Row],[MODALIDADE]]</f>
        <v>0</v>
      </c>
      <c r="B893" s="293">
        <f>Tabela3[[#This Row],[ID DA PLANILHA]]</f>
        <v>893</v>
      </c>
      <c r="C893" s="293">
        <f>Tabela3[[#This Row],[ANO]]</f>
        <v>2023</v>
      </c>
      <c r="D893" s="293" t="str">
        <f>Tabela3[[#This Row],[SEI]]</f>
        <v>0078947-89.2023.8.16.6000</v>
      </c>
      <c r="E893" s="294" t="str">
        <f>Tabela3[[#This Row],[NOME DO Curso]]</f>
        <v>O Protocolo para Julgamento com a Perspectiva de Gênero - Edição 2024</v>
      </c>
      <c r="F893" s="294">
        <f>Tabela3[[#This Row],[NENHUMA CLASSIFICAÇÃO COPILOT]]</f>
        <v>0</v>
      </c>
      <c r="G893" t="str">
        <f>Tabela3[[#This Row],[Capacitação em Direitos Humanos, Gênero, Raça e Etnia; e em Depoimento Especial" - 0148945-13.2024.8.16.6000]]</f>
        <v>cursos de formação inicial e de formação continuada para capacitação magistrados(as) ativos(as), de primeiro e segundo graus de jurisdição</v>
      </c>
      <c r="H893">
        <f>Tabela3[[#This Row],[Justiça Restaurativa - 0148919-15.2024.8.16.6000]]</f>
        <v>0</v>
      </c>
      <c r="I893">
        <f>Tabela3[[#This Row],[Capacitação de Facilitadores 0148959-94.2024.8.16.6000]]</f>
        <v>0</v>
      </c>
      <c r="J893">
        <f>Tabela3[[#This Row],[Acessibilidade e Inclusão - 0148938-21.2024.8.16.6000]]</f>
        <v>0</v>
      </c>
      <c r="K893">
        <f>Tabela3[[#This Row],[Política de Prevenção e Enfrentamento do Assédio Moral, do Assédio Sexual e da Discriminação.0148908-83.2024.8.16.6000]]</f>
        <v>0</v>
      </c>
      <c r="L893">
        <f>Tabela3[[#This Row],[SOCIOAMBIENTAL]]</f>
        <v>0</v>
      </c>
      <c r="M893">
        <f>Tabela3[[#This Row],[SUSTENTABILIDADE
https://portal.tjpr.jus.br/portletforms/frm.do?idFormulario=7430
0017859-16.2024.8.16.6000]]</f>
        <v>0</v>
      </c>
      <c r="N893" t="str">
        <f>Tabela3[[#This Row],[CURSO PARA MAGISTRADOS]]</f>
        <v>SIM</v>
      </c>
      <c r="O893">
        <f>Tabela3[[#This Row],[LIVRO DE REGISTRO]]</f>
        <v>0</v>
      </c>
      <c r="P893">
        <f>Tabela3[[#This Row],[DATA DO ULTIMO REGISTRO]]</f>
        <v>45520</v>
      </c>
      <c r="Q893">
        <f>Tabela3[[#This Row],[REG DE INSTRUTORES2]]</f>
        <v>0</v>
      </c>
      <c r="R893">
        <f>Tabela3[[#This Row],[REGISTRO DE INSTRUTORES NO SEI]]</f>
        <v>0</v>
      </c>
      <c r="S893">
        <f>Tabela3[[#This Row],[2021]]</f>
        <v>0</v>
      </c>
      <c r="T893">
        <f>Tabela3[[#This Row],[2022]]</f>
        <v>0</v>
      </c>
      <c r="U893">
        <f>Tabela3[[#This Row],[2023]]</f>
        <v>0</v>
      </c>
      <c r="V893">
        <f>Tabela3[[#This Row],[REGISTRO NO SEI/2024]]</f>
        <v>0</v>
      </c>
      <c r="W893">
        <f>Tabela3[[#This Row],[2024]]</f>
        <v>0</v>
      </c>
      <c r="X893">
        <f>Tabela3[[#This Row],[REGISTRO NO SEI/2025]]</f>
        <v>0</v>
      </c>
      <c r="Y893">
        <f>Tabela3[[#This Row],[TOTAL CERTIFICADOS EMITIDOS/2025]]</f>
        <v>0</v>
      </c>
      <c r="Z893">
        <f>Tabela3[[#This Row],[1º trim/2025]]</f>
        <v>0</v>
      </c>
      <c r="AA893">
        <f>Tabela3[[#This Row],[2º trim/2025]]</f>
        <v>0</v>
      </c>
      <c r="AB893">
        <f>Tabela3[[#This Row],[3º trim/2025]]</f>
        <v>0</v>
      </c>
      <c r="AC893">
        <f>Tabela3[[#This Row],[4º trim/2025]]</f>
        <v>0</v>
      </c>
    </row>
    <row r="894" spans="1:29" x14ac:dyDescent="0.25">
      <c r="A894" s="293">
        <f>Tabela3[[#This Row],[MODALIDADE]]</f>
        <v>0</v>
      </c>
      <c r="B894" s="293">
        <f>Tabela3[[#This Row],[ID DA PLANILHA]]</f>
        <v>894</v>
      </c>
      <c r="C894" s="293">
        <f>Tabela3[[#This Row],[ANO]]</f>
        <v>2023</v>
      </c>
      <c r="D894" s="293" t="str">
        <f>Tabela3[[#This Row],[SEI]]</f>
        <v>0078947-89.2023.8.16.6000</v>
      </c>
      <c r="E894" s="294" t="str">
        <f>Tabela3[[#This Row],[NOME DO Curso]]</f>
        <v>Protocolo para julgamento com perspectiva de gênero - 3ed</v>
      </c>
      <c r="F894" s="294">
        <f>Tabela3[[#This Row],[NENHUMA CLASSIFICAÇÃO COPILOT]]</f>
        <v>0</v>
      </c>
      <c r="G894" t="str">
        <f>Tabela3[[#This Row],[Capacitação em Direitos Humanos, Gênero, Raça e Etnia; e em Depoimento Especial" - 0148945-13.2024.8.16.6000]]</f>
        <v>sim</v>
      </c>
      <c r="H894">
        <f>Tabela3[[#This Row],[Justiça Restaurativa - 0148919-15.2024.8.16.6000]]</f>
        <v>0</v>
      </c>
      <c r="I894">
        <f>Tabela3[[#This Row],[Capacitação de Facilitadores 0148959-94.2024.8.16.6000]]</f>
        <v>0</v>
      </c>
      <c r="J894">
        <f>Tabela3[[#This Row],[Acessibilidade e Inclusão - 0148938-21.2024.8.16.6000]]</f>
        <v>0</v>
      </c>
      <c r="K894">
        <f>Tabela3[[#This Row],[Política de Prevenção e Enfrentamento do Assédio Moral, do Assédio Sexual e da Discriminação.0148908-83.2024.8.16.6000]]</f>
        <v>0</v>
      </c>
      <c r="L894">
        <f>Tabela3[[#This Row],[SOCIOAMBIENTAL]]</f>
        <v>0</v>
      </c>
      <c r="M894">
        <f>Tabela3[[#This Row],[SUSTENTABILIDADE
https://portal.tjpr.jus.br/portletforms/frm.do?idFormulario=7430
0017859-16.2024.8.16.6000]]</f>
        <v>0</v>
      </c>
      <c r="N894">
        <f>Tabela3[[#This Row],[CURSO PARA MAGISTRADOS]]</f>
        <v>0</v>
      </c>
      <c r="O894" t="str">
        <f>Tabela3[[#This Row],[LIVRO DE REGISTRO]]</f>
        <v>1 - LISTA GERAL_2020 A ...</v>
      </c>
      <c r="P894">
        <f>Tabela3[[#This Row],[DATA DO ULTIMO REGISTRO]]</f>
        <v>45154</v>
      </c>
      <c r="Q894" t="str">
        <f>Tabela3[[#This Row],[REG DE INSTRUTORES2]]</f>
        <v>445/446</v>
      </c>
      <c r="R894">
        <f>Tabela3[[#This Row],[REGISTRO DE INSTRUTORES NO SEI]]</f>
        <v>0</v>
      </c>
      <c r="S894">
        <f>Tabela3[[#This Row],[2021]]</f>
        <v>0</v>
      </c>
      <c r="T894">
        <f>Tabela3[[#This Row],[2022]]</f>
        <v>0</v>
      </c>
      <c r="U894" t="e">
        <f>Tabela3[[#This Row],[2023]]</f>
        <v>#VALUE!</v>
      </c>
      <c r="V894">
        <f>Tabela3[[#This Row],[REGISTRO NO SEI/2024]]</f>
        <v>0</v>
      </c>
      <c r="W894">
        <f>Tabela3[[#This Row],[2024]]</f>
        <v>0</v>
      </c>
      <c r="X894">
        <f>Tabela3[[#This Row],[REGISTRO NO SEI/2025]]</f>
        <v>0</v>
      </c>
      <c r="Y894">
        <f>Tabela3[[#This Row],[TOTAL CERTIFICADOS EMITIDOS/2025]]</f>
        <v>0</v>
      </c>
      <c r="Z894">
        <f>Tabela3[[#This Row],[1º trim/2025]]</f>
        <v>0</v>
      </c>
      <c r="AA894">
        <f>Tabela3[[#This Row],[2º trim/2025]]</f>
        <v>0</v>
      </c>
      <c r="AB894">
        <f>Tabela3[[#This Row],[3º trim/2025]]</f>
        <v>0</v>
      </c>
      <c r="AC894">
        <f>Tabela3[[#This Row],[4º trim/2025]]</f>
        <v>0</v>
      </c>
    </row>
    <row r="895" spans="1:29" x14ac:dyDescent="0.25">
      <c r="A895" s="293">
        <f>Tabela3[[#This Row],[MODALIDADE]]</f>
        <v>0</v>
      </c>
      <c r="B895" s="293">
        <f>Tabela3[[#This Row],[ID DA PLANILHA]]</f>
        <v>895</v>
      </c>
      <c r="C895" s="293">
        <f>Tabela3[[#This Row],[ANO]]</f>
        <v>2023</v>
      </c>
      <c r="D895" s="293" t="str">
        <f>Tabela3[[#This Row],[SEI]]</f>
        <v>0079020-61.2023.8.16.6000</v>
      </c>
      <c r="E895" s="294" t="str">
        <f>Tabela3[[#This Row],[NOME DO Curso]]</f>
        <v>CURSO DE FORMAÇÃO EM MEMÓRIA, VERDADE E JUSTIÇA</v>
      </c>
      <c r="F895" s="294">
        <f>Tabela3[[#This Row],[NENHUMA CLASSIFICAÇÃO COPILOT]]</f>
        <v>0</v>
      </c>
      <c r="G895">
        <f>Tabela3[[#This Row],[Capacitação em Direitos Humanos, Gênero, Raça e Etnia; e em Depoimento Especial" - 0148945-13.2024.8.16.6000]]</f>
        <v>0</v>
      </c>
      <c r="H895">
        <f>Tabela3[[#This Row],[Justiça Restaurativa - 0148919-15.2024.8.16.6000]]</f>
        <v>0</v>
      </c>
      <c r="I895">
        <f>Tabela3[[#This Row],[Capacitação de Facilitadores 0148959-94.2024.8.16.6000]]</f>
        <v>0</v>
      </c>
      <c r="J895">
        <f>Tabela3[[#This Row],[Acessibilidade e Inclusão - 0148938-21.2024.8.16.6000]]</f>
        <v>0</v>
      </c>
      <c r="K895">
        <f>Tabela3[[#This Row],[Política de Prevenção e Enfrentamento do Assédio Moral, do Assédio Sexual e da Discriminação.0148908-83.2024.8.16.6000]]</f>
        <v>0</v>
      </c>
      <c r="L895">
        <f>Tabela3[[#This Row],[SOCIOAMBIENTAL]]</f>
        <v>0</v>
      </c>
      <c r="M895">
        <f>Tabela3[[#This Row],[SUSTENTABILIDADE
https://portal.tjpr.jus.br/portletforms/frm.do?idFormulario=7430
0017859-16.2024.8.16.6000]]</f>
        <v>0</v>
      </c>
      <c r="N895">
        <f>Tabela3[[#This Row],[CURSO PARA MAGISTRADOS]]</f>
        <v>0</v>
      </c>
      <c r="O895">
        <f>Tabela3[[#This Row],[LIVRO DE REGISTRO]]</f>
        <v>0</v>
      </c>
      <c r="P895">
        <f>Tabela3[[#This Row],[DATA DO ULTIMO REGISTRO]]</f>
        <v>0</v>
      </c>
      <c r="Q895">
        <f>Tabela3[[#This Row],[REG DE INSTRUTORES2]]</f>
        <v>0</v>
      </c>
      <c r="R895">
        <f>Tabela3[[#This Row],[REGISTRO DE INSTRUTORES NO SEI]]</f>
        <v>0</v>
      </c>
      <c r="S895">
        <f>Tabela3[[#This Row],[2021]]</f>
        <v>0</v>
      </c>
      <c r="T895">
        <f>Tabela3[[#This Row],[2022]]</f>
        <v>0</v>
      </c>
      <c r="U895" t="e">
        <f>Tabela3[[#This Row],[2023]]</f>
        <v>#VALUE!</v>
      </c>
      <c r="V895">
        <f>Tabela3[[#This Row],[REGISTRO NO SEI/2024]]</f>
        <v>0</v>
      </c>
      <c r="W895">
        <f>Tabela3[[#This Row],[2024]]</f>
        <v>0</v>
      </c>
      <c r="X895">
        <f>Tabela3[[#This Row],[REGISTRO NO SEI/2025]]</f>
        <v>0</v>
      </c>
      <c r="Y895">
        <f>Tabela3[[#This Row],[TOTAL CERTIFICADOS EMITIDOS/2025]]</f>
        <v>0</v>
      </c>
      <c r="Z895">
        <f>Tabela3[[#This Row],[1º trim/2025]]</f>
        <v>0</v>
      </c>
      <c r="AA895">
        <f>Tabela3[[#This Row],[2º trim/2025]]</f>
        <v>0</v>
      </c>
      <c r="AB895">
        <f>Tabela3[[#This Row],[3º trim/2025]]</f>
        <v>0</v>
      </c>
      <c r="AC895">
        <f>Tabela3[[#This Row],[4º trim/2025]]</f>
        <v>0</v>
      </c>
    </row>
    <row r="896" spans="1:29" x14ac:dyDescent="0.25">
      <c r="A896" s="293">
        <f>Tabela3[[#This Row],[MODALIDADE]]</f>
        <v>0</v>
      </c>
      <c r="B896" s="293">
        <f>Tabela3[[#This Row],[ID DA PLANILHA]]</f>
        <v>896</v>
      </c>
      <c r="C896" s="293">
        <f>Tabela3[[#This Row],[ANO]]</f>
        <v>2023</v>
      </c>
      <c r="D896" s="293" t="str">
        <f>Tabela3[[#This Row],[SEI]]</f>
        <v>0079098-55.2023.8.16.6000</v>
      </c>
      <c r="E896" s="294" t="str">
        <f>Tabela3[[#This Row],[NOME DO Curso]]</f>
        <v>curso de brigada de incêndio - Apucarana</v>
      </c>
      <c r="F896" s="294">
        <f>Tabela3[[#This Row],[NENHUMA CLASSIFICAÇÃO COPILOT]]</f>
        <v>0</v>
      </c>
      <c r="G896">
        <f>Tabela3[[#This Row],[Capacitação em Direitos Humanos, Gênero, Raça e Etnia; e em Depoimento Especial" - 0148945-13.2024.8.16.6000]]</f>
        <v>0</v>
      </c>
      <c r="H896">
        <f>Tabela3[[#This Row],[Justiça Restaurativa - 0148919-15.2024.8.16.6000]]</f>
        <v>0</v>
      </c>
      <c r="I896">
        <f>Tabela3[[#This Row],[Capacitação de Facilitadores 0148959-94.2024.8.16.6000]]</f>
        <v>0</v>
      </c>
      <c r="J896">
        <f>Tabela3[[#This Row],[Acessibilidade e Inclusão - 0148938-21.2024.8.16.6000]]</f>
        <v>0</v>
      </c>
      <c r="K896">
        <f>Tabela3[[#This Row],[Política de Prevenção e Enfrentamento do Assédio Moral, do Assédio Sexual e da Discriminação.0148908-83.2024.8.16.6000]]</f>
        <v>0</v>
      </c>
      <c r="L896">
        <f>Tabela3[[#This Row],[SOCIOAMBIENTAL]]</f>
        <v>0</v>
      </c>
      <c r="M896">
        <f>Tabela3[[#This Row],[SUSTENTABILIDADE
https://portal.tjpr.jus.br/portletforms/frm.do?idFormulario=7430
0017859-16.2024.8.16.6000]]</f>
        <v>0</v>
      </c>
      <c r="N896">
        <f>Tabela3[[#This Row],[CURSO PARA MAGISTRADOS]]</f>
        <v>0</v>
      </c>
      <c r="O896" t="str">
        <f>Tabela3[[#This Row],[LIVRO DE REGISTRO]]</f>
        <v>1 - LISTA GERAL_2020 A ...</v>
      </c>
      <c r="P896">
        <f>Tabela3[[#This Row],[DATA DO ULTIMO REGISTRO]]</f>
        <v>45264</v>
      </c>
      <c r="Q896">
        <f>Tabela3[[#This Row],[REG DE INSTRUTORES2]]</f>
        <v>0</v>
      </c>
      <c r="R896">
        <f>Tabela3[[#This Row],[REGISTRO DE INSTRUTORES NO SEI]]</f>
        <v>0</v>
      </c>
      <c r="S896">
        <f>Tabela3[[#This Row],[2021]]</f>
        <v>0</v>
      </c>
      <c r="T896">
        <f>Tabela3[[#This Row],[2022]]</f>
        <v>0</v>
      </c>
      <c r="U896" t="e">
        <f>Tabela3[[#This Row],[2023]]</f>
        <v>#VALUE!</v>
      </c>
      <c r="V896">
        <f>Tabela3[[#This Row],[REGISTRO NO SEI/2024]]</f>
        <v>0</v>
      </c>
      <c r="W896">
        <f>Tabela3[[#This Row],[2024]]</f>
        <v>0</v>
      </c>
      <c r="X896">
        <f>Tabela3[[#This Row],[REGISTRO NO SEI/2025]]</f>
        <v>0</v>
      </c>
      <c r="Y896">
        <f>Tabela3[[#This Row],[TOTAL CERTIFICADOS EMITIDOS/2025]]</f>
        <v>0</v>
      </c>
      <c r="Z896">
        <f>Tabela3[[#This Row],[1º trim/2025]]</f>
        <v>0</v>
      </c>
      <c r="AA896">
        <f>Tabela3[[#This Row],[2º trim/2025]]</f>
        <v>0</v>
      </c>
      <c r="AB896">
        <f>Tabela3[[#This Row],[3º trim/2025]]</f>
        <v>0</v>
      </c>
      <c r="AC896">
        <f>Tabela3[[#This Row],[4º trim/2025]]</f>
        <v>0</v>
      </c>
    </row>
    <row r="897" spans="1:29" x14ac:dyDescent="0.25">
      <c r="A897" s="293">
        <f>Tabela3[[#This Row],[MODALIDADE]]</f>
        <v>0</v>
      </c>
      <c r="B897" s="293">
        <f>Tabela3[[#This Row],[ID DA PLANILHA]]</f>
        <v>897</v>
      </c>
      <c r="C897" s="293">
        <f>Tabela3[[#This Row],[ANO]]</f>
        <v>2023</v>
      </c>
      <c r="D897" s="293" t="str">
        <f>Tabela3[[#This Row],[SEI]]</f>
        <v>0079581-85.2023.8.16.6000</v>
      </c>
      <c r="E897" s="294" t="str">
        <f>Tabela3[[#This Row],[NOME DO Curso]]</f>
        <v>DTIC Day - 50 anos do DTIC</v>
      </c>
      <c r="F897" s="294">
        <f>Tabela3[[#This Row],[NENHUMA CLASSIFICAÇÃO COPILOT]]</f>
        <v>0</v>
      </c>
      <c r="G897">
        <f>Tabela3[[#This Row],[Capacitação em Direitos Humanos, Gênero, Raça e Etnia; e em Depoimento Especial" - 0148945-13.2024.8.16.6000]]</f>
        <v>0</v>
      </c>
      <c r="H897">
        <f>Tabela3[[#This Row],[Justiça Restaurativa - 0148919-15.2024.8.16.6000]]</f>
        <v>0</v>
      </c>
      <c r="I897">
        <f>Tabela3[[#This Row],[Capacitação de Facilitadores 0148959-94.2024.8.16.6000]]</f>
        <v>0</v>
      </c>
      <c r="J897">
        <f>Tabela3[[#This Row],[Acessibilidade e Inclusão - 0148938-21.2024.8.16.6000]]</f>
        <v>0</v>
      </c>
      <c r="K897">
        <f>Tabela3[[#This Row],[Política de Prevenção e Enfrentamento do Assédio Moral, do Assédio Sexual e da Discriminação.0148908-83.2024.8.16.6000]]</f>
        <v>0</v>
      </c>
      <c r="L897">
        <f>Tabela3[[#This Row],[SOCIOAMBIENTAL]]</f>
        <v>0</v>
      </c>
      <c r="M897">
        <f>Tabela3[[#This Row],[SUSTENTABILIDADE
https://portal.tjpr.jus.br/portletforms/frm.do?idFormulario=7430
0017859-16.2024.8.16.6000]]</f>
        <v>0</v>
      </c>
      <c r="N897">
        <f>Tabela3[[#This Row],[CURSO PARA MAGISTRADOS]]</f>
        <v>0</v>
      </c>
      <c r="O897">
        <f>Tabela3[[#This Row],[LIVRO DE REGISTRO]]</f>
        <v>0</v>
      </c>
      <c r="P897">
        <f>Tabela3[[#This Row],[DATA DO ULTIMO REGISTRO]]</f>
        <v>0</v>
      </c>
      <c r="Q897">
        <f>Tabela3[[#This Row],[REG DE INSTRUTORES2]]</f>
        <v>0</v>
      </c>
      <c r="R897">
        <f>Tabela3[[#This Row],[REGISTRO DE INSTRUTORES NO SEI]]</f>
        <v>0</v>
      </c>
      <c r="S897">
        <f>Tabela3[[#This Row],[2021]]</f>
        <v>0</v>
      </c>
      <c r="T897">
        <f>Tabela3[[#This Row],[2022]]</f>
        <v>0</v>
      </c>
      <c r="U897" t="e">
        <f>Tabela3[[#This Row],[2023]]</f>
        <v>#VALUE!</v>
      </c>
      <c r="V897">
        <f>Tabela3[[#This Row],[REGISTRO NO SEI/2024]]</f>
        <v>0</v>
      </c>
      <c r="W897">
        <f>Tabela3[[#This Row],[2024]]</f>
        <v>0</v>
      </c>
      <c r="X897">
        <f>Tabela3[[#This Row],[REGISTRO NO SEI/2025]]</f>
        <v>0</v>
      </c>
      <c r="Y897">
        <f>Tabela3[[#This Row],[TOTAL CERTIFICADOS EMITIDOS/2025]]</f>
        <v>0</v>
      </c>
      <c r="Z897">
        <f>Tabela3[[#This Row],[1º trim/2025]]</f>
        <v>0</v>
      </c>
      <c r="AA897">
        <f>Tabela3[[#This Row],[2º trim/2025]]</f>
        <v>0</v>
      </c>
      <c r="AB897">
        <f>Tabela3[[#This Row],[3º trim/2025]]</f>
        <v>0</v>
      </c>
      <c r="AC897">
        <f>Tabela3[[#This Row],[4º trim/2025]]</f>
        <v>0</v>
      </c>
    </row>
    <row r="898" spans="1:29" x14ac:dyDescent="0.25">
      <c r="A898" s="293">
        <f>Tabela3[[#This Row],[MODALIDADE]]</f>
        <v>0</v>
      </c>
      <c r="B898" s="293">
        <f>Tabela3[[#This Row],[ID DA PLANILHA]]</f>
        <v>898</v>
      </c>
      <c r="C898" s="293">
        <f>Tabela3[[#This Row],[ANO]]</f>
        <v>2023</v>
      </c>
      <c r="D898" s="293" t="str">
        <f>Tabela3[[#This Row],[SEI]]</f>
        <v>0079748-05.2023.8.16.6000</v>
      </c>
      <c r="E898" s="294" t="str">
        <f>Tabela3[[#This Row],[NOME DO Curso]]</f>
        <v>Fórum de Integridade do Judiciário Paranaense</v>
      </c>
      <c r="F898" s="294">
        <f>Tabela3[[#This Row],[NENHUMA CLASSIFICAÇÃO COPILOT]]</f>
        <v>0</v>
      </c>
      <c r="G898">
        <f>Tabela3[[#This Row],[Capacitação em Direitos Humanos, Gênero, Raça e Etnia; e em Depoimento Especial" - 0148945-13.2024.8.16.6000]]</f>
        <v>0</v>
      </c>
      <c r="H898">
        <f>Tabela3[[#This Row],[Justiça Restaurativa - 0148919-15.2024.8.16.6000]]</f>
        <v>0</v>
      </c>
      <c r="I898">
        <f>Tabela3[[#This Row],[Capacitação de Facilitadores 0148959-94.2024.8.16.6000]]</f>
        <v>0</v>
      </c>
      <c r="J898">
        <f>Tabela3[[#This Row],[Acessibilidade e Inclusão - 0148938-21.2024.8.16.6000]]</f>
        <v>0</v>
      </c>
      <c r="K898">
        <f>Tabela3[[#This Row],[Política de Prevenção e Enfrentamento do Assédio Moral, do Assédio Sexual e da Discriminação.0148908-83.2024.8.16.6000]]</f>
        <v>0</v>
      </c>
      <c r="L898">
        <f>Tabela3[[#This Row],[SOCIOAMBIENTAL]]</f>
        <v>0</v>
      </c>
      <c r="M898">
        <f>Tabela3[[#This Row],[SUSTENTABILIDADE
https://portal.tjpr.jus.br/portletforms/frm.do?idFormulario=7430
0017859-16.2024.8.16.6000]]</f>
        <v>0</v>
      </c>
      <c r="N898">
        <f>Tabela3[[#This Row],[CURSO PARA MAGISTRADOS]]</f>
        <v>0</v>
      </c>
      <c r="O898" t="str">
        <f>Tabela3[[#This Row],[LIVRO DE REGISTRO]]</f>
        <v>1 - LISTA GERAL_2020 A ...</v>
      </c>
      <c r="P898">
        <f>Tabela3[[#This Row],[DATA DO ULTIMO REGISTRO]]</f>
        <v>45314</v>
      </c>
      <c r="Q898" t="str">
        <f>Tabela3[[#This Row],[REG DE INSTRUTORES2]]</f>
        <v>549-566/2023</v>
      </c>
      <c r="R898">
        <f>Tabela3[[#This Row],[REGISTRO DE INSTRUTORES NO SEI]]</f>
        <v>0</v>
      </c>
      <c r="S898">
        <f>Tabela3[[#This Row],[2021]]</f>
        <v>0</v>
      </c>
      <c r="T898">
        <f>Tabela3[[#This Row],[2022]]</f>
        <v>0</v>
      </c>
      <c r="U898" t="e">
        <f>Tabela3[[#This Row],[2023]]</f>
        <v>#VALUE!</v>
      </c>
      <c r="V898">
        <f>Tabela3[[#This Row],[REGISTRO NO SEI/2024]]</f>
        <v>0</v>
      </c>
      <c r="W898">
        <f>Tabela3[[#This Row],[2024]]</f>
        <v>0</v>
      </c>
      <c r="X898">
        <f>Tabela3[[#This Row],[REGISTRO NO SEI/2025]]</f>
        <v>0</v>
      </c>
      <c r="Y898">
        <f>Tabela3[[#This Row],[TOTAL CERTIFICADOS EMITIDOS/2025]]</f>
        <v>0</v>
      </c>
      <c r="Z898">
        <f>Tabela3[[#This Row],[1º trim/2025]]</f>
        <v>0</v>
      </c>
      <c r="AA898">
        <f>Tabela3[[#This Row],[2º trim/2025]]</f>
        <v>0</v>
      </c>
      <c r="AB898">
        <f>Tabela3[[#This Row],[3º trim/2025]]</f>
        <v>0</v>
      </c>
      <c r="AC898">
        <f>Tabela3[[#This Row],[4º trim/2025]]</f>
        <v>0</v>
      </c>
    </row>
    <row r="899" spans="1:29" x14ac:dyDescent="0.25">
      <c r="A899" s="293">
        <f>Tabela3[[#This Row],[MODALIDADE]]</f>
        <v>0</v>
      </c>
      <c r="B899" s="293">
        <f>Tabela3[[#This Row],[ID DA PLANILHA]]</f>
        <v>899</v>
      </c>
      <c r="C899" s="293">
        <f>Tabela3[[#This Row],[ANO]]</f>
        <v>2023</v>
      </c>
      <c r="D899" s="293" t="str">
        <f>Tabela3[[#This Row],[SEI]]</f>
        <v>0079751-57.2023.8.16.6000</v>
      </c>
      <c r="E899" s="294" t="str">
        <f>Tabela3[[#This Row],[NOME DO Curso]]</f>
        <v>Curso Formação de Formadores - Desenvolvimento Docente N1M1</v>
      </c>
      <c r="F899" s="294">
        <f>Tabela3[[#This Row],[NENHUMA CLASSIFICAÇÃO COPILOT]]</f>
        <v>0</v>
      </c>
      <c r="G899">
        <f>Tabela3[[#This Row],[Capacitação em Direitos Humanos, Gênero, Raça e Etnia; e em Depoimento Especial" - 0148945-13.2024.8.16.6000]]</f>
        <v>0</v>
      </c>
      <c r="H899">
        <f>Tabela3[[#This Row],[Justiça Restaurativa - 0148919-15.2024.8.16.6000]]</f>
        <v>0</v>
      </c>
      <c r="I899">
        <f>Tabela3[[#This Row],[Capacitação de Facilitadores 0148959-94.2024.8.16.6000]]</f>
        <v>0</v>
      </c>
      <c r="J899">
        <f>Tabela3[[#This Row],[Acessibilidade e Inclusão - 0148938-21.2024.8.16.6000]]</f>
        <v>0</v>
      </c>
      <c r="K899">
        <f>Tabela3[[#This Row],[Política de Prevenção e Enfrentamento do Assédio Moral, do Assédio Sexual e da Discriminação.0148908-83.2024.8.16.6000]]</f>
        <v>0</v>
      </c>
      <c r="L899">
        <f>Tabela3[[#This Row],[SOCIOAMBIENTAL]]</f>
        <v>0</v>
      </c>
      <c r="M899">
        <f>Tabela3[[#This Row],[SUSTENTABILIDADE
https://portal.tjpr.jus.br/portletforms/frm.do?idFormulario=7430
0017859-16.2024.8.16.6000]]</f>
        <v>0</v>
      </c>
      <c r="N899">
        <f>Tabela3[[#This Row],[CURSO PARA MAGISTRADOS]]</f>
        <v>0</v>
      </c>
      <c r="O899" t="str">
        <f>Tabela3[[#This Row],[LIVRO DE REGISTRO]]</f>
        <v>1 - LISTA GERAL_2020 A ...</v>
      </c>
      <c r="P899">
        <f>Tabela3[[#This Row],[DATA DO ULTIMO REGISTRO]]</f>
        <v>45181</v>
      </c>
      <c r="Q899" t="str">
        <f>Tabela3[[#This Row],[REG DE INSTRUTORES2]]</f>
        <v>576 -580/2023_expedido em 16/02/2024</v>
      </c>
      <c r="R899">
        <f>Tabela3[[#This Row],[REGISTRO DE INSTRUTORES NO SEI]]</f>
        <v>0</v>
      </c>
      <c r="S899">
        <f>Tabela3[[#This Row],[2021]]</f>
        <v>0</v>
      </c>
      <c r="T899">
        <f>Tabela3[[#This Row],[2022]]</f>
        <v>0</v>
      </c>
      <c r="U899" t="e">
        <f>Tabela3[[#This Row],[2023]]</f>
        <v>#VALUE!</v>
      </c>
      <c r="V899">
        <f>Tabela3[[#This Row],[REGISTRO NO SEI/2024]]</f>
        <v>0</v>
      </c>
      <c r="W899">
        <f>Tabela3[[#This Row],[2024]]</f>
        <v>0</v>
      </c>
      <c r="X899">
        <f>Tabela3[[#This Row],[REGISTRO NO SEI/2025]]</f>
        <v>0</v>
      </c>
      <c r="Y899">
        <f>Tabela3[[#This Row],[TOTAL CERTIFICADOS EMITIDOS/2025]]</f>
        <v>0</v>
      </c>
      <c r="Z899">
        <f>Tabela3[[#This Row],[1º trim/2025]]</f>
        <v>0</v>
      </c>
      <c r="AA899">
        <f>Tabela3[[#This Row],[2º trim/2025]]</f>
        <v>0</v>
      </c>
      <c r="AB899">
        <f>Tabela3[[#This Row],[3º trim/2025]]</f>
        <v>0</v>
      </c>
      <c r="AC899">
        <f>Tabela3[[#This Row],[4º trim/2025]]</f>
        <v>0</v>
      </c>
    </row>
    <row r="900" spans="1:29" x14ac:dyDescent="0.25">
      <c r="A900" s="293">
        <f>Tabela3[[#This Row],[MODALIDADE]]</f>
        <v>0</v>
      </c>
      <c r="B900" s="293">
        <f>Tabela3[[#This Row],[ID DA PLANILHA]]</f>
        <v>900</v>
      </c>
      <c r="C900" s="293">
        <f>Tabela3[[#This Row],[ANO]]</f>
        <v>2023</v>
      </c>
      <c r="D900" s="293" t="str">
        <f>Tabela3[[#This Row],[SEI]]</f>
        <v>0079948-12.2023.8.16.6000</v>
      </c>
      <c r="E900" s="294" t="str">
        <f>Tabela3[[#This Row],[NOME DO Curso]]</f>
        <v>Diretoria Administrativo do TJPR</v>
      </c>
      <c r="F900" s="294">
        <f>Tabela3[[#This Row],[NENHUMA CLASSIFICAÇÃO COPILOT]]</f>
        <v>0</v>
      </c>
      <c r="G900">
        <f>Tabela3[[#This Row],[Capacitação em Direitos Humanos, Gênero, Raça e Etnia; e em Depoimento Especial" - 0148945-13.2024.8.16.6000]]</f>
        <v>0</v>
      </c>
      <c r="H900">
        <f>Tabela3[[#This Row],[Justiça Restaurativa - 0148919-15.2024.8.16.6000]]</f>
        <v>0</v>
      </c>
      <c r="I900">
        <f>Tabela3[[#This Row],[Capacitação de Facilitadores 0148959-94.2024.8.16.6000]]</f>
        <v>0</v>
      </c>
      <c r="J900">
        <f>Tabela3[[#This Row],[Acessibilidade e Inclusão - 0148938-21.2024.8.16.6000]]</f>
        <v>0</v>
      </c>
      <c r="K900">
        <f>Tabela3[[#This Row],[Política de Prevenção e Enfrentamento do Assédio Moral, do Assédio Sexual e da Discriminação.0148908-83.2024.8.16.6000]]</f>
        <v>0</v>
      </c>
      <c r="L900">
        <f>Tabela3[[#This Row],[SOCIOAMBIENTAL]]</f>
        <v>0</v>
      </c>
      <c r="M900">
        <f>Tabela3[[#This Row],[SUSTENTABILIDADE
https://portal.tjpr.jus.br/portletforms/frm.do?idFormulario=7430
0017859-16.2024.8.16.6000]]</f>
        <v>0</v>
      </c>
      <c r="N900">
        <f>Tabela3[[#This Row],[CURSO PARA MAGISTRADOS]]</f>
        <v>0</v>
      </c>
      <c r="O900">
        <f>Tabela3[[#This Row],[LIVRO DE REGISTRO]]</f>
        <v>0</v>
      </c>
      <c r="P900">
        <f>Tabela3[[#This Row],[DATA DO ULTIMO REGISTRO]]</f>
        <v>0</v>
      </c>
      <c r="Q900">
        <f>Tabela3[[#This Row],[REG DE INSTRUTORES2]]</f>
        <v>0</v>
      </c>
      <c r="R900">
        <f>Tabela3[[#This Row],[REGISTRO DE INSTRUTORES NO SEI]]</f>
        <v>0</v>
      </c>
      <c r="S900">
        <f>Tabela3[[#This Row],[2021]]</f>
        <v>0</v>
      </c>
      <c r="T900">
        <f>Tabela3[[#This Row],[2022]]</f>
        <v>0</v>
      </c>
      <c r="U900" t="e">
        <f>Tabela3[[#This Row],[2023]]</f>
        <v>#VALUE!</v>
      </c>
      <c r="V900">
        <f>Tabela3[[#This Row],[REGISTRO NO SEI/2024]]</f>
        <v>0</v>
      </c>
      <c r="W900">
        <f>Tabela3[[#This Row],[2024]]</f>
        <v>0</v>
      </c>
      <c r="X900">
        <f>Tabela3[[#This Row],[REGISTRO NO SEI/2025]]</f>
        <v>0</v>
      </c>
      <c r="Y900">
        <f>Tabela3[[#This Row],[TOTAL CERTIFICADOS EMITIDOS/2025]]</f>
        <v>0</v>
      </c>
      <c r="Z900">
        <f>Tabela3[[#This Row],[1º trim/2025]]</f>
        <v>0</v>
      </c>
      <c r="AA900">
        <f>Tabela3[[#This Row],[2º trim/2025]]</f>
        <v>0</v>
      </c>
      <c r="AB900">
        <f>Tabela3[[#This Row],[3º trim/2025]]</f>
        <v>0</v>
      </c>
      <c r="AC900">
        <f>Tabela3[[#This Row],[4º trim/2025]]</f>
        <v>0</v>
      </c>
    </row>
    <row r="901" spans="1:29" x14ac:dyDescent="0.25">
      <c r="A901" s="293">
        <f>Tabela3[[#This Row],[MODALIDADE]]</f>
        <v>0</v>
      </c>
      <c r="B901" s="293">
        <f>Tabela3[[#This Row],[ID DA PLANILHA]]</f>
        <v>901</v>
      </c>
      <c r="C901" s="293">
        <f>Tabela3[[#This Row],[ANO]]</f>
        <v>2023</v>
      </c>
      <c r="D901" s="293" t="str">
        <f>Tabela3[[#This Row],[SEI]]</f>
        <v>0080808-13.2023.8.16.6000</v>
      </c>
      <c r="E901" s="294" t="str">
        <f>Tabela3[[#This Row],[NOME DO Curso]]</f>
        <v>Curso pratico brigadista - ginastica laboral</v>
      </c>
      <c r="F901" s="294">
        <f>Tabela3[[#This Row],[NENHUMA CLASSIFICAÇÃO COPILOT]]</f>
        <v>0</v>
      </c>
      <c r="G901">
        <f>Tabela3[[#This Row],[Capacitação em Direitos Humanos, Gênero, Raça e Etnia; e em Depoimento Especial" - 0148945-13.2024.8.16.6000]]</f>
        <v>0</v>
      </c>
      <c r="H901">
        <f>Tabela3[[#This Row],[Justiça Restaurativa - 0148919-15.2024.8.16.6000]]</f>
        <v>0</v>
      </c>
      <c r="I901">
        <f>Tabela3[[#This Row],[Capacitação de Facilitadores 0148959-94.2024.8.16.6000]]</f>
        <v>0</v>
      </c>
      <c r="J901">
        <f>Tabela3[[#This Row],[Acessibilidade e Inclusão - 0148938-21.2024.8.16.6000]]</f>
        <v>0</v>
      </c>
      <c r="K901">
        <f>Tabela3[[#This Row],[Política de Prevenção e Enfrentamento do Assédio Moral, do Assédio Sexual e da Discriminação.0148908-83.2024.8.16.6000]]</f>
        <v>0</v>
      </c>
      <c r="L901">
        <f>Tabela3[[#This Row],[SOCIOAMBIENTAL]]</f>
        <v>0</v>
      </c>
      <c r="M901">
        <f>Tabela3[[#This Row],[SUSTENTABILIDADE
https://portal.tjpr.jus.br/portletforms/frm.do?idFormulario=7430
0017859-16.2024.8.16.6000]]</f>
        <v>0</v>
      </c>
      <c r="N901">
        <f>Tabela3[[#This Row],[CURSO PARA MAGISTRADOS]]</f>
        <v>0</v>
      </c>
      <c r="O901">
        <f>Tabela3[[#This Row],[LIVRO DE REGISTRO]]</f>
        <v>0</v>
      </c>
      <c r="P901">
        <f>Tabela3[[#This Row],[DATA DO ULTIMO REGISTRO]]</f>
        <v>45376</v>
      </c>
      <c r="Q901">
        <f>Tabela3[[#This Row],[REG DE INSTRUTORES2]]</f>
        <v>0</v>
      </c>
      <c r="R901">
        <f>Tabela3[[#This Row],[REGISTRO DE INSTRUTORES NO SEI]]</f>
        <v>0</v>
      </c>
      <c r="S901">
        <f>Tabela3[[#This Row],[2021]]</f>
        <v>0</v>
      </c>
      <c r="T901">
        <f>Tabela3[[#This Row],[2022]]</f>
        <v>0</v>
      </c>
      <c r="U901" t="e">
        <f>Tabela3[[#This Row],[2023]]</f>
        <v>#VALUE!</v>
      </c>
      <c r="V901">
        <f>Tabela3[[#This Row],[REGISTRO NO SEI/2024]]</f>
        <v>0</v>
      </c>
      <c r="W901">
        <f>Tabela3[[#This Row],[2024]]</f>
        <v>0</v>
      </c>
      <c r="X901">
        <f>Tabela3[[#This Row],[REGISTRO NO SEI/2025]]</f>
        <v>0</v>
      </c>
      <c r="Y901">
        <f>Tabela3[[#This Row],[TOTAL CERTIFICADOS EMITIDOS/2025]]</f>
        <v>0</v>
      </c>
      <c r="Z901">
        <f>Tabela3[[#This Row],[1º trim/2025]]</f>
        <v>0</v>
      </c>
      <c r="AA901">
        <f>Tabela3[[#This Row],[2º trim/2025]]</f>
        <v>0</v>
      </c>
      <c r="AB901">
        <f>Tabela3[[#This Row],[3º trim/2025]]</f>
        <v>0</v>
      </c>
      <c r="AC901">
        <f>Tabela3[[#This Row],[4º trim/2025]]</f>
        <v>0</v>
      </c>
    </row>
    <row r="902" spans="1:29" x14ac:dyDescent="0.25">
      <c r="A902" s="293">
        <f>Tabela3[[#This Row],[MODALIDADE]]</f>
        <v>0</v>
      </c>
      <c r="B902" s="293">
        <f>Tabela3[[#This Row],[ID DA PLANILHA]]</f>
        <v>902</v>
      </c>
      <c r="C902" s="293">
        <f>Tabela3[[#This Row],[ANO]]</f>
        <v>2023</v>
      </c>
      <c r="D902" s="293" t="str">
        <f>Tabela3[[#This Row],[SEI]]</f>
        <v>0081339-02.2023.8.16.6000</v>
      </c>
      <c r="E902" s="294" t="str">
        <f>Tabela3[[#This Row],[NOME DO Curso]]</f>
        <v>O que fazer em caso de desmaio (e o que não fazer)</v>
      </c>
      <c r="F902" s="294">
        <f>Tabela3[[#This Row],[NENHUMA CLASSIFICAÇÃO COPILOT]]</f>
        <v>0</v>
      </c>
      <c r="G902">
        <f>Tabela3[[#This Row],[Capacitação em Direitos Humanos, Gênero, Raça e Etnia; e em Depoimento Especial" - 0148945-13.2024.8.16.6000]]</f>
        <v>0</v>
      </c>
      <c r="H902">
        <f>Tabela3[[#This Row],[Justiça Restaurativa - 0148919-15.2024.8.16.6000]]</f>
        <v>0</v>
      </c>
      <c r="I902">
        <f>Tabela3[[#This Row],[Capacitação de Facilitadores 0148959-94.2024.8.16.6000]]</f>
        <v>0</v>
      </c>
      <c r="J902">
        <f>Tabela3[[#This Row],[Acessibilidade e Inclusão - 0148938-21.2024.8.16.6000]]</f>
        <v>0</v>
      </c>
      <c r="K902">
        <f>Tabela3[[#This Row],[Política de Prevenção e Enfrentamento do Assédio Moral, do Assédio Sexual e da Discriminação.0148908-83.2024.8.16.6000]]</f>
        <v>0</v>
      </c>
      <c r="L902">
        <f>Tabela3[[#This Row],[SOCIOAMBIENTAL]]</f>
        <v>0</v>
      </c>
      <c r="M902">
        <f>Tabela3[[#This Row],[SUSTENTABILIDADE
https://portal.tjpr.jus.br/portletforms/frm.do?idFormulario=7430
0017859-16.2024.8.16.6000]]</f>
        <v>0</v>
      </c>
      <c r="N902">
        <f>Tabela3[[#This Row],[CURSO PARA MAGISTRADOS]]</f>
        <v>0</v>
      </c>
      <c r="O902">
        <f>Tabela3[[#This Row],[LIVRO DE REGISTRO]]</f>
        <v>0</v>
      </c>
      <c r="P902">
        <f>Tabela3[[#This Row],[DATA DO ULTIMO REGISTRO]]</f>
        <v>0</v>
      </c>
      <c r="Q902">
        <f>Tabela3[[#This Row],[REG DE INSTRUTORES2]]</f>
        <v>0</v>
      </c>
      <c r="R902">
        <f>Tabela3[[#This Row],[REGISTRO DE INSTRUTORES NO SEI]]</f>
        <v>0</v>
      </c>
      <c r="S902">
        <f>Tabela3[[#This Row],[2021]]</f>
        <v>0</v>
      </c>
      <c r="T902">
        <f>Tabela3[[#This Row],[2022]]</f>
        <v>0</v>
      </c>
      <c r="U902" t="e">
        <f>Tabela3[[#This Row],[2023]]</f>
        <v>#VALUE!</v>
      </c>
      <c r="V902">
        <f>Tabela3[[#This Row],[REGISTRO NO SEI/2024]]</f>
        <v>0</v>
      </c>
      <c r="W902">
        <f>Tabela3[[#This Row],[2024]]</f>
        <v>0</v>
      </c>
      <c r="X902">
        <f>Tabela3[[#This Row],[REGISTRO NO SEI/2025]]</f>
        <v>0</v>
      </c>
      <c r="Y902">
        <f>Tabela3[[#This Row],[TOTAL CERTIFICADOS EMITIDOS/2025]]</f>
        <v>0</v>
      </c>
      <c r="Z902">
        <f>Tabela3[[#This Row],[1º trim/2025]]</f>
        <v>0</v>
      </c>
      <c r="AA902">
        <f>Tabela3[[#This Row],[2º trim/2025]]</f>
        <v>0</v>
      </c>
      <c r="AB902">
        <f>Tabela3[[#This Row],[3º trim/2025]]</f>
        <v>0</v>
      </c>
      <c r="AC902">
        <f>Tabela3[[#This Row],[4º trim/2025]]</f>
        <v>0</v>
      </c>
    </row>
    <row r="903" spans="1:29" x14ac:dyDescent="0.25">
      <c r="A903" s="293">
        <f>Tabela3[[#This Row],[MODALIDADE]]</f>
        <v>0</v>
      </c>
      <c r="B903" s="293">
        <f>Tabela3[[#This Row],[ID DA PLANILHA]]</f>
        <v>903</v>
      </c>
      <c r="C903" s="293">
        <f>Tabela3[[#This Row],[ANO]]</f>
        <v>2023</v>
      </c>
      <c r="D903" s="293" t="str">
        <f>Tabela3[[#This Row],[SEI]]</f>
        <v>0081605-86.2023.8.16.6000</v>
      </c>
      <c r="E903" s="294" t="str">
        <f>Tabela3[[#This Row],[NOME DO Curso]]</f>
        <v>Diálogos sobre a Jurisprudência</v>
      </c>
      <c r="F903" s="294">
        <f>Tabela3[[#This Row],[NENHUMA CLASSIFICAÇÃO COPILOT]]</f>
        <v>0</v>
      </c>
      <c r="G903">
        <f>Tabela3[[#This Row],[Capacitação em Direitos Humanos, Gênero, Raça e Etnia; e em Depoimento Especial" - 0148945-13.2024.8.16.6000]]</f>
        <v>0</v>
      </c>
      <c r="H903">
        <f>Tabela3[[#This Row],[Justiça Restaurativa - 0148919-15.2024.8.16.6000]]</f>
        <v>0</v>
      </c>
      <c r="I903">
        <f>Tabela3[[#This Row],[Capacitação de Facilitadores 0148959-94.2024.8.16.6000]]</f>
        <v>0</v>
      </c>
      <c r="J903">
        <f>Tabela3[[#This Row],[Acessibilidade e Inclusão - 0148938-21.2024.8.16.6000]]</f>
        <v>0</v>
      </c>
      <c r="K903">
        <f>Tabela3[[#This Row],[Política de Prevenção e Enfrentamento do Assédio Moral, do Assédio Sexual e da Discriminação.0148908-83.2024.8.16.6000]]</f>
        <v>0</v>
      </c>
      <c r="L903">
        <f>Tabela3[[#This Row],[SOCIOAMBIENTAL]]</f>
        <v>0</v>
      </c>
      <c r="M903">
        <f>Tabela3[[#This Row],[SUSTENTABILIDADE
https://portal.tjpr.jus.br/portletforms/frm.do?idFormulario=7430
0017859-16.2024.8.16.6000]]</f>
        <v>0</v>
      </c>
      <c r="N903">
        <f>Tabela3[[#This Row],[CURSO PARA MAGISTRADOS]]</f>
        <v>0</v>
      </c>
      <c r="O903" t="str">
        <f>Tabela3[[#This Row],[LIVRO DE REGISTRO]]</f>
        <v>1 - LISTA GERAL_2020 A ...</v>
      </c>
      <c r="P903">
        <f>Tabela3[[#This Row],[DATA DO ULTIMO REGISTRO]]</f>
        <v>45180</v>
      </c>
      <c r="Q903" t="str">
        <f>Tabela3[[#This Row],[REG DE INSTRUTORES2]]</f>
        <v>573-575/2023</v>
      </c>
      <c r="R903">
        <f>Tabela3[[#This Row],[REGISTRO DE INSTRUTORES NO SEI]]</f>
        <v>0</v>
      </c>
      <c r="S903">
        <f>Tabela3[[#This Row],[2021]]</f>
        <v>0</v>
      </c>
      <c r="T903">
        <f>Tabela3[[#This Row],[2022]]</f>
        <v>0</v>
      </c>
      <c r="U903" t="e">
        <f>Tabela3[[#This Row],[2023]]</f>
        <v>#VALUE!</v>
      </c>
      <c r="V903">
        <f>Tabela3[[#This Row],[REGISTRO NO SEI/2024]]</f>
        <v>0</v>
      </c>
      <c r="W903">
        <f>Tabela3[[#This Row],[2024]]</f>
        <v>0</v>
      </c>
      <c r="X903">
        <f>Tabela3[[#This Row],[REGISTRO NO SEI/2025]]</f>
        <v>0</v>
      </c>
      <c r="Y903">
        <f>Tabela3[[#This Row],[TOTAL CERTIFICADOS EMITIDOS/2025]]</f>
        <v>0</v>
      </c>
      <c r="Z903">
        <f>Tabela3[[#This Row],[1º trim/2025]]</f>
        <v>0</v>
      </c>
      <c r="AA903">
        <f>Tabela3[[#This Row],[2º trim/2025]]</f>
        <v>0</v>
      </c>
      <c r="AB903">
        <f>Tabela3[[#This Row],[3º trim/2025]]</f>
        <v>0</v>
      </c>
      <c r="AC903">
        <f>Tabela3[[#This Row],[4º trim/2025]]</f>
        <v>0</v>
      </c>
    </row>
    <row r="904" spans="1:29" ht="30" x14ac:dyDescent="0.25">
      <c r="A904" s="293">
        <f>Tabela3[[#This Row],[MODALIDADE]]</f>
        <v>0</v>
      </c>
      <c r="B904" s="293">
        <f>Tabela3[[#This Row],[ID DA PLANILHA]]</f>
        <v>904</v>
      </c>
      <c r="C904" s="293">
        <f>Tabela3[[#This Row],[ANO]]</f>
        <v>2023</v>
      </c>
      <c r="D904" s="293" t="str">
        <f>Tabela3[[#This Row],[SEI]]</f>
        <v>0082078-72.2023.8.16.6000</v>
      </c>
      <c r="E904" s="294" t="str">
        <f>Tabela3[[#This Row],[NOME DO Curso]]</f>
        <v>Setembro Amarelo: ações, mitos e verdades", com data para o dia 15 de setembro, às 15h.</v>
      </c>
      <c r="F904" s="294">
        <f>Tabela3[[#This Row],[NENHUMA CLASSIFICAÇÃO COPILOT]]</f>
        <v>0</v>
      </c>
      <c r="G904">
        <f>Tabela3[[#This Row],[Capacitação em Direitos Humanos, Gênero, Raça e Etnia; e em Depoimento Especial" - 0148945-13.2024.8.16.6000]]</f>
        <v>0</v>
      </c>
      <c r="H904">
        <f>Tabela3[[#This Row],[Justiça Restaurativa - 0148919-15.2024.8.16.6000]]</f>
        <v>0</v>
      </c>
      <c r="I904">
        <f>Tabela3[[#This Row],[Capacitação de Facilitadores 0148959-94.2024.8.16.6000]]</f>
        <v>0</v>
      </c>
      <c r="J904">
        <f>Tabela3[[#This Row],[Acessibilidade e Inclusão - 0148938-21.2024.8.16.6000]]</f>
        <v>0</v>
      </c>
      <c r="K904">
        <f>Tabela3[[#This Row],[Política de Prevenção e Enfrentamento do Assédio Moral, do Assédio Sexual e da Discriminação.0148908-83.2024.8.16.6000]]</f>
        <v>0</v>
      </c>
      <c r="L904">
        <f>Tabela3[[#This Row],[SOCIOAMBIENTAL]]</f>
        <v>0</v>
      </c>
      <c r="M904">
        <f>Tabela3[[#This Row],[SUSTENTABILIDADE
https://portal.tjpr.jus.br/portletforms/frm.do?idFormulario=7430
0017859-16.2024.8.16.6000]]</f>
        <v>0</v>
      </c>
      <c r="N904">
        <f>Tabela3[[#This Row],[CURSO PARA MAGISTRADOS]]</f>
        <v>0</v>
      </c>
      <c r="O904">
        <f>Tabela3[[#This Row],[LIVRO DE REGISTRO]]</f>
        <v>0</v>
      </c>
      <c r="P904">
        <f>Tabela3[[#This Row],[DATA DO ULTIMO REGISTRO]]</f>
        <v>0</v>
      </c>
      <c r="Q904">
        <f>Tabela3[[#This Row],[REG DE INSTRUTORES2]]</f>
        <v>0</v>
      </c>
      <c r="R904">
        <f>Tabela3[[#This Row],[REGISTRO DE INSTRUTORES NO SEI]]</f>
        <v>0</v>
      </c>
      <c r="S904">
        <f>Tabela3[[#This Row],[2021]]</f>
        <v>0</v>
      </c>
      <c r="T904">
        <f>Tabela3[[#This Row],[2022]]</f>
        <v>0</v>
      </c>
      <c r="U904" t="e">
        <f>Tabela3[[#This Row],[2023]]</f>
        <v>#VALUE!</v>
      </c>
      <c r="V904">
        <f>Tabela3[[#This Row],[REGISTRO NO SEI/2024]]</f>
        <v>0</v>
      </c>
      <c r="W904">
        <f>Tabela3[[#This Row],[2024]]</f>
        <v>0</v>
      </c>
      <c r="X904">
        <f>Tabela3[[#This Row],[REGISTRO NO SEI/2025]]</f>
        <v>0</v>
      </c>
      <c r="Y904">
        <f>Tabela3[[#This Row],[TOTAL CERTIFICADOS EMITIDOS/2025]]</f>
        <v>0</v>
      </c>
      <c r="Z904">
        <f>Tabela3[[#This Row],[1º trim/2025]]</f>
        <v>0</v>
      </c>
      <c r="AA904">
        <f>Tabela3[[#This Row],[2º trim/2025]]</f>
        <v>0</v>
      </c>
      <c r="AB904">
        <f>Tabela3[[#This Row],[3º trim/2025]]</f>
        <v>0</v>
      </c>
      <c r="AC904">
        <f>Tabela3[[#This Row],[4º trim/2025]]</f>
        <v>0</v>
      </c>
    </row>
    <row r="905" spans="1:29" x14ac:dyDescent="0.25">
      <c r="A905" s="293">
        <f>Tabela3[[#This Row],[MODALIDADE]]</f>
        <v>0</v>
      </c>
      <c r="B905" s="293">
        <f>Tabela3[[#This Row],[ID DA PLANILHA]]</f>
        <v>905</v>
      </c>
      <c r="C905" s="293">
        <f>Tabela3[[#This Row],[ANO]]</f>
        <v>2023</v>
      </c>
      <c r="D905" s="293" t="str">
        <f>Tabela3[[#This Row],[SEI]]</f>
        <v>0083639-34.2023.8.16.6000</v>
      </c>
      <c r="E905" s="294" t="str">
        <f>Tabela3[[#This Row],[NOME DO Curso]]</f>
        <v>Webinar de Sustentabilidade - 1 live</v>
      </c>
      <c r="F905" s="294">
        <f>Tabela3[[#This Row],[NENHUMA CLASSIFICAÇÃO COPILOT]]</f>
        <v>0</v>
      </c>
      <c r="G905">
        <f>Tabela3[[#This Row],[Capacitação em Direitos Humanos, Gênero, Raça e Etnia; e em Depoimento Especial" - 0148945-13.2024.8.16.6000]]</f>
        <v>0</v>
      </c>
      <c r="H905">
        <f>Tabela3[[#This Row],[Justiça Restaurativa - 0148919-15.2024.8.16.6000]]</f>
        <v>0</v>
      </c>
      <c r="I905">
        <f>Tabela3[[#This Row],[Capacitação de Facilitadores 0148959-94.2024.8.16.6000]]</f>
        <v>0</v>
      </c>
      <c r="J905">
        <f>Tabela3[[#This Row],[Acessibilidade e Inclusão - 0148938-21.2024.8.16.6000]]</f>
        <v>0</v>
      </c>
      <c r="K905">
        <f>Tabela3[[#This Row],[Política de Prevenção e Enfrentamento do Assédio Moral, do Assédio Sexual e da Discriminação.0148908-83.2024.8.16.6000]]</f>
        <v>0</v>
      </c>
      <c r="L905">
        <f>Tabela3[[#This Row],[SOCIOAMBIENTAL]]</f>
        <v>0</v>
      </c>
      <c r="M905" t="str">
        <f>Tabela3[[#This Row],[SUSTENTABILIDADE
https://portal.tjpr.jus.br/portletforms/frm.do?idFormulario=7430
0017859-16.2024.8.16.6000]]</f>
        <v>sustentabilidade</v>
      </c>
      <c r="N905">
        <f>Tabela3[[#This Row],[CURSO PARA MAGISTRADOS]]</f>
        <v>0</v>
      </c>
      <c r="O905" t="str">
        <f>Tabela3[[#This Row],[LIVRO DE REGISTRO]]</f>
        <v>1 - LISTA GERAL_2020 A ...</v>
      </c>
      <c r="P905">
        <f>Tabela3[[#This Row],[DATA DO ULTIMO REGISTRO]]</f>
        <v>45121</v>
      </c>
      <c r="Q905">
        <f>Tabela3[[#This Row],[REG DE INSTRUTORES2]]</f>
        <v>0</v>
      </c>
      <c r="R905">
        <f>Tabela3[[#This Row],[REGISTRO DE INSTRUTORES NO SEI]]</f>
        <v>0</v>
      </c>
      <c r="S905">
        <f>Tabela3[[#This Row],[2021]]</f>
        <v>0</v>
      </c>
      <c r="T905">
        <f>Tabela3[[#This Row],[2022]]</f>
        <v>0</v>
      </c>
      <c r="U905" t="e">
        <f>Tabela3[[#This Row],[2023]]</f>
        <v>#VALUE!</v>
      </c>
      <c r="V905">
        <f>Tabela3[[#This Row],[REGISTRO NO SEI/2024]]</f>
        <v>0</v>
      </c>
      <c r="W905">
        <f>Tabela3[[#This Row],[2024]]</f>
        <v>0</v>
      </c>
      <c r="X905">
        <f>Tabela3[[#This Row],[REGISTRO NO SEI/2025]]</f>
        <v>0</v>
      </c>
      <c r="Y905">
        <f>Tabela3[[#This Row],[TOTAL CERTIFICADOS EMITIDOS/2025]]</f>
        <v>0</v>
      </c>
      <c r="Z905">
        <f>Tabela3[[#This Row],[1º trim/2025]]</f>
        <v>0</v>
      </c>
      <c r="AA905">
        <f>Tabela3[[#This Row],[2º trim/2025]]</f>
        <v>0</v>
      </c>
      <c r="AB905">
        <f>Tabela3[[#This Row],[3º trim/2025]]</f>
        <v>0</v>
      </c>
      <c r="AC905">
        <f>Tabela3[[#This Row],[4º trim/2025]]</f>
        <v>0</v>
      </c>
    </row>
    <row r="906" spans="1:29" x14ac:dyDescent="0.25">
      <c r="A906" s="293">
        <f>Tabela3[[#This Row],[MODALIDADE]]</f>
        <v>0</v>
      </c>
      <c r="B906" s="293">
        <f>Tabela3[[#This Row],[ID DA PLANILHA]]</f>
        <v>906</v>
      </c>
      <c r="C906" s="293">
        <f>Tabela3[[#This Row],[ANO]]</f>
        <v>2023</v>
      </c>
      <c r="D906" s="293" t="str">
        <f>Tabela3[[#This Row],[SEI]]</f>
        <v>0083639-34.2023.8.16.6000</v>
      </c>
      <c r="E906" s="294" t="str">
        <f>Tabela3[[#This Row],[NOME DO Curso]]</f>
        <v>Webinar de Sustentabilidade - 2 live</v>
      </c>
      <c r="F906" s="294">
        <f>Tabela3[[#This Row],[NENHUMA CLASSIFICAÇÃO COPILOT]]</f>
        <v>0</v>
      </c>
      <c r="G906">
        <f>Tabela3[[#This Row],[Capacitação em Direitos Humanos, Gênero, Raça e Etnia; e em Depoimento Especial" - 0148945-13.2024.8.16.6000]]</f>
        <v>0</v>
      </c>
      <c r="H906">
        <f>Tabela3[[#This Row],[Justiça Restaurativa - 0148919-15.2024.8.16.6000]]</f>
        <v>0</v>
      </c>
      <c r="I906">
        <f>Tabela3[[#This Row],[Capacitação de Facilitadores 0148959-94.2024.8.16.6000]]</f>
        <v>0</v>
      </c>
      <c r="J906">
        <f>Tabela3[[#This Row],[Acessibilidade e Inclusão - 0148938-21.2024.8.16.6000]]</f>
        <v>0</v>
      </c>
      <c r="K906">
        <f>Tabela3[[#This Row],[Política de Prevenção e Enfrentamento do Assédio Moral, do Assédio Sexual e da Discriminação.0148908-83.2024.8.16.6000]]</f>
        <v>0</v>
      </c>
      <c r="L906">
        <f>Tabela3[[#This Row],[SOCIOAMBIENTAL]]</f>
        <v>0</v>
      </c>
      <c r="M906" t="str">
        <f>Tabela3[[#This Row],[SUSTENTABILIDADE
https://portal.tjpr.jus.br/portletforms/frm.do?idFormulario=7430
0017859-16.2024.8.16.6000]]</f>
        <v>sustentabilidade</v>
      </c>
      <c r="N906">
        <f>Tabela3[[#This Row],[CURSO PARA MAGISTRADOS]]</f>
        <v>0</v>
      </c>
      <c r="O906" t="str">
        <f>Tabela3[[#This Row],[LIVRO DE REGISTRO]]</f>
        <v>1 - LISTA GERAL_2020 A ...</v>
      </c>
      <c r="P906">
        <f>Tabela3[[#This Row],[DATA DO ULTIMO REGISTRO]]</f>
        <v>45154</v>
      </c>
      <c r="Q906">
        <f>Tabela3[[#This Row],[REG DE INSTRUTORES2]]</f>
        <v>447</v>
      </c>
      <c r="R906">
        <f>Tabela3[[#This Row],[REGISTRO DE INSTRUTORES NO SEI]]</f>
        <v>0</v>
      </c>
      <c r="S906">
        <f>Tabela3[[#This Row],[2021]]</f>
        <v>0</v>
      </c>
      <c r="T906">
        <f>Tabela3[[#This Row],[2022]]</f>
        <v>0</v>
      </c>
      <c r="U906" t="e">
        <f>Tabela3[[#This Row],[2023]]</f>
        <v>#VALUE!</v>
      </c>
      <c r="V906">
        <f>Tabela3[[#This Row],[REGISTRO NO SEI/2024]]</f>
        <v>0</v>
      </c>
      <c r="W906">
        <f>Tabela3[[#This Row],[2024]]</f>
        <v>0</v>
      </c>
      <c r="X906">
        <f>Tabela3[[#This Row],[REGISTRO NO SEI/2025]]</f>
        <v>0</v>
      </c>
      <c r="Y906">
        <f>Tabela3[[#This Row],[TOTAL CERTIFICADOS EMITIDOS/2025]]</f>
        <v>0</v>
      </c>
      <c r="Z906">
        <f>Tabela3[[#This Row],[1º trim/2025]]</f>
        <v>0</v>
      </c>
      <c r="AA906">
        <f>Tabela3[[#This Row],[2º trim/2025]]</f>
        <v>0</v>
      </c>
      <c r="AB906">
        <f>Tabela3[[#This Row],[3º trim/2025]]</f>
        <v>0</v>
      </c>
      <c r="AC906">
        <f>Tabela3[[#This Row],[4º trim/2025]]</f>
        <v>0</v>
      </c>
    </row>
    <row r="907" spans="1:29" ht="30" x14ac:dyDescent="0.25">
      <c r="A907" s="293">
        <f>Tabela3[[#This Row],[MODALIDADE]]</f>
        <v>0</v>
      </c>
      <c r="B907" s="293">
        <f>Tabela3[[#This Row],[ID DA PLANILHA]]</f>
        <v>907</v>
      </c>
      <c r="C907" s="293">
        <f>Tabela3[[#This Row],[ANO]]</f>
        <v>2023</v>
      </c>
      <c r="D907" s="293" t="str">
        <f>Tabela3[[#This Row],[SEI]]</f>
        <v>0085283-12.2023.8.16.6000</v>
      </c>
      <c r="E907" s="294" t="str">
        <f>Tabela3[[#This Row],[NOME DO Curso]]</f>
        <v>Assessores de Comunicação do Sistemas de Justiça (CONBRASCOM)" e no "XXI Prêmio Nacional de Comunicação e Justiça</v>
      </c>
      <c r="F907" s="294">
        <f>Tabela3[[#This Row],[NENHUMA CLASSIFICAÇÃO COPILOT]]</f>
        <v>0</v>
      </c>
      <c r="G907">
        <f>Tabela3[[#This Row],[Capacitação em Direitos Humanos, Gênero, Raça e Etnia; e em Depoimento Especial" - 0148945-13.2024.8.16.6000]]</f>
        <v>0</v>
      </c>
      <c r="H907">
        <f>Tabela3[[#This Row],[Justiça Restaurativa - 0148919-15.2024.8.16.6000]]</f>
        <v>0</v>
      </c>
      <c r="I907">
        <f>Tabela3[[#This Row],[Capacitação de Facilitadores 0148959-94.2024.8.16.6000]]</f>
        <v>0</v>
      </c>
      <c r="J907">
        <f>Tabela3[[#This Row],[Acessibilidade e Inclusão - 0148938-21.2024.8.16.6000]]</f>
        <v>0</v>
      </c>
      <c r="K907">
        <f>Tabela3[[#This Row],[Política de Prevenção e Enfrentamento do Assédio Moral, do Assédio Sexual e da Discriminação.0148908-83.2024.8.16.6000]]</f>
        <v>0</v>
      </c>
      <c r="L907">
        <f>Tabela3[[#This Row],[SOCIOAMBIENTAL]]</f>
        <v>0</v>
      </c>
      <c r="M907">
        <f>Tabela3[[#This Row],[SUSTENTABILIDADE
https://portal.tjpr.jus.br/portletforms/frm.do?idFormulario=7430
0017859-16.2024.8.16.6000]]</f>
        <v>0</v>
      </c>
      <c r="N907">
        <f>Tabela3[[#This Row],[CURSO PARA MAGISTRADOS]]</f>
        <v>0</v>
      </c>
      <c r="O907">
        <f>Tabela3[[#This Row],[LIVRO DE REGISTRO]]</f>
        <v>0</v>
      </c>
      <c r="P907">
        <f>Tabela3[[#This Row],[DATA DO ULTIMO REGISTRO]]</f>
        <v>0</v>
      </c>
      <c r="Q907">
        <f>Tabela3[[#This Row],[REG DE INSTRUTORES2]]</f>
        <v>0</v>
      </c>
      <c r="R907">
        <f>Tabela3[[#This Row],[REGISTRO DE INSTRUTORES NO SEI]]</f>
        <v>0</v>
      </c>
      <c r="S907">
        <f>Tabela3[[#This Row],[2021]]</f>
        <v>0</v>
      </c>
      <c r="T907">
        <f>Tabela3[[#This Row],[2022]]</f>
        <v>0</v>
      </c>
      <c r="U907" t="e">
        <f>Tabela3[[#This Row],[2023]]</f>
        <v>#VALUE!</v>
      </c>
      <c r="V907">
        <f>Tabela3[[#This Row],[REGISTRO NO SEI/2024]]</f>
        <v>0</v>
      </c>
      <c r="W907">
        <f>Tabela3[[#This Row],[2024]]</f>
        <v>0</v>
      </c>
      <c r="X907">
        <f>Tabela3[[#This Row],[REGISTRO NO SEI/2025]]</f>
        <v>0</v>
      </c>
      <c r="Y907">
        <f>Tabela3[[#This Row],[TOTAL CERTIFICADOS EMITIDOS/2025]]</f>
        <v>0</v>
      </c>
      <c r="Z907">
        <f>Tabela3[[#This Row],[1º trim/2025]]</f>
        <v>0</v>
      </c>
      <c r="AA907">
        <f>Tabela3[[#This Row],[2º trim/2025]]</f>
        <v>0</v>
      </c>
      <c r="AB907">
        <f>Tabela3[[#This Row],[3º trim/2025]]</f>
        <v>0</v>
      </c>
      <c r="AC907">
        <f>Tabela3[[#This Row],[4º trim/2025]]</f>
        <v>0</v>
      </c>
    </row>
    <row r="908" spans="1:29" ht="30" x14ac:dyDescent="0.25">
      <c r="A908" s="293">
        <f>Tabela3[[#This Row],[MODALIDADE]]</f>
        <v>0</v>
      </c>
      <c r="B908" s="293">
        <f>Tabela3[[#This Row],[ID DA PLANILHA]]</f>
        <v>908</v>
      </c>
      <c r="C908" s="293">
        <f>Tabela3[[#This Row],[ANO]]</f>
        <v>2023</v>
      </c>
      <c r="D908" s="293" t="str">
        <f>Tabela3[[#This Row],[SEI]]</f>
        <v>0086764-10.2023.8.16.6000</v>
      </c>
      <c r="E908" s="294" t="str">
        <f>Tabela3[[#This Row],[NOME DO Curso]]</f>
        <v>13º Encontro Nacional de Preparação Online para Pretendentes à Adoção - 1 pré-encontro</v>
      </c>
      <c r="F908" s="294">
        <f>Tabela3[[#This Row],[NENHUMA CLASSIFICAÇÃO COPILOT]]</f>
        <v>0</v>
      </c>
      <c r="G908">
        <f>Tabela3[[#This Row],[Capacitação em Direitos Humanos, Gênero, Raça e Etnia; e em Depoimento Especial" - 0148945-13.2024.8.16.6000]]</f>
        <v>0</v>
      </c>
      <c r="H908">
        <f>Tabela3[[#This Row],[Justiça Restaurativa - 0148919-15.2024.8.16.6000]]</f>
        <v>0</v>
      </c>
      <c r="I908">
        <f>Tabela3[[#This Row],[Capacitação de Facilitadores 0148959-94.2024.8.16.6000]]</f>
        <v>0</v>
      </c>
      <c r="J908">
        <f>Tabela3[[#This Row],[Acessibilidade e Inclusão - 0148938-21.2024.8.16.6000]]</f>
        <v>0</v>
      </c>
      <c r="K908">
        <f>Tabela3[[#This Row],[Política de Prevenção e Enfrentamento do Assédio Moral, do Assédio Sexual e da Discriminação.0148908-83.2024.8.16.6000]]</f>
        <v>0</v>
      </c>
      <c r="L908">
        <f>Tabela3[[#This Row],[SOCIOAMBIENTAL]]</f>
        <v>0</v>
      </c>
      <c r="M908">
        <f>Tabela3[[#This Row],[SUSTENTABILIDADE
https://portal.tjpr.jus.br/portletforms/frm.do?idFormulario=7430
0017859-16.2024.8.16.6000]]</f>
        <v>0</v>
      </c>
      <c r="N908">
        <f>Tabela3[[#This Row],[CURSO PARA MAGISTRADOS]]</f>
        <v>0</v>
      </c>
      <c r="O908" t="str">
        <f>Tabela3[[#This Row],[LIVRO DE REGISTRO]]</f>
        <v>1 - LISTA GERAL_2020 A ...</v>
      </c>
      <c r="P908">
        <f>Tabela3[[#This Row],[DATA DO ULTIMO REGISTRO]]</f>
        <v>45264</v>
      </c>
      <c r="Q908">
        <f>Tabela3[[#This Row],[REG DE INSTRUTORES2]]</f>
        <v>0</v>
      </c>
      <c r="R908">
        <f>Tabela3[[#This Row],[REGISTRO DE INSTRUTORES NO SEI]]</f>
        <v>0</v>
      </c>
      <c r="S908">
        <f>Tabela3[[#This Row],[2021]]</f>
        <v>0</v>
      </c>
      <c r="T908">
        <f>Tabela3[[#This Row],[2022]]</f>
        <v>0</v>
      </c>
      <c r="U908" t="e">
        <f>Tabela3[[#This Row],[2023]]</f>
        <v>#VALUE!</v>
      </c>
      <c r="V908">
        <f>Tabela3[[#This Row],[REGISTRO NO SEI/2024]]</f>
        <v>0</v>
      </c>
      <c r="W908">
        <f>Tabela3[[#This Row],[2024]]</f>
        <v>0</v>
      </c>
      <c r="X908">
        <f>Tabela3[[#This Row],[REGISTRO NO SEI/2025]]</f>
        <v>0</v>
      </c>
      <c r="Y908">
        <f>Tabela3[[#This Row],[TOTAL CERTIFICADOS EMITIDOS/2025]]</f>
        <v>0</v>
      </c>
      <c r="Z908">
        <f>Tabela3[[#This Row],[1º trim/2025]]</f>
        <v>0</v>
      </c>
      <c r="AA908">
        <f>Tabela3[[#This Row],[2º trim/2025]]</f>
        <v>0</v>
      </c>
      <c r="AB908">
        <f>Tabela3[[#This Row],[3º trim/2025]]</f>
        <v>0</v>
      </c>
      <c r="AC908">
        <f>Tabela3[[#This Row],[4º trim/2025]]</f>
        <v>0</v>
      </c>
    </row>
    <row r="909" spans="1:29" ht="30" x14ac:dyDescent="0.25">
      <c r="A909" s="293">
        <f>Tabela3[[#This Row],[MODALIDADE]]</f>
        <v>0</v>
      </c>
      <c r="B909" s="293">
        <f>Tabela3[[#This Row],[ID DA PLANILHA]]</f>
        <v>909</v>
      </c>
      <c r="C909" s="293">
        <f>Tabela3[[#This Row],[ANO]]</f>
        <v>2023</v>
      </c>
      <c r="D909" s="293" t="str">
        <f>Tabela3[[#This Row],[SEI]]</f>
        <v>0086764-10.2023.8.16.6000</v>
      </c>
      <c r="E909" s="294" t="str">
        <f>Tabela3[[#This Row],[NOME DO Curso]]</f>
        <v>13º Encontro Nacional de Preparação Online para Pretendentes à Adoção - 2 pré-encontro</v>
      </c>
      <c r="F909" s="294">
        <f>Tabela3[[#This Row],[NENHUMA CLASSIFICAÇÃO COPILOT]]</f>
        <v>0</v>
      </c>
      <c r="G909">
        <f>Tabela3[[#This Row],[Capacitação em Direitos Humanos, Gênero, Raça e Etnia; e em Depoimento Especial" - 0148945-13.2024.8.16.6000]]</f>
        <v>0</v>
      </c>
      <c r="H909">
        <f>Tabela3[[#This Row],[Justiça Restaurativa - 0148919-15.2024.8.16.6000]]</f>
        <v>0</v>
      </c>
      <c r="I909">
        <f>Tabela3[[#This Row],[Capacitação de Facilitadores 0148959-94.2024.8.16.6000]]</f>
        <v>0</v>
      </c>
      <c r="J909">
        <f>Tabela3[[#This Row],[Acessibilidade e Inclusão - 0148938-21.2024.8.16.6000]]</f>
        <v>0</v>
      </c>
      <c r="K909">
        <f>Tabela3[[#This Row],[Política de Prevenção e Enfrentamento do Assédio Moral, do Assédio Sexual e da Discriminação.0148908-83.2024.8.16.6000]]</f>
        <v>0</v>
      </c>
      <c r="L909">
        <f>Tabela3[[#This Row],[SOCIOAMBIENTAL]]</f>
        <v>0</v>
      </c>
      <c r="M909">
        <f>Tabela3[[#This Row],[SUSTENTABILIDADE
https://portal.tjpr.jus.br/portletforms/frm.do?idFormulario=7430
0017859-16.2024.8.16.6000]]</f>
        <v>0</v>
      </c>
      <c r="N909">
        <f>Tabela3[[#This Row],[CURSO PARA MAGISTRADOS]]</f>
        <v>0</v>
      </c>
      <c r="O909" t="str">
        <f>Tabela3[[#This Row],[LIVRO DE REGISTRO]]</f>
        <v>1 - LISTA GERAL_2020 A ...</v>
      </c>
      <c r="P909">
        <f>Tabela3[[#This Row],[DATA DO ULTIMO REGISTRO]]</f>
        <v>45369</v>
      </c>
      <c r="Q909">
        <f>Tabela3[[#This Row],[REG DE INSTRUTORES2]]</f>
        <v>0</v>
      </c>
      <c r="R909">
        <f>Tabela3[[#This Row],[REGISTRO DE INSTRUTORES NO SEI]]</f>
        <v>0</v>
      </c>
      <c r="S909">
        <f>Tabela3[[#This Row],[2021]]</f>
        <v>0</v>
      </c>
      <c r="T909">
        <f>Tabela3[[#This Row],[2022]]</f>
        <v>293</v>
      </c>
      <c r="U909" t="e">
        <f>Tabela3[[#This Row],[2023]]</f>
        <v>#VALUE!</v>
      </c>
      <c r="V909">
        <f>Tabela3[[#This Row],[REGISTRO NO SEI/2024]]</f>
        <v>0</v>
      </c>
      <c r="W909">
        <f>Tabela3[[#This Row],[2024]]</f>
        <v>293</v>
      </c>
      <c r="X909">
        <f>Tabela3[[#This Row],[REGISTRO NO SEI/2025]]</f>
        <v>0</v>
      </c>
      <c r="Y909">
        <f>Tabela3[[#This Row],[TOTAL CERTIFICADOS EMITIDOS/2025]]</f>
        <v>0</v>
      </c>
      <c r="Z909">
        <f>Tabela3[[#This Row],[1º trim/2025]]</f>
        <v>0</v>
      </c>
      <c r="AA909">
        <f>Tabela3[[#This Row],[2º trim/2025]]</f>
        <v>0</v>
      </c>
      <c r="AB909">
        <f>Tabela3[[#This Row],[3º trim/2025]]</f>
        <v>0</v>
      </c>
      <c r="AC909">
        <f>Tabela3[[#This Row],[4º trim/2025]]</f>
        <v>0</v>
      </c>
    </row>
    <row r="910" spans="1:29" x14ac:dyDescent="0.25">
      <c r="A910" s="293">
        <f>Tabela3[[#This Row],[MODALIDADE]]</f>
        <v>0</v>
      </c>
      <c r="B910" s="293">
        <f>Tabela3[[#This Row],[ID DA PLANILHA]]</f>
        <v>910</v>
      </c>
      <c r="C910" s="293">
        <f>Tabela3[[#This Row],[ANO]]</f>
        <v>2023</v>
      </c>
      <c r="D910" s="293" t="str">
        <f>Tabela3[[#This Row],[SEI]]</f>
        <v>0086764-10.2023.8.16.6000</v>
      </c>
      <c r="E910" s="294" t="str">
        <f>Tabela3[[#This Row],[NOME DO Curso]]</f>
        <v>13º Encontro Nacional de Preparação Online para Pretendentes à Adoção.</v>
      </c>
      <c r="F910" s="294">
        <f>Tabela3[[#This Row],[NENHUMA CLASSIFICAÇÃO COPILOT]]</f>
        <v>0</v>
      </c>
      <c r="G910">
        <f>Tabela3[[#This Row],[Capacitação em Direitos Humanos, Gênero, Raça e Etnia; e em Depoimento Especial" - 0148945-13.2024.8.16.6000]]</f>
        <v>0</v>
      </c>
      <c r="H910">
        <f>Tabela3[[#This Row],[Justiça Restaurativa - 0148919-15.2024.8.16.6000]]</f>
        <v>0</v>
      </c>
      <c r="I910">
        <f>Tabela3[[#This Row],[Capacitação de Facilitadores 0148959-94.2024.8.16.6000]]</f>
        <v>0</v>
      </c>
      <c r="J910">
        <f>Tabela3[[#This Row],[Acessibilidade e Inclusão - 0148938-21.2024.8.16.6000]]</f>
        <v>0</v>
      </c>
      <c r="K910">
        <f>Tabela3[[#This Row],[Política de Prevenção e Enfrentamento do Assédio Moral, do Assédio Sexual e da Discriminação.0148908-83.2024.8.16.6000]]</f>
        <v>0</v>
      </c>
      <c r="L910">
        <f>Tabela3[[#This Row],[SOCIOAMBIENTAL]]</f>
        <v>0</v>
      </c>
      <c r="M910">
        <f>Tabela3[[#This Row],[SUSTENTABILIDADE
https://portal.tjpr.jus.br/portletforms/frm.do?idFormulario=7430
0017859-16.2024.8.16.6000]]</f>
        <v>0</v>
      </c>
      <c r="N910">
        <f>Tabela3[[#This Row],[CURSO PARA MAGISTRADOS]]</f>
        <v>0</v>
      </c>
      <c r="O910" t="str">
        <f>Tabela3[[#This Row],[LIVRO DE REGISTRO]]</f>
        <v>1 - LISTA GERAL_2020 A ...</v>
      </c>
      <c r="P910">
        <f>Tabela3[[#This Row],[DATA DO ULTIMO REGISTRO]]</f>
        <v>45741</v>
      </c>
      <c r="Q910">
        <f>Tabela3[[#This Row],[REG DE INSTRUTORES2]]</f>
        <v>0</v>
      </c>
      <c r="R910">
        <f>Tabela3[[#This Row],[REGISTRO DE INSTRUTORES NO SEI]]</f>
        <v>0</v>
      </c>
      <c r="S910">
        <f>Tabela3[[#This Row],[2021]]</f>
        <v>0</v>
      </c>
      <c r="T910">
        <f>Tabela3[[#This Row],[2022]]</f>
        <v>0</v>
      </c>
      <c r="U910" t="e">
        <f>Tabela3[[#This Row],[2023]]</f>
        <v>#VALUE!</v>
      </c>
      <c r="V910">
        <f>Tabela3[[#This Row],[REGISTRO NO SEI/2024]]</f>
        <v>0</v>
      </c>
      <c r="W910">
        <f>Tabela3[[#This Row],[2024]]</f>
        <v>0</v>
      </c>
      <c r="X910">
        <f>Tabela3[[#This Row],[REGISTRO NO SEI/2025]]</f>
        <v>0</v>
      </c>
      <c r="Y910">
        <f>Tabela3[[#This Row],[TOTAL CERTIFICADOS EMITIDOS/2025]]</f>
        <v>3</v>
      </c>
      <c r="Z910">
        <f>Tabela3[[#This Row],[1º trim/2025]]</f>
        <v>3</v>
      </c>
      <c r="AA910">
        <f>Tabela3[[#This Row],[2º trim/2025]]</f>
        <v>0</v>
      </c>
      <c r="AB910">
        <f>Tabela3[[#This Row],[3º trim/2025]]</f>
        <v>0</v>
      </c>
      <c r="AC910">
        <f>Tabela3[[#This Row],[4º trim/2025]]</f>
        <v>0</v>
      </c>
    </row>
    <row r="911" spans="1:29" x14ac:dyDescent="0.25">
      <c r="A911" s="293">
        <f>Tabela3[[#This Row],[MODALIDADE]]</f>
        <v>0</v>
      </c>
      <c r="B911" s="293">
        <f>Tabela3[[#This Row],[ID DA PLANILHA]]</f>
        <v>911</v>
      </c>
      <c r="C911" s="293">
        <f>Tabela3[[#This Row],[ANO]]</f>
        <v>2023</v>
      </c>
      <c r="D911" s="293" t="str">
        <f>Tabela3[[#This Row],[SEI]]</f>
        <v>0087076-83.2023.8.16.6000</v>
      </c>
      <c r="E911" s="294" t="str">
        <f>Tabela3[[#This Row],[NOME DO Curso]]</f>
        <v>VII Congresso Brasileiro de Gestão Tributária na Administração Pública</v>
      </c>
      <c r="F911" s="294">
        <f>Tabela3[[#This Row],[NENHUMA CLASSIFICAÇÃO COPILOT]]</f>
        <v>0</v>
      </c>
      <c r="G911">
        <f>Tabela3[[#This Row],[Capacitação em Direitos Humanos, Gênero, Raça e Etnia; e em Depoimento Especial" - 0148945-13.2024.8.16.6000]]</f>
        <v>0</v>
      </c>
      <c r="H911">
        <f>Tabela3[[#This Row],[Justiça Restaurativa - 0148919-15.2024.8.16.6000]]</f>
        <v>0</v>
      </c>
      <c r="I911">
        <f>Tabela3[[#This Row],[Capacitação de Facilitadores 0148959-94.2024.8.16.6000]]</f>
        <v>0</v>
      </c>
      <c r="J911">
        <f>Tabela3[[#This Row],[Acessibilidade e Inclusão - 0148938-21.2024.8.16.6000]]</f>
        <v>0</v>
      </c>
      <c r="K911">
        <f>Tabela3[[#This Row],[Política de Prevenção e Enfrentamento do Assédio Moral, do Assédio Sexual e da Discriminação.0148908-83.2024.8.16.6000]]</f>
        <v>0</v>
      </c>
      <c r="L911">
        <f>Tabela3[[#This Row],[SOCIOAMBIENTAL]]</f>
        <v>0</v>
      </c>
      <c r="M911">
        <f>Tabela3[[#This Row],[SUSTENTABILIDADE
https://portal.tjpr.jus.br/portletforms/frm.do?idFormulario=7430
0017859-16.2024.8.16.6000]]</f>
        <v>0</v>
      </c>
      <c r="N911">
        <f>Tabela3[[#This Row],[CURSO PARA MAGISTRADOS]]</f>
        <v>0</v>
      </c>
      <c r="O911">
        <f>Tabela3[[#This Row],[LIVRO DE REGISTRO]]</f>
        <v>0</v>
      </c>
      <c r="P911">
        <f>Tabela3[[#This Row],[DATA DO ULTIMO REGISTRO]]</f>
        <v>45264</v>
      </c>
      <c r="Q911">
        <f>Tabela3[[#This Row],[REG DE INSTRUTORES2]]</f>
        <v>0</v>
      </c>
      <c r="R911">
        <f>Tabela3[[#This Row],[REGISTRO DE INSTRUTORES NO SEI]]</f>
        <v>0</v>
      </c>
      <c r="S911">
        <f>Tabela3[[#This Row],[2021]]</f>
        <v>0</v>
      </c>
      <c r="T911">
        <f>Tabela3[[#This Row],[2022]]</f>
        <v>0</v>
      </c>
      <c r="U911" t="e">
        <f>Tabela3[[#This Row],[2023]]</f>
        <v>#VALUE!</v>
      </c>
      <c r="V911">
        <f>Tabela3[[#This Row],[REGISTRO NO SEI/2024]]</f>
        <v>0</v>
      </c>
      <c r="W911">
        <f>Tabela3[[#This Row],[2024]]</f>
        <v>0</v>
      </c>
      <c r="X911">
        <f>Tabela3[[#This Row],[REGISTRO NO SEI/2025]]</f>
        <v>0</v>
      </c>
      <c r="Y911">
        <f>Tabela3[[#This Row],[TOTAL CERTIFICADOS EMITIDOS/2025]]</f>
        <v>0</v>
      </c>
      <c r="Z911">
        <f>Tabela3[[#This Row],[1º trim/2025]]</f>
        <v>0</v>
      </c>
      <c r="AA911">
        <f>Tabela3[[#This Row],[2º trim/2025]]</f>
        <v>0</v>
      </c>
      <c r="AB911">
        <f>Tabela3[[#This Row],[3º trim/2025]]</f>
        <v>0</v>
      </c>
      <c r="AC911">
        <f>Tabela3[[#This Row],[4º trim/2025]]</f>
        <v>0</v>
      </c>
    </row>
    <row r="912" spans="1:29" ht="30" x14ac:dyDescent="0.25">
      <c r="A912" s="293">
        <f>Tabela3[[#This Row],[MODALIDADE]]</f>
        <v>0</v>
      </c>
      <c r="B912" s="293">
        <f>Tabela3[[#This Row],[ID DA PLANILHA]]</f>
        <v>912</v>
      </c>
      <c r="C912" s="293">
        <f>Tabela3[[#This Row],[ANO]]</f>
        <v>2023</v>
      </c>
      <c r="D912" s="293" t="str">
        <f>Tabela3[[#This Row],[SEI]]</f>
        <v>0089175-60.2022.8.16.6000</v>
      </c>
      <c r="E912" s="294" t="str">
        <f>Tabela3[[#This Row],[NOME DO Curso]]</f>
        <v>Inovações da Lei 14.133/2021 e do Decreto Estadual 10.086/2022 – Aspectos práticos e jurídicos</v>
      </c>
      <c r="F912" s="294">
        <f>Tabela3[[#This Row],[NENHUMA CLASSIFICAÇÃO COPILOT]]</f>
        <v>0</v>
      </c>
      <c r="G912">
        <f>Tabela3[[#This Row],[Capacitação em Direitos Humanos, Gênero, Raça e Etnia; e em Depoimento Especial" - 0148945-13.2024.8.16.6000]]</f>
        <v>0</v>
      </c>
      <c r="H912">
        <f>Tabela3[[#This Row],[Justiça Restaurativa - 0148919-15.2024.8.16.6000]]</f>
        <v>0</v>
      </c>
      <c r="I912">
        <f>Tabela3[[#This Row],[Capacitação de Facilitadores 0148959-94.2024.8.16.6000]]</f>
        <v>0</v>
      </c>
      <c r="J912">
        <f>Tabela3[[#This Row],[Acessibilidade e Inclusão - 0148938-21.2024.8.16.6000]]</f>
        <v>0</v>
      </c>
      <c r="K912">
        <f>Tabela3[[#This Row],[Política de Prevenção e Enfrentamento do Assédio Moral, do Assédio Sexual e da Discriminação.0148908-83.2024.8.16.6000]]</f>
        <v>0</v>
      </c>
      <c r="L912">
        <f>Tabela3[[#This Row],[SOCIOAMBIENTAL]]</f>
        <v>0</v>
      </c>
      <c r="M912">
        <f>Tabela3[[#This Row],[SUSTENTABILIDADE
https://portal.tjpr.jus.br/portletforms/frm.do?idFormulario=7430
0017859-16.2024.8.16.6000]]</f>
        <v>0</v>
      </c>
      <c r="N912">
        <f>Tabela3[[#This Row],[CURSO PARA MAGISTRADOS]]</f>
        <v>0</v>
      </c>
      <c r="O912" t="str">
        <f>Tabela3[[#This Row],[LIVRO DE REGISTRO]]</f>
        <v>2 - IN COMPANY</v>
      </c>
      <c r="P912">
        <f>Tabela3[[#This Row],[DATA DO ULTIMO REGISTRO]]</f>
        <v>45035</v>
      </c>
      <c r="Q912">
        <f>Tabela3[[#This Row],[REG DE INSTRUTORES2]]</f>
        <v>0</v>
      </c>
      <c r="R912">
        <f>Tabela3[[#This Row],[REGISTRO DE INSTRUTORES NO SEI]]</f>
        <v>0</v>
      </c>
      <c r="S912">
        <f>Tabela3[[#This Row],[2021]]</f>
        <v>0</v>
      </c>
      <c r="T912">
        <f>Tabela3[[#This Row],[2022]]</f>
        <v>0</v>
      </c>
      <c r="U912" t="e">
        <f>Tabela3[[#This Row],[2023]]</f>
        <v>#VALUE!</v>
      </c>
      <c r="V912">
        <f>Tabela3[[#This Row],[REGISTRO NO SEI/2024]]</f>
        <v>0</v>
      </c>
      <c r="W912">
        <f>Tabela3[[#This Row],[2024]]</f>
        <v>0</v>
      </c>
      <c r="X912">
        <f>Tabela3[[#This Row],[REGISTRO NO SEI/2025]]</f>
        <v>0</v>
      </c>
      <c r="Y912">
        <f>Tabela3[[#This Row],[TOTAL CERTIFICADOS EMITIDOS/2025]]</f>
        <v>0</v>
      </c>
      <c r="Z912">
        <f>Tabela3[[#This Row],[1º trim/2025]]</f>
        <v>0</v>
      </c>
      <c r="AA912">
        <f>Tabela3[[#This Row],[2º trim/2025]]</f>
        <v>0</v>
      </c>
      <c r="AB912">
        <f>Tabela3[[#This Row],[3º trim/2025]]</f>
        <v>0</v>
      </c>
      <c r="AC912">
        <f>Tabela3[[#This Row],[4º trim/2025]]</f>
        <v>0</v>
      </c>
    </row>
    <row r="913" spans="1:29" x14ac:dyDescent="0.25">
      <c r="A913" s="293">
        <f>Tabela3[[#This Row],[MODALIDADE]]</f>
        <v>0</v>
      </c>
      <c r="B913" s="293">
        <f>Tabela3[[#This Row],[ID DA PLANILHA]]</f>
        <v>913</v>
      </c>
      <c r="C913" s="293">
        <f>Tabela3[[#This Row],[ANO]]</f>
        <v>2023</v>
      </c>
      <c r="D913" s="293" t="str">
        <f>Tabela3[[#This Row],[SEI]]</f>
        <v>0091818-54.2023.8.16.6000</v>
      </c>
      <c r="E913" s="294" t="str">
        <f>Tabela3[[#This Row],[NOME DO Curso]]</f>
        <v>A Reflexologia das Emoções: Ferramenta de Cura no Pilates</v>
      </c>
      <c r="F913" s="294">
        <f>Tabela3[[#This Row],[NENHUMA CLASSIFICAÇÃO COPILOT]]</f>
        <v>0</v>
      </c>
      <c r="G913">
        <f>Tabela3[[#This Row],[Capacitação em Direitos Humanos, Gênero, Raça e Etnia; e em Depoimento Especial" - 0148945-13.2024.8.16.6000]]</f>
        <v>0</v>
      </c>
      <c r="H913">
        <f>Tabela3[[#This Row],[Justiça Restaurativa - 0148919-15.2024.8.16.6000]]</f>
        <v>0</v>
      </c>
      <c r="I913">
        <f>Tabela3[[#This Row],[Capacitação de Facilitadores 0148959-94.2024.8.16.6000]]</f>
        <v>0</v>
      </c>
      <c r="J913">
        <f>Tabela3[[#This Row],[Acessibilidade e Inclusão - 0148938-21.2024.8.16.6000]]</f>
        <v>0</v>
      </c>
      <c r="K913">
        <f>Tabela3[[#This Row],[Política de Prevenção e Enfrentamento do Assédio Moral, do Assédio Sexual e da Discriminação.0148908-83.2024.8.16.6000]]</f>
        <v>0</v>
      </c>
      <c r="L913">
        <f>Tabela3[[#This Row],[SOCIOAMBIENTAL]]</f>
        <v>0</v>
      </c>
      <c r="M913">
        <f>Tabela3[[#This Row],[SUSTENTABILIDADE
https://portal.tjpr.jus.br/portletforms/frm.do?idFormulario=7430
0017859-16.2024.8.16.6000]]</f>
        <v>0</v>
      </c>
      <c r="N913">
        <f>Tabela3[[#This Row],[CURSO PARA MAGISTRADOS]]</f>
        <v>0</v>
      </c>
      <c r="O913">
        <f>Tabela3[[#This Row],[LIVRO DE REGISTRO]]</f>
        <v>0</v>
      </c>
      <c r="P913">
        <f>Tabela3[[#This Row],[DATA DO ULTIMO REGISTRO]]</f>
        <v>0</v>
      </c>
      <c r="Q913">
        <f>Tabela3[[#This Row],[REG DE INSTRUTORES2]]</f>
        <v>0</v>
      </c>
      <c r="R913">
        <f>Tabela3[[#This Row],[REGISTRO DE INSTRUTORES NO SEI]]</f>
        <v>0</v>
      </c>
      <c r="S913">
        <f>Tabela3[[#This Row],[2021]]</f>
        <v>0</v>
      </c>
      <c r="T913">
        <f>Tabela3[[#This Row],[2022]]</f>
        <v>0</v>
      </c>
      <c r="U913" t="e">
        <f>Tabela3[[#This Row],[2023]]</f>
        <v>#VALUE!</v>
      </c>
      <c r="V913">
        <f>Tabela3[[#This Row],[REGISTRO NO SEI/2024]]</f>
        <v>0</v>
      </c>
      <c r="W913">
        <f>Tabela3[[#This Row],[2024]]</f>
        <v>0</v>
      </c>
      <c r="X913">
        <f>Tabela3[[#This Row],[REGISTRO NO SEI/2025]]</f>
        <v>0</v>
      </c>
      <c r="Y913">
        <f>Tabela3[[#This Row],[TOTAL CERTIFICADOS EMITIDOS/2025]]</f>
        <v>0</v>
      </c>
      <c r="Z913">
        <f>Tabela3[[#This Row],[1º trim/2025]]</f>
        <v>0</v>
      </c>
      <c r="AA913">
        <f>Tabela3[[#This Row],[2º trim/2025]]</f>
        <v>0</v>
      </c>
      <c r="AB913">
        <f>Tabela3[[#This Row],[3º trim/2025]]</f>
        <v>0</v>
      </c>
      <c r="AC913">
        <f>Tabela3[[#This Row],[4º trim/2025]]</f>
        <v>0</v>
      </c>
    </row>
    <row r="914" spans="1:29" x14ac:dyDescent="0.25">
      <c r="A914" s="293">
        <f>Tabela3[[#This Row],[MODALIDADE]]</f>
        <v>0</v>
      </c>
      <c r="B914" s="293">
        <f>Tabela3[[#This Row],[ID DA PLANILHA]]</f>
        <v>914</v>
      </c>
      <c r="C914" s="293">
        <f>Tabela3[[#This Row],[ANO]]</f>
        <v>2023</v>
      </c>
      <c r="D914" s="293" t="str">
        <f>Tabela3[[#This Row],[SEI]]</f>
        <v>0092870-85.2023.8.16.6000</v>
      </c>
      <c r="E914" s="294" t="str">
        <f>Tabela3[[#This Row],[NOME DO Curso]]</f>
        <v>Conversando com a ansiedade", com data para o dia 22 de setembro, às 10h.</v>
      </c>
      <c r="F914" s="294">
        <f>Tabela3[[#This Row],[NENHUMA CLASSIFICAÇÃO COPILOT]]</f>
        <v>0</v>
      </c>
      <c r="G914">
        <f>Tabela3[[#This Row],[Capacitação em Direitos Humanos, Gênero, Raça e Etnia; e em Depoimento Especial" - 0148945-13.2024.8.16.6000]]</f>
        <v>0</v>
      </c>
      <c r="H914">
        <f>Tabela3[[#This Row],[Justiça Restaurativa - 0148919-15.2024.8.16.6000]]</f>
        <v>0</v>
      </c>
      <c r="I914">
        <f>Tabela3[[#This Row],[Capacitação de Facilitadores 0148959-94.2024.8.16.6000]]</f>
        <v>0</v>
      </c>
      <c r="J914">
        <f>Tabela3[[#This Row],[Acessibilidade e Inclusão - 0148938-21.2024.8.16.6000]]</f>
        <v>0</v>
      </c>
      <c r="K914">
        <f>Tabela3[[#This Row],[Política de Prevenção e Enfrentamento do Assédio Moral, do Assédio Sexual e da Discriminação.0148908-83.2024.8.16.6000]]</f>
        <v>0</v>
      </c>
      <c r="L914">
        <f>Tabela3[[#This Row],[SOCIOAMBIENTAL]]</f>
        <v>0</v>
      </c>
      <c r="M914">
        <f>Tabela3[[#This Row],[SUSTENTABILIDADE
https://portal.tjpr.jus.br/portletforms/frm.do?idFormulario=7430
0017859-16.2024.8.16.6000]]</f>
        <v>0</v>
      </c>
      <c r="N914">
        <f>Tabela3[[#This Row],[CURSO PARA MAGISTRADOS]]</f>
        <v>0</v>
      </c>
      <c r="O914">
        <f>Tabela3[[#This Row],[LIVRO DE REGISTRO]]</f>
        <v>0</v>
      </c>
      <c r="P914">
        <f>Tabela3[[#This Row],[DATA DO ULTIMO REGISTRO]]</f>
        <v>0</v>
      </c>
      <c r="Q914">
        <f>Tabela3[[#This Row],[REG DE INSTRUTORES2]]</f>
        <v>0</v>
      </c>
      <c r="R914">
        <f>Tabela3[[#This Row],[REGISTRO DE INSTRUTORES NO SEI]]</f>
        <v>0</v>
      </c>
      <c r="S914">
        <f>Tabela3[[#This Row],[2021]]</f>
        <v>0</v>
      </c>
      <c r="T914">
        <f>Tabela3[[#This Row],[2022]]</f>
        <v>0</v>
      </c>
      <c r="U914" t="e">
        <f>Tabela3[[#This Row],[2023]]</f>
        <v>#VALUE!</v>
      </c>
      <c r="V914">
        <f>Tabela3[[#This Row],[REGISTRO NO SEI/2024]]</f>
        <v>0</v>
      </c>
      <c r="W914">
        <f>Tabela3[[#This Row],[2024]]</f>
        <v>0</v>
      </c>
      <c r="X914">
        <f>Tabela3[[#This Row],[REGISTRO NO SEI/2025]]</f>
        <v>0</v>
      </c>
      <c r="Y914">
        <f>Tabela3[[#This Row],[TOTAL CERTIFICADOS EMITIDOS/2025]]</f>
        <v>0</v>
      </c>
      <c r="Z914">
        <f>Tabela3[[#This Row],[1º trim/2025]]</f>
        <v>0</v>
      </c>
      <c r="AA914">
        <f>Tabela3[[#This Row],[2º trim/2025]]</f>
        <v>0</v>
      </c>
      <c r="AB914">
        <f>Tabela3[[#This Row],[3º trim/2025]]</f>
        <v>0</v>
      </c>
      <c r="AC914">
        <f>Tabela3[[#This Row],[4º trim/2025]]</f>
        <v>0</v>
      </c>
    </row>
    <row r="915" spans="1:29" x14ac:dyDescent="0.25">
      <c r="A915" s="293">
        <f>Tabela3[[#This Row],[MODALIDADE]]</f>
        <v>0</v>
      </c>
      <c r="B915" s="293">
        <f>Tabela3[[#This Row],[ID DA PLANILHA]]</f>
        <v>915</v>
      </c>
      <c r="C915" s="293">
        <f>Tabela3[[#This Row],[ANO]]</f>
        <v>2023</v>
      </c>
      <c r="D915" s="293" t="str">
        <f>Tabela3[[#This Row],[SEI]]</f>
        <v>0092873-40.2023.8.16.6000</v>
      </c>
      <c r="E915" s="294" t="str">
        <f>Tabela3[[#This Row],[NOME DO Curso]]</f>
        <v>Saúde Mental do homem</v>
      </c>
      <c r="F915" s="294">
        <f>Tabela3[[#This Row],[NENHUMA CLASSIFICAÇÃO COPILOT]]</f>
        <v>0</v>
      </c>
      <c r="G915">
        <f>Tabela3[[#This Row],[Capacitação em Direitos Humanos, Gênero, Raça e Etnia; e em Depoimento Especial" - 0148945-13.2024.8.16.6000]]</f>
        <v>0</v>
      </c>
      <c r="H915">
        <f>Tabela3[[#This Row],[Justiça Restaurativa - 0148919-15.2024.8.16.6000]]</f>
        <v>0</v>
      </c>
      <c r="I915">
        <f>Tabela3[[#This Row],[Capacitação de Facilitadores 0148959-94.2024.8.16.6000]]</f>
        <v>0</v>
      </c>
      <c r="J915">
        <f>Tabela3[[#This Row],[Acessibilidade e Inclusão - 0148938-21.2024.8.16.6000]]</f>
        <v>0</v>
      </c>
      <c r="K915">
        <f>Tabela3[[#This Row],[Política de Prevenção e Enfrentamento do Assédio Moral, do Assédio Sexual e da Discriminação.0148908-83.2024.8.16.6000]]</f>
        <v>0</v>
      </c>
      <c r="L915">
        <f>Tabela3[[#This Row],[SOCIOAMBIENTAL]]</f>
        <v>0</v>
      </c>
      <c r="M915">
        <f>Tabela3[[#This Row],[SUSTENTABILIDADE
https://portal.tjpr.jus.br/portletforms/frm.do?idFormulario=7430
0017859-16.2024.8.16.6000]]</f>
        <v>0</v>
      </c>
      <c r="N915">
        <f>Tabela3[[#This Row],[CURSO PARA MAGISTRADOS]]</f>
        <v>0</v>
      </c>
      <c r="O915">
        <f>Tabela3[[#This Row],[LIVRO DE REGISTRO]]</f>
        <v>0</v>
      </c>
      <c r="P915">
        <f>Tabela3[[#This Row],[DATA DO ULTIMO REGISTRO]]</f>
        <v>0</v>
      </c>
      <c r="Q915">
        <f>Tabela3[[#This Row],[REG DE INSTRUTORES2]]</f>
        <v>0</v>
      </c>
      <c r="R915">
        <f>Tabela3[[#This Row],[REGISTRO DE INSTRUTORES NO SEI]]</f>
        <v>0</v>
      </c>
      <c r="S915">
        <f>Tabela3[[#This Row],[2021]]</f>
        <v>0</v>
      </c>
      <c r="T915">
        <f>Tabela3[[#This Row],[2022]]</f>
        <v>0</v>
      </c>
      <c r="U915" t="e">
        <f>Tabela3[[#This Row],[2023]]</f>
        <v>#VALUE!</v>
      </c>
      <c r="V915">
        <f>Tabela3[[#This Row],[REGISTRO NO SEI/2024]]</f>
        <v>0</v>
      </c>
      <c r="W915">
        <f>Tabela3[[#This Row],[2024]]</f>
        <v>0</v>
      </c>
      <c r="X915">
        <f>Tabela3[[#This Row],[REGISTRO NO SEI/2025]]</f>
        <v>0</v>
      </c>
      <c r="Y915">
        <f>Tabela3[[#This Row],[TOTAL CERTIFICADOS EMITIDOS/2025]]</f>
        <v>0</v>
      </c>
      <c r="Z915">
        <f>Tabela3[[#This Row],[1º trim/2025]]</f>
        <v>0</v>
      </c>
      <c r="AA915">
        <f>Tabela3[[#This Row],[2º trim/2025]]</f>
        <v>0</v>
      </c>
      <c r="AB915">
        <f>Tabela3[[#This Row],[3º trim/2025]]</f>
        <v>0</v>
      </c>
      <c r="AC915">
        <f>Tabela3[[#This Row],[4º trim/2025]]</f>
        <v>0</v>
      </c>
    </row>
    <row r="916" spans="1:29" ht="45" x14ac:dyDescent="0.25">
      <c r="A916" s="293">
        <f>Tabela3[[#This Row],[MODALIDADE]]</f>
        <v>0</v>
      </c>
      <c r="B916" s="293">
        <f>Tabela3[[#This Row],[ID DA PLANILHA]]</f>
        <v>916</v>
      </c>
      <c r="C916" s="293">
        <f>Tabela3[[#This Row],[ANO]]</f>
        <v>2023</v>
      </c>
      <c r="D916" s="293" t="str">
        <f>Tabela3[[#This Row],[SEI]]</f>
        <v>0092899-38.2023.8.16.6000</v>
      </c>
      <c r="E916" s="294" t="str">
        <f>Tabela3[[#This Row],[NOME DO Curso]]</f>
        <v>Relacionamento interpessoal no Trabalho", com data para o dia 24 de outubro, às 14h.Relacionamento interpessoal no Trabalho", com data para o dia 24 de outubro, às 14h.</v>
      </c>
      <c r="F916" s="294">
        <f>Tabela3[[#This Row],[NENHUMA CLASSIFICAÇÃO COPILOT]]</f>
        <v>0</v>
      </c>
      <c r="G916">
        <f>Tabela3[[#This Row],[Capacitação em Direitos Humanos, Gênero, Raça e Etnia; e em Depoimento Especial" - 0148945-13.2024.8.16.6000]]</f>
        <v>0</v>
      </c>
      <c r="H916">
        <f>Tabela3[[#This Row],[Justiça Restaurativa - 0148919-15.2024.8.16.6000]]</f>
        <v>0</v>
      </c>
      <c r="I916">
        <f>Tabela3[[#This Row],[Capacitação de Facilitadores 0148959-94.2024.8.16.6000]]</f>
        <v>0</v>
      </c>
      <c r="J916">
        <f>Tabela3[[#This Row],[Acessibilidade e Inclusão - 0148938-21.2024.8.16.6000]]</f>
        <v>0</v>
      </c>
      <c r="K916">
        <f>Tabela3[[#This Row],[Política de Prevenção e Enfrentamento do Assédio Moral, do Assédio Sexual e da Discriminação.0148908-83.2024.8.16.6000]]</f>
        <v>0</v>
      </c>
      <c r="L916">
        <f>Tabela3[[#This Row],[SOCIOAMBIENTAL]]</f>
        <v>0</v>
      </c>
      <c r="M916">
        <f>Tabela3[[#This Row],[SUSTENTABILIDADE
https://portal.tjpr.jus.br/portletforms/frm.do?idFormulario=7430
0017859-16.2024.8.16.6000]]</f>
        <v>0</v>
      </c>
      <c r="N916">
        <f>Tabela3[[#This Row],[CURSO PARA MAGISTRADOS]]</f>
        <v>0</v>
      </c>
      <c r="O916">
        <f>Tabela3[[#This Row],[LIVRO DE REGISTRO]]</f>
        <v>0</v>
      </c>
      <c r="P916">
        <f>Tabela3[[#This Row],[DATA DO ULTIMO REGISTRO]]</f>
        <v>0</v>
      </c>
      <c r="Q916">
        <f>Tabela3[[#This Row],[REG DE INSTRUTORES2]]</f>
        <v>0</v>
      </c>
      <c r="R916">
        <f>Tabela3[[#This Row],[REGISTRO DE INSTRUTORES NO SEI]]</f>
        <v>0</v>
      </c>
      <c r="S916">
        <f>Tabela3[[#This Row],[2021]]</f>
        <v>0</v>
      </c>
      <c r="T916">
        <f>Tabela3[[#This Row],[2022]]</f>
        <v>0</v>
      </c>
      <c r="U916" t="e">
        <f>Tabela3[[#This Row],[2023]]</f>
        <v>#VALUE!</v>
      </c>
      <c r="V916">
        <f>Tabela3[[#This Row],[REGISTRO NO SEI/2024]]</f>
        <v>0</v>
      </c>
      <c r="W916">
        <f>Tabela3[[#This Row],[2024]]</f>
        <v>0</v>
      </c>
      <c r="X916">
        <f>Tabela3[[#This Row],[REGISTRO NO SEI/2025]]</f>
        <v>0</v>
      </c>
      <c r="Y916">
        <f>Tabela3[[#This Row],[TOTAL CERTIFICADOS EMITIDOS/2025]]</f>
        <v>0</v>
      </c>
      <c r="Z916">
        <f>Tabela3[[#This Row],[1º trim/2025]]</f>
        <v>0</v>
      </c>
      <c r="AA916">
        <f>Tabela3[[#This Row],[2º trim/2025]]</f>
        <v>0</v>
      </c>
      <c r="AB916">
        <f>Tabela3[[#This Row],[3º trim/2025]]</f>
        <v>0</v>
      </c>
      <c r="AC916">
        <f>Tabela3[[#This Row],[4º trim/2025]]</f>
        <v>0</v>
      </c>
    </row>
    <row r="917" spans="1:29" x14ac:dyDescent="0.25">
      <c r="A917" s="293">
        <f>Tabela3[[#This Row],[MODALIDADE]]</f>
        <v>0</v>
      </c>
      <c r="B917" s="293">
        <f>Tabela3[[#This Row],[ID DA PLANILHA]]</f>
        <v>917</v>
      </c>
      <c r="C917" s="293">
        <f>Tabela3[[#This Row],[ANO]]</f>
        <v>2023</v>
      </c>
      <c r="D917" s="293" t="str">
        <f>Tabela3[[#This Row],[SEI]]</f>
        <v>0092945-27.2023.8.16.6000</v>
      </c>
      <c r="E917" s="294" t="str">
        <f>Tabela3[[#This Row],[NOME DO Curso]]</f>
        <v>Burnout: a síndrome do esgotamento profissional</v>
      </c>
      <c r="F917" s="294">
        <f>Tabela3[[#This Row],[NENHUMA CLASSIFICAÇÃO COPILOT]]</f>
        <v>0</v>
      </c>
      <c r="G917">
        <f>Tabela3[[#This Row],[Capacitação em Direitos Humanos, Gênero, Raça e Etnia; e em Depoimento Especial" - 0148945-13.2024.8.16.6000]]</f>
        <v>0</v>
      </c>
      <c r="H917">
        <f>Tabela3[[#This Row],[Justiça Restaurativa - 0148919-15.2024.8.16.6000]]</f>
        <v>0</v>
      </c>
      <c r="I917">
        <f>Tabela3[[#This Row],[Capacitação de Facilitadores 0148959-94.2024.8.16.6000]]</f>
        <v>0</v>
      </c>
      <c r="J917">
        <f>Tabela3[[#This Row],[Acessibilidade e Inclusão - 0148938-21.2024.8.16.6000]]</f>
        <v>0</v>
      </c>
      <c r="K917">
        <f>Tabela3[[#This Row],[Política de Prevenção e Enfrentamento do Assédio Moral, do Assédio Sexual e da Discriminação.0148908-83.2024.8.16.6000]]</f>
        <v>0</v>
      </c>
      <c r="L917">
        <f>Tabela3[[#This Row],[SOCIOAMBIENTAL]]</f>
        <v>0</v>
      </c>
      <c r="M917">
        <f>Tabela3[[#This Row],[SUSTENTABILIDADE
https://portal.tjpr.jus.br/portletforms/frm.do?idFormulario=7430
0017859-16.2024.8.16.6000]]</f>
        <v>0</v>
      </c>
      <c r="N917">
        <f>Tabela3[[#This Row],[CURSO PARA MAGISTRADOS]]</f>
        <v>0</v>
      </c>
      <c r="O917">
        <f>Tabela3[[#This Row],[LIVRO DE REGISTRO]]</f>
        <v>0</v>
      </c>
      <c r="P917">
        <f>Tabela3[[#This Row],[DATA DO ULTIMO REGISTRO]]</f>
        <v>0</v>
      </c>
      <c r="Q917">
        <f>Tabela3[[#This Row],[REG DE INSTRUTORES2]]</f>
        <v>0</v>
      </c>
      <c r="R917">
        <f>Tabela3[[#This Row],[REGISTRO DE INSTRUTORES NO SEI]]</f>
        <v>0</v>
      </c>
      <c r="S917">
        <f>Tabela3[[#This Row],[2021]]</f>
        <v>0</v>
      </c>
      <c r="T917">
        <f>Tabela3[[#This Row],[2022]]</f>
        <v>0</v>
      </c>
      <c r="U917" t="e">
        <f>Tabela3[[#This Row],[2023]]</f>
        <v>#VALUE!</v>
      </c>
      <c r="V917">
        <f>Tabela3[[#This Row],[REGISTRO NO SEI/2024]]</f>
        <v>0</v>
      </c>
      <c r="W917">
        <f>Tabela3[[#This Row],[2024]]</f>
        <v>0</v>
      </c>
      <c r="X917">
        <f>Tabela3[[#This Row],[REGISTRO NO SEI/2025]]</f>
        <v>0</v>
      </c>
      <c r="Y917">
        <f>Tabela3[[#This Row],[TOTAL CERTIFICADOS EMITIDOS/2025]]</f>
        <v>0</v>
      </c>
      <c r="Z917">
        <f>Tabela3[[#This Row],[1º trim/2025]]</f>
        <v>0</v>
      </c>
      <c r="AA917">
        <f>Tabela3[[#This Row],[2º trim/2025]]</f>
        <v>0</v>
      </c>
      <c r="AB917">
        <f>Tabela3[[#This Row],[3º trim/2025]]</f>
        <v>0</v>
      </c>
      <c r="AC917">
        <f>Tabela3[[#This Row],[4º trim/2025]]</f>
        <v>0</v>
      </c>
    </row>
    <row r="918" spans="1:29" x14ac:dyDescent="0.25">
      <c r="A918" s="293" t="str">
        <f>Tabela3[[#This Row],[MODALIDADE]]</f>
        <v>autoinstrucional</v>
      </c>
      <c r="B918" s="293">
        <f>Tabela3[[#This Row],[ID DA PLANILHA]]</f>
        <v>918</v>
      </c>
      <c r="C918" s="293">
        <f>Tabela3[[#This Row],[ANO]]</f>
        <v>2023</v>
      </c>
      <c r="D918" s="293" t="str">
        <f>Tabela3[[#This Row],[SEI]]</f>
        <v>0095105-59.2022.8.16.6000</v>
      </c>
      <c r="E918" s="294" t="str">
        <f>Tabela3[[#This Row],[NOME DO Curso]]</f>
        <v>Gerenciamento de Riscos no Poder Judiciário do Estado do Paraná</v>
      </c>
      <c r="F918" s="294">
        <f>Tabela3[[#This Row],[NENHUMA CLASSIFICAÇÃO COPILOT]]</f>
        <v>0</v>
      </c>
      <c r="G918">
        <f>Tabela3[[#This Row],[Capacitação em Direitos Humanos, Gênero, Raça e Etnia; e em Depoimento Especial" - 0148945-13.2024.8.16.6000]]</f>
        <v>0</v>
      </c>
      <c r="H918">
        <f>Tabela3[[#This Row],[Justiça Restaurativa - 0148919-15.2024.8.16.6000]]</f>
        <v>0</v>
      </c>
      <c r="I918">
        <f>Tabela3[[#This Row],[Capacitação de Facilitadores 0148959-94.2024.8.16.6000]]</f>
        <v>0</v>
      </c>
      <c r="J918">
        <f>Tabela3[[#This Row],[Acessibilidade e Inclusão - 0148938-21.2024.8.16.6000]]</f>
        <v>0</v>
      </c>
      <c r="K918">
        <f>Tabela3[[#This Row],[Política de Prevenção e Enfrentamento do Assédio Moral, do Assédio Sexual e da Discriminação.0148908-83.2024.8.16.6000]]</f>
        <v>0</v>
      </c>
      <c r="L918">
        <f>Tabela3[[#This Row],[SOCIOAMBIENTAL]]</f>
        <v>0</v>
      </c>
      <c r="M918">
        <f>Tabela3[[#This Row],[SUSTENTABILIDADE
https://portal.tjpr.jus.br/portletforms/frm.do?idFormulario=7430
0017859-16.2024.8.16.6000]]</f>
        <v>0</v>
      </c>
      <c r="N918">
        <f>Tabela3[[#This Row],[CURSO PARA MAGISTRADOS]]</f>
        <v>0</v>
      </c>
      <c r="O918" t="str">
        <f>Tabela3[[#This Row],[LIVRO DE REGISTRO]]</f>
        <v>1 - LISTA GERAL_2020 A ...</v>
      </c>
      <c r="P918">
        <f>Tabela3[[#This Row],[DATA DO ULTIMO REGISTRO]]</f>
        <v>45741</v>
      </c>
      <c r="Q918">
        <f>Tabela3[[#This Row],[REG DE INSTRUTORES2]]</f>
        <v>0</v>
      </c>
      <c r="R918">
        <f>Tabela3[[#This Row],[REGISTRO DE INSTRUTORES NO SEI]]</f>
        <v>0</v>
      </c>
      <c r="S918">
        <f>Tabela3[[#This Row],[2021]]</f>
        <v>0</v>
      </c>
      <c r="T918">
        <f>Tabela3[[#This Row],[2022]]</f>
        <v>0</v>
      </c>
      <c r="U918">
        <f>Tabela3[[#This Row],[2023]]</f>
        <v>121</v>
      </c>
      <c r="V918" t="str">
        <f>Tabela3[[#This Row],[REGISTRO NO SEI/2024]]</f>
        <v>Livro Registro_2024 (11341204)</v>
      </c>
      <c r="W918">
        <f>Tabela3[[#This Row],[2024]]</f>
        <v>1105</v>
      </c>
      <c r="X918">
        <f>Tabela3[[#This Row],[REGISTRO NO SEI/2025]]</f>
        <v>0</v>
      </c>
      <c r="Y918">
        <f>Tabela3[[#This Row],[TOTAL CERTIFICADOS EMITIDOS/2025]]</f>
        <v>21</v>
      </c>
      <c r="Z918">
        <f>Tabela3[[#This Row],[1º trim/2025]]</f>
        <v>21</v>
      </c>
      <c r="AA918">
        <f>Tabela3[[#This Row],[2º trim/2025]]</f>
        <v>0</v>
      </c>
      <c r="AB918">
        <f>Tabela3[[#This Row],[3º trim/2025]]</f>
        <v>0</v>
      </c>
      <c r="AC918">
        <f>Tabela3[[#This Row],[4º trim/2025]]</f>
        <v>0</v>
      </c>
    </row>
    <row r="919" spans="1:29" x14ac:dyDescent="0.25">
      <c r="A919" s="293">
        <f>Tabela3[[#This Row],[MODALIDADE]]</f>
        <v>0</v>
      </c>
      <c r="B919" s="293">
        <f>Tabela3[[#This Row],[ID DA PLANILHA]]</f>
        <v>919</v>
      </c>
      <c r="C919" s="293">
        <f>Tabela3[[#This Row],[ANO]]</f>
        <v>2023</v>
      </c>
      <c r="D919" s="293" t="str">
        <f>Tabela3[[#This Row],[SEI]]</f>
        <v>0095423-08.2023.8.16.6000</v>
      </c>
      <c r="E919" s="294" t="str">
        <f>Tabela3[[#This Row],[NOME DO Curso]]</f>
        <v>Curso Juízo de Admissibilidade de Recursos Excepcionais</v>
      </c>
      <c r="F919" s="294">
        <f>Tabela3[[#This Row],[NENHUMA CLASSIFICAÇÃO COPILOT]]</f>
        <v>0</v>
      </c>
      <c r="G919">
        <f>Tabela3[[#This Row],[Capacitação em Direitos Humanos, Gênero, Raça e Etnia; e em Depoimento Especial" - 0148945-13.2024.8.16.6000]]</f>
        <v>0</v>
      </c>
      <c r="H919">
        <f>Tabela3[[#This Row],[Justiça Restaurativa - 0148919-15.2024.8.16.6000]]</f>
        <v>0</v>
      </c>
      <c r="I919">
        <f>Tabela3[[#This Row],[Capacitação de Facilitadores 0148959-94.2024.8.16.6000]]</f>
        <v>0</v>
      </c>
      <c r="J919">
        <f>Tabela3[[#This Row],[Acessibilidade e Inclusão - 0148938-21.2024.8.16.6000]]</f>
        <v>0</v>
      </c>
      <c r="K919">
        <f>Tabela3[[#This Row],[Política de Prevenção e Enfrentamento do Assédio Moral, do Assédio Sexual e da Discriminação.0148908-83.2024.8.16.6000]]</f>
        <v>0</v>
      </c>
      <c r="L919">
        <f>Tabela3[[#This Row],[SOCIOAMBIENTAL]]</f>
        <v>0</v>
      </c>
      <c r="M919">
        <f>Tabela3[[#This Row],[SUSTENTABILIDADE
https://portal.tjpr.jus.br/portletforms/frm.do?idFormulario=7430
0017859-16.2024.8.16.6000]]</f>
        <v>0</v>
      </c>
      <c r="N919">
        <f>Tabela3[[#This Row],[CURSO PARA MAGISTRADOS]]</f>
        <v>0</v>
      </c>
      <c r="O919" t="str">
        <f>Tabela3[[#This Row],[LIVRO DE REGISTRO]]</f>
        <v>1 - LISTA GERAL_2020 A ...</v>
      </c>
      <c r="P919">
        <f>Tabela3[[#This Row],[DATA DO ULTIMO REGISTRO]]</f>
        <v>45264</v>
      </c>
      <c r="Q919">
        <f>Tabela3[[#This Row],[REG DE INSTRUTORES2]]</f>
        <v>0</v>
      </c>
      <c r="R919">
        <f>Tabela3[[#This Row],[REGISTRO DE INSTRUTORES NO SEI]]</f>
        <v>0</v>
      </c>
      <c r="S919">
        <f>Tabela3[[#This Row],[2021]]</f>
        <v>0</v>
      </c>
      <c r="T919">
        <f>Tabela3[[#This Row],[2022]]</f>
        <v>0</v>
      </c>
      <c r="U919" t="e">
        <f>Tabela3[[#This Row],[2023]]</f>
        <v>#VALUE!</v>
      </c>
      <c r="V919">
        <f>Tabela3[[#This Row],[REGISTRO NO SEI/2024]]</f>
        <v>0</v>
      </c>
      <c r="W919">
        <f>Tabela3[[#This Row],[2024]]</f>
        <v>0</v>
      </c>
      <c r="X919">
        <f>Tabela3[[#This Row],[REGISTRO NO SEI/2025]]</f>
        <v>0</v>
      </c>
      <c r="Y919">
        <f>Tabela3[[#This Row],[TOTAL CERTIFICADOS EMITIDOS/2025]]</f>
        <v>0</v>
      </c>
      <c r="Z919">
        <f>Tabela3[[#This Row],[1º trim/2025]]</f>
        <v>0</v>
      </c>
      <c r="AA919">
        <f>Tabela3[[#This Row],[2º trim/2025]]</f>
        <v>0</v>
      </c>
      <c r="AB919">
        <f>Tabela3[[#This Row],[3º trim/2025]]</f>
        <v>0</v>
      </c>
      <c r="AC919">
        <f>Tabela3[[#This Row],[4º trim/2025]]</f>
        <v>0</v>
      </c>
    </row>
    <row r="920" spans="1:29" ht="45" x14ac:dyDescent="0.25">
      <c r="A920" s="293">
        <f>Tabela3[[#This Row],[MODALIDADE]]</f>
        <v>0</v>
      </c>
      <c r="B920" s="293">
        <f>Tabela3[[#This Row],[ID DA PLANILHA]]</f>
        <v>920</v>
      </c>
      <c r="C920" s="293">
        <f>Tabela3[[#This Row],[ANO]]</f>
        <v>2023</v>
      </c>
      <c r="D920" s="293" t="str">
        <f>Tabela3[[#This Row],[SEI]]</f>
        <v>0098280-27.2023.8.16.6000</v>
      </c>
      <c r="E920" s="294" t="str">
        <f>Tabela3[[#This Row],[NOME DO Curso]]</f>
        <v>7º Encontro de Magistrados dos Juizados Especiais do Paraná – EMAJEP e 3º Encontro Paranaense dos Centros Judiciários de Solução de Conflitos e Cidadania – EPACEJUSC</v>
      </c>
      <c r="F920" s="294">
        <f>Tabela3[[#This Row],[NENHUMA CLASSIFICAÇÃO COPILOT]]</f>
        <v>0</v>
      </c>
      <c r="G920">
        <f>Tabela3[[#This Row],[Capacitação em Direitos Humanos, Gênero, Raça e Etnia; e em Depoimento Especial" - 0148945-13.2024.8.16.6000]]</f>
        <v>0</v>
      </c>
      <c r="H920">
        <f>Tabela3[[#This Row],[Justiça Restaurativa - 0148919-15.2024.8.16.6000]]</f>
        <v>0</v>
      </c>
      <c r="I920">
        <f>Tabela3[[#This Row],[Capacitação de Facilitadores 0148959-94.2024.8.16.6000]]</f>
        <v>0</v>
      </c>
      <c r="J920">
        <f>Tabela3[[#This Row],[Acessibilidade e Inclusão - 0148938-21.2024.8.16.6000]]</f>
        <v>0</v>
      </c>
      <c r="K920">
        <f>Tabela3[[#This Row],[Política de Prevenção e Enfrentamento do Assédio Moral, do Assédio Sexual e da Discriminação.0148908-83.2024.8.16.6000]]</f>
        <v>0</v>
      </c>
      <c r="L920">
        <f>Tabela3[[#This Row],[SOCIOAMBIENTAL]]</f>
        <v>0</v>
      </c>
      <c r="M920">
        <f>Tabela3[[#This Row],[SUSTENTABILIDADE
https://portal.tjpr.jus.br/portletforms/frm.do?idFormulario=7430
0017859-16.2024.8.16.6000]]</f>
        <v>0</v>
      </c>
      <c r="N920">
        <f>Tabela3[[#This Row],[CURSO PARA MAGISTRADOS]]</f>
        <v>0</v>
      </c>
      <c r="O920" t="str">
        <f>Tabela3[[#This Row],[LIVRO DE REGISTRO]]</f>
        <v>1 - LISTA GERAL_2020 A ...</v>
      </c>
      <c r="P920">
        <f>Tabela3[[#This Row],[DATA DO ULTIMO REGISTRO]]</f>
        <v>45274</v>
      </c>
      <c r="Q920">
        <f>Tabela3[[#This Row],[REG DE INSTRUTORES2]]</f>
        <v>0</v>
      </c>
      <c r="R920">
        <f>Tabela3[[#This Row],[REGISTRO DE INSTRUTORES NO SEI]]</f>
        <v>0</v>
      </c>
      <c r="S920">
        <f>Tabela3[[#This Row],[2021]]</f>
        <v>0</v>
      </c>
      <c r="T920">
        <f>Tabela3[[#This Row],[2022]]</f>
        <v>0</v>
      </c>
      <c r="U920" t="e">
        <f>Tabela3[[#This Row],[2023]]</f>
        <v>#VALUE!</v>
      </c>
      <c r="V920">
        <f>Tabela3[[#This Row],[REGISTRO NO SEI/2024]]</f>
        <v>0</v>
      </c>
      <c r="W920">
        <f>Tabela3[[#This Row],[2024]]</f>
        <v>0</v>
      </c>
      <c r="X920">
        <f>Tabela3[[#This Row],[REGISTRO NO SEI/2025]]</f>
        <v>0</v>
      </c>
      <c r="Y920">
        <f>Tabela3[[#This Row],[TOTAL CERTIFICADOS EMITIDOS/2025]]</f>
        <v>0</v>
      </c>
      <c r="Z920">
        <f>Tabela3[[#This Row],[1º trim/2025]]</f>
        <v>0</v>
      </c>
      <c r="AA920">
        <f>Tabela3[[#This Row],[2º trim/2025]]</f>
        <v>0</v>
      </c>
      <c r="AB920">
        <f>Tabela3[[#This Row],[3º trim/2025]]</f>
        <v>0</v>
      </c>
      <c r="AC920">
        <f>Tabela3[[#This Row],[4º trim/2025]]</f>
        <v>0</v>
      </c>
    </row>
    <row r="921" spans="1:29" x14ac:dyDescent="0.25">
      <c r="A921" s="293">
        <f>Tabela3[[#This Row],[MODALIDADE]]</f>
        <v>0</v>
      </c>
      <c r="B921" s="293">
        <f>Tabela3[[#This Row],[ID DA PLANILHA]]</f>
        <v>921</v>
      </c>
      <c r="C921" s="293">
        <f>Tabela3[[#This Row],[ANO]]</f>
        <v>2023</v>
      </c>
      <c r="D921" s="293" t="str">
        <f>Tabela3[[#This Row],[SEI]]</f>
        <v>0098485-56.2023.8.16.6000</v>
      </c>
      <c r="E921" s="294" t="str">
        <f>Tabela3[[#This Row],[NOME DO Curso]]</f>
        <v>V Semana de Integração e Aperfeiçoamento</v>
      </c>
      <c r="F921" s="294">
        <f>Tabela3[[#This Row],[NENHUMA CLASSIFICAÇÃO COPILOT]]</f>
        <v>0</v>
      </c>
      <c r="G921">
        <f>Tabela3[[#This Row],[Capacitação em Direitos Humanos, Gênero, Raça e Etnia; e em Depoimento Especial" - 0148945-13.2024.8.16.6000]]</f>
        <v>0</v>
      </c>
      <c r="H921">
        <f>Tabela3[[#This Row],[Justiça Restaurativa - 0148919-15.2024.8.16.6000]]</f>
        <v>0</v>
      </c>
      <c r="I921">
        <f>Tabela3[[#This Row],[Capacitação de Facilitadores 0148959-94.2024.8.16.6000]]</f>
        <v>0</v>
      </c>
      <c r="J921">
        <f>Tabela3[[#This Row],[Acessibilidade e Inclusão - 0148938-21.2024.8.16.6000]]</f>
        <v>0</v>
      </c>
      <c r="K921">
        <f>Tabela3[[#This Row],[Política de Prevenção e Enfrentamento do Assédio Moral, do Assédio Sexual e da Discriminação.0148908-83.2024.8.16.6000]]</f>
        <v>0</v>
      </c>
      <c r="L921">
        <f>Tabela3[[#This Row],[SOCIOAMBIENTAL]]</f>
        <v>0</v>
      </c>
      <c r="M921">
        <f>Tabela3[[#This Row],[SUSTENTABILIDADE
https://portal.tjpr.jus.br/portletforms/frm.do?idFormulario=7430
0017859-16.2024.8.16.6000]]</f>
        <v>0</v>
      </c>
      <c r="N921">
        <f>Tabela3[[#This Row],[CURSO PARA MAGISTRADOS]]</f>
        <v>0</v>
      </c>
      <c r="O921" t="str">
        <f>Tabela3[[#This Row],[LIVRO DE REGISTRO]]</f>
        <v>1 - LISTA GERAL_2020 A ...</v>
      </c>
      <c r="P921">
        <f>Tabela3[[#This Row],[DATA DO ULTIMO REGISTRO]]</f>
        <v>45168</v>
      </c>
      <c r="Q921">
        <f>Tabela3[[#This Row],[REG DE INSTRUTORES2]]</f>
        <v>0</v>
      </c>
      <c r="R921">
        <f>Tabela3[[#This Row],[REGISTRO DE INSTRUTORES NO SEI]]</f>
        <v>0</v>
      </c>
      <c r="S921">
        <f>Tabela3[[#This Row],[2021]]</f>
        <v>0</v>
      </c>
      <c r="T921">
        <f>Tabela3[[#This Row],[2022]]</f>
        <v>0</v>
      </c>
      <c r="U921" t="e">
        <f>Tabela3[[#This Row],[2023]]</f>
        <v>#VALUE!</v>
      </c>
      <c r="V921">
        <f>Tabela3[[#This Row],[REGISTRO NO SEI/2024]]</f>
        <v>0</v>
      </c>
      <c r="W921">
        <f>Tabela3[[#This Row],[2024]]</f>
        <v>0</v>
      </c>
      <c r="X921">
        <f>Tabela3[[#This Row],[REGISTRO NO SEI/2025]]</f>
        <v>0</v>
      </c>
      <c r="Y921">
        <f>Tabela3[[#This Row],[TOTAL CERTIFICADOS EMITIDOS/2025]]</f>
        <v>0</v>
      </c>
      <c r="Z921">
        <f>Tabela3[[#This Row],[1º trim/2025]]</f>
        <v>0</v>
      </c>
      <c r="AA921">
        <f>Tabela3[[#This Row],[2º trim/2025]]</f>
        <v>0</v>
      </c>
      <c r="AB921">
        <f>Tabela3[[#This Row],[3º trim/2025]]</f>
        <v>0</v>
      </c>
      <c r="AC921">
        <f>Tabela3[[#This Row],[4º trim/2025]]</f>
        <v>0</v>
      </c>
    </row>
    <row r="922" spans="1:29" x14ac:dyDescent="0.25">
      <c r="A922" s="293">
        <f>Tabela3[[#This Row],[MODALIDADE]]</f>
        <v>0</v>
      </c>
      <c r="B922" s="293">
        <f>Tabela3[[#This Row],[ID DA PLANILHA]]</f>
        <v>922</v>
      </c>
      <c r="C922" s="293">
        <f>Tabela3[[#This Row],[ANO]]</f>
        <v>2023</v>
      </c>
      <c r="D922" s="293" t="str">
        <f>Tabela3[[#This Row],[SEI]]</f>
        <v>0099050-20.2023.8.16.6000</v>
      </c>
      <c r="E922" s="294" t="str">
        <f>Tabela3[[#This Row],[NOME DO Curso]]</f>
        <v>Nova Lei de Licitações com ênfase na prática do sistema COMPRAS.GOV</v>
      </c>
      <c r="F922" s="294">
        <f>Tabela3[[#This Row],[NENHUMA CLASSIFICAÇÃO COPILOT]]</f>
        <v>0</v>
      </c>
      <c r="G922">
        <f>Tabela3[[#This Row],[Capacitação em Direitos Humanos, Gênero, Raça e Etnia; e em Depoimento Especial" - 0148945-13.2024.8.16.6000]]</f>
        <v>0</v>
      </c>
      <c r="H922">
        <f>Tabela3[[#This Row],[Justiça Restaurativa - 0148919-15.2024.8.16.6000]]</f>
        <v>0</v>
      </c>
      <c r="I922">
        <f>Tabela3[[#This Row],[Capacitação de Facilitadores 0148959-94.2024.8.16.6000]]</f>
        <v>0</v>
      </c>
      <c r="J922">
        <f>Tabela3[[#This Row],[Acessibilidade e Inclusão - 0148938-21.2024.8.16.6000]]</f>
        <v>0</v>
      </c>
      <c r="K922">
        <f>Tabela3[[#This Row],[Política de Prevenção e Enfrentamento do Assédio Moral, do Assédio Sexual e da Discriminação.0148908-83.2024.8.16.6000]]</f>
        <v>0</v>
      </c>
      <c r="L922">
        <f>Tabela3[[#This Row],[SOCIOAMBIENTAL]]</f>
        <v>0</v>
      </c>
      <c r="M922">
        <f>Tabela3[[#This Row],[SUSTENTABILIDADE
https://portal.tjpr.jus.br/portletforms/frm.do?idFormulario=7430
0017859-16.2024.8.16.6000]]</f>
        <v>0</v>
      </c>
      <c r="N922">
        <f>Tabela3[[#This Row],[CURSO PARA MAGISTRADOS]]</f>
        <v>0</v>
      </c>
      <c r="O922" t="str">
        <f>Tabela3[[#This Row],[LIVRO DE REGISTRO]]</f>
        <v>2 - IN COMPANY</v>
      </c>
      <c r="P922">
        <f>Tabela3[[#This Row],[DATA DO ULTIMO REGISTRO]]</f>
        <v>45166</v>
      </c>
      <c r="Q922">
        <f>Tabela3[[#This Row],[REG DE INSTRUTORES2]]</f>
        <v>0</v>
      </c>
      <c r="R922">
        <f>Tabela3[[#This Row],[REGISTRO DE INSTRUTORES NO SEI]]</f>
        <v>0</v>
      </c>
      <c r="S922">
        <f>Tabela3[[#This Row],[2021]]</f>
        <v>0</v>
      </c>
      <c r="T922">
        <f>Tabela3[[#This Row],[2022]]</f>
        <v>0</v>
      </c>
      <c r="U922" t="e">
        <f>Tabela3[[#This Row],[2023]]</f>
        <v>#VALUE!</v>
      </c>
      <c r="V922">
        <f>Tabela3[[#This Row],[REGISTRO NO SEI/2024]]</f>
        <v>0</v>
      </c>
      <c r="W922">
        <f>Tabela3[[#This Row],[2024]]</f>
        <v>0</v>
      </c>
      <c r="X922">
        <f>Tabela3[[#This Row],[REGISTRO NO SEI/2025]]</f>
        <v>0</v>
      </c>
      <c r="Y922">
        <f>Tabela3[[#This Row],[TOTAL CERTIFICADOS EMITIDOS/2025]]</f>
        <v>0</v>
      </c>
      <c r="Z922">
        <f>Tabela3[[#This Row],[1º trim/2025]]</f>
        <v>0</v>
      </c>
      <c r="AA922">
        <f>Tabela3[[#This Row],[2º trim/2025]]</f>
        <v>0</v>
      </c>
      <c r="AB922">
        <f>Tabela3[[#This Row],[3º trim/2025]]</f>
        <v>0</v>
      </c>
      <c r="AC922">
        <f>Tabela3[[#This Row],[4º trim/2025]]</f>
        <v>0</v>
      </c>
    </row>
    <row r="923" spans="1:29" x14ac:dyDescent="0.25">
      <c r="A923" s="293">
        <f>Tabela3[[#This Row],[MODALIDADE]]</f>
        <v>0</v>
      </c>
      <c r="B923" s="293">
        <f>Tabela3[[#This Row],[ID DA PLANILHA]]</f>
        <v>923</v>
      </c>
      <c r="C923" s="293">
        <f>Tabela3[[#This Row],[ANO]]</f>
        <v>2023</v>
      </c>
      <c r="D923" s="293" t="str">
        <f>Tabela3[[#This Row],[SEI]]</f>
        <v>0099213-34.2022.8.16.6000</v>
      </c>
      <c r="E923" s="294" t="str">
        <f>Tabela3[[#This Row],[NOME DO Curso]]</f>
        <v>Curso de Formação de Mediadores e Conciliadores Judiciais - CONCILIAJUD</v>
      </c>
      <c r="F923" s="294">
        <f>Tabela3[[#This Row],[NENHUMA CLASSIFICAÇÃO COPILOT]]</f>
        <v>0</v>
      </c>
      <c r="G923">
        <f>Tabela3[[#This Row],[Capacitação em Direitos Humanos, Gênero, Raça e Etnia; e em Depoimento Especial" - 0148945-13.2024.8.16.6000]]</f>
        <v>0</v>
      </c>
      <c r="H923">
        <f>Tabela3[[#This Row],[Justiça Restaurativa - 0148919-15.2024.8.16.6000]]</f>
        <v>0</v>
      </c>
      <c r="I923">
        <f>Tabela3[[#This Row],[Capacitação de Facilitadores 0148959-94.2024.8.16.6000]]</f>
        <v>0</v>
      </c>
      <c r="J923">
        <f>Tabela3[[#This Row],[Acessibilidade e Inclusão - 0148938-21.2024.8.16.6000]]</f>
        <v>0</v>
      </c>
      <c r="K923">
        <f>Tabela3[[#This Row],[Política de Prevenção e Enfrentamento do Assédio Moral, do Assédio Sexual e da Discriminação.0148908-83.2024.8.16.6000]]</f>
        <v>0</v>
      </c>
      <c r="L923">
        <f>Tabela3[[#This Row],[SOCIOAMBIENTAL]]</f>
        <v>0</v>
      </c>
      <c r="M923">
        <f>Tabela3[[#This Row],[SUSTENTABILIDADE
https://portal.tjpr.jus.br/portletforms/frm.do?idFormulario=7430
0017859-16.2024.8.16.6000]]</f>
        <v>0</v>
      </c>
      <c r="N923">
        <f>Tabela3[[#This Row],[CURSO PARA MAGISTRADOS]]</f>
        <v>0</v>
      </c>
      <c r="O923" t="str">
        <f>Tabela3[[#This Row],[LIVRO DE REGISTRO]]</f>
        <v>1 - LISTA GERAL_2020 A ...</v>
      </c>
      <c r="P923">
        <f>Tabela3[[#This Row],[DATA DO ULTIMO REGISTRO]]</f>
        <v>45035</v>
      </c>
      <c r="Q923" t="str">
        <f>Tabela3[[#This Row],[REG DE INSTRUTORES2]]</f>
        <v>SIM</v>
      </c>
      <c r="R923">
        <f>Tabela3[[#This Row],[REGISTRO DE INSTRUTORES NO SEI]]</f>
        <v>0</v>
      </c>
      <c r="S923">
        <f>Tabela3[[#This Row],[2021]]</f>
        <v>0</v>
      </c>
      <c r="T923">
        <f>Tabela3[[#This Row],[2022]]</f>
        <v>0</v>
      </c>
      <c r="U923" t="e">
        <f>Tabela3[[#This Row],[2023]]</f>
        <v>#VALUE!</v>
      </c>
      <c r="V923">
        <f>Tabela3[[#This Row],[REGISTRO NO SEI/2024]]</f>
        <v>0</v>
      </c>
      <c r="W923">
        <f>Tabela3[[#This Row],[2024]]</f>
        <v>0</v>
      </c>
      <c r="X923">
        <f>Tabela3[[#This Row],[REGISTRO NO SEI/2025]]</f>
        <v>0</v>
      </c>
      <c r="Y923">
        <f>Tabela3[[#This Row],[TOTAL CERTIFICADOS EMITIDOS/2025]]</f>
        <v>0</v>
      </c>
      <c r="Z923">
        <f>Tabela3[[#This Row],[1º trim/2025]]</f>
        <v>0</v>
      </c>
      <c r="AA923">
        <f>Tabela3[[#This Row],[2º trim/2025]]</f>
        <v>0</v>
      </c>
      <c r="AB923">
        <f>Tabela3[[#This Row],[3º trim/2025]]</f>
        <v>0</v>
      </c>
      <c r="AC923">
        <f>Tabela3[[#This Row],[4º trim/2025]]</f>
        <v>0</v>
      </c>
    </row>
    <row r="924" spans="1:29" x14ac:dyDescent="0.25">
      <c r="A924" s="293">
        <f>Tabela3[[#This Row],[MODALIDADE]]</f>
        <v>0</v>
      </c>
      <c r="B924" s="293">
        <f>Tabela3[[#This Row],[ID DA PLANILHA]]</f>
        <v>924</v>
      </c>
      <c r="C924" s="293">
        <f>Tabela3[[#This Row],[ANO]]</f>
        <v>2023</v>
      </c>
      <c r="D924" s="293" t="str">
        <f>Tabela3[[#This Row],[SEI]]</f>
        <v>0099801-07.2023.8.16.6000</v>
      </c>
      <c r="E924" s="294" t="str">
        <f>Tabela3[[#This Row],[NOME DO Curso]]</f>
        <v>Psicologia do Testemunho e Tomada de Decisão</v>
      </c>
      <c r="F924" s="294">
        <f>Tabela3[[#This Row],[NENHUMA CLASSIFICAÇÃO COPILOT]]</f>
        <v>0</v>
      </c>
      <c r="G924">
        <f>Tabela3[[#This Row],[Capacitação em Direitos Humanos, Gênero, Raça e Etnia; e em Depoimento Especial" - 0148945-13.2024.8.16.6000]]</f>
        <v>0</v>
      </c>
      <c r="H924">
        <f>Tabela3[[#This Row],[Justiça Restaurativa - 0148919-15.2024.8.16.6000]]</f>
        <v>0</v>
      </c>
      <c r="I924">
        <f>Tabela3[[#This Row],[Capacitação de Facilitadores 0148959-94.2024.8.16.6000]]</f>
        <v>0</v>
      </c>
      <c r="J924">
        <f>Tabela3[[#This Row],[Acessibilidade e Inclusão - 0148938-21.2024.8.16.6000]]</f>
        <v>0</v>
      </c>
      <c r="K924">
        <f>Tabela3[[#This Row],[Política de Prevenção e Enfrentamento do Assédio Moral, do Assédio Sexual e da Discriminação.0148908-83.2024.8.16.6000]]</f>
        <v>0</v>
      </c>
      <c r="L924">
        <f>Tabela3[[#This Row],[SOCIOAMBIENTAL]]</f>
        <v>0</v>
      </c>
      <c r="M924">
        <f>Tabela3[[#This Row],[SUSTENTABILIDADE
https://portal.tjpr.jus.br/portletforms/frm.do?idFormulario=7430
0017859-16.2024.8.16.6000]]</f>
        <v>0</v>
      </c>
      <c r="N924">
        <f>Tabela3[[#This Row],[CURSO PARA MAGISTRADOS]]</f>
        <v>0</v>
      </c>
      <c r="O924" t="str">
        <f>Tabela3[[#This Row],[LIVRO DE REGISTRO]]</f>
        <v>1 - LISTA GERAL_2020 A ...</v>
      </c>
      <c r="P924">
        <f>Tabela3[[#This Row],[DATA DO ULTIMO REGISTRO]]</f>
        <v>45338</v>
      </c>
      <c r="Q924">
        <f>Tabela3[[#This Row],[REG DE INSTRUTORES2]]</f>
        <v>0</v>
      </c>
      <c r="R924">
        <f>Tabela3[[#This Row],[REGISTRO DE INSTRUTORES NO SEI]]</f>
        <v>0</v>
      </c>
      <c r="S924">
        <f>Tabela3[[#This Row],[2021]]</f>
        <v>0</v>
      </c>
      <c r="T924">
        <f>Tabela3[[#This Row],[2022]]</f>
        <v>0</v>
      </c>
      <c r="U924" t="e">
        <f>Tabela3[[#This Row],[2023]]</f>
        <v>#VALUE!</v>
      </c>
      <c r="V924">
        <f>Tabela3[[#This Row],[REGISTRO NO SEI/2024]]</f>
        <v>0</v>
      </c>
      <c r="W924">
        <f>Tabela3[[#This Row],[2024]]</f>
        <v>0</v>
      </c>
      <c r="X924">
        <f>Tabela3[[#This Row],[REGISTRO NO SEI/2025]]</f>
        <v>0</v>
      </c>
      <c r="Y924">
        <f>Tabela3[[#This Row],[TOTAL CERTIFICADOS EMITIDOS/2025]]</f>
        <v>0</v>
      </c>
      <c r="Z924">
        <f>Tabela3[[#This Row],[1º trim/2025]]</f>
        <v>0</v>
      </c>
      <c r="AA924">
        <f>Tabela3[[#This Row],[2º trim/2025]]</f>
        <v>0</v>
      </c>
      <c r="AB924">
        <f>Tabela3[[#This Row],[3º trim/2025]]</f>
        <v>0</v>
      </c>
      <c r="AC924">
        <f>Tabela3[[#This Row],[4º trim/2025]]</f>
        <v>0</v>
      </c>
    </row>
    <row r="925" spans="1:29" ht="30" x14ac:dyDescent="0.25">
      <c r="A925" s="293">
        <f>Tabela3[[#This Row],[MODALIDADE]]</f>
        <v>0</v>
      </c>
      <c r="B925" s="293">
        <f>Tabela3[[#This Row],[ID DA PLANILHA]]</f>
        <v>925</v>
      </c>
      <c r="C925" s="293">
        <f>Tabela3[[#This Row],[ANO]]</f>
        <v>2023</v>
      </c>
      <c r="D925" s="293" t="str">
        <f>Tabela3[[#This Row],[SEI]]</f>
        <v>0101943-81.2023.8.16.6000</v>
      </c>
      <c r="E925" s="294" t="str">
        <f>Tabela3[[#This Row],[NOME DO Curso]]</f>
        <v>Curso de Aperfeiçoamento para magistrados e magistradas Gestão e Produtividade no 1º Grau de Jurisdição: Projudi e outras ferramentas</v>
      </c>
      <c r="F925" s="294">
        <f>Tabela3[[#This Row],[NENHUMA CLASSIFICAÇÃO COPILOT]]</f>
        <v>0</v>
      </c>
      <c r="G925">
        <f>Tabela3[[#This Row],[Capacitação em Direitos Humanos, Gênero, Raça e Etnia; e em Depoimento Especial" - 0148945-13.2024.8.16.6000]]</f>
        <v>0</v>
      </c>
      <c r="H925">
        <f>Tabela3[[#This Row],[Justiça Restaurativa - 0148919-15.2024.8.16.6000]]</f>
        <v>0</v>
      </c>
      <c r="I925">
        <f>Tabela3[[#This Row],[Capacitação de Facilitadores 0148959-94.2024.8.16.6000]]</f>
        <v>0</v>
      </c>
      <c r="J925">
        <f>Tabela3[[#This Row],[Acessibilidade e Inclusão - 0148938-21.2024.8.16.6000]]</f>
        <v>0</v>
      </c>
      <c r="K925">
        <f>Tabela3[[#This Row],[Política de Prevenção e Enfrentamento do Assédio Moral, do Assédio Sexual e da Discriminação.0148908-83.2024.8.16.6000]]</f>
        <v>0</v>
      </c>
      <c r="L925">
        <f>Tabela3[[#This Row],[SOCIOAMBIENTAL]]</f>
        <v>0</v>
      </c>
      <c r="M925">
        <f>Tabela3[[#This Row],[SUSTENTABILIDADE
https://portal.tjpr.jus.br/portletforms/frm.do?idFormulario=7430
0017859-16.2024.8.16.6000]]</f>
        <v>0</v>
      </c>
      <c r="N925">
        <f>Tabela3[[#This Row],[CURSO PARA MAGISTRADOS]]</f>
        <v>0</v>
      </c>
      <c r="O925" t="str">
        <f>Tabela3[[#This Row],[LIVRO DE REGISTRO]]</f>
        <v>1 - LISTA GERAL_2020 A ...</v>
      </c>
      <c r="P925">
        <f>Tabela3[[#This Row],[DATA DO ULTIMO REGISTRO]]</f>
        <v>45243</v>
      </c>
      <c r="Q925" t="str">
        <f>Tabela3[[#This Row],[REG DE INSTRUTORES2]]</f>
        <v>596-602/2023</v>
      </c>
      <c r="R925">
        <f>Tabela3[[#This Row],[REGISTRO DE INSTRUTORES NO SEI]]</f>
        <v>0</v>
      </c>
      <c r="S925">
        <f>Tabela3[[#This Row],[2021]]</f>
        <v>0</v>
      </c>
      <c r="T925">
        <f>Tabela3[[#This Row],[2022]]</f>
        <v>0</v>
      </c>
      <c r="U925" t="e">
        <f>Tabela3[[#This Row],[2023]]</f>
        <v>#VALUE!</v>
      </c>
      <c r="V925">
        <f>Tabela3[[#This Row],[REGISTRO NO SEI/2024]]</f>
        <v>0</v>
      </c>
      <c r="W925">
        <f>Tabela3[[#This Row],[2024]]</f>
        <v>0</v>
      </c>
      <c r="X925">
        <f>Tabela3[[#This Row],[REGISTRO NO SEI/2025]]</f>
        <v>0</v>
      </c>
      <c r="Y925">
        <f>Tabela3[[#This Row],[TOTAL CERTIFICADOS EMITIDOS/2025]]</f>
        <v>0</v>
      </c>
      <c r="Z925">
        <f>Tabela3[[#This Row],[1º trim/2025]]</f>
        <v>0</v>
      </c>
      <c r="AA925">
        <f>Tabela3[[#This Row],[2º trim/2025]]</f>
        <v>0</v>
      </c>
      <c r="AB925">
        <f>Tabela3[[#This Row],[3º trim/2025]]</f>
        <v>0</v>
      </c>
      <c r="AC925">
        <f>Tabela3[[#This Row],[4º trim/2025]]</f>
        <v>0</v>
      </c>
    </row>
    <row r="926" spans="1:29" x14ac:dyDescent="0.25">
      <c r="A926" s="293">
        <f>Tabela3[[#This Row],[MODALIDADE]]</f>
        <v>0</v>
      </c>
      <c r="B926" s="293">
        <f>Tabela3[[#This Row],[ID DA PLANILHA]]</f>
        <v>926</v>
      </c>
      <c r="C926" s="293">
        <f>Tabela3[[#This Row],[ANO]]</f>
        <v>2023</v>
      </c>
      <c r="D926" s="293" t="str">
        <f>Tabela3[[#This Row],[SEI]]</f>
        <v>0102956-18.2023.8.16.6000</v>
      </c>
      <c r="E926" s="294" t="str">
        <f>Tabela3[[#This Row],[NOME DO Curso]]</f>
        <v>Masterclass de BIM para administração Publica</v>
      </c>
      <c r="F926" s="294">
        <f>Tabela3[[#This Row],[NENHUMA CLASSIFICAÇÃO COPILOT]]</f>
        <v>0</v>
      </c>
      <c r="G926">
        <f>Tabela3[[#This Row],[Capacitação em Direitos Humanos, Gênero, Raça e Etnia; e em Depoimento Especial" - 0148945-13.2024.8.16.6000]]</f>
        <v>0</v>
      </c>
      <c r="H926">
        <f>Tabela3[[#This Row],[Justiça Restaurativa - 0148919-15.2024.8.16.6000]]</f>
        <v>0</v>
      </c>
      <c r="I926">
        <f>Tabela3[[#This Row],[Capacitação de Facilitadores 0148959-94.2024.8.16.6000]]</f>
        <v>0</v>
      </c>
      <c r="J926">
        <f>Tabela3[[#This Row],[Acessibilidade e Inclusão - 0148938-21.2024.8.16.6000]]</f>
        <v>0</v>
      </c>
      <c r="K926">
        <f>Tabela3[[#This Row],[Política de Prevenção e Enfrentamento do Assédio Moral, do Assédio Sexual e da Discriminação.0148908-83.2024.8.16.6000]]</f>
        <v>0</v>
      </c>
      <c r="L926">
        <f>Tabela3[[#This Row],[SOCIOAMBIENTAL]]</f>
        <v>0</v>
      </c>
      <c r="M926">
        <f>Tabela3[[#This Row],[SUSTENTABILIDADE
https://portal.tjpr.jus.br/portletforms/frm.do?idFormulario=7430
0017859-16.2024.8.16.6000]]</f>
        <v>0</v>
      </c>
      <c r="N926">
        <f>Tabela3[[#This Row],[CURSO PARA MAGISTRADOS]]</f>
        <v>0</v>
      </c>
      <c r="O926" t="str">
        <f>Tabela3[[#This Row],[LIVRO DE REGISTRO]]</f>
        <v>2 - IN COMPANY</v>
      </c>
      <c r="P926">
        <f>Tabela3[[#This Row],[DATA DO ULTIMO REGISTRO]]</f>
        <v>0</v>
      </c>
      <c r="Q926">
        <f>Tabela3[[#This Row],[REG DE INSTRUTORES2]]</f>
        <v>0</v>
      </c>
      <c r="R926">
        <f>Tabela3[[#This Row],[REGISTRO DE INSTRUTORES NO SEI]]</f>
        <v>0</v>
      </c>
      <c r="S926">
        <f>Tabela3[[#This Row],[2021]]</f>
        <v>0</v>
      </c>
      <c r="T926">
        <f>Tabela3[[#This Row],[2022]]</f>
        <v>0</v>
      </c>
      <c r="U926" t="e">
        <f>Tabela3[[#This Row],[2023]]</f>
        <v>#VALUE!</v>
      </c>
      <c r="V926">
        <f>Tabela3[[#This Row],[REGISTRO NO SEI/2024]]</f>
        <v>0</v>
      </c>
      <c r="W926">
        <f>Tabela3[[#This Row],[2024]]</f>
        <v>0</v>
      </c>
      <c r="X926">
        <f>Tabela3[[#This Row],[REGISTRO NO SEI/2025]]</f>
        <v>0</v>
      </c>
      <c r="Y926">
        <f>Tabela3[[#This Row],[TOTAL CERTIFICADOS EMITIDOS/2025]]</f>
        <v>0</v>
      </c>
      <c r="Z926">
        <f>Tabela3[[#This Row],[1º trim/2025]]</f>
        <v>0</v>
      </c>
      <c r="AA926">
        <f>Tabela3[[#This Row],[2º trim/2025]]</f>
        <v>0</v>
      </c>
      <c r="AB926">
        <f>Tabela3[[#This Row],[3º trim/2025]]</f>
        <v>0</v>
      </c>
      <c r="AC926">
        <f>Tabela3[[#This Row],[4º trim/2025]]</f>
        <v>0</v>
      </c>
    </row>
    <row r="927" spans="1:29" ht="30" x14ac:dyDescent="0.25">
      <c r="A927" s="293">
        <f>Tabela3[[#This Row],[MODALIDADE]]</f>
        <v>0</v>
      </c>
      <c r="B927" s="293">
        <f>Tabela3[[#This Row],[ID DA PLANILHA]]</f>
        <v>927</v>
      </c>
      <c r="C927" s="293">
        <f>Tabela3[[#This Row],[ANO]]</f>
        <v>2023</v>
      </c>
      <c r="D927" s="293" t="str">
        <f>Tabela3[[#This Row],[SEI]]</f>
        <v>0103348-55.2023.8.16.6000</v>
      </c>
      <c r="E927" s="294" t="str">
        <f>Tabela3[[#This Row],[NOME DO Curso]]</f>
        <v>CURSO DE CAPACITAÇÃO EM CONCILIAÇÃO E MEDIAÇÃO JUDICIAL e CONCILIAÇÃO JUDICIAL</v>
      </c>
      <c r="F927" s="294">
        <f>Tabela3[[#This Row],[NENHUMA CLASSIFICAÇÃO COPILOT]]</f>
        <v>0</v>
      </c>
      <c r="G927">
        <f>Tabela3[[#This Row],[Capacitação em Direitos Humanos, Gênero, Raça e Etnia; e em Depoimento Especial" - 0148945-13.2024.8.16.6000]]</f>
        <v>0</v>
      </c>
      <c r="H927">
        <f>Tabela3[[#This Row],[Justiça Restaurativa - 0148919-15.2024.8.16.6000]]</f>
        <v>0</v>
      </c>
      <c r="I927">
        <f>Tabela3[[#This Row],[Capacitação de Facilitadores 0148959-94.2024.8.16.6000]]</f>
        <v>0</v>
      </c>
      <c r="J927">
        <f>Tabela3[[#This Row],[Acessibilidade e Inclusão - 0148938-21.2024.8.16.6000]]</f>
        <v>0</v>
      </c>
      <c r="K927">
        <f>Tabela3[[#This Row],[Política de Prevenção e Enfrentamento do Assédio Moral, do Assédio Sexual e da Discriminação.0148908-83.2024.8.16.6000]]</f>
        <v>0</v>
      </c>
      <c r="L927">
        <f>Tabela3[[#This Row],[SOCIOAMBIENTAL]]</f>
        <v>0</v>
      </c>
      <c r="M927">
        <f>Tabela3[[#This Row],[SUSTENTABILIDADE
https://portal.tjpr.jus.br/portletforms/frm.do?idFormulario=7430
0017859-16.2024.8.16.6000]]</f>
        <v>0</v>
      </c>
      <c r="N927">
        <f>Tabela3[[#This Row],[CURSO PARA MAGISTRADOS]]</f>
        <v>0</v>
      </c>
      <c r="O927" t="str">
        <f>Tabela3[[#This Row],[LIVRO DE REGISTRO]]</f>
        <v>3 - CONCILIAJUD</v>
      </c>
      <c r="P927">
        <f>Tabela3[[#This Row],[DATA DO ULTIMO REGISTRO]]</f>
        <v>45210</v>
      </c>
      <c r="Q927">
        <f>Tabela3[[#This Row],[REG DE INSTRUTORES2]]</f>
        <v>0</v>
      </c>
      <c r="R927">
        <f>Tabela3[[#This Row],[REGISTRO DE INSTRUTORES NO SEI]]</f>
        <v>0</v>
      </c>
      <c r="S927">
        <f>Tabela3[[#This Row],[2021]]</f>
        <v>0</v>
      </c>
      <c r="T927">
        <f>Tabela3[[#This Row],[2022]]</f>
        <v>0</v>
      </c>
      <c r="U927" t="e">
        <f>Tabela3[[#This Row],[2023]]</f>
        <v>#VALUE!</v>
      </c>
      <c r="V927">
        <f>Tabela3[[#This Row],[REGISTRO NO SEI/2024]]</f>
        <v>0</v>
      </c>
      <c r="W927">
        <f>Tabela3[[#This Row],[2024]]</f>
        <v>43</v>
      </c>
      <c r="X927">
        <f>Tabela3[[#This Row],[REGISTRO NO SEI/2025]]</f>
        <v>0</v>
      </c>
      <c r="Y927">
        <f>Tabela3[[#This Row],[TOTAL CERTIFICADOS EMITIDOS/2025]]</f>
        <v>0</v>
      </c>
      <c r="Z927">
        <f>Tabela3[[#This Row],[1º trim/2025]]</f>
        <v>0</v>
      </c>
      <c r="AA927">
        <f>Tabela3[[#This Row],[2º trim/2025]]</f>
        <v>0</v>
      </c>
      <c r="AB927">
        <f>Tabela3[[#This Row],[3º trim/2025]]</f>
        <v>0</v>
      </c>
      <c r="AC927">
        <f>Tabela3[[#This Row],[4º trim/2025]]</f>
        <v>0</v>
      </c>
    </row>
    <row r="928" spans="1:29" x14ac:dyDescent="0.25">
      <c r="A928" s="293">
        <f>Tabela3[[#This Row],[MODALIDADE]]</f>
        <v>0</v>
      </c>
      <c r="B928" s="293">
        <f>Tabela3[[#This Row],[ID DA PLANILHA]]</f>
        <v>928</v>
      </c>
      <c r="C928" s="293">
        <f>Tabela3[[#This Row],[ANO]]</f>
        <v>2023</v>
      </c>
      <c r="D928" s="293" t="str">
        <f>Tabela3[[#This Row],[SEI]]</f>
        <v>0103373-68.2023.8.16.6000</v>
      </c>
      <c r="E928" s="294" t="str">
        <f>Tabela3[[#This Row],[NOME DO Curso]]</f>
        <v>curso de brigada de incêndio da comarca de Dois Vizinhos -PR,</v>
      </c>
      <c r="F928" s="294">
        <f>Tabela3[[#This Row],[NENHUMA CLASSIFICAÇÃO COPILOT]]</f>
        <v>0</v>
      </c>
      <c r="G928">
        <f>Tabela3[[#This Row],[Capacitação em Direitos Humanos, Gênero, Raça e Etnia; e em Depoimento Especial" - 0148945-13.2024.8.16.6000]]</f>
        <v>0</v>
      </c>
      <c r="H928">
        <f>Tabela3[[#This Row],[Justiça Restaurativa - 0148919-15.2024.8.16.6000]]</f>
        <v>0</v>
      </c>
      <c r="I928">
        <f>Tabela3[[#This Row],[Capacitação de Facilitadores 0148959-94.2024.8.16.6000]]</f>
        <v>0</v>
      </c>
      <c r="J928">
        <f>Tabela3[[#This Row],[Acessibilidade e Inclusão - 0148938-21.2024.8.16.6000]]</f>
        <v>0</v>
      </c>
      <c r="K928">
        <f>Tabela3[[#This Row],[Política de Prevenção e Enfrentamento do Assédio Moral, do Assédio Sexual e da Discriminação.0148908-83.2024.8.16.6000]]</f>
        <v>0</v>
      </c>
      <c r="L928">
        <f>Tabela3[[#This Row],[SOCIOAMBIENTAL]]</f>
        <v>0</v>
      </c>
      <c r="M928">
        <f>Tabela3[[#This Row],[SUSTENTABILIDADE
https://portal.tjpr.jus.br/portletforms/frm.do?idFormulario=7430
0017859-16.2024.8.16.6000]]</f>
        <v>0</v>
      </c>
      <c r="N928">
        <f>Tabela3[[#This Row],[CURSO PARA MAGISTRADOS]]</f>
        <v>0</v>
      </c>
      <c r="O928" t="str">
        <f>Tabela3[[#This Row],[LIVRO DE REGISTRO]]</f>
        <v>1 - LISTA GERAL_2020 A ...</v>
      </c>
      <c r="P928">
        <f>Tabela3[[#This Row],[DATA DO ULTIMO REGISTRO]]</f>
        <v>45264</v>
      </c>
      <c r="Q928">
        <f>Tabela3[[#This Row],[REG DE INSTRUTORES2]]</f>
        <v>0</v>
      </c>
      <c r="R928">
        <f>Tabela3[[#This Row],[REGISTRO DE INSTRUTORES NO SEI]]</f>
        <v>0</v>
      </c>
      <c r="S928">
        <f>Tabela3[[#This Row],[2021]]</f>
        <v>0</v>
      </c>
      <c r="T928">
        <f>Tabela3[[#This Row],[2022]]</f>
        <v>0</v>
      </c>
      <c r="U928" t="e">
        <f>Tabela3[[#This Row],[2023]]</f>
        <v>#VALUE!</v>
      </c>
      <c r="V928">
        <f>Tabela3[[#This Row],[REGISTRO NO SEI/2024]]</f>
        <v>0</v>
      </c>
      <c r="W928">
        <f>Tabela3[[#This Row],[2024]]</f>
        <v>0</v>
      </c>
      <c r="X928">
        <f>Tabela3[[#This Row],[REGISTRO NO SEI/2025]]</f>
        <v>0</v>
      </c>
      <c r="Y928">
        <f>Tabela3[[#This Row],[TOTAL CERTIFICADOS EMITIDOS/2025]]</f>
        <v>0</v>
      </c>
      <c r="Z928">
        <f>Tabela3[[#This Row],[1º trim/2025]]</f>
        <v>0</v>
      </c>
      <c r="AA928">
        <f>Tabela3[[#This Row],[2º trim/2025]]</f>
        <v>0</v>
      </c>
      <c r="AB928">
        <f>Tabela3[[#This Row],[3º trim/2025]]</f>
        <v>0</v>
      </c>
      <c r="AC928">
        <f>Tabela3[[#This Row],[4º trim/2025]]</f>
        <v>0</v>
      </c>
    </row>
    <row r="929" spans="1:29" x14ac:dyDescent="0.25">
      <c r="A929" s="293">
        <f>Tabela3[[#This Row],[MODALIDADE]]</f>
        <v>0</v>
      </c>
      <c r="B929" s="293">
        <f>Tabela3[[#This Row],[ID DA PLANILHA]]</f>
        <v>929</v>
      </c>
      <c r="C929" s="293">
        <f>Tabela3[[#This Row],[ANO]]</f>
        <v>2023</v>
      </c>
      <c r="D929" s="293" t="str">
        <f>Tabela3[[#This Row],[SEI]]</f>
        <v>0104966-35.2023.8.16.6000</v>
      </c>
      <c r="E929" s="294" t="str">
        <f>Tabela3[[#This Row],[NOME DO Curso]]</f>
        <v>Saúde Mental no Ambiente de Trabalho</v>
      </c>
      <c r="F929" s="294">
        <f>Tabela3[[#This Row],[NENHUMA CLASSIFICAÇÃO COPILOT]]</f>
        <v>0</v>
      </c>
      <c r="G929">
        <f>Tabela3[[#This Row],[Capacitação em Direitos Humanos, Gênero, Raça e Etnia; e em Depoimento Especial" - 0148945-13.2024.8.16.6000]]</f>
        <v>0</v>
      </c>
      <c r="H929">
        <f>Tabela3[[#This Row],[Justiça Restaurativa - 0148919-15.2024.8.16.6000]]</f>
        <v>0</v>
      </c>
      <c r="I929">
        <f>Tabela3[[#This Row],[Capacitação de Facilitadores 0148959-94.2024.8.16.6000]]</f>
        <v>0</v>
      </c>
      <c r="J929">
        <f>Tabela3[[#This Row],[Acessibilidade e Inclusão - 0148938-21.2024.8.16.6000]]</f>
        <v>0</v>
      </c>
      <c r="K929">
        <f>Tabela3[[#This Row],[Política de Prevenção e Enfrentamento do Assédio Moral, do Assédio Sexual e da Discriminação.0148908-83.2024.8.16.6000]]</f>
        <v>0</v>
      </c>
      <c r="L929">
        <f>Tabela3[[#This Row],[SOCIOAMBIENTAL]]</f>
        <v>0</v>
      </c>
      <c r="M929">
        <f>Tabela3[[#This Row],[SUSTENTABILIDADE
https://portal.tjpr.jus.br/portletforms/frm.do?idFormulario=7430
0017859-16.2024.8.16.6000]]</f>
        <v>0</v>
      </c>
      <c r="N929">
        <f>Tabela3[[#This Row],[CURSO PARA MAGISTRADOS]]</f>
        <v>0</v>
      </c>
      <c r="O929" t="str">
        <f>Tabela3[[#This Row],[LIVRO DE REGISTRO]]</f>
        <v>1 - LISTA GERAL_2020 A ...</v>
      </c>
      <c r="P929">
        <f>Tabela3[[#This Row],[DATA DO ULTIMO REGISTRO]]</f>
        <v>45191</v>
      </c>
      <c r="Q929" t="str">
        <f>Tabela3[[#This Row],[REG DE INSTRUTORES2]]</f>
        <v>587/2023</v>
      </c>
      <c r="R929">
        <f>Tabela3[[#This Row],[REGISTRO DE INSTRUTORES NO SEI]]</f>
        <v>0</v>
      </c>
      <c r="S929">
        <f>Tabela3[[#This Row],[2021]]</f>
        <v>0</v>
      </c>
      <c r="T929">
        <f>Tabela3[[#This Row],[2022]]</f>
        <v>0</v>
      </c>
      <c r="U929" t="e">
        <f>Tabela3[[#This Row],[2023]]</f>
        <v>#VALUE!</v>
      </c>
      <c r="V929">
        <f>Tabela3[[#This Row],[REGISTRO NO SEI/2024]]</f>
        <v>0</v>
      </c>
      <c r="W929">
        <f>Tabela3[[#This Row],[2024]]</f>
        <v>0</v>
      </c>
      <c r="X929">
        <f>Tabela3[[#This Row],[REGISTRO NO SEI/2025]]</f>
        <v>0</v>
      </c>
      <c r="Y929">
        <f>Tabela3[[#This Row],[TOTAL CERTIFICADOS EMITIDOS/2025]]</f>
        <v>0</v>
      </c>
      <c r="Z929">
        <f>Tabela3[[#This Row],[1º trim/2025]]</f>
        <v>0</v>
      </c>
      <c r="AA929">
        <f>Tabela3[[#This Row],[2º trim/2025]]</f>
        <v>0</v>
      </c>
      <c r="AB929">
        <f>Tabela3[[#This Row],[3º trim/2025]]</f>
        <v>0</v>
      </c>
      <c r="AC929">
        <f>Tabela3[[#This Row],[4º trim/2025]]</f>
        <v>0</v>
      </c>
    </row>
    <row r="930" spans="1:29" x14ac:dyDescent="0.25">
      <c r="A930" s="293">
        <f>Tabela3[[#This Row],[MODALIDADE]]</f>
        <v>0</v>
      </c>
      <c r="B930" s="293">
        <f>Tabela3[[#This Row],[ID DA PLANILHA]]</f>
        <v>930</v>
      </c>
      <c r="C930" s="293">
        <f>Tabela3[[#This Row],[ANO]]</f>
        <v>2023</v>
      </c>
      <c r="D930" s="293" t="str">
        <f>Tabela3[[#This Row],[SEI]]</f>
        <v>0105220-08.2023.8.16.6000</v>
      </c>
      <c r="E930" s="294" t="str">
        <f>Tabela3[[#This Row],[NOME DO Curso]]</f>
        <v>Curso de Formação de Técnicos Cumpridores de MandadosII EDIÇÃO - 2023</v>
      </c>
      <c r="F930" s="294">
        <f>Tabela3[[#This Row],[NENHUMA CLASSIFICAÇÃO COPILOT]]</f>
        <v>0</v>
      </c>
      <c r="G930">
        <f>Tabela3[[#This Row],[Capacitação em Direitos Humanos, Gênero, Raça e Etnia; e em Depoimento Especial" - 0148945-13.2024.8.16.6000]]</f>
        <v>0</v>
      </c>
      <c r="H930">
        <f>Tabela3[[#This Row],[Justiça Restaurativa - 0148919-15.2024.8.16.6000]]</f>
        <v>0</v>
      </c>
      <c r="I930">
        <f>Tabela3[[#This Row],[Capacitação de Facilitadores 0148959-94.2024.8.16.6000]]</f>
        <v>0</v>
      </c>
      <c r="J930">
        <f>Tabela3[[#This Row],[Acessibilidade e Inclusão - 0148938-21.2024.8.16.6000]]</f>
        <v>0</v>
      </c>
      <c r="K930">
        <f>Tabela3[[#This Row],[Política de Prevenção e Enfrentamento do Assédio Moral, do Assédio Sexual e da Discriminação.0148908-83.2024.8.16.6000]]</f>
        <v>0</v>
      </c>
      <c r="L930">
        <f>Tabela3[[#This Row],[SOCIOAMBIENTAL]]</f>
        <v>0</v>
      </c>
      <c r="M930">
        <f>Tabela3[[#This Row],[SUSTENTABILIDADE
https://portal.tjpr.jus.br/portletforms/frm.do?idFormulario=7430
0017859-16.2024.8.16.6000]]</f>
        <v>0</v>
      </c>
      <c r="N930">
        <f>Tabela3[[#This Row],[CURSO PARA MAGISTRADOS]]</f>
        <v>0</v>
      </c>
      <c r="O930" t="str">
        <f>Tabela3[[#This Row],[LIVRO DE REGISTRO]]</f>
        <v>1 - LISTA GERAL_2020 A ...</v>
      </c>
      <c r="P930">
        <f>Tabela3[[#This Row],[DATA DO ULTIMO REGISTRO]]</f>
        <v>45274</v>
      </c>
      <c r="Q930" t="str">
        <f>Tabela3[[#This Row],[REG DE INSTRUTORES2]]</f>
        <v>661/2023</v>
      </c>
      <c r="R930">
        <f>Tabela3[[#This Row],[REGISTRO DE INSTRUTORES NO SEI]]</f>
        <v>0</v>
      </c>
      <c r="S930">
        <f>Tabela3[[#This Row],[2021]]</f>
        <v>0</v>
      </c>
      <c r="T930">
        <f>Tabela3[[#This Row],[2022]]</f>
        <v>0</v>
      </c>
      <c r="U930" t="e">
        <f>Tabela3[[#This Row],[2023]]</f>
        <v>#VALUE!</v>
      </c>
      <c r="V930">
        <f>Tabela3[[#This Row],[REGISTRO NO SEI/2024]]</f>
        <v>0</v>
      </c>
      <c r="W930">
        <f>Tabela3[[#This Row],[2024]]</f>
        <v>0</v>
      </c>
      <c r="X930">
        <f>Tabela3[[#This Row],[REGISTRO NO SEI/2025]]</f>
        <v>0</v>
      </c>
      <c r="Y930">
        <f>Tabela3[[#This Row],[TOTAL CERTIFICADOS EMITIDOS/2025]]</f>
        <v>0</v>
      </c>
      <c r="Z930">
        <f>Tabela3[[#This Row],[1º trim/2025]]</f>
        <v>0</v>
      </c>
      <c r="AA930">
        <f>Tabela3[[#This Row],[2º trim/2025]]</f>
        <v>0</v>
      </c>
      <c r="AB930">
        <f>Tabela3[[#This Row],[3º trim/2025]]</f>
        <v>0</v>
      </c>
      <c r="AC930">
        <f>Tabela3[[#This Row],[4º trim/2025]]</f>
        <v>0</v>
      </c>
    </row>
    <row r="931" spans="1:29" x14ac:dyDescent="0.25">
      <c r="A931" s="293">
        <f>Tabela3[[#This Row],[MODALIDADE]]</f>
        <v>0</v>
      </c>
      <c r="B931" s="293">
        <f>Tabela3[[#This Row],[ID DA PLANILHA]]</f>
        <v>931</v>
      </c>
      <c r="C931" s="293">
        <f>Tabela3[[#This Row],[ANO]]</f>
        <v>2023</v>
      </c>
      <c r="D931" s="293" t="str">
        <f>Tabela3[[#This Row],[SEI]]</f>
        <v>0108073-87.2023.8.16.6000</v>
      </c>
      <c r="E931" s="294" t="str">
        <f>Tabela3[[#This Row],[NOME DO Curso]]</f>
        <v>Como manter o equilíbrio saudável com seus pets</v>
      </c>
      <c r="F931" s="294">
        <f>Tabela3[[#This Row],[NENHUMA CLASSIFICAÇÃO COPILOT]]</f>
        <v>0</v>
      </c>
      <c r="G931">
        <f>Tabela3[[#This Row],[Capacitação em Direitos Humanos, Gênero, Raça e Etnia; e em Depoimento Especial" - 0148945-13.2024.8.16.6000]]</f>
        <v>0</v>
      </c>
      <c r="H931">
        <f>Tabela3[[#This Row],[Justiça Restaurativa - 0148919-15.2024.8.16.6000]]</f>
        <v>0</v>
      </c>
      <c r="I931">
        <f>Tabela3[[#This Row],[Capacitação de Facilitadores 0148959-94.2024.8.16.6000]]</f>
        <v>0</v>
      </c>
      <c r="J931">
        <f>Tabela3[[#This Row],[Acessibilidade e Inclusão - 0148938-21.2024.8.16.6000]]</f>
        <v>0</v>
      </c>
      <c r="K931">
        <f>Tabela3[[#This Row],[Política de Prevenção e Enfrentamento do Assédio Moral, do Assédio Sexual e da Discriminação.0148908-83.2024.8.16.6000]]</f>
        <v>0</v>
      </c>
      <c r="L931">
        <f>Tabela3[[#This Row],[SOCIOAMBIENTAL]]</f>
        <v>0</v>
      </c>
      <c r="M931">
        <f>Tabela3[[#This Row],[SUSTENTABILIDADE
https://portal.tjpr.jus.br/portletforms/frm.do?idFormulario=7430
0017859-16.2024.8.16.6000]]</f>
        <v>0</v>
      </c>
      <c r="N931">
        <f>Tabela3[[#This Row],[CURSO PARA MAGISTRADOS]]</f>
        <v>0</v>
      </c>
      <c r="O931">
        <f>Tabela3[[#This Row],[LIVRO DE REGISTRO]]</f>
        <v>0</v>
      </c>
      <c r="P931">
        <f>Tabela3[[#This Row],[DATA DO ULTIMO REGISTRO]]</f>
        <v>0</v>
      </c>
      <c r="Q931">
        <f>Tabela3[[#This Row],[REG DE INSTRUTORES2]]</f>
        <v>0</v>
      </c>
      <c r="R931">
        <f>Tabela3[[#This Row],[REGISTRO DE INSTRUTORES NO SEI]]</f>
        <v>0</v>
      </c>
      <c r="S931">
        <f>Tabela3[[#This Row],[2021]]</f>
        <v>0</v>
      </c>
      <c r="T931">
        <f>Tabela3[[#This Row],[2022]]</f>
        <v>0</v>
      </c>
      <c r="U931" t="e">
        <f>Tabela3[[#This Row],[2023]]</f>
        <v>#VALUE!</v>
      </c>
      <c r="V931">
        <f>Tabela3[[#This Row],[REGISTRO NO SEI/2024]]</f>
        <v>0</v>
      </c>
      <c r="W931">
        <f>Tabela3[[#This Row],[2024]]</f>
        <v>0</v>
      </c>
      <c r="X931">
        <f>Tabela3[[#This Row],[REGISTRO NO SEI/2025]]</f>
        <v>0</v>
      </c>
      <c r="Y931">
        <f>Tabela3[[#This Row],[TOTAL CERTIFICADOS EMITIDOS/2025]]</f>
        <v>0</v>
      </c>
      <c r="Z931">
        <f>Tabela3[[#This Row],[1º trim/2025]]</f>
        <v>0</v>
      </c>
      <c r="AA931">
        <f>Tabela3[[#This Row],[2º trim/2025]]</f>
        <v>0</v>
      </c>
      <c r="AB931">
        <f>Tabela3[[#This Row],[3º trim/2025]]</f>
        <v>0</v>
      </c>
      <c r="AC931">
        <f>Tabela3[[#This Row],[4º trim/2025]]</f>
        <v>0</v>
      </c>
    </row>
    <row r="932" spans="1:29" ht="30" x14ac:dyDescent="0.25">
      <c r="A932" s="293">
        <f>Tabela3[[#This Row],[MODALIDADE]]</f>
        <v>0</v>
      </c>
      <c r="B932" s="293">
        <f>Tabela3[[#This Row],[ID DA PLANILHA]]</f>
        <v>932</v>
      </c>
      <c r="C932" s="293">
        <f>Tabela3[[#This Row],[ANO]]</f>
        <v>2023</v>
      </c>
      <c r="D932" s="293" t="str">
        <f>Tabela3[[#This Row],[SEI]]</f>
        <v>0108211-54.2023.8.16.6000</v>
      </c>
      <c r="E932" s="294" t="str">
        <f>Tabela3[[#This Row],[NOME DO Curso]]</f>
        <v>Curso de Aperfeiçoamento para magistrados e magistradas - Equidade de Gênero e Diversidade: desafios e impactos no âmbito do Poder Judiciário</v>
      </c>
      <c r="F932" s="294">
        <f>Tabela3[[#This Row],[NENHUMA CLASSIFICAÇÃO COPILOT]]</f>
        <v>0</v>
      </c>
      <c r="G932" t="str">
        <f>Tabela3[[#This Row],[Capacitação em Direitos Humanos, Gênero, Raça e Etnia; e em Depoimento Especial" - 0148945-13.2024.8.16.6000]]</f>
        <v>sim</v>
      </c>
      <c r="H932">
        <f>Tabela3[[#This Row],[Justiça Restaurativa - 0148919-15.2024.8.16.6000]]</f>
        <v>0</v>
      </c>
      <c r="I932">
        <f>Tabela3[[#This Row],[Capacitação de Facilitadores 0148959-94.2024.8.16.6000]]</f>
        <v>0</v>
      </c>
      <c r="J932">
        <f>Tabela3[[#This Row],[Acessibilidade e Inclusão - 0148938-21.2024.8.16.6000]]</f>
        <v>0</v>
      </c>
      <c r="K932" t="str">
        <f>Tabela3[[#This Row],[Política de Prevenção e Enfrentamento do Assédio Moral, do Assédio Sexual e da Discriminação.0148908-83.2024.8.16.6000]]</f>
        <v>sim</v>
      </c>
      <c r="L932">
        <f>Tabela3[[#This Row],[SOCIOAMBIENTAL]]</f>
        <v>0</v>
      </c>
      <c r="M932">
        <f>Tabela3[[#This Row],[SUSTENTABILIDADE
https://portal.tjpr.jus.br/portletforms/frm.do?idFormulario=7430
0017859-16.2024.8.16.6000]]</f>
        <v>0</v>
      </c>
      <c r="N932">
        <f>Tabela3[[#This Row],[CURSO PARA MAGISTRADOS]]</f>
        <v>0</v>
      </c>
      <c r="O932" t="str">
        <f>Tabela3[[#This Row],[LIVRO DE REGISTRO]]</f>
        <v>1 - LISTA GERAL_2020 A ...</v>
      </c>
      <c r="P932">
        <f>Tabela3[[#This Row],[DATA DO ULTIMO REGISTRO]]</f>
        <v>45243</v>
      </c>
      <c r="Q932" t="str">
        <f>Tabela3[[#This Row],[REG DE INSTRUTORES2]]</f>
        <v>602-618/2023</v>
      </c>
      <c r="R932">
        <f>Tabela3[[#This Row],[REGISTRO DE INSTRUTORES NO SEI]]</f>
        <v>0</v>
      </c>
      <c r="S932">
        <f>Tabela3[[#This Row],[2021]]</f>
        <v>0</v>
      </c>
      <c r="T932">
        <f>Tabela3[[#This Row],[2022]]</f>
        <v>0</v>
      </c>
      <c r="U932" t="e">
        <f>Tabela3[[#This Row],[2023]]</f>
        <v>#VALUE!</v>
      </c>
      <c r="V932">
        <f>Tabela3[[#This Row],[REGISTRO NO SEI/2024]]</f>
        <v>0</v>
      </c>
      <c r="W932">
        <f>Tabela3[[#This Row],[2024]]</f>
        <v>0</v>
      </c>
      <c r="X932">
        <f>Tabela3[[#This Row],[REGISTRO NO SEI/2025]]</f>
        <v>0</v>
      </c>
      <c r="Y932">
        <f>Tabela3[[#This Row],[TOTAL CERTIFICADOS EMITIDOS/2025]]</f>
        <v>0</v>
      </c>
      <c r="Z932">
        <f>Tabela3[[#This Row],[1º trim/2025]]</f>
        <v>0</v>
      </c>
      <c r="AA932">
        <f>Tabela3[[#This Row],[2º trim/2025]]</f>
        <v>0</v>
      </c>
      <c r="AB932">
        <f>Tabela3[[#This Row],[3º trim/2025]]</f>
        <v>0</v>
      </c>
      <c r="AC932">
        <f>Tabela3[[#This Row],[4º trim/2025]]</f>
        <v>0</v>
      </c>
    </row>
    <row r="933" spans="1:29" ht="30" x14ac:dyDescent="0.25">
      <c r="A933" s="293">
        <f>Tabela3[[#This Row],[MODALIDADE]]</f>
        <v>0</v>
      </c>
      <c r="B933" s="293">
        <f>Tabela3[[#This Row],[ID DA PLANILHA]]</f>
        <v>933</v>
      </c>
      <c r="C933" s="293">
        <f>Tabela3[[#This Row],[ANO]]</f>
        <v>2023</v>
      </c>
      <c r="D933" s="293" t="str">
        <f>Tabela3[[#This Row],[SEI]]</f>
        <v>0109501-07.2023.8.16.6000</v>
      </c>
      <c r="E933" s="294" t="str">
        <f>Tabela3[[#This Row],[NOME DO Curso]]</f>
        <v>Congresso 20 anos do Código Civil: avanços e novos desafios - Homenagem ao Ministro Paulo de Tarso Sanseverino</v>
      </c>
      <c r="F933" s="294">
        <f>Tabela3[[#This Row],[NENHUMA CLASSIFICAÇÃO COPILOT]]</f>
        <v>0</v>
      </c>
      <c r="G933">
        <f>Tabela3[[#This Row],[Capacitação em Direitos Humanos, Gênero, Raça e Etnia; e em Depoimento Especial" - 0148945-13.2024.8.16.6000]]</f>
        <v>0</v>
      </c>
      <c r="H933">
        <f>Tabela3[[#This Row],[Justiça Restaurativa - 0148919-15.2024.8.16.6000]]</f>
        <v>0</v>
      </c>
      <c r="I933">
        <f>Tabela3[[#This Row],[Capacitação de Facilitadores 0148959-94.2024.8.16.6000]]</f>
        <v>0</v>
      </c>
      <c r="J933">
        <f>Tabela3[[#This Row],[Acessibilidade e Inclusão - 0148938-21.2024.8.16.6000]]</f>
        <v>0</v>
      </c>
      <c r="K933">
        <f>Tabela3[[#This Row],[Política de Prevenção e Enfrentamento do Assédio Moral, do Assédio Sexual e da Discriminação.0148908-83.2024.8.16.6000]]</f>
        <v>0</v>
      </c>
      <c r="L933">
        <f>Tabela3[[#This Row],[SOCIOAMBIENTAL]]</f>
        <v>0</v>
      </c>
      <c r="M933">
        <f>Tabela3[[#This Row],[SUSTENTABILIDADE
https://portal.tjpr.jus.br/portletforms/frm.do?idFormulario=7430
0017859-16.2024.8.16.6000]]</f>
        <v>0</v>
      </c>
      <c r="N933">
        <f>Tabela3[[#This Row],[CURSO PARA MAGISTRADOS]]</f>
        <v>0</v>
      </c>
      <c r="O933">
        <f>Tabela3[[#This Row],[LIVRO DE REGISTRO]]</f>
        <v>0</v>
      </c>
      <c r="P933">
        <f>Tabela3[[#This Row],[DATA DO ULTIMO REGISTRO]]</f>
        <v>0</v>
      </c>
      <c r="Q933">
        <f>Tabela3[[#This Row],[REG DE INSTRUTORES2]]</f>
        <v>0</v>
      </c>
      <c r="R933">
        <f>Tabela3[[#This Row],[REGISTRO DE INSTRUTORES NO SEI]]</f>
        <v>0</v>
      </c>
      <c r="S933">
        <f>Tabela3[[#This Row],[2021]]</f>
        <v>0</v>
      </c>
      <c r="T933">
        <f>Tabela3[[#This Row],[2022]]</f>
        <v>0</v>
      </c>
      <c r="U933" t="e">
        <f>Tabela3[[#This Row],[2023]]</f>
        <v>#VALUE!</v>
      </c>
      <c r="V933">
        <f>Tabela3[[#This Row],[REGISTRO NO SEI/2024]]</f>
        <v>0</v>
      </c>
      <c r="W933">
        <f>Tabela3[[#This Row],[2024]]</f>
        <v>0</v>
      </c>
      <c r="X933">
        <f>Tabela3[[#This Row],[REGISTRO NO SEI/2025]]</f>
        <v>0</v>
      </c>
      <c r="Y933">
        <f>Tabela3[[#This Row],[TOTAL CERTIFICADOS EMITIDOS/2025]]</f>
        <v>0</v>
      </c>
      <c r="Z933">
        <f>Tabela3[[#This Row],[1º trim/2025]]</f>
        <v>0</v>
      </c>
      <c r="AA933">
        <f>Tabela3[[#This Row],[2º trim/2025]]</f>
        <v>0</v>
      </c>
      <c r="AB933">
        <f>Tabela3[[#This Row],[3º trim/2025]]</f>
        <v>0</v>
      </c>
      <c r="AC933">
        <f>Tabela3[[#This Row],[4º trim/2025]]</f>
        <v>0</v>
      </c>
    </row>
    <row r="934" spans="1:29" ht="30" x14ac:dyDescent="0.25">
      <c r="A934" s="293">
        <f>Tabela3[[#This Row],[MODALIDADE]]</f>
        <v>0</v>
      </c>
      <c r="B934" s="293">
        <f>Tabela3[[#This Row],[ID DA PLANILHA]]</f>
        <v>934</v>
      </c>
      <c r="C934" s="293">
        <f>Tabela3[[#This Row],[ANO]]</f>
        <v>2023</v>
      </c>
      <c r="D934" s="293" t="str">
        <f>Tabela3[[#This Row],[SEI]]</f>
        <v>0109507-14.2023.8.16.6000</v>
      </c>
      <c r="E934" s="294" t="str">
        <f>Tabela3[[#This Row],[NOME DO Curso]]</f>
        <v>LVI Encontro do Colégio Permanente de Diretores de Escolas Estaduais da Magistratura (COPEDEM)</v>
      </c>
      <c r="F934" s="294">
        <f>Tabela3[[#This Row],[NENHUMA CLASSIFICAÇÃO COPILOT]]</f>
        <v>0</v>
      </c>
      <c r="G934">
        <f>Tabela3[[#This Row],[Capacitação em Direitos Humanos, Gênero, Raça e Etnia; e em Depoimento Especial" - 0148945-13.2024.8.16.6000]]</f>
        <v>0</v>
      </c>
      <c r="H934">
        <f>Tabela3[[#This Row],[Justiça Restaurativa - 0148919-15.2024.8.16.6000]]</f>
        <v>0</v>
      </c>
      <c r="I934">
        <f>Tabela3[[#This Row],[Capacitação de Facilitadores 0148959-94.2024.8.16.6000]]</f>
        <v>0</v>
      </c>
      <c r="J934">
        <f>Tabela3[[#This Row],[Acessibilidade e Inclusão - 0148938-21.2024.8.16.6000]]</f>
        <v>0</v>
      </c>
      <c r="K934">
        <f>Tabela3[[#This Row],[Política de Prevenção e Enfrentamento do Assédio Moral, do Assédio Sexual e da Discriminação.0148908-83.2024.8.16.6000]]</f>
        <v>0</v>
      </c>
      <c r="L934">
        <f>Tabela3[[#This Row],[SOCIOAMBIENTAL]]</f>
        <v>0</v>
      </c>
      <c r="M934">
        <f>Tabela3[[#This Row],[SUSTENTABILIDADE
https://portal.tjpr.jus.br/portletforms/frm.do?idFormulario=7430
0017859-16.2024.8.16.6000]]</f>
        <v>0</v>
      </c>
      <c r="N934">
        <f>Tabela3[[#This Row],[CURSO PARA MAGISTRADOS]]</f>
        <v>0</v>
      </c>
      <c r="O934">
        <f>Tabela3[[#This Row],[LIVRO DE REGISTRO]]</f>
        <v>0</v>
      </c>
      <c r="P934">
        <f>Tabela3[[#This Row],[DATA DO ULTIMO REGISTRO]]</f>
        <v>0</v>
      </c>
      <c r="Q934">
        <f>Tabela3[[#This Row],[REG DE INSTRUTORES2]]</f>
        <v>0</v>
      </c>
      <c r="R934">
        <f>Tabela3[[#This Row],[REGISTRO DE INSTRUTORES NO SEI]]</f>
        <v>0</v>
      </c>
      <c r="S934">
        <f>Tabela3[[#This Row],[2021]]</f>
        <v>0</v>
      </c>
      <c r="T934">
        <f>Tabela3[[#This Row],[2022]]</f>
        <v>0</v>
      </c>
      <c r="U934" t="e">
        <f>Tabela3[[#This Row],[2023]]</f>
        <v>#VALUE!</v>
      </c>
      <c r="V934">
        <f>Tabela3[[#This Row],[REGISTRO NO SEI/2024]]</f>
        <v>0</v>
      </c>
      <c r="W934">
        <f>Tabela3[[#This Row],[2024]]</f>
        <v>0</v>
      </c>
      <c r="X934">
        <f>Tabela3[[#This Row],[REGISTRO NO SEI/2025]]</f>
        <v>0</v>
      </c>
      <c r="Y934">
        <f>Tabela3[[#This Row],[TOTAL CERTIFICADOS EMITIDOS/2025]]</f>
        <v>0</v>
      </c>
      <c r="Z934">
        <f>Tabela3[[#This Row],[1º trim/2025]]</f>
        <v>0</v>
      </c>
      <c r="AA934">
        <f>Tabela3[[#This Row],[2º trim/2025]]</f>
        <v>0</v>
      </c>
      <c r="AB934">
        <f>Tabela3[[#This Row],[3º trim/2025]]</f>
        <v>0</v>
      </c>
      <c r="AC934">
        <f>Tabela3[[#This Row],[4º trim/2025]]</f>
        <v>0</v>
      </c>
    </row>
    <row r="935" spans="1:29" ht="30" x14ac:dyDescent="0.25">
      <c r="A935" s="293">
        <f>Tabela3[[#This Row],[MODALIDADE]]</f>
        <v>0</v>
      </c>
      <c r="B935" s="293">
        <f>Tabela3[[#This Row],[ID DA PLANILHA]]</f>
        <v>935</v>
      </c>
      <c r="C935" s="293">
        <f>Tabela3[[#This Row],[ANO]]</f>
        <v>2023</v>
      </c>
      <c r="D935" s="293" t="str">
        <f>Tabela3[[#This Row],[SEI]]</f>
        <v>0110053-69.2023.8.16.6000</v>
      </c>
      <c r="E935" s="294" t="str">
        <f>Tabela3[[#This Row],[NOME DO Curso]]</f>
        <v>Varas Especializadas em Direito Empresarial, Falências e Recuperação Judicial: Desempenho e Perspectivas</v>
      </c>
      <c r="F935" s="294">
        <f>Tabela3[[#This Row],[NENHUMA CLASSIFICAÇÃO COPILOT]]</f>
        <v>0</v>
      </c>
      <c r="G935">
        <f>Tabela3[[#This Row],[Capacitação em Direitos Humanos, Gênero, Raça e Etnia; e em Depoimento Especial" - 0148945-13.2024.8.16.6000]]</f>
        <v>0</v>
      </c>
      <c r="H935">
        <f>Tabela3[[#This Row],[Justiça Restaurativa - 0148919-15.2024.8.16.6000]]</f>
        <v>0</v>
      </c>
      <c r="I935">
        <f>Tabela3[[#This Row],[Capacitação de Facilitadores 0148959-94.2024.8.16.6000]]</f>
        <v>0</v>
      </c>
      <c r="J935">
        <f>Tabela3[[#This Row],[Acessibilidade e Inclusão - 0148938-21.2024.8.16.6000]]</f>
        <v>0</v>
      </c>
      <c r="K935">
        <f>Tabela3[[#This Row],[Política de Prevenção e Enfrentamento do Assédio Moral, do Assédio Sexual e da Discriminação.0148908-83.2024.8.16.6000]]</f>
        <v>0</v>
      </c>
      <c r="L935">
        <f>Tabela3[[#This Row],[SOCIOAMBIENTAL]]</f>
        <v>0</v>
      </c>
      <c r="M935">
        <f>Tabela3[[#This Row],[SUSTENTABILIDADE
https://portal.tjpr.jus.br/portletforms/frm.do?idFormulario=7430
0017859-16.2024.8.16.6000]]</f>
        <v>0</v>
      </c>
      <c r="N935">
        <f>Tabela3[[#This Row],[CURSO PARA MAGISTRADOS]]</f>
        <v>0</v>
      </c>
      <c r="O935" t="str">
        <f>Tabela3[[#This Row],[LIVRO DE REGISTRO]]</f>
        <v>1 - LISTA GERAL_2020 A ...</v>
      </c>
      <c r="P935">
        <f>Tabela3[[#This Row],[DATA DO ULTIMO REGISTRO]]</f>
        <v>45180</v>
      </c>
      <c r="Q935" t="str">
        <f>Tabela3[[#This Row],[REG DE INSTRUTORES2]]</f>
        <v>572//2023</v>
      </c>
      <c r="R935">
        <f>Tabela3[[#This Row],[REGISTRO DE INSTRUTORES NO SEI]]</f>
        <v>0</v>
      </c>
      <c r="S935">
        <f>Tabela3[[#This Row],[2021]]</f>
        <v>0</v>
      </c>
      <c r="T935">
        <f>Tabela3[[#This Row],[2022]]</f>
        <v>0</v>
      </c>
      <c r="U935" t="e">
        <f>Tabela3[[#This Row],[2023]]</f>
        <v>#VALUE!</v>
      </c>
      <c r="V935">
        <f>Tabela3[[#This Row],[REGISTRO NO SEI/2024]]</f>
        <v>0</v>
      </c>
      <c r="W935">
        <f>Tabela3[[#This Row],[2024]]</f>
        <v>0</v>
      </c>
      <c r="X935">
        <f>Tabela3[[#This Row],[REGISTRO NO SEI/2025]]</f>
        <v>0</v>
      </c>
      <c r="Y935">
        <f>Tabela3[[#This Row],[TOTAL CERTIFICADOS EMITIDOS/2025]]</f>
        <v>0</v>
      </c>
      <c r="Z935">
        <f>Tabela3[[#This Row],[1º trim/2025]]</f>
        <v>0</v>
      </c>
      <c r="AA935">
        <f>Tabela3[[#This Row],[2º trim/2025]]</f>
        <v>0</v>
      </c>
      <c r="AB935">
        <f>Tabela3[[#This Row],[3º trim/2025]]</f>
        <v>0</v>
      </c>
      <c r="AC935">
        <f>Tabela3[[#This Row],[4º trim/2025]]</f>
        <v>0</v>
      </c>
    </row>
    <row r="936" spans="1:29" ht="30" x14ac:dyDescent="0.25">
      <c r="A936" s="293">
        <f>Tabela3[[#This Row],[MODALIDADE]]</f>
        <v>0</v>
      </c>
      <c r="B936" s="293">
        <f>Tabela3[[#This Row],[ID DA PLANILHA]]</f>
        <v>936</v>
      </c>
      <c r="C936" s="293">
        <f>Tabela3[[#This Row],[ANO]]</f>
        <v>2023</v>
      </c>
      <c r="D936" s="293" t="str">
        <f>Tabela3[[#This Row],[SEI]]</f>
        <v>0110845-23.2023.8.16.6000</v>
      </c>
      <c r="E936" s="294" t="str">
        <f>Tabela3[[#This Row],[NOME DO Curso]]</f>
        <v>Curso de Formação de Formadores Nível 2 (FOFO N2) - Avaliação da Prática Jurisdicional e o uso de Portfólio</v>
      </c>
      <c r="F936" s="294">
        <f>Tabela3[[#This Row],[NENHUMA CLASSIFICAÇÃO COPILOT]]</f>
        <v>0</v>
      </c>
      <c r="G936">
        <f>Tabela3[[#This Row],[Capacitação em Direitos Humanos, Gênero, Raça e Etnia; e em Depoimento Especial" - 0148945-13.2024.8.16.6000]]</f>
        <v>0</v>
      </c>
      <c r="H936">
        <f>Tabela3[[#This Row],[Justiça Restaurativa - 0148919-15.2024.8.16.6000]]</f>
        <v>0</v>
      </c>
      <c r="I936">
        <f>Tabela3[[#This Row],[Capacitação de Facilitadores 0148959-94.2024.8.16.6000]]</f>
        <v>0</v>
      </c>
      <c r="J936">
        <f>Tabela3[[#This Row],[Acessibilidade e Inclusão - 0148938-21.2024.8.16.6000]]</f>
        <v>0</v>
      </c>
      <c r="K936">
        <f>Tabela3[[#This Row],[Política de Prevenção e Enfrentamento do Assédio Moral, do Assédio Sexual e da Discriminação.0148908-83.2024.8.16.6000]]</f>
        <v>0</v>
      </c>
      <c r="L936">
        <f>Tabela3[[#This Row],[SOCIOAMBIENTAL]]</f>
        <v>0</v>
      </c>
      <c r="M936">
        <f>Tabela3[[#This Row],[SUSTENTABILIDADE
https://portal.tjpr.jus.br/portletforms/frm.do?idFormulario=7430
0017859-16.2024.8.16.6000]]</f>
        <v>0</v>
      </c>
      <c r="N936">
        <f>Tabela3[[#This Row],[CURSO PARA MAGISTRADOS]]</f>
        <v>0</v>
      </c>
      <c r="O936">
        <f>Tabela3[[#This Row],[LIVRO DE REGISTRO]]</f>
        <v>0</v>
      </c>
      <c r="P936">
        <f>Tabela3[[#This Row],[DATA DO ULTIMO REGISTRO]]</f>
        <v>0</v>
      </c>
      <c r="Q936">
        <f>Tabela3[[#This Row],[REG DE INSTRUTORES2]]</f>
        <v>0</v>
      </c>
      <c r="R936">
        <f>Tabela3[[#This Row],[REGISTRO DE INSTRUTORES NO SEI]]</f>
        <v>0</v>
      </c>
      <c r="S936">
        <f>Tabela3[[#This Row],[2021]]</f>
        <v>0</v>
      </c>
      <c r="T936">
        <f>Tabela3[[#This Row],[2022]]</f>
        <v>0</v>
      </c>
      <c r="U936" t="e">
        <f>Tabela3[[#This Row],[2023]]</f>
        <v>#VALUE!</v>
      </c>
      <c r="V936">
        <f>Tabela3[[#This Row],[REGISTRO NO SEI/2024]]</f>
        <v>0</v>
      </c>
      <c r="W936">
        <f>Tabela3[[#This Row],[2024]]</f>
        <v>0</v>
      </c>
      <c r="X936">
        <f>Tabela3[[#This Row],[REGISTRO NO SEI/2025]]</f>
        <v>0</v>
      </c>
      <c r="Y936">
        <f>Tabela3[[#This Row],[TOTAL CERTIFICADOS EMITIDOS/2025]]</f>
        <v>0</v>
      </c>
      <c r="Z936">
        <f>Tabela3[[#This Row],[1º trim/2025]]</f>
        <v>0</v>
      </c>
      <c r="AA936">
        <f>Tabela3[[#This Row],[2º trim/2025]]</f>
        <v>0</v>
      </c>
      <c r="AB936">
        <f>Tabela3[[#This Row],[3º trim/2025]]</f>
        <v>0</v>
      </c>
      <c r="AC936">
        <f>Tabela3[[#This Row],[4º trim/2025]]</f>
        <v>0</v>
      </c>
    </row>
    <row r="937" spans="1:29" ht="30" x14ac:dyDescent="0.25">
      <c r="A937" s="293">
        <f>Tabela3[[#This Row],[MODALIDADE]]</f>
        <v>0</v>
      </c>
      <c r="B937" s="293">
        <f>Tabela3[[#This Row],[ID DA PLANILHA]]</f>
        <v>937</v>
      </c>
      <c r="C937" s="293">
        <f>Tabela3[[#This Row],[ANO]]</f>
        <v>2023</v>
      </c>
      <c r="D937" s="293" t="str">
        <f>Tabela3[[#This Row],[SEI]]</f>
        <v>0113674-74.2023.8.16.6000</v>
      </c>
      <c r="E937" s="294" t="str">
        <f>Tabela3[[#This Row],[NOME DO Curso]]</f>
        <v>CURSOS DE FORMAÇÃO DE CONCILIADORES E MEDIADORES JUDICIAL (EaD) – etapa teórica - Turma XI e XII</v>
      </c>
      <c r="F937" s="294">
        <f>Tabela3[[#This Row],[NENHUMA CLASSIFICAÇÃO COPILOT]]</f>
        <v>0</v>
      </c>
      <c r="G937">
        <f>Tabela3[[#This Row],[Capacitação em Direitos Humanos, Gênero, Raça e Etnia; e em Depoimento Especial" - 0148945-13.2024.8.16.6000]]</f>
        <v>0</v>
      </c>
      <c r="H937">
        <f>Tabela3[[#This Row],[Justiça Restaurativa - 0148919-15.2024.8.16.6000]]</f>
        <v>0</v>
      </c>
      <c r="I937">
        <f>Tabela3[[#This Row],[Capacitação de Facilitadores 0148959-94.2024.8.16.6000]]</f>
        <v>0</v>
      </c>
      <c r="J937">
        <f>Tabela3[[#This Row],[Acessibilidade e Inclusão - 0148938-21.2024.8.16.6000]]</f>
        <v>0</v>
      </c>
      <c r="K937">
        <f>Tabela3[[#This Row],[Política de Prevenção e Enfrentamento do Assédio Moral, do Assédio Sexual e da Discriminação.0148908-83.2024.8.16.6000]]</f>
        <v>0</v>
      </c>
      <c r="L937">
        <f>Tabela3[[#This Row],[SOCIOAMBIENTAL]]</f>
        <v>0</v>
      </c>
      <c r="M937">
        <f>Tabela3[[#This Row],[SUSTENTABILIDADE
https://portal.tjpr.jus.br/portletforms/frm.do?idFormulario=7430
0017859-16.2024.8.16.6000]]</f>
        <v>0</v>
      </c>
      <c r="N937">
        <f>Tabela3[[#This Row],[CURSO PARA MAGISTRADOS]]</f>
        <v>0</v>
      </c>
      <c r="O937" t="str">
        <f>Tabela3[[#This Row],[LIVRO DE REGISTRO]]</f>
        <v>3 - CONCILIAJUD</v>
      </c>
      <c r="P937">
        <f>Tabela3[[#This Row],[DATA DO ULTIMO REGISTRO]]</f>
        <v>45275</v>
      </c>
      <c r="Q937" t="str">
        <f>Tabela3[[#This Row],[REG DE INSTRUTORES2]]</f>
        <v>818-825/2024</v>
      </c>
      <c r="R937">
        <f>Tabela3[[#This Row],[REGISTRO DE INSTRUTORES NO SEI]]</f>
        <v>0</v>
      </c>
      <c r="S937">
        <f>Tabela3[[#This Row],[2021]]</f>
        <v>0</v>
      </c>
      <c r="T937">
        <f>Tabela3[[#This Row],[2022]]</f>
        <v>0</v>
      </c>
      <c r="U937" t="e">
        <f>Tabela3[[#This Row],[2023]]</f>
        <v>#VALUE!</v>
      </c>
      <c r="V937">
        <f>Tabela3[[#This Row],[REGISTRO NO SEI/2024]]</f>
        <v>0</v>
      </c>
      <c r="W937">
        <f>Tabela3[[#This Row],[2024]]</f>
        <v>0</v>
      </c>
      <c r="X937">
        <f>Tabela3[[#This Row],[REGISTRO NO SEI/2025]]</f>
        <v>0</v>
      </c>
      <c r="Y937">
        <f>Tabela3[[#This Row],[TOTAL CERTIFICADOS EMITIDOS/2025]]</f>
        <v>0</v>
      </c>
      <c r="Z937">
        <f>Tabela3[[#This Row],[1º trim/2025]]</f>
        <v>0</v>
      </c>
      <c r="AA937">
        <f>Tabela3[[#This Row],[2º trim/2025]]</f>
        <v>0</v>
      </c>
      <c r="AB937">
        <f>Tabela3[[#This Row],[3º trim/2025]]</f>
        <v>0</v>
      </c>
      <c r="AC937">
        <f>Tabela3[[#This Row],[4º trim/2025]]</f>
        <v>0</v>
      </c>
    </row>
    <row r="938" spans="1:29" ht="30" x14ac:dyDescent="0.25">
      <c r="A938" s="293">
        <f>Tabela3[[#This Row],[MODALIDADE]]</f>
        <v>0</v>
      </c>
      <c r="B938" s="293">
        <f>Tabela3[[#This Row],[ID DA PLANILHA]]</f>
        <v>938</v>
      </c>
      <c r="C938" s="293">
        <f>Tabela3[[#This Row],[ANO]]</f>
        <v>2023</v>
      </c>
      <c r="D938" s="293" t="str">
        <f>Tabela3[[#This Row],[SEI]]</f>
        <v>0113674-74.2023.8.16.6000</v>
      </c>
      <c r="E938" s="294" t="str">
        <f>Tabela3[[#This Row],[NOME DO Curso]]</f>
        <v>CURSOS DE FORMAÇÃO DE CONCILIADORES E MEDIADORES JUDICIAL (EaD) – etapa teórica - Turma IX e X</v>
      </c>
      <c r="F938" s="294">
        <f>Tabela3[[#This Row],[NENHUMA CLASSIFICAÇÃO COPILOT]]</f>
        <v>0</v>
      </c>
      <c r="G938">
        <f>Tabela3[[#This Row],[Capacitação em Direitos Humanos, Gênero, Raça e Etnia; e em Depoimento Especial" - 0148945-13.2024.8.16.6000]]</f>
        <v>0</v>
      </c>
      <c r="H938">
        <f>Tabela3[[#This Row],[Justiça Restaurativa - 0148919-15.2024.8.16.6000]]</f>
        <v>0</v>
      </c>
      <c r="I938">
        <f>Tabela3[[#This Row],[Capacitação de Facilitadores 0148959-94.2024.8.16.6000]]</f>
        <v>0</v>
      </c>
      <c r="J938">
        <f>Tabela3[[#This Row],[Acessibilidade e Inclusão - 0148938-21.2024.8.16.6000]]</f>
        <v>0</v>
      </c>
      <c r="K938">
        <f>Tabela3[[#This Row],[Política de Prevenção e Enfrentamento do Assédio Moral, do Assédio Sexual e da Discriminação.0148908-83.2024.8.16.6000]]</f>
        <v>0</v>
      </c>
      <c r="L938">
        <f>Tabela3[[#This Row],[SOCIOAMBIENTAL]]</f>
        <v>0</v>
      </c>
      <c r="M938">
        <f>Tabela3[[#This Row],[SUSTENTABILIDADE
https://portal.tjpr.jus.br/portletforms/frm.do?idFormulario=7430
0017859-16.2024.8.16.6000]]</f>
        <v>0</v>
      </c>
      <c r="N938">
        <f>Tabela3[[#This Row],[CURSO PARA MAGISTRADOS]]</f>
        <v>0</v>
      </c>
      <c r="O938" t="str">
        <f>Tabela3[[#This Row],[LIVRO DE REGISTRO]]</f>
        <v>3 - CONCILIAJUD</v>
      </c>
      <c r="P938">
        <f>Tabela3[[#This Row],[DATA DO ULTIMO REGISTRO]]</f>
        <v>45275</v>
      </c>
      <c r="Q938" t="str">
        <f>Tabela3[[#This Row],[REG DE INSTRUTORES2]]</f>
        <v>818-825/2024</v>
      </c>
      <c r="R938">
        <f>Tabela3[[#This Row],[REGISTRO DE INSTRUTORES NO SEI]]</f>
        <v>0</v>
      </c>
      <c r="S938">
        <f>Tabela3[[#This Row],[2021]]</f>
        <v>0</v>
      </c>
      <c r="T938">
        <f>Tabela3[[#This Row],[2022]]</f>
        <v>0</v>
      </c>
      <c r="U938" t="e">
        <f>Tabela3[[#This Row],[2023]]</f>
        <v>#VALUE!</v>
      </c>
      <c r="V938">
        <f>Tabela3[[#This Row],[REGISTRO NO SEI/2024]]</f>
        <v>0</v>
      </c>
      <c r="W938">
        <f>Tabela3[[#This Row],[2024]]</f>
        <v>0</v>
      </c>
      <c r="X938">
        <f>Tabela3[[#This Row],[REGISTRO NO SEI/2025]]</f>
        <v>0</v>
      </c>
      <c r="Y938">
        <f>Tabela3[[#This Row],[TOTAL CERTIFICADOS EMITIDOS/2025]]</f>
        <v>0</v>
      </c>
      <c r="Z938">
        <f>Tabela3[[#This Row],[1º trim/2025]]</f>
        <v>0</v>
      </c>
      <c r="AA938">
        <f>Tabela3[[#This Row],[2º trim/2025]]</f>
        <v>0</v>
      </c>
      <c r="AB938">
        <f>Tabela3[[#This Row],[3º trim/2025]]</f>
        <v>0</v>
      </c>
      <c r="AC938">
        <f>Tabela3[[#This Row],[4º trim/2025]]</f>
        <v>0</v>
      </c>
    </row>
    <row r="939" spans="1:29" x14ac:dyDescent="0.25">
      <c r="A939" s="293">
        <f>Tabela3[[#This Row],[MODALIDADE]]</f>
        <v>0</v>
      </c>
      <c r="B939" s="293">
        <f>Tabela3[[#This Row],[ID DA PLANILHA]]</f>
        <v>939</v>
      </c>
      <c r="C939" s="293">
        <f>Tabela3[[#This Row],[ANO]]</f>
        <v>2023</v>
      </c>
      <c r="D939" s="293" t="str">
        <f>Tabela3[[#This Row],[SEI]]</f>
        <v>0113674-74.2023.8.16.6001</v>
      </c>
      <c r="E939" s="294" t="str">
        <f>Tabela3[[#This Row],[NOME DO Curso]]</f>
        <v>Formação de Conciliadores e Mediadores Judiciais - Turmas XI e XII</v>
      </c>
      <c r="F939" s="294">
        <f>Tabela3[[#This Row],[NENHUMA CLASSIFICAÇÃO COPILOT]]</f>
        <v>0</v>
      </c>
      <c r="G939">
        <f>Tabela3[[#This Row],[Capacitação em Direitos Humanos, Gênero, Raça e Etnia; e em Depoimento Especial" - 0148945-13.2024.8.16.6000]]</f>
        <v>0</v>
      </c>
      <c r="H939">
        <f>Tabela3[[#This Row],[Justiça Restaurativa - 0148919-15.2024.8.16.6000]]</f>
        <v>0</v>
      </c>
      <c r="I939">
        <f>Tabela3[[#This Row],[Capacitação de Facilitadores 0148959-94.2024.8.16.6000]]</f>
        <v>0</v>
      </c>
      <c r="J939">
        <f>Tabela3[[#This Row],[Acessibilidade e Inclusão - 0148938-21.2024.8.16.6000]]</f>
        <v>0</v>
      </c>
      <c r="K939">
        <f>Tabela3[[#This Row],[Política de Prevenção e Enfrentamento do Assédio Moral, do Assédio Sexual e da Discriminação.0148908-83.2024.8.16.6000]]</f>
        <v>0</v>
      </c>
      <c r="L939">
        <f>Tabela3[[#This Row],[SOCIOAMBIENTAL]]</f>
        <v>0</v>
      </c>
      <c r="M939">
        <f>Tabela3[[#This Row],[SUSTENTABILIDADE
https://portal.tjpr.jus.br/portletforms/frm.do?idFormulario=7430
0017859-16.2024.8.16.6000]]</f>
        <v>0</v>
      </c>
      <c r="N939">
        <f>Tabela3[[#This Row],[CURSO PARA MAGISTRADOS]]</f>
        <v>0</v>
      </c>
      <c r="O939" t="str">
        <f>Tabela3[[#This Row],[LIVRO DE REGISTRO]]</f>
        <v>3 - CONCILIAJUD</v>
      </c>
      <c r="P939">
        <f>Tabela3[[#This Row],[DATA DO ULTIMO REGISTRO]]</f>
        <v>0</v>
      </c>
      <c r="Q939">
        <f>Tabela3[[#This Row],[REG DE INSTRUTORES2]]</f>
        <v>0</v>
      </c>
      <c r="R939">
        <f>Tabela3[[#This Row],[REGISTRO DE INSTRUTORES NO SEI]]</f>
        <v>0</v>
      </c>
      <c r="S939">
        <f>Tabela3[[#This Row],[2021]]</f>
        <v>0</v>
      </c>
      <c r="T939">
        <f>Tabela3[[#This Row],[2022]]</f>
        <v>0</v>
      </c>
      <c r="U939">
        <f>Tabela3[[#This Row],[2023]]</f>
        <v>0</v>
      </c>
      <c r="V939">
        <f>Tabela3[[#This Row],[REGISTRO NO SEI/2024]]</f>
        <v>0</v>
      </c>
      <c r="W939">
        <f>Tabela3[[#This Row],[2024]]</f>
        <v>0</v>
      </c>
      <c r="X939">
        <f>Tabela3[[#This Row],[REGISTRO NO SEI/2025]]</f>
        <v>0</v>
      </c>
      <c r="Y939">
        <f>Tabela3[[#This Row],[TOTAL CERTIFICADOS EMITIDOS/2025]]</f>
        <v>0</v>
      </c>
      <c r="Z939">
        <f>Tabela3[[#This Row],[1º trim/2025]]</f>
        <v>0</v>
      </c>
      <c r="AA939">
        <f>Tabela3[[#This Row],[2º trim/2025]]</f>
        <v>0</v>
      </c>
      <c r="AB939">
        <f>Tabela3[[#This Row],[3º trim/2025]]</f>
        <v>0</v>
      </c>
      <c r="AC939">
        <f>Tabela3[[#This Row],[4º trim/2025]]</f>
        <v>0</v>
      </c>
    </row>
    <row r="940" spans="1:29" x14ac:dyDescent="0.25">
      <c r="A940" s="293">
        <f>Tabela3[[#This Row],[MODALIDADE]]</f>
        <v>0</v>
      </c>
      <c r="B940" s="293">
        <f>Tabela3[[#This Row],[ID DA PLANILHA]]</f>
        <v>940</v>
      </c>
      <c r="C940" s="293">
        <f>Tabela3[[#This Row],[ANO]]</f>
        <v>2023</v>
      </c>
      <c r="D940" s="293" t="str">
        <f>Tabela3[[#This Row],[SEI]]</f>
        <v>0114420-39.2023.8.16.6000</v>
      </c>
      <c r="E940" s="294" t="str">
        <f>Tabela3[[#This Row],[NOME DO Curso]]</f>
        <v>curso de brigada de incêndio da comarca de Eng. Bletrão -PR</v>
      </c>
      <c r="F940" s="294">
        <f>Tabela3[[#This Row],[NENHUMA CLASSIFICAÇÃO COPILOT]]</f>
        <v>0</v>
      </c>
      <c r="G940">
        <f>Tabela3[[#This Row],[Capacitação em Direitos Humanos, Gênero, Raça e Etnia; e em Depoimento Especial" - 0148945-13.2024.8.16.6000]]</f>
        <v>0</v>
      </c>
      <c r="H940">
        <f>Tabela3[[#This Row],[Justiça Restaurativa - 0148919-15.2024.8.16.6000]]</f>
        <v>0</v>
      </c>
      <c r="I940">
        <f>Tabela3[[#This Row],[Capacitação de Facilitadores 0148959-94.2024.8.16.6000]]</f>
        <v>0</v>
      </c>
      <c r="J940">
        <f>Tabela3[[#This Row],[Acessibilidade e Inclusão - 0148938-21.2024.8.16.6000]]</f>
        <v>0</v>
      </c>
      <c r="K940">
        <f>Tabela3[[#This Row],[Política de Prevenção e Enfrentamento do Assédio Moral, do Assédio Sexual e da Discriminação.0148908-83.2024.8.16.6000]]</f>
        <v>0</v>
      </c>
      <c r="L940">
        <f>Tabela3[[#This Row],[SOCIOAMBIENTAL]]</f>
        <v>0</v>
      </c>
      <c r="M940">
        <f>Tabela3[[#This Row],[SUSTENTABILIDADE
https://portal.tjpr.jus.br/portletforms/frm.do?idFormulario=7430
0017859-16.2024.8.16.6000]]</f>
        <v>0</v>
      </c>
      <c r="N940">
        <f>Tabela3[[#This Row],[CURSO PARA MAGISTRADOS]]</f>
        <v>0</v>
      </c>
      <c r="O940" t="str">
        <f>Tabela3[[#This Row],[LIVRO DE REGISTRO]]</f>
        <v>1 - LISTA GERAL_2020 A ...</v>
      </c>
      <c r="P940">
        <f>Tabela3[[#This Row],[DATA DO ULTIMO REGISTRO]]</f>
        <v>45264</v>
      </c>
      <c r="Q940">
        <f>Tabela3[[#This Row],[REG DE INSTRUTORES2]]</f>
        <v>0</v>
      </c>
      <c r="R940">
        <f>Tabela3[[#This Row],[REGISTRO DE INSTRUTORES NO SEI]]</f>
        <v>0</v>
      </c>
      <c r="S940">
        <f>Tabela3[[#This Row],[2021]]</f>
        <v>0</v>
      </c>
      <c r="T940">
        <f>Tabela3[[#This Row],[2022]]</f>
        <v>4</v>
      </c>
      <c r="U940" t="e">
        <f>Tabela3[[#This Row],[2023]]</f>
        <v>#VALUE!</v>
      </c>
      <c r="V940">
        <f>Tabela3[[#This Row],[REGISTRO NO SEI/2024]]</f>
        <v>0</v>
      </c>
      <c r="W940">
        <f>Tabela3[[#This Row],[2024]]</f>
        <v>0</v>
      </c>
      <c r="X940">
        <f>Tabela3[[#This Row],[REGISTRO NO SEI/2025]]</f>
        <v>0</v>
      </c>
      <c r="Y940">
        <f>Tabela3[[#This Row],[TOTAL CERTIFICADOS EMITIDOS/2025]]</f>
        <v>0</v>
      </c>
      <c r="Z940">
        <f>Tabela3[[#This Row],[1º trim/2025]]</f>
        <v>0</v>
      </c>
      <c r="AA940">
        <f>Tabela3[[#This Row],[2º trim/2025]]</f>
        <v>0</v>
      </c>
      <c r="AB940">
        <f>Tabela3[[#This Row],[3º trim/2025]]</f>
        <v>0</v>
      </c>
      <c r="AC940">
        <f>Tabela3[[#This Row],[4º trim/2025]]</f>
        <v>0</v>
      </c>
    </row>
    <row r="941" spans="1:29" ht="30" x14ac:dyDescent="0.25">
      <c r="A941" s="293">
        <f>Tabela3[[#This Row],[MODALIDADE]]</f>
        <v>0</v>
      </c>
      <c r="B941" s="293">
        <f>Tabela3[[#This Row],[ID DA PLANILHA]]</f>
        <v>941</v>
      </c>
      <c r="C941" s="293">
        <f>Tabela3[[#This Row],[ANO]]</f>
        <v>2023</v>
      </c>
      <c r="D941" s="293" t="str">
        <f>Tabela3[[#This Row],[SEI]]</f>
        <v>0114628-23.2023.8.16.6000</v>
      </c>
      <c r="E941" s="294" t="str">
        <f>Tabela3[[#This Row],[NOME DO Curso]]</f>
        <v>Curso de capacitação dos servidores do Núcleo de Cálculos e Contas Processuais</v>
      </c>
      <c r="F941" s="294">
        <f>Tabela3[[#This Row],[NENHUMA CLASSIFICAÇÃO COPILOT]]</f>
        <v>0</v>
      </c>
      <c r="G941">
        <f>Tabela3[[#This Row],[Capacitação em Direitos Humanos, Gênero, Raça e Etnia; e em Depoimento Especial" - 0148945-13.2024.8.16.6000]]</f>
        <v>0</v>
      </c>
      <c r="H941">
        <f>Tabela3[[#This Row],[Justiça Restaurativa - 0148919-15.2024.8.16.6000]]</f>
        <v>0</v>
      </c>
      <c r="I941">
        <f>Tabela3[[#This Row],[Capacitação de Facilitadores 0148959-94.2024.8.16.6000]]</f>
        <v>0</v>
      </c>
      <c r="J941">
        <f>Tabela3[[#This Row],[Acessibilidade e Inclusão - 0148938-21.2024.8.16.6000]]</f>
        <v>0</v>
      </c>
      <c r="K941">
        <f>Tabela3[[#This Row],[Política de Prevenção e Enfrentamento do Assédio Moral, do Assédio Sexual e da Discriminação.0148908-83.2024.8.16.6000]]</f>
        <v>0</v>
      </c>
      <c r="L941">
        <f>Tabela3[[#This Row],[SOCIOAMBIENTAL]]</f>
        <v>0</v>
      </c>
      <c r="M941">
        <f>Tabela3[[#This Row],[SUSTENTABILIDADE
https://portal.tjpr.jus.br/portletforms/frm.do?idFormulario=7430
0017859-16.2024.8.16.6000]]</f>
        <v>0</v>
      </c>
      <c r="N941">
        <f>Tabela3[[#This Row],[CURSO PARA MAGISTRADOS]]</f>
        <v>0</v>
      </c>
      <c r="O941" t="str">
        <f>Tabela3[[#This Row],[LIVRO DE REGISTRO]]</f>
        <v>1 - LISTA GERAL_2020 A ...</v>
      </c>
      <c r="P941">
        <f>Tabela3[[#This Row],[DATA DO ULTIMO REGISTRO]]</f>
        <v>45275</v>
      </c>
      <c r="Q941">
        <f>Tabela3[[#This Row],[REG DE INSTRUTORES2]]</f>
        <v>0</v>
      </c>
      <c r="R941">
        <f>Tabela3[[#This Row],[REGISTRO DE INSTRUTORES NO SEI]]</f>
        <v>0</v>
      </c>
      <c r="S941">
        <f>Tabela3[[#This Row],[2021]]</f>
        <v>0</v>
      </c>
      <c r="T941">
        <f>Tabela3[[#This Row],[2022]]</f>
        <v>0</v>
      </c>
      <c r="U941" t="e">
        <f>Tabela3[[#This Row],[2023]]</f>
        <v>#VALUE!</v>
      </c>
      <c r="V941">
        <f>Tabela3[[#This Row],[REGISTRO NO SEI/2024]]</f>
        <v>0</v>
      </c>
      <c r="W941">
        <f>Tabela3[[#This Row],[2024]]</f>
        <v>0</v>
      </c>
      <c r="X941">
        <f>Tabela3[[#This Row],[REGISTRO NO SEI/2025]]</f>
        <v>0</v>
      </c>
      <c r="Y941">
        <f>Tabela3[[#This Row],[TOTAL CERTIFICADOS EMITIDOS/2025]]</f>
        <v>0</v>
      </c>
      <c r="Z941">
        <f>Tabela3[[#This Row],[1º trim/2025]]</f>
        <v>0</v>
      </c>
      <c r="AA941">
        <f>Tabela3[[#This Row],[2º trim/2025]]</f>
        <v>0</v>
      </c>
      <c r="AB941">
        <f>Tabela3[[#This Row],[3º trim/2025]]</f>
        <v>0</v>
      </c>
      <c r="AC941">
        <f>Tabela3[[#This Row],[4º trim/2025]]</f>
        <v>0</v>
      </c>
    </row>
    <row r="942" spans="1:29" x14ac:dyDescent="0.25">
      <c r="A942" s="293">
        <f>Tabela3[[#This Row],[MODALIDADE]]</f>
        <v>0</v>
      </c>
      <c r="B942" s="293">
        <f>Tabela3[[#This Row],[ID DA PLANILHA]]</f>
        <v>942</v>
      </c>
      <c r="C942" s="293">
        <f>Tabela3[[#This Row],[ANO]]</f>
        <v>2023</v>
      </c>
      <c r="D942" s="293" t="str">
        <f>Tabela3[[#This Row],[SEI]]</f>
        <v>0115131-44.2023.8.16.6000</v>
      </c>
      <c r="E942" s="294" t="str">
        <f>Tabela3[[#This Row],[NOME DO Curso]]</f>
        <v>Dia Nacional de Luta da Pessoa com Deficiência</v>
      </c>
      <c r="F942" s="294">
        <f>Tabela3[[#This Row],[NENHUMA CLASSIFICAÇÃO COPILOT]]</f>
        <v>0</v>
      </c>
      <c r="G942">
        <f>Tabela3[[#This Row],[Capacitação em Direitos Humanos, Gênero, Raça e Etnia; e em Depoimento Especial" - 0148945-13.2024.8.16.6000]]</f>
        <v>0</v>
      </c>
      <c r="H942">
        <f>Tabela3[[#This Row],[Justiça Restaurativa - 0148919-15.2024.8.16.6000]]</f>
        <v>0</v>
      </c>
      <c r="I942">
        <f>Tabela3[[#This Row],[Capacitação de Facilitadores 0148959-94.2024.8.16.6000]]</f>
        <v>0</v>
      </c>
      <c r="J942" t="str">
        <f>Tabela3[[#This Row],[Acessibilidade e Inclusão - 0148938-21.2024.8.16.6000]]</f>
        <v>SIM</v>
      </c>
      <c r="K942">
        <f>Tabela3[[#This Row],[Política de Prevenção e Enfrentamento do Assédio Moral, do Assédio Sexual e da Discriminação.0148908-83.2024.8.16.6000]]</f>
        <v>0</v>
      </c>
      <c r="L942">
        <f>Tabela3[[#This Row],[SOCIOAMBIENTAL]]</f>
        <v>0</v>
      </c>
      <c r="M942">
        <f>Tabela3[[#This Row],[SUSTENTABILIDADE
https://portal.tjpr.jus.br/portletforms/frm.do?idFormulario=7430
0017859-16.2024.8.16.6000]]</f>
        <v>0</v>
      </c>
      <c r="N942">
        <f>Tabela3[[#This Row],[CURSO PARA MAGISTRADOS]]</f>
        <v>0</v>
      </c>
      <c r="O942" t="str">
        <f>Tabela3[[#This Row],[LIVRO DE REGISTRO]]</f>
        <v>1 - LISTA GERAL_2020 A ...</v>
      </c>
      <c r="P942">
        <f>Tabela3[[#This Row],[DATA DO ULTIMO REGISTRO]]</f>
        <v>45217</v>
      </c>
      <c r="Q942" t="str">
        <f>Tabela3[[#This Row],[REG DE INSTRUTORES2]]</f>
        <v>não tem</v>
      </c>
      <c r="R942">
        <f>Tabela3[[#This Row],[REGISTRO DE INSTRUTORES NO SEI]]</f>
        <v>0</v>
      </c>
      <c r="S942">
        <f>Tabela3[[#This Row],[2021]]</f>
        <v>0</v>
      </c>
      <c r="T942">
        <f>Tabela3[[#This Row],[2022]]</f>
        <v>0</v>
      </c>
      <c r="U942" t="str">
        <f>Tabela3[[#This Row],[2023]]</f>
        <v>Livro Registro (9671843)</v>
      </c>
      <c r="V942">
        <f>Tabela3[[#This Row],[REGISTRO NO SEI/2024]]</f>
        <v>0</v>
      </c>
      <c r="W942">
        <f>Tabela3[[#This Row],[2024]]</f>
        <v>0</v>
      </c>
      <c r="X942">
        <f>Tabela3[[#This Row],[REGISTRO NO SEI/2025]]</f>
        <v>0</v>
      </c>
      <c r="Y942">
        <f>Tabela3[[#This Row],[TOTAL CERTIFICADOS EMITIDOS/2025]]</f>
        <v>0</v>
      </c>
      <c r="Z942">
        <f>Tabela3[[#This Row],[1º trim/2025]]</f>
        <v>0</v>
      </c>
      <c r="AA942">
        <f>Tabela3[[#This Row],[2º trim/2025]]</f>
        <v>0</v>
      </c>
      <c r="AB942">
        <f>Tabela3[[#This Row],[3º trim/2025]]</f>
        <v>0</v>
      </c>
      <c r="AC942">
        <f>Tabela3[[#This Row],[4º trim/2025]]</f>
        <v>0</v>
      </c>
    </row>
    <row r="943" spans="1:29" x14ac:dyDescent="0.25">
      <c r="A943" s="293">
        <f>Tabela3[[#This Row],[MODALIDADE]]</f>
        <v>0</v>
      </c>
      <c r="B943" s="293">
        <f>Tabela3[[#This Row],[ID DA PLANILHA]]</f>
        <v>943</v>
      </c>
      <c r="C943" s="293">
        <f>Tabela3[[#This Row],[ANO]]</f>
        <v>2023</v>
      </c>
      <c r="D943" s="293" t="str">
        <f>Tabela3[[#This Row],[SEI]]</f>
        <v>0116573-45.2023.8.16.6000</v>
      </c>
      <c r="E943" s="294" t="str">
        <f>Tabela3[[#This Row],[NOME DO Curso]]</f>
        <v>Atualização da ferramenta Balcão Virtual</v>
      </c>
      <c r="F943" s="294">
        <f>Tabela3[[#This Row],[NENHUMA CLASSIFICAÇÃO COPILOT]]</f>
        <v>0</v>
      </c>
      <c r="G943">
        <f>Tabela3[[#This Row],[Capacitação em Direitos Humanos, Gênero, Raça e Etnia; e em Depoimento Especial" - 0148945-13.2024.8.16.6000]]</f>
        <v>0</v>
      </c>
      <c r="H943">
        <f>Tabela3[[#This Row],[Justiça Restaurativa - 0148919-15.2024.8.16.6000]]</f>
        <v>0</v>
      </c>
      <c r="I943">
        <f>Tabela3[[#This Row],[Capacitação de Facilitadores 0148959-94.2024.8.16.6000]]</f>
        <v>0</v>
      </c>
      <c r="J943">
        <f>Tabela3[[#This Row],[Acessibilidade e Inclusão - 0148938-21.2024.8.16.6000]]</f>
        <v>0</v>
      </c>
      <c r="K943">
        <f>Tabela3[[#This Row],[Política de Prevenção e Enfrentamento do Assédio Moral, do Assédio Sexual e da Discriminação.0148908-83.2024.8.16.6000]]</f>
        <v>0</v>
      </c>
      <c r="L943">
        <f>Tabela3[[#This Row],[SOCIOAMBIENTAL]]</f>
        <v>0</v>
      </c>
      <c r="M943">
        <f>Tabela3[[#This Row],[SUSTENTABILIDADE
https://portal.tjpr.jus.br/portletforms/frm.do?idFormulario=7430
0017859-16.2024.8.16.6000]]</f>
        <v>0</v>
      </c>
      <c r="N943">
        <f>Tabela3[[#This Row],[CURSO PARA MAGISTRADOS]]</f>
        <v>0</v>
      </c>
      <c r="O943">
        <f>Tabela3[[#This Row],[LIVRO DE REGISTRO]]</f>
        <v>0</v>
      </c>
      <c r="P943">
        <f>Tabela3[[#This Row],[DATA DO ULTIMO REGISTRO]]</f>
        <v>0</v>
      </c>
      <c r="Q943">
        <f>Tabela3[[#This Row],[REG DE INSTRUTORES2]]</f>
        <v>0</v>
      </c>
      <c r="R943">
        <f>Tabela3[[#This Row],[REGISTRO DE INSTRUTORES NO SEI]]</f>
        <v>0</v>
      </c>
      <c r="S943">
        <f>Tabela3[[#This Row],[2021]]</f>
        <v>0</v>
      </c>
      <c r="T943">
        <f>Tabela3[[#This Row],[2022]]</f>
        <v>0</v>
      </c>
      <c r="U943" t="e">
        <f>Tabela3[[#This Row],[2023]]</f>
        <v>#VALUE!</v>
      </c>
      <c r="V943">
        <f>Tabela3[[#This Row],[REGISTRO NO SEI/2024]]</f>
        <v>0</v>
      </c>
      <c r="W943">
        <f>Tabela3[[#This Row],[2024]]</f>
        <v>0</v>
      </c>
      <c r="X943">
        <f>Tabela3[[#This Row],[REGISTRO NO SEI/2025]]</f>
        <v>0</v>
      </c>
      <c r="Y943">
        <f>Tabela3[[#This Row],[TOTAL CERTIFICADOS EMITIDOS/2025]]</f>
        <v>0</v>
      </c>
      <c r="Z943">
        <f>Tabela3[[#This Row],[1º trim/2025]]</f>
        <v>0</v>
      </c>
      <c r="AA943">
        <f>Tabela3[[#This Row],[2º trim/2025]]</f>
        <v>0</v>
      </c>
      <c r="AB943">
        <f>Tabela3[[#This Row],[3º trim/2025]]</f>
        <v>0</v>
      </c>
      <c r="AC943">
        <f>Tabela3[[#This Row],[4º trim/2025]]</f>
        <v>0</v>
      </c>
    </row>
    <row r="944" spans="1:29" ht="45" x14ac:dyDescent="0.25">
      <c r="A944" s="293">
        <f>Tabela3[[#This Row],[MODALIDADE]]</f>
        <v>0</v>
      </c>
      <c r="B944" s="293">
        <f>Tabela3[[#This Row],[ID DA PLANILHA]]</f>
        <v>944</v>
      </c>
      <c r="C944" s="293">
        <f>Tabela3[[#This Row],[ANO]]</f>
        <v>2023</v>
      </c>
      <c r="D944" s="293" t="str">
        <f>Tabela3[[#This Row],[SEI]]</f>
        <v>0117054-08.2023.8.16.6000</v>
      </c>
      <c r="E944" s="294" t="str">
        <f>Tabela3[[#This Row],[NOME DO Curso]]</f>
        <v>CURSO DE JUSTIÇA RESTAURATIVA – FORMAÇÃO PRÁTICA I (CÍRCULOS NÃO CONFLITIVOS) – MODALIDADE À DISTÂNCIA (SÍNCRONO E ASSÍNCRONO) - 11ª e 12ª Edições</v>
      </c>
      <c r="F944" s="294">
        <f>Tabela3[[#This Row],[NENHUMA CLASSIFICAÇÃO COPILOT]]</f>
        <v>0</v>
      </c>
      <c r="G944">
        <f>Tabela3[[#This Row],[Capacitação em Direitos Humanos, Gênero, Raça e Etnia; e em Depoimento Especial" - 0148945-13.2024.8.16.6000]]</f>
        <v>0</v>
      </c>
      <c r="H944">
        <f>Tabela3[[#This Row],[Justiça Restaurativa - 0148919-15.2024.8.16.6000]]</f>
        <v>0</v>
      </c>
      <c r="I944">
        <f>Tabela3[[#This Row],[Capacitação de Facilitadores 0148959-94.2024.8.16.6000]]</f>
        <v>0</v>
      </c>
      <c r="J944">
        <f>Tabela3[[#This Row],[Acessibilidade e Inclusão - 0148938-21.2024.8.16.6000]]</f>
        <v>0</v>
      </c>
      <c r="K944">
        <f>Tabela3[[#This Row],[Política de Prevenção e Enfrentamento do Assédio Moral, do Assédio Sexual e da Discriminação.0148908-83.2024.8.16.6000]]</f>
        <v>0</v>
      </c>
      <c r="L944">
        <f>Tabela3[[#This Row],[SOCIOAMBIENTAL]]</f>
        <v>0</v>
      </c>
      <c r="M944">
        <f>Tabela3[[#This Row],[SUSTENTABILIDADE
https://portal.tjpr.jus.br/portletforms/frm.do?idFormulario=7430
0017859-16.2024.8.16.6000]]</f>
        <v>0</v>
      </c>
      <c r="N944">
        <f>Tabela3[[#This Row],[CURSO PARA MAGISTRADOS]]</f>
        <v>0</v>
      </c>
      <c r="O944" t="str">
        <f>Tabela3[[#This Row],[LIVRO DE REGISTRO]]</f>
        <v>1 - LISTA GERAL_2020 A ...</v>
      </c>
      <c r="P944">
        <f>Tabela3[[#This Row],[DATA DO ULTIMO REGISTRO]]</f>
        <v>45254</v>
      </c>
      <c r="Q944" t="str">
        <f>Tabela3[[#This Row],[REG DE INSTRUTORES2]]</f>
        <v>523-626/2023</v>
      </c>
      <c r="R944">
        <f>Tabela3[[#This Row],[REGISTRO DE INSTRUTORES NO SEI]]</f>
        <v>0</v>
      </c>
      <c r="S944">
        <f>Tabela3[[#This Row],[2021]]</f>
        <v>0</v>
      </c>
      <c r="T944">
        <f>Tabela3[[#This Row],[2022]]</f>
        <v>0</v>
      </c>
      <c r="U944" t="e">
        <f>Tabela3[[#This Row],[2023]]</f>
        <v>#VALUE!</v>
      </c>
      <c r="V944">
        <f>Tabela3[[#This Row],[REGISTRO NO SEI/2024]]</f>
        <v>0</v>
      </c>
      <c r="W944">
        <f>Tabela3[[#This Row],[2024]]</f>
        <v>13</v>
      </c>
      <c r="X944">
        <f>Tabela3[[#This Row],[REGISTRO NO SEI/2025]]</f>
        <v>0</v>
      </c>
      <c r="Y944">
        <f>Tabela3[[#This Row],[TOTAL CERTIFICADOS EMITIDOS/2025]]</f>
        <v>0</v>
      </c>
      <c r="Z944">
        <f>Tabela3[[#This Row],[1º trim/2025]]</f>
        <v>0</v>
      </c>
      <c r="AA944">
        <f>Tabela3[[#This Row],[2º trim/2025]]</f>
        <v>0</v>
      </c>
      <c r="AB944">
        <f>Tabela3[[#This Row],[3º trim/2025]]</f>
        <v>0</v>
      </c>
      <c r="AC944">
        <f>Tabela3[[#This Row],[4º trim/2025]]</f>
        <v>0</v>
      </c>
    </row>
    <row r="945" spans="1:29" x14ac:dyDescent="0.25">
      <c r="A945" s="293">
        <f>Tabela3[[#This Row],[MODALIDADE]]</f>
        <v>0</v>
      </c>
      <c r="B945" s="293">
        <f>Tabela3[[#This Row],[ID DA PLANILHA]]</f>
        <v>945</v>
      </c>
      <c r="C945" s="293">
        <f>Tabela3[[#This Row],[ANO]]</f>
        <v>2023</v>
      </c>
      <c r="D945" s="293" t="str">
        <f>Tabela3[[#This Row],[SEI]]</f>
        <v>0117054-08.2023.8.16.6000</v>
      </c>
      <c r="E945" s="294" t="str">
        <f>Tabela3[[#This Row],[NOME DO Curso]]</f>
        <v>Justiça Restaurativa: Formação Prática I - 12ª Edição</v>
      </c>
      <c r="F945" s="294">
        <f>Tabela3[[#This Row],[NENHUMA CLASSIFICAÇÃO COPILOT]]</f>
        <v>0</v>
      </c>
      <c r="G945">
        <f>Tabela3[[#This Row],[Capacitação em Direitos Humanos, Gênero, Raça e Etnia; e em Depoimento Especial" - 0148945-13.2024.8.16.6000]]</f>
        <v>0</v>
      </c>
      <c r="H945" t="str">
        <f>Tabela3[[#This Row],[Justiça Restaurativa - 0148919-15.2024.8.16.6000]]</f>
        <v>SIM</v>
      </c>
      <c r="I945">
        <f>Tabela3[[#This Row],[Capacitação de Facilitadores 0148959-94.2024.8.16.6000]]</f>
        <v>0</v>
      </c>
      <c r="J945">
        <f>Tabela3[[#This Row],[Acessibilidade e Inclusão - 0148938-21.2024.8.16.6000]]</f>
        <v>0</v>
      </c>
      <c r="K945">
        <f>Tabela3[[#This Row],[Política de Prevenção e Enfrentamento do Assédio Moral, do Assédio Sexual e da Discriminação.0148908-83.2024.8.16.6000]]</f>
        <v>0</v>
      </c>
      <c r="L945">
        <f>Tabela3[[#This Row],[SOCIOAMBIENTAL]]</f>
        <v>0</v>
      </c>
      <c r="M945">
        <f>Tabela3[[#This Row],[SUSTENTABILIDADE
https://portal.tjpr.jus.br/portletforms/frm.do?idFormulario=7430
0017859-16.2024.8.16.6000]]</f>
        <v>0</v>
      </c>
      <c r="N945">
        <f>Tabela3[[#This Row],[CURSO PARA MAGISTRADOS]]</f>
        <v>0</v>
      </c>
      <c r="O945" t="str">
        <f>Tabela3[[#This Row],[LIVRO DE REGISTRO]]</f>
        <v>1 - LISTA GERAL_2020 A ...</v>
      </c>
      <c r="P945">
        <f>Tabela3[[#This Row],[DATA DO ULTIMO REGISTRO]]</f>
        <v>45254</v>
      </c>
      <c r="Q945">
        <f>Tabela3[[#This Row],[REG DE INSTRUTORES2]]</f>
        <v>0</v>
      </c>
      <c r="R945">
        <f>Tabela3[[#This Row],[REGISTRO DE INSTRUTORES NO SEI]]</f>
        <v>0</v>
      </c>
      <c r="S945">
        <f>Tabela3[[#This Row],[2021]]</f>
        <v>0</v>
      </c>
      <c r="T945">
        <f>Tabela3[[#This Row],[2022]]</f>
        <v>0</v>
      </c>
      <c r="U945">
        <f>Tabela3[[#This Row],[2023]]</f>
        <v>0</v>
      </c>
      <c r="V945">
        <f>Tabela3[[#This Row],[REGISTRO NO SEI/2024]]</f>
        <v>0</v>
      </c>
      <c r="W945">
        <f>Tabela3[[#This Row],[2024]]</f>
        <v>10</v>
      </c>
      <c r="X945">
        <f>Tabela3[[#This Row],[REGISTRO NO SEI/2025]]</f>
        <v>0</v>
      </c>
      <c r="Y945">
        <f>Tabela3[[#This Row],[TOTAL CERTIFICADOS EMITIDOS/2025]]</f>
        <v>0</v>
      </c>
      <c r="Z945">
        <f>Tabela3[[#This Row],[1º trim/2025]]</f>
        <v>0</v>
      </c>
      <c r="AA945">
        <f>Tabela3[[#This Row],[2º trim/2025]]</f>
        <v>0</v>
      </c>
      <c r="AB945">
        <f>Tabela3[[#This Row],[3º trim/2025]]</f>
        <v>0</v>
      </c>
      <c r="AC945">
        <f>Tabela3[[#This Row],[4º trim/2025]]</f>
        <v>0</v>
      </c>
    </row>
    <row r="946" spans="1:29" ht="30" x14ac:dyDescent="0.25">
      <c r="A946" s="293">
        <f>Tabela3[[#This Row],[MODALIDADE]]</f>
        <v>0</v>
      </c>
      <c r="B946" s="293">
        <f>Tabela3[[#This Row],[ID DA PLANILHA]]</f>
        <v>946</v>
      </c>
      <c r="C946" s="293">
        <f>Tabela3[[#This Row],[ANO]]</f>
        <v>2023</v>
      </c>
      <c r="D946" s="293" t="str">
        <f>Tabela3[[#This Row],[SEI]]</f>
        <v>0117297-49.2023.8.16.6000</v>
      </c>
      <c r="E946" s="294" t="str">
        <f>Tabela3[[#This Row],[NOME DO Curso]]</f>
        <v>Curso de atualização e aperfeiçoamento para Instrutores de Mediação e Conciliação Judiciais.</v>
      </c>
      <c r="F946" s="294">
        <f>Tabela3[[#This Row],[NENHUMA CLASSIFICAÇÃO COPILOT]]</f>
        <v>0</v>
      </c>
      <c r="G946">
        <f>Tabela3[[#This Row],[Capacitação em Direitos Humanos, Gênero, Raça e Etnia; e em Depoimento Especial" - 0148945-13.2024.8.16.6000]]</f>
        <v>0</v>
      </c>
      <c r="H946">
        <f>Tabela3[[#This Row],[Justiça Restaurativa - 0148919-15.2024.8.16.6000]]</f>
        <v>0</v>
      </c>
      <c r="I946">
        <f>Tabela3[[#This Row],[Capacitação de Facilitadores 0148959-94.2024.8.16.6000]]</f>
        <v>0</v>
      </c>
      <c r="J946">
        <f>Tabela3[[#This Row],[Acessibilidade e Inclusão - 0148938-21.2024.8.16.6000]]</f>
        <v>0</v>
      </c>
      <c r="K946">
        <f>Tabela3[[#This Row],[Política de Prevenção e Enfrentamento do Assédio Moral, do Assédio Sexual e da Discriminação.0148908-83.2024.8.16.6000]]</f>
        <v>0</v>
      </c>
      <c r="L946">
        <f>Tabela3[[#This Row],[SOCIOAMBIENTAL]]</f>
        <v>0</v>
      </c>
      <c r="M946">
        <f>Tabela3[[#This Row],[SUSTENTABILIDADE
https://portal.tjpr.jus.br/portletforms/frm.do?idFormulario=7430
0017859-16.2024.8.16.6000]]</f>
        <v>0</v>
      </c>
      <c r="N946">
        <f>Tabela3[[#This Row],[CURSO PARA MAGISTRADOS]]</f>
        <v>0</v>
      </c>
      <c r="O946" t="str">
        <f>Tabela3[[#This Row],[LIVRO DE REGISTRO]]</f>
        <v>1 - LISTA GERAL_2020 A ...</v>
      </c>
      <c r="P946">
        <f>Tabela3[[#This Row],[DATA DO ULTIMO REGISTRO]]</f>
        <v>45308</v>
      </c>
      <c r="Q946" t="str">
        <f>Tabela3[[#This Row],[REG DE INSTRUTORES2]]</f>
        <v>674-675/2024</v>
      </c>
      <c r="R946">
        <f>Tabela3[[#This Row],[REGISTRO DE INSTRUTORES NO SEI]]</f>
        <v>0</v>
      </c>
      <c r="S946">
        <f>Tabela3[[#This Row],[2021]]</f>
        <v>0</v>
      </c>
      <c r="T946">
        <f>Tabela3[[#This Row],[2022]]</f>
        <v>0</v>
      </c>
      <c r="U946" t="e">
        <f>Tabela3[[#This Row],[2023]]</f>
        <v>#VALUE!</v>
      </c>
      <c r="V946">
        <f>Tabela3[[#This Row],[REGISTRO NO SEI/2024]]</f>
        <v>0</v>
      </c>
      <c r="W946">
        <f>Tabela3[[#This Row],[2024]]</f>
        <v>13</v>
      </c>
      <c r="X946">
        <f>Tabela3[[#This Row],[REGISTRO NO SEI/2025]]</f>
        <v>0</v>
      </c>
      <c r="Y946">
        <f>Tabela3[[#This Row],[TOTAL CERTIFICADOS EMITIDOS/2025]]</f>
        <v>0</v>
      </c>
      <c r="Z946">
        <f>Tabela3[[#This Row],[1º trim/2025]]</f>
        <v>0</v>
      </c>
      <c r="AA946">
        <f>Tabela3[[#This Row],[2º trim/2025]]</f>
        <v>0</v>
      </c>
      <c r="AB946">
        <f>Tabela3[[#This Row],[3º trim/2025]]</f>
        <v>0</v>
      </c>
      <c r="AC946">
        <f>Tabela3[[#This Row],[4º trim/2025]]</f>
        <v>0</v>
      </c>
    </row>
    <row r="947" spans="1:29" x14ac:dyDescent="0.25">
      <c r="A947" s="293">
        <f>Tabela3[[#This Row],[MODALIDADE]]</f>
        <v>0</v>
      </c>
      <c r="B947" s="293">
        <f>Tabela3[[#This Row],[ID DA PLANILHA]]</f>
        <v>947</v>
      </c>
      <c r="C947" s="293">
        <f>Tabela3[[#This Row],[ANO]]</f>
        <v>2023</v>
      </c>
      <c r="D947" s="293" t="str">
        <f>Tabela3[[#This Row],[SEI]]</f>
        <v>0119521-91.2022.8.16.6000</v>
      </c>
      <c r="E947" s="294" t="str">
        <f>Tabela3[[#This Row],[NOME DO Curso]]</f>
        <v>Curso Prático de Brigadistas - assessoria militar</v>
      </c>
      <c r="F947" s="294">
        <f>Tabela3[[#This Row],[NENHUMA CLASSIFICAÇÃO COPILOT]]</f>
        <v>0</v>
      </c>
      <c r="G947">
        <f>Tabela3[[#This Row],[Capacitação em Direitos Humanos, Gênero, Raça e Etnia; e em Depoimento Especial" - 0148945-13.2024.8.16.6000]]</f>
        <v>0</v>
      </c>
      <c r="H947">
        <f>Tabela3[[#This Row],[Justiça Restaurativa - 0148919-15.2024.8.16.6000]]</f>
        <v>0</v>
      </c>
      <c r="I947">
        <f>Tabela3[[#This Row],[Capacitação de Facilitadores 0148959-94.2024.8.16.6000]]</f>
        <v>0</v>
      </c>
      <c r="J947">
        <f>Tabela3[[#This Row],[Acessibilidade e Inclusão - 0148938-21.2024.8.16.6000]]</f>
        <v>0</v>
      </c>
      <c r="K947">
        <f>Tabela3[[#This Row],[Política de Prevenção e Enfrentamento do Assédio Moral, do Assédio Sexual e da Discriminação.0148908-83.2024.8.16.6000]]</f>
        <v>0</v>
      </c>
      <c r="L947">
        <f>Tabela3[[#This Row],[SOCIOAMBIENTAL]]</f>
        <v>0</v>
      </c>
      <c r="M947">
        <f>Tabela3[[#This Row],[SUSTENTABILIDADE
https://portal.tjpr.jus.br/portletforms/frm.do?idFormulario=7430
0017859-16.2024.8.16.6000]]</f>
        <v>0</v>
      </c>
      <c r="N947">
        <f>Tabela3[[#This Row],[CURSO PARA MAGISTRADOS]]</f>
        <v>0</v>
      </c>
      <c r="O947" t="str">
        <f>Tabela3[[#This Row],[LIVRO DE REGISTRO]]</f>
        <v>1 - LISTA GERAL_2020 A ...</v>
      </c>
      <c r="P947">
        <f>Tabela3[[#This Row],[DATA DO ULTIMO REGISTRO]]</f>
        <v>45139</v>
      </c>
      <c r="Q947">
        <f>Tabela3[[#This Row],[REG DE INSTRUTORES2]]</f>
        <v>0</v>
      </c>
      <c r="R947">
        <f>Tabela3[[#This Row],[REGISTRO DE INSTRUTORES NO SEI]]</f>
        <v>0</v>
      </c>
      <c r="S947">
        <f>Tabela3[[#This Row],[2021]]</f>
        <v>0</v>
      </c>
      <c r="T947">
        <f>Tabela3[[#This Row],[2022]]</f>
        <v>0</v>
      </c>
      <c r="U947" t="e">
        <f>Tabela3[[#This Row],[2023]]</f>
        <v>#VALUE!</v>
      </c>
      <c r="V947">
        <f>Tabela3[[#This Row],[REGISTRO NO SEI/2024]]</f>
        <v>0</v>
      </c>
      <c r="W947">
        <f>Tabela3[[#This Row],[2024]]</f>
        <v>0</v>
      </c>
      <c r="X947">
        <f>Tabela3[[#This Row],[REGISTRO NO SEI/2025]]</f>
        <v>0</v>
      </c>
      <c r="Y947">
        <f>Tabela3[[#This Row],[TOTAL CERTIFICADOS EMITIDOS/2025]]</f>
        <v>0</v>
      </c>
      <c r="Z947">
        <f>Tabela3[[#This Row],[1º trim/2025]]</f>
        <v>0</v>
      </c>
      <c r="AA947">
        <f>Tabela3[[#This Row],[2º trim/2025]]</f>
        <v>0</v>
      </c>
      <c r="AB947">
        <f>Tabela3[[#This Row],[3º trim/2025]]</f>
        <v>0</v>
      </c>
      <c r="AC947">
        <f>Tabela3[[#This Row],[4º trim/2025]]</f>
        <v>0</v>
      </c>
    </row>
    <row r="948" spans="1:29" x14ac:dyDescent="0.25">
      <c r="A948" s="293">
        <f>Tabela3[[#This Row],[MODALIDADE]]</f>
        <v>0</v>
      </c>
      <c r="B948" s="293">
        <f>Tabela3[[#This Row],[ID DA PLANILHA]]</f>
        <v>948</v>
      </c>
      <c r="C948" s="293">
        <f>Tabela3[[#This Row],[ANO]]</f>
        <v>2023</v>
      </c>
      <c r="D948" s="293" t="str">
        <f>Tabela3[[#This Row],[SEI]]</f>
        <v>0121435-59.2023.8.16.6000</v>
      </c>
      <c r="E948" s="294" t="str">
        <f>Tabela3[[#This Row],[NOME DO Curso]]</f>
        <v>XXVII CONGRESSO NACIONAL DE CERIMONIAL E PROTOCOLO</v>
      </c>
      <c r="F948" s="294">
        <f>Tabela3[[#This Row],[NENHUMA CLASSIFICAÇÃO COPILOT]]</f>
        <v>0</v>
      </c>
      <c r="G948">
        <f>Tabela3[[#This Row],[Capacitação em Direitos Humanos, Gênero, Raça e Etnia; e em Depoimento Especial" - 0148945-13.2024.8.16.6000]]</f>
        <v>0</v>
      </c>
      <c r="H948">
        <f>Tabela3[[#This Row],[Justiça Restaurativa - 0148919-15.2024.8.16.6000]]</f>
        <v>0</v>
      </c>
      <c r="I948">
        <f>Tabela3[[#This Row],[Capacitação de Facilitadores 0148959-94.2024.8.16.6000]]</f>
        <v>0</v>
      </c>
      <c r="J948">
        <f>Tabela3[[#This Row],[Acessibilidade e Inclusão - 0148938-21.2024.8.16.6000]]</f>
        <v>0</v>
      </c>
      <c r="K948">
        <f>Tabela3[[#This Row],[Política de Prevenção e Enfrentamento do Assédio Moral, do Assédio Sexual e da Discriminação.0148908-83.2024.8.16.6000]]</f>
        <v>0</v>
      </c>
      <c r="L948">
        <f>Tabela3[[#This Row],[SOCIOAMBIENTAL]]</f>
        <v>0</v>
      </c>
      <c r="M948">
        <f>Tabela3[[#This Row],[SUSTENTABILIDADE
https://portal.tjpr.jus.br/portletforms/frm.do?idFormulario=7430
0017859-16.2024.8.16.6000]]</f>
        <v>0</v>
      </c>
      <c r="N948">
        <f>Tabela3[[#This Row],[CURSO PARA MAGISTRADOS]]</f>
        <v>0</v>
      </c>
      <c r="O948" t="str">
        <f>Tabela3[[#This Row],[LIVRO DE REGISTRO]]</f>
        <v>3 - EVENTO EXTERNO</v>
      </c>
      <c r="P948">
        <f>Tabela3[[#This Row],[DATA DO ULTIMO REGISTRO]]</f>
        <v>45258</v>
      </c>
      <c r="Q948">
        <f>Tabela3[[#This Row],[REG DE INSTRUTORES2]]</f>
        <v>0</v>
      </c>
      <c r="R948">
        <f>Tabela3[[#This Row],[REGISTRO DE INSTRUTORES NO SEI]]</f>
        <v>0</v>
      </c>
      <c r="S948">
        <f>Tabela3[[#This Row],[2021]]</f>
        <v>0</v>
      </c>
      <c r="T948">
        <f>Tabela3[[#This Row],[2022]]</f>
        <v>0</v>
      </c>
      <c r="U948" t="e">
        <f>Tabela3[[#This Row],[2023]]</f>
        <v>#VALUE!</v>
      </c>
      <c r="V948">
        <f>Tabela3[[#This Row],[REGISTRO NO SEI/2024]]</f>
        <v>0</v>
      </c>
      <c r="W948">
        <f>Tabela3[[#This Row],[2024]]</f>
        <v>0</v>
      </c>
      <c r="X948">
        <f>Tabela3[[#This Row],[REGISTRO NO SEI/2025]]</f>
        <v>0</v>
      </c>
      <c r="Y948">
        <f>Tabela3[[#This Row],[TOTAL CERTIFICADOS EMITIDOS/2025]]</f>
        <v>0</v>
      </c>
      <c r="Z948">
        <f>Tabela3[[#This Row],[1º trim/2025]]</f>
        <v>0</v>
      </c>
      <c r="AA948">
        <f>Tabela3[[#This Row],[2º trim/2025]]</f>
        <v>0</v>
      </c>
      <c r="AB948">
        <f>Tabela3[[#This Row],[3º trim/2025]]</f>
        <v>0</v>
      </c>
      <c r="AC948">
        <f>Tabela3[[#This Row],[4º trim/2025]]</f>
        <v>0</v>
      </c>
    </row>
    <row r="949" spans="1:29" ht="30" x14ac:dyDescent="0.25">
      <c r="A949" s="293">
        <f>Tabela3[[#This Row],[MODALIDADE]]</f>
        <v>0</v>
      </c>
      <c r="B949" s="293">
        <f>Tabela3[[#This Row],[ID DA PLANILHA]]</f>
        <v>949</v>
      </c>
      <c r="C949" s="293">
        <f>Tabela3[[#This Row],[ANO]]</f>
        <v>2023</v>
      </c>
      <c r="D949" s="293" t="str">
        <f>Tabela3[[#This Row],[SEI]]</f>
        <v>0121941-35.2023.8.16.6000</v>
      </c>
      <c r="E949" s="294" t="str">
        <f>Tabela3[[#This Row],[NOME DO Curso]]</f>
        <v>Seminário Direitos Humanos: Racismo ambiental, migrações e ações coletivas</v>
      </c>
      <c r="F949" s="294">
        <f>Tabela3[[#This Row],[NENHUMA CLASSIFICAÇÃO COPILOT]]</f>
        <v>0</v>
      </c>
      <c r="G949" t="str">
        <f>Tabela3[[#This Row],[Capacitação em Direitos Humanos, Gênero, Raça e Etnia; e em Depoimento Especial" - 0148945-13.2024.8.16.6000]]</f>
        <v>racismo, o capacitismo, o etarismo, a discriminação por aparência física, a violência doméstica, a intolerância religiosa, a xenofobia, a homofobia e todas as demais formas de discriminação.</v>
      </c>
      <c r="H949">
        <f>Tabela3[[#This Row],[Justiça Restaurativa - 0148919-15.2024.8.16.6000]]</f>
        <v>0</v>
      </c>
      <c r="I949">
        <f>Tabela3[[#This Row],[Capacitação de Facilitadores 0148959-94.2024.8.16.6000]]</f>
        <v>0</v>
      </c>
      <c r="J949">
        <f>Tabela3[[#This Row],[Acessibilidade e Inclusão - 0148938-21.2024.8.16.6000]]</f>
        <v>0</v>
      </c>
      <c r="K949">
        <f>Tabela3[[#This Row],[Política de Prevenção e Enfrentamento do Assédio Moral, do Assédio Sexual e da Discriminação.0148908-83.2024.8.16.6000]]</f>
        <v>0</v>
      </c>
      <c r="L949">
        <f>Tabela3[[#This Row],[SOCIOAMBIENTAL]]</f>
        <v>0</v>
      </c>
      <c r="M949" t="str">
        <f>Tabela3[[#This Row],[SUSTENTABILIDADE
https://portal.tjpr.jus.br/portletforms/frm.do?idFormulario=7430
0017859-16.2024.8.16.6000]]</f>
        <v>Equidade e diversidade</v>
      </c>
      <c r="N949">
        <f>Tabela3[[#This Row],[CURSO PARA MAGISTRADOS]]</f>
        <v>0</v>
      </c>
      <c r="O949">
        <f>Tabela3[[#This Row],[LIVRO DE REGISTRO]]</f>
        <v>0</v>
      </c>
      <c r="P949">
        <f>Tabela3[[#This Row],[DATA DO ULTIMO REGISTRO]]</f>
        <v>45230</v>
      </c>
      <c r="Q949">
        <f>Tabela3[[#This Row],[REG DE INSTRUTORES2]]</f>
        <v>0</v>
      </c>
      <c r="R949">
        <f>Tabela3[[#This Row],[REGISTRO DE INSTRUTORES NO SEI]]</f>
        <v>0</v>
      </c>
      <c r="S949">
        <f>Tabela3[[#This Row],[2021]]</f>
        <v>0</v>
      </c>
      <c r="T949">
        <f>Tabela3[[#This Row],[2022]]</f>
        <v>0</v>
      </c>
      <c r="U949" t="e">
        <f>Tabela3[[#This Row],[2023]]</f>
        <v>#VALUE!</v>
      </c>
      <c r="V949">
        <f>Tabela3[[#This Row],[REGISTRO NO SEI/2024]]</f>
        <v>0</v>
      </c>
      <c r="W949">
        <f>Tabela3[[#This Row],[2024]]</f>
        <v>0</v>
      </c>
      <c r="X949">
        <f>Tabela3[[#This Row],[REGISTRO NO SEI/2025]]</f>
        <v>0</v>
      </c>
      <c r="Y949">
        <f>Tabela3[[#This Row],[TOTAL CERTIFICADOS EMITIDOS/2025]]</f>
        <v>0</v>
      </c>
      <c r="Z949">
        <f>Tabela3[[#This Row],[1º trim/2025]]</f>
        <v>0</v>
      </c>
      <c r="AA949">
        <f>Tabela3[[#This Row],[2º trim/2025]]</f>
        <v>0</v>
      </c>
      <c r="AB949">
        <f>Tabela3[[#This Row],[3º trim/2025]]</f>
        <v>0</v>
      </c>
      <c r="AC949">
        <f>Tabela3[[#This Row],[4º trim/2025]]</f>
        <v>0</v>
      </c>
    </row>
    <row r="950" spans="1:29" x14ac:dyDescent="0.25">
      <c r="A950" s="293">
        <f>Tabela3[[#This Row],[MODALIDADE]]</f>
        <v>0</v>
      </c>
      <c r="B950" s="293">
        <f>Tabela3[[#This Row],[ID DA PLANILHA]]</f>
        <v>950</v>
      </c>
      <c r="C950" s="293">
        <f>Tabela3[[#This Row],[ANO]]</f>
        <v>2023</v>
      </c>
      <c r="D950" s="293" t="str">
        <f>Tabela3[[#This Row],[SEI]]</f>
        <v>0122093-83.2023.8.16.6000</v>
      </c>
      <c r="E950" s="294" t="str">
        <f>Tabela3[[#This Row],[NOME DO Curso]]</f>
        <v>Pacto Nacional do Judiciário Pela Equidade Racial</v>
      </c>
      <c r="F950" s="294">
        <f>Tabela3[[#This Row],[NENHUMA CLASSIFICAÇÃO COPILOT]]</f>
        <v>0</v>
      </c>
      <c r="G950">
        <f>Tabela3[[#This Row],[Capacitação em Direitos Humanos, Gênero, Raça e Etnia; e em Depoimento Especial" - 0148945-13.2024.8.16.6000]]</f>
        <v>0</v>
      </c>
      <c r="H950">
        <f>Tabela3[[#This Row],[Justiça Restaurativa - 0148919-15.2024.8.16.6000]]</f>
        <v>0</v>
      </c>
      <c r="I950">
        <f>Tabela3[[#This Row],[Capacitação de Facilitadores 0148959-94.2024.8.16.6000]]</f>
        <v>0</v>
      </c>
      <c r="J950">
        <f>Tabela3[[#This Row],[Acessibilidade e Inclusão - 0148938-21.2024.8.16.6000]]</f>
        <v>0</v>
      </c>
      <c r="K950">
        <f>Tabela3[[#This Row],[Política de Prevenção e Enfrentamento do Assédio Moral, do Assédio Sexual e da Discriminação.0148908-83.2024.8.16.6000]]</f>
        <v>0</v>
      </c>
      <c r="L950">
        <f>Tabela3[[#This Row],[SOCIOAMBIENTAL]]</f>
        <v>0</v>
      </c>
      <c r="M950">
        <f>Tabela3[[#This Row],[SUSTENTABILIDADE
https://portal.tjpr.jus.br/portletforms/frm.do?idFormulario=7430
0017859-16.2024.8.16.6000]]</f>
        <v>0</v>
      </c>
      <c r="N950">
        <f>Tabela3[[#This Row],[CURSO PARA MAGISTRADOS]]</f>
        <v>0</v>
      </c>
      <c r="O950">
        <f>Tabela3[[#This Row],[LIVRO DE REGISTRO]]</f>
        <v>0</v>
      </c>
      <c r="P950">
        <f>Tabela3[[#This Row],[DATA DO ULTIMO REGISTRO]]</f>
        <v>0</v>
      </c>
      <c r="Q950">
        <f>Tabela3[[#This Row],[REG DE INSTRUTORES2]]</f>
        <v>0</v>
      </c>
      <c r="R950">
        <f>Tabela3[[#This Row],[REGISTRO DE INSTRUTORES NO SEI]]</f>
        <v>0</v>
      </c>
      <c r="S950">
        <f>Tabela3[[#This Row],[2021]]</f>
        <v>0</v>
      </c>
      <c r="T950">
        <f>Tabela3[[#This Row],[2022]]</f>
        <v>0</v>
      </c>
      <c r="U950" t="e">
        <f>Tabela3[[#This Row],[2023]]</f>
        <v>#VALUE!</v>
      </c>
      <c r="V950">
        <f>Tabela3[[#This Row],[REGISTRO NO SEI/2024]]</f>
        <v>0</v>
      </c>
      <c r="W950">
        <f>Tabela3[[#This Row],[2024]]</f>
        <v>0</v>
      </c>
      <c r="X950">
        <f>Tabela3[[#This Row],[REGISTRO NO SEI/2025]]</f>
        <v>0</v>
      </c>
      <c r="Y950">
        <f>Tabela3[[#This Row],[TOTAL CERTIFICADOS EMITIDOS/2025]]</f>
        <v>0</v>
      </c>
      <c r="Z950">
        <f>Tabela3[[#This Row],[1º trim/2025]]</f>
        <v>0</v>
      </c>
      <c r="AA950">
        <f>Tabela3[[#This Row],[2º trim/2025]]</f>
        <v>0</v>
      </c>
      <c r="AB950">
        <f>Tabela3[[#This Row],[3º trim/2025]]</f>
        <v>0</v>
      </c>
      <c r="AC950">
        <f>Tabela3[[#This Row],[4º trim/2025]]</f>
        <v>0</v>
      </c>
    </row>
    <row r="951" spans="1:29" ht="30" x14ac:dyDescent="0.25">
      <c r="A951" s="293">
        <f>Tabela3[[#This Row],[MODALIDADE]]</f>
        <v>0</v>
      </c>
      <c r="B951" s="293">
        <f>Tabela3[[#This Row],[ID DA PLANILHA]]</f>
        <v>951</v>
      </c>
      <c r="C951" s="293">
        <f>Tabela3[[#This Row],[ANO]]</f>
        <v>2023</v>
      </c>
      <c r="D951" s="293" t="str">
        <f>Tabela3[[#This Row],[SEI]]</f>
        <v>0122248-86.2023.8.16.6000</v>
      </c>
      <c r="E951" s="294" t="str">
        <f>Tabela3[[#This Row],[NOME DO Curso]]</f>
        <v>Curso de Aperfeiçoamento para magistrados e magistradas: Moderna Teoria do Conflito, Consensualidade e Jurisdição</v>
      </c>
      <c r="F951" s="294">
        <f>Tabela3[[#This Row],[NENHUMA CLASSIFICAÇÃO COPILOT]]</f>
        <v>0</v>
      </c>
      <c r="G951">
        <f>Tabela3[[#This Row],[Capacitação em Direitos Humanos, Gênero, Raça e Etnia; e em Depoimento Especial" - 0148945-13.2024.8.16.6000]]</f>
        <v>0</v>
      </c>
      <c r="H951">
        <f>Tabela3[[#This Row],[Justiça Restaurativa - 0148919-15.2024.8.16.6000]]</f>
        <v>0</v>
      </c>
      <c r="I951">
        <f>Tabela3[[#This Row],[Capacitação de Facilitadores 0148959-94.2024.8.16.6000]]</f>
        <v>0</v>
      </c>
      <c r="J951">
        <f>Tabela3[[#This Row],[Acessibilidade e Inclusão - 0148938-21.2024.8.16.6000]]</f>
        <v>0</v>
      </c>
      <c r="K951">
        <f>Tabela3[[#This Row],[Política de Prevenção e Enfrentamento do Assédio Moral, do Assédio Sexual e da Discriminação.0148908-83.2024.8.16.6000]]</f>
        <v>0</v>
      </c>
      <c r="L951">
        <f>Tabela3[[#This Row],[SOCIOAMBIENTAL]]</f>
        <v>0</v>
      </c>
      <c r="M951">
        <f>Tabela3[[#This Row],[SUSTENTABILIDADE
https://portal.tjpr.jus.br/portletforms/frm.do?idFormulario=7430
0017859-16.2024.8.16.6000]]</f>
        <v>0</v>
      </c>
      <c r="N951">
        <f>Tabela3[[#This Row],[CURSO PARA MAGISTRADOS]]</f>
        <v>0</v>
      </c>
      <c r="O951" t="str">
        <f>Tabela3[[#This Row],[LIVRO DE REGISTRO]]</f>
        <v>1 - LISTA GERAL_2020 A ...</v>
      </c>
      <c r="P951">
        <f>Tabela3[[#This Row],[DATA DO ULTIMO REGISTRO]]</f>
        <v>45275</v>
      </c>
      <c r="Q951" t="str">
        <f>Tabela3[[#This Row],[REG DE INSTRUTORES2]]</f>
        <v>662-666/2023</v>
      </c>
      <c r="R951">
        <f>Tabela3[[#This Row],[REGISTRO DE INSTRUTORES NO SEI]]</f>
        <v>0</v>
      </c>
      <c r="S951">
        <f>Tabela3[[#This Row],[2021]]</f>
        <v>0</v>
      </c>
      <c r="T951">
        <f>Tabela3[[#This Row],[2022]]</f>
        <v>0</v>
      </c>
      <c r="U951" t="e">
        <f>Tabela3[[#This Row],[2023]]</f>
        <v>#VALUE!</v>
      </c>
      <c r="V951">
        <f>Tabela3[[#This Row],[REGISTRO NO SEI/2024]]</f>
        <v>0</v>
      </c>
      <c r="W951">
        <f>Tabela3[[#This Row],[2024]]</f>
        <v>0</v>
      </c>
      <c r="X951">
        <f>Tabela3[[#This Row],[REGISTRO NO SEI/2025]]</f>
        <v>0</v>
      </c>
      <c r="Y951">
        <f>Tabela3[[#This Row],[TOTAL CERTIFICADOS EMITIDOS/2025]]</f>
        <v>0</v>
      </c>
      <c r="Z951">
        <f>Tabela3[[#This Row],[1º trim/2025]]</f>
        <v>0</v>
      </c>
      <c r="AA951">
        <f>Tabela3[[#This Row],[2º trim/2025]]</f>
        <v>0</v>
      </c>
      <c r="AB951">
        <f>Tabela3[[#This Row],[3º trim/2025]]</f>
        <v>0</v>
      </c>
      <c r="AC951">
        <f>Tabela3[[#This Row],[4º trim/2025]]</f>
        <v>0</v>
      </c>
    </row>
    <row r="952" spans="1:29" x14ac:dyDescent="0.25">
      <c r="A952" s="293">
        <f>Tabela3[[#This Row],[MODALIDADE]]</f>
        <v>0</v>
      </c>
      <c r="B952" s="293">
        <f>Tabela3[[#This Row],[ID DA PLANILHA]]</f>
        <v>952</v>
      </c>
      <c r="C952" s="293">
        <f>Tabela3[[#This Row],[ANO]]</f>
        <v>2023</v>
      </c>
      <c r="D952" s="293" t="str">
        <f>Tabela3[[#This Row],[SEI]]</f>
        <v>0122915-72.2023.8.16.6000</v>
      </c>
      <c r="E952" s="294" t="str">
        <f>Tabela3[[#This Row],[NOME DO Curso]]</f>
        <v>1º Simpósio do Departamento do Patrimônio</v>
      </c>
      <c r="F952" s="294">
        <f>Tabela3[[#This Row],[NENHUMA CLASSIFICAÇÃO COPILOT]]</f>
        <v>0</v>
      </c>
      <c r="G952">
        <f>Tabela3[[#This Row],[Capacitação em Direitos Humanos, Gênero, Raça e Etnia; e em Depoimento Especial" - 0148945-13.2024.8.16.6000]]</f>
        <v>0</v>
      </c>
      <c r="H952">
        <f>Tabela3[[#This Row],[Justiça Restaurativa - 0148919-15.2024.8.16.6000]]</f>
        <v>0</v>
      </c>
      <c r="I952">
        <f>Tabela3[[#This Row],[Capacitação de Facilitadores 0148959-94.2024.8.16.6000]]</f>
        <v>0</v>
      </c>
      <c r="J952">
        <f>Tabela3[[#This Row],[Acessibilidade e Inclusão - 0148938-21.2024.8.16.6000]]</f>
        <v>0</v>
      </c>
      <c r="K952">
        <f>Tabela3[[#This Row],[Política de Prevenção e Enfrentamento do Assédio Moral, do Assédio Sexual e da Discriminação.0148908-83.2024.8.16.6000]]</f>
        <v>0</v>
      </c>
      <c r="L952">
        <f>Tabela3[[#This Row],[SOCIOAMBIENTAL]]</f>
        <v>0</v>
      </c>
      <c r="M952">
        <f>Tabela3[[#This Row],[SUSTENTABILIDADE
https://portal.tjpr.jus.br/portletforms/frm.do?idFormulario=7430
0017859-16.2024.8.16.6000]]</f>
        <v>0</v>
      </c>
      <c r="N952">
        <f>Tabela3[[#This Row],[CURSO PARA MAGISTRADOS]]</f>
        <v>0</v>
      </c>
      <c r="O952">
        <f>Tabela3[[#This Row],[LIVRO DE REGISTRO]]</f>
        <v>0</v>
      </c>
      <c r="P952">
        <f>Tabela3[[#This Row],[DATA DO ULTIMO REGISTRO]]</f>
        <v>0</v>
      </c>
      <c r="Q952">
        <f>Tabela3[[#This Row],[REG DE INSTRUTORES2]]</f>
        <v>0</v>
      </c>
      <c r="R952">
        <f>Tabela3[[#This Row],[REGISTRO DE INSTRUTORES NO SEI]]</f>
        <v>0</v>
      </c>
      <c r="S952">
        <f>Tabela3[[#This Row],[2021]]</f>
        <v>0</v>
      </c>
      <c r="T952">
        <f>Tabela3[[#This Row],[2022]]</f>
        <v>0</v>
      </c>
      <c r="U952" t="e">
        <f>Tabela3[[#This Row],[2023]]</f>
        <v>#VALUE!</v>
      </c>
      <c r="V952">
        <f>Tabela3[[#This Row],[REGISTRO NO SEI/2024]]</f>
        <v>0</v>
      </c>
      <c r="W952">
        <f>Tabela3[[#This Row],[2024]]</f>
        <v>0</v>
      </c>
      <c r="X952">
        <f>Tabela3[[#This Row],[REGISTRO NO SEI/2025]]</f>
        <v>0</v>
      </c>
      <c r="Y952">
        <f>Tabela3[[#This Row],[TOTAL CERTIFICADOS EMITIDOS/2025]]</f>
        <v>0</v>
      </c>
      <c r="Z952">
        <f>Tabela3[[#This Row],[1º trim/2025]]</f>
        <v>0</v>
      </c>
      <c r="AA952">
        <f>Tabela3[[#This Row],[2º trim/2025]]</f>
        <v>0</v>
      </c>
      <c r="AB952">
        <f>Tabela3[[#This Row],[3º trim/2025]]</f>
        <v>0</v>
      </c>
      <c r="AC952">
        <f>Tabela3[[#This Row],[4º trim/2025]]</f>
        <v>0</v>
      </c>
    </row>
    <row r="953" spans="1:29" ht="30" x14ac:dyDescent="0.25">
      <c r="A953" s="293">
        <f>Tabela3[[#This Row],[MODALIDADE]]</f>
        <v>0</v>
      </c>
      <c r="B953" s="293">
        <f>Tabela3[[#This Row],[ID DA PLANILHA]]</f>
        <v>953</v>
      </c>
      <c r="C953" s="293">
        <f>Tabela3[[#This Row],[ANO]]</f>
        <v>2023</v>
      </c>
      <c r="D953" s="293" t="str">
        <f>Tabela3[[#This Row],[SEI]]</f>
        <v>0123357-38.2023.8.16.6000</v>
      </c>
      <c r="E953" s="294" t="str">
        <f>Tabela3[[#This Row],[NOME DO Curso]]</f>
        <v>4º Seminário Nacional - Gestão por Competência e Avaliação de Desempenho com foco no sistema "s", estatais e administração pública</v>
      </c>
      <c r="F953" s="294">
        <f>Tabela3[[#This Row],[NENHUMA CLASSIFICAÇÃO COPILOT]]</f>
        <v>0</v>
      </c>
      <c r="G953">
        <f>Tabela3[[#This Row],[Capacitação em Direitos Humanos, Gênero, Raça e Etnia; e em Depoimento Especial" - 0148945-13.2024.8.16.6000]]</f>
        <v>0</v>
      </c>
      <c r="H953">
        <f>Tabela3[[#This Row],[Justiça Restaurativa - 0148919-15.2024.8.16.6000]]</f>
        <v>0</v>
      </c>
      <c r="I953">
        <f>Tabela3[[#This Row],[Capacitação de Facilitadores 0148959-94.2024.8.16.6000]]</f>
        <v>0</v>
      </c>
      <c r="J953">
        <f>Tabela3[[#This Row],[Acessibilidade e Inclusão - 0148938-21.2024.8.16.6000]]</f>
        <v>0</v>
      </c>
      <c r="K953">
        <f>Tabela3[[#This Row],[Política de Prevenção e Enfrentamento do Assédio Moral, do Assédio Sexual e da Discriminação.0148908-83.2024.8.16.6000]]</f>
        <v>0</v>
      </c>
      <c r="L953">
        <f>Tabela3[[#This Row],[SOCIOAMBIENTAL]]</f>
        <v>0</v>
      </c>
      <c r="M953">
        <f>Tabela3[[#This Row],[SUSTENTABILIDADE
https://portal.tjpr.jus.br/portletforms/frm.do?idFormulario=7430
0017859-16.2024.8.16.6000]]</f>
        <v>0</v>
      </c>
      <c r="N953">
        <f>Tabela3[[#This Row],[CURSO PARA MAGISTRADOS]]</f>
        <v>0</v>
      </c>
      <c r="O953" t="str">
        <f>Tabela3[[#This Row],[LIVRO DE REGISTRO]]</f>
        <v>2 - IN COMPANY</v>
      </c>
      <c r="P953">
        <f>Tabela3[[#This Row],[DATA DO ULTIMO REGISTRO]]</f>
        <v>45264</v>
      </c>
      <c r="Q953">
        <f>Tabela3[[#This Row],[REG DE INSTRUTORES2]]</f>
        <v>0</v>
      </c>
      <c r="R953">
        <f>Tabela3[[#This Row],[REGISTRO DE INSTRUTORES NO SEI]]</f>
        <v>0</v>
      </c>
      <c r="S953">
        <f>Tabela3[[#This Row],[2021]]</f>
        <v>0</v>
      </c>
      <c r="T953">
        <f>Tabela3[[#This Row],[2022]]</f>
        <v>0</v>
      </c>
      <c r="U953" t="e">
        <f>Tabela3[[#This Row],[2023]]</f>
        <v>#VALUE!</v>
      </c>
      <c r="V953">
        <f>Tabela3[[#This Row],[REGISTRO NO SEI/2024]]</f>
        <v>0</v>
      </c>
      <c r="W953">
        <f>Tabela3[[#This Row],[2024]]</f>
        <v>0</v>
      </c>
      <c r="X953">
        <f>Tabela3[[#This Row],[REGISTRO NO SEI/2025]]</f>
        <v>0</v>
      </c>
      <c r="Y953">
        <f>Tabela3[[#This Row],[TOTAL CERTIFICADOS EMITIDOS/2025]]</f>
        <v>0</v>
      </c>
      <c r="Z953">
        <f>Tabela3[[#This Row],[1º trim/2025]]</f>
        <v>0</v>
      </c>
      <c r="AA953">
        <f>Tabela3[[#This Row],[2º trim/2025]]</f>
        <v>0</v>
      </c>
      <c r="AB953">
        <f>Tabela3[[#This Row],[3º trim/2025]]</f>
        <v>0</v>
      </c>
      <c r="AC953">
        <f>Tabela3[[#This Row],[4º trim/2025]]</f>
        <v>0</v>
      </c>
    </row>
    <row r="954" spans="1:29" ht="30" x14ac:dyDescent="0.25">
      <c r="A954" s="293">
        <f>Tabela3[[#This Row],[MODALIDADE]]</f>
        <v>0</v>
      </c>
      <c r="B954" s="293">
        <f>Tabela3[[#This Row],[ID DA PLANILHA]]</f>
        <v>954</v>
      </c>
      <c r="C954" s="293">
        <f>Tabela3[[#This Row],[ANO]]</f>
        <v>2023</v>
      </c>
      <c r="D954" s="293" t="str">
        <f>Tabela3[[#This Row],[SEI]]</f>
        <v>0123988-79.2023.8.16.6000</v>
      </c>
      <c r="E954" s="294" t="str">
        <f>Tabela3[[#This Row],[NOME DO Curso]]</f>
        <v>Curso de Capacitação de gestores do 1º Grau de Jurisdição (Chefes e Supervisores de Secretaria) em Gestão por Competências</v>
      </c>
      <c r="F954" s="294">
        <f>Tabela3[[#This Row],[NENHUMA CLASSIFICAÇÃO COPILOT]]</f>
        <v>0</v>
      </c>
      <c r="G954">
        <f>Tabela3[[#This Row],[Capacitação em Direitos Humanos, Gênero, Raça e Etnia; e em Depoimento Especial" - 0148945-13.2024.8.16.6000]]</f>
        <v>0</v>
      </c>
      <c r="H954">
        <f>Tabela3[[#This Row],[Justiça Restaurativa - 0148919-15.2024.8.16.6000]]</f>
        <v>0</v>
      </c>
      <c r="I954">
        <f>Tabela3[[#This Row],[Capacitação de Facilitadores 0148959-94.2024.8.16.6000]]</f>
        <v>0</v>
      </c>
      <c r="J954">
        <f>Tabela3[[#This Row],[Acessibilidade e Inclusão - 0148938-21.2024.8.16.6000]]</f>
        <v>0</v>
      </c>
      <c r="K954">
        <f>Tabela3[[#This Row],[Política de Prevenção e Enfrentamento do Assédio Moral, do Assédio Sexual e da Discriminação.0148908-83.2024.8.16.6000]]</f>
        <v>0</v>
      </c>
      <c r="L954">
        <f>Tabela3[[#This Row],[SOCIOAMBIENTAL]]</f>
        <v>0</v>
      </c>
      <c r="M954">
        <f>Tabela3[[#This Row],[SUSTENTABILIDADE
https://portal.tjpr.jus.br/portletforms/frm.do?idFormulario=7430
0017859-16.2024.8.16.6000]]</f>
        <v>0</v>
      </c>
      <c r="N954">
        <f>Tabela3[[#This Row],[CURSO PARA MAGISTRADOS]]</f>
        <v>0</v>
      </c>
      <c r="O954" t="str">
        <f>Tabela3[[#This Row],[LIVRO DE REGISTRO]]</f>
        <v>1 - LISTA GERAL_2020 A ...</v>
      </c>
      <c r="P954">
        <f>Tabela3[[#This Row],[DATA DO ULTIMO REGISTRO]]</f>
        <v>45320</v>
      </c>
      <c r="Q954">
        <f>Tabela3[[#This Row],[REG DE INSTRUTORES2]]</f>
        <v>0</v>
      </c>
      <c r="R954">
        <f>Tabela3[[#This Row],[REGISTRO DE INSTRUTORES NO SEI]]</f>
        <v>0</v>
      </c>
      <c r="S954">
        <f>Tabela3[[#This Row],[2021]]</f>
        <v>0</v>
      </c>
      <c r="T954">
        <f>Tabela3[[#This Row],[2022]]</f>
        <v>0</v>
      </c>
      <c r="U954" t="e">
        <f>Tabela3[[#This Row],[2023]]</f>
        <v>#VALUE!</v>
      </c>
      <c r="V954">
        <f>Tabela3[[#This Row],[REGISTRO NO SEI/2024]]</f>
        <v>0</v>
      </c>
      <c r="W954">
        <f>Tabela3[[#This Row],[2024]]</f>
        <v>0</v>
      </c>
      <c r="X954">
        <f>Tabela3[[#This Row],[REGISTRO NO SEI/2025]]</f>
        <v>0</v>
      </c>
      <c r="Y954">
        <f>Tabela3[[#This Row],[TOTAL CERTIFICADOS EMITIDOS/2025]]</f>
        <v>0</v>
      </c>
      <c r="Z954">
        <f>Tabela3[[#This Row],[1º trim/2025]]</f>
        <v>0</v>
      </c>
      <c r="AA954">
        <f>Tabela3[[#This Row],[2º trim/2025]]</f>
        <v>0</v>
      </c>
      <c r="AB954">
        <f>Tabela3[[#This Row],[3º trim/2025]]</f>
        <v>0</v>
      </c>
      <c r="AC954">
        <f>Tabela3[[#This Row],[4º trim/2025]]</f>
        <v>0</v>
      </c>
    </row>
    <row r="955" spans="1:29" ht="30" x14ac:dyDescent="0.25">
      <c r="A955" s="293" t="str">
        <f>Tabela3[[#This Row],[MODALIDADE]]</f>
        <v>autoinstrucional</v>
      </c>
      <c r="B955" s="293">
        <f>Tabela3[[#This Row],[ID DA PLANILHA]]</f>
        <v>955</v>
      </c>
      <c r="C955" s="293">
        <f>Tabela3[[#This Row],[ANO]]</f>
        <v>2023</v>
      </c>
      <c r="D955" s="293" t="str">
        <f>Tabela3[[#This Row],[SEI]]</f>
        <v>0125054-31.2022.8.16.6000</v>
      </c>
      <c r="E955" s="294" t="str">
        <f>Tabela3[[#This Row],[NOME DO Curso]]</f>
        <v>CURSO CAPACITAÇÃO PARA IMPLEMENTAÇÃO DO PROGRAMA PATRULHA MARIA DA PENHA EM ÂMBITO ESTADUAL</v>
      </c>
      <c r="F955" s="294">
        <f>Tabela3[[#This Row],[NENHUMA CLASSIFICAÇÃO COPILOT]]</f>
        <v>0</v>
      </c>
      <c r="G955" t="str">
        <f>Tabela3[[#This Row],[Capacitação em Direitos Humanos, Gênero, Raça e Etnia; e em Depoimento Especial" - 0148945-13.2024.8.16.6000]]</f>
        <v>COPILOT - Direitos humanos, gênero, raça e etnia</v>
      </c>
      <c r="H955">
        <f>Tabela3[[#This Row],[Justiça Restaurativa - 0148919-15.2024.8.16.6000]]</f>
        <v>0</v>
      </c>
      <c r="I955" t="str">
        <f>Tabela3[[#This Row],[Capacitação de Facilitadores 0148959-94.2024.8.16.6000]]</f>
        <v>COPILOT - VIOLÊNCIA DOMESTICA</v>
      </c>
      <c r="J955">
        <f>Tabela3[[#This Row],[Acessibilidade e Inclusão - 0148938-21.2024.8.16.6000]]</f>
        <v>0</v>
      </c>
      <c r="K955">
        <f>Tabela3[[#This Row],[Política de Prevenção e Enfrentamento do Assédio Moral, do Assédio Sexual e da Discriminação.0148908-83.2024.8.16.6000]]</f>
        <v>0</v>
      </c>
      <c r="L955">
        <f>Tabela3[[#This Row],[SOCIOAMBIENTAL]]</f>
        <v>0</v>
      </c>
      <c r="M955">
        <f>Tabela3[[#This Row],[SUSTENTABILIDADE
https://portal.tjpr.jus.br/portletforms/frm.do?idFormulario=7430
0017859-16.2024.8.16.6000]]</f>
        <v>0</v>
      </c>
      <c r="N955">
        <f>Tabela3[[#This Row],[CURSO PARA MAGISTRADOS]]</f>
        <v>0</v>
      </c>
      <c r="O955" t="str">
        <f>Tabela3[[#This Row],[LIVRO DE REGISTRO]]</f>
        <v>1 - LISTA GERAL_2020 A ...</v>
      </c>
      <c r="P955">
        <f>Tabela3[[#This Row],[DATA DO ULTIMO REGISTRO]]</f>
        <v>45741</v>
      </c>
      <c r="Q955">
        <f>Tabela3[[#This Row],[REG DE INSTRUTORES2]]</f>
        <v>0</v>
      </c>
      <c r="R955" t="str">
        <f>Tabela3[[#This Row],[REGISTRO DE INSTRUTORES NO SEI]]</f>
        <v>679-684/2024</v>
      </c>
      <c r="S955">
        <f>Tabela3[[#This Row],[2021]]</f>
        <v>0</v>
      </c>
      <c r="T955">
        <f>Tabela3[[#This Row],[2022]]</f>
        <v>0</v>
      </c>
      <c r="U955">
        <f>Tabela3[[#This Row],[2023]]</f>
        <v>11</v>
      </c>
      <c r="V955" t="str">
        <f>Tabela3[[#This Row],[REGISTRO NO SEI/2024]]</f>
        <v>Livro Registro_2024 (11341114)</v>
      </c>
      <c r="W955">
        <f>Tabela3[[#This Row],[2024]]</f>
        <v>400</v>
      </c>
      <c r="X955">
        <f>Tabela3[[#This Row],[REGISTRO NO SEI/2025]]</f>
        <v>0</v>
      </c>
      <c r="Y955">
        <f>Tabela3[[#This Row],[TOTAL CERTIFICADOS EMITIDOS/2025]]</f>
        <v>21</v>
      </c>
      <c r="Z955">
        <f>Tabela3[[#This Row],[1º trim/2025]]</f>
        <v>21</v>
      </c>
      <c r="AA955">
        <f>Tabela3[[#This Row],[2º trim/2025]]</f>
        <v>0</v>
      </c>
      <c r="AB955">
        <f>Tabela3[[#This Row],[3º trim/2025]]</f>
        <v>0</v>
      </c>
      <c r="AC955">
        <f>Tabela3[[#This Row],[4º trim/2025]]</f>
        <v>0</v>
      </c>
    </row>
    <row r="956" spans="1:29" ht="30" x14ac:dyDescent="0.25">
      <c r="A956" s="293">
        <f>Tabela3[[#This Row],[MODALIDADE]]</f>
        <v>0</v>
      </c>
      <c r="B956" s="293">
        <f>Tabela3[[#This Row],[ID DA PLANILHA]]</f>
        <v>956</v>
      </c>
      <c r="C956" s="293">
        <f>Tabela3[[#This Row],[ANO]]</f>
        <v>2023</v>
      </c>
      <c r="D956" s="293" t="str">
        <f>Tabela3[[#This Row],[SEI]]</f>
        <v>0125118-41.2022.8.16.6000</v>
      </c>
      <c r="E956" s="294" t="str">
        <f>Tabela3[[#This Row],[NOME DO Curso]]</f>
        <v>Curso de aperfeiçoamento para magistrados e magistradas atuantes na jurisdição da infância e da juventude".</v>
      </c>
      <c r="F956" s="294">
        <f>Tabela3[[#This Row],[NENHUMA CLASSIFICAÇÃO COPILOT]]</f>
        <v>0</v>
      </c>
      <c r="G956">
        <f>Tabela3[[#This Row],[Capacitação em Direitos Humanos, Gênero, Raça e Etnia; e em Depoimento Especial" - 0148945-13.2024.8.16.6000]]</f>
        <v>0</v>
      </c>
      <c r="H956">
        <f>Tabela3[[#This Row],[Justiça Restaurativa - 0148919-15.2024.8.16.6000]]</f>
        <v>0</v>
      </c>
      <c r="I956">
        <f>Tabela3[[#This Row],[Capacitação de Facilitadores 0148959-94.2024.8.16.6000]]</f>
        <v>0</v>
      </c>
      <c r="J956">
        <f>Tabela3[[#This Row],[Acessibilidade e Inclusão - 0148938-21.2024.8.16.6000]]</f>
        <v>0</v>
      </c>
      <c r="K956">
        <f>Tabela3[[#This Row],[Política de Prevenção e Enfrentamento do Assédio Moral, do Assédio Sexual e da Discriminação.0148908-83.2024.8.16.6000]]</f>
        <v>0</v>
      </c>
      <c r="L956">
        <f>Tabela3[[#This Row],[SOCIOAMBIENTAL]]</f>
        <v>0</v>
      </c>
      <c r="M956">
        <f>Tabela3[[#This Row],[SUSTENTABILIDADE
https://portal.tjpr.jus.br/portletforms/frm.do?idFormulario=7430
0017859-16.2024.8.16.6000]]</f>
        <v>0</v>
      </c>
      <c r="N956">
        <f>Tabela3[[#This Row],[CURSO PARA MAGISTRADOS]]</f>
        <v>0</v>
      </c>
      <c r="O956" t="str">
        <f>Tabela3[[#This Row],[LIVRO DE REGISTRO]]</f>
        <v>1 - LISTA GERAL_2020 A ...</v>
      </c>
      <c r="P956">
        <f>Tabela3[[#This Row],[DATA DO ULTIMO REGISTRO]]</f>
        <v>45138</v>
      </c>
      <c r="Q956" t="str">
        <f>Tabela3[[#This Row],[REG DE INSTRUTORES2]]</f>
        <v>403-412</v>
      </c>
      <c r="R956">
        <f>Tabela3[[#This Row],[REGISTRO DE INSTRUTORES NO SEI]]</f>
        <v>0</v>
      </c>
      <c r="S956">
        <f>Tabela3[[#This Row],[2021]]</f>
        <v>0</v>
      </c>
      <c r="T956">
        <f>Tabela3[[#This Row],[2022]]</f>
        <v>0</v>
      </c>
      <c r="U956" t="e">
        <f>Tabela3[[#This Row],[2023]]</f>
        <v>#VALUE!</v>
      </c>
      <c r="V956">
        <f>Tabela3[[#This Row],[REGISTRO NO SEI/2024]]</f>
        <v>0</v>
      </c>
      <c r="W956">
        <f>Tabela3[[#This Row],[2024]]</f>
        <v>0</v>
      </c>
      <c r="X956">
        <f>Tabela3[[#This Row],[REGISTRO NO SEI/2025]]</f>
        <v>0</v>
      </c>
      <c r="Y956">
        <f>Tabela3[[#This Row],[TOTAL CERTIFICADOS EMITIDOS/2025]]</f>
        <v>0</v>
      </c>
      <c r="Z956">
        <f>Tabela3[[#This Row],[1º trim/2025]]</f>
        <v>0</v>
      </c>
      <c r="AA956">
        <f>Tabela3[[#This Row],[2º trim/2025]]</f>
        <v>0</v>
      </c>
      <c r="AB956">
        <f>Tabela3[[#This Row],[3º trim/2025]]</f>
        <v>0</v>
      </c>
      <c r="AC956">
        <f>Tabela3[[#This Row],[4º trim/2025]]</f>
        <v>0</v>
      </c>
    </row>
    <row r="957" spans="1:29" x14ac:dyDescent="0.25">
      <c r="A957" s="293">
        <f>Tabela3[[#This Row],[MODALIDADE]]</f>
        <v>0</v>
      </c>
      <c r="B957" s="293">
        <f>Tabela3[[#This Row],[ID DA PLANILHA]]</f>
        <v>957</v>
      </c>
      <c r="C957" s="293">
        <f>Tabela3[[#This Row],[ANO]]</f>
        <v>2023</v>
      </c>
      <c r="D957" s="293" t="str">
        <f>Tabela3[[#This Row],[SEI]]</f>
        <v>0125672-39.2023.8.16.6000</v>
      </c>
      <c r="E957" s="294" t="str">
        <f>Tabela3[[#This Row],[NOME DO Curso]]</f>
        <v>teórica do curso de brigada de incêndio da comarca de Ivaiporã -PR</v>
      </c>
      <c r="F957" s="294">
        <f>Tabela3[[#This Row],[NENHUMA CLASSIFICAÇÃO COPILOT]]</f>
        <v>0</v>
      </c>
      <c r="G957">
        <f>Tabela3[[#This Row],[Capacitação em Direitos Humanos, Gênero, Raça e Etnia; e em Depoimento Especial" - 0148945-13.2024.8.16.6000]]</f>
        <v>0</v>
      </c>
      <c r="H957">
        <f>Tabela3[[#This Row],[Justiça Restaurativa - 0148919-15.2024.8.16.6000]]</f>
        <v>0</v>
      </c>
      <c r="I957">
        <f>Tabela3[[#This Row],[Capacitação de Facilitadores 0148959-94.2024.8.16.6000]]</f>
        <v>0</v>
      </c>
      <c r="J957">
        <f>Tabela3[[#This Row],[Acessibilidade e Inclusão - 0148938-21.2024.8.16.6000]]</f>
        <v>0</v>
      </c>
      <c r="K957">
        <f>Tabela3[[#This Row],[Política de Prevenção e Enfrentamento do Assédio Moral, do Assédio Sexual e da Discriminação.0148908-83.2024.8.16.6000]]</f>
        <v>0</v>
      </c>
      <c r="L957">
        <f>Tabela3[[#This Row],[SOCIOAMBIENTAL]]</f>
        <v>0</v>
      </c>
      <c r="M957">
        <f>Tabela3[[#This Row],[SUSTENTABILIDADE
https://portal.tjpr.jus.br/portletforms/frm.do?idFormulario=7430
0017859-16.2024.8.16.6000]]</f>
        <v>0</v>
      </c>
      <c r="N957">
        <f>Tabela3[[#This Row],[CURSO PARA MAGISTRADOS]]</f>
        <v>0</v>
      </c>
      <c r="O957">
        <f>Tabela3[[#This Row],[LIVRO DE REGISTRO]]</f>
        <v>0</v>
      </c>
      <c r="P957">
        <f>Tabela3[[#This Row],[DATA DO ULTIMO REGISTRO]]</f>
        <v>45264</v>
      </c>
      <c r="Q957">
        <f>Tabela3[[#This Row],[REG DE INSTRUTORES2]]</f>
        <v>0</v>
      </c>
      <c r="R957">
        <f>Tabela3[[#This Row],[REGISTRO DE INSTRUTORES NO SEI]]</f>
        <v>0</v>
      </c>
      <c r="S957">
        <f>Tabela3[[#This Row],[2021]]</f>
        <v>0</v>
      </c>
      <c r="T957">
        <f>Tabela3[[#This Row],[2022]]</f>
        <v>0</v>
      </c>
      <c r="U957" t="e">
        <f>Tabela3[[#This Row],[2023]]</f>
        <v>#VALUE!</v>
      </c>
      <c r="V957">
        <f>Tabela3[[#This Row],[REGISTRO NO SEI/2024]]</f>
        <v>0</v>
      </c>
      <c r="W957">
        <f>Tabela3[[#This Row],[2024]]</f>
        <v>0</v>
      </c>
      <c r="X957">
        <f>Tabela3[[#This Row],[REGISTRO NO SEI/2025]]</f>
        <v>0</v>
      </c>
      <c r="Y957">
        <f>Tabela3[[#This Row],[TOTAL CERTIFICADOS EMITIDOS/2025]]</f>
        <v>0</v>
      </c>
      <c r="Z957">
        <f>Tabela3[[#This Row],[1º trim/2025]]</f>
        <v>0</v>
      </c>
      <c r="AA957">
        <f>Tabela3[[#This Row],[2º trim/2025]]</f>
        <v>0</v>
      </c>
      <c r="AB957">
        <f>Tabela3[[#This Row],[3º trim/2025]]</f>
        <v>0</v>
      </c>
      <c r="AC957">
        <f>Tabela3[[#This Row],[4º trim/2025]]</f>
        <v>0</v>
      </c>
    </row>
    <row r="958" spans="1:29" x14ac:dyDescent="0.25">
      <c r="A958" s="293">
        <f>Tabela3[[#This Row],[MODALIDADE]]</f>
        <v>0</v>
      </c>
      <c r="B958" s="293">
        <f>Tabela3[[#This Row],[ID DA PLANILHA]]</f>
        <v>958</v>
      </c>
      <c r="C958" s="293">
        <f>Tabela3[[#This Row],[ANO]]</f>
        <v>2023</v>
      </c>
      <c r="D958" s="293" t="str">
        <f>Tabela3[[#This Row],[SEI]]</f>
        <v>0127019-10.2023.8.16.6000</v>
      </c>
      <c r="E958" s="294" t="str">
        <f>Tabela3[[#This Row],[NOME DO Curso]]</f>
        <v>XXIV Congresso Paranaense de Direito Administrativo</v>
      </c>
      <c r="F958" s="294">
        <f>Tabela3[[#This Row],[NENHUMA CLASSIFICAÇÃO COPILOT]]</f>
        <v>0</v>
      </c>
      <c r="G958">
        <f>Tabela3[[#This Row],[Capacitação em Direitos Humanos, Gênero, Raça e Etnia; e em Depoimento Especial" - 0148945-13.2024.8.16.6000]]</f>
        <v>0</v>
      </c>
      <c r="H958">
        <f>Tabela3[[#This Row],[Justiça Restaurativa - 0148919-15.2024.8.16.6000]]</f>
        <v>0</v>
      </c>
      <c r="I958">
        <f>Tabela3[[#This Row],[Capacitação de Facilitadores 0148959-94.2024.8.16.6000]]</f>
        <v>0</v>
      </c>
      <c r="J958">
        <f>Tabela3[[#This Row],[Acessibilidade e Inclusão - 0148938-21.2024.8.16.6000]]</f>
        <v>0</v>
      </c>
      <c r="K958">
        <f>Tabela3[[#This Row],[Política de Prevenção e Enfrentamento do Assédio Moral, do Assédio Sexual e da Discriminação.0148908-83.2024.8.16.6000]]</f>
        <v>0</v>
      </c>
      <c r="L958">
        <f>Tabela3[[#This Row],[SOCIOAMBIENTAL]]</f>
        <v>0</v>
      </c>
      <c r="M958">
        <f>Tabela3[[#This Row],[SUSTENTABILIDADE
https://portal.tjpr.jus.br/portletforms/frm.do?idFormulario=7430
0017859-16.2024.8.16.6000]]</f>
        <v>0</v>
      </c>
      <c r="N958">
        <f>Tabela3[[#This Row],[CURSO PARA MAGISTRADOS]]</f>
        <v>0</v>
      </c>
      <c r="O958" t="str">
        <f>Tabela3[[#This Row],[LIVRO DE REGISTRO]]</f>
        <v>1 - LISTA GERAL_2020 A ...</v>
      </c>
      <c r="P958">
        <f>Tabela3[[#This Row],[DATA DO ULTIMO REGISTRO]]</f>
        <v>45226</v>
      </c>
      <c r="Q958" t="str">
        <f>Tabela3[[#This Row],[REG DE INSTRUTORES2]]</f>
        <v>não tem</v>
      </c>
      <c r="R958">
        <f>Tabela3[[#This Row],[REGISTRO DE INSTRUTORES NO SEI]]</f>
        <v>0</v>
      </c>
      <c r="S958">
        <f>Tabela3[[#This Row],[2021]]</f>
        <v>0</v>
      </c>
      <c r="T958">
        <f>Tabela3[[#This Row],[2022]]</f>
        <v>0</v>
      </c>
      <c r="U958" t="e">
        <f>Tabela3[[#This Row],[2023]]</f>
        <v>#VALUE!</v>
      </c>
      <c r="V958">
        <f>Tabela3[[#This Row],[REGISTRO NO SEI/2024]]</f>
        <v>0</v>
      </c>
      <c r="W958">
        <f>Tabela3[[#This Row],[2024]]</f>
        <v>0</v>
      </c>
      <c r="X958">
        <f>Tabela3[[#This Row],[REGISTRO NO SEI/2025]]</f>
        <v>0</v>
      </c>
      <c r="Y958">
        <f>Tabela3[[#This Row],[TOTAL CERTIFICADOS EMITIDOS/2025]]</f>
        <v>0</v>
      </c>
      <c r="Z958">
        <f>Tabela3[[#This Row],[1º trim/2025]]</f>
        <v>0</v>
      </c>
      <c r="AA958">
        <f>Tabela3[[#This Row],[2º trim/2025]]</f>
        <v>0</v>
      </c>
      <c r="AB958">
        <f>Tabela3[[#This Row],[3º trim/2025]]</f>
        <v>0</v>
      </c>
      <c r="AC958">
        <f>Tabela3[[#This Row],[4º trim/2025]]</f>
        <v>0</v>
      </c>
    </row>
    <row r="959" spans="1:29" x14ac:dyDescent="0.25">
      <c r="A959" s="293">
        <f>Tabela3[[#This Row],[MODALIDADE]]</f>
        <v>0</v>
      </c>
      <c r="B959" s="293">
        <f>Tabela3[[#This Row],[ID DA PLANILHA]]</f>
        <v>959</v>
      </c>
      <c r="C959" s="293">
        <f>Tabela3[[#This Row],[ANO]]</f>
        <v>2023</v>
      </c>
      <c r="D959" s="293" t="str">
        <f>Tabela3[[#This Row],[SEI]]</f>
        <v>0127403-70.2023.8.16.6000</v>
      </c>
      <c r="E959" s="294" t="str">
        <f>Tabela3[[#This Row],[NOME DO Curso]]</f>
        <v>II Congresso do Fórum Nacional do Judiciário para a Saúde - Fonajus</v>
      </c>
      <c r="F959" s="294">
        <f>Tabela3[[#This Row],[NENHUMA CLASSIFICAÇÃO COPILOT]]</f>
        <v>0</v>
      </c>
      <c r="G959">
        <f>Tabela3[[#This Row],[Capacitação em Direitos Humanos, Gênero, Raça e Etnia; e em Depoimento Especial" - 0148945-13.2024.8.16.6000]]</f>
        <v>0</v>
      </c>
      <c r="H959">
        <f>Tabela3[[#This Row],[Justiça Restaurativa - 0148919-15.2024.8.16.6000]]</f>
        <v>0</v>
      </c>
      <c r="I959">
        <f>Tabela3[[#This Row],[Capacitação de Facilitadores 0148959-94.2024.8.16.6000]]</f>
        <v>0</v>
      </c>
      <c r="J959">
        <f>Tabela3[[#This Row],[Acessibilidade e Inclusão - 0148938-21.2024.8.16.6000]]</f>
        <v>0</v>
      </c>
      <c r="K959">
        <f>Tabela3[[#This Row],[Política de Prevenção e Enfrentamento do Assédio Moral, do Assédio Sexual e da Discriminação.0148908-83.2024.8.16.6000]]</f>
        <v>0</v>
      </c>
      <c r="L959">
        <f>Tabela3[[#This Row],[SOCIOAMBIENTAL]]</f>
        <v>0</v>
      </c>
      <c r="M959">
        <f>Tabela3[[#This Row],[SUSTENTABILIDADE
https://portal.tjpr.jus.br/portletforms/frm.do?idFormulario=7430
0017859-16.2024.8.16.6000]]</f>
        <v>0</v>
      </c>
      <c r="N959">
        <f>Tabela3[[#This Row],[CURSO PARA MAGISTRADOS]]</f>
        <v>0</v>
      </c>
      <c r="O959">
        <f>Tabela3[[#This Row],[LIVRO DE REGISTRO]]</f>
        <v>0</v>
      </c>
      <c r="P959">
        <f>Tabela3[[#This Row],[DATA DO ULTIMO REGISTRO]]</f>
        <v>0</v>
      </c>
      <c r="Q959">
        <f>Tabela3[[#This Row],[REG DE INSTRUTORES2]]</f>
        <v>0</v>
      </c>
      <c r="R959">
        <f>Tabela3[[#This Row],[REGISTRO DE INSTRUTORES NO SEI]]</f>
        <v>0</v>
      </c>
      <c r="S959">
        <f>Tabela3[[#This Row],[2021]]</f>
        <v>0</v>
      </c>
      <c r="T959">
        <f>Tabela3[[#This Row],[2022]]</f>
        <v>0</v>
      </c>
      <c r="U959" t="e">
        <f>Tabela3[[#This Row],[2023]]</f>
        <v>#VALUE!</v>
      </c>
      <c r="V959">
        <f>Tabela3[[#This Row],[REGISTRO NO SEI/2024]]</f>
        <v>0</v>
      </c>
      <c r="W959">
        <f>Tabela3[[#This Row],[2024]]</f>
        <v>0</v>
      </c>
      <c r="X959">
        <f>Tabela3[[#This Row],[REGISTRO NO SEI/2025]]</f>
        <v>0</v>
      </c>
      <c r="Y959">
        <f>Tabela3[[#This Row],[TOTAL CERTIFICADOS EMITIDOS/2025]]</f>
        <v>0</v>
      </c>
      <c r="Z959">
        <f>Tabela3[[#This Row],[1º trim/2025]]</f>
        <v>0</v>
      </c>
      <c r="AA959">
        <f>Tabela3[[#This Row],[2º trim/2025]]</f>
        <v>0</v>
      </c>
      <c r="AB959">
        <f>Tabela3[[#This Row],[3º trim/2025]]</f>
        <v>0</v>
      </c>
      <c r="AC959">
        <f>Tabela3[[#This Row],[4º trim/2025]]</f>
        <v>0</v>
      </c>
    </row>
    <row r="960" spans="1:29" x14ac:dyDescent="0.25">
      <c r="A960" s="293">
        <f>Tabela3[[#This Row],[MODALIDADE]]</f>
        <v>0</v>
      </c>
      <c r="B960" s="293">
        <f>Tabela3[[#This Row],[ID DA PLANILHA]]</f>
        <v>960</v>
      </c>
      <c r="C960" s="293">
        <f>Tabela3[[#This Row],[ANO]]</f>
        <v>2023</v>
      </c>
      <c r="D960" s="293" t="str">
        <f>Tabela3[[#This Row],[SEI]]</f>
        <v>0127416-69.2023.8.16.6000</v>
      </c>
      <c r="E960" s="294" t="str">
        <f>Tabela3[[#This Row],[NOME DO Curso]]</f>
        <v>projeto "Geração Atitude"</v>
      </c>
      <c r="F960" s="294">
        <f>Tabela3[[#This Row],[NENHUMA CLASSIFICAÇÃO COPILOT]]</f>
        <v>0</v>
      </c>
      <c r="G960">
        <f>Tabela3[[#This Row],[Capacitação em Direitos Humanos, Gênero, Raça e Etnia; e em Depoimento Especial" - 0148945-13.2024.8.16.6000]]</f>
        <v>0</v>
      </c>
      <c r="H960">
        <f>Tabela3[[#This Row],[Justiça Restaurativa - 0148919-15.2024.8.16.6000]]</f>
        <v>0</v>
      </c>
      <c r="I960">
        <f>Tabela3[[#This Row],[Capacitação de Facilitadores 0148959-94.2024.8.16.6000]]</f>
        <v>0</v>
      </c>
      <c r="J960">
        <f>Tabela3[[#This Row],[Acessibilidade e Inclusão - 0148938-21.2024.8.16.6000]]</f>
        <v>0</v>
      </c>
      <c r="K960">
        <f>Tabela3[[#This Row],[Política de Prevenção e Enfrentamento do Assédio Moral, do Assédio Sexual e da Discriminação.0148908-83.2024.8.16.6000]]</f>
        <v>0</v>
      </c>
      <c r="L960">
        <f>Tabela3[[#This Row],[SOCIOAMBIENTAL]]</f>
        <v>0</v>
      </c>
      <c r="M960">
        <f>Tabela3[[#This Row],[SUSTENTABILIDADE
https://portal.tjpr.jus.br/portletforms/frm.do?idFormulario=7430
0017859-16.2024.8.16.6000]]</f>
        <v>0</v>
      </c>
      <c r="N960">
        <f>Tabela3[[#This Row],[CURSO PARA MAGISTRADOS]]</f>
        <v>0</v>
      </c>
      <c r="O960">
        <f>Tabela3[[#This Row],[LIVRO DE REGISTRO]]</f>
        <v>0</v>
      </c>
      <c r="P960">
        <f>Tabela3[[#This Row],[DATA DO ULTIMO REGISTRO]]</f>
        <v>0</v>
      </c>
      <c r="Q960">
        <f>Tabela3[[#This Row],[REG DE INSTRUTORES2]]</f>
        <v>0</v>
      </c>
      <c r="R960">
        <f>Tabela3[[#This Row],[REGISTRO DE INSTRUTORES NO SEI]]</f>
        <v>0</v>
      </c>
      <c r="S960">
        <f>Tabela3[[#This Row],[2021]]</f>
        <v>0</v>
      </c>
      <c r="T960">
        <f>Tabela3[[#This Row],[2022]]</f>
        <v>0</v>
      </c>
      <c r="U960" t="e">
        <f>Tabela3[[#This Row],[2023]]</f>
        <v>#VALUE!</v>
      </c>
      <c r="V960">
        <f>Tabela3[[#This Row],[REGISTRO NO SEI/2024]]</f>
        <v>0</v>
      </c>
      <c r="W960">
        <f>Tabela3[[#This Row],[2024]]</f>
        <v>0</v>
      </c>
      <c r="X960">
        <f>Tabela3[[#This Row],[REGISTRO NO SEI/2025]]</f>
        <v>0</v>
      </c>
      <c r="Y960">
        <f>Tabela3[[#This Row],[TOTAL CERTIFICADOS EMITIDOS/2025]]</f>
        <v>0</v>
      </c>
      <c r="Z960">
        <f>Tabela3[[#This Row],[1º trim/2025]]</f>
        <v>0</v>
      </c>
      <c r="AA960">
        <f>Tabela3[[#This Row],[2º trim/2025]]</f>
        <v>0</v>
      </c>
      <c r="AB960">
        <f>Tabela3[[#This Row],[3º trim/2025]]</f>
        <v>0</v>
      </c>
      <c r="AC960">
        <f>Tabela3[[#This Row],[4º trim/2025]]</f>
        <v>0</v>
      </c>
    </row>
    <row r="961" spans="1:29" x14ac:dyDescent="0.25">
      <c r="A961" s="293">
        <f>Tabela3[[#This Row],[MODALIDADE]]</f>
        <v>0</v>
      </c>
      <c r="B961" s="293">
        <f>Tabela3[[#This Row],[ID DA PLANILHA]]</f>
        <v>961</v>
      </c>
      <c r="C961" s="293">
        <f>Tabela3[[#This Row],[ANO]]</f>
        <v>2023</v>
      </c>
      <c r="D961" s="293" t="str">
        <f>Tabela3[[#This Row],[SEI]]</f>
        <v>0128532-13.2023.8.16.6000</v>
      </c>
      <c r="E961" s="294" t="str">
        <f>Tabela3[[#This Row],[NOME DO Curso]]</f>
        <v>Semana do Lixo Zero 2023</v>
      </c>
      <c r="F961" s="294">
        <f>Tabela3[[#This Row],[NENHUMA CLASSIFICAÇÃO COPILOT]]</f>
        <v>0</v>
      </c>
      <c r="G961">
        <f>Tabela3[[#This Row],[Capacitação em Direitos Humanos, Gênero, Raça e Etnia; e em Depoimento Especial" - 0148945-13.2024.8.16.6000]]</f>
        <v>0</v>
      </c>
      <c r="H961">
        <f>Tabela3[[#This Row],[Justiça Restaurativa - 0148919-15.2024.8.16.6000]]</f>
        <v>0</v>
      </c>
      <c r="I961">
        <f>Tabela3[[#This Row],[Capacitação de Facilitadores 0148959-94.2024.8.16.6000]]</f>
        <v>0</v>
      </c>
      <c r="J961">
        <f>Tabela3[[#This Row],[Acessibilidade e Inclusão - 0148938-21.2024.8.16.6000]]</f>
        <v>0</v>
      </c>
      <c r="K961">
        <f>Tabela3[[#This Row],[Política de Prevenção e Enfrentamento do Assédio Moral, do Assédio Sexual e da Discriminação.0148908-83.2024.8.16.6000]]</f>
        <v>0</v>
      </c>
      <c r="L961">
        <f>Tabela3[[#This Row],[SOCIOAMBIENTAL]]</f>
        <v>0</v>
      </c>
      <c r="M961">
        <f>Tabela3[[#This Row],[SUSTENTABILIDADE
https://portal.tjpr.jus.br/portletforms/frm.do?idFormulario=7430
0017859-16.2024.8.16.6000]]</f>
        <v>0</v>
      </c>
      <c r="N961">
        <f>Tabela3[[#This Row],[CURSO PARA MAGISTRADOS]]</f>
        <v>0</v>
      </c>
      <c r="O961">
        <f>Tabela3[[#This Row],[LIVRO DE REGISTRO]]</f>
        <v>0</v>
      </c>
      <c r="P961">
        <f>Tabela3[[#This Row],[DATA DO ULTIMO REGISTRO]]</f>
        <v>0</v>
      </c>
      <c r="Q961">
        <f>Tabela3[[#This Row],[REG DE INSTRUTORES2]]</f>
        <v>0</v>
      </c>
      <c r="R961">
        <f>Tabela3[[#This Row],[REGISTRO DE INSTRUTORES NO SEI]]</f>
        <v>0</v>
      </c>
      <c r="S961">
        <f>Tabela3[[#This Row],[2021]]</f>
        <v>0</v>
      </c>
      <c r="T961">
        <f>Tabela3[[#This Row],[2022]]</f>
        <v>0</v>
      </c>
      <c r="U961" t="e">
        <f>Tabela3[[#This Row],[2023]]</f>
        <v>#VALUE!</v>
      </c>
      <c r="V961">
        <f>Tabela3[[#This Row],[REGISTRO NO SEI/2024]]</f>
        <v>0</v>
      </c>
      <c r="W961">
        <f>Tabela3[[#This Row],[2024]]</f>
        <v>0</v>
      </c>
      <c r="X961">
        <f>Tabela3[[#This Row],[REGISTRO NO SEI/2025]]</f>
        <v>0</v>
      </c>
      <c r="Y961">
        <f>Tabela3[[#This Row],[TOTAL CERTIFICADOS EMITIDOS/2025]]</f>
        <v>0</v>
      </c>
      <c r="Z961">
        <f>Tabela3[[#This Row],[1º trim/2025]]</f>
        <v>0</v>
      </c>
      <c r="AA961">
        <f>Tabela3[[#This Row],[2º trim/2025]]</f>
        <v>0</v>
      </c>
      <c r="AB961">
        <f>Tabela3[[#This Row],[3º trim/2025]]</f>
        <v>0</v>
      </c>
      <c r="AC961">
        <f>Tabela3[[#This Row],[4º trim/2025]]</f>
        <v>0</v>
      </c>
    </row>
    <row r="962" spans="1:29" ht="30" x14ac:dyDescent="0.25">
      <c r="A962" s="293">
        <f>Tabela3[[#This Row],[MODALIDADE]]</f>
        <v>0</v>
      </c>
      <c r="B962" s="293">
        <f>Tabela3[[#This Row],[ID DA PLANILHA]]</f>
        <v>962</v>
      </c>
      <c r="C962" s="293">
        <f>Tabela3[[#This Row],[ANO]]</f>
        <v>2023</v>
      </c>
      <c r="D962" s="293" t="str">
        <f>Tabela3[[#This Row],[SEI]]</f>
        <v>0128532-13.2023.8.16.6000</v>
      </c>
      <c r="E962" s="294" t="str">
        <f>Tabela3[[#This Row],[NOME DO Curso]]</f>
        <v>Webinário - Resíduos sólidos: um diálogo sobre economia circular e a pegada de carbono</v>
      </c>
      <c r="F962" s="294">
        <f>Tabela3[[#This Row],[NENHUMA CLASSIFICAÇÃO COPILOT]]</f>
        <v>0</v>
      </c>
      <c r="G962">
        <f>Tabela3[[#This Row],[Capacitação em Direitos Humanos, Gênero, Raça e Etnia; e em Depoimento Especial" - 0148945-13.2024.8.16.6000]]</f>
        <v>0</v>
      </c>
      <c r="H962">
        <f>Tabela3[[#This Row],[Justiça Restaurativa - 0148919-15.2024.8.16.6000]]</f>
        <v>0</v>
      </c>
      <c r="I962">
        <f>Tabela3[[#This Row],[Capacitação de Facilitadores 0148959-94.2024.8.16.6000]]</f>
        <v>0</v>
      </c>
      <c r="J962">
        <f>Tabela3[[#This Row],[Acessibilidade e Inclusão - 0148938-21.2024.8.16.6000]]</f>
        <v>0</v>
      </c>
      <c r="K962">
        <f>Tabela3[[#This Row],[Política de Prevenção e Enfrentamento do Assédio Moral, do Assédio Sexual e da Discriminação.0148908-83.2024.8.16.6000]]</f>
        <v>0</v>
      </c>
      <c r="L962">
        <f>Tabela3[[#This Row],[SOCIOAMBIENTAL]]</f>
        <v>0</v>
      </c>
      <c r="M962">
        <f>Tabela3[[#This Row],[SUSTENTABILIDADE
https://portal.tjpr.jus.br/portletforms/frm.do?idFormulario=7430
0017859-16.2024.8.16.6000]]</f>
        <v>0</v>
      </c>
      <c r="N962">
        <f>Tabela3[[#This Row],[CURSO PARA MAGISTRADOS]]</f>
        <v>0</v>
      </c>
      <c r="O962">
        <f>Tabela3[[#This Row],[LIVRO DE REGISTRO]]</f>
        <v>0</v>
      </c>
      <c r="P962">
        <f>Tabela3[[#This Row],[DATA DO ULTIMO REGISTRO]]</f>
        <v>0</v>
      </c>
      <c r="Q962">
        <f>Tabela3[[#This Row],[REG DE INSTRUTORES2]]</f>
        <v>0</v>
      </c>
      <c r="R962">
        <f>Tabela3[[#This Row],[REGISTRO DE INSTRUTORES NO SEI]]</f>
        <v>0</v>
      </c>
      <c r="S962">
        <f>Tabela3[[#This Row],[2021]]</f>
        <v>0</v>
      </c>
      <c r="T962">
        <f>Tabela3[[#This Row],[2022]]</f>
        <v>0</v>
      </c>
      <c r="U962">
        <f>Tabela3[[#This Row],[2023]]</f>
        <v>0</v>
      </c>
      <c r="V962">
        <f>Tabela3[[#This Row],[REGISTRO NO SEI/2024]]</f>
        <v>0</v>
      </c>
      <c r="W962">
        <f>Tabela3[[#This Row],[2024]]</f>
        <v>0</v>
      </c>
      <c r="X962">
        <f>Tabela3[[#This Row],[REGISTRO NO SEI/2025]]</f>
        <v>0</v>
      </c>
      <c r="Y962">
        <f>Tabela3[[#This Row],[TOTAL CERTIFICADOS EMITIDOS/2025]]</f>
        <v>0</v>
      </c>
      <c r="Z962">
        <f>Tabela3[[#This Row],[1º trim/2025]]</f>
        <v>0</v>
      </c>
      <c r="AA962">
        <f>Tabela3[[#This Row],[2º trim/2025]]</f>
        <v>0</v>
      </c>
      <c r="AB962">
        <f>Tabela3[[#This Row],[3º trim/2025]]</f>
        <v>0</v>
      </c>
      <c r="AC962">
        <f>Tabela3[[#This Row],[4º trim/2025]]</f>
        <v>0</v>
      </c>
    </row>
    <row r="963" spans="1:29" ht="30" x14ac:dyDescent="0.25">
      <c r="A963" s="293">
        <f>Tabela3[[#This Row],[MODALIDADE]]</f>
        <v>0</v>
      </c>
      <c r="B963" s="293">
        <f>Tabela3[[#This Row],[ID DA PLANILHA]]</f>
        <v>963</v>
      </c>
      <c r="C963" s="293">
        <f>Tabela3[[#This Row],[ANO]]</f>
        <v>2023</v>
      </c>
      <c r="D963" s="293" t="str">
        <f>Tabela3[[#This Row],[SEI]]</f>
        <v>0128694-08.2023.8.16.6000</v>
      </c>
      <c r="E963" s="294" t="str">
        <f>Tabela3[[#This Row],[NOME DO Curso]]</f>
        <v>I Evento Interinstitucional em comemoração ao aniversário de primeiro ano de funcionamento do Espaço Laços e Afetos.</v>
      </c>
      <c r="F963" s="294">
        <f>Tabela3[[#This Row],[NENHUMA CLASSIFICAÇÃO COPILOT]]</f>
        <v>0</v>
      </c>
      <c r="G963">
        <f>Tabela3[[#This Row],[Capacitação em Direitos Humanos, Gênero, Raça e Etnia; e em Depoimento Especial" - 0148945-13.2024.8.16.6000]]</f>
        <v>0</v>
      </c>
      <c r="H963">
        <f>Tabela3[[#This Row],[Justiça Restaurativa - 0148919-15.2024.8.16.6000]]</f>
        <v>0</v>
      </c>
      <c r="I963">
        <f>Tabela3[[#This Row],[Capacitação de Facilitadores 0148959-94.2024.8.16.6000]]</f>
        <v>0</v>
      </c>
      <c r="J963">
        <f>Tabela3[[#This Row],[Acessibilidade e Inclusão - 0148938-21.2024.8.16.6000]]</f>
        <v>0</v>
      </c>
      <c r="K963">
        <f>Tabela3[[#This Row],[Política de Prevenção e Enfrentamento do Assédio Moral, do Assédio Sexual e da Discriminação.0148908-83.2024.8.16.6000]]</f>
        <v>0</v>
      </c>
      <c r="L963">
        <f>Tabela3[[#This Row],[SOCIOAMBIENTAL]]</f>
        <v>0</v>
      </c>
      <c r="M963">
        <f>Tabela3[[#This Row],[SUSTENTABILIDADE
https://portal.tjpr.jus.br/portletforms/frm.do?idFormulario=7430
0017859-16.2024.8.16.6000]]</f>
        <v>0</v>
      </c>
      <c r="N963">
        <f>Tabela3[[#This Row],[CURSO PARA MAGISTRADOS]]</f>
        <v>0</v>
      </c>
      <c r="O963">
        <f>Tabela3[[#This Row],[LIVRO DE REGISTRO]]</f>
        <v>0</v>
      </c>
      <c r="P963">
        <f>Tabela3[[#This Row],[DATA DO ULTIMO REGISTRO]]</f>
        <v>0</v>
      </c>
      <c r="Q963">
        <f>Tabela3[[#This Row],[REG DE INSTRUTORES2]]</f>
        <v>0</v>
      </c>
      <c r="R963">
        <f>Tabela3[[#This Row],[REGISTRO DE INSTRUTORES NO SEI]]</f>
        <v>0</v>
      </c>
      <c r="S963">
        <f>Tabela3[[#This Row],[2021]]</f>
        <v>0</v>
      </c>
      <c r="T963">
        <f>Tabela3[[#This Row],[2022]]</f>
        <v>0</v>
      </c>
      <c r="U963" t="e">
        <f>Tabela3[[#This Row],[2023]]</f>
        <v>#VALUE!</v>
      </c>
      <c r="V963">
        <f>Tabela3[[#This Row],[REGISTRO NO SEI/2024]]</f>
        <v>0</v>
      </c>
      <c r="W963">
        <f>Tabela3[[#This Row],[2024]]</f>
        <v>0</v>
      </c>
      <c r="X963">
        <f>Tabela3[[#This Row],[REGISTRO NO SEI/2025]]</f>
        <v>0</v>
      </c>
      <c r="Y963">
        <f>Tabela3[[#This Row],[TOTAL CERTIFICADOS EMITIDOS/2025]]</f>
        <v>0</v>
      </c>
      <c r="Z963">
        <f>Tabela3[[#This Row],[1º trim/2025]]</f>
        <v>0</v>
      </c>
      <c r="AA963">
        <f>Tabela3[[#This Row],[2º trim/2025]]</f>
        <v>0</v>
      </c>
      <c r="AB963">
        <f>Tabela3[[#This Row],[3º trim/2025]]</f>
        <v>0</v>
      </c>
      <c r="AC963">
        <f>Tabela3[[#This Row],[4º trim/2025]]</f>
        <v>0</v>
      </c>
    </row>
    <row r="964" spans="1:29" ht="30" x14ac:dyDescent="0.25">
      <c r="A964" s="293">
        <f>Tabela3[[#This Row],[MODALIDADE]]</f>
        <v>0</v>
      </c>
      <c r="B964" s="293">
        <f>Tabela3[[#This Row],[ID DA PLANILHA]]</f>
        <v>964</v>
      </c>
      <c r="C964" s="293">
        <f>Tabela3[[#This Row],[ANO]]</f>
        <v>2023</v>
      </c>
      <c r="D964" s="293" t="str">
        <f>Tabela3[[#This Row],[SEI]]</f>
        <v>0129792-28.2023.8.16.6000</v>
      </c>
      <c r="E964" s="294" t="str">
        <f>Tabela3[[#This Row],[NOME DO Curso]]</f>
        <v>V Encontro de Formação Continuada, com o tema: ”Direito Colaborativo – histórico, conceito e forma</v>
      </c>
      <c r="F964" s="294">
        <f>Tabela3[[#This Row],[NENHUMA CLASSIFICAÇÃO COPILOT]]</f>
        <v>0</v>
      </c>
      <c r="G964">
        <f>Tabela3[[#This Row],[Capacitação em Direitos Humanos, Gênero, Raça e Etnia; e em Depoimento Especial" - 0148945-13.2024.8.16.6000]]</f>
        <v>0</v>
      </c>
      <c r="H964">
        <f>Tabela3[[#This Row],[Justiça Restaurativa - 0148919-15.2024.8.16.6000]]</f>
        <v>0</v>
      </c>
      <c r="I964">
        <f>Tabela3[[#This Row],[Capacitação de Facilitadores 0148959-94.2024.8.16.6000]]</f>
        <v>0</v>
      </c>
      <c r="J964">
        <f>Tabela3[[#This Row],[Acessibilidade e Inclusão - 0148938-21.2024.8.16.6000]]</f>
        <v>0</v>
      </c>
      <c r="K964">
        <f>Tabela3[[#This Row],[Política de Prevenção e Enfrentamento do Assédio Moral, do Assédio Sexual e da Discriminação.0148908-83.2024.8.16.6000]]</f>
        <v>0</v>
      </c>
      <c r="L964">
        <f>Tabela3[[#This Row],[SOCIOAMBIENTAL]]</f>
        <v>0</v>
      </c>
      <c r="M964">
        <f>Tabela3[[#This Row],[SUSTENTABILIDADE
https://portal.tjpr.jus.br/portletforms/frm.do?idFormulario=7430
0017859-16.2024.8.16.6000]]</f>
        <v>0</v>
      </c>
      <c r="N964">
        <f>Tabela3[[#This Row],[CURSO PARA MAGISTRADOS]]</f>
        <v>0</v>
      </c>
      <c r="O964">
        <f>Tabela3[[#This Row],[LIVRO DE REGISTRO]]</f>
        <v>0</v>
      </c>
      <c r="P964">
        <f>Tabela3[[#This Row],[DATA DO ULTIMO REGISTRO]]</f>
        <v>0</v>
      </c>
      <c r="Q964">
        <f>Tabela3[[#This Row],[REG DE INSTRUTORES2]]</f>
        <v>0</v>
      </c>
      <c r="R964">
        <f>Tabela3[[#This Row],[REGISTRO DE INSTRUTORES NO SEI]]</f>
        <v>0</v>
      </c>
      <c r="S964">
        <f>Tabela3[[#This Row],[2021]]</f>
        <v>0</v>
      </c>
      <c r="T964">
        <f>Tabela3[[#This Row],[2022]]</f>
        <v>0</v>
      </c>
      <c r="U964" t="e">
        <f>Tabela3[[#This Row],[2023]]</f>
        <v>#VALUE!</v>
      </c>
      <c r="V964">
        <f>Tabela3[[#This Row],[REGISTRO NO SEI/2024]]</f>
        <v>0</v>
      </c>
      <c r="W964">
        <f>Tabela3[[#This Row],[2024]]</f>
        <v>0</v>
      </c>
      <c r="X964">
        <f>Tabela3[[#This Row],[REGISTRO NO SEI/2025]]</f>
        <v>0</v>
      </c>
      <c r="Y964">
        <f>Tabela3[[#This Row],[TOTAL CERTIFICADOS EMITIDOS/2025]]</f>
        <v>0</v>
      </c>
      <c r="Z964">
        <f>Tabela3[[#This Row],[1º trim/2025]]</f>
        <v>0</v>
      </c>
      <c r="AA964">
        <f>Tabela3[[#This Row],[2º trim/2025]]</f>
        <v>0</v>
      </c>
      <c r="AB964">
        <f>Tabela3[[#This Row],[3º trim/2025]]</f>
        <v>0</v>
      </c>
      <c r="AC964">
        <f>Tabela3[[#This Row],[4º trim/2025]]</f>
        <v>0</v>
      </c>
    </row>
    <row r="965" spans="1:29" ht="30" x14ac:dyDescent="0.25">
      <c r="A965" s="293">
        <f>Tabela3[[#This Row],[MODALIDADE]]</f>
        <v>0</v>
      </c>
      <c r="B965" s="293">
        <f>Tabela3[[#This Row],[ID DA PLANILHA]]</f>
        <v>965</v>
      </c>
      <c r="C965" s="293">
        <f>Tabela3[[#This Row],[ANO]]</f>
        <v>2023</v>
      </c>
      <c r="D965" s="293" t="str">
        <f>Tabela3[[#This Row],[SEI]]</f>
        <v>0130198-49.2023.8.16.6000</v>
      </c>
      <c r="E965" s="294" t="str">
        <f>Tabela3[[#This Row],[NOME DO Curso]]</f>
        <v>Reunião do Comitê Executivo de Saúde do CNJ no Paraná - Recomendação 146/2023 CNJ</v>
      </c>
      <c r="F965" s="294">
        <f>Tabela3[[#This Row],[NENHUMA CLASSIFICAÇÃO COPILOT]]</f>
        <v>0</v>
      </c>
      <c r="G965">
        <f>Tabela3[[#This Row],[Capacitação em Direitos Humanos, Gênero, Raça e Etnia; e em Depoimento Especial" - 0148945-13.2024.8.16.6000]]</f>
        <v>0</v>
      </c>
      <c r="H965">
        <f>Tabela3[[#This Row],[Justiça Restaurativa - 0148919-15.2024.8.16.6000]]</f>
        <v>0</v>
      </c>
      <c r="I965">
        <f>Tabela3[[#This Row],[Capacitação de Facilitadores 0148959-94.2024.8.16.6000]]</f>
        <v>0</v>
      </c>
      <c r="J965">
        <f>Tabela3[[#This Row],[Acessibilidade e Inclusão - 0148938-21.2024.8.16.6000]]</f>
        <v>0</v>
      </c>
      <c r="K965">
        <f>Tabela3[[#This Row],[Política de Prevenção e Enfrentamento do Assédio Moral, do Assédio Sexual e da Discriminação.0148908-83.2024.8.16.6000]]</f>
        <v>0</v>
      </c>
      <c r="L965">
        <f>Tabela3[[#This Row],[SOCIOAMBIENTAL]]</f>
        <v>0</v>
      </c>
      <c r="M965">
        <f>Tabela3[[#This Row],[SUSTENTABILIDADE
https://portal.tjpr.jus.br/portletforms/frm.do?idFormulario=7430
0017859-16.2024.8.16.6000]]</f>
        <v>0</v>
      </c>
      <c r="N965">
        <f>Tabela3[[#This Row],[CURSO PARA MAGISTRADOS]]</f>
        <v>0</v>
      </c>
      <c r="O965">
        <f>Tabela3[[#This Row],[LIVRO DE REGISTRO]]</f>
        <v>0</v>
      </c>
      <c r="P965">
        <f>Tabela3[[#This Row],[DATA DO ULTIMO REGISTRO]]</f>
        <v>45533</v>
      </c>
      <c r="Q965">
        <f>Tabela3[[#This Row],[REG DE INSTRUTORES2]]</f>
        <v>0</v>
      </c>
      <c r="R965">
        <f>Tabela3[[#This Row],[REGISTRO DE INSTRUTORES NO SEI]]</f>
        <v>0</v>
      </c>
      <c r="S965">
        <f>Tabela3[[#This Row],[2021]]</f>
        <v>0</v>
      </c>
      <c r="T965">
        <f>Tabela3[[#This Row],[2022]]</f>
        <v>0</v>
      </c>
      <c r="U965">
        <f>Tabela3[[#This Row],[2023]]</f>
        <v>0</v>
      </c>
      <c r="V965">
        <f>Tabela3[[#This Row],[REGISTRO NO SEI/2024]]</f>
        <v>0</v>
      </c>
      <c r="W965">
        <f>Tabela3[[#This Row],[2024]]</f>
        <v>0</v>
      </c>
      <c r="X965">
        <f>Tabela3[[#This Row],[REGISTRO NO SEI/2025]]</f>
        <v>0</v>
      </c>
      <c r="Y965">
        <f>Tabela3[[#This Row],[TOTAL CERTIFICADOS EMITIDOS/2025]]</f>
        <v>0</v>
      </c>
      <c r="Z965">
        <f>Tabela3[[#This Row],[1º trim/2025]]</f>
        <v>0</v>
      </c>
      <c r="AA965">
        <f>Tabela3[[#This Row],[2º trim/2025]]</f>
        <v>0</v>
      </c>
      <c r="AB965">
        <f>Tabela3[[#This Row],[3º trim/2025]]</f>
        <v>0</v>
      </c>
      <c r="AC965">
        <f>Tabela3[[#This Row],[4º trim/2025]]</f>
        <v>0</v>
      </c>
    </row>
    <row r="966" spans="1:29" ht="30" x14ac:dyDescent="0.25">
      <c r="A966" s="293">
        <f>Tabela3[[#This Row],[MODALIDADE]]</f>
        <v>0</v>
      </c>
      <c r="B966" s="293">
        <f>Tabela3[[#This Row],[ID DA PLANILHA]]</f>
        <v>966</v>
      </c>
      <c r="C966" s="293">
        <f>Tabela3[[#This Row],[ANO]]</f>
        <v>2023</v>
      </c>
      <c r="D966" s="293" t="str">
        <f>Tabela3[[#This Row],[SEI]]</f>
        <v>0130372-92.2022.8.16.6000.</v>
      </c>
      <c r="E966" s="294" t="str">
        <f>Tabela3[[#This Row],[NOME DO Curso]]</f>
        <v>8a Edição do Curso de Justiça Restaurativa - Formação Prática I (Círculos não conflitivos)</v>
      </c>
      <c r="F966" s="294">
        <f>Tabela3[[#This Row],[NENHUMA CLASSIFICAÇÃO COPILOT]]</f>
        <v>0</v>
      </c>
      <c r="G966">
        <f>Tabela3[[#This Row],[Capacitação em Direitos Humanos, Gênero, Raça e Etnia; e em Depoimento Especial" - 0148945-13.2024.8.16.6000]]</f>
        <v>0</v>
      </c>
      <c r="H966" t="str">
        <f>Tabela3[[#This Row],[Justiça Restaurativa - 0148919-15.2024.8.16.6000]]</f>
        <v>SIM</v>
      </c>
      <c r="I966">
        <f>Tabela3[[#This Row],[Capacitação de Facilitadores 0148959-94.2024.8.16.6000]]</f>
        <v>0</v>
      </c>
      <c r="J966">
        <f>Tabela3[[#This Row],[Acessibilidade e Inclusão - 0148938-21.2024.8.16.6000]]</f>
        <v>0</v>
      </c>
      <c r="K966">
        <f>Tabela3[[#This Row],[Política de Prevenção e Enfrentamento do Assédio Moral, do Assédio Sexual e da Discriminação.0148908-83.2024.8.16.6000]]</f>
        <v>0</v>
      </c>
      <c r="L966">
        <f>Tabela3[[#This Row],[SOCIOAMBIENTAL]]</f>
        <v>0</v>
      </c>
      <c r="M966">
        <f>Tabela3[[#This Row],[SUSTENTABILIDADE
https://portal.tjpr.jus.br/portletforms/frm.do?idFormulario=7430
0017859-16.2024.8.16.6000]]</f>
        <v>0</v>
      </c>
      <c r="N966">
        <f>Tabela3[[#This Row],[CURSO PARA MAGISTRADOS]]</f>
        <v>0</v>
      </c>
      <c r="O966" t="str">
        <f>Tabela3[[#This Row],[LIVRO DE REGISTRO]]</f>
        <v>1 - LISTA GERAL_2020 A ...</v>
      </c>
      <c r="P966">
        <f>Tabela3[[#This Row],[DATA DO ULTIMO REGISTRO]]</f>
        <v>45049</v>
      </c>
      <c r="Q966" t="str">
        <f>Tabela3[[#This Row],[REG DE INSTRUTORES2]]</f>
        <v>sim em 2024</v>
      </c>
      <c r="R966">
        <f>Tabela3[[#This Row],[REGISTRO DE INSTRUTORES NO SEI]]</f>
        <v>0</v>
      </c>
      <c r="S966">
        <f>Tabela3[[#This Row],[2021]]</f>
        <v>0</v>
      </c>
      <c r="T966">
        <f>Tabela3[[#This Row],[2022]]</f>
        <v>0</v>
      </c>
      <c r="U966" t="e">
        <f>Tabela3[[#This Row],[2023]]</f>
        <v>#VALUE!</v>
      </c>
      <c r="V966">
        <f>Tabela3[[#This Row],[REGISTRO NO SEI/2024]]</f>
        <v>0</v>
      </c>
      <c r="W966">
        <f>Tabela3[[#This Row],[2024]]</f>
        <v>0</v>
      </c>
      <c r="X966">
        <f>Tabela3[[#This Row],[REGISTRO NO SEI/2025]]</f>
        <v>19</v>
      </c>
      <c r="Y966">
        <f>Tabela3[[#This Row],[TOTAL CERTIFICADOS EMITIDOS/2025]]</f>
        <v>0</v>
      </c>
      <c r="Z966">
        <f>Tabela3[[#This Row],[1º trim/2025]]</f>
        <v>0</v>
      </c>
      <c r="AA966">
        <f>Tabela3[[#This Row],[2º trim/2025]]</f>
        <v>0</v>
      </c>
      <c r="AB966">
        <f>Tabela3[[#This Row],[3º trim/2025]]</f>
        <v>0</v>
      </c>
      <c r="AC966">
        <f>Tabela3[[#This Row],[4º trim/2025]]</f>
        <v>0</v>
      </c>
    </row>
    <row r="967" spans="1:29" x14ac:dyDescent="0.25">
      <c r="A967" s="293">
        <f>Tabela3[[#This Row],[MODALIDADE]]</f>
        <v>0</v>
      </c>
      <c r="B967" s="293">
        <f>Tabela3[[#This Row],[ID DA PLANILHA]]</f>
        <v>967</v>
      </c>
      <c r="C967" s="293">
        <f>Tabela3[[#This Row],[ANO]]</f>
        <v>2023</v>
      </c>
      <c r="D967" s="293" t="str">
        <f>Tabela3[[#This Row],[SEI]]</f>
        <v>0130508-55.2023.8.16.6000</v>
      </c>
      <c r="E967" s="294" t="str">
        <f>Tabela3[[#This Row],[NOME DO Curso]]</f>
        <v>Formação de Formadores – Desenvolvimento Docente – N1 M2</v>
      </c>
      <c r="F967" s="294">
        <f>Tabela3[[#This Row],[NENHUMA CLASSIFICAÇÃO COPILOT]]</f>
        <v>0</v>
      </c>
      <c r="G967">
        <f>Tabela3[[#This Row],[Capacitação em Direitos Humanos, Gênero, Raça e Etnia; e em Depoimento Especial" - 0148945-13.2024.8.16.6000]]</f>
        <v>0</v>
      </c>
      <c r="H967">
        <f>Tabela3[[#This Row],[Justiça Restaurativa - 0148919-15.2024.8.16.6000]]</f>
        <v>0</v>
      </c>
      <c r="I967">
        <f>Tabela3[[#This Row],[Capacitação de Facilitadores 0148959-94.2024.8.16.6000]]</f>
        <v>0</v>
      </c>
      <c r="J967">
        <f>Tabela3[[#This Row],[Acessibilidade e Inclusão - 0148938-21.2024.8.16.6000]]</f>
        <v>0</v>
      </c>
      <c r="K967">
        <f>Tabela3[[#This Row],[Política de Prevenção e Enfrentamento do Assédio Moral, do Assédio Sexual e da Discriminação.0148908-83.2024.8.16.6000]]</f>
        <v>0</v>
      </c>
      <c r="L967">
        <f>Tabela3[[#This Row],[SOCIOAMBIENTAL]]</f>
        <v>0</v>
      </c>
      <c r="M967">
        <f>Tabela3[[#This Row],[SUSTENTABILIDADE
https://portal.tjpr.jus.br/portletforms/frm.do?idFormulario=7430
0017859-16.2024.8.16.6000]]</f>
        <v>0</v>
      </c>
      <c r="N967">
        <f>Tabela3[[#This Row],[CURSO PARA MAGISTRADOS]]</f>
        <v>0</v>
      </c>
      <c r="O967" t="str">
        <f>Tabela3[[#This Row],[LIVRO DE REGISTRO]]</f>
        <v>1 - LISTA GERAL_2020 A ...</v>
      </c>
      <c r="P967">
        <f>Tabela3[[#This Row],[DATA DO ULTIMO REGISTRO]]</f>
        <v>45274</v>
      </c>
      <c r="Q967" t="str">
        <f>Tabela3[[#This Row],[REG DE INSTRUTORES2]]</f>
        <v>629-633/2023</v>
      </c>
      <c r="R967">
        <f>Tabela3[[#This Row],[REGISTRO DE INSTRUTORES NO SEI]]</f>
        <v>0</v>
      </c>
      <c r="S967">
        <f>Tabela3[[#This Row],[2021]]</f>
        <v>0</v>
      </c>
      <c r="T967">
        <f>Tabela3[[#This Row],[2022]]</f>
        <v>0</v>
      </c>
      <c r="U967" t="e">
        <f>Tabela3[[#This Row],[2023]]</f>
        <v>#VALUE!</v>
      </c>
      <c r="V967">
        <f>Tabela3[[#This Row],[REGISTRO NO SEI/2024]]</f>
        <v>0</v>
      </c>
      <c r="W967">
        <f>Tabela3[[#This Row],[2024]]</f>
        <v>0</v>
      </c>
      <c r="X967">
        <f>Tabela3[[#This Row],[REGISTRO NO SEI/2025]]</f>
        <v>0</v>
      </c>
      <c r="Y967">
        <f>Tabela3[[#This Row],[TOTAL CERTIFICADOS EMITIDOS/2025]]</f>
        <v>0</v>
      </c>
      <c r="Z967">
        <f>Tabela3[[#This Row],[1º trim/2025]]</f>
        <v>0</v>
      </c>
      <c r="AA967">
        <f>Tabela3[[#This Row],[2º trim/2025]]</f>
        <v>0</v>
      </c>
      <c r="AB967">
        <f>Tabela3[[#This Row],[3º trim/2025]]</f>
        <v>0</v>
      </c>
      <c r="AC967">
        <f>Tabela3[[#This Row],[4º trim/2025]]</f>
        <v>0</v>
      </c>
    </row>
    <row r="968" spans="1:29" ht="30" x14ac:dyDescent="0.25">
      <c r="A968" s="293">
        <f>Tabela3[[#This Row],[MODALIDADE]]</f>
        <v>0</v>
      </c>
      <c r="B968" s="293">
        <f>Tabela3[[#This Row],[ID DA PLANILHA]]</f>
        <v>968</v>
      </c>
      <c r="C968" s="293">
        <f>Tabela3[[#This Row],[ANO]]</f>
        <v>2023</v>
      </c>
      <c r="D968" s="293" t="str">
        <f>Tabela3[[#This Row],[SEI]]</f>
        <v>0133158-75.2023.8.16.6000</v>
      </c>
      <c r="E968" s="294" t="str">
        <f>Tabela3[[#This Row],[NOME DO Curso]]</f>
        <v>Espaço de Fala – Núcleos Maria da Penha e sua parceria com o Judiciário no atendimento às mulheres em situação de violência doméstica e familiar</v>
      </c>
      <c r="F968" s="294">
        <f>Tabela3[[#This Row],[NENHUMA CLASSIFICAÇÃO COPILOT]]</f>
        <v>0</v>
      </c>
      <c r="G968">
        <f>Tabela3[[#This Row],[Capacitação em Direitos Humanos, Gênero, Raça e Etnia; e em Depoimento Especial" - 0148945-13.2024.8.16.6000]]</f>
        <v>0</v>
      </c>
      <c r="H968">
        <f>Tabela3[[#This Row],[Justiça Restaurativa - 0148919-15.2024.8.16.6000]]</f>
        <v>0</v>
      </c>
      <c r="I968">
        <f>Tabela3[[#This Row],[Capacitação de Facilitadores 0148959-94.2024.8.16.6000]]</f>
        <v>0</v>
      </c>
      <c r="J968">
        <f>Tabela3[[#This Row],[Acessibilidade e Inclusão - 0148938-21.2024.8.16.6000]]</f>
        <v>0</v>
      </c>
      <c r="K968" t="str">
        <f>Tabela3[[#This Row],[Política de Prevenção e Enfrentamento do Assédio Moral, do Assédio Sexual e da Discriminação.0148908-83.2024.8.16.6000]]</f>
        <v>sim</v>
      </c>
      <c r="L968">
        <f>Tabela3[[#This Row],[SOCIOAMBIENTAL]]</f>
        <v>0</v>
      </c>
      <c r="M968">
        <f>Tabela3[[#This Row],[SUSTENTABILIDADE
https://portal.tjpr.jus.br/portletforms/frm.do?idFormulario=7430
0017859-16.2024.8.16.6000]]</f>
        <v>0</v>
      </c>
      <c r="N968">
        <f>Tabela3[[#This Row],[CURSO PARA MAGISTRADOS]]</f>
        <v>0</v>
      </c>
      <c r="O968">
        <f>Tabela3[[#This Row],[LIVRO DE REGISTRO]]</f>
        <v>0</v>
      </c>
      <c r="P968">
        <f>Tabela3[[#This Row],[DATA DO ULTIMO REGISTRO]]</f>
        <v>45308</v>
      </c>
      <c r="Q968">
        <f>Tabela3[[#This Row],[REG DE INSTRUTORES2]]</f>
        <v>0</v>
      </c>
      <c r="R968">
        <f>Tabela3[[#This Row],[REGISTRO DE INSTRUTORES NO SEI]]</f>
        <v>0</v>
      </c>
      <c r="S968">
        <f>Tabela3[[#This Row],[2021]]</f>
        <v>0</v>
      </c>
      <c r="T968">
        <f>Tabela3[[#This Row],[2022]]</f>
        <v>0</v>
      </c>
      <c r="U968" t="e">
        <f>Tabela3[[#This Row],[2023]]</f>
        <v>#VALUE!</v>
      </c>
      <c r="V968">
        <f>Tabela3[[#This Row],[REGISTRO NO SEI/2024]]</f>
        <v>0</v>
      </c>
      <c r="W968">
        <f>Tabela3[[#This Row],[2024]]</f>
        <v>0</v>
      </c>
      <c r="X968">
        <f>Tabela3[[#This Row],[REGISTRO NO SEI/2025]]</f>
        <v>0</v>
      </c>
      <c r="Y968">
        <f>Tabela3[[#This Row],[TOTAL CERTIFICADOS EMITIDOS/2025]]</f>
        <v>0</v>
      </c>
      <c r="Z968">
        <f>Tabela3[[#This Row],[1º trim/2025]]</f>
        <v>0</v>
      </c>
      <c r="AA968">
        <f>Tabela3[[#This Row],[2º trim/2025]]</f>
        <v>0</v>
      </c>
      <c r="AB968">
        <f>Tabela3[[#This Row],[3º trim/2025]]</f>
        <v>0</v>
      </c>
      <c r="AC968">
        <f>Tabela3[[#This Row],[4º trim/2025]]</f>
        <v>0</v>
      </c>
    </row>
    <row r="969" spans="1:29" ht="30" x14ac:dyDescent="0.25">
      <c r="A969" s="293">
        <f>Tabela3[[#This Row],[MODALIDADE]]</f>
        <v>0</v>
      </c>
      <c r="B969" s="293">
        <f>Tabela3[[#This Row],[ID DA PLANILHA]]</f>
        <v>969</v>
      </c>
      <c r="C969" s="293">
        <f>Tabela3[[#This Row],[ANO]]</f>
        <v>2023</v>
      </c>
      <c r="D969" s="293" t="str">
        <f>Tabela3[[#This Row],[SEI]]</f>
        <v>0133158-75.2023.8.16.6000</v>
      </c>
      <c r="E969" s="294" t="str">
        <f>Tabela3[[#This Row],[NOME DO Curso]]</f>
        <v>Espaço de Fala – Núcleos Maria da Penha e sua parceria com o Judiciário no atendimento às mulheres em situação de violência doméstica e familiar</v>
      </c>
      <c r="F969" s="294">
        <f>Tabela3[[#This Row],[NENHUMA CLASSIFICAÇÃO COPILOT]]</f>
        <v>0</v>
      </c>
      <c r="G969">
        <f>Tabela3[[#This Row],[Capacitação em Direitos Humanos, Gênero, Raça e Etnia; e em Depoimento Especial" - 0148945-13.2024.8.16.6000]]</f>
        <v>0</v>
      </c>
      <c r="H969">
        <f>Tabela3[[#This Row],[Justiça Restaurativa - 0148919-15.2024.8.16.6000]]</f>
        <v>0</v>
      </c>
      <c r="I969">
        <f>Tabela3[[#This Row],[Capacitação de Facilitadores 0148959-94.2024.8.16.6000]]</f>
        <v>0</v>
      </c>
      <c r="J969">
        <f>Tabela3[[#This Row],[Acessibilidade e Inclusão - 0148938-21.2024.8.16.6000]]</f>
        <v>0</v>
      </c>
      <c r="K969" t="str">
        <f>Tabela3[[#This Row],[Política de Prevenção e Enfrentamento do Assédio Moral, do Assédio Sexual e da Discriminação.0148908-83.2024.8.16.6000]]</f>
        <v>sim</v>
      </c>
      <c r="L969">
        <f>Tabela3[[#This Row],[SOCIOAMBIENTAL]]</f>
        <v>0</v>
      </c>
      <c r="M969">
        <f>Tabela3[[#This Row],[SUSTENTABILIDADE
https://portal.tjpr.jus.br/portletforms/frm.do?idFormulario=7430
0017859-16.2024.8.16.6000]]</f>
        <v>0</v>
      </c>
      <c r="N969">
        <f>Tabela3[[#This Row],[CURSO PARA MAGISTRADOS]]</f>
        <v>0</v>
      </c>
      <c r="O969">
        <f>Tabela3[[#This Row],[LIVRO DE REGISTRO]]</f>
        <v>0</v>
      </c>
      <c r="P969">
        <f>Tabela3[[#This Row],[DATA DO ULTIMO REGISTRO]]</f>
        <v>45264</v>
      </c>
      <c r="Q969">
        <f>Tabela3[[#This Row],[REG DE INSTRUTORES2]]</f>
        <v>0</v>
      </c>
      <c r="R969">
        <f>Tabela3[[#This Row],[REGISTRO DE INSTRUTORES NO SEI]]</f>
        <v>0</v>
      </c>
      <c r="S969">
        <f>Tabela3[[#This Row],[2021]]</f>
        <v>0</v>
      </c>
      <c r="T969">
        <f>Tabela3[[#This Row],[2022]]</f>
        <v>0</v>
      </c>
      <c r="U969">
        <f>Tabela3[[#This Row],[2023]]</f>
        <v>0</v>
      </c>
      <c r="V969">
        <f>Tabela3[[#This Row],[REGISTRO NO SEI/2024]]</f>
        <v>0</v>
      </c>
      <c r="W969">
        <f>Tabela3[[#This Row],[2024]]</f>
        <v>0</v>
      </c>
      <c r="X969">
        <f>Tabela3[[#This Row],[REGISTRO NO SEI/2025]]</f>
        <v>0</v>
      </c>
      <c r="Y969">
        <f>Tabela3[[#This Row],[TOTAL CERTIFICADOS EMITIDOS/2025]]</f>
        <v>0</v>
      </c>
      <c r="Z969">
        <f>Tabela3[[#This Row],[1º trim/2025]]</f>
        <v>0</v>
      </c>
      <c r="AA969">
        <f>Tabela3[[#This Row],[2º trim/2025]]</f>
        <v>0</v>
      </c>
      <c r="AB969">
        <f>Tabela3[[#This Row],[3º trim/2025]]</f>
        <v>0</v>
      </c>
      <c r="AC969">
        <f>Tabela3[[#This Row],[4º trim/2025]]</f>
        <v>0</v>
      </c>
    </row>
    <row r="970" spans="1:29" ht="30" x14ac:dyDescent="0.25">
      <c r="A970" s="293">
        <f>Tabela3[[#This Row],[MODALIDADE]]</f>
        <v>0</v>
      </c>
      <c r="B970" s="293">
        <f>Tabela3[[#This Row],[ID DA PLANILHA]]</f>
        <v>970</v>
      </c>
      <c r="C970" s="293">
        <f>Tabela3[[#This Row],[ANO]]</f>
        <v>2023</v>
      </c>
      <c r="D970" s="293" t="str">
        <f>Tabela3[[#This Row],[SEI]]</f>
        <v>0133187-28.2023.8.16.6000</v>
      </c>
      <c r="E970" s="294" t="str">
        <f>Tabela3[[#This Row],[NOME DO Curso]]</f>
        <v>Live atendimento humanizado nos casos de violência doméstica e familiar contra a mulher</v>
      </c>
      <c r="F970" s="294">
        <f>Tabela3[[#This Row],[NENHUMA CLASSIFICAÇÃO COPILOT]]</f>
        <v>0</v>
      </c>
      <c r="G970">
        <f>Tabela3[[#This Row],[Capacitação em Direitos Humanos, Gênero, Raça e Etnia; e em Depoimento Especial" - 0148945-13.2024.8.16.6000]]</f>
        <v>0</v>
      </c>
      <c r="H970">
        <f>Tabela3[[#This Row],[Justiça Restaurativa - 0148919-15.2024.8.16.6000]]</f>
        <v>0</v>
      </c>
      <c r="I970" t="str">
        <f>Tabela3[[#This Row],[Capacitação de Facilitadores 0148959-94.2024.8.16.6000]]</f>
        <v>VIOLÊNCIA DOMESTICA</v>
      </c>
      <c r="J970">
        <f>Tabela3[[#This Row],[Acessibilidade e Inclusão - 0148938-21.2024.8.16.6000]]</f>
        <v>0</v>
      </c>
      <c r="K970">
        <f>Tabela3[[#This Row],[Política de Prevenção e Enfrentamento do Assédio Moral, do Assédio Sexual e da Discriminação.0148908-83.2024.8.16.6000]]</f>
        <v>0</v>
      </c>
      <c r="L970">
        <f>Tabela3[[#This Row],[SOCIOAMBIENTAL]]</f>
        <v>0</v>
      </c>
      <c r="M970">
        <f>Tabela3[[#This Row],[SUSTENTABILIDADE
https://portal.tjpr.jus.br/portletforms/frm.do?idFormulario=7430
0017859-16.2024.8.16.6000]]</f>
        <v>0</v>
      </c>
      <c r="N970">
        <f>Tabela3[[#This Row],[CURSO PARA MAGISTRADOS]]</f>
        <v>0</v>
      </c>
      <c r="O970">
        <f>Tabela3[[#This Row],[LIVRO DE REGISTRO]]</f>
        <v>0</v>
      </c>
      <c r="P970">
        <f>Tabela3[[#This Row],[DATA DO ULTIMO REGISTRO]]</f>
        <v>45376</v>
      </c>
      <c r="Q970">
        <f>Tabela3[[#This Row],[REG DE INSTRUTORES2]]</f>
        <v>0</v>
      </c>
      <c r="R970">
        <f>Tabela3[[#This Row],[REGISTRO DE INSTRUTORES NO SEI]]</f>
        <v>0</v>
      </c>
      <c r="S970">
        <f>Tabela3[[#This Row],[2021]]</f>
        <v>0</v>
      </c>
      <c r="T970">
        <f>Tabela3[[#This Row],[2022]]</f>
        <v>0</v>
      </c>
      <c r="U970">
        <f>Tabela3[[#This Row],[2023]]</f>
        <v>26</v>
      </c>
      <c r="V970">
        <f>Tabela3[[#This Row],[REGISTRO NO SEI/2024]]</f>
        <v>0</v>
      </c>
      <c r="W970">
        <f>Tabela3[[#This Row],[2024]]</f>
        <v>0</v>
      </c>
      <c r="X970">
        <f>Tabela3[[#This Row],[REGISTRO NO SEI/2025]]</f>
        <v>0</v>
      </c>
      <c r="Y970">
        <f>Tabela3[[#This Row],[TOTAL CERTIFICADOS EMITIDOS/2025]]</f>
        <v>0</v>
      </c>
      <c r="Z970">
        <f>Tabela3[[#This Row],[1º trim/2025]]</f>
        <v>0</v>
      </c>
      <c r="AA970">
        <f>Tabela3[[#This Row],[2º trim/2025]]</f>
        <v>0</v>
      </c>
      <c r="AB970">
        <f>Tabela3[[#This Row],[3º trim/2025]]</f>
        <v>0</v>
      </c>
      <c r="AC970">
        <f>Tabela3[[#This Row],[4º trim/2025]]</f>
        <v>0</v>
      </c>
    </row>
    <row r="971" spans="1:29" ht="30" x14ac:dyDescent="0.25">
      <c r="A971" s="293">
        <f>Tabela3[[#This Row],[MODALIDADE]]</f>
        <v>0</v>
      </c>
      <c r="B971" s="293">
        <f>Tabela3[[#This Row],[ID DA PLANILHA]]</f>
        <v>971</v>
      </c>
      <c r="C971" s="293">
        <f>Tabela3[[#This Row],[ANO]]</f>
        <v>2023</v>
      </c>
      <c r="D971" s="293" t="str">
        <f>Tabela3[[#This Row],[SEI]]</f>
        <v>0133237-54.2023.8.16.6000</v>
      </c>
      <c r="E971" s="294" t="str">
        <f>Tabela3[[#This Row],[NOME DO Curso]]</f>
        <v>Instalação da Ouvidoria da Mulher e para o Encontro das Ouvidorias e Órgãos Competentes na Luta Contra a Violência à Mulher.</v>
      </c>
      <c r="F971" s="294">
        <f>Tabela3[[#This Row],[NENHUMA CLASSIFICAÇÃO COPILOT]]</f>
        <v>0</v>
      </c>
      <c r="G971">
        <f>Tabela3[[#This Row],[Capacitação em Direitos Humanos, Gênero, Raça e Etnia; e em Depoimento Especial" - 0148945-13.2024.8.16.6000]]</f>
        <v>0</v>
      </c>
      <c r="H971">
        <f>Tabela3[[#This Row],[Justiça Restaurativa - 0148919-15.2024.8.16.6000]]</f>
        <v>0</v>
      </c>
      <c r="I971">
        <f>Tabela3[[#This Row],[Capacitação de Facilitadores 0148959-94.2024.8.16.6000]]</f>
        <v>0</v>
      </c>
      <c r="J971">
        <f>Tabela3[[#This Row],[Acessibilidade e Inclusão - 0148938-21.2024.8.16.6000]]</f>
        <v>0</v>
      </c>
      <c r="K971">
        <f>Tabela3[[#This Row],[Política de Prevenção e Enfrentamento do Assédio Moral, do Assédio Sexual e da Discriminação.0148908-83.2024.8.16.6000]]</f>
        <v>0</v>
      </c>
      <c r="L971">
        <f>Tabela3[[#This Row],[SOCIOAMBIENTAL]]</f>
        <v>0</v>
      </c>
      <c r="M971">
        <f>Tabela3[[#This Row],[SUSTENTABILIDADE
https://portal.tjpr.jus.br/portletforms/frm.do?idFormulario=7430
0017859-16.2024.8.16.6000]]</f>
        <v>0</v>
      </c>
      <c r="N971">
        <f>Tabela3[[#This Row],[CURSO PARA MAGISTRADOS]]</f>
        <v>0</v>
      </c>
      <c r="O971">
        <f>Tabela3[[#This Row],[LIVRO DE REGISTRO]]</f>
        <v>0</v>
      </c>
      <c r="P971">
        <f>Tabela3[[#This Row],[DATA DO ULTIMO REGISTRO]]</f>
        <v>0</v>
      </c>
      <c r="Q971">
        <f>Tabela3[[#This Row],[REG DE INSTRUTORES2]]</f>
        <v>0</v>
      </c>
      <c r="R971">
        <f>Tabela3[[#This Row],[REGISTRO DE INSTRUTORES NO SEI]]</f>
        <v>0</v>
      </c>
      <c r="S971">
        <f>Tabela3[[#This Row],[2021]]</f>
        <v>0</v>
      </c>
      <c r="T971">
        <f>Tabela3[[#This Row],[2022]]</f>
        <v>0</v>
      </c>
      <c r="U971" t="e">
        <f>Tabela3[[#This Row],[2023]]</f>
        <v>#VALUE!</v>
      </c>
      <c r="V971">
        <f>Tabela3[[#This Row],[REGISTRO NO SEI/2024]]</f>
        <v>0</v>
      </c>
      <c r="W971">
        <f>Tabela3[[#This Row],[2024]]</f>
        <v>0</v>
      </c>
      <c r="X971">
        <f>Tabela3[[#This Row],[REGISTRO NO SEI/2025]]</f>
        <v>0</v>
      </c>
      <c r="Y971">
        <f>Tabela3[[#This Row],[TOTAL CERTIFICADOS EMITIDOS/2025]]</f>
        <v>0</v>
      </c>
      <c r="Z971">
        <f>Tabela3[[#This Row],[1º trim/2025]]</f>
        <v>0</v>
      </c>
      <c r="AA971">
        <f>Tabela3[[#This Row],[2º trim/2025]]</f>
        <v>0</v>
      </c>
      <c r="AB971">
        <f>Tabela3[[#This Row],[3º trim/2025]]</f>
        <v>0</v>
      </c>
      <c r="AC971">
        <f>Tabela3[[#This Row],[4º trim/2025]]</f>
        <v>0</v>
      </c>
    </row>
    <row r="972" spans="1:29" ht="30" x14ac:dyDescent="0.25">
      <c r="A972" s="293">
        <f>Tabela3[[#This Row],[MODALIDADE]]</f>
        <v>0</v>
      </c>
      <c r="B972" s="293">
        <f>Tabela3[[#This Row],[ID DA PLANILHA]]</f>
        <v>972</v>
      </c>
      <c r="C972" s="293">
        <f>Tabela3[[#This Row],[ANO]]</f>
        <v>2023</v>
      </c>
      <c r="D972" s="293" t="str">
        <f>Tabela3[[#This Row],[SEI]]</f>
        <v>0133238-39.2023.8.16.6000</v>
      </c>
      <c r="E972" s="294" t="str">
        <f>Tabela3[[#This Row],[NOME DO Curso]]</f>
        <v>exposição de obras do artista Ildefonso Cesar Perez, dos dias 17 ao 31 de outubro de 2023.</v>
      </c>
      <c r="F972" s="294">
        <f>Tabela3[[#This Row],[NENHUMA CLASSIFICAÇÃO COPILOT]]</f>
        <v>0</v>
      </c>
      <c r="G972">
        <f>Tabela3[[#This Row],[Capacitação em Direitos Humanos, Gênero, Raça e Etnia; e em Depoimento Especial" - 0148945-13.2024.8.16.6000]]</f>
        <v>0</v>
      </c>
      <c r="H972">
        <f>Tabela3[[#This Row],[Justiça Restaurativa - 0148919-15.2024.8.16.6000]]</f>
        <v>0</v>
      </c>
      <c r="I972">
        <f>Tabela3[[#This Row],[Capacitação de Facilitadores 0148959-94.2024.8.16.6000]]</f>
        <v>0</v>
      </c>
      <c r="J972">
        <f>Tabela3[[#This Row],[Acessibilidade e Inclusão - 0148938-21.2024.8.16.6000]]</f>
        <v>0</v>
      </c>
      <c r="K972">
        <f>Tabela3[[#This Row],[Política de Prevenção e Enfrentamento do Assédio Moral, do Assédio Sexual e da Discriminação.0148908-83.2024.8.16.6000]]</f>
        <v>0</v>
      </c>
      <c r="L972">
        <f>Tabela3[[#This Row],[SOCIOAMBIENTAL]]</f>
        <v>0</v>
      </c>
      <c r="M972">
        <f>Tabela3[[#This Row],[SUSTENTABILIDADE
https://portal.tjpr.jus.br/portletforms/frm.do?idFormulario=7430
0017859-16.2024.8.16.6000]]</f>
        <v>0</v>
      </c>
      <c r="N972">
        <f>Tabela3[[#This Row],[CURSO PARA MAGISTRADOS]]</f>
        <v>0</v>
      </c>
      <c r="O972">
        <f>Tabela3[[#This Row],[LIVRO DE REGISTRO]]</f>
        <v>0</v>
      </c>
      <c r="P972">
        <f>Tabela3[[#This Row],[DATA DO ULTIMO REGISTRO]]</f>
        <v>0</v>
      </c>
      <c r="Q972">
        <f>Tabela3[[#This Row],[REG DE INSTRUTORES2]]</f>
        <v>0</v>
      </c>
      <c r="R972">
        <f>Tabela3[[#This Row],[REGISTRO DE INSTRUTORES NO SEI]]</f>
        <v>0</v>
      </c>
      <c r="S972">
        <f>Tabela3[[#This Row],[2021]]</f>
        <v>0</v>
      </c>
      <c r="T972">
        <f>Tabela3[[#This Row],[2022]]</f>
        <v>0</v>
      </c>
      <c r="U972" t="e">
        <f>Tabela3[[#This Row],[2023]]</f>
        <v>#VALUE!</v>
      </c>
      <c r="V972">
        <f>Tabela3[[#This Row],[REGISTRO NO SEI/2024]]</f>
        <v>0</v>
      </c>
      <c r="W972">
        <f>Tabela3[[#This Row],[2024]]</f>
        <v>0</v>
      </c>
      <c r="X972">
        <f>Tabela3[[#This Row],[REGISTRO NO SEI/2025]]</f>
        <v>0</v>
      </c>
      <c r="Y972">
        <f>Tabela3[[#This Row],[TOTAL CERTIFICADOS EMITIDOS/2025]]</f>
        <v>0</v>
      </c>
      <c r="Z972">
        <f>Tabela3[[#This Row],[1º trim/2025]]</f>
        <v>0</v>
      </c>
      <c r="AA972">
        <f>Tabela3[[#This Row],[2º trim/2025]]</f>
        <v>0</v>
      </c>
      <c r="AB972">
        <f>Tabela3[[#This Row],[3º trim/2025]]</f>
        <v>0</v>
      </c>
      <c r="AC972">
        <f>Tabela3[[#This Row],[4º trim/2025]]</f>
        <v>0</v>
      </c>
    </row>
    <row r="973" spans="1:29" x14ac:dyDescent="0.25">
      <c r="A973" s="293">
        <f>Tabela3[[#This Row],[MODALIDADE]]</f>
        <v>0</v>
      </c>
      <c r="B973" s="293">
        <f>Tabela3[[#This Row],[ID DA PLANILHA]]</f>
        <v>973</v>
      </c>
      <c r="C973" s="293">
        <f>Tabela3[[#This Row],[ANO]]</f>
        <v>2023</v>
      </c>
      <c r="D973" s="293" t="str">
        <f>Tabela3[[#This Row],[SEI]]</f>
        <v>0133605-63.2023.8.16.6000</v>
      </c>
      <c r="E973" s="294" t="str">
        <f>Tabela3[[#This Row],[NOME DO Curso]]</f>
        <v>Evento Comemorativo do Dia da Consciência Negra</v>
      </c>
      <c r="F973" s="294">
        <f>Tabela3[[#This Row],[NENHUMA CLASSIFICAÇÃO COPILOT]]</f>
        <v>0</v>
      </c>
      <c r="G973">
        <f>Tabela3[[#This Row],[Capacitação em Direitos Humanos, Gênero, Raça e Etnia; e em Depoimento Especial" - 0148945-13.2024.8.16.6000]]</f>
        <v>0</v>
      </c>
      <c r="H973">
        <f>Tabela3[[#This Row],[Justiça Restaurativa - 0148919-15.2024.8.16.6000]]</f>
        <v>0</v>
      </c>
      <c r="I973">
        <f>Tabela3[[#This Row],[Capacitação de Facilitadores 0148959-94.2024.8.16.6000]]</f>
        <v>0</v>
      </c>
      <c r="J973">
        <f>Tabela3[[#This Row],[Acessibilidade e Inclusão - 0148938-21.2024.8.16.6000]]</f>
        <v>0</v>
      </c>
      <c r="K973">
        <f>Tabela3[[#This Row],[Política de Prevenção e Enfrentamento do Assédio Moral, do Assédio Sexual e da Discriminação.0148908-83.2024.8.16.6000]]</f>
        <v>0</v>
      </c>
      <c r="L973">
        <f>Tabela3[[#This Row],[SOCIOAMBIENTAL]]</f>
        <v>0</v>
      </c>
      <c r="M973">
        <f>Tabela3[[#This Row],[SUSTENTABILIDADE
https://portal.tjpr.jus.br/portletforms/frm.do?idFormulario=7430
0017859-16.2024.8.16.6000]]</f>
        <v>0</v>
      </c>
      <c r="N973">
        <f>Tabela3[[#This Row],[CURSO PARA MAGISTRADOS]]</f>
        <v>0</v>
      </c>
      <c r="O973">
        <f>Tabela3[[#This Row],[LIVRO DE REGISTRO]]</f>
        <v>0</v>
      </c>
      <c r="P973">
        <f>Tabela3[[#This Row],[DATA DO ULTIMO REGISTRO]]</f>
        <v>0</v>
      </c>
      <c r="Q973">
        <f>Tabela3[[#This Row],[REG DE INSTRUTORES2]]</f>
        <v>0</v>
      </c>
      <c r="R973">
        <f>Tabela3[[#This Row],[REGISTRO DE INSTRUTORES NO SEI]]</f>
        <v>0</v>
      </c>
      <c r="S973">
        <f>Tabela3[[#This Row],[2021]]</f>
        <v>0</v>
      </c>
      <c r="T973">
        <f>Tabela3[[#This Row],[2022]]</f>
        <v>0</v>
      </c>
      <c r="U973" t="e">
        <f>Tabela3[[#This Row],[2023]]</f>
        <v>#VALUE!</v>
      </c>
      <c r="V973">
        <f>Tabela3[[#This Row],[REGISTRO NO SEI/2024]]</f>
        <v>0</v>
      </c>
      <c r="W973">
        <f>Tabela3[[#This Row],[2024]]</f>
        <v>0</v>
      </c>
      <c r="X973">
        <f>Tabela3[[#This Row],[REGISTRO NO SEI/2025]]</f>
        <v>0</v>
      </c>
      <c r="Y973">
        <f>Tabela3[[#This Row],[TOTAL CERTIFICADOS EMITIDOS/2025]]</f>
        <v>0</v>
      </c>
      <c r="Z973">
        <f>Tabela3[[#This Row],[1º trim/2025]]</f>
        <v>0</v>
      </c>
      <c r="AA973">
        <f>Tabela3[[#This Row],[2º trim/2025]]</f>
        <v>0</v>
      </c>
      <c r="AB973">
        <f>Tabela3[[#This Row],[3º trim/2025]]</f>
        <v>0</v>
      </c>
      <c r="AC973">
        <f>Tabela3[[#This Row],[4º trim/2025]]</f>
        <v>0</v>
      </c>
    </row>
    <row r="974" spans="1:29" x14ac:dyDescent="0.25">
      <c r="A974" s="293">
        <f>Tabela3[[#This Row],[MODALIDADE]]</f>
        <v>0</v>
      </c>
      <c r="B974" s="293">
        <f>Tabela3[[#This Row],[ID DA PLANILHA]]</f>
        <v>974</v>
      </c>
      <c r="C974" s="293">
        <f>Tabela3[[#This Row],[ANO]]</f>
        <v>2023</v>
      </c>
      <c r="D974" s="293" t="str">
        <f>Tabela3[[#This Row],[SEI]]</f>
        <v>0135648-07.2022.8.16.6000</v>
      </c>
      <c r="E974" s="294" t="str">
        <f>Tabela3[[#This Row],[NOME DO Curso]]</f>
        <v>Direitos da Pessoa com Deficiência – Curatela e Tomada de Decisão Apoiada</v>
      </c>
      <c r="F974" s="294">
        <f>Tabela3[[#This Row],[NENHUMA CLASSIFICAÇÃO COPILOT]]</f>
        <v>0</v>
      </c>
      <c r="G974">
        <f>Tabela3[[#This Row],[Capacitação em Direitos Humanos, Gênero, Raça e Etnia; e em Depoimento Especial" - 0148945-13.2024.8.16.6000]]</f>
        <v>0</v>
      </c>
      <c r="H974">
        <f>Tabela3[[#This Row],[Justiça Restaurativa - 0148919-15.2024.8.16.6000]]</f>
        <v>0</v>
      </c>
      <c r="I974">
        <f>Tabela3[[#This Row],[Capacitação de Facilitadores 0148959-94.2024.8.16.6000]]</f>
        <v>0</v>
      </c>
      <c r="J974" t="str">
        <f>Tabela3[[#This Row],[Acessibilidade e Inclusão - 0148938-21.2024.8.16.6000]]</f>
        <v>SIM</v>
      </c>
      <c r="K974">
        <f>Tabela3[[#This Row],[Política de Prevenção e Enfrentamento do Assédio Moral, do Assédio Sexual e da Discriminação.0148908-83.2024.8.16.6000]]</f>
        <v>0</v>
      </c>
      <c r="L974">
        <f>Tabela3[[#This Row],[SOCIOAMBIENTAL]]</f>
        <v>0</v>
      </c>
      <c r="M974">
        <f>Tabela3[[#This Row],[SUSTENTABILIDADE
https://portal.tjpr.jus.br/portletforms/frm.do?idFormulario=7430
0017859-16.2024.8.16.6000]]</f>
        <v>0</v>
      </c>
      <c r="N974">
        <f>Tabela3[[#This Row],[CURSO PARA MAGISTRADOS]]</f>
        <v>0</v>
      </c>
      <c r="O974" t="str">
        <f>Tabela3[[#This Row],[LIVRO DE REGISTRO]]</f>
        <v>1 - LISTA GERAL_2020 A ...</v>
      </c>
      <c r="P974">
        <f>Tabela3[[#This Row],[DATA DO ULTIMO REGISTRO]]</f>
        <v>45015</v>
      </c>
      <c r="Q974" t="str">
        <f>Tabela3[[#This Row],[REG DE INSTRUTORES2]]</f>
        <v>OK</v>
      </c>
      <c r="R974">
        <f>Tabela3[[#This Row],[REGISTRO DE INSTRUTORES NO SEI]]</f>
        <v>0</v>
      </c>
      <c r="S974">
        <f>Tabela3[[#This Row],[2021]]</f>
        <v>0</v>
      </c>
      <c r="T974">
        <f>Tabela3[[#This Row],[2022]]</f>
        <v>0</v>
      </c>
      <c r="U974" t="e">
        <f>Tabela3[[#This Row],[2023]]</f>
        <v>#VALUE!</v>
      </c>
      <c r="V974">
        <f>Tabela3[[#This Row],[REGISTRO NO SEI/2024]]</f>
        <v>0</v>
      </c>
      <c r="W974">
        <f>Tabela3[[#This Row],[2024]]</f>
        <v>0</v>
      </c>
      <c r="X974">
        <f>Tabela3[[#This Row],[REGISTRO NO SEI/2025]]</f>
        <v>0</v>
      </c>
      <c r="Y974">
        <f>Tabela3[[#This Row],[TOTAL CERTIFICADOS EMITIDOS/2025]]</f>
        <v>0</v>
      </c>
      <c r="Z974">
        <f>Tabela3[[#This Row],[1º trim/2025]]</f>
        <v>0</v>
      </c>
      <c r="AA974">
        <f>Tabela3[[#This Row],[2º trim/2025]]</f>
        <v>0</v>
      </c>
      <c r="AB974">
        <f>Tabela3[[#This Row],[3º trim/2025]]</f>
        <v>0</v>
      </c>
      <c r="AC974">
        <f>Tabela3[[#This Row],[4º trim/2025]]</f>
        <v>0</v>
      </c>
    </row>
    <row r="975" spans="1:29" x14ac:dyDescent="0.25">
      <c r="A975" s="293">
        <f>Tabela3[[#This Row],[MODALIDADE]]</f>
        <v>0</v>
      </c>
      <c r="B975" s="293">
        <f>Tabela3[[#This Row],[ID DA PLANILHA]]</f>
        <v>975</v>
      </c>
      <c r="C975" s="293">
        <f>Tabela3[[#This Row],[ANO]]</f>
        <v>2023</v>
      </c>
      <c r="D975" s="293" t="str">
        <f>Tabela3[[#This Row],[SEI]]</f>
        <v>0137925-93.2022.8.16.6000</v>
      </c>
      <c r="E975" s="294" t="str">
        <f>Tabela3[[#This Row],[NOME DO Curso]]</f>
        <v>SerasaJUD - Utilização da ferramenta</v>
      </c>
      <c r="F975" s="294">
        <f>Tabela3[[#This Row],[NENHUMA CLASSIFICAÇÃO COPILOT]]</f>
        <v>0</v>
      </c>
      <c r="G975">
        <f>Tabela3[[#This Row],[Capacitação em Direitos Humanos, Gênero, Raça e Etnia; e em Depoimento Especial" - 0148945-13.2024.8.16.6000]]</f>
        <v>0</v>
      </c>
      <c r="H975">
        <f>Tabela3[[#This Row],[Justiça Restaurativa - 0148919-15.2024.8.16.6000]]</f>
        <v>0</v>
      </c>
      <c r="I975">
        <f>Tabela3[[#This Row],[Capacitação de Facilitadores 0148959-94.2024.8.16.6000]]</f>
        <v>0</v>
      </c>
      <c r="J975">
        <f>Tabela3[[#This Row],[Acessibilidade e Inclusão - 0148938-21.2024.8.16.6000]]</f>
        <v>0</v>
      </c>
      <c r="K975">
        <f>Tabela3[[#This Row],[Política de Prevenção e Enfrentamento do Assédio Moral, do Assédio Sexual e da Discriminação.0148908-83.2024.8.16.6000]]</f>
        <v>0</v>
      </c>
      <c r="L975">
        <f>Tabela3[[#This Row],[SOCIOAMBIENTAL]]</f>
        <v>0</v>
      </c>
      <c r="M975">
        <f>Tabela3[[#This Row],[SUSTENTABILIDADE
https://portal.tjpr.jus.br/portletforms/frm.do?idFormulario=7430
0017859-16.2024.8.16.6000]]</f>
        <v>0</v>
      </c>
      <c r="N975">
        <f>Tabela3[[#This Row],[CURSO PARA MAGISTRADOS]]</f>
        <v>0</v>
      </c>
      <c r="O975" t="str">
        <f>Tabela3[[#This Row],[LIVRO DE REGISTRO]]</f>
        <v>1 - LISTA GERAL_2020 A ...</v>
      </c>
      <c r="P975">
        <f>Tabela3[[#This Row],[DATA DO ULTIMO REGISTRO]]</f>
        <v>45021</v>
      </c>
      <c r="Q975">
        <f>Tabela3[[#This Row],[REG DE INSTRUTORES2]]</f>
        <v>0</v>
      </c>
      <c r="R975">
        <f>Tabela3[[#This Row],[REGISTRO DE INSTRUTORES NO SEI]]</f>
        <v>0</v>
      </c>
      <c r="S975">
        <f>Tabela3[[#This Row],[2021]]</f>
        <v>0</v>
      </c>
      <c r="T975">
        <f>Tabela3[[#This Row],[2022]]</f>
        <v>0</v>
      </c>
      <c r="U975" t="e">
        <f>Tabela3[[#This Row],[2023]]</f>
        <v>#VALUE!</v>
      </c>
      <c r="V975">
        <f>Tabela3[[#This Row],[REGISTRO NO SEI/2024]]</f>
        <v>0</v>
      </c>
      <c r="W975">
        <f>Tabela3[[#This Row],[2024]]</f>
        <v>0</v>
      </c>
      <c r="X975">
        <f>Tabela3[[#This Row],[REGISTRO NO SEI/2025]]</f>
        <v>0</v>
      </c>
      <c r="Y975">
        <f>Tabela3[[#This Row],[TOTAL CERTIFICADOS EMITIDOS/2025]]</f>
        <v>0</v>
      </c>
      <c r="Z975">
        <f>Tabela3[[#This Row],[1º trim/2025]]</f>
        <v>0</v>
      </c>
      <c r="AA975">
        <f>Tabela3[[#This Row],[2º trim/2025]]</f>
        <v>0</v>
      </c>
      <c r="AB975">
        <f>Tabela3[[#This Row],[3º trim/2025]]</f>
        <v>0</v>
      </c>
      <c r="AC975">
        <f>Tabela3[[#This Row],[4º trim/2025]]</f>
        <v>0</v>
      </c>
    </row>
    <row r="976" spans="1:29" ht="30" x14ac:dyDescent="0.25">
      <c r="A976" s="293">
        <f>Tabela3[[#This Row],[MODALIDADE]]</f>
        <v>0</v>
      </c>
      <c r="B976" s="293">
        <f>Tabela3[[#This Row],[ID DA PLANILHA]]</f>
        <v>976</v>
      </c>
      <c r="C976" s="293">
        <f>Tabela3[[#This Row],[ANO]]</f>
        <v>2023</v>
      </c>
      <c r="D976" s="293" t="str">
        <f>Tabela3[[#This Row],[SEI]]</f>
        <v>0140627-12.2022.8.16.6000</v>
      </c>
      <c r="E976" s="294" t="str">
        <f>Tabela3[[#This Row],[NOME DO Curso]]</f>
        <v>Simpósio Consepre - Novos desafios do poder judiciário: A experiência Brasil Itália</v>
      </c>
      <c r="F976" s="294">
        <f>Tabela3[[#This Row],[NENHUMA CLASSIFICAÇÃO COPILOT]]</f>
        <v>0</v>
      </c>
      <c r="G976">
        <f>Tabela3[[#This Row],[Capacitação em Direitos Humanos, Gênero, Raça e Etnia; e em Depoimento Especial" - 0148945-13.2024.8.16.6000]]</f>
        <v>0</v>
      </c>
      <c r="H976">
        <f>Tabela3[[#This Row],[Justiça Restaurativa - 0148919-15.2024.8.16.6000]]</f>
        <v>0</v>
      </c>
      <c r="I976">
        <f>Tabela3[[#This Row],[Capacitação de Facilitadores 0148959-94.2024.8.16.6000]]</f>
        <v>0</v>
      </c>
      <c r="J976">
        <f>Tabela3[[#This Row],[Acessibilidade e Inclusão - 0148938-21.2024.8.16.6000]]</f>
        <v>0</v>
      </c>
      <c r="K976">
        <f>Tabela3[[#This Row],[Política de Prevenção e Enfrentamento do Assédio Moral, do Assédio Sexual e da Discriminação.0148908-83.2024.8.16.6000]]</f>
        <v>0</v>
      </c>
      <c r="L976">
        <f>Tabela3[[#This Row],[SOCIOAMBIENTAL]]</f>
        <v>0</v>
      </c>
      <c r="M976">
        <f>Tabela3[[#This Row],[SUSTENTABILIDADE
https://portal.tjpr.jus.br/portletforms/frm.do?idFormulario=7430
0017859-16.2024.8.16.6000]]</f>
        <v>0</v>
      </c>
      <c r="N976">
        <f>Tabela3[[#This Row],[CURSO PARA MAGISTRADOS]]</f>
        <v>0</v>
      </c>
      <c r="O976" t="str">
        <f>Tabela3[[#This Row],[LIVRO DE REGISTRO]]</f>
        <v>1 - LISTA GERAL_2020 A ...</v>
      </c>
      <c r="P976">
        <f>Tabela3[[#This Row],[DATA DO ULTIMO REGISTRO]]</f>
        <v>45309</v>
      </c>
      <c r="Q976">
        <f>Tabela3[[#This Row],[REG DE INSTRUTORES2]]</f>
        <v>0</v>
      </c>
      <c r="R976">
        <f>Tabela3[[#This Row],[REGISTRO DE INSTRUTORES NO SEI]]</f>
        <v>0</v>
      </c>
      <c r="S976">
        <f>Tabela3[[#This Row],[2021]]</f>
        <v>0</v>
      </c>
      <c r="T976">
        <f>Tabela3[[#This Row],[2022]]</f>
        <v>0</v>
      </c>
      <c r="U976">
        <f>Tabela3[[#This Row],[2023]]</f>
        <v>1</v>
      </c>
      <c r="V976">
        <f>Tabela3[[#This Row],[REGISTRO NO SEI/2024]]</f>
        <v>0</v>
      </c>
      <c r="W976">
        <f>Tabela3[[#This Row],[2024]]</f>
        <v>0</v>
      </c>
      <c r="X976">
        <f>Tabela3[[#This Row],[REGISTRO NO SEI/2025]]</f>
        <v>0</v>
      </c>
      <c r="Y976">
        <f>Tabela3[[#This Row],[TOTAL CERTIFICADOS EMITIDOS/2025]]</f>
        <v>0</v>
      </c>
      <c r="Z976">
        <f>Tabela3[[#This Row],[1º trim/2025]]</f>
        <v>0</v>
      </c>
      <c r="AA976">
        <f>Tabela3[[#This Row],[2º trim/2025]]</f>
        <v>0</v>
      </c>
      <c r="AB976">
        <f>Tabela3[[#This Row],[3º trim/2025]]</f>
        <v>0</v>
      </c>
      <c r="AC976">
        <f>Tabela3[[#This Row],[4º trim/2025]]</f>
        <v>0</v>
      </c>
    </row>
    <row r="977" spans="1:29" x14ac:dyDescent="0.25">
      <c r="A977" s="293">
        <f>Tabela3[[#This Row],[MODALIDADE]]</f>
        <v>0</v>
      </c>
      <c r="B977" s="293">
        <f>Tabela3[[#This Row],[ID DA PLANILHA]]</f>
        <v>977</v>
      </c>
      <c r="C977" s="293">
        <f>Tabela3[[#This Row],[ANO]]</f>
        <v>2023</v>
      </c>
      <c r="D977" s="293" t="str">
        <f>Tabela3[[#This Row],[SEI]]</f>
        <v>0141238-62.2022.8.16.6000</v>
      </c>
      <c r="E977" s="294" t="str">
        <f>Tabela3[[#This Row],[NOME DO Curso]]</f>
        <v>Curso DE FORMAÇÃO DE CONCILIADORES E MEDIADORES JUDICIAIS</v>
      </c>
      <c r="F977" s="294">
        <f>Tabela3[[#This Row],[NENHUMA CLASSIFICAÇÃO COPILOT]]</f>
        <v>0</v>
      </c>
      <c r="G977">
        <f>Tabela3[[#This Row],[Capacitação em Direitos Humanos, Gênero, Raça e Etnia; e em Depoimento Especial" - 0148945-13.2024.8.16.6000]]</f>
        <v>0</v>
      </c>
      <c r="H977">
        <f>Tabela3[[#This Row],[Justiça Restaurativa - 0148919-15.2024.8.16.6000]]</f>
        <v>0</v>
      </c>
      <c r="I977">
        <f>Tabela3[[#This Row],[Capacitação de Facilitadores 0148959-94.2024.8.16.6000]]</f>
        <v>0</v>
      </c>
      <c r="J977">
        <f>Tabela3[[#This Row],[Acessibilidade e Inclusão - 0148938-21.2024.8.16.6000]]</f>
        <v>0</v>
      </c>
      <c r="K977">
        <f>Tabela3[[#This Row],[Política de Prevenção e Enfrentamento do Assédio Moral, do Assédio Sexual e da Discriminação.0148908-83.2024.8.16.6000]]</f>
        <v>0</v>
      </c>
      <c r="L977">
        <f>Tabela3[[#This Row],[SOCIOAMBIENTAL]]</f>
        <v>0</v>
      </c>
      <c r="M977">
        <f>Tabela3[[#This Row],[SUSTENTABILIDADE
https://portal.tjpr.jus.br/portletforms/frm.do?idFormulario=7430
0017859-16.2024.8.16.6000]]</f>
        <v>0</v>
      </c>
      <c r="N977">
        <f>Tabela3[[#This Row],[CURSO PARA MAGISTRADOS]]</f>
        <v>0</v>
      </c>
      <c r="O977" t="str">
        <f>Tabela3[[#This Row],[LIVRO DE REGISTRO]]</f>
        <v>1 - LISTA GERAL_2020 A ...</v>
      </c>
      <c r="P977">
        <f>Tabela3[[#This Row],[DATA DO ULTIMO REGISTRO]]</f>
        <v>45056</v>
      </c>
      <c r="Q977">
        <f>Tabela3[[#This Row],[REG DE INSTRUTORES2]]</f>
        <v>0</v>
      </c>
      <c r="R977">
        <f>Tabela3[[#This Row],[REGISTRO DE INSTRUTORES NO SEI]]</f>
        <v>0</v>
      </c>
      <c r="S977">
        <f>Tabela3[[#This Row],[2021]]</f>
        <v>0</v>
      </c>
      <c r="T977">
        <f>Tabela3[[#This Row],[2022]]</f>
        <v>0</v>
      </c>
      <c r="U977" t="e">
        <f>Tabela3[[#This Row],[2023]]</f>
        <v>#VALUE!</v>
      </c>
      <c r="V977">
        <f>Tabela3[[#This Row],[REGISTRO NO SEI/2024]]</f>
        <v>0</v>
      </c>
      <c r="W977">
        <f>Tabela3[[#This Row],[2024]]</f>
        <v>0</v>
      </c>
      <c r="X977">
        <f>Tabela3[[#This Row],[REGISTRO NO SEI/2025]]</f>
        <v>0</v>
      </c>
      <c r="Y977">
        <f>Tabela3[[#This Row],[TOTAL CERTIFICADOS EMITIDOS/2025]]</f>
        <v>0</v>
      </c>
      <c r="Z977">
        <f>Tabela3[[#This Row],[1º trim/2025]]</f>
        <v>0</v>
      </c>
      <c r="AA977">
        <f>Tabela3[[#This Row],[2º trim/2025]]</f>
        <v>0</v>
      </c>
      <c r="AB977">
        <f>Tabela3[[#This Row],[3º trim/2025]]</f>
        <v>0</v>
      </c>
      <c r="AC977">
        <f>Tabela3[[#This Row],[4º trim/2025]]</f>
        <v>0</v>
      </c>
    </row>
    <row r="978" spans="1:29" ht="30" x14ac:dyDescent="0.25">
      <c r="A978" s="293">
        <f>Tabela3[[#This Row],[MODALIDADE]]</f>
        <v>0</v>
      </c>
      <c r="B978" s="293">
        <f>Tabela3[[#This Row],[ID DA PLANILHA]]</f>
        <v>978</v>
      </c>
      <c r="C978" s="293">
        <f>Tabela3[[#This Row],[ANO]]</f>
        <v>2023</v>
      </c>
      <c r="D978" s="293" t="str">
        <f>Tabela3[[#This Row],[SEI]]</f>
        <v>0142619-08.2022.8.16.6000</v>
      </c>
      <c r="E978" s="294" t="str">
        <f>Tabela3[[#This Row],[NOME DO Curso]]</f>
        <v>1ª Edição do Curso Formação Prática II em Justiça Restaurativa (práticas circulares conflitivas) - Francisco Beltrão</v>
      </c>
      <c r="F978" s="294">
        <f>Tabela3[[#This Row],[NENHUMA CLASSIFICAÇÃO COPILOT]]</f>
        <v>0</v>
      </c>
      <c r="G978">
        <f>Tabela3[[#This Row],[Capacitação em Direitos Humanos, Gênero, Raça e Etnia; e em Depoimento Especial" - 0148945-13.2024.8.16.6000]]</f>
        <v>0</v>
      </c>
      <c r="H978" t="str">
        <f>Tabela3[[#This Row],[Justiça Restaurativa - 0148919-15.2024.8.16.6000]]</f>
        <v>SIM</v>
      </c>
      <c r="I978">
        <f>Tabela3[[#This Row],[Capacitação de Facilitadores 0148959-94.2024.8.16.6000]]</f>
        <v>0</v>
      </c>
      <c r="J978">
        <f>Tabela3[[#This Row],[Acessibilidade e Inclusão - 0148938-21.2024.8.16.6000]]</f>
        <v>0</v>
      </c>
      <c r="K978">
        <f>Tabela3[[#This Row],[Política de Prevenção e Enfrentamento do Assédio Moral, do Assédio Sexual e da Discriminação.0148908-83.2024.8.16.6000]]</f>
        <v>0</v>
      </c>
      <c r="L978">
        <f>Tabela3[[#This Row],[SOCIOAMBIENTAL]]</f>
        <v>0</v>
      </c>
      <c r="M978">
        <f>Tabela3[[#This Row],[SUSTENTABILIDADE
https://portal.tjpr.jus.br/portletforms/frm.do?idFormulario=7430
0017859-16.2024.8.16.6000]]</f>
        <v>0</v>
      </c>
      <c r="N978">
        <f>Tabela3[[#This Row],[CURSO PARA MAGISTRADOS]]</f>
        <v>0</v>
      </c>
      <c r="O978" t="str">
        <f>Tabela3[[#This Row],[LIVRO DE REGISTRO]]</f>
        <v>1 - LISTA GERAL_2020 A ...</v>
      </c>
      <c r="P978">
        <f>Tabela3[[#This Row],[DATA DO ULTIMO REGISTRO]]</f>
        <v>45056</v>
      </c>
      <c r="Q978">
        <f>Tabela3[[#This Row],[REG DE INSTRUTORES2]]</f>
        <v>0</v>
      </c>
      <c r="R978">
        <f>Tabela3[[#This Row],[REGISTRO DE INSTRUTORES NO SEI]]</f>
        <v>0</v>
      </c>
      <c r="S978">
        <f>Tabela3[[#This Row],[2021]]</f>
        <v>0</v>
      </c>
      <c r="T978">
        <f>Tabela3[[#This Row],[2022]]</f>
        <v>0</v>
      </c>
      <c r="U978" t="e">
        <f>Tabela3[[#This Row],[2023]]</f>
        <v>#VALUE!</v>
      </c>
      <c r="V978">
        <f>Tabela3[[#This Row],[REGISTRO NO SEI/2024]]</f>
        <v>0</v>
      </c>
      <c r="W978">
        <f>Tabela3[[#This Row],[2024]]</f>
        <v>13</v>
      </c>
      <c r="X978">
        <f>Tabela3[[#This Row],[REGISTRO NO SEI/2025]]</f>
        <v>0</v>
      </c>
      <c r="Y978">
        <f>Tabela3[[#This Row],[TOTAL CERTIFICADOS EMITIDOS/2025]]</f>
        <v>0</v>
      </c>
      <c r="Z978">
        <f>Tabela3[[#This Row],[1º trim/2025]]</f>
        <v>0</v>
      </c>
      <c r="AA978">
        <f>Tabela3[[#This Row],[2º trim/2025]]</f>
        <v>0</v>
      </c>
      <c r="AB978">
        <f>Tabela3[[#This Row],[3º trim/2025]]</f>
        <v>0</v>
      </c>
      <c r="AC978">
        <f>Tabela3[[#This Row],[4º trim/2025]]</f>
        <v>0</v>
      </c>
    </row>
    <row r="979" spans="1:29" x14ac:dyDescent="0.25">
      <c r="A979" s="293">
        <f>Tabela3[[#This Row],[MODALIDADE]]</f>
        <v>0</v>
      </c>
      <c r="B979" s="293">
        <f>Tabela3[[#This Row],[ID DA PLANILHA]]</f>
        <v>979</v>
      </c>
      <c r="C979" s="293">
        <f>Tabela3[[#This Row],[ANO]]</f>
        <v>2023</v>
      </c>
      <c r="D979" s="293" t="str">
        <f>Tabela3[[#This Row],[SEI]]</f>
        <v>0146297-94.2023.8.16.6000</v>
      </c>
      <c r="E979" s="294" t="str">
        <f>Tabela3[[#This Row],[NOME DO Curso]]</f>
        <v>Diabetes: da prevenção ao tratamento</v>
      </c>
      <c r="F979" s="294">
        <f>Tabela3[[#This Row],[NENHUMA CLASSIFICAÇÃO COPILOT]]</f>
        <v>0</v>
      </c>
      <c r="G979">
        <f>Tabela3[[#This Row],[Capacitação em Direitos Humanos, Gênero, Raça e Etnia; e em Depoimento Especial" - 0148945-13.2024.8.16.6000]]</f>
        <v>0</v>
      </c>
      <c r="H979">
        <f>Tabela3[[#This Row],[Justiça Restaurativa - 0148919-15.2024.8.16.6000]]</f>
        <v>0</v>
      </c>
      <c r="I979">
        <f>Tabela3[[#This Row],[Capacitação de Facilitadores 0148959-94.2024.8.16.6000]]</f>
        <v>0</v>
      </c>
      <c r="J979">
        <f>Tabela3[[#This Row],[Acessibilidade e Inclusão - 0148938-21.2024.8.16.6000]]</f>
        <v>0</v>
      </c>
      <c r="K979">
        <f>Tabela3[[#This Row],[Política de Prevenção e Enfrentamento do Assédio Moral, do Assédio Sexual e da Discriminação.0148908-83.2024.8.16.6000]]</f>
        <v>0</v>
      </c>
      <c r="L979">
        <f>Tabela3[[#This Row],[SOCIOAMBIENTAL]]</f>
        <v>0</v>
      </c>
      <c r="M979">
        <f>Tabela3[[#This Row],[SUSTENTABILIDADE
https://portal.tjpr.jus.br/portletforms/frm.do?idFormulario=7430
0017859-16.2024.8.16.6000]]</f>
        <v>0</v>
      </c>
      <c r="N979">
        <f>Tabela3[[#This Row],[CURSO PARA MAGISTRADOS]]</f>
        <v>0</v>
      </c>
      <c r="O979">
        <f>Tabela3[[#This Row],[LIVRO DE REGISTRO]]</f>
        <v>0</v>
      </c>
      <c r="P979">
        <f>Tabela3[[#This Row],[DATA DO ULTIMO REGISTRO]]</f>
        <v>0</v>
      </c>
      <c r="Q979">
        <f>Tabela3[[#This Row],[REG DE INSTRUTORES2]]</f>
        <v>0</v>
      </c>
      <c r="R979">
        <f>Tabela3[[#This Row],[REGISTRO DE INSTRUTORES NO SEI]]</f>
        <v>0</v>
      </c>
      <c r="S979">
        <f>Tabela3[[#This Row],[2021]]</f>
        <v>0</v>
      </c>
      <c r="T979">
        <f>Tabela3[[#This Row],[2022]]</f>
        <v>0</v>
      </c>
      <c r="U979" t="e">
        <f>Tabela3[[#This Row],[2023]]</f>
        <v>#VALUE!</v>
      </c>
      <c r="V979">
        <f>Tabela3[[#This Row],[REGISTRO NO SEI/2024]]</f>
        <v>0</v>
      </c>
      <c r="W979">
        <f>Tabela3[[#This Row],[2024]]</f>
        <v>0</v>
      </c>
      <c r="X979">
        <f>Tabela3[[#This Row],[REGISTRO NO SEI/2025]]</f>
        <v>0</v>
      </c>
      <c r="Y979">
        <f>Tabela3[[#This Row],[TOTAL CERTIFICADOS EMITIDOS/2025]]</f>
        <v>0</v>
      </c>
      <c r="Z979">
        <f>Tabela3[[#This Row],[1º trim/2025]]</f>
        <v>0</v>
      </c>
      <c r="AA979">
        <f>Tabela3[[#This Row],[2º trim/2025]]</f>
        <v>0</v>
      </c>
      <c r="AB979">
        <f>Tabela3[[#This Row],[3º trim/2025]]</f>
        <v>0</v>
      </c>
      <c r="AC979">
        <f>Tabela3[[#This Row],[4º trim/2025]]</f>
        <v>0</v>
      </c>
    </row>
    <row r="980" spans="1:29" ht="30" x14ac:dyDescent="0.25">
      <c r="A980" s="293">
        <f>Tabela3[[#This Row],[MODALIDADE]]</f>
        <v>0</v>
      </c>
      <c r="B980" s="293">
        <f>Tabela3[[#This Row],[ID DA PLANILHA]]</f>
        <v>980</v>
      </c>
      <c r="C980" s="293">
        <f>Tabela3[[#This Row],[ANO]]</f>
        <v>2023</v>
      </c>
      <c r="D980" s="293" t="str">
        <f>Tabela3[[#This Row],[SEI]]</f>
        <v>0147784-02.2023.8.16.6000</v>
      </c>
      <c r="E980" s="294" t="str">
        <f>Tabela3[[#This Row],[NOME DO Curso]]</f>
        <v>Webinário Contratações Públicas: nível de implementação da Resolução CNJ n. 347/2020</v>
      </c>
      <c r="F980" s="294">
        <f>Tabela3[[#This Row],[NENHUMA CLASSIFICAÇÃO COPILOT]]</f>
        <v>0</v>
      </c>
      <c r="G980">
        <f>Tabela3[[#This Row],[Capacitação em Direitos Humanos, Gênero, Raça e Etnia; e em Depoimento Especial" - 0148945-13.2024.8.16.6000]]</f>
        <v>0</v>
      </c>
      <c r="H980">
        <f>Tabela3[[#This Row],[Justiça Restaurativa - 0148919-15.2024.8.16.6000]]</f>
        <v>0</v>
      </c>
      <c r="I980">
        <f>Tabela3[[#This Row],[Capacitação de Facilitadores 0148959-94.2024.8.16.6000]]</f>
        <v>0</v>
      </c>
      <c r="J980">
        <f>Tabela3[[#This Row],[Acessibilidade e Inclusão - 0148938-21.2024.8.16.6000]]</f>
        <v>0</v>
      </c>
      <c r="K980">
        <f>Tabela3[[#This Row],[Política de Prevenção e Enfrentamento do Assédio Moral, do Assédio Sexual e da Discriminação.0148908-83.2024.8.16.6000]]</f>
        <v>0</v>
      </c>
      <c r="L980">
        <f>Tabela3[[#This Row],[SOCIOAMBIENTAL]]</f>
        <v>0</v>
      </c>
      <c r="M980">
        <f>Tabela3[[#This Row],[SUSTENTABILIDADE
https://portal.tjpr.jus.br/portletforms/frm.do?idFormulario=7430
0017859-16.2024.8.16.6000]]</f>
        <v>0</v>
      </c>
      <c r="N980">
        <f>Tabela3[[#This Row],[CURSO PARA MAGISTRADOS]]</f>
        <v>0</v>
      </c>
      <c r="O980">
        <f>Tabela3[[#This Row],[LIVRO DE REGISTRO]]</f>
        <v>0</v>
      </c>
      <c r="P980">
        <f>Tabela3[[#This Row],[DATA DO ULTIMO REGISTRO]]</f>
        <v>0</v>
      </c>
      <c r="Q980">
        <f>Tabela3[[#This Row],[REG DE INSTRUTORES2]]</f>
        <v>0</v>
      </c>
      <c r="R980">
        <f>Tabela3[[#This Row],[REGISTRO DE INSTRUTORES NO SEI]]</f>
        <v>0</v>
      </c>
      <c r="S980">
        <f>Tabela3[[#This Row],[2021]]</f>
        <v>0</v>
      </c>
      <c r="T980">
        <f>Tabela3[[#This Row],[2022]]</f>
        <v>0</v>
      </c>
      <c r="U980" t="e">
        <f>Tabela3[[#This Row],[2023]]</f>
        <v>#VALUE!</v>
      </c>
      <c r="V980">
        <f>Tabela3[[#This Row],[REGISTRO NO SEI/2024]]</f>
        <v>0</v>
      </c>
      <c r="W980">
        <f>Tabela3[[#This Row],[2024]]</f>
        <v>0</v>
      </c>
      <c r="X980">
        <f>Tabela3[[#This Row],[REGISTRO NO SEI/2025]]</f>
        <v>0</v>
      </c>
      <c r="Y980">
        <f>Tabela3[[#This Row],[TOTAL CERTIFICADOS EMITIDOS/2025]]</f>
        <v>0</v>
      </c>
      <c r="Z980">
        <f>Tabela3[[#This Row],[1º trim/2025]]</f>
        <v>0</v>
      </c>
      <c r="AA980">
        <f>Tabela3[[#This Row],[2º trim/2025]]</f>
        <v>0</v>
      </c>
      <c r="AB980">
        <f>Tabela3[[#This Row],[3º trim/2025]]</f>
        <v>0</v>
      </c>
      <c r="AC980">
        <f>Tabela3[[#This Row],[4º trim/2025]]</f>
        <v>0</v>
      </c>
    </row>
    <row r="981" spans="1:29" x14ac:dyDescent="0.25">
      <c r="A981" s="293">
        <f>Tabela3[[#This Row],[MODALIDADE]]</f>
        <v>0</v>
      </c>
      <c r="B981" s="293">
        <f>Tabela3[[#This Row],[ID DA PLANILHA]]</f>
        <v>981</v>
      </c>
      <c r="C981" s="293">
        <f>Tabela3[[#This Row],[ANO]]</f>
        <v>2023</v>
      </c>
      <c r="D981" s="293" t="str">
        <f>Tabela3[[#This Row],[SEI]]</f>
        <v>0148187-68.2023.8.16.6000</v>
      </c>
      <c r="E981" s="294" t="str">
        <f>Tabela3[[#This Row],[NOME DO Curso]]</f>
        <v>curso de brigada de incêndio da comarca de Barracão -PR</v>
      </c>
      <c r="F981" s="294">
        <f>Tabela3[[#This Row],[NENHUMA CLASSIFICAÇÃO COPILOT]]</f>
        <v>0</v>
      </c>
      <c r="G981">
        <f>Tabela3[[#This Row],[Capacitação em Direitos Humanos, Gênero, Raça e Etnia; e em Depoimento Especial" - 0148945-13.2024.8.16.6000]]</f>
        <v>0</v>
      </c>
      <c r="H981">
        <f>Tabela3[[#This Row],[Justiça Restaurativa - 0148919-15.2024.8.16.6000]]</f>
        <v>0</v>
      </c>
      <c r="I981">
        <f>Tabela3[[#This Row],[Capacitação de Facilitadores 0148959-94.2024.8.16.6000]]</f>
        <v>0</v>
      </c>
      <c r="J981">
        <f>Tabela3[[#This Row],[Acessibilidade e Inclusão - 0148938-21.2024.8.16.6000]]</f>
        <v>0</v>
      </c>
      <c r="K981">
        <f>Tabela3[[#This Row],[Política de Prevenção e Enfrentamento do Assédio Moral, do Assédio Sexual e da Discriminação.0148908-83.2024.8.16.6000]]</f>
        <v>0</v>
      </c>
      <c r="L981">
        <f>Tabela3[[#This Row],[SOCIOAMBIENTAL]]</f>
        <v>0</v>
      </c>
      <c r="M981">
        <f>Tabela3[[#This Row],[SUSTENTABILIDADE
https://portal.tjpr.jus.br/portletforms/frm.do?idFormulario=7430
0017859-16.2024.8.16.6000]]</f>
        <v>0</v>
      </c>
      <c r="N981">
        <f>Tabela3[[#This Row],[CURSO PARA MAGISTRADOS]]</f>
        <v>0</v>
      </c>
      <c r="O981">
        <f>Tabela3[[#This Row],[LIVRO DE REGISTRO]]</f>
        <v>0</v>
      </c>
      <c r="P981">
        <f>Tabela3[[#This Row],[DATA DO ULTIMO REGISTRO]]</f>
        <v>45455</v>
      </c>
      <c r="Q981">
        <f>Tabela3[[#This Row],[REG DE INSTRUTORES2]]</f>
        <v>0</v>
      </c>
      <c r="R981">
        <f>Tabela3[[#This Row],[REGISTRO DE INSTRUTORES NO SEI]]</f>
        <v>0</v>
      </c>
      <c r="S981">
        <f>Tabela3[[#This Row],[2021]]</f>
        <v>0</v>
      </c>
      <c r="T981">
        <f>Tabela3[[#This Row],[2022]]</f>
        <v>0</v>
      </c>
      <c r="U981">
        <f>Tabela3[[#This Row],[2023]]</f>
        <v>0</v>
      </c>
      <c r="V981">
        <f>Tabela3[[#This Row],[REGISTRO NO SEI/2024]]</f>
        <v>0</v>
      </c>
      <c r="W981">
        <f>Tabela3[[#This Row],[2024]]</f>
        <v>0</v>
      </c>
      <c r="X981">
        <f>Tabela3[[#This Row],[REGISTRO NO SEI/2025]]</f>
        <v>0</v>
      </c>
      <c r="Y981">
        <f>Tabela3[[#This Row],[TOTAL CERTIFICADOS EMITIDOS/2025]]</f>
        <v>0</v>
      </c>
      <c r="Z981">
        <f>Tabela3[[#This Row],[1º trim/2025]]</f>
        <v>0</v>
      </c>
      <c r="AA981">
        <f>Tabela3[[#This Row],[2º trim/2025]]</f>
        <v>0</v>
      </c>
      <c r="AB981">
        <f>Tabela3[[#This Row],[3º trim/2025]]</f>
        <v>0</v>
      </c>
      <c r="AC981">
        <f>Tabela3[[#This Row],[4º trim/2025]]</f>
        <v>0</v>
      </c>
    </row>
    <row r="982" spans="1:29" ht="30" x14ac:dyDescent="0.25">
      <c r="A982" s="293">
        <f>Tabela3[[#This Row],[MODALIDADE]]</f>
        <v>0</v>
      </c>
      <c r="B982" s="293">
        <f>Tabela3[[#This Row],[ID DA PLANILHA]]</f>
        <v>982</v>
      </c>
      <c r="C982" s="293">
        <f>Tabela3[[#This Row],[ANO]]</f>
        <v>2023</v>
      </c>
      <c r="D982" s="293" t="str">
        <f>Tabela3[[#This Row],[SEI]]</f>
        <v>0152688-65.2023.8.16.6000</v>
      </c>
      <c r="E982" s="294" t="str">
        <f>Tabela3[[#This Row],[NOME DO Curso]]</f>
        <v>Mestrado Profissional em Direito e Poder Judiciário da Escola Nacional de Formação e Aperfeiçoamento de Magistrados - ENFAM</v>
      </c>
      <c r="F982" s="294">
        <f>Tabela3[[#This Row],[NENHUMA CLASSIFICAÇÃO COPILOT]]</f>
        <v>0</v>
      </c>
      <c r="G982" t="str">
        <f>Tabela3[[#This Row],[Capacitação em Direitos Humanos, Gênero, Raça e Etnia; e em Depoimento Especial" - 0148945-13.2024.8.16.6000]]</f>
        <v>cursos de formação inicial e de formação continuada para capacitação magistrados(as) ativos(as), de primeiro e segundo graus de jurisdição</v>
      </c>
      <c r="H982">
        <f>Tabela3[[#This Row],[Justiça Restaurativa - 0148919-15.2024.8.16.6000]]</f>
        <v>0</v>
      </c>
      <c r="I982">
        <f>Tabela3[[#This Row],[Capacitação de Facilitadores 0148959-94.2024.8.16.6000]]</f>
        <v>0</v>
      </c>
      <c r="J982">
        <f>Tabela3[[#This Row],[Acessibilidade e Inclusão - 0148938-21.2024.8.16.6000]]</f>
        <v>0</v>
      </c>
      <c r="K982">
        <f>Tabela3[[#This Row],[Política de Prevenção e Enfrentamento do Assédio Moral, do Assédio Sexual e da Discriminação.0148908-83.2024.8.16.6000]]</f>
        <v>0</v>
      </c>
      <c r="L982">
        <f>Tabela3[[#This Row],[SOCIOAMBIENTAL]]</f>
        <v>0</v>
      </c>
      <c r="M982">
        <f>Tabela3[[#This Row],[SUSTENTABILIDADE
https://portal.tjpr.jus.br/portletforms/frm.do?idFormulario=7430
0017859-16.2024.8.16.6000]]</f>
        <v>0</v>
      </c>
      <c r="N982" t="str">
        <f>Tabela3[[#This Row],[CURSO PARA MAGISTRADOS]]</f>
        <v>SIM</v>
      </c>
      <c r="O982" t="str">
        <f>Tabela3[[#This Row],[LIVRO DE REGISTRO]]</f>
        <v>3 - EVENTO EXTERNO</v>
      </c>
      <c r="P982">
        <f>Tabela3[[#This Row],[DATA DO ULTIMO REGISTRO]]</f>
        <v>0</v>
      </c>
      <c r="Q982">
        <f>Tabela3[[#This Row],[REG DE INSTRUTORES2]]</f>
        <v>0</v>
      </c>
      <c r="R982">
        <f>Tabela3[[#This Row],[REGISTRO DE INSTRUTORES NO SEI]]</f>
        <v>0</v>
      </c>
      <c r="S982">
        <f>Tabela3[[#This Row],[2021]]</f>
        <v>0</v>
      </c>
      <c r="T982">
        <f>Tabela3[[#This Row],[2022]]</f>
        <v>0</v>
      </c>
      <c r="U982" t="e">
        <f>Tabela3[[#This Row],[2023]]</f>
        <v>#VALUE!</v>
      </c>
      <c r="V982">
        <f>Tabela3[[#This Row],[REGISTRO NO SEI/2024]]</f>
        <v>0</v>
      </c>
      <c r="W982">
        <f>Tabela3[[#This Row],[2024]]</f>
        <v>0</v>
      </c>
      <c r="X982">
        <f>Tabela3[[#This Row],[REGISTRO NO SEI/2025]]</f>
        <v>0</v>
      </c>
      <c r="Y982">
        <f>Tabela3[[#This Row],[TOTAL CERTIFICADOS EMITIDOS/2025]]</f>
        <v>0</v>
      </c>
      <c r="Z982">
        <f>Tabela3[[#This Row],[1º trim/2025]]</f>
        <v>0</v>
      </c>
      <c r="AA982">
        <f>Tabela3[[#This Row],[2º trim/2025]]</f>
        <v>0</v>
      </c>
      <c r="AB982">
        <f>Tabela3[[#This Row],[3º trim/2025]]</f>
        <v>0</v>
      </c>
      <c r="AC982">
        <f>Tabela3[[#This Row],[4º trim/2025]]</f>
        <v>0</v>
      </c>
    </row>
    <row r="983" spans="1:29" x14ac:dyDescent="0.25">
      <c r="A983" s="293">
        <f>Tabela3[[#This Row],[MODALIDADE]]</f>
        <v>0</v>
      </c>
      <c r="B983" s="293">
        <f>Tabela3[[#This Row],[ID DA PLANILHA]]</f>
        <v>983</v>
      </c>
      <c r="C983" s="293">
        <f>Tabela3[[#This Row],[ANO]]</f>
        <v>2024</v>
      </c>
      <c r="D983" s="293" t="str">
        <f>Tabela3[[#This Row],[SEI]]</f>
        <v>0005942-97.2024.8.16.6000</v>
      </c>
      <c r="E983" s="294" t="str">
        <f>Tabela3[[#This Row],[NOME DO Curso]]</f>
        <v>cursos de Mediação e Conciliação Judicial - Turmas XIII</v>
      </c>
      <c r="F983" s="294">
        <f>Tabela3[[#This Row],[NENHUMA CLASSIFICAÇÃO COPILOT]]</f>
        <v>0</v>
      </c>
      <c r="G983" t="str">
        <f>Tabela3[[#This Row],[Capacitação em Direitos Humanos, Gênero, Raça e Etnia; e em Depoimento Especial" - 0148945-13.2024.8.16.6000]]</f>
        <v>COPILOT</v>
      </c>
      <c r="H983">
        <f>Tabela3[[#This Row],[Justiça Restaurativa - 0148919-15.2024.8.16.6000]]</f>
        <v>0</v>
      </c>
      <c r="I983">
        <f>Tabela3[[#This Row],[Capacitação de Facilitadores 0148959-94.2024.8.16.6000]]</f>
        <v>0</v>
      </c>
      <c r="J983">
        <f>Tabela3[[#This Row],[Acessibilidade e Inclusão - 0148938-21.2024.8.16.6000]]</f>
        <v>0</v>
      </c>
      <c r="K983">
        <f>Tabela3[[#This Row],[Política de Prevenção e Enfrentamento do Assédio Moral, do Assédio Sexual e da Discriminação.0148908-83.2024.8.16.6000]]</f>
        <v>0</v>
      </c>
      <c r="L983">
        <f>Tabela3[[#This Row],[SOCIOAMBIENTAL]]</f>
        <v>0</v>
      </c>
      <c r="M983">
        <f>Tabela3[[#This Row],[SUSTENTABILIDADE
https://portal.tjpr.jus.br/portletforms/frm.do?idFormulario=7430
0017859-16.2024.8.16.6000]]</f>
        <v>0</v>
      </c>
      <c r="N983">
        <f>Tabela3[[#This Row],[CURSO PARA MAGISTRADOS]]</f>
        <v>0</v>
      </c>
      <c r="O983" t="str">
        <f>Tabela3[[#This Row],[LIVRO DE REGISTRO]]</f>
        <v>3 - CONCILIAJUD</v>
      </c>
      <c r="P983">
        <f>Tabela3[[#This Row],[DATA DO ULTIMO REGISTRO]]</f>
        <v>45398</v>
      </c>
      <c r="Q983">
        <f>Tabela3[[#This Row],[REG DE INSTRUTORES2]]</f>
        <v>0</v>
      </c>
      <c r="R983">
        <f>Tabela3[[#This Row],[REGISTRO DE INSTRUTORES NO SEI]]</f>
        <v>0</v>
      </c>
      <c r="S983">
        <f>Tabela3[[#This Row],[2021]]</f>
        <v>0</v>
      </c>
      <c r="T983">
        <f>Tabela3[[#This Row],[2022]]</f>
        <v>0</v>
      </c>
      <c r="U983" t="e">
        <f>Tabela3[[#This Row],[2023]]</f>
        <v>#VALUE!</v>
      </c>
      <c r="V983">
        <f>Tabela3[[#This Row],[REGISTRO NO SEI/2024]]</f>
        <v>0</v>
      </c>
      <c r="W983">
        <f>Tabela3[[#This Row],[2024]]</f>
        <v>30</v>
      </c>
      <c r="X983">
        <f>Tabela3[[#This Row],[REGISTRO NO SEI/2025]]</f>
        <v>0</v>
      </c>
      <c r="Y983">
        <f>Tabela3[[#This Row],[TOTAL CERTIFICADOS EMITIDOS/2025]]</f>
        <v>0</v>
      </c>
      <c r="Z983">
        <f>Tabela3[[#This Row],[1º trim/2025]]</f>
        <v>0</v>
      </c>
      <c r="AA983">
        <f>Tabela3[[#This Row],[2º trim/2025]]</f>
        <v>0</v>
      </c>
      <c r="AB983">
        <f>Tabela3[[#This Row],[3º trim/2025]]</f>
        <v>0</v>
      </c>
      <c r="AC983">
        <f>Tabela3[[#This Row],[4º trim/2025]]</f>
        <v>0</v>
      </c>
    </row>
    <row r="984" spans="1:29" x14ac:dyDescent="0.25">
      <c r="A984" s="293">
        <f>Tabela3[[#This Row],[MODALIDADE]]</f>
        <v>0</v>
      </c>
      <c r="B984" s="293">
        <f>Tabela3[[#This Row],[ID DA PLANILHA]]</f>
        <v>984</v>
      </c>
      <c r="C984" s="293">
        <f>Tabela3[[#This Row],[ANO]]</f>
        <v>2024</v>
      </c>
      <c r="D984" s="293" t="str">
        <f>Tabela3[[#This Row],[SEI]]</f>
        <v>0008807-93.2024.8.16.6000</v>
      </c>
      <c r="E984" s="294" t="str">
        <f>Tabela3[[#This Row],[NOME DO Curso]]</f>
        <v>Semana Nacional dos Juizados Especiais</v>
      </c>
      <c r="F984" s="294" t="str">
        <f>Tabela3[[#This Row],[NENHUMA CLASSIFICAÇÃO COPILOT]]</f>
        <v>COPILOT</v>
      </c>
      <c r="G984">
        <f>Tabela3[[#This Row],[Capacitação em Direitos Humanos, Gênero, Raça e Etnia; e em Depoimento Especial" - 0148945-13.2024.8.16.6000]]</f>
        <v>0</v>
      </c>
      <c r="H984">
        <f>Tabela3[[#This Row],[Justiça Restaurativa - 0148919-15.2024.8.16.6000]]</f>
        <v>0</v>
      </c>
      <c r="I984">
        <f>Tabela3[[#This Row],[Capacitação de Facilitadores 0148959-94.2024.8.16.6000]]</f>
        <v>0</v>
      </c>
      <c r="J984">
        <f>Tabela3[[#This Row],[Acessibilidade e Inclusão - 0148938-21.2024.8.16.6000]]</f>
        <v>0</v>
      </c>
      <c r="K984">
        <f>Tabela3[[#This Row],[Política de Prevenção e Enfrentamento do Assédio Moral, do Assédio Sexual e da Discriminação.0148908-83.2024.8.16.6000]]</f>
        <v>0</v>
      </c>
      <c r="L984">
        <f>Tabela3[[#This Row],[SOCIOAMBIENTAL]]</f>
        <v>0</v>
      </c>
      <c r="M984">
        <f>Tabela3[[#This Row],[SUSTENTABILIDADE
https://portal.tjpr.jus.br/portletforms/frm.do?idFormulario=7430
0017859-16.2024.8.16.6000]]</f>
        <v>0</v>
      </c>
      <c r="N984">
        <f>Tabela3[[#This Row],[CURSO PARA MAGISTRADOS]]</f>
        <v>0</v>
      </c>
      <c r="O984">
        <f>Tabela3[[#This Row],[LIVRO DE REGISTRO]]</f>
        <v>0</v>
      </c>
      <c r="P984">
        <f>Tabela3[[#This Row],[DATA DO ULTIMO REGISTRO]]</f>
        <v>45503</v>
      </c>
      <c r="Q984">
        <f>Tabela3[[#This Row],[REG DE INSTRUTORES2]]</f>
        <v>0</v>
      </c>
      <c r="R984">
        <f>Tabela3[[#This Row],[REGISTRO DE INSTRUTORES NO SEI]]</f>
        <v>0</v>
      </c>
      <c r="S984">
        <f>Tabela3[[#This Row],[2021]]</f>
        <v>0</v>
      </c>
      <c r="T984">
        <f>Tabela3[[#This Row],[2022]]</f>
        <v>0</v>
      </c>
      <c r="U984" t="e">
        <f>Tabela3[[#This Row],[2023]]</f>
        <v>#VALUE!</v>
      </c>
      <c r="V984">
        <f>Tabela3[[#This Row],[REGISTRO NO SEI/2024]]</f>
        <v>0</v>
      </c>
      <c r="W984">
        <f>Tabela3[[#This Row],[2024]]</f>
        <v>0</v>
      </c>
      <c r="X984">
        <f>Tabela3[[#This Row],[REGISTRO NO SEI/2025]]</f>
        <v>0</v>
      </c>
      <c r="Y984">
        <f>Tabela3[[#This Row],[TOTAL CERTIFICADOS EMITIDOS/2025]]</f>
        <v>0</v>
      </c>
      <c r="Z984">
        <f>Tabela3[[#This Row],[1º trim/2025]]</f>
        <v>0</v>
      </c>
      <c r="AA984">
        <f>Tabela3[[#This Row],[2º trim/2025]]</f>
        <v>0</v>
      </c>
      <c r="AB984">
        <f>Tabela3[[#This Row],[3º trim/2025]]</f>
        <v>0</v>
      </c>
      <c r="AC984">
        <f>Tabela3[[#This Row],[4º trim/2025]]</f>
        <v>0</v>
      </c>
    </row>
    <row r="985" spans="1:29" ht="30" x14ac:dyDescent="0.25">
      <c r="A985" s="293">
        <f>Tabela3[[#This Row],[MODALIDADE]]</f>
        <v>0</v>
      </c>
      <c r="B985" s="293">
        <f>Tabela3[[#This Row],[ID DA PLANILHA]]</f>
        <v>985</v>
      </c>
      <c r="C985" s="293">
        <f>Tabela3[[#This Row],[ANO]]</f>
        <v>2024</v>
      </c>
      <c r="D985" s="293" t="str">
        <f>Tabela3[[#This Row],[SEI]]</f>
        <v>0011106-43.2024.8.16.6000</v>
      </c>
      <c r="E985" s="294" t="str">
        <f>Tabela3[[#This Row],[NOME DO Curso]]</f>
        <v>Curso de Aperfeiçoamento para magistrados e magistradas em Psicologia do Testemunho e Tomada de Decisão – 2ª Edição</v>
      </c>
      <c r="F985" s="303" t="str">
        <f>Tabela3[[#This Row],[NENHUMA CLASSIFICAÇÃO COPILOT]]</f>
        <v>cursos de formação inicial e de formação continuada para capacitação magistrados(as) ativos(as), de primeiro e segundo graus de jurisdição</v>
      </c>
      <c r="G985" t="str">
        <f>Tabela3[[#This Row],[Capacitação em Direitos Humanos, Gênero, Raça e Etnia; e em Depoimento Especial" - 0148945-13.2024.8.16.6000]]</f>
        <v>COPILOT - DEPOIMENTO ESPECIAL</v>
      </c>
      <c r="H985">
        <f>Tabela3[[#This Row],[Justiça Restaurativa - 0148919-15.2024.8.16.6000]]</f>
        <v>0</v>
      </c>
      <c r="I985">
        <f>Tabela3[[#This Row],[Capacitação de Facilitadores 0148959-94.2024.8.16.6000]]</f>
        <v>0</v>
      </c>
      <c r="J985">
        <f>Tabela3[[#This Row],[Acessibilidade e Inclusão - 0148938-21.2024.8.16.6000]]</f>
        <v>0</v>
      </c>
      <c r="K985">
        <f>Tabela3[[#This Row],[Política de Prevenção e Enfrentamento do Assédio Moral, do Assédio Sexual e da Discriminação.0148908-83.2024.8.16.6000]]</f>
        <v>0</v>
      </c>
      <c r="L985">
        <f>Tabela3[[#This Row],[SOCIOAMBIENTAL]]</f>
        <v>0</v>
      </c>
      <c r="M985">
        <f>Tabela3[[#This Row],[SUSTENTABILIDADE
https://portal.tjpr.jus.br/portletforms/frm.do?idFormulario=7430
0017859-16.2024.8.16.6000]]</f>
        <v>0</v>
      </c>
      <c r="N985" t="str">
        <f>Tabela3[[#This Row],[CURSO PARA MAGISTRADOS]]</f>
        <v>SIM</v>
      </c>
      <c r="O985">
        <f>Tabela3[[#This Row],[LIVRO DE REGISTRO]]</f>
        <v>0</v>
      </c>
      <c r="P985">
        <f>Tabela3[[#This Row],[DATA DO ULTIMO REGISTRO]]</f>
        <v>45406</v>
      </c>
      <c r="Q985" t="str">
        <f>Tabela3[[#This Row],[REG DE INSTRUTORES2]]</f>
        <v>701/2024 - não emitido</v>
      </c>
      <c r="R985">
        <f>Tabela3[[#This Row],[REGISTRO DE INSTRUTORES NO SEI]]</f>
        <v>0</v>
      </c>
      <c r="S985">
        <f>Tabela3[[#This Row],[2021]]</f>
        <v>0</v>
      </c>
      <c r="T985">
        <f>Tabela3[[#This Row],[2022]]</f>
        <v>0</v>
      </c>
      <c r="U985" t="e">
        <f>Tabela3[[#This Row],[2023]]</f>
        <v>#VALUE!</v>
      </c>
      <c r="V985">
        <f>Tabela3[[#This Row],[REGISTRO NO SEI/2024]]</f>
        <v>0</v>
      </c>
      <c r="W985">
        <f>Tabela3[[#This Row],[2024]]</f>
        <v>0</v>
      </c>
      <c r="X985">
        <f>Tabela3[[#This Row],[REGISTRO NO SEI/2025]]</f>
        <v>0</v>
      </c>
      <c r="Y985">
        <f>Tabela3[[#This Row],[TOTAL CERTIFICADOS EMITIDOS/2025]]</f>
        <v>0</v>
      </c>
      <c r="Z985">
        <f>Tabela3[[#This Row],[1º trim/2025]]</f>
        <v>0</v>
      </c>
      <c r="AA985">
        <f>Tabela3[[#This Row],[2º trim/2025]]</f>
        <v>0</v>
      </c>
      <c r="AB985">
        <f>Tabela3[[#This Row],[3º trim/2025]]</f>
        <v>0</v>
      </c>
      <c r="AC985">
        <f>Tabela3[[#This Row],[4º trim/2025]]</f>
        <v>0</v>
      </c>
    </row>
    <row r="986" spans="1:29" ht="30" x14ac:dyDescent="0.25">
      <c r="A986" s="293">
        <f>Tabela3[[#This Row],[MODALIDADE]]</f>
        <v>0</v>
      </c>
      <c r="B986" s="293">
        <f>Tabela3[[#This Row],[ID DA PLANILHA]]</f>
        <v>986</v>
      </c>
      <c r="C986" s="293">
        <f>Tabela3[[#This Row],[ANO]]</f>
        <v>2024</v>
      </c>
      <c r="D986" s="293" t="str">
        <f>Tabela3[[#This Row],[SEI]]</f>
        <v>0011991-57.2024.8.16.6000</v>
      </c>
      <c r="E986" s="294" t="str">
        <f>Tabela3[[#This Row],[NOME DO Curso]]</f>
        <v>Formação em mediação empresarial para mediadores judiciais - teoria e prática - tjrs</v>
      </c>
      <c r="F986" s="294" t="str">
        <f>Tabela3[[#This Row],[NENHUMA CLASSIFICAÇÃO COPILOT]]</f>
        <v>COPILOT</v>
      </c>
      <c r="G986">
        <f>Tabela3[[#This Row],[Capacitação em Direitos Humanos, Gênero, Raça e Etnia; e em Depoimento Especial" - 0148945-13.2024.8.16.6000]]</f>
        <v>0</v>
      </c>
      <c r="H986">
        <f>Tabela3[[#This Row],[Justiça Restaurativa - 0148919-15.2024.8.16.6000]]</f>
        <v>0</v>
      </c>
      <c r="I986">
        <f>Tabela3[[#This Row],[Capacitação de Facilitadores 0148959-94.2024.8.16.6000]]</f>
        <v>0</v>
      </c>
      <c r="J986">
        <f>Tabela3[[#This Row],[Acessibilidade e Inclusão - 0148938-21.2024.8.16.6000]]</f>
        <v>0</v>
      </c>
      <c r="K986">
        <f>Tabela3[[#This Row],[Política de Prevenção e Enfrentamento do Assédio Moral, do Assédio Sexual e da Discriminação.0148908-83.2024.8.16.6000]]</f>
        <v>0</v>
      </c>
      <c r="L986">
        <f>Tabela3[[#This Row],[SOCIOAMBIENTAL]]</f>
        <v>0</v>
      </c>
      <c r="M986">
        <f>Tabela3[[#This Row],[SUSTENTABILIDADE
https://portal.tjpr.jus.br/portletforms/frm.do?idFormulario=7430
0017859-16.2024.8.16.6000]]</f>
        <v>0</v>
      </c>
      <c r="N986">
        <f>Tabela3[[#This Row],[CURSO PARA MAGISTRADOS]]</f>
        <v>0</v>
      </c>
      <c r="O986">
        <f>Tabela3[[#This Row],[LIVRO DE REGISTRO]]</f>
        <v>0</v>
      </c>
      <c r="P986">
        <f>Tabela3[[#This Row],[DATA DO ULTIMO REGISTRO]]</f>
        <v>0</v>
      </c>
      <c r="Q986">
        <f>Tabela3[[#This Row],[REG DE INSTRUTORES2]]</f>
        <v>0</v>
      </c>
      <c r="R986">
        <f>Tabela3[[#This Row],[REGISTRO DE INSTRUTORES NO SEI]]</f>
        <v>0</v>
      </c>
      <c r="S986">
        <f>Tabela3[[#This Row],[2021]]</f>
        <v>0</v>
      </c>
      <c r="T986">
        <f>Tabela3[[#This Row],[2022]]</f>
        <v>0</v>
      </c>
      <c r="U986" t="e">
        <f>Tabela3[[#This Row],[2023]]</f>
        <v>#VALUE!</v>
      </c>
      <c r="V986">
        <f>Tabela3[[#This Row],[REGISTRO NO SEI/2024]]</f>
        <v>0</v>
      </c>
      <c r="W986">
        <f>Tabela3[[#This Row],[2024]]</f>
        <v>0</v>
      </c>
      <c r="X986">
        <f>Tabela3[[#This Row],[REGISTRO NO SEI/2025]]</f>
        <v>0</v>
      </c>
      <c r="Y986">
        <f>Tabela3[[#This Row],[TOTAL CERTIFICADOS EMITIDOS/2025]]</f>
        <v>0</v>
      </c>
      <c r="Z986">
        <f>Tabela3[[#This Row],[1º trim/2025]]</f>
        <v>0</v>
      </c>
      <c r="AA986">
        <f>Tabela3[[#This Row],[2º trim/2025]]</f>
        <v>0</v>
      </c>
      <c r="AB986">
        <f>Tabela3[[#This Row],[3º trim/2025]]</f>
        <v>0</v>
      </c>
      <c r="AC986">
        <f>Tabela3[[#This Row],[4º trim/2025]]</f>
        <v>0</v>
      </c>
    </row>
    <row r="987" spans="1:29" x14ac:dyDescent="0.25">
      <c r="A987" s="293" t="str">
        <f>Tabela3[[#This Row],[MODALIDADE]]</f>
        <v>autoinstrucional</v>
      </c>
      <c r="B987" s="293">
        <f>Tabela3[[#This Row],[ID DA PLANILHA]]</f>
        <v>987</v>
      </c>
      <c r="C987" s="293">
        <f>Tabela3[[#This Row],[ANO]]</f>
        <v>2024</v>
      </c>
      <c r="D987" s="293" t="str">
        <f>Tabela3[[#This Row],[SEI]]</f>
        <v>0013494-50.2023.8.16.6000</v>
      </c>
      <c r="E987" s="294" t="str">
        <f>Tabela3[[#This Row],[NOME DO Curso]]</f>
        <v>Unindo esforços contra a violência doméstica e familiar - Turma 2</v>
      </c>
      <c r="F987" s="294">
        <f>Tabela3[[#This Row],[NENHUMA CLASSIFICAÇÃO COPILOT]]</f>
        <v>0</v>
      </c>
      <c r="G987" t="str">
        <f>Tabela3[[#This Row],[Capacitação em Direitos Humanos, Gênero, Raça e Etnia; e em Depoimento Especial" - 0148945-13.2024.8.16.6000]]</f>
        <v>COPILOT - Direitos humanos, gênero, raça e etnia</v>
      </c>
      <c r="H987">
        <f>Tabela3[[#This Row],[Justiça Restaurativa - 0148919-15.2024.8.16.6000]]</f>
        <v>0</v>
      </c>
      <c r="I987" t="str">
        <f>Tabela3[[#This Row],[Capacitação de Facilitadores 0148959-94.2024.8.16.6000]]</f>
        <v>COPILOT - VIOLÊNCIA DOMESTICA</v>
      </c>
      <c r="J987">
        <f>Tabela3[[#This Row],[Acessibilidade e Inclusão - 0148938-21.2024.8.16.6000]]</f>
        <v>0</v>
      </c>
      <c r="K987">
        <f>Tabela3[[#This Row],[Política de Prevenção e Enfrentamento do Assédio Moral, do Assédio Sexual e da Discriminação.0148908-83.2024.8.16.6000]]</f>
        <v>0</v>
      </c>
      <c r="L987">
        <f>Tabela3[[#This Row],[SOCIOAMBIENTAL]]</f>
        <v>0</v>
      </c>
      <c r="M987">
        <f>Tabela3[[#This Row],[SUSTENTABILIDADE
https://portal.tjpr.jus.br/portletforms/frm.do?idFormulario=7430
0017859-16.2024.8.16.6000]]</f>
        <v>0</v>
      </c>
      <c r="N987">
        <f>Tabela3[[#This Row],[CURSO PARA MAGISTRADOS]]</f>
        <v>0</v>
      </c>
      <c r="O987" t="str">
        <f>Tabela3[[#This Row],[LIVRO DE REGISTRO]]</f>
        <v>1 - LISTA GERAL_2020 A ...</v>
      </c>
      <c r="P987">
        <f>Tabela3[[#This Row],[DATA DO ULTIMO REGISTRO]]</f>
        <v>45773</v>
      </c>
      <c r="Q987">
        <f>Tabela3[[#This Row],[REG DE INSTRUTORES2]]</f>
        <v>0</v>
      </c>
      <c r="R987">
        <f>Tabela3[[#This Row],[REGISTRO DE INSTRUTORES NO SEI]]</f>
        <v>0</v>
      </c>
      <c r="S987">
        <f>Tabela3[[#This Row],[2021]]</f>
        <v>0</v>
      </c>
      <c r="T987">
        <f>Tabela3[[#This Row],[2022]]</f>
        <v>0</v>
      </c>
      <c r="U987">
        <f>Tabela3[[#This Row],[2023]]</f>
        <v>0</v>
      </c>
      <c r="V987" t="str">
        <f>Tabela3[[#This Row],[REGISTRO NO SEI/2024]]</f>
        <v>0013494-50.2023.8.16.6000</v>
      </c>
      <c r="W987">
        <f>Tabela3[[#This Row],[2024]]</f>
        <v>800</v>
      </c>
      <c r="X987">
        <f>Tabela3[[#This Row],[REGISTRO NO SEI/2025]]</f>
        <v>0</v>
      </c>
      <c r="Y987">
        <f>Tabela3[[#This Row],[TOTAL CERTIFICADOS EMITIDOS/2025]]</f>
        <v>293</v>
      </c>
      <c r="Z987">
        <f>Tabela3[[#This Row],[1º trim/2025]]</f>
        <v>226</v>
      </c>
      <c r="AA987">
        <f>Tabela3[[#This Row],[2º trim/2025]]</f>
        <v>67</v>
      </c>
      <c r="AB987">
        <f>Tabela3[[#This Row],[3º trim/2025]]</f>
        <v>0</v>
      </c>
      <c r="AC987">
        <f>Tabela3[[#This Row],[4º trim/2025]]</f>
        <v>0</v>
      </c>
    </row>
    <row r="988" spans="1:29" x14ac:dyDescent="0.25">
      <c r="A988" s="293">
        <f>Tabela3[[#This Row],[MODALIDADE]]</f>
        <v>0</v>
      </c>
      <c r="B988" s="293">
        <f>Tabela3[[#This Row],[ID DA PLANILHA]]</f>
        <v>988</v>
      </c>
      <c r="C988" s="293">
        <f>Tabela3[[#This Row],[ANO]]</f>
        <v>2024</v>
      </c>
      <c r="D988" s="293" t="str">
        <f>Tabela3[[#This Row],[SEI]]</f>
        <v>0013763-55.2024.8.16.6000</v>
      </c>
      <c r="E988" s="294" t="str">
        <f>Tabela3[[#This Row],[NOME DO Curso]]</f>
        <v>14º Encontro Nacional de Preparação On-line para Pretendentes à Adoção.</v>
      </c>
      <c r="F988" s="294">
        <f>Tabela3[[#This Row],[NENHUMA CLASSIFICAÇÃO COPILOT]]</f>
        <v>0</v>
      </c>
      <c r="G988">
        <f>Tabela3[[#This Row],[Capacitação em Direitos Humanos, Gênero, Raça e Etnia; e em Depoimento Especial" - 0148945-13.2024.8.16.6000]]</f>
        <v>0</v>
      </c>
      <c r="H988">
        <f>Tabela3[[#This Row],[Justiça Restaurativa - 0148919-15.2024.8.16.6000]]</f>
        <v>0</v>
      </c>
      <c r="I988">
        <f>Tabela3[[#This Row],[Capacitação de Facilitadores 0148959-94.2024.8.16.6000]]</f>
        <v>0</v>
      </c>
      <c r="J988">
        <f>Tabela3[[#This Row],[Acessibilidade e Inclusão - 0148938-21.2024.8.16.6000]]</f>
        <v>0</v>
      </c>
      <c r="K988">
        <f>Tabela3[[#This Row],[Política de Prevenção e Enfrentamento do Assédio Moral, do Assédio Sexual e da Discriminação.0148908-83.2024.8.16.6000]]</f>
        <v>0</v>
      </c>
      <c r="L988">
        <f>Tabela3[[#This Row],[SOCIOAMBIENTAL]]</f>
        <v>0</v>
      </c>
      <c r="M988">
        <f>Tabela3[[#This Row],[SUSTENTABILIDADE
https://portal.tjpr.jus.br/portletforms/frm.do?idFormulario=7430
0017859-16.2024.8.16.6000]]</f>
        <v>0</v>
      </c>
      <c r="N988">
        <f>Tabela3[[#This Row],[CURSO PARA MAGISTRADOS]]</f>
        <v>0</v>
      </c>
      <c r="O988">
        <f>Tabela3[[#This Row],[LIVRO DE REGISTRO]]</f>
        <v>0</v>
      </c>
      <c r="P988">
        <f>Tabela3[[#This Row],[DATA DO ULTIMO REGISTRO]]</f>
        <v>45492</v>
      </c>
      <c r="Q988">
        <f>Tabela3[[#This Row],[REG DE INSTRUTORES2]]</f>
        <v>0</v>
      </c>
      <c r="R988">
        <f>Tabela3[[#This Row],[REGISTRO DE INSTRUTORES NO SEI]]</f>
        <v>0</v>
      </c>
      <c r="S988">
        <f>Tabela3[[#This Row],[2021]]</f>
        <v>0</v>
      </c>
      <c r="T988">
        <f>Tabela3[[#This Row],[2022]]</f>
        <v>0</v>
      </c>
      <c r="U988">
        <f>Tabela3[[#This Row],[2023]]</f>
        <v>0</v>
      </c>
      <c r="V988">
        <f>Tabela3[[#This Row],[REGISTRO NO SEI/2024]]</f>
        <v>0</v>
      </c>
      <c r="W988">
        <f>Tabela3[[#This Row],[2024]]</f>
        <v>0</v>
      </c>
      <c r="X988">
        <f>Tabela3[[#This Row],[REGISTRO NO SEI/2025]]</f>
        <v>0</v>
      </c>
      <c r="Y988">
        <f>Tabela3[[#This Row],[TOTAL CERTIFICADOS EMITIDOS/2025]]</f>
        <v>0</v>
      </c>
      <c r="Z988">
        <f>Tabela3[[#This Row],[1º trim/2025]]</f>
        <v>0</v>
      </c>
      <c r="AA988">
        <f>Tabela3[[#This Row],[2º trim/2025]]</f>
        <v>0</v>
      </c>
      <c r="AB988">
        <f>Tabela3[[#This Row],[3º trim/2025]]</f>
        <v>0</v>
      </c>
      <c r="AC988">
        <f>Tabela3[[#This Row],[4º trim/2025]]</f>
        <v>0</v>
      </c>
    </row>
    <row r="989" spans="1:29" ht="30" x14ac:dyDescent="0.25">
      <c r="A989" s="293">
        <f>Tabela3[[#This Row],[MODALIDADE]]</f>
        <v>0</v>
      </c>
      <c r="B989" s="293">
        <f>Tabela3[[#This Row],[ID DA PLANILHA]]</f>
        <v>989</v>
      </c>
      <c r="C989" s="293">
        <f>Tabela3[[#This Row],[ANO]]</f>
        <v>2024</v>
      </c>
      <c r="D989" s="293" t="str">
        <f>Tabela3[[#This Row],[SEI]]</f>
        <v>0014185-30.2024.8.16.6000</v>
      </c>
      <c r="E989" s="294" t="str">
        <f>Tabela3[[#This Row],[NOME DO Curso]]</f>
        <v>Webinário Equivalência de Carga de Trabalho: Um Novo Paradigma do Trabalho na Justiça</v>
      </c>
      <c r="F989" s="294">
        <f>Tabela3[[#This Row],[NENHUMA CLASSIFICAÇÃO COPILOT]]</f>
        <v>0</v>
      </c>
      <c r="G989">
        <f>Tabela3[[#This Row],[Capacitação em Direitos Humanos, Gênero, Raça e Etnia; e em Depoimento Especial" - 0148945-13.2024.8.16.6000]]</f>
        <v>0</v>
      </c>
      <c r="H989">
        <f>Tabela3[[#This Row],[Justiça Restaurativa - 0148919-15.2024.8.16.6000]]</f>
        <v>0</v>
      </c>
      <c r="I989">
        <f>Tabela3[[#This Row],[Capacitação de Facilitadores 0148959-94.2024.8.16.6000]]</f>
        <v>0</v>
      </c>
      <c r="J989">
        <f>Tabela3[[#This Row],[Acessibilidade e Inclusão - 0148938-21.2024.8.16.6000]]</f>
        <v>0</v>
      </c>
      <c r="K989">
        <f>Tabela3[[#This Row],[Política de Prevenção e Enfrentamento do Assédio Moral, do Assédio Sexual e da Discriminação.0148908-83.2024.8.16.6000]]</f>
        <v>0</v>
      </c>
      <c r="L989">
        <f>Tabela3[[#This Row],[SOCIOAMBIENTAL]]</f>
        <v>0</v>
      </c>
      <c r="M989">
        <f>Tabela3[[#This Row],[SUSTENTABILIDADE
https://portal.tjpr.jus.br/portletforms/frm.do?idFormulario=7430
0017859-16.2024.8.16.6000]]</f>
        <v>0</v>
      </c>
      <c r="N989">
        <f>Tabela3[[#This Row],[CURSO PARA MAGISTRADOS]]</f>
        <v>0</v>
      </c>
      <c r="O989" t="str">
        <f>Tabela3[[#This Row],[LIVRO DE REGISTRO]]</f>
        <v>3 - EVENTO EXTERNO</v>
      </c>
      <c r="P989">
        <f>Tabela3[[#This Row],[DATA DO ULTIMO REGISTRO]]</f>
        <v>0</v>
      </c>
      <c r="Q989">
        <f>Tabela3[[#This Row],[REG DE INSTRUTORES2]]</f>
        <v>0</v>
      </c>
      <c r="R989">
        <f>Tabela3[[#This Row],[REGISTRO DE INSTRUTORES NO SEI]]</f>
        <v>0</v>
      </c>
      <c r="S989">
        <f>Tabela3[[#This Row],[2021]]</f>
        <v>0</v>
      </c>
      <c r="T989">
        <f>Tabela3[[#This Row],[2022]]</f>
        <v>0</v>
      </c>
      <c r="U989" t="e">
        <f>Tabela3[[#This Row],[2023]]</f>
        <v>#VALUE!</v>
      </c>
      <c r="V989">
        <f>Tabela3[[#This Row],[REGISTRO NO SEI/2024]]</f>
        <v>0</v>
      </c>
      <c r="W989">
        <f>Tabela3[[#This Row],[2024]]</f>
        <v>0</v>
      </c>
      <c r="X989">
        <f>Tabela3[[#This Row],[REGISTRO NO SEI/2025]]</f>
        <v>0</v>
      </c>
      <c r="Y989">
        <f>Tabela3[[#This Row],[TOTAL CERTIFICADOS EMITIDOS/2025]]</f>
        <v>0</v>
      </c>
      <c r="Z989">
        <f>Tabela3[[#This Row],[1º trim/2025]]</f>
        <v>0</v>
      </c>
      <c r="AA989">
        <f>Tabela3[[#This Row],[2º trim/2025]]</f>
        <v>0</v>
      </c>
      <c r="AB989">
        <f>Tabela3[[#This Row],[3º trim/2025]]</f>
        <v>0</v>
      </c>
      <c r="AC989">
        <f>Tabela3[[#This Row],[4º trim/2025]]</f>
        <v>0</v>
      </c>
    </row>
    <row r="990" spans="1:29" ht="30" x14ac:dyDescent="0.25">
      <c r="A990" s="293">
        <f>Tabela3[[#This Row],[MODALIDADE]]</f>
        <v>0</v>
      </c>
      <c r="B990" s="293">
        <f>Tabela3[[#This Row],[ID DA PLANILHA]]</f>
        <v>990</v>
      </c>
      <c r="C990" s="293">
        <f>Tabela3[[#This Row],[ANO]]</f>
        <v>2024</v>
      </c>
      <c r="D990" s="293" t="str">
        <f>Tabela3[[#This Row],[SEI]]</f>
        <v>0015740-82.2024.8.16.6000</v>
      </c>
      <c r="E990" s="294" t="str">
        <f>Tabela3[[#This Row],[NOME DO Curso]]</f>
        <v>Moderna Teoria do Conflito, Jurisdição, Gerenciamento do Processo e Consensualidade - 2ª Edição</v>
      </c>
      <c r="F990" s="294">
        <f>Tabela3[[#This Row],[NENHUMA CLASSIFICAÇÃO COPILOT]]</f>
        <v>0</v>
      </c>
      <c r="G990" t="str">
        <f>Tabela3[[#This Row],[Capacitação em Direitos Humanos, Gênero, Raça e Etnia; e em Depoimento Especial" - 0148945-13.2024.8.16.6000]]</f>
        <v>COPILOT - cursos de formação inicial e de formação continuada para capacitação magistrados(as) ativos(as), de primeiro e segundo graus de jurisdição</v>
      </c>
      <c r="H990">
        <f>Tabela3[[#This Row],[Justiça Restaurativa - 0148919-15.2024.8.16.6000]]</f>
        <v>0</v>
      </c>
      <c r="I990">
        <f>Tabela3[[#This Row],[Capacitação de Facilitadores 0148959-94.2024.8.16.6000]]</f>
        <v>0</v>
      </c>
      <c r="J990">
        <f>Tabela3[[#This Row],[Acessibilidade e Inclusão - 0148938-21.2024.8.16.6000]]</f>
        <v>0</v>
      </c>
      <c r="K990">
        <f>Tabela3[[#This Row],[Política de Prevenção e Enfrentamento do Assédio Moral, do Assédio Sexual e da Discriminação.0148908-83.2024.8.16.6000]]</f>
        <v>0</v>
      </c>
      <c r="L990">
        <f>Tabela3[[#This Row],[SOCIOAMBIENTAL]]</f>
        <v>0</v>
      </c>
      <c r="M990">
        <f>Tabela3[[#This Row],[SUSTENTABILIDADE
https://portal.tjpr.jus.br/portletforms/frm.do?idFormulario=7430
0017859-16.2024.8.16.6000]]</f>
        <v>0</v>
      </c>
      <c r="N990" t="str">
        <f>Tabela3[[#This Row],[CURSO PARA MAGISTRADOS]]</f>
        <v>SIM</v>
      </c>
      <c r="O990">
        <f>Tabela3[[#This Row],[LIVRO DE REGISTRO]]</f>
        <v>0</v>
      </c>
      <c r="P990">
        <f>Tabela3[[#This Row],[DATA DO ULTIMO REGISTRO]]</f>
        <v>45468</v>
      </c>
      <c r="Q990" t="str">
        <f>Tabela3[[#This Row],[REG DE INSTRUTORES2]]</f>
        <v>714-716/2024</v>
      </c>
      <c r="R990">
        <f>Tabela3[[#This Row],[REGISTRO DE INSTRUTORES NO SEI]]</f>
        <v>0</v>
      </c>
      <c r="S990">
        <f>Tabela3[[#This Row],[2021]]</f>
        <v>0</v>
      </c>
      <c r="T990">
        <f>Tabela3[[#This Row],[2022]]</f>
        <v>0</v>
      </c>
      <c r="U990" t="e">
        <f>Tabela3[[#This Row],[2023]]</f>
        <v>#VALUE!</v>
      </c>
      <c r="V990">
        <f>Tabela3[[#This Row],[REGISTRO NO SEI/2024]]</f>
        <v>0</v>
      </c>
      <c r="W990">
        <f>Tabela3[[#This Row],[2024]]</f>
        <v>0</v>
      </c>
      <c r="X990">
        <f>Tabela3[[#This Row],[REGISTRO NO SEI/2025]]</f>
        <v>0</v>
      </c>
      <c r="Y990">
        <f>Tabela3[[#This Row],[TOTAL CERTIFICADOS EMITIDOS/2025]]</f>
        <v>0</v>
      </c>
      <c r="Z990">
        <f>Tabela3[[#This Row],[1º trim/2025]]</f>
        <v>0</v>
      </c>
      <c r="AA990">
        <f>Tabela3[[#This Row],[2º trim/2025]]</f>
        <v>0</v>
      </c>
      <c r="AB990">
        <f>Tabela3[[#This Row],[3º trim/2025]]</f>
        <v>0</v>
      </c>
      <c r="AC990">
        <f>Tabela3[[#This Row],[4º trim/2025]]</f>
        <v>0</v>
      </c>
    </row>
    <row r="991" spans="1:29" x14ac:dyDescent="0.25">
      <c r="A991" s="293" t="str">
        <f>Tabela3[[#This Row],[MODALIDADE]]</f>
        <v>Evento</v>
      </c>
      <c r="B991" s="293">
        <f>Tabela3[[#This Row],[ID DA PLANILHA]]</f>
        <v>991</v>
      </c>
      <c r="C991" s="293">
        <f>Tabela3[[#This Row],[ANO]]</f>
        <v>2024</v>
      </c>
      <c r="D991" s="293" t="str">
        <f>Tabela3[[#This Row],[SEI]]</f>
        <v>0016294-17.2024.8.16.6000</v>
      </c>
      <c r="E991" s="294" t="str">
        <f>Tabela3[[#This Row],[NOME DO Curso]]</f>
        <v>CNJ - Presente, passado e futuro</v>
      </c>
      <c r="F991" s="294">
        <f>Tabela3[[#This Row],[NENHUMA CLASSIFICAÇÃO COPILOT]]</f>
        <v>0</v>
      </c>
      <c r="G991">
        <f>Tabela3[[#This Row],[Capacitação em Direitos Humanos, Gênero, Raça e Etnia; e em Depoimento Especial" - 0148945-13.2024.8.16.6000]]</f>
        <v>0</v>
      </c>
      <c r="H991">
        <f>Tabela3[[#This Row],[Justiça Restaurativa - 0148919-15.2024.8.16.6000]]</f>
        <v>0</v>
      </c>
      <c r="I991">
        <f>Tabela3[[#This Row],[Capacitação de Facilitadores 0148959-94.2024.8.16.6000]]</f>
        <v>0</v>
      </c>
      <c r="J991">
        <f>Tabela3[[#This Row],[Acessibilidade e Inclusão - 0148938-21.2024.8.16.6000]]</f>
        <v>0</v>
      </c>
      <c r="K991">
        <f>Tabela3[[#This Row],[Política de Prevenção e Enfrentamento do Assédio Moral, do Assédio Sexual e da Discriminação.0148908-83.2024.8.16.6000]]</f>
        <v>0</v>
      </c>
      <c r="L991">
        <f>Tabela3[[#This Row],[SOCIOAMBIENTAL]]</f>
        <v>0</v>
      </c>
      <c r="M991">
        <f>Tabela3[[#This Row],[SUSTENTABILIDADE
https://portal.tjpr.jus.br/portletforms/frm.do?idFormulario=7430
0017859-16.2024.8.16.6000]]</f>
        <v>0</v>
      </c>
      <c r="N991">
        <f>Tabela3[[#This Row],[CURSO PARA MAGISTRADOS]]</f>
        <v>0</v>
      </c>
      <c r="O991">
        <f>Tabela3[[#This Row],[LIVRO DE REGISTRO]]</f>
        <v>0</v>
      </c>
      <c r="P991">
        <f>Tabela3[[#This Row],[DATA DO ULTIMO REGISTRO]]</f>
        <v>0</v>
      </c>
      <c r="Q991">
        <f>Tabela3[[#This Row],[REG DE INSTRUTORES2]]</f>
        <v>0</v>
      </c>
      <c r="R991">
        <f>Tabela3[[#This Row],[REGISTRO DE INSTRUTORES NO SEI]]</f>
        <v>0</v>
      </c>
      <c r="S991">
        <f>Tabela3[[#This Row],[2021]]</f>
        <v>0</v>
      </c>
      <c r="T991">
        <f>Tabela3[[#This Row],[2022]]</f>
        <v>0</v>
      </c>
      <c r="U991" t="e">
        <f>Tabela3[[#This Row],[2023]]</f>
        <v>#VALUE!</v>
      </c>
      <c r="V991">
        <f>Tabela3[[#This Row],[REGISTRO NO SEI/2024]]</f>
        <v>0</v>
      </c>
      <c r="W991">
        <f>Tabela3[[#This Row],[2024]]</f>
        <v>0</v>
      </c>
      <c r="X991">
        <f>Tabela3[[#This Row],[REGISTRO NO SEI/2025]]</f>
        <v>0</v>
      </c>
      <c r="Y991">
        <f>Tabela3[[#This Row],[TOTAL CERTIFICADOS EMITIDOS/2025]]</f>
        <v>0</v>
      </c>
      <c r="Z991">
        <f>Tabela3[[#This Row],[1º trim/2025]]</f>
        <v>0</v>
      </c>
      <c r="AA991">
        <f>Tabela3[[#This Row],[2º trim/2025]]</f>
        <v>0</v>
      </c>
      <c r="AB991">
        <f>Tabela3[[#This Row],[3º trim/2025]]</f>
        <v>0</v>
      </c>
      <c r="AC991">
        <f>Tabela3[[#This Row],[4º trim/2025]]</f>
        <v>0</v>
      </c>
    </row>
    <row r="992" spans="1:29" x14ac:dyDescent="0.25">
      <c r="A992" s="293">
        <f>Tabela3[[#This Row],[MODALIDADE]]</f>
        <v>0</v>
      </c>
      <c r="B992" s="293">
        <f>Tabela3[[#This Row],[ID DA PLANILHA]]</f>
        <v>992</v>
      </c>
      <c r="C992" s="293">
        <f>Tabela3[[#This Row],[ANO]]</f>
        <v>2024</v>
      </c>
      <c r="D992" s="293" t="str">
        <f>Tabela3[[#This Row],[SEI]]</f>
        <v>0016498-61.2024.8.16.6000</v>
      </c>
      <c r="E992" s="294" t="str">
        <f>Tabela3[[#This Row],[NOME DO Curso]]</f>
        <v>Curso Prático de Brigadistas - Palácio do Tribunal de Justiça</v>
      </c>
      <c r="F992" s="294">
        <f>Tabela3[[#This Row],[NENHUMA CLASSIFICAÇÃO COPILOT]]</f>
        <v>0</v>
      </c>
      <c r="G992">
        <f>Tabela3[[#This Row],[Capacitação em Direitos Humanos, Gênero, Raça e Etnia; e em Depoimento Especial" - 0148945-13.2024.8.16.6000]]</f>
        <v>0</v>
      </c>
      <c r="H992">
        <f>Tabela3[[#This Row],[Justiça Restaurativa - 0148919-15.2024.8.16.6000]]</f>
        <v>0</v>
      </c>
      <c r="I992">
        <f>Tabela3[[#This Row],[Capacitação de Facilitadores 0148959-94.2024.8.16.6000]]</f>
        <v>0</v>
      </c>
      <c r="J992">
        <f>Tabela3[[#This Row],[Acessibilidade e Inclusão - 0148938-21.2024.8.16.6000]]</f>
        <v>0</v>
      </c>
      <c r="K992">
        <f>Tabela3[[#This Row],[Política de Prevenção e Enfrentamento do Assédio Moral, do Assédio Sexual e da Discriminação.0148908-83.2024.8.16.6000]]</f>
        <v>0</v>
      </c>
      <c r="L992">
        <f>Tabela3[[#This Row],[SOCIOAMBIENTAL]]</f>
        <v>0</v>
      </c>
      <c r="M992">
        <f>Tabela3[[#This Row],[SUSTENTABILIDADE
https://portal.tjpr.jus.br/portletforms/frm.do?idFormulario=7430
0017859-16.2024.8.16.6000]]</f>
        <v>0</v>
      </c>
      <c r="N992">
        <f>Tabela3[[#This Row],[CURSO PARA MAGISTRADOS]]</f>
        <v>0</v>
      </c>
      <c r="O992">
        <f>Tabela3[[#This Row],[LIVRO DE REGISTRO]]</f>
        <v>0</v>
      </c>
      <c r="P992">
        <f>Tabela3[[#This Row],[DATA DO ULTIMO REGISTRO]]</f>
        <v>45657</v>
      </c>
      <c r="Q992">
        <f>Tabela3[[#This Row],[REG DE INSTRUTORES2]]</f>
        <v>0</v>
      </c>
      <c r="R992">
        <f>Tabela3[[#This Row],[REGISTRO DE INSTRUTORES NO SEI]]</f>
        <v>0</v>
      </c>
      <c r="S992">
        <f>Tabela3[[#This Row],[2021]]</f>
        <v>0</v>
      </c>
      <c r="T992">
        <f>Tabela3[[#This Row],[2022]]</f>
        <v>0</v>
      </c>
      <c r="U992">
        <f>Tabela3[[#This Row],[2023]]</f>
        <v>0</v>
      </c>
      <c r="V992">
        <f>Tabela3[[#This Row],[REGISTRO NO SEI/2024]]</f>
        <v>0</v>
      </c>
      <c r="W992">
        <f>Tabela3[[#This Row],[2024]]</f>
        <v>5</v>
      </c>
      <c r="X992">
        <f>Tabela3[[#This Row],[REGISTRO NO SEI/2025]]</f>
        <v>0</v>
      </c>
      <c r="Y992">
        <f>Tabela3[[#This Row],[TOTAL CERTIFICADOS EMITIDOS/2025]]</f>
        <v>0</v>
      </c>
      <c r="Z992">
        <f>Tabela3[[#This Row],[1º trim/2025]]</f>
        <v>0</v>
      </c>
      <c r="AA992">
        <f>Tabela3[[#This Row],[2º trim/2025]]</f>
        <v>0</v>
      </c>
      <c r="AB992">
        <f>Tabela3[[#This Row],[3º trim/2025]]</f>
        <v>0</v>
      </c>
      <c r="AC992">
        <f>Tabela3[[#This Row],[4º trim/2025]]</f>
        <v>0</v>
      </c>
    </row>
    <row r="993" spans="1:29" x14ac:dyDescent="0.25">
      <c r="A993" s="293">
        <f>Tabela3[[#This Row],[MODALIDADE]]</f>
        <v>0</v>
      </c>
      <c r="B993" s="293">
        <f>Tabela3[[#This Row],[ID DA PLANILHA]]</f>
        <v>993</v>
      </c>
      <c r="C993" s="293">
        <f>Tabela3[[#This Row],[ANO]]</f>
        <v>2024</v>
      </c>
      <c r="D993" s="293" t="str">
        <f>Tabela3[[#This Row],[SEI]]</f>
        <v>0016498-61.2024.8.16.6000</v>
      </c>
      <c r="E993" s="294" t="str">
        <f>Tabela3[[#This Row],[NOME DO Curso]]</f>
        <v>Curso Prático de Brigadistas - Palácio do Tribunal de Justiça - Turma 2</v>
      </c>
      <c r="F993" s="294">
        <f>Tabela3[[#This Row],[NENHUMA CLASSIFICAÇÃO COPILOT]]</f>
        <v>0</v>
      </c>
      <c r="G993">
        <f>Tabela3[[#This Row],[Capacitação em Direitos Humanos, Gênero, Raça e Etnia; e em Depoimento Especial" - 0148945-13.2024.8.16.6000]]</f>
        <v>0</v>
      </c>
      <c r="H993">
        <f>Tabela3[[#This Row],[Justiça Restaurativa - 0148919-15.2024.8.16.6000]]</f>
        <v>0</v>
      </c>
      <c r="I993">
        <f>Tabela3[[#This Row],[Capacitação de Facilitadores 0148959-94.2024.8.16.6000]]</f>
        <v>0</v>
      </c>
      <c r="J993">
        <f>Tabela3[[#This Row],[Acessibilidade e Inclusão - 0148938-21.2024.8.16.6000]]</f>
        <v>0</v>
      </c>
      <c r="K993">
        <f>Tabela3[[#This Row],[Política de Prevenção e Enfrentamento do Assédio Moral, do Assédio Sexual e da Discriminação.0148908-83.2024.8.16.6000]]</f>
        <v>0</v>
      </c>
      <c r="L993">
        <f>Tabela3[[#This Row],[SOCIOAMBIENTAL]]</f>
        <v>0</v>
      </c>
      <c r="M993">
        <f>Tabela3[[#This Row],[SUSTENTABILIDADE
https://portal.tjpr.jus.br/portletforms/frm.do?idFormulario=7430
0017859-16.2024.8.16.6000]]</f>
        <v>0</v>
      </c>
      <c r="N993">
        <f>Tabela3[[#This Row],[CURSO PARA MAGISTRADOS]]</f>
        <v>0</v>
      </c>
      <c r="O993">
        <f>Tabela3[[#This Row],[LIVRO DE REGISTRO]]</f>
        <v>0</v>
      </c>
      <c r="P993">
        <f>Tabela3[[#This Row],[DATA DO ULTIMO REGISTRO]]</f>
        <v>45657</v>
      </c>
      <c r="Q993">
        <f>Tabela3[[#This Row],[REG DE INSTRUTORES2]]</f>
        <v>0</v>
      </c>
      <c r="R993">
        <f>Tabela3[[#This Row],[REGISTRO DE INSTRUTORES NO SEI]]</f>
        <v>0</v>
      </c>
      <c r="S993">
        <f>Tabela3[[#This Row],[2021]]</f>
        <v>0</v>
      </c>
      <c r="T993">
        <f>Tabela3[[#This Row],[2022]]</f>
        <v>0</v>
      </c>
      <c r="U993">
        <f>Tabela3[[#This Row],[2023]]</f>
        <v>0</v>
      </c>
      <c r="V993">
        <f>Tabela3[[#This Row],[REGISTRO NO SEI/2024]]</f>
        <v>0</v>
      </c>
      <c r="W993">
        <f>Tabela3[[#This Row],[2024]]</f>
        <v>6</v>
      </c>
      <c r="X993">
        <f>Tabela3[[#This Row],[REGISTRO NO SEI/2025]]</f>
        <v>0</v>
      </c>
      <c r="Y993">
        <f>Tabela3[[#This Row],[TOTAL CERTIFICADOS EMITIDOS/2025]]</f>
        <v>0</v>
      </c>
      <c r="Z993">
        <f>Tabela3[[#This Row],[1º trim/2025]]</f>
        <v>0</v>
      </c>
      <c r="AA993">
        <f>Tabela3[[#This Row],[2º trim/2025]]</f>
        <v>0</v>
      </c>
      <c r="AB993">
        <f>Tabela3[[#This Row],[3º trim/2025]]</f>
        <v>0</v>
      </c>
      <c r="AC993">
        <f>Tabela3[[#This Row],[4º trim/2025]]</f>
        <v>0</v>
      </c>
    </row>
    <row r="994" spans="1:29" x14ac:dyDescent="0.25">
      <c r="A994" s="293">
        <f>Tabela3[[#This Row],[MODALIDADE]]</f>
        <v>0</v>
      </c>
      <c r="B994" s="293">
        <f>Tabela3[[#This Row],[ID DA PLANILHA]]</f>
        <v>994</v>
      </c>
      <c r="C994" s="293">
        <f>Tabela3[[#This Row],[ANO]]</f>
        <v>2024</v>
      </c>
      <c r="D994" s="293" t="str">
        <f>Tabela3[[#This Row],[SEI]]</f>
        <v>0017600-21.2024.8.16.6000</v>
      </c>
      <c r="E994" s="294" t="str">
        <f>Tabela3[[#This Row],[NOME DO Curso]]</f>
        <v>XV Simpósio Nacional de Direito Constitucional</v>
      </c>
      <c r="F994" s="294">
        <f>Tabela3[[#This Row],[NENHUMA CLASSIFICAÇÃO COPILOT]]</f>
        <v>0</v>
      </c>
      <c r="G994">
        <f>Tabela3[[#This Row],[Capacitação em Direitos Humanos, Gênero, Raça e Etnia; e em Depoimento Especial" - 0148945-13.2024.8.16.6000]]</f>
        <v>0</v>
      </c>
      <c r="H994">
        <f>Tabela3[[#This Row],[Justiça Restaurativa - 0148919-15.2024.8.16.6000]]</f>
        <v>0</v>
      </c>
      <c r="I994">
        <f>Tabela3[[#This Row],[Capacitação de Facilitadores 0148959-94.2024.8.16.6000]]</f>
        <v>0</v>
      </c>
      <c r="J994">
        <f>Tabela3[[#This Row],[Acessibilidade e Inclusão - 0148938-21.2024.8.16.6000]]</f>
        <v>0</v>
      </c>
      <c r="K994">
        <f>Tabela3[[#This Row],[Política de Prevenção e Enfrentamento do Assédio Moral, do Assédio Sexual e da Discriminação.0148908-83.2024.8.16.6000]]</f>
        <v>0</v>
      </c>
      <c r="L994">
        <f>Tabela3[[#This Row],[SOCIOAMBIENTAL]]</f>
        <v>0</v>
      </c>
      <c r="M994">
        <f>Tabela3[[#This Row],[SUSTENTABILIDADE
https://portal.tjpr.jus.br/portletforms/frm.do?idFormulario=7430
0017859-16.2024.8.16.6000]]</f>
        <v>0</v>
      </c>
      <c r="N994">
        <f>Tabela3[[#This Row],[CURSO PARA MAGISTRADOS]]</f>
        <v>0</v>
      </c>
      <c r="O994">
        <f>Tabela3[[#This Row],[LIVRO DE REGISTRO]]</f>
        <v>0</v>
      </c>
      <c r="P994">
        <f>Tabela3[[#This Row],[DATA DO ULTIMO REGISTRO]]</f>
        <v>0</v>
      </c>
      <c r="Q994">
        <f>Tabela3[[#This Row],[REG DE INSTRUTORES2]]</f>
        <v>0</v>
      </c>
      <c r="R994">
        <f>Tabela3[[#This Row],[REGISTRO DE INSTRUTORES NO SEI]]</f>
        <v>0</v>
      </c>
      <c r="S994">
        <f>Tabela3[[#This Row],[2021]]</f>
        <v>0</v>
      </c>
      <c r="T994">
        <f>Tabela3[[#This Row],[2022]]</f>
        <v>0</v>
      </c>
      <c r="U994" t="e">
        <f>Tabela3[[#This Row],[2023]]</f>
        <v>#VALUE!</v>
      </c>
      <c r="V994">
        <f>Tabela3[[#This Row],[REGISTRO NO SEI/2024]]</f>
        <v>0</v>
      </c>
      <c r="W994">
        <f>Tabela3[[#This Row],[2024]]</f>
        <v>0</v>
      </c>
      <c r="X994">
        <f>Tabela3[[#This Row],[REGISTRO NO SEI/2025]]</f>
        <v>0</v>
      </c>
      <c r="Y994">
        <f>Tabela3[[#This Row],[TOTAL CERTIFICADOS EMITIDOS/2025]]</f>
        <v>0</v>
      </c>
      <c r="Z994">
        <f>Tabela3[[#This Row],[1º trim/2025]]</f>
        <v>0</v>
      </c>
      <c r="AA994">
        <f>Tabela3[[#This Row],[2º trim/2025]]</f>
        <v>0</v>
      </c>
      <c r="AB994">
        <f>Tabela3[[#This Row],[3º trim/2025]]</f>
        <v>0</v>
      </c>
      <c r="AC994">
        <f>Tabela3[[#This Row],[4º trim/2025]]</f>
        <v>0</v>
      </c>
    </row>
    <row r="995" spans="1:29" x14ac:dyDescent="0.25">
      <c r="A995" s="293">
        <f>Tabela3[[#This Row],[MODALIDADE]]</f>
        <v>0</v>
      </c>
      <c r="B995" s="293">
        <f>Tabela3[[#This Row],[ID DA PLANILHA]]</f>
        <v>995</v>
      </c>
      <c r="C995" s="293">
        <f>Tabela3[[#This Row],[ANO]]</f>
        <v>2024</v>
      </c>
      <c r="D995" s="293" t="str">
        <f>Tabela3[[#This Row],[SEI]]</f>
        <v>0017735-33.2024.8.16.6000</v>
      </c>
      <c r="E995" s="294" t="str">
        <f>Tabela3[[#This Row],[NOME DO Curso]]</f>
        <v>Laboratorista - Nível intermediário</v>
      </c>
      <c r="F995" s="294">
        <f>Tabela3[[#This Row],[NENHUMA CLASSIFICAÇÃO COPILOT]]</f>
        <v>0</v>
      </c>
      <c r="G995">
        <f>Tabela3[[#This Row],[Capacitação em Direitos Humanos, Gênero, Raça e Etnia; e em Depoimento Especial" - 0148945-13.2024.8.16.6000]]</f>
        <v>0</v>
      </c>
      <c r="H995">
        <f>Tabela3[[#This Row],[Justiça Restaurativa - 0148919-15.2024.8.16.6000]]</f>
        <v>0</v>
      </c>
      <c r="I995">
        <f>Tabela3[[#This Row],[Capacitação de Facilitadores 0148959-94.2024.8.16.6000]]</f>
        <v>0</v>
      </c>
      <c r="J995">
        <f>Tabela3[[#This Row],[Acessibilidade e Inclusão - 0148938-21.2024.8.16.6000]]</f>
        <v>0</v>
      </c>
      <c r="K995">
        <f>Tabela3[[#This Row],[Política de Prevenção e Enfrentamento do Assédio Moral, do Assédio Sexual e da Discriminação.0148908-83.2024.8.16.6000]]</f>
        <v>0</v>
      </c>
      <c r="L995">
        <f>Tabela3[[#This Row],[SOCIOAMBIENTAL]]</f>
        <v>0</v>
      </c>
      <c r="M995">
        <f>Tabela3[[#This Row],[SUSTENTABILIDADE
https://portal.tjpr.jus.br/portletforms/frm.do?idFormulario=7430
0017859-16.2024.8.16.6000]]</f>
        <v>0</v>
      </c>
      <c r="N995">
        <f>Tabela3[[#This Row],[CURSO PARA MAGISTRADOS]]</f>
        <v>0</v>
      </c>
      <c r="O995" t="str">
        <f>Tabela3[[#This Row],[LIVRO DE REGISTRO]]</f>
        <v>2 - IN COMPANY</v>
      </c>
      <c r="P995">
        <f>Tabela3[[#This Row],[DATA DO ULTIMO REGISTRO]]</f>
        <v>45545</v>
      </c>
      <c r="Q995">
        <f>Tabela3[[#This Row],[REG DE INSTRUTORES2]]</f>
        <v>0</v>
      </c>
      <c r="R995">
        <f>Tabela3[[#This Row],[REGISTRO DE INSTRUTORES NO SEI]]</f>
        <v>0</v>
      </c>
      <c r="S995">
        <f>Tabela3[[#This Row],[2021]]</f>
        <v>0</v>
      </c>
      <c r="T995">
        <f>Tabela3[[#This Row],[2022]]</f>
        <v>0</v>
      </c>
      <c r="U995">
        <f>Tabela3[[#This Row],[2023]]</f>
        <v>0</v>
      </c>
      <c r="V995">
        <f>Tabela3[[#This Row],[REGISTRO NO SEI/2024]]</f>
        <v>0</v>
      </c>
      <c r="W995">
        <f>Tabela3[[#This Row],[2024]]</f>
        <v>0</v>
      </c>
      <c r="X995">
        <f>Tabela3[[#This Row],[REGISTRO NO SEI/2025]]</f>
        <v>0</v>
      </c>
      <c r="Y995">
        <f>Tabela3[[#This Row],[TOTAL CERTIFICADOS EMITIDOS/2025]]</f>
        <v>0</v>
      </c>
      <c r="Z995">
        <f>Tabela3[[#This Row],[1º trim/2025]]</f>
        <v>0</v>
      </c>
      <c r="AA995">
        <f>Tabela3[[#This Row],[2º trim/2025]]</f>
        <v>0</v>
      </c>
      <c r="AB995">
        <f>Tabela3[[#This Row],[3º trim/2025]]</f>
        <v>0</v>
      </c>
      <c r="AC995">
        <f>Tabela3[[#This Row],[4º trim/2025]]</f>
        <v>0</v>
      </c>
    </row>
    <row r="996" spans="1:29" ht="30" x14ac:dyDescent="0.25">
      <c r="A996" s="293">
        <f>Tabela3[[#This Row],[MODALIDADE]]</f>
        <v>0</v>
      </c>
      <c r="B996" s="293">
        <f>Tabela3[[#This Row],[ID DA PLANILHA]]</f>
        <v>996</v>
      </c>
      <c r="C996" s="293">
        <f>Tabela3[[#This Row],[ANO]]</f>
        <v>2024</v>
      </c>
      <c r="D996" s="293" t="str">
        <f>Tabela3[[#This Row],[SEI]]</f>
        <v>0019244-96.2024.8.16.6000</v>
      </c>
      <c r="E996" s="294" t="str">
        <f>Tabela3[[#This Row],[NOME DO Curso]]</f>
        <v>Curso de Aperfeiçoamento para Magistradas e Magistrados sobre aspectos práticos da Recuperação Judicial e Falência</v>
      </c>
      <c r="F996" s="294">
        <f>Tabela3[[#This Row],[NENHUMA CLASSIFICAÇÃO COPILOT]]</f>
        <v>0</v>
      </c>
      <c r="G996" t="str">
        <f>Tabela3[[#This Row],[Capacitação em Direitos Humanos, Gênero, Raça e Etnia; e em Depoimento Especial" - 0148945-13.2024.8.16.6000]]</f>
        <v>cursos de formação inicial e de formação continuada para capacitação magistrados(as) ativos(as), de primeiro e segundo graus de jurisdição</v>
      </c>
      <c r="H996">
        <f>Tabela3[[#This Row],[Justiça Restaurativa - 0148919-15.2024.8.16.6000]]</f>
        <v>0</v>
      </c>
      <c r="I996">
        <f>Tabela3[[#This Row],[Capacitação de Facilitadores 0148959-94.2024.8.16.6000]]</f>
        <v>0</v>
      </c>
      <c r="J996">
        <f>Tabela3[[#This Row],[Acessibilidade e Inclusão - 0148938-21.2024.8.16.6000]]</f>
        <v>0</v>
      </c>
      <c r="K996">
        <f>Tabela3[[#This Row],[Política de Prevenção e Enfrentamento do Assédio Moral, do Assédio Sexual e da Discriminação.0148908-83.2024.8.16.6000]]</f>
        <v>0</v>
      </c>
      <c r="L996">
        <f>Tabela3[[#This Row],[SOCIOAMBIENTAL]]</f>
        <v>0</v>
      </c>
      <c r="M996">
        <f>Tabela3[[#This Row],[SUSTENTABILIDADE
https://portal.tjpr.jus.br/portletforms/frm.do?idFormulario=7430
0017859-16.2024.8.16.6000]]</f>
        <v>0</v>
      </c>
      <c r="N996" t="str">
        <f>Tabela3[[#This Row],[CURSO PARA MAGISTRADOS]]</f>
        <v>SIM</v>
      </c>
      <c r="O996">
        <f>Tabela3[[#This Row],[LIVRO DE REGISTRO]]</f>
        <v>0</v>
      </c>
      <c r="P996">
        <f>Tabela3[[#This Row],[DATA DO ULTIMO REGISTRO]]</f>
        <v>45468</v>
      </c>
      <c r="Q996" t="str">
        <f>Tabela3[[#This Row],[REG DE INSTRUTORES2]]</f>
        <v>717-725/2024</v>
      </c>
      <c r="R996">
        <f>Tabela3[[#This Row],[REGISTRO DE INSTRUTORES NO SEI]]</f>
        <v>0</v>
      </c>
      <c r="S996">
        <f>Tabela3[[#This Row],[2021]]</f>
        <v>0</v>
      </c>
      <c r="T996">
        <f>Tabela3[[#This Row],[2022]]</f>
        <v>0</v>
      </c>
      <c r="U996">
        <f>Tabela3[[#This Row],[2023]]</f>
        <v>0</v>
      </c>
      <c r="V996">
        <f>Tabela3[[#This Row],[REGISTRO NO SEI/2024]]</f>
        <v>0</v>
      </c>
      <c r="W996">
        <f>Tabela3[[#This Row],[2024]]</f>
        <v>0</v>
      </c>
      <c r="X996">
        <f>Tabela3[[#This Row],[REGISTRO NO SEI/2025]]</f>
        <v>0</v>
      </c>
      <c r="Y996">
        <f>Tabela3[[#This Row],[TOTAL CERTIFICADOS EMITIDOS/2025]]</f>
        <v>0</v>
      </c>
      <c r="Z996">
        <f>Tabela3[[#This Row],[1º trim/2025]]</f>
        <v>0</v>
      </c>
      <c r="AA996">
        <f>Tabela3[[#This Row],[2º trim/2025]]</f>
        <v>0</v>
      </c>
      <c r="AB996">
        <f>Tabela3[[#This Row],[3º trim/2025]]</f>
        <v>0</v>
      </c>
      <c r="AC996">
        <f>Tabela3[[#This Row],[4º trim/2025]]</f>
        <v>0</v>
      </c>
    </row>
    <row r="997" spans="1:29" x14ac:dyDescent="0.25">
      <c r="A997" s="293">
        <f>Tabela3[[#This Row],[MODALIDADE]]</f>
        <v>0</v>
      </c>
      <c r="B997" s="293">
        <f>Tabela3[[#This Row],[ID DA PLANILHA]]</f>
        <v>997</v>
      </c>
      <c r="C997" s="293">
        <f>Tabela3[[#This Row],[ANO]]</f>
        <v>2024</v>
      </c>
      <c r="D997" s="293" t="str">
        <f>Tabela3[[#This Row],[SEI]]</f>
        <v>0020202-82.2024.8.16.6000</v>
      </c>
      <c r="E997" s="294" t="str">
        <f>Tabela3[[#This Row],[NOME DO Curso]]</f>
        <v>projeto PRECOJ.</v>
      </c>
      <c r="F997" s="294">
        <f>Tabela3[[#This Row],[NENHUMA CLASSIFICAÇÃO COPILOT]]</f>
        <v>0</v>
      </c>
      <c r="G997">
        <f>Tabela3[[#This Row],[Capacitação em Direitos Humanos, Gênero, Raça e Etnia; e em Depoimento Especial" - 0148945-13.2024.8.16.6000]]</f>
        <v>0</v>
      </c>
      <c r="H997">
        <f>Tabela3[[#This Row],[Justiça Restaurativa - 0148919-15.2024.8.16.6000]]</f>
        <v>0</v>
      </c>
      <c r="I997">
        <f>Tabela3[[#This Row],[Capacitação de Facilitadores 0148959-94.2024.8.16.6000]]</f>
        <v>0</v>
      </c>
      <c r="J997">
        <f>Tabela3[[#This Row],[Acessibilidade e Inclusão - 0148938-21.2024.8.16.6000]]</f>
        <v>0</v>
      </c>
      <c r="K997">
        <f>Tabela3[[#This Row],[Política de Prevenção e Enfrentamento do Assédio Moral, do Assédio Sexual e da Discriminação.0148908-83.2024.8.16.6000]]</f>
        <v>0</v>
      </c>
      <c r="L997">
        <f>Tabela3[[#This Row],[SOCIOAMBIENTAL]]</f>
        <v>0</v>
      </c>
      <c r="M997">
        <f>Tabela3[[#This Row],[SUSTENTABILIDADE
https://portal.tjpr.jus.br/portletforms/frm.do?idFormulario=7430
0017859-16.2024.8.16.6000]]</f>
        <v>0</v>
      </c>
      <c r="N997">
        <f>Tabela3[[#This Row],[CURSO PARA MAGISTRADOS]]</f>
        <v>0</v>
      </c>
      <c r="O997">
        <f>Tabela3[[#This Row],[LIVRO DE REGISTRO]]</f>
        <v>0</v>
      </c>
      <c r="P997">
        <f>Tabela3[[#This Row],[DATA DO ULTIMO REGISTRO]]</f>
        <v>0</v>
      </c>
      <c r="Q997">
        <f>Tabela3[[#This Row],[REG DE INSTRUTORES2]]</f>
        <v>0</v>
      </c>
      <c r="R997">
        <f>Tabela3[[#This Row],[REGISTRO DE INSTRUTORES NO SEI]]</f>
        <v>0</v>
      </c>
      <c r="S997">
        <f>Tabela3[[#This Row],[2021]]</f>
        <v>0</v>
      </c>
      <c r="T997">
        <f>Tabela3[[#This Row],[2022]]</f>
        <v>0</v>
      </c>
      <c r="U997">
        <f>Tabela3[[#This Row],[2023]]</f>
        <v>0</v>
      </c>
      <c r="V997">
        <f>Tabela3[[#This Row],[REGISTRO NO SEI/2024]]</f>
        <v>0</v>
      </c>
      <c r="W997">
        <f>Tabela3[[#This Row],[2024]]</f>
        <v>0</v>
      </c>
      <c r="X997">
        <f>Tabela3[[#This Row],[REGISTRO NO SEI/2025]]</f>
        <v>0</v>
      </c>
      <c r="Y997">
        <f>Tabela3[[#This Row],[TOTAL CERTIFICADOS EMITIDOS/2025]]</f>
        <v>0</v>
      </c>
      <c r="Z997">
        <f>Tabela3[[#This Row],[1º trim/2025]]</f>
        <v>0</v>
      </c>
      <c r="AA997">
        <f>Tabela3[[#This Row],[2º trim/2025]]</f>
        <v>0</v>
      </c>
      <c r="AB997">
        <f>Tabela3[[#This Row],[3º trim/2025]]</f>
        <v>0</v>
      </c>
      <c r="AC997">
        <f>Tabela3[[#This Row],[4º trim/2025]]</f>
        <v>0</v>
      </c>
    </row>
    <row r="998" spans="1:29" x14ac:dyDescent="0.25">
      <c r="A998" s="293">
        <f>Tabela3[[#This Row],[MODALIDADE]]</f>
        <v>0</v>
      </c>
      <c r="B998" s="293">
        <f>Tabela3[[#This Row],[ID DA PLANILHA]]</f>
        <v>998</v>
      </c>
      <c r="C998" s="293">
        <f>Tabela3[[#This Row],[ANO]]</f>
        <v>2024</v>
      </c>
      <c r="D998" s="293" t="str">
        <f>Tabela3[[#This Row],[SEI]]</f>
        <v>0020202-82.2024.8.16.6000</v>
      </c>
      <c r="E998" s="294" t="str">
        <f>Tabela3[[#This Row],[NOME DO Curso]]</f>
        <v>projeto PRECOJ.</v>
      </c>
      <c r="F998" s="294">
        <f>Tabela3[[#This Row],[NENHUMA CLASSIFICAÇÃO COPILOT]]</f>
        <v>0</v>
      </c>
      <c r="G998">
        <f>Tabela3[[#This Row],[Capacitação em Direitos Humanos, Gênero, Raça e Etnia; e em Depoimento Especial" - 0148945-13.2024.8.16.6000]]</f>
        <v>0</v>
      </c>
      <c r="H998">
        <f>Tabela3[[#This Row],[Justiça Restaurativa - 0148919-15.2024.8.16.6000]]</f>
        <v>0</v>
      </c>
      <c r="I998">
        <f>Tabela3[[#This Row],[Capacitação de Facilitadores 0148959-94.2024.8.16.6000]]</f>
        <v>0</v>
      </c>
      <c r="J998">
        <f>Tabela3[[#This Row],[Acessibilidade e Inclusão - 0148938-21.2024.8.16.6000]]</f>
        <v>0</v>
      </c>
      <c r="K998">
        <f>Tabela3[[#This Row],[Política de Prevenção e Enfrentamento do Assédio Moral, do Assédio Sexual e da Discriminação.0148908-83.2024.8.16.6000]]</f>
        <v>0</v>
      </c>
      <c r="L998">
        <f>Tabela3[[#This Row],[SOCIOAMBIENTAL]]</f>
        <v>0</v>
      </c>
      <c r="M998">
        <f>Tabela3[[#This Row],[SUSTENTABILIDADE
https://portal.tjpr.jus.br/portletforms/frm.do?idFormulario=7430
0017859-16.2024.8.16.6000]]</f>
        <v>0</v>
      </c>
      <c r="N998">
        <f>Tabela3[[#This Row],[CURSO PARA MAGISTRADOS]]</f>
        <v>0</v>
      </c>
      <c r="O998">
        <f>Tabela3[[#This Row],[LIVRO DE REGISTRO]]</f>
        <v>0</v>
      </c>
      <c r="P998">
        <f>Tabela3[[#This Row],[DATA DO ULTIMO REGISTRO]]</f>
        <v>0</v>
      </c>
      <c r="Q998">
        <f>Tabela3[[#This Row],[REG DE INSTRUTORES2]]</f>
        <v>0</v>
      </c>
      <c r="R998">
        <f>Tabela3[[#This Row],[REGISTRO DE INSTRUTORES NO SEI]]</f>
        <v>0</v>
      </c>
      <c r="S998">
        <f>Tabela3[[#This Row],[2021]]</f>
        <v>0</v>
      </c>
      <c r="T998">
        <f>Tabela3[[#This Row],[2022]]</f>
        <v>0</v>
      </c>
      <c r="U998">
        <f>Tabela3[[#This Row],[2023]]</f>
        <v>0</v>
      </c>
      <c r="V998">
        <f>Tabela3[[#This Row],[REGISTRO NO SEI/2024]]</f>
        <v>0</v>
      </c>
      <c r="W998">
        <f>Tabela3[[#This Row],[2024]]</f>
        <v>0</v>
      </c>
      <c r="X998">
        <f>Tabela3[[#This Row],[REGISTRO NO SEI/2025]]</f>
        <v>0</v>
      </c>
      <c r="Y998">
        <f>Tabela3[[#This Row],[TOTAL CERTIFICADOS EMITIDOS/2025]]</f>
        <v>0</v>
      </c>
      <c r="Z998">
        <f>Tabela3[[#This Row],[1º trim/2025]]</f>
        <v>0</v>
      </c>
      <c r="AA998">
        <f>Tabela3[[#This Row],[2º trim/2025]]</f>
        <v>0</v>
      </c>
      <c r="AB998">
        <f>Tabela3[[#This Row],[3º trim/2025]]</f>
        <v>0</v>
      </c>
      <c r="AC998">
        <f>Tabela3[[#This Row],[4º trim/2025]]</f>
        <v>0</v>
      </c>
    </row>
    <row r="999" spans="1:29" x14ac:dyDescent="0.25">
      <c r="A999" s="293">
        <f>Tabela3[[#This Row],[MODALIDADE]]</f>
        <v>0</v>
      </c>
      <c r="B999" s="293">
        <f>Tabela3[[#This Row],[ID DA PLANILHA]]</f>
        <v>999</v>
      </c>
      <c r="C999" s="293">
        <f>Tabela3[[#This Row],[ANO]]</f>
        <v>2024</v>
      </c>
      <c r="D999" s="293" t="str">
        <f>Tabela3[[#This Row],[SEI]]</f>
        <v>0020202-82.2024.8.16.6000</v>
      </c>
      <c r="E999" s="294" t="str">
        <f>Tabela3[[#This Row],[NOME DO Curso]]</f>
        <v>projeto PRECOJ.</v>
      </c>
      <c r="F999" s="294">
        <f>Tabela3[[#This Row],[NENHUMA CLASSIFICAÇÃO COPILOT]]</f>
        <v>0</v>
      </c>
      <c r="G999">
        <f>Tabela3[[#This Row],[Capacitação em Direitos Humanos, Gênero, Raça e Etnia; e em Depoimento Especial" - 0148945-13.2024.8.16.6000]]</f>
        <v>0</v>
      </c>
      <c r="H999">
        <f>Tabela3[[#This Row],[Justiça Restaurativa - 0148919-15.2024.8.16.6000]]</f>
        <v>0</v>
      </c>
      <c r="I999">
        <f>Tabela3[[#This Row],[Capacitação de Facilitadores 0148959-94.2024.8.16.6000]]</f>
        <v>0</v>
      </c>
      <c r="J999">
        <f>Tabela3[[#This Row],[Acessibilidade e Inclusão - 0148938-21.2024.8.16.6000]]</f>
        <v>0</v>
      </c>
      <c r="K999">
        <f>Tabela3[[#This Row],[Política de Prevenção e Enfrentamento do Assédio Moral, do Assédio Sexual e da Discriminação.0148908-83.2024.8.16.6000]]</f>
        <v>0</v>
      </c>
      <c r="L999">
        <f>Tabela3[[#This Row],[SOCIOAMBIENTAL]]</f>
        <v>0</v>
      </c>
      <c r="M999">
        <f>Tabela3[[#This Row],[SUSTENTABILIDADE
https://portal.tjpr.jus.br/portletforms/frm.do?idFormulario=7430
0017859-16.2024.8.16.6000]]</f>
        <v>0</v>
      </c>
      <c r="N999">
        <f>Tabela3[[#This Row],[CURSO PARA MAGISTRADOS]]</f>
        <v>0</v>
      </c>
      <c r="O999">
        <f>Tabela3[[#This Row],[LIVRO DE REGISTRO]]</f>
        <v>0</v>
      </c>
      <c r="P999">
        <f>Tabela3[[#This Row],[DATA DO ULTIMO REGISTRO]]</f>
        <v>0</v>
      </c>
      <c r="Q999">
        <f>Tabela3[[#This Row],[REG DE INSTRUTORES2]]</f>
        <v>0</v>
      </c>
      <c r="R999">
        <f>Tabela3[[#This Row],[REGISTRO DE INSTRUTORES NO SEI]]</f>
        <v>0</v>
      </c>
      <c r="S999">
        <f>Tabela3[[#This Row],[2021]]</f>
        <v>0</v>
      </c>
      <c r="T999">
        <f>Tabela3[[#This Row],[2022]]</f>
        <v>0</v>
      </c>
      <c r="U999">
        <f>Tabela3[[#This Row],[2023]]</f>
        <v>0</v>
      </c>
      <c r="V999">
        <f>Tabela3[[#This Row],[REGISTRO NO SEI/2024]]</f>
        <v>0</v>
      </c>
      <c r="W999">
        <f>Tabela3[[#This Row],[2024]]</f>
        <v>0</v>
      </c>
      <c r="X999">
        <f>Tabela3[[#This Row],[REGISTRO NO SEI/2025]]</f>
        <v>0</v>
      </c>
      <c r="Y999">
        <f>Tabela3[[#This Row],[TOTAL CERTIFICADOS EMITIDOS/2025]]</f>
        <v>0</v>
      </c>
      <c r="Z999">
        <f>Tabela3[[#This Row],[1º trim/2025]]</f>
        <v>0</v>
      </c>
      <c r="AA999">
        <f>Tabela3[[#This Row],[2º trim/2025]]</f>
        <v>0</v>
      </c>
      <c r="AB999">
        <f>Tabela3[[#This Row],[3º trim/2025]]</f>
        <v>0</v>
      </c>
      <c r="AC999">
        <f>Tabela3[[#This Row],[4º trim/2025]]</f>
        <v>0</v>
      </c>
    </row>
    <row r="1000" spans="1:29" x14ac:dyDescent="0.25">
      <c r="A1000" s="293">
        <f>Tabela3[[#This Row],[MODALIDADE]]</f>
        <v>0</v>
      </c>
      <c r="B1000" s="293">
        <f>Tabela3[[#This Row],[ID DA PLANILHA]]</f>
        <v>1000</v>
      </c>
      <c r="C1000" s="293">
        <f>Tabela3[[#This Row],[ANO]]</f>
        <v>2024</v>
      </c>
      <c r="D1000" s="293" t="str">
        <f>Tabela3[[#This Row],[SEI]]</f>
        <v>0020202-82.2024.8.16.6000</v>
      </c>
      <c r="E1000" s="294" t="str">
        <f>Tabela3[[#This Row],[NOME DO Curso]]</f>
        <v>projeto PRECOJ.</v>
      </c>
      <c r="F1000" s="294">
        <f>Tabela3[[#This Row],[NENHUMA CLASSIFICAÇÃO COPILOT]]</f>
        <v>0</v>
      </c>
      <c r="G1000">
        <f>Tabela3[[#This Row],[Capacitação em Direitos Humanos, Gênero, Raça e Etnia; e em Depoimento Especial" - 0148945-13.2024.8.16.6000]]</f>
        <v>0</v>
      </c>
      <c r="H1000">
        <f>Tabela3[[#This Row],[Justiça Restaurativa - 0148919-15.2024.8.16.6000]]</f>
        <v>0</v>
      </c>
      <c r="I1000">
        <f>Tabela3[[#This Row],[Capacitação de Facilitadores 0148959-94.2024.8.16.6000]]</f>
        <v>0</v>
      </c>
      <c r="J1000">
        <f>Tabela3[[#This Row],[Acessibilidade e Inclusão - 0148938-21.2024.8.16.6000]]</f>
        <v>0</v>
      </c>
      <c r="K1000">
        <f>Tabela3[[#This Row],[Política de Prevenção e Enfrentamento do Assédio Moral, do Assédio Sexual e da Discriminação.0148908-83.2024.8.16.6000]]</f>
        <v>0</v>
      </c>
      <c r="L1000">
        <f>Tabela3[[#This Row],[SOCIOAMBIENTAL]]</f>
        <v>0</v>
      </c>
      <c r="M1000">
        <f>Tabela3[[#This Row],[SUSTENTABILIDADE
https://portal.tjpr.jus.br/portletforms/frm.do?idFormulario=7430
0017859-16.2024.8.16.6000]]</f>
        <v>0</v>
      </c>
      <c r="N1000">
        <f>Tabela3[[#This Row],[CURSO PARA MAGISTRADOS]]</f>
        <v>0</v>
      </c>
      <c r="O1000">
        <f>Tabela3[[#This Row],[LIVRO DE REGISTRO]]</f>
        <v>0</v>
      </c>
      <c r="P1000">
        <f>Tabela3[[#This Row],[DATA DO ULTIMO REGISTRO]]</f>
        <v>0</v>
      </c>
      <c r="Q1000">
        <f>Tabela3[[#This Row],[REG DE INSTRUTORES2]]</f>
        <v>0</v>
      </c>
      <c r="R1000">
        <f>Tabela3[[#This Row],[REGISTRO DE INSTRUTORES NO SEI]]</f>
        <v>0</v>
      </c>
      <c r="S1000">
        <f>Tabela3[[#This Row],[2021]]</f>
        <v>0</v>
      </c>
      <c r="T1000">
        <f>Tabela3[[#This Row],[2022]]</f>
        <v>0</v>
      </c>
      <c r="U1000">
        <f>Tabela3[[#This Row],[2023]]</f>
        <v>0</v>
      </c>
      <c r="V1000">
        <f>Tabela3[[#This Row],[REGISTRO NO SEI/2024]]</f>
        <v>0</v>
      </c>
      <c r="W1000">
        <f>Tabela3[[#This Row],[2024]]</f>
        <v>0</v>
      </c>
      <c r="X1000">
        <f>Tabela3[[#This Row],[REGISTRO NO SEI/2025]]</f>
        <v>0</v>
      </c>
      <c r="Y1000">
        <f>Tabela3[[#This Row],[TOTAL CERTIFICADOS EMITIDOS/2025]]</f>
        <v>0</v>
      </c>
      <c r="Z1000">
        <f>Tabela3[[#This Row],[1º trim/2025]]</f>
        <v>0</v>
      </c>
      <c r="AA1000">
        <f>Tabela3[[#This Row],[2º trim/2025]]</f>
        <v>0</v>
      </c>
      <c r="AB1000">
        <f>Tabela3[[#This Row],[3º trim/2025]]</f>
        <v>0</v>
      </c>
      <c r="AC1000">
        <f>Tabela3[[#This Row],[4º trim/2025]]</f>
        <v>0</v>
      </c>
    </row>
    <row r="1001" spans="1:29" x14ac:dyDescent="0.25">
      <c r="A1001" s="293">
        <f>Tabela3[[#This Row],[MODALIDADE]]</f>
        <v>0</v>
      </c>
      <c r="B1001" s="293">
        <f>Tabela3[[#This Row],[ID DA PLANILHA]]</f>
        <v>1001</v>
      </c>
      <c r="C1001" s="293">
        <f>Tabela3[[#This Row],[ANO]]</f>
        <v>2024</v>
      </c>
      <c r="D1001" s="293" t="str">
        <f>Tabela3[[#This Row],[SEI]]</f>
        <v>0020551-85.2024.8.16.6000</v>
      </c>
      <c r="E1001" s="294" t="str">
        <f>Tabela3[[#This Row],[NOME DO Curso]]</f>
        <v>Reforma Tributária: debates e perspectivas</v>
      </c>
      <c r="F1001" s="294">
        <f>Tabela3[[#This Row],[NENHUMA CLASSIFICAÇÃO COPILOT]]</f>
        <v>0</v>
      </c>
      <c r="G1001">
        <f>Tabela3[[#This Row],[Capacitação em Direitos Humanos, Gênero, Raça e Etnia; e em Depoimento Especial" - 0148945-13.2024.8.16.6000]]</f>
        <v>0</v>
      </c>
      <c r="H1001">
        <f>Tabela3[[#This Row],[Justiça Restaurativa - 0148919-15.2024.8.16.6000]]</f>
        <v>0</v>
      </c>
      <c r="I1001">
        <f>Tabela3[[#This Row],[Capacitação de Facilitadores 0148959-94.2024.8.16.6000]]</f>
        <v>0</v>
      </c>
      <c r="J1001">
        <f>Tabela3[[#This Row],[Acessibilidade e Inclusão - 0148938-21.2024.8.16.6000]]</f>
        <v>0</v>
      </c>
      <c r="K1001">
        <f>Tabela3[[#This Row],[Política de Prevenção e Enfrentamento do Assédio Moral, do Assédio Sexual e da Discriminação.0148908-83.2024.8.16.6000]]</f>
        <v>0</v>
      </c>
      <c r="L1001">
        <f>Tabela3[[#This Row],[SOCIOAMBIENTAL]]</f>
        <v>0</v>
      </c>
      <c r="M1001">
        <f>Tabela3[[#This Row],[SUSTENTABILIDADE
https://portal.tjpr.jus.br/portletforms/frm.do?idFormulario=7430
0017859-16.2024.8.16.6000]]</f>
        <v>0</v>
      </c>
      <c r="N1001">
        <f>Tabela3[[#This Row],[CURSO PARA MAGISTRADOS]]</f>
        <v>0</v>
      </c>
      <c r="O1001">
        <f>Tabela3[[#This Row],[LIVRO DE REGISTRO]]</f>
        <v>0</v>
      </c>
      <c r="P1001">
        <f>Tabela3[[#This Row],[DATA DO ULTIMO REGISTRO]]</f>
        <v>45387</v>
      </c>
      <c r="Q1001" t="str">
        <f>Tabela3[[#This Row],[REG DE INSTRUTORES2]]</f>
        <v>não emitido</v>
      </c>
      <c r="R1001">
        <f>Tabela3[[#This Row],[REGISTRO DE INSTRUTORES NO SEI]]</f>
        <v>0</v>
      </c>
      <c r="S1001">
        <f>Tabela3[[#This Row],[2021]]</f>
        <v>0</v>
      </c>
      <c r="T1001">
        <f>Tabela3[[#This Row],[2022]]</f>
        <v>0</v>
      </c>
      <c r="U1001">
        <f>Tabela3[[#This Row],[2023]]</f>
        <v>0</v>
      </c>
      <c r="V1001">
        <f>Tabela3[[#This Row],[REGISTRO NO SEI/2024]]</f>
        <v>0</v>
      </c>
      <c r="W1001">
        <f>Tabela3[[#This Row],[2024]]</f>
        <v>0</v>
      </c>
      <c r="X1001">
        <f>Tabela3[[#This Row],[REGISTRO NO SEI/2025]]</f>
        <v>0</v>
      </c>
      <c r="Y1001">
        <f>Tabela3[[#This Row],[TOTAL CERTIFICADOS EMITIDOS/2025]]</f>
        <v>0</v>
      </c>
      <c r="Z1001">
        <f>Tabela3[[#This Row],[1º trim/2025]]</f>
        <v>0</v>
      </c>
      <c r="AA1001">
        <f>Tabela3[[#This Row],[2º trim/2025]]</f>
        <v>0</v>
      </c>
      <c r="AB1001">
        <f>Tabela3[[#This Row],[3º trim/2025]]</f>
        <v>0</v>
      </c>
      <c r="AC1001">
        <f>Tabela3[[#This Row],[4º trim/2025]]</f>
        <v>0</v>
      </c>
    </row>
    <row r="1002" spans="1:29" ht="30" x14ac:dyDescent="0.25">
      <c r="A1002" s="293">
        <f>Tabela3[[#This Row],[MODALIDADE]]</f>
        <v>0</v>
      </c>
      <c r="B1002" s="293">
        <f>Tabela3[[#This Row],[ID DA PLANILHA]]</f>
        <v>1002</v>
      </c>
      <c r="C1002" s="293">
        <f>Tabela3[[#This Row],[ANO]]</f>
        <v>2024</v>
      </c>
      <c r="D1002" s="293" t="str">
        <f>Tabela3[[#This Row],[SEI]]</f>
        <v>0023086-84.2024.8.16.6000</v>
      </c>
      <c r="E1002" s="294" t="str">
        <f>Tabela3[[#This Row],[NOME DO Curso]]</f>
        <v>curso "Responsabilidade Civil por Danos Ambientais: Aspectos Teóricos e Perspectiva Jurisprudencial".</v>
      </c>
      <c r="F1002" s="294">
        <f>Tabela3[[#This Row],[NENHUMA CLASSIFICAÇÃO COPILOT]]</f>
        <v>0</v>
      </c>
      <c r="G1002" t="str">
        <f>Tabela3[[#This Row],[Capacitação em Direitos Humanos, Gênero, Raça e Etnia; e em Depoimento Especial" - 0148945-13.2024.8.16.6000]]</f>
        <v>cursos de formação inicial e de formação continuada para capacitação magistrados(as) ativos(as), de primeiro e segundo graus de jurisdição</v>
      </c>
      <c r="H1002">
        <f>Tabela3[[#This Row],[Justiça Restaurativa - 0148919-15.2024.8.16.6000]]</f>
        <v>0</v>
      </c>
      <c r="I1002">
        <f>Tabela3[[#This Row],[Capacitação de Facilitadores 0148959-94.2024.8.16.6000]]</f>
        <v>0</v>
      </c>
      <c r="J1002">
        <f>Tabela3[[#This Row],[Acessibilidade e Inclusão - 0148938-21.2024.8.16.6000]]</f>
        <v>0</v>
      </c>
      <c r="K1002">
        <f>Tabela3[[#This Row],[Política de Prevenção e Enfrentamento do Assédio Moral, do Assédio Sexual e da Discriminação.0148908-83.2024.8.16.6000]]</f>
        <v>0</v>
      </c>
      <c r="L1002">
        <f>Tabela3[[#This Row],[SOCIOAMBIENTAL]]</f>
        <v>0</v>
      </c>
      <c r="M1002" t="str">
        <f>Tabela3[[#This Row],[SUSTENTABILIDADE
https://portal.tjpr.jus.br/portletforms/frm.do?idFormulario=7430
0017859-16.2024.8.16.6000]]</f>
        <v>sustentabilidade</v>
      </c>
      <c r="N1002" t="str">
        <f>Tabela3[[#This Row],[CURSO PARA MAGISTRADOS]]</f>
        <v>SIM</v>
      </c>
      <c r="O1002">
        <f>Tabela3[[#This Row],[LIVRO DE REGISTRO]]</f>
        <v>0</v>
      </c>
      <c r="P1002">
        <f>Tabela3[[#This Row],[DATA DO ULTIMO REGISTRO]]</f>
        <v>45485</v>
      </c>
      <c r="Q1002" t="str">
        <f>Tabela3[[#This Row],[REG DE INSTRUTORES2]]</f>
        <v>773/2024</v>
      </c>
      <c r="R1002">
        <f>Tabela3[[#This Row],[REGISTRO DE INSTRUTORES NO SEI]]</f>
        <v>0</v>
      </c>
      <c r="S1002">
        <f>Tabela3[[#This Row],[2021]]</f>
        <v>0</v>
      </c>
      <c r="T1002">
        <f>Tabela3[[#This Row],[2022]]</f>
        <v>0</v>
      </c>
      <c r="U1002">
        <f>Tabela3[[#This Row],[2023]]</f>
        <v>0</v>
      </c>
      <c r="V1002">
        <f>Tabela3[[#This Row],[REGISTRO NO SEI/2024]]</f>
        <v>0</v>
      </c>
      <c r="W1002">
        <f>Tabela3[[#This Row],[2024]]</f>
        <v>37</v>
      </c>
      <c r="X1002">
        <f>Tabela3[[#This Row],[REGISTRO NO SEI/2025]]</f>
        <v>0</v>
      </c>
      <c r="Y1002">
        <f>Tabela3[[#This Row],[TOTAL CERTIFICADOS EMITIDOS/2025]]</f>
        <v>0</v>
      </c>
      <c r="Z1002">
        <f>Tabela3[[#This Row],[1º trim/2025]]</f>
        <v>0</v>
      </c>
      <c r="AA1002">
        <f>Tabela3[[#This Row],[2º trim/2025]]</f>
        <v>0</v>
      </c>
      <c r="AB1002">
        <f>Tabela3[[#This Row],[3º trim/2025]]</f>
        <v>0</v>
      </c>
      <c r="AC1002">
        <f>Tabela3[[#This Row],[4º trim/2025]]</f>
        <v>0</v>
      </c>
    </row>
    <row r="1003" spans="1:29" x14ac:dyDescent="0.25">
      <c r="A1003" s="293">
        <f>Tabela3[[#This Row],[MODALIDADE]]</f>
        <v>0</v>
      </c>
      <c r="B1003" s="293">
        <f>Tabela3[[#This Row],[ID DA PLANILHA]]</f>
        <v>1003</v>
      </c>
      <c r="C1003" s="293">
        <f>Tabela3[[#This Row],[ANO]]</f>
        <v>2024</v>
      </c>
      <c r="D1003" s="293" t="str">
        <f>Tabela3[[#This Row],[SEI]]</f>
        <v>0023671-39.2024.8.16.6000</v>
      </c>
      <c r="E1003" s="294" t="str">
        <f>Tabela3[[#This Row],[NOME DO Curso]]</f>
        <v>curso de brigada de incêndio da comarca de Pinhão -PR</v>
      </c>
      <c r="F1003" s="294">
        <f>Tabela3[[#This Row],[NENHUMA CLASSIFICAÇÃO COPILOT]]</f>
        <v>0</v>
      </c>
      <c r="G1003">
        <f>Tabela3[[#This Row],[Capacitação em Direitos Humanos, Gênero, Raça e Etnia; e em Depoimento Especial" - 0148945-13.2024.8.16.6000]]</f>
        <v>0</v>
      </c>
      <c r="H1003">
        <f>Tabela3[[#This Row],[Justiça Restaurativa - 0148919-15.2024.8.16.6000]]</f>
        <v>0</v>
      </c>
      <c r="I1003">
        <f>Tabela3[[#This Row],[Capacitação de Facilitadores 0148959-94.2024.8.16.6000]]</f>
        <v>0</v>
      </c>
      <c r="J1003">
        <f>Tabela3[[#This Row],[Acessibilidade e Inclusão - 0148938-21.2024.8.16.6000]]</f>
        <v>0</v>
      </c>
      <c r="K1003">
        <f>Tabela3[[#This Row],[Política de Prevenção e Enfrentamento do Assédio Moral, do Assédio Sexual e da Discriminação.0148908-83.2024.8.16.6000]]</f>
        <v>0</v>
      </c>
      <c r="L1003">
        <f>Tabela3[[#This Row],[SOCIOAMBIENTAL]]</f>
        <v>0</v>
      </c>
      <c r="M1003">
        <f>Tabela3[[#This Row],[SUSTENTABILIDADE
https://portal.tjpr.jus.br/portletforms/frm.do?idFormulario=7430
0017859-16.2024.8.16.6000]]</f>
        <v>0</v>
      </c>
      <c r="N1003">
        <f>Tabela3[[#This Row],[CURSO PARA MAGISTRADOS]]</f>
        <v>0</v>
      </c>
      <c r="O1003">
        <f>Tabela3[[#This Row],[LIVRO DE REGISTRO]]</f>
        <v>0</v>
      </c>
      <c r="P1003">
        <f>Tabela3[[#This Row],[DATA DO ULTIMO REGISTRO]]</f>
        <v>45455</v>
      </c>
      <c r="Q1003">
        <f>Tabela3[[#This Row],[REG DE INSTRUTORES2]]</f>
        <v>0</v>
      </c>
      <c r="R1003">
        <f>Tabela3[[#This Row],[REGISTRO DE INSTRUTORES NO SEI]]</f>
        <v>0</v>
      </c>
      <c r="S1003">
        <f>Tabela3[[#This Row],[2021]]</f>
        <v>0</v>
      </c>
      <c r="T1003">
        <f>Tabela3[[#This Row],[2022]]</f>
        <v>0</v>
      </c>
      <c r="U1003">
        <f>Tabela3[[#This Row],[2023]]</f>
        <v>0</v>
      </c>
      <c r="V1003">
        <f>Tabela3[[#This Row],[REGISTRO NO SEI/2024]]</f>
        <v>0</v>
      </c>
      <c r="W1003">
        <f>Tabela3[[#This Row],[2024]]</f>
        <v>0</v>
      </c>
      <c r="X1003">
        <f>Tabela3[[#This Row],[REGISTRO NO SEI/2025]]</f>
        <v>0</v>
      </c>
      <c r="Y1003">
        <f>Tabela3[[#This Row],[TOTAL CERTIFICADOS EMITIDOS/2025]]</f>
        <v>0</v>
      </c>
      <c r="Z1003">
        <f>Tabela3[[#This Row],[1º trim/2025]]</f>
        <v>0</v>
      </c>
      <c r="AA1003">
        <f>Tabela3[[#This Row],[2º trim/2025]]</f>
        <v>0</v>
      </c>
      <c r="AB1003">
        <f>Tabela3[[#This Row],[3º trim/2025]]</f>
        <v>0</v>
      </c>
      <c r="AC1003">
        <f>Tabela3[[#This Row],[4º trim/2025]]</f>
        <v>0</v>
      </c>
    </row>
    <row r="1004" spans="1:29" ht="30" x14ac:dyDescent="0.25">
      <c r="A1004" s="293">
        <f>Tabela3[[#This Row],[MODALIDADE]]</f>
        <v>0</v>
      </c>
      <c r="B1004" s="293">
        <f>Tabela3[[#This Row],[ID DA PLANILHA]]</f>
        <v>1004</v>
      </c>
      <c r="C1004" s="293">
        <f>Tabela3[[#This Row],[ANO]]</f>
        <v>2024</v>
      </c>
      <c r="D1004" s="293" t="str">
        <f>Tabela3[[#This Row],[SEI]]</f>
        <v>0023952-92.2024.8.16.6000</v>
      </c>
      <c r="E1004" s="294" t="str">
        <f>Tabela3[[#This Row],[NOME DO Curso]]</f>
        <v>Ciclos de discussão e atualização jurídica: competências das Câmaras Cíveis e Criminais do TJPR</v>
      </c>
      <c r="F1004" s="294">
        <f>Tabela3[[#This Row],[NENHUMA CLASSIFICAÇÃO COPILOT]]</f>
        <v>0</v>
      </c>
      <c r="G1004">
        <f>Tabela3[[#This Row],[Capacitação em Direitos Humanos, Gênero, Raça e Etnia; e em Depoimento Especial" - 0148945-13.2024.8.16.6000]]</f>
        <v>0</v>
      </c>
      <c r="H1004">
        <f>Tabela3[[#This Row],[Justiça Restaurativa - 0148919-15.2024.8.16.6000]]</f>
        <v>0</v>
      </c>
      <c r="I1004">
        <f>Tabela3[[#This Row],[Capacitação de Facilitadores 0148959-94.2024.8.16.6000]]</f>
        <v>0</v>
      </c>
      <c r="J1004">
        <f>Tabela3[[#This Row],[Acessibilidade e Inclusão - 0148938-21.2024.8.16.6000]]</f>
        <v>0</v>
      </c>
      <c r="K1004">
        <f>Tabela3[[#This Row],[Política de Prevenção e Enfrentamento do Assédio Moral, do Assédio Sexual e da Discriminação.0148908-83.2024.8.16.6000]]</f>
        <v>0</v>
      </c>
      <c r="L1004">
        <f>Tabela3[[#This Row],[SOCIOAMBIENTAL]]</f>
        <v>0</v>
      </c>
      <c r="M1004">
        <f>Tabela3[[#This Row],[SUSTENTABILIDADE
https://portal.tjpr.jus.br/portletforms/frm.do?idFormulario=7430
0017859-16.2024.8.16.6000]]</f>
        <v>0</v>
      </c>
      <c r="N1004">
        <f>Tabela3[[#This Row],[CURSO PARA MAGISTRADOS]]</f>
        <v>0</v>
      </c>
      <c r="O1004" t="str">
        <f>Tabela3[[#This Row],[LIVRO DE REGISTRO]]</f>
        <v>1 - LISTA GERAL_2020 A ...</v>
      </c>
      <c r="P1004">
        <f>Tabela3[[#This Row],[DATA DO ULTIMO REGISTRO]]</f>
        <v>45387</v>
      </c>
      <c r="Q1004" t="str">
        <f>Tabela3[[#This Row],[REG DE INSTRUTORES2]]</f>
        <v>690-691/2024</v>
      </c>
      <c r="R1004">
        <f>Tabela3[[#This Row],[REGISTRO DE INSTRUTORES NO SEI]]</f>
        <v>0</v>
      </c>
      <c r="S1004">
        <f>Tabela3[[#This Row],[2021]]</f>
        <v>0</v>
      </c>
      <c r="T1004">
        <f>Tabela3[[#This Row],[2022]]</f>
        <v>0</v>
      </c>
      <c r="U1004">
        <f>Tabela3[[#This Row],[2023]]</f>
        <v>0</v>
      </c>
      <c r="V1004">
        <f>Tabela3[[#This Row],[REGISTRO NO SEI/2024]]</f>
        <v>0</v>
      </c>
      <c r="W1004">
        <f>Tabela3[[#This Row],[2024]]</f>
        <v>0</v>
      </c>
      <c r="X1004">
        <f>Tabela3[[#This Row],[REGISTRO NO SEI/2025]]</f>
        <v>0</v>
      </c>
      <c r="Y1004">
        <f>Tabela3[[#This Row],[TOTAL CERTIFICADOS EMITIDOS/2025]]</f>
        <v>0</v>
      </c>
      <c r="Z1004">
        <f>Tabela3[[#This Row],[1º trim/2025]]</f>
        <v>0</v>
      </c>
      <c r="AA1004">
        <f>Tabela3[[#This Row],[2º trim/2025]]</f>
        <v>0</v>
      </c>
      <c r="AB1004">
        <f>Tabela3[[#This Row],[3º trim/2025]]</f>
        <v>0</v>
      </c>
      <c r="AC1004">
        <f>Tabela3[[#This Row],[4º trim/2025]]</f>
        <v>0</v>
      </c>
    </row>
    <row r="1005" spans="1:29" ht="30" x14ac:dyDescent="0.25">
      <c r="A1005" s="293">
        <f>Tabela3[[#This Row],[MODALIDADE]]</f>
        <v>0</v>
      </c>
      <c r="B1005" s="293">
        <f>Tabela3[[#This Row],[ID DA PLANILHA]]</f>
        <v>1005</v>
      </c>
      <c r="C1005" s="293">
        <f>Tabela3[[#This Row],[ANO]]</f>
        <v>2024</v>
      </c>
      <c r="D1005" s="293" t="str">
        <f>Tabela3[[#This Row],[SEI]]</f>
        <v>0024089-74.2024.8.16.6000</v>
      </c>
      <c r="E1005" s="294" t="str">
        <f>Tabela3[[#This Row],[NOME DO Curso]]</f>
        <v>Competências Técnicas do Núcleo de Enfrentamento da Violência Doméstica e Familiar Contra a Mulher (NUVIDA)</v>
      </c>
      <c r="F1005" s="294">
        <f>Tabela3[[#This Row],[NENHUMA CLASSIFICAÇÃO COPILOT]]</f>
        <v>0</v>
      </c>
      <c r="G1005">
        <f>Tabela3[[#This Row],[Capacitação em Direitos Humanos, Gênero, Raça e Etnia; e em Depoimento Especial" - 0148945-13.2024.8.16.6000]]</f>
        <v>0</v>
      </c>
      <c r="H1005">
        <f>Tabela3[[#This Row],[Justiça Restaurativa - 0148919-15.2024.8.16.6000]]</f>
        <v>0</v>
      </c>
      <c r="I1005" t="str">
        <f>Tabela3[[#This Row],[Capacitação de Facilitadores 0148959-94.2024.8.16.6000]]</f>
        <v>VIOLÊNCIA DOMESTICA</v>
      </c>
      <c r="J1005">
        <f>Tabela3[[#This Row],[Acessibilidade e Inclusão - 0148938-21.2024.8.16.6000]]</f>
        <v>0</v>
      </c>
      <c r="K1005">
        <f>Tabela3[[#This Row],[Política de Prevenção e Enfrentamento do Assédio Moral, do Assédio Sexual e da Discriminação.0148908-83.2024.8.16.6000]]</f>
        <v>0</v>
      </c>
      <c r="L1005">
        <f>Tabela3[[#This Row],[SOCIOAMBIENTAL]]</f>
        <v>0</v>
      </c>
      <c r="M1005">
        <f>Tabela3[[#This Row],[SUSTENTABILIDADE
https://portal.tjpr.jus.br/portletforms/frm.do?idFormulario=7430
0017859-16.2024.8.16.6000]]</f>
        <v>0</v>
      </c>
      <c r="N1005">
        <f>Tabela3[[#This Row],[CURSO PARA MAGISTRADOS]]</f>
        <v>0</v>
      </c>
      <c r="O1005">
        <f>Tabela3[[#This Row],[LIVRO DE REGISTRO]]</f>
        <v>0</v>
      </c>
      <c r="P1005">
        <f>Tabela3[[#This Row],[DATA DO ULTIMO REGISTRO]]</f>
        <v>45503</v>
      </c>
      <c r="Q1005" t="str">
        <f>Tabela3[[#This Row],[REG DE INSTRUTORES2]]</f>
        <v>783-789/2024</v>
      </c>
      <c r="R1005">
        <f>Tabela3[[#This Row],[REGISTRO DE INSTRUTORES NO SEI]]</f>
        <v>0</v>
      </c>
      <c r="S1005">
        <f>Tabela3[[#This Row],[2021]]</f>
        <v>0</v>
      </c>
      <c r="T1005">
        <f>Tabela3[[#This Row],[2022]]</f>
        <v>0</v>
      </c>
      <c r="U1005">
        <f>Tabela3[[#This Row],[2023]]</f>
        <v>0</v>
      </c>
      <c r="V1005">
        <f>Tabela3[[#This Row],[REGISTRO NO SEI/2024]]</f>
        <v>0</v>
      </c>
      <c r="W1005">
        <f>Tabela3[[#This Row],[2024]]</f>
        <v>0</v>
      </c>
      <c r="X1005">
        <f>Tabela3[[#This Row],[REGISTRO NO SEI/2025]]</f>
        <v>0</v>
      </c>
      <c r="Y1005">
        <f>Tabela3[[#This Row],[TOTAL CERTIFICADOS EMITIDOS/2025]]</f>
        <v>0</v>
      </c>
      <c r="Z1005">
        <f>Tabela3[[#This Row],[1º trim/2025]]</f>
        <v>0</v>
      </c>
      <c r="AA1005">
        <f>Tabela3[[#This Row],[2º trim/2025]]</f>
        <v>0</v>
      </c>
      <c r="AB1005">
        <f>Tabela3[[#This Row],[3º trim/2025]]</f>
        <v>0</v>
      </c>
      <c r="AC1005">
        <f>Tabela3[[#This Row],[4º trim/2025]]</f>
        <v>0</v>
      </c>
    </row>
    <row r="1006" spans="1:29" ht="30" x14ac:dyDescent="0.25">
      <c r="A1006" s="293">
        <f>Tabela3[[#This Row],[MODALIDADE]]</f>
        <v>0</v>
      </c>
      <c r="B1006" s="293">
        <f>Tabela3[[#This Row],[ID DA PLANILHA]]</f>
        <v>1006</v>
      </c>
      <c r="C1006" s="293">
        <f>Tabela3[[#This Row],[ANO]]</f>
        <v>2024</v>
      </c>
      <c r="D1006" s="293" t="str">
        <f>Tabela3[[#This Row],[SEI]]</f>
        <v>0025207-85.2024.8.16.6000</v>
      </c>
      <c r="E1006" s="294" t="str">
        <f>Tabela3[[#This Row],[NOME DO Curso]]</f>
        <v>Competências Técnicas do Núcleo de Enfrentamento de Execuções Fiscais (NUFIS)</v>
      </c>
      <c r="F1006" s="294">
        <f>Tabela3[[#This Row],[NENHUMA CLASSIFICAÇÃO COPILOT]]</f>
        <v>0</v>
      </c>
      <c r="G1006">
        <f>Tabela3[[#This Row],[Capacitação em Direitos Humanos, Gênero, Raça e Etnia; e em Depoimento Especial" - 0148945-13.2024.8.16.6000]]</f>
        <v>0</v>
      </c>
      <c r="H1006">
        <f>Tabela3[[#This Row],[Justiça Restaurativa - 0148919-15.2024.8.16.6000]]</f>
        <v>0</v>
      </c>
      <c r="I1006">
        <f>Tabela3[[#This Row],[Capacitação de Facilitadores 0148959-94.2024.8.16.6000]]</f>
        <v>0</v>
      </c>
      <c r="J1006">
        <f>Tabela3[[#This Row],[Acessibilidade e Inclusão - 0148938-21.2024.8.16.6000]]</f>
        <v>0</v>
      </c>
      <c r="K1006">
        <f>Tabela3[[#This Row],[Política de Prevenção e Enfrentamento do Assédio Moral, do Assédio Sexual e da Discriminação.0148908-83.2024.8.16.6000]]</f>
        <v>0</v>
      </c>
      <c r="L1006">
        <f>Tabela3[[#This Row],[SOCIOAMBIENTAL]]</f>
        <v>0</v>
      </c>
      <c r="M1006">
        <f>Tabela3[[#This Row],[SUSTENTABILIDADE
https://portal.tjpr.jus.br/portletforms/frm.do?idFormulario=7430
0017859-16.2024.8.16.6000]]</f>
        <v>0</v>
      </c>
      <c r="N1006">
        <f>Tabela3[[#This Row],[CURSO PARA MAGISTRADOS]]</f>
        <v>0</v>
      </c>
      <c r="O1006">
        <f>Tabela3[[#This Row],[LIVRO DE REGISTRO]]</f>
        <v>0</v>
      </c>
      <c r="P1006">
        <f>Tabela3[[#This Row],[DATA DO ULTIMO REGISTRO]]</f>
        <v>45468</v>
      </c>
      <c r="Q1006" t="str">
        <f>Tabela3[[#This Row],[REG DE INSTRUTORES2]]</f>
        <v>726-729/2024</v>
      </c>
      <c r="R1006">
        <f>Tabela3[[#This Row],[REGISTRO DE INSTRUTORES NO SEI]]</f>
        <v>0</v>
      </c>
      <c r="S1006">
        <f>Tabela3[[#This Row],[2021]]</f>
        <v>0</v>
      </c>
      <c r="T1006">
        <f>Tabela3[[#This Row],[2022]]</f>
        <v>0</v>
      </c>
      <c r="U1006">
        <f>Tabela3[[#This Row],[2023]]</f>
        <v>0</v>
      </c>
      <c r="V1006">
        <f>Tabela3[[#This Row],[REGISTRO NO SEI/2024]]</f>
        <v>0</v>
      </c>
      <c r="W1006">
        <f>Tabela3[[#This Row],[2024]]</f>
        <v>0</v>
      </c>
      <c r="X1006">
        <f>Tabela3[[#This Row],[REGISTRO NO SEI/2025]]</f>
        <v>0</v>
      </c>
      <c r="Y1006">
        <f>Tabela3[[#This Row],[TOTAL CERTIFICADOS EMITIDOS/2025]]</f>
        <v>0</v>
      </c>
      <c r="Z1006">
        <f>Tabela3[[#This Row],[1º trim/2025]]</f>
        <v>0</v>
      </c>
      <c r="AA1006">
        <f>Tabela3[[#This Row],[2º trim/2025]]</f>
        <v>0</v>
      </c>
      <c r="AB1006">
        <f>Tabela3[[#This Row],[3º trim/2025]]</f>
        <v>0</v>
      </c>
      <c r="AC1006">
        <f>Tabela3[[#This Row],[4º trim/2025]]</f>
        <v>0</v>
      </c>
    </row>
    <row r="1007" spans="1:29" ht="30" x14ac:dyDescent="0.25">
      <c r="A1007" s="293">
        <f>Tabela3[[#This Row],[MODALIDADE]]</f>
        <v>0</v>
      </c>
      <c r="B1007" s="293">
        <f>Tabela3[[#This Row],[ID DA PLANILHA]]</f>
        <v>1007</v>
      </c>
      <c r="C1007" s="293">
        <f>Tabela3[[#This Row],[ANO]]</f>
        <v>2024</v>
      </c>
      <c r="D1007" s="293" t="str">
        <f>Tabela3[[#This Row],[SEI]]</f>
        <v>0026060-94.2024.8.16.6000</v>
      </c>
      <c r="E1007" s="294" t="str">
        <f>Tabela3[[#This Row],[NOME DO Curso]]</f>
        <v>Curso Formação Prática II em Justiça Restaurativa (práticas circulares conflitivas - turma 2</v>
      </c>
      <c r="F1007" s="294">
        <f>Tabela3[[#This Row],[NENHUMA CLASSIFICAÇÃO COPILOT]]</f>
        <v>0</v>
      </c>
      <c r="G1007">
        <f>Tabela3[[#This Row],[Capacitação em Direitos Humanos, Gênero, Raça e Etnia; e em Depoimento Especial" - 0148945-13.2024.8.16.6000]]</f>
        <v>0</v>
      </c>
      <c r="H1007" t="str">
        <f>Tabela3[[#This Row],[Justiça Restaurativa - 0148919-15.2024.8.16.6000]]</f>
        <v>SIM</v>
      </c>
      <c r="I1007">
        <f>Tabela3[[#This Row],[Capacitação de Facilitadores 0148959-94.2024.8.16.6000]]</f>
        <v>0</v>
      </c>
      <c r="J1007">
        <f>Tabela3[[#This Row],[Acessibilidade e Inclusão - 0148938-21.2024.8.16.6000]]</f>
        <v>0</v>
      </c>
      <c r="K1007">
        <f>Tabela3[[#This Row],[Política de Prevenção e Enfrentamento do Assédio Moral, do Assédio Sexual e da Discriminação.0148908-83.2024.8.16.6000]]</f>
        <v>0</v>
      </c>
      <c r="L1007">
        <f>Tabela3[[#This Row],[SOCIOAMBIENTAL]]</f>
        <v>0</v>
      </c>
      <c r="M1007">
        <f>Tabela3[[#This Row],[SUSTENTABILIDADE
https://portal.tjpr.jus.br/portletforms/frm.do?idFormulario=7430
0017859-16.2024.8.16.6000]]</f>
        <v>0</v>
      </c>
      <c r="N1007">
        <f>Tabela3[[#This Row],[CURSO PARA MAGISTRADOS]]</f>
        <v>0</v>
      </c>
      <c r="O1007" t="str">
        <f>Tabela3[[#This Row],[LIVRO DE REGISTRO]]</f>
        <v>1 - LISTA GERAL_2020 A ...</v>
      </c>
      <c r="P1007">
        <f>Tabela3[[#This Row],[DATA DO ULTIMO REGISTRO]]</f>
        <v>45398</v>
      </c>
      <c r="Q1007" t="str">
        <f>Tabela3[[#This Row],[REG DE INSTRUTORES2]]</f>
        <v>699-700/2024</v>
      </c>
      <c r="R1007">
        <f>Tabela3[[#This Row],[REGISTRO DE INSTRUTORES NO SEI]]</f>
        <v>0</v>
      </c>
      <c r="S1007">
        <f>Tabela3[[#This Row],[2021]]</f>
        <v>0</v>
      </c>
      <c r="T1007">
        <f>Tabela3[[#This Row],[2022]]</f>
        <v>0</v>
      </c>
      <c r="U1007">
        <f>Tabela3[[#This Row],[2023]]</f>
        <v>0</v>
      </c>
      <c r="V1007">
        <f>Tabela3[[#This Row],[REGISTRO NO SEI/2024]]</f>
        <v>0</v>
      </c>
      <c r="W1007">
        <f>Tabela3[[#This Row],[2024]]</f>
        <v>14</v>
      </c>
      <c r="X1007">
        <f>Tabela3[[#This Row],[REGISTRO NO SEI/2025]]</f>
        <v>0</v>
      </c>
      <c r="Y1007">
        <f>Tabela3[[#This Row],[TOTAL CERTIFICADOS EMITIDOS/2025]]</f>
        <v>0</v>
      </c>
      <c r="Z1007">
        <f>Tabela3[[#This Row],[1º trim/2025]]</f>
        <v>0</v>
      </c>
      <c r="AA1007">
        <f>Tabela3[[#This Row],[2º trim/2025]]</f>
        <v>0</v>
      </c>
      <c r="AB1007">
        <f>Tabela3[[#This Row],[3º trim/2025]]</f>
        <v>0</v>
      </c>
      <c r="AC1007">
        <f>Tabela3[[#This Row],[4º trim/2025]]</f>
        <v>0</v>
      </c>
    </row>
    <row r="1008" spans="1:29" x14ac:dyDescent="0.25">
      <c r="A1008" s="293">
        <f>Tabela3[[#This Row],[MODALIDADE]]</f>
        <v>0</v>
      </c>
      <c r="B1008" s="293">
        <f>Tabela3[[#This Row],[ID DA PLANILHA]]</f>
        <v>1008</v>
      </c>
      <c r="C1008" s="293">
        <f>Tabela3[[#This Row],[ANO]]</f>
        <v>2024</v>
      </c>
      <c r="D1008" s="293" t="str">
        <f>Tabela3[[#This Row],[SEI]]</f>
        <v>0026063-49.2024.8.16.6000</v>
      </c>
      <c r="E1008" s="294" t="str">
        <f>Tabela3[[#This Row],[NOME DO Curso]]</f>
        <v>Justiça Restaurativa: Formação Prática I - 13ª edição</v>
      </c>
      <c r="F1008" s="294">
        <f>Tabela3[[#This Row],[NENHUMA CLASSIFICAÇÃO COPILOT]]</f>
        <v>0</v>
      </c>
      <c r="G1008">
        <f>Tabela3[[#This Row],[Capacitação em Direitos Humanos, Gênero, Raça e Etnia; e em Depoimento Especial" - 0148945-13.2024.8.16.6000]]</f>
        <v>0</v>
      </c>
      <c r="H1008" t="str">
        <f>Tabela3[[#This Row],[Justiça Restaurativa - 0148919-15.2024.8.16.6000]]</f>
        <v>SIM</v>
      </c>
      <c r="I1008">
        <f>Tabela3[[#This Row],[Capacitação de Facilitadores 0148959-94.2024.8.16.6000]]</f>
        <v>0</v>
      </c>
      <c r="J1008">
        <f>Tabela3[[#This Row],[Acessibilidade e Inclusão - 0148938-21.2024.8.16.6000]]</f>
        <v>0</v>
      </c>
      <c r="K1008">
        <f>Tabela3[[#This Row],[Política de Prevenção e Enfrentamento do Assédio Moral, do Assédio Sexual e da Discriminação.0148908-83.2024.8.16.6000]]</f>
        <v>0</v>
      </c>
      <c r="L1008">
        <f>Tabela3[[#This Row],[SOCIOAMBIENTAL]]</f>
        <v>0</v>
      </c>
      <c r="M1008">
        <f>Tabela3[[#This Row],[SUSTENTABILIDADE
https://portal.tjpr.jus.br/portletforms/frm.do?idFormulario=7430
0017859-16.2024.8.16.6000]]</f>
        <v>0</v>
      </c>
      <c r="N1008">
        <f>Tabela3[[#This Row],[CURSO PARA MAGISTRADOS]]</f>
        <v>0</v>
      </c>
      <c r="O1008" t="str">
        <f>Tabela3[[#This Row],[LIVRO DE REGISTRO]]</f>
        <v>1 - LISTA GERAL_2020 A ...</v>
      </c>
      <c r="P1008">
        <f>Tabela3[[#This Row],[DATA DO ULTIMO REGISTRO]]</f>
        <v>45398</v>
      </c>
      <c r="Q1008" t="str">
        <f>Tabela3[[#This Row],[REG DE INSTRUTORES2]]</f>
        <v>697-698/2024</v>
      </c>
      <c r="R1008">
        <f>Tabela3[[#This Row],[REGISTRO DE INSTRUTORES NO SEI]]</f>
        <v>0</v>
      </c>
      <c r="S1008">
        <f>Tabela3[[#This Row],[2021]]</f>
        <v>0</v>
      </c>
      <c r="T1008">
        <f>Tabela3[[#This Row],[2022]]</f>
        <v>0</v>
      </c>
      <c r="U1008">
        <f>Tabela3[[#This Row],[2023]]</f>
        <v>0</v>
      </c>
      <c r="V1008">
        <f>Tabela3[[#This Row],[REGISTRO NO SEI/2024]]</f>
        <v>0</v>
      </c>
      <c r="W1008">
        <f>Tabela3[[#This Row],[2024]]</f>
        <v>13</v>
      </c>
      <c r="X1008">
        <f>Tabela3[[#This Row],[REGISTRO NO SEI/2025]]</f>
        <v>0</v>
      </c>
      <c r="Y1008">
        <f>Tabela3[[#This Row],[TOTAL CERTIFICADOS EMITIDOS/2025]]</f>
        <v>0</v>
      </c>
      <c r="Z1008">
        <f>Tabela3[[#This Row],[1º trim/2025]]</f>
        <v>0</v>
      </c>
      <c r="AA1008">
        <f>Tabela3[[#This Row],[2º trim/2025]]</f>
        <v>0</v>
      </c>
      <c r="AB1008">
        <f>Tabela3[[#This Row],[3º trim/2025]]</f>
        <v>0</v>
      </c>
      <c r="AC1008">
        <f>Tabela3[[#This Row],[4º trim/2025]]</f>
        <v>0</v>
      </c>
    </row>
    <row r="1009" spans="1:29" ht="30" x14ac:dyDescent="0.25">
      <c r="A1009" s="293">
        <f>Tabela3[[#This Row],[MODALIDADE]]</f>
        <v>0</v>
      </c>
      <c r="B1009" s="293">
        <f>Tabela3[[#This Row],[ID DA PLANILHA]]</f>
        <v>1009</v>
      </c>
      <c r="C1009" s="293">
        <f>Tabela3[[#This Row],[ANO]]</f>
        <v>2024</v>
      </c>
      <c r="D1009" s="293" t="str">
        <f>Tabela3[[#This Row],[SEI]]</f>
        <v>0026337-13.2024.8.16.6000</v>
      </c>
      <c r="E1009" s="294" t="str">
        <f>Tabela3[[#This Row],[NOME DO Curso]]</f>
        <v>CURSOS DE FORMAÇÃO DE CONCILIADORES E MEDIADORES JUDICIAL (EaD) – etapa teórica</v>
      </c>
      <c r="F1009" s="294">
        <f>Tabela3[[#This Row],[NENHUMA CLASSIFICAÇÃO COPILOT]]</f>
        <v>0</v>
      </c>
      <c r="G1009">
        <f>Tabela3[[#This Row],[Capacitação em Direitos Humanos, Gênero, Raça e Etnia; e em Depoimento Especial" - 0148945-13.2024.8.16.6000]]</f>
        <v>0</v>
      </c>
      <c r="H1009">
        <f>Tabela3[[#This Row],[Justiça Restaurativa - 0148919-15.2024.8.16.6000]]</f>
        <v>0</v>
      </c>
      <c r="I1009">
        <f>Tabela3[[#This Row],[Capacitação de Facilitadores 0148959-94.2024.8.16.6000]]</f>
        <v>0</v>
      </c>
      <c r="J1009">
        <f>Tabela3[[#This Row],[Acessibilidade e Inclusão - 0148938-21.2024.8.16.6000]]</f>
        <v>0</v>
      </c>
      <c r="K1009">
        <f>Tabela3[[#This Row],[Política de Prevenção e Enfrentamento do Assédio Moral, do Assédio Sexual e da Discriminação.0148908-83.2024.8.16.6000]]</f>
        <v>0</v>
      </c>
      <c r="L1009">
        <f>Tabela3[[#This Row],[SOCIOAMBIENTAL]]</f>
        <v>0</v>
      </c>
      <c r="M1009">
        <f>Tabela3[[#This Row],[SUSTENTABILIDADE
https://portal.tjpr.jus.br/portletforms/frm.do?idFormulario=7430
0017859-16.2024.8.16.6000]]</f>
        <v>0</v>
      </c>
      <c r="N1009">
        <f>Tabela3[[#This Row],[CURSO PARA MAGISTRADOS]]</f>
        <v>0</v>
      </c>
      <c r="O1009" t="str">
        <f>Tabela3[[#This Row],[LIVRO DE REGISTRO]]</f>
        <v>3 - CONCILIAJUD</v>
      </c>
      <c r="P1009">
        <f>Tabela3[[#This Row],[DATA DO ULTIMO REGISTRO]]</f>
        <v>0</v>
      </c>
      <c r="Q1009">
        <f>Tabela3[[#This Row],[REG DE INSTRUTORES2]]</f>
        <v>0</v>
      </c>
      <c r="R1009">
        <f>Tabela3[[#This Row],[REGISTRO DE INSTRUTORES NO SEI]]</f>
        <v>0</v>
      </c>
      <c r="S1009">
        <f>Tabela3[[#This Row],[2021]]</f>
        <v>0</v>
      </c>
      <c r="T1009">
        <f>Tabela3[[#This Row],[2022]]</f>
        <v>0</v>
      </c>
      <c r="U1009">
        <f>Tabela3[[#This Row],[2023]]</f>
        <v>0</v>
      </c>
      <c r="V1009">
        <f>Tabela3[[#This Row],[REGISTRO NO SEI/2024]]</f>
        <v>0</v>
      </c>
      <c r="W1009">
        <f>Tabela3[[#This Row],[2024]]</f>
        <v>0</v>
      </c>
      <c r="X1009">
        <f>Tabela3[[#This Row],[REGISTRO NO SEI/2025]]</f>
        <v>0</v>
      </c>
      <c r="Y1009">
        <f>Tabela3[[#This Row],[TOTAL CERTIFICADOS EMITIDOS/2025]]</f>
        <v>0</v>
      </c>
      <c r="Z1009">
        <f>Tabela3[[#This Row],[1º trim/2025]]</f>
        <v>0</v>
      </c>
      <c r="AA1009">
        <f>Tabela3[[#This Row],[2º trim/2025]]</f>
        <v>0</v>
      </c>
      <c r="AB1009">
        <f>Tabela3[[#This Row],[3º trim/2025]]</f>
        <v>0</v>
      </c>
      <c r="AC1009">
        <f>Tabela3[[#This Row],[4º trim/2025]]</f>
        <v>0</v>
      </c>
    </row>
    <row r="1010" spans="1:29" x14ac:dyDescent="0.25">
      <c r="A1010" s="293">
        <f>Tabela3[[#This Row],[MODALIDADE]]</f>
        <v>0</v>
      </c>
      <c r="B1010" s="293">
        <f>Tabela3[[#This Row],[ID DA PLANILHA]]</f>
        <v>1010</v>
      </c>
      <c r="C1010" s="293">
        <f>Tabela3[[#This Row],[ANO]]</f>
        <v>2024</v>
      </c>
      <c r="D1010" s="293" t="str">
        <f>Tabela3[[#This Row],[SEI]]</f>
        <v>0026341-50.2024.8.16.6000</v>
      </c>
      <c r="E1010" s="294" t="str">
        <f>Tabela3[[#This Row],[NOME DO Curso]]</f>
        <v>Conselho Nacional de Justiça – Presente, Passado e Futuro</v>
      </c>
      <c r="F1010" s="294">
        <f>Tabela3[[#This Row],[NENHUMA CLASSIFICAÇÃO COPILOT]]</f>
        <v>0</v>
      </c>
      <c r="G1010" t="str">
        <f>Tabela3[[#This Row],[Capacitação em Direitos Humanos, Gênero, Raça e Etnia; e em Depoimento Especial" - 0148945-13.2024.8.16.6000]]</f>
        <v>cursos de formação inicial e de formação continuada para capacitação magistrados(as) ativos(as), de primeiro e segundo graus de jurisdição</v>
      </c>
      <c r="H1010">
        <f>Tabela3[[#This Row],[Justiça Restaurativa - 0148919-15.2024.8.16.6000]]</f>
        <v>0</v>
      </c>
      <c r="I1010">
        <f>Tabela3[[#This Row],[Capacitação de Facilitadores 0148959-94.2024.8.16.6000]]</f>
        <v>0</v>
      </c>
      <c r="J1010">
        <f>Tabela3[[#This Row],[Acessibilidade e Inclusão - 0148938-21.2024.8.16.6000]]</f>
        <v>0</v>
      </c>
      <c r="K1010">
        <f>Tabela3[[#This Row],[Política de Prevenção e Enfrentamento do Assédio Moral, do Assédio Sexual e da Discriminação.0148908-83.2024.8.16.6000]]</f>
        <v>0</v>
      </c>
      <c r="L1010">
        <f>Tabela3[[#This Row],[SOCIOAMBIENTAL]]</f>
        <v>0</v>
      </c>
      <c r="M1010">
        <f>Tabela3[[#This Row],[SUSTENTABILIDADE
https://portal.tjpr.jus.br/portletforms/frm.do?idFormulario=7430
0017859-16.2024.8.16.6000]]</f>
        <v>0</v>
      </c>
      <c r="N1010" t="str">
        <f>Tabela3[[#This Row],[CURSO PARA MAGISTRADOS]]</f>
        <v>SIM</v>
      </c>
      <c r="O1010">
        <f>Tabela3[[#This Row],[LIVRO DE REGISTRO]]</f>
        <v>0</v>
      </c>
      <c r="P1010">
        <f>Tabela3[[#This Row],[DATA DO ULTIMO REGISTRO]]</f>
        <v>45434</v>
      </c>
      <c r="Q1010">
        <f>Tabela3[[#This Row],[REG DE INSTRUTORES2]]</f>
        <v>0</v>
      </c>
      <c r="R1010">
        <f>Tabela3[[#This Row],[REGISTRO DE INSTRUTORES NO SEI]]</f>
        <v>0</v>
      </c>
      <c r="S1010">
        <f>Tabela3[[#This Row],[2021]]</f>
        <v>0</v>
      </c>
      <c r="T1010">
        <f>Tabela3[[#This Row],[2022]]</f>
        <v>0</v>
      </c>
      <c r="U1010">
        <f>Tabela3[[#This Row],[2023]]</f>
        <v>0</v>
      </c>
      <c r="V1010">
        <f>Tabela3[[#This Row],[REGISTRO NO SEI/2024]]</f>
        <v>0</v>
      </c>
      <c r="W1010">
        <f>Tabela3[[#This Row],[2024]]</f>
        <v>0</v>
      </c>
      <c r="X1010">
        <f>Tabela3[[#This Row],[REGISTRO NO SEI/2025]]</f>
        <v>0</v>
      </c>
      <c r="Y1010">
        <f>Tabela3[[#This Row],[TOTAL CERTIFICADOS EMITIDOS/2025]]</f>
        <v>0</v>
      </c>
      <c r="Z1010">
        <f>Tabela3[[#This Row],[1º trim/2025]]</f>
        <v>0</v>
      </c>
      <c r="AA1010">
        <f>Tabela3[[#This Row],[2º trim/2025]]</f>
        <v>0</v>
      </c>
      <c r="AB1010">
        <f>Tabela3[[#This Row],[3º trim/2025]]</f>
        <v>0</v>
      </c>
      <c r="AC1010">
        <f>Tabela3[[#This Row],[4º trim/2025]]</f>
        <v>0</v>
      </c>
    </row>
    <row r="1011" spans="1:29" ht="45" x14ac:dyDescent="0.25">
      <c r="A1011" s="293">
        <f>Tabela3[[#This Row],[MODALIDADE]]</f>
        <v>0</v>
      </c>
      <c r="B1011" s="293">
        <f>Tabela3[[#This Row],[ID DA PLANILHA]]</f>
        <v>1011</v>
      </c>
      <c r="C1011" s="293">
        <f>Tabela3[[#This Row],[ANO]]</f>
        <v>2024</v>
      </c>
      <c r="D1011" s="293" t="str">
        <f>Tabela3[[#This Row],[SEI]]</f>
        <v>0026527-73.2024.8.16.6000</v>
      </c>
      <c r="E1011" s="294" t="str">
        <f>Tabela3[[#This Row],[NOME DO Curso]]</f>
        <v>curso para capacitação de Gestores de Pessoas do 1º Grau de Jurisdição (Chefes e Supervisores de Secretaria) acerca da gestão por competências, etapa de Oficina presencial realizada em Paranaguá</v>
      </c>
      <c r="F1011" s="294">
        <f>Tabela3[[#This Row],[NENHUMA CLASSIFICAÇÃO COPILOT]]</f>
        <v>0</v>
      </c>
      <c r="G1011">
        <f>Tabela3[[#This Row],[Capacitação em Direitos Humanos, Gênero, Raça e Etnia; e em Depoimento Especial" - 0148945-13.2024.8.16.6000]]</f>
        <v>0</v>
      </c>
      <c r="H1011">
        <f>Tabela3[[#This Row],[Justiça Restaurativa - 0148919-15.2024.8.16.6000]]</f>
        <v>0</v>
      </c>
      <c r="I1011">
        <f>Tabela3[[#This Row],[Capacitação de Facilitadores 0148959-94.2024.8.16.6000]]</f>
        <v>0</v>
      </c>
      <c r="J1011">
        <f>Tabela3[[#This Row],[Acessibilidade e Inclusão - 0148938-21.2024.8.16.6000]]</f>
        <v>0</v>
      </c>
      <c r="K1011">
        <f>Tabela3[[#This Row],[Política de Prevenção e Enfrentamento do Assédio Moral, do Assédio Sexual e da Discriminação.0148908-83.2024.8.16.6000]]</f>
        <v>0</v>
      </c>
      <c r="L1011">
        <f>Tabela3[[#This Row],[SOCIOAMBIENTAL]]</f>
        <v>0</v>
      </c>
      <c r="M1011">
        <f>Tabela3[[#This Row],[SUSTENTABILIDADE
https://portal.tjpr.jus.br/portletforms/frm.do?idFormulario=7430
0017859-16.2024.8.16.6000]]</f>
        <v>0</v>
      </c>
      <c r="N1011">
        <f>Tabela3[[#This Row],[CURSO PARA MAGISTRADOS]]</f>
        <v>0</v>
      </c>
      <c r="O1011">
        <f>Tabela3[[#This Row],[LIVRO DE REGISTRO]]</f>
        <v>0</v>
      </c>
      <c r="P1011">
        <f>Tabela3[[#This Row],[DATA DO ULTIMO REGISTRO]]</f>
        <v>0</v>
      </c>
      <c r="Q1011">
        <f>Tabela3[[#This Row],[REG DE INSTRUTORES2]]</f>
        <v>0</v>
      </c>
      <c r="R1011">
        <f>Tabela3[[#This Row],[REGISTRO DE INSTRUTORES NO SEI]]</f>
        <v>0</v>
      </c>
      <c r="S1011">
        <f>Tabela3[[#This Row],[2021]]</f>
        <v>0</v>
      </c>
      <c r="T1011">
        <f>Tabela3[[#This Row],[2022]]</f>
        <v>0</v>
      </c>
      <c r="U1011">
        <f>Tabela3[[#This Row],[2023]]</f>
        <v>0</v>
      </c>
      <c r="V1011">
        <f>Tabela3[[#This Row],[REGISTRO NO SEI/2024]]</f>
        <v>0</v>
      </c>
      <c r="W1011">
        <f>Tabela3[[#This Row],[2024]]</f>
        <v>0</v>
      </c>
      <c r="X1011">
        <f>Tabela3[[#This Row],[REGISTRO NO SEI/2025]]</f>
        <v>0</v>
      </c>
      <c r="Y1011">
        <f>Tabela3[[#This Row],[TOTAL CERTIFICADOS EMITIDOS/2025]]</f>
        <v>0</v>
      </c>
      <c r="Z1011">
        <f>Tabela3[[#This Row],[1º trim/2025]]</f>
        <v>0</v>
      </c>
      <c r="AA1011">
        <f>Tabela3[[#This Row],[2º trim/2025]]</f>
        <v>0</v>
      </c>
      <c r="AB1011">
        <f>Tabela3[[#This Row],[3º trim/2025]]</f>
        <v>0</v>
      </c>
      <c r="AC1011">
        <f>Tabela3[[#This Row],[4º trim/2025]]</f>
        <v>0</v>
      </c>
    </row>
    <row r="1012" spans="1:29" x14ac:dyDescent="0.25">
      <c r="A1012" s="293">
        <f>Tabela3[[#This Row],[MODALIDADE]]</f>
        <v>0</v>
      </c>
      <c r="B1012" s="293">
        <f>Tabela3[[#This Row],[ID DA PLANILHA]]</f>
        <v>1012</v>
      </c>
      <c r="C1012" s="293">
        <f>Tabela3[[#This Row],[ANO]]</f>
        <v>2024</v>
      </c>
      <c r="D1012" s="293" t="str">
        <f>Tabela3[[#This Row],[SEI]]</f>
        <v>0026626-43.2024.8.16.6000</v>
      </c>
      <c r="E1012" s="294" t="str">
        <f>Tabela3[[#This Row],[NOME DO Curso]]</f>
        <v>Live Março Azul Marinho Mês da Prevenção do Câncer Colorretal</v>
      </c>
      <c r="F1012" s="294">
        <f>Tabela3[[#This Row],[NENHUMA CLASSIFICAÇÃO COPILOT]]</f>
        <v>0</v>
      </c>
      <c r="G1012">
        <f>Tabela3[[#This Row],[Capacitação em Direitos Humanos, Gênero, Raça e Etnia; e em Depoimento Especial" - 0148945-13.2024.8.16.6000]]</f>
        <v>0</v>
      </c>
      <c r="H1012">
        <f>Tabela3[[#This Row],[Justiça Restaurativa - 0148919-15.2024.8.16.6000]]</f>
        <v>0</v>
      </c>
      <c r="I1012">
        <f>Tabela3[[#This Row],[Capacitação de Facilitadores 0148959-94.2024.8.16.6000]]</f>
        <v>0</v>
      </c>
      <c r="J1012">
        <f>Tabela3[[#This Row],[Acessibilidade e Inclusão - 0148938-21.2024.8.16.6000]]</f>
        <v>0</v>
      </c>
      <c r="K1012">
        <f>Tabela3[[#This Row],[Política de Prevenção e Enfrentamento do Assédio Moral, do Assédio Sexual e da Discriminação.0148908-83.2024.8.16.6000]]</f>
        <v>0</v>
      </c>
      <c r="L1012">
        <f>Tabela3[[#This Row],[SOCIOAMBIENTAL]]</f>
        <v>0</v>
      </c>
      <c r="M1012">
        <f>Tabela3[[#This Row],[SUSTENTABILIDADE
https://portal.tjpr.jus.br/portletforms/frm.do?idFormulario=7430
0017859-16.2024.8.16.6000]]</f>
        <v>0</v>
      </c>
      <c r="N1012">
        <f>Tabela3[[#This Row],[CURSO PARA MAGISTRADOS]]</f>
        <v>0</v>
      </c>
      <c r="O1012">
        <f>Tabela3[[#This Row],[LIVRO DE REGISTRO]]</f>
        <v>0</v>
      </c>
      <c r="P1012">
        <f>Tabela3[[#This Row],[DATA DO ULTIMO REGISTRO]]</f>
        <v>45475</v>
      </c>
      <c r="Q1012" t="str">
        <f>Tabela3[[#This Row],[REG DE INSTRUTORES2]]</f>
        <v>743/2024</v>
      </c>
      <c r="R1012">
        <f>Tabela3[[#This Row],[REGISTRO DE INSTRUTORES NO SEI]]</f>
        <v>0</v>
      </c>
      <c r="S1012">
        <f>Tabela3[[#This Row],[2021]]</f>
        <v>0</v>
      </c>
      <c r="T1012">
        <f>Tabela3[[#This Row],[2022]]</f>
        <v>0</v>
      </c>
      <c r="U1012">
        <f>Tabela3[[#This Row],[2023]]</f>
        <v>0</v>
      </c>
      <c r="V1012">
        <f>Tabela3[[#This Row],[REGISTRO NO SEI/2024]]</f>
        <v>0</v>
      </c>
      <c r="W1012">
        <f>Tabela3[[#This Row],[2024]]</f>
        <v>0</v>
      </c>
      <c r="X1012">
        <f>Tabela3[[#This Row],[REGISTRO NO SEI/2025]]</f>
        <v>0</v>
      </c>
      <c r="Y1012">
        <f>Tabela3[[#This Row],[TOTAL CERTIFICADOS EMITIDOS/2025]]</f>
        <v>0</v>
      </c>
      <c r="Z1012">
        <f>Tabela3[[#This Row],[1º trim/2025]]</f>
        <v>0</v>
      </c>
      <c r="AA1012">
        <f>Tabela3[[#This Row],[2º trim/2025]]</f>
        <v>0</v>
      </c>
      <c r="AB1012">
        <f>Tabela3[[#This Row],[3º trim/2025]]</f>
        <v>0</v>
      </c>
      <c r="AC1012">
        <f>Tabela3[[#This Row],[4º trim/2025]]</f>
        <v>0</v>
      </c>
    </row>
    <row r="1013" spans="1:29" ht="30" x14ac:dyDescent="0.25">
      <c r="A1013" s="293">
        <f>Tabela3[[#This Row],[MODALIDADE]]</f>
        <v>0</v>
      </c>
      <c r="B1013" s="293">
        <f>Tabela3[[#This Row],[ID DA PLANILHA]]</f>
        <v>1013</v>
      </c>
      <c r="C1013" s="293">
        <f>Tabela3[[#This Row],[ANO]]</f>
        <v>2024</v>
      </c>
      <c r="D1013" s="293" t="str">
        <f>Tabela3[[#This Row],[SEI]]</f>
        <v>0027138-26.2024.8.16.6000</v>
      </c>
      <c r="E1013" s="294" t="str">
        <f>Tabela3[[#This Row],[NOME DO Curso]]</f>
        <v>Programa de Formação dos Técnicos em Computação da Divisão dos Núcleos Regionais de Informática – DNRI para desenvolvimento de competências.</v>
      </c>
      <c r="F1013" s="294">
        <f>Tabela3[[#This Row],[NENHUMA CLASSIFICAÇÃO COPILOT]]</f>
        <v>0</v>
      </c>
      <c r="G1013">
        <f>Tabela3[[#This Row],[Capacitação em Direitos Humanos, Gênero, Raça e Etnia; e em Depoimento Especial" - 0148945-13.2024.8.16.6000]]</f>
        <v>0</v>
      </c>
      <c r="H1013">
        <f>Tabela3[[#This Row],[Justiça Restaurativa - 0148919-15.2024.8.16.6000]]</f>
        <v>0</v>
      </c>
      <c r="I1013">
        <f>Tabela3[[#This Row],[Capacitação de Facilitadores 0148959-94.2024.8.16.6000]]</f>
        <v>0</v>
      </c>
      <c r="J1013">
        <f>Tabela3[[#This Row],[Acessibilidade e Inclusão - 0148938-21.2024.8.16.6000]]</f>
        <v>0</v>
      </c>
      <c r="K1013">
        <f>Tabela3[[#This Row],[Política de Prevenção e Enfrentamento do Assédio Moral, do Assédio Sexual e da Discriminação.0148908-83.2024.8.16.6000]]</f>
        <v>0</v>
      </c>
      <c r="L1013">
        <f>Tabela3[[#This Row],[SOCIOAMBIENTAL]]</f>
        <v>0</v>
      </c>
      <c r="M1013">
        <f>Tabela3[[#This Row],[SUSTENTABILIDADE
https://portal.tjpr.jus.br/portletforms/frm.do?idFormulario=7430
0017859-16.2024.8.16.6000]]</f>
        <v>0</v>
      </c>
      <c r="N1013">
        <f>Tabela3[[#This Row],[CURSO PARA MAGISTRADOS]]</f>
        <v>0</v>
      </c>
      <c r="O1013">
        <f>Tabela3[[#This Row],[LIVRO DE REGISTRO]]</f>
        <v>0</v>
      </c>
      <c r="P1013">
        <f>Tabela3[[#This Row],[DATA DO ULTIMO REGISTRO]]</f>
        <v>0</v>
      </c>
      <c r="Q1013">
        <f>Tabela3[[#This Row],[REG DE INSTRUTORES2]]</f>
        <v>0</v>
      </c>
      <c r="R1013">
        <f>Tabela3[[#This Row],[REGISTRO DE INSTRUTORES NO SEI]]</f>
        <v>0</v>
      </c>
      <c r="S1013">
        <f>Tabela3[[#This Row],[2021]]</f>
        <v>0</v>
      </c>
      <c r="T1013">
        <f>Tabela3[[#This Row],[2022]]</f>
        <v>0</v>
      </c>
      <c r="U1013">
        <f>Tabela3[[#This Row],[2023]]</f>
        <v>0</v>
      </c>
      <c r="V1013">
        <f>Tabela3[[#This Row],[REGISTRO NO SEI/2024]]</f>
        <v>0</v>
      </c>
      <c r="W1013">
        <f>Tabela3[[#This Row],[2024]]</f>
        <v>0</v>
      </c>
      <c r="X1013">
        <f>Tabela3[[#This Row],[REGISTRO NO SEI/2025]]</f>
        <v>0</v>
      </c>
      <c r="Y1013">
        <f>Tabela3[[#This Row],[TOTAL CERTIFICADOS EMITIDOS/2025]]</f>
        <v>0</v>
      </c>
      <c r="Z1013">
        <f>Tabela3[[#This Row],[1º trim/2025]]</f>
        <v>0</v>
      </c>
      <c r="AA1013">
        <f>Tabela3[[#This Row],[2º trim/2025]]</f>
        <v>0</v>
      </c>
      <c r="AB1013">
        <f>Tabela3[[#This Row],[3º trim/2025]]</f>
        <v>0</v>
      </c>
      <c r="AC1013">
        <f>Tabela3[[#This Row],[4º trim/2025]]</f>
        <v>0</v>
      </c>
    </row>
    <row r="1014" spans="1:29" ht="30" x14ac:dyDescent="0.25">
      <c r="A1014" s="293">
        <f>Tabela3[[#This Row],[MODALIDADE]]</f>
        <v>0</v>
      </c>
      <c r="B1014" s="293">
        <f>Tabela3[[#This Row],[ID DA PLANILHA]]</f>
        <v>1014</v>
      </c>
      <c r="C1014" s="293">
        <f>Tabela3[[#This Row],[ANO]]</f>
        <v>2024</v>
      </c>
      <c r="D1014" s="293" t="str">
        <f>Tabela3[[#This Row],[SEI]]</f>
        <v>0028033-84.2024.8.16.6000</v>
      </c>
      <c r="E1014" s="294" t="str">
        <f>Tabela3[[#This Row],[NOME DO Curso]]</f>
        <v>heteroidentificação/curso "Ações Afirmativas, Comissões de Heteroidentificação e relações sociais no contexto do Judiciário"</v>
      </c>
      <c r="F1014" s="294">
        <f>Tabela3[[#This Row],[NENHUMA CLASSIFICAÇÃO COPILOT]]</f>
        <v>0</v>
      </c>
      <c r="G1014">
        <f>Tabela3[[#This Row],[Capacitação em Direitos Humanos, Gênero, Raça e Etnia; e em Depoimento Especial" - 0148945-13.2024.8.16.6000]]</f>
        <v>0</v>
      </c>
      <c r="H1014">
        <f>Tabela3[[#This Row],[Justiça Restaurativa - 0148919-15.2024.8.16.6000]]</f>
        <v>0</v>
      </c>
      <c r="I1014">
        <f>Tabela3[[#This Row],[Capacitação de Facilitadores 0148959-94.2024.8.16.6000]]</f>
        <v>0</v>
      </c>
      <c r="J1014">
        <f>Tabela3[[#This Row],[Acessibilidade e Inclusão - 0148938-21.2024.8.16.6000]]</f>
        <v>0</v>
      </c>
      <c r="K1014" t="str">
        <f>Tabela3[[#This Row],[Política de Prevenção e Enfrentamento do Assédio Moral, do Assédio Sexual e da Discriminação.0148908-83.2024.8.16.6000]]</f>
        <v>sim</v>
      </c>
      <c r="L1014">
        <f>Tabela3[[#This Row],[SOCIOAMBIENTAL]]</f>
        <v>0</v>
      </c>
      <c r="M1014" t="str">
        <f>Tabela3[[#This Row],[SUSTENTABILIDADE
https://portal.tjpr.jus.br/portletforms/frm.do?idFormulario=7430
0017859-16.2024.8.16.6000]]</f>
        <v>Equidade e diversidade</v>
      </c>
      <c r="N1014">
        <f>Tabela3[[#This Row],[CURSO PARA MAGISTRADOS]]</f>
        <v>0</v>
      </c>
      <c r="O1014" t="str">
        <f>Tabela3[[#This Row],[LIVRO DE REGISTRO]]</f>
        <v>1 - LISTA GERAL_2020 A ...</v>
      </c>
      <c r="P1014">
        <f>Tabela3[[#This Row],[DATA DO ULTIMO REGISTRO]]</f>
        <v>45387</v>
      </c>
      <c r="Q1014" t="str">
        <f>Tabela3[[#This Row],[REG DE INSTRUTORES2]]</f>
        <v>687-689/2024</v>
      </c>
      <c r="R1014">
        <f>Tabela3[[#This Row],[REGISTRO DE INSTRUTORES NO SEI]]</f>
        <v>0</v>
      </c>
      <c r="S1014">
        <f>Tabela3[[#This Row],[2021]]</f>
        <v>0</v>
      </c>
      <c r="T1014">
        <f>Tabela3[[#This Row],[2022]]</f>
        <v>0</v>
      </c>
      <c r="U1014">
        <f>Tabela3[[#This Row],[2023]]</f>
        <v>0</v>
      </c>
      <c r="V1014" t="str">
        <f>Tabela3[[#This Row],[REGISTRO NO SEI/2024]]</f>
        <v>Livro Registro (10273480)</v>
      </c>
      <c r="W1014">
        <f>Tabela3[[#This Row],[2024]]</f>
        <v>12</v>
      </c>
      <c r="X1014">
        <f>Tabela3[[#This Row],[REGISTRO NO SEI/2025]]</f>
        <v>0</v>
      </c>
      <c r="Y1014">
        <f>Tabela3[[#This Row],[TOTAL CERTIFICADOS EMITIDOS/2025]]</f>
        <v>0</v>
      </c>
      <c r="Z1014">
        <f>Tabela3[[#This Row],[1º trim/2025]]</f>
        <v>0</v>
      </c>
      <c r="AA1014">
        <f>Tabela3[[#This Row],[2º trim/2025]]</f>
        <v>0</v>
      </c>
      <c r="AB1014">
        <f>Tabela3[[#This Row],[3º trim/2025]]</f>
        <v>0</v>
      </c>
      <c r="AC1014">
        <f>Tabela3[[#This Row],[4º trim/2025]]</f>
        <v>0</v>
      </c>
    </row>
    <row r="1015" spans="1:29" ht="45" x14ac:dyDescent="0.25">
      <c r="A1015" s="293" t="str">
        <f>Tabela3[[#This Row],[MODALIDADE]]</f>
        <v>evento externo</v>
      </c>
      <c r="B1015" s="293">
        <f>Tabela3[[#This Row],[ID DA PLANILHA]]</f>
        <v>1015</v>
      </c>
      <c r="C1015" s="293">
        <f>Tabela3[[#This Row],[ANO]]</f>
        <v>2024</v>
      </c>
      <c r="D1015" s="293" t="str">
        <f>Tabela3[[#This Row],[SEI]]</f>
        <v>0028039-91.2024.8.16.6000</v>
      </c>
      <c r="E1015" s="294" t="str">
        <f>Tabela3[[#This Row],[NOME DO Curso]]</f>
        <v>19º CONGRESSO BRASILEIRO DE PREGOEIROS, organizado pelo Instituto Negócios Públicos do Brasil Ltda, na modalidade ON-LINE, a ser realizado nas datas de 18 a 21 de março de 2024.</v>
      </c>
      <c r="F1015" s="294">
        <f>Tabela3[[#This Row],[NENHUMA CLASSIFICAÇÃO COPILOT]]</f>
        <v>0</v>
      </c>
      <c r="G1015">
        <f>Tabela3[[#This Row],[Capacitação em Direitos Humanos, Gênero, Raça e Etnia; e em Depoimento Especial" - 0148945-13.2024.8.16.6000]]</f>
        <v>0</v>
      </c>
      <c r="H1015">
        <f>Tabela3[[#This Row],[Justiça Restaurativa - 0148919-15.2024.8.16.6000]]</f>
        <v>0</v>
      </c>
      <c r="I1015">
        <f>Tabela3[[#This Row],[Capacitação de Facilitadores 0148959-94.2024.8.16.6000]]</f>
        <v>0</v>
      </c>
      <c r="J1015">
        <f>Tabela3[[#This Row],[Acessibilidade e Inclusão - 0148938-21.2024.8.16.6000]]</f>
        <v>0</v>
      </c>
      <c r="K1015">
        <f>Tabela3[[#This Row],[Política de Prevenção e Enfrentamento do Assédio Moral, do Assédio Sexual e da Discriminação.0148908-83.2024.8.16.6000]]</f>
        <v>0</v>
      </c>
      <c r="L1015">
        <f>Tabela3[[#This Row],[SOCIOAMBIENTAL]]</f>
        <v>0</v>
      </c>
      <c r="M1015">
        <f>Tabela3[[#This Row],[SUSTENTABILIDADE
https://portal.tjpr.jus.br/portletforms/frm.do?idFormulario=7430
0017859-16.2024.8.16.6000]]</f>
        <v>0</v>
      </c>
      <c r="N1015">
        <f>Tabela3[[#This Row],[CURSO PARA MAGISTRADOS]]</f>
        <v>0</v>
      </c>
      <c r="O1015" t="str">
        <f>Tabela3[[#This Row],[LIVRO DE REGISTRO]]</f>
        <v>2 - IN COMPANY</v>
      </c>
      <c r="P1015">
        <f>Tabela3[[#This Row],[DATA DO ULTIMO REGISTRO]]</f>
        <v>45399</v>
      </c>
      <c r="Q1015">
        <f>Tabela3[[#This Row],[REG DE INSTRUTORES2]]</f>
        <v>0</v>
      </c>
      <c r="R1015">
        <f>Tabela3[[#This Row],[REGISTRO DE INSTRUTORES NO SEI]]</f>
        <v>0</v>
      </c>
      <c r="S1015">
        <f>Tabela3[[#This Row],[2021]]</f>
        <v>0</v>
      </c>
      <c r="T1015">
        <f>Tabela3[[#This Row],[2022]]</f>
        <v>0</v>
      </c>
      <c r="U1015">
        <f>Tabela3[[#This Row],[2023]]</f>
        <v>0</v>
      </c>
      <c r="V1015">
        <f>Tabela3[[#This Row],[REGISTRO NO SEI/2024]]</f>
        <v>0</v>
      </c>
      <c r="W1015">
        <f>Tabela3[[#This Row],[2024]]</f>
        <v>0</v>
      </c>
      <c r="X1015">
        <f>Tabela3[[#This Row],[REGISTRO NO SEI/2025]]</f>
        <v>0</v>
      </c>
      <c r="Y1015">
        <f>Tabela3[[#This Row],[TOTAL CERTIFICADOS EMITIDOS/2025]]</f>
        <v>0</v>
      </c>
      <c r="Z1015">
        <f>Tabela3[[#This Row],[1º trim/2025]]</f>
        <v>0</v>
      </c>
      <c r="AA1015">
        <f>Tabela3[[#This Row],[2º trim/2025]]</f>
        <v>0</v>
      </c>
      <c r="AB1015">
        <f>Tabela3[[#This Row],[3º trim/2025]]</f>
        <v>0</v>
      </c>
      <c r="AC1015">
        <f>Tabela3[[#This Row],[4º trim/2025]]</f>
        <v>0</v>
      </c>
    </row>
    <row r="1016" spans="1:29" ht="30" x14ac:dyDescent="0.25">
      <c r="A1016" s="293">
        <f>Tabela3[[#This Row],[MODALIDADE]]</f>
        <v>0</v>
      </c>
      <c r="B1016" s="293">
        <f>Tabela3[[#This Row],[ID DA PLANILHA]]</f>
        <v>1016</v>
      </c>
      <c r="C1016" s="293">
        <f>Tabela3[[#This Row],[ANO]]</f>
        <v>2024</v>
      </c>
      <c r="D1016" s="293" t="str">
        <f>Tabela3[[#This Row],[SEI]]</f>
        <v>0028449-52.2024.8.16.6000</v>
      </c>
      <c r="E1016" s="294" t="str">
        <f>Tabela3[[#This Row],[NOME DO Curso]]</f>
        <v>Curso de Aperfeiçoamento para Magistradas e Magistrados "Gestão e Produtividade no 1º grau de jurisdição: Projudi e outras ferramentas".</v>
      </c>
      <c r="F1016" s="294">
        <f>Tabela3[[#This Row],[NENHUMA CLASSIFICAÇÃO COPILOT]]</f>
        <v>0</v>
      </c>
      <c r="G1016">
        <f>Tabela3[[#This Row],[Capacitação em Direitos Humanos, Gênero, Raça e Etnia; e em Depoimento Especial" - 0148945-13.2024.8.16.6000]]</f>
        <v>0</v>
      </c>
      <c r="H1016">
        <f>Tabela3[[#This Row],[Justiça Restaurativa - 0148919-15.2024.8.16.6000]]</f>
        <v>0</v>
      </c>
      <c r="I1016">
        <f>Tabela3[[#This Row],[Capacitação de Facilitadores 0148959-94.2024.8.16.6000]]</f>
        <v>0</v>
      </c>
      <c r="J1016">
        <f>Tabela3[[#This Row],[Acessibilidade e Inclusão - 0148938-21.2024.8.16.6000]]</f>
        <v>0</v>
      </c>
      <c r="K1016">
        <f>Tabela3[[#This Row],[Política de Prevenção e Enfrentamento do Assédio Moral, do Assédio Sexual e da Discriminação.0148908-83.2024.8.16.6000]]</f>
        <v>0</v>
      </c>
      <c r="L1016">
        <f>Tabela3[[#This Row],[SOCIOAMBIENTAL]]</f>
        <v>0</v>
      </c>
      <c r="M1016">
        <f>Tabela3[[#This Row],[SUSTENTABILIDADE
https://portal.tjpr.jus.br/portletforms/frm.do?idFormulario=7430
0017859-16.2024.8.16.6000]]</f>
        <v>0</v>
      </c>
      <c r="N1016">
        <f>Tabela3[[#This Row],[CURSO PARA MAGISTRADOS]]</f>
        <v>0</v>
      </c>
      <c r="O1016">
        <f>Tabela3[[#This Row],[LIVRO DE REGISTRO]]</f>
        <v>0</v>
      </c>
      <c r="P1016">
        <f>Tabela3[[#This Row],[DATA DO ULTIMO REGISTRO]]</f>
        <v>45448</v>
      </c>
      <c r="Q1016" t="str">
        <f>Tabela3[[#This Row],[REG DE INSTRUTORES2]]</f>
        <v>703-713/2024</v>
      </c>
      <c r="R1016">
        <f>Tabela3[[#This Row],[REGISTRO DE INSTRUTORES NO SEI]]</f>
        <v>0</v>
      </c>
      <c r="S1016">
        <f>Tabela3[[#This Row],[2021]]</f>
        <v>0</v>
      </c>
      <c r="T1016">
        <f>Tabela3[[#This Row],[2022]]</f>
        <v>0</v>
      </c>
      <c r="U1016">
        <f>Tabela3[[#This Row],[2023]]</f>
        <v>0</v>
      </c>
      <c r="V1016">
        <f>Tabela3[[#This Row],[REGISTRO NO SEI/2024]]</f>
        <v>0</v>
      </c>
      <c r="W1016">
        <f>Tabela3[[#This Row],[2024]]</f>
        <v>0</v>
      </c>
      <c r="X1016">
        <f>Tabela3[[#This Row],[REGISTRO NO SEI/2025]]</f>
        <v>0</v>
      </c>
      <c r="Y1016">
        <f>Tabela3[[#This Row],[TOTAL CERTIFICADOS EMITIDOS/2025]]</f>
        <v>0</v>
      </c>
      <c r="Z1016">
        <f>Tabela3[[#This Row],[1º trim/2025]]</f>
        <v>0</v>
      </c>
      <c r="AA1016">
        <f>Tabela3[[#This Row],[2º trim/2025]]</f>
        <v>0</v>
      </c>
      <c r="AB1016">
        <f>Tabela3[[#This Row],[3º trim/2025]]</f>
        <v>0</v>
      </c>
      <c r="AC1016">
        <f>Tabela3[[#This Row],[4º trim/2025]]</f>
        <v>0</v>
      </c>
    </row>
    <row r="1017" spans="1:29" x14ac:dyDescent="0.25">
      <c r="A1017" s="293">
        <f>Tabela3[[#This Row],[MODALIDADE]]</f>
        <v>0</v>
      </c>
      <c r="B1017" s="293">
        <f>Tabela3[[#This Row],[ID DA PLANILHA]]</f>
        <v>1017</v>
      </c>
      <c r="C1017" s="293">
        <f>Tabela3[[#This Row],[ANO]]</f>
        <v>2024</v>
      </c>
      <c r="D1017" s="293" t="str">
        <f>Tabela3[[#This Row],[SEI]]</f>
        <v>0030327-12.2024.8.16.6000</v>
      </c>
      <c r="E1017" s="294" t="str">
        <f>Tabela3[[#This Row],[NOME DO Curso]]</f>
        <v>VI Semana da Adoção</v>
      </c>
      <c r="F1017" s="294">
        <f>Tabela3[[#This Row],[NENHUMA CLASSIFICAÇÃO COPILOT]]</f>
        <v>0</v>
      </c>
      <c r="G1017">
        <f>Tabela3[[#This Row],[Capacitação em Direitos Humanos, Gênero, Raça e Etnia; e em Depoimento Especial" - 0148945-13.2024.8.16.6000]]</f>
        <v>0</v>
      </c>
      <c r="H1017">
        <f>Tabela3[[#This Row],[Justiça Restaurativa - 0148919-15.2024.8.16.6000]]</f>
        <v>0</v>
      </c>
      <c r="I1017">
        <f>Tabela3[[#This Row],[Capacitação de Facilitadores 0148959-94.2024.8.16.6000]]</f>
        <v>0</v>
      </c>
      <c r="J1017">
        <f>Tabela3[[#This Row],[Acessibilidade e Inclusão - 0148938-21.2024.8.16.6000]]</f>
        <v>0</v>
      </c>
      <c r="K1017">
        <f>Tabela3[[#This Row],[Política de Prevenção e Enfrentamento do Assédio Moral, do Assédio Sexual e da Discriminação.0148908-83.2024.8.16.6000]]</f>
        <v>0</v>
      </c>
      <c r="L1017">
        <f>Tabela3[[#This Row],[SOCIOAMBIENTAL]]</f>
        <v>0</v>
      </c>
      <c r="M1017">
        <f>Tabela3[[#This Row],[SUSTENTABILIDADE
https://portal.tjpr.jus.br/portletforms/frm.do?idFormulario=7430
0017859-16.2024.8.16.6000]]</f>
        <v>0</v>
      </c>
      <c r="N1017">
        <f>Tabela3[[#This Row],[CURSO PARA MAGISTRADOS]]</f>
        <v>0</v>
      </c>
      <c r="O1017">
        <f>Tabela3[[#This Row],[LIVRO DE REGISTRO]]</f>
        <v>0</v>
      </c>
      <c r="P1017">
        <f>Tabela3[[#This Row],[DATA DO ULTIMO REGISTRO]]</f>
        <v>0</v>
      </c>
      <c r="Q1017">
        <f>Tabela3[[#This Row],[REG DE INSTRUTORES2]]</f>
        <v>0</v>
      </c>
      <c r="R1017">
        <f>Tabela3[[#This Row],[REGISTRO DE INSTRUTORES NO SEI]]</f>
        <v>0</v>
      </c>
      <c r="S1017">
        <f>Tabela3[[#This Row],[2021]]</f>
        <v>0</v>
      </c>
      <c r="T1017">
        <f>Tabela3[[#This Row],[2022]]</f>
        <v>0</v>
      </c>
      <c r="U1017">
        <f>Tabela3[[#This Row],[2023]]</f>
        <v>0</v>
      </c>
      <c r="V1017">
        <f>Tabela3[[#This Row],[REGISTRO NO SEI/2024]]</f>
        <v>0</v>
      </c>
      <c r="W1017">
        <f>Tabela3[[#This Row],[2024]]</f>
        <v>0</v>
      </c>
      <c r="X1017">
        <f>Tabela3[[#This Row],[REGISTRO NO SEI/2025]]</f>
        <v>0</v>
      </c>
      <c r="Y1017">
        <f>Tabela3[[#This Row],[TOTAL CERTIFICADOS EMITIDOS/2025]]</f>
        <v>0</v>
      </c>
      <c r="Z1017">
        <f>Tabela3[[#This Row],[1º trim/2025]]</f>
        <v>0</v>
      </c>
      <c r="AA1017">
        <f>Tabela3[[#This Row],[2º trim/2025]]</f>
        <v>0</v>
      </c>
      <c r="AB1017">
        <f>Tabela3[[#This Row],[3º trim/2025]]</f>
        <v>0</v>
      </c>
      <c r="AC1017">
        <f>Tabela3[[#This Row],[4º trim/2025]]</f>
        <v>0</v>
      </c>
    </row>
    <row r="1018" spans="1:29" x14ac:dyDescent="0.25">
      <c r="A1018" s="293">
        <f>Tabela3[[#This Row],[MODALIDADE]]</f>
        <v>0</v>
      </c>
      <c r="B1018" s="293">
        <f>Tabela3[[#This Row],[ID DA PLANILHA]]</f>
        <v>1018</v>
      </c>
      <c r="C1018" s="293">
        <f>Tabela3[[#This Row],[ANO]]</f>
        <v>2024</v>
      </c>
      <c r="D1018" s="293" t="str">
        <f>Tabela3[[#This Row],[SEI]]</f>
        <v>0031013-04.2024.8.16.6000</v>
      </c>
      <c r="E1018" s="294" t="str">
        <f>Tabela3[[#This Row],[NOME DO Curso]]</f>
        <v>curso de brigada de incêndio da comarca de Maringá -PR</v>
      </c>
      <c r="F1018" s="294">
        <f>Tabela3[[#This Row],[NENHUMA CLASSIFICAÇÃO COPILOT]]</f>
        <v>0</v>
      </c>
      <c r="G1018">
        <f>Tabela3[[#This Row],[Capacitação em Direitos Humanos, Gênero, Raça e Etnia; e em Depoimento Especial" - 0148945-13.2024.8.16.6000]]</f>
        <v>0</v>
      </c>
      <c r="H1018">
        <f>Tabela3[[#This Row],[Justiça Restaurativa - 0148919-15.2024.8.16.6000]]</f>
        <v>0</v>
      </c>
      <c r="I1018">
        <f>Tabela3[[#This Row],[Capacitação de Facilitadores 0148959-94.2024.8.16.6000]]</f>
        <v>0</v>
      </c>
      <c r="J1018">
        <f>Tabela3[[#This Row],[Acessibilidade e Inclusão - 0148938-21.2024.8.16.6000]]</f>
        <v>0</v>
      </c>
      <c r="K1018">
        <f>Tabela3[[#This Row],[Política de Prevenção e Enfrentamento do Assédio Moral, do Assédio Sexual e da Discriminação.0148908-83.2024.8.16.6000]]</f>
        <v>0</v>
      </c>
      <c r="L1018">
        <f>Tabela3[[#This Row],[SOCIOAMBIENTAL]]</f>
        <v>0</v>
      </c>
      <c r="M1018">
        <f>Tabela3[[#This Row],[SUSTENTABILIDADE
https://portal.tjpr.jus.br/portletforms/frm.do?idFormulario=7430
0017859-16.2024.8.16.6000]]</f>
        <v>0</v>
      </c>
      <c r="N1018">
        <f>Tabela3[[#This Row],[CURSO PARA MAGISTRADOS]]</f>
        <v>0</v>
      </c>
      <c r="O1018">
        <f>Tabela3[[#This Row],[LIVRO DE REGISTRO]]</f>
        <v>0</v>
      </c>
      <c r="P1018">
        <f>Tabela3[[#This Row],[DATA DO ULTIMO REGISTRO]]</f>
        <v>45455</v>
      </c>
      <c r="Q1018">
        <f>Tabela3[[#This Row],[REG DE INSTRUTORES2]]</f>
        <v>0</v>
      </c>
      <c r="R1018">
        <f>Tabela3[[#This Row],[REGISTRO DE INSTRUTORES NO SEI]]</f>
        <v>0</v>
      </c>
      <c r="S1018">
        <f>Tabela3[[#This Row],[2021]]</f>
        <v>0</v>
      </c>
      <c r="T1018">
        <f>Tabela3[[#This Row],[2022]]</f>
        <v>0</v>
      </c>
      <c r="U1018">
        <f>Tabela3[[#This Row],[2023]]</f>
        <v>0</v>
      </c>
      <c r="V1018">
        <f>Tabela3[[#This Row],[REGISTRO NO SEI/2024]]</f>
        <v>0</v>
      </c>
      <c r="W1018">
        <f>Tabela3[[#This Row],[2024]]</f>
        <v>0</v>
      </c>
      <c r="X1018">
        <f>Tabela3[[#This Row],[REGISTRO NO SEI/2025]]</f>
        <v>0</v>
      </c>
      <c r="Y1018">
        <f>Tabela3[[#This Row],[TOTAL CERTIFICADOS EMITIDOS/2025]]</f>
        <v>0</v>
      </c>
      <c r="Z1018">
        <f>Tabela3[[#This Row],[1º trim/2025]]</f>
        <v>0</v>
      </c>
      <c r="AA1018">
        <f>Tabela3[[#This Row],[2º trim/2025]]</f>
        <v>0</v>
      </c>
      <c r="AB1018">
        <f>Tabela3[[#This Row],[3º trim/2025]]</f>
        <v>0</v>
      </c>
      <c r="AC1018">
        <f>Tabela3[[#This Row],[4º trim/2025]]</f>
        <v>0</v>
      </c>
    </row>
    <row r="1019" spans="1:29" x14ac:dyDescent="0.25">
      <c r="A1019" s="293">
        <f>Tabela3[[#This Row],[MODALIDADE]]</f>
        <v>0</v>
      </c>
      <c r="B1019" s="293">
        <f>Tabela3[[#This Row],[ID DA PLANILHA]]</f>
        <v>1019</v>
      </c>
      <c r="C1019" s="293">
        <f>Tabela3[[#This Row],[ANO]]</f>
        <v>2024</v>
      </c>
      <c r="D1019" s="293" t="str">
        <f>Tabela3[[#This Row],[SEI]]</f>
        <v>0031013-04.2024.8.16.6000</v>
      </c>
      <c r="E1019" s="294" t="str">
        <f>Tabela3[[#This Row],[NOME DO Curso]]</f>
        <v>curso de brigada de incêndio da comarca de Maringá -PR</v>
      </c>
      <c r="F1019" s="294">
        <f>Tabela3[[#This Row],[NENHUMA CLASSIFICAÇÃO COPILOT]]</f>
        <v>0</v>
      </c>
      <c r="G1019">
        <f>Tabela3[[#This Row],[Capacitação em Direitos Humanos, Gênero, Raça e Etnia; e em Depoimento Especial" - 0148945-13.2024.8.16.6000]]</f>
        <v>0</v>
      </c>
      <c r="H1019">
        <f>Tabela3[[#This Row],[Justiça Restaurativa - 0148919-15.2024.8.16.6000]]</f>
        <v>0</v>
      </c>
      <c r="I1019">
        <f>Tabela3[[#This Row],[Capacitação de Facilitadores 0148959-94.2024.8.16.6000]]</f>
        <v>0</v>
      </c>
      <c r="J1019">
        <f>Tabela3[[#This Row],[Acessibilidade e Inclusão - 0148938-21.2024.8.16.6000]]</f>
        <v>0</v>
      </c>
      <c r="K1019">
        <f>Tabela3[[#This Row],[Política de Prevenção e Enfrentamento do Assédio Moral, do Assédio Sexual e da Discriminação.0148908-83.2024.8.16.6000]]</f>
        <v>0</v>
      </c>
      <c r="L1019">
        <f>Tabela3[[#This Row],[SOCIOAMBIENTAL]]</f>
        <v>0</v>
      </c>
      <c r="M1019">
        <f>Tabela3[[#This Row],[SUSTENTABILIDADE
https://portal.tjpr.jus.br/portletforms/frm.do?idFormulario=7430
0017859-16.2024.8.16.6000]]</f>
        <v>0</v>
      </c>
      <c r="N1019">
        <f>Tabela3[[#This Row],[CURSO PARA MAGISTRADOS]]</f>
        <v>0</v>
      </c>
      <c r="O1019">
        <f>Tabela3[[#This Row],[LIVRO DE REGISTRO]]</f>
        <v>0</v>
      </c>
      <c r="P1019">
        <f>Tabela3[[#This Row],[DATA DO ULTIMO REGISTRO]]</f>
        <v>45455</v>
      </c>
      <c r="Q1019">
        <f>Tabela3[[#This Row],[REG DE INSTRUTORES2]]</f>
        <v>0</v>
      </c>
      <c r="R1019">
        <f>Tabela3[[#This Row],[REGISTRO DE INSTRUTORES NO SEI]]</f>
        <v>0</v>
      </c>
      <c r="S1019">
        <f>Tabela3[[#This Row],[2021]]</f>
        <v>0</v>
      </c>
      <c r="T1019">
        <f>Tabela3[[#This Row],[2022]]</f>
        <v>12</v>
      </c>
      <c r="U1019">
        <f>Tabela3[[#This Row],[2023]]</f>
        <v>0</v>
      </c>
      <c r="V1019">
        <f>Tabela3[[#This Row],[REGISTRO NO SEI/2024]]</f>
        <v>0</v>
      </c>
      <c r="W1019">
        <f>Tabela3[[#This Row],[2024]]</f>
        <v>0</v>
      </c>
      <c r="X1019">
        <f>Tabela3[[#This Row],[REGISTRO NO SEI/2025]]</f>
        <v>0</v>
      </c>
      <c r="Y1019">
        <f>Tabela3[[#This Row],[TOTAL CERTIFICADOS EMITIDOS/2025]]</f>
        <v>0</v>
      </c>
      <c r="Z1019">
        <f>Tabela3[[#This Row],[1º trim/2025]]</f>
        <v>0</v>
      </c>
      <c r="AA1019">
        <f>Tabela3[[#This Row],[2º trim/2025]]</f>
        <v>0</v>
      </c>
      <c r="AB1019">
        <f>Tabela3[[#This Row],[3º trim/2025]]</f>
        <v>0</v>
      </c>
      <c r="AC1019">
        <f>Tabela3[[#This Row],[4º trim/2025]]</f>
        <v>0</v>
      </c>
    </row>
    <row r="1020" spans="1:29" x14ac:dyDescent="0.25">
      <c r="A1020" s="293">
        <f>Tabela3[[#This Row],[MODALIDADE]]</f>
        <v>0</v>
      </c>
      <c r="B1020" s="293">
        <f>Tabela3[[#This Row],[ID DA PLANILHA]]</f>
        <v>1020</v>
      </c>
      <c r="C1020" s="293">
        <f>Tabela3[[#This Row],[ANO]]</f>
        <v>2024</v>
      </c>
      <c r="D1020" s="293" t="str">
        <f>Tabela3[[#This Row],[SEI]]</f>
        <v>0032267-12.2024.8.16.6000</v>
      </c>
      <c r="E1020" s="294" t="str">
        <f>Tabela3[[#This Row],[NOME DO Curso]]</f>
        <v>Curso Formação Prática I em Justiça Restaurativa" - 14ª e 15ª Edições</v>
      </c>
      <c r="F1020" s="294">
        <f>Tabela3[[#This Row],[NENHUMA CLASSIFICAÇÃO COPILOT]]</f>
        <v>0</v>
      </c>
      <c r="G1020">
        <f>Tabela3[[#This Row],[Capacitação em Direitos Humanos, Gênero, Raça e Etnia; e em Depoimento Especial" - 0148945-13.2024.8.16.6000]]</f>
        <v>0</v>
      </c>
      <c r="H1020">
        <f>Tabela3[[#This Row],[Justiça Restaurativa - 0148919-15.2024.8.16.6000]]</f>
        <v>0</v>
      </c>
      <c r="I1020">
        <f>Tabela3[[#This Row],[Capacitação de Facilitadores 0148959-94.2024.8.16.6000]]</f>
        <v>0</v>
      </c>
      <c r="J1020">
        <f>Tabela3[[#This Row],[Acessibilidade e Inclusão - 0148938-21.2024.8.16.6000]]</f>
        <v>0</v>
      </c>
      <c r="K1020">
        <f>Tabela3[[#This Row],[Política de Prevenção e Enfrentamento do Assédio Moral, do Assédio Sexual e da Discriminação.0148908-83.2024.8.16.6000]]</f>
        <v>0</v>
      </c>
      <c r="L1020">
        <f>Tabela3[[#This Row],[SOCIOAMBIENTAL]]</f>
        <v>0</v>
      </c>
      <c r="M1020">
        <f>Tabela3[[#This Row],[SUSTENTABILIDADE
https://portal.tjpr.jus.br/portletforms/frm.do?idFormulario=7430
0017859-16.2024.8.16.6000]]</f>
        <v>0</v>
      </c>
      <c r="N1020">
        <f>Tabela3[[#This Row],[CURSO PARA MAGISTRADOS]]</f>
        <v>0</v>
      </c>
      <c r="O1020" t="str">
        <f>Tabela3[[#This Row],[LIVRO DE REGISTRO]]</f>
        <v>1 - LISTA GERAL_2020 A ...</v>
      </c>
      <c r="P1020">
        <f>Tabela3[[#This Row],[DATA DO ULTIMO REGISTRO]]</f>
        <v>45485</v>
      </c>
      <c r="Q1020" t="str">
        <f>Tabela3[[#This Row],[REG DE INSTRUTORES2]]</f>
        <v>766-769/2024</v>
      </c>
      <c r="R1020">
        <f>Tabela3[[#This Row],[REGISTRO DE INSTRUTORES NO SEI]]</f>
        <v>0</v>
      </c>
      <c r="S1020">
        <f>Tabela3[[#This Row],[2021]]</f>
        <v>0</v>
      </c>
      <c r="T1020">
        <f>Tabela3[[#This Row],[2022]]</f>
        <v>0</v>
      </c>
      <c r="U1020">
        <f>Tabela3[[#This Row],[2023]]</f>
        <v>0</v>
      </c>
      <c r="V1020">
        <f>Tabela3[[#This Row],[REGISTRO NO SEI/2024]]</f>
        <v>0</v>
      </c>
      <c r="W1020">
        <f>Tabela3[[#This Row],[2024]]</f>
        <v>34</v>
      </c>
      <c r="X1020">
        <f>Tabela3[[#This Row],[REGISTRO NO SEI/2025]]</f>
        <v>0</v>
      </c>
      <c r="Y1020">
        <f>Tabela3[[#This Row],[TOTAL CERTIFICADOS EMITIDOS/2025]]</f>
        <v>0</v>
      </c>
      <c r="Z1020">
        <f>Tabela3[[#This Row],[1º trim/2025]]</f>
        <v>0</v>
      </c>
      <c r="AA1020">
        <f>Tabela3[[#This Row],[2º trim/2025]]</f>
        <v>0</v>
      </c>
      <c r="AB1020">
        <f>Tabela3[[#This Row],[3º trim/2025]]</f>
        <v>0</v>
      </c>
      <c r="AC1020">
        <f>Tabela3[[#This Row],[4º trim/2025]]</f>
        <v>0</v>
      </c>
    </row>
    <row r="1021" spans="1:29" x14ac:dyDescent="0.25">
      <c r="A1021" s="293">
        <f>Tabela3[[#This Row],[MODALIDADE]]</f>
        <v>0</v>
      </c>
      <c r="B1021" s="293">
        <f>Tabela3[[#This Row],[ID DA PLANILHA]]</f>
        <v>1021</v>
      </c>
      <c r="C1021" s="293">
        <f>Tabela3[[#This Row],[ANO]]</f>
        <v>2024</v>
      </c>
      <c r="D1021" s="293" t="str">
        <f>Tabela3[[#This Row],[SEI]]</f>
        <v>0033437-19.2024.8.16.6000</v>
      </c>
      <c r="E1021" s="294" t="str">
        <f>Tabela3[[#This Row],[NOME DO Curso]]</f>
        <v>Workshop Online: Oficinas de Direito da Infância e Juventude na Atualidade</v>
      </c>
      <c r="F1021" s="294">
        <f>Tabela3[[#This Row],[NENHUMA CLASSIFICAÇÃO COPILOT]]</f>
        <v>0</v>
      </c>
      <c r="G1021">
        <f>Tabela3[[#This Row],[Capacitação em Direitos Humanos, Gênero, Raça e Etnia; e em Depoimento Especial" - 0148945-13.2024.8.16.6000]]</f>
        <v>0</v>
      </c>
      <c r="H1021">
        <f>Tabela3[[#This Row],[Justiça Restaurativa - 0148919-15.2024.8.16.6000]]</f>
        <v>0</v>
      </c>
      <c r="I1021">
        <f>Tabela3[[#This Row],[Capacitação de Facilitadores 0148959-94.2024.8.16.6000]]</f>
        <v>0</v>
      </c>
      <c r="J1021">
        <f>Tabela3[[#This Row],[Acessibilidade e Inclusão - 0148938-21.2024.8.16.6000]]</f>
        <v>0</v>
      </c>
      <c r="K1021">
        <f>Tabela3[[#This Row],[Política de Prevenção e Enfrentamento do Assédio Moral, do Assédio Sexual e da Discriminação.0148908-83.2024.8.16.6000]]</f>
        <v>0</v>
      </c>
      <c r="L1021">
        <f>Tabela3[[#This Row],[SOCIOAMBIENTAL]]</f>
        <v>0</v>
      </c>
      <c r="M1021">
        <f>Tabela3[[#This Row],[SUSTENTABILIDADE
https://portal.tjpr.jus.br/portletforms/frm.do?idFormulario=7430
0017859-16.2024.8.16.6000]]</f>
        <v>0</v>
      </c>
      <c r="N1021">
        <f>Tabela3[[#This Row],[CURSO PARA MAGISTRADOS]]</f>
        <v>0</v>
      </c>
      <c r="O1021">
        <f>Tabela3[[#This Row],[LIVRO DE REGISTRO]]</f>
        <v>0</v>
      </c>
      <c r="P1021">
        <f>Tabela3[[#This Row],[DATA DO ULTIMO REGISTRO]]</f>
        <v>45657</v>
      </c>
      <c r="Q1021" t="str">
        <f>Tabela3[[#This Row],[REG DE INSTRUTORES2]]</f>
        <v>907-916/2024</v>
      </c>
      <c r="R1021" t="str">
        <f>Tabela3[[#This Row],[REGISTRO DE INSTRUTORES NO SEI]]</f>
        <v>Livro Registro (11311033)</v>
      </c>
      <c r="S1021">
        <f>Tabela3[[#This Row],[2021]]</f>
        <v>0</v>
      </c>
      <c r="T1021">
        <f>Tabela3[[#This Row],[2022]]</f>
        <v>0</v>
      </c>
      <c r="U1021">
        <f>Tabela3[[#This Row],[2023]]</f>
        <v>0</v>
      </c>
      <c r="V1021" t="str">
        <f>Tabela3[[#This Row],[REGISTRO NO SEI/2024]]</f>
        <v>Livro Registro (11311033)</v>
      </c>
      <c r="W1021">
        <f>Tabela3[[#This Row],[2024]]</f>
        <v>21</v>
      </c>
      <c r="X1021">
        <f>Tabela3[[#This Row],[REGISTRO NO SEI/2025]]</f>
        <v>0</v>
      </c>
      <c r="Y1021">
        <f>Tabela3[[#This Row],[TOTAL CERTIFICADOS EMITIDOS/2025]]</f>
        <v>0</v>
      </c>
      <c r="Z1021">
        <f>Tabela3[[#This Row],[1º trim/2025]]</f>
        <v>0</v>
      </c>
      <c r="AA1021">
        <f>Tabela3[[#This Row],[2º trim/2025]]</f>
        <v>0</v>
      </c>
      <c r="AB1021">
        <f>Tabela3[[#This Row],[3º trim/2025]]</f>
        <v>0</v>
      </c>
      <c r="AC1021">
        <f>Tabela3[[#This Row],[4º trim/2025]]</f>
        <v>0</v>
      </c>
    </row>
    <row r="1022" spans="1:29" ht="30" x14ac:dyDescent="0.25">
      <c r="A1022" s="293">
        <f>Tabela3[[#This Row],[MODALIDADE]]</f>
        <v>0</v>
      </c>
      <c r="B1022" s="293">
        <f>Tabela3[[#This Row],[ID DA PLANILHA]]</f>
        <v>1022</v>
      </c>
      <c r="C1022" s="293">
        <f>Tabela3[[#This Row],[ANO]]</f>
        <v>2024</v>
      </c>
      <c r="D1022" s="293" t="str">
        <f>Tabela3[[#This Row],[SEI]]</f>
        <v>0034024-41.2024.8.16.6000</v>
      </c>
      <c r="E1022" s="294" t="str">
        <f>Tabela3[[#This Row],[NOME DO Curso]]</f>
        <v>Oficinas de Parentalidade: O amor aos filhos como ferramenta de superação de conflitos"</v>
      </c>
      <c r="F1022" s="294">
        <f>Tabela3[[#This Row],[NENHUMA CLASSIFICAÇÃO COPILOT]]</f>
        <v>0</v>
      </c>
      <c r="G1022">
        <f>Tabela3[[#This Row],[Capacitação em Direitos Humanos, Gênero, Raça e Etnia; e em Depoimento Especial" - 0148945-13.2024.8.16.6000]]</f>
        <v>0</v>
      </c>
      <c r="H1022">
        <f>Tabela3[[#This Row],[Justiça Restaurativa - 0148919-15.2024.8.16.6000]]</f>
        <v>0</v>
      </c>
      <c r="I1022">
        <f>Tabela3[[#This Row],[Capacitação de Facilitadores 0148959-94.2024.8.16.6000]]</f>
        <v>0</v>
      </c>
      <c r="J1022">
        <f>Tabela3[[#This Row],[Acessibilidade e Inclusão - 0148938-21.2024.8.16.6000]]</f>
        <v>0</v>
      </c>
      <c r="K1022">
        <f>Tabela3[[#This Row],[Política de Prevenção e Enfrentamento do Assédio Moral, do Assédio Sexual e da Discriminação.0148908-83.2024.8.16.6000]]</f>
        <v>0</v>
      </c>
      <c r="L1022">
        <f>Tabela3[[#This Row],[SOCIOAMBIENTAL]]</f>
        <v>0</v>
      </c>
      <c r="M1022">
        <f>Tabela3[[#This Row],[SUSTENTABILIDADE
https://portal.tjpr.jus.br/portletforms/frm.do?idFormulario=7430
0017859-16.2024.8.16.6000]]</f>
        <v>0</v>
      </c>
      <c r="N1022">
        <f>Tabela3[[#This Row],[CURSO PARA MAGISTRADOS]]</f>
        <v>0</v>
      </c>
      <c r="O1022" t="str">
        <f>Tabela3[[#This Row],[LIVRO DE REGISTRO]]</f>
        <v>2 - IN COMPANY</v>
      </c>
      <c r="P1022">
        <f>Tabela3[[#This Row],[DATA DO ULTIMO REGISTRO]]</f>
        <v>45692</v>
      </c>
      <c r="Q1022">
        <f>Tabela3[[#This Row],[REG DE INSTRUTORES2]]</f>
        <v>0</v>
      </c>
      <c r="R1022">
        <f>Tabela3[[#This Row],[REGISTRO DE INSTRUTORES NO SEI]]</f>
        <v>0</v>
      </c>
      <c r="S1022">
        <f>Tabela3[[#This Row],[2021]]</f>
        <v>0</v>
      </c>
      <c r="T1022">
        <f>Tabela3[[#This Row],[2022]]</f>
        <v>0</v>
      </c>
      <c r="U1022">
        <f>Tabela3[[#This Row],[2023]]</f>
        <v>0</v>
      </c>
      <c r="V1022">
        <f>Tabela3[[#This Row],[REGISTRO NO SEI/2024]]</f>
        <v>0</v>
      </c>
      <c r="W1022">
        <f>Tabela3[[#This Row],[2024]]</f>
        <v>3</v>
      </c>
      <c r="X1022">
        <f>Tabela3[[#This Row],[REGISTRO NO SEI/2025]]</f>
        <v>0</v>
      </c>
      <c r="Y1022">
        <f>Tabela3[[#This Row],[TOTAL CERTIFICADOS EMITIDOS/2025]]</f>
        <v>0</v>
      </c>
      <c r="Z1022">
        <f>Tabela3[[#This Row],[1º trim/2025]]</f>
        <v>0</v>
      </c>
      <c r="AA1022">
        <f>Tabela3[[#This Row],[2º trim/2025]]</f>
        <v>0</v>
      </c>
      <c r="AB1022">
        <f>Tabela3[[#This Row],[3º trim/2025]]</f>
        <v>0</v>
      </c>
      <c r="AC1022">
        <f>Tabela3[[#This Row],[4º trim/2025]]</f>
        <v>0</v>
      </c>
    </row>
    <row r="1023" spans="1:29" x14ac:dyDescent="0.25">
      <c r="A1023" s="293">
        <f>Tabela3[[#This Row],[MODALIDADE]]</f>
        <v>0</v>
      </c>
      <c r="B1023" s="293">
        <f>Tabela3[[#This Row],[ID DA PLANILHA]]</f>
        <v>1023</v>
      </c>
      <c r="C1023" s="293">
        <f>Tabela3[[#This Row],[ANO]]</f>
        <v>2024</v>
      </c>
      <c r="D1023" s="293" t="str">
        <f>Tabela3[[#This Row],[SEI]]</f>
        <v>0035182-34.2024.8.16.6000</v>
      </c>
      <c r="E1023" s="294" t="str">
        <f>Tabela3[[#This Row],[NOME DO Curso]]</f>
        <v>DEMODAY - Aumentando a Produtividade com o Microsoft 365 Copilot</v>
      </c>
      <c r="F1023" s="294">
        <f>Tabela3[[#This Row],[NENHUMA CLASSIFICAÇÃO COPILOT]]</f>
        <v>0</v>
      </c>
      <c r="G1023">
        <f>Tabela3[[#This Row],[Capacitação em Direitos Humanos, Gênero, Raça e Etnia; e em Depoimento Especial" - 0148945-13.2024.8.16.6000]]</f>
        <v>0</v>
      </c>
      <c r="H1023">
        <f>Tabela3[[#This Row],[Justiça Restaurativa - 0148919-15.2024.8.16.6000]]</f>
        <v>0</v>
      </c>
      <c r="I1023">
        <f>Tabela3[[#This Row],[Capacitação de Facilitadores 0148959-94.2024.8.16.6000]]</f>
        <v>0</v>
      </c>
      <c r="J1023">
        <f>Tabela3[[#This Row],[Acessibilidade e Inclusão - 0148938-21.2024.8.16.6000]]</f>
        <v>0</v>
      </c>
      <c r="K1023">
        <f>Tabela3[[#This Row],[Política de Prevenção e Enfrentamento do Assédio Moral, do Assédio Sexual e da Discriminação.0148908-83.2024.8.16.6000]]</f>
        <v>0</v>
      </c>
      <c r="L1023">
        <f>Tabela3[[#This Row],[SOCIOAMBIENTAL]]</f>
        <v>0</v>
      </c>
      <c r="M1023">
        <f>Tabela3[[#This Row],[SUSTENTABILIDADE
https://portal.tjpr.jus.br/portletforms/frm.do?idFormulario=7430
0017859-16.2024.8.16.6000]]</f>
        <v>0</v>
      </c>
      <c r="N1023">
        <f>Tabela3[[#This Row],[CURSO PARA MAGISTRADOS]]</f>
        <v>0</v>
      </c>
      <c r="O1023">
        <f>Tabela3[[#This Row],[LIVRO DE REGISTRO]]</f>
        <v>0</v>
      </c>
      <c r="P1023">
        <f>Tabela3[[#This Row],[DATA DO ULTIMO REGISTRO]]</f>
        <v>0</v>
      </c>
      <c r="Q1023">
        <f>Tabela3[[#This Row],[REG DE INSTRUTORES2]]</f>
        <v>0</v>
      </c>
      <c r="R1023">
        <f>Tabela3[[#This Row],[REGISTRO DE INSTRUTORES NO SEI]]</f>
        <v>0</v>
      </c>
      <c r="S1023">
        <f>Tabela3[[#This Row],[2021]]</f>
        <v>0</v>
      </c>
      <c r="T1023">
        <f>Tabela3[[#This Row],[2022]]</f>
        <v>0</v>
      </c>
      <c r="U1023">
        <f>Tabela3[[#This Row],[2023]]</f>
        <v>0</v>
      </c>
      <c r="V1023">
        <f>Tabela3[[#This Row],[REGISTRO NO SEI/2024]]</f>
        <v>0</v>
      </c>
      <c r="W1023">
        <f>Tabela3[[#This Row],[2024]]</f>
        <v>0</v>
      </c>
      <c r="X1023">
        <f>Tabela3[[#This Row],[REGISTRO NO SEI/2025]]</f>
        <v>0</v>
      </c>
      <c r="Y1023">
        <f>Tabela3[[#This Row],[TOTAL CERTIFICADOS EMITIDOS/2025]]</f>
        <v>0</v>
      </c>
      <c r="Z1023">
        <f>Tabela3[[#This Row],[1º trim/2025]]</f>
        <v>0</v>
      </c>
      <c r="AA1023">
        <f>Tabela3[[#This Row],[2º trim/2025]]</f>
        <v>0</v>
      </c>
      <c r="AB1023">
        <f>Tabela3[[#This Row],[3º trim/2025]]</f>
        <v>0</v>
      </c>
      <c r="AC1023">
        <f>Tabela3[[#This Row],[4º trim/2025]]</f>
        <v>0</v>
      </c>
    </row>
    <row r="1024" spans="1:29" x14ac:dyDescent="0.25">
      <c r="A1024" s="293">
        <f>Tabela3[[#This Row],[MODALIDADE]]</f>
        <v>0</v>
      </c>
      <c r="B1024" s="293">
        <f>Tabela3[[#This Row],[ID DA PLANILHA]]</f>
        <v>1024</v>
      </c>
      <c r="C1024" s="293">
        <f>Tabela3[[#This Row],[ANO]]</f>
        <v>2024</v>
      </c>
      <c r="D1024" s="293" t="str">
        <f>Tabela3[[#This Row],[SEI]]</f>
        <v>0035823-22.2024.8.16.6000</v>
      </c>
      <c r="E1024" s="294" t="str">
        <f>Tabela3[[#This Row],[NOME DO Curso]]</f>
        <v>IX Seminário de Segurança LAAD 2024</v>
      </c>
      <c r="F1024" s="294">
        <f>Tabela3[[#This Row],[NENHUMA CLASSIFICAÇÃO COPILOT]]</f>
        <v>0</v>
      </c>
      <c r="G1024">
        <f>Tabela3[[#This Row],[Capacitação em Direitos Humanos, Gênero, Raça e Etnia; e em Depoimento Especial" - 0148945-13.2024.8.16.6000]]</f>
        <v>0</v>
      </c>
      <c r="H1024">
        <f>Tabela3[[#This Row],[Justiça Restaurativa - 0148919-15.2024.8.16.6000]]</f>
        <v>0</v>
      </c>
      <c r="I1024">
        <f>Tabela3[[#This Row],[Capacitação de Facilitadores 0148959-94.2024.8.16.6000]]</f>
        <v>0</v>
      </c>
      <c r="J1024">
        <f>Tabela3[[#This Row],[Acessibilidade e Inclusão - 0148938-21.2024.8.16.6000]]</f>
        <v>0</v>
      </c>
      <c r="K1024">
        <f>Tabela3[[#This Row],[Política de Prevenção e Enfrentamento do Assédio Moral, do Assédio Sexual e da Discriminação.0148908-83.2024.8.16.6000]]</f>
        <v>0</v>
      </c>
      <c r="L1024">
        <f>Tabela3[[#This Row],[SOCIOAMBIENTAL]]</f>
        <v>0</v>
      </c>
      <c r="M1024">
        <f>Tabela3[[#This Row],[SUSTENTABILIDADE
https://portal.tjpr.jus.br/portletforms/frm.do?idFormulario=7430
0017859-16.2024.8.16.6000]]</f>
        <v>0</v>
      </c>
      <c r="N1024">
        <f>Tabela3[[#This Row],[CURSO PARA MAGISTRADOS]]</f>
        <v>0</v>
      </c>
      <c r="O1024" t="str">
        <f>Tabela3[[#This Row],[LIVRO DE REGISTRO]]</f>
        <v>2 - IN COMPANY</v>
      </c>
      <c r="P1024">
        <f>Tabela3[[#This Row],[DATA DO ULTIMO REGISTRO]]</f>
        <v>0</v>
      </c>
      <c r="Q1024">
        <f>Tabela3[[#This Row],[REG DE INSTRUTORES2]]</f>
        <v>0</v>
      </c>
      <c r="R1024">
        <f>Tabela3[[#This Row],[REGISTRO DE INSTRUTORES NO SEI]]</f>
        <v>0</v>
      </c>
      <c r="S1024">
        <f>Tabela3[[#This Row],[2021]]</f>
        <v>0</v>
      </c>
      <c r="T1024">
        <f>Tabela3[[#This Row],[2022]]</f>
        <v>0</v>
      </c>
      <c r="U1024">
        <f>Tabela3[[#This Row],[2023]]</f>
        <v>0</v>
      </c>
      <c r="V1024">
        <f>Tabela3[[#This Row],[REGISTRO NO SEI/2024]]</f>
        <v>0</v>
      </c>
      <c r="W1024">
        <f>Tabela3[[#This Row],[2024]]</f>
        <v>0</v>
      </c>
      <c r="X1024">
        <f>Tabela3[[#This Row],[REGISTRO NO SEI/2025]]</f>
        <v>0</v>
      </c>
      <c r="Y1024">
        <f>Tabela3[[#This Row],[TOTAL CERTIFICADOS EMITIDOS/2025]]</f>
        <v>0</v>
      </c>
      <c r="Z1024">
        <f>Tabela3[[#This Row],[1º trim/2025]]</f>
        <v>0</v>
      </c>
      <c r="AA1024">
        <f>Tabela3[[#This Row],[2º trim/2025]]</f>
        <v>0</v>
      </c>
      <c r="AB1024">
        <f>Tabela3[[#This Row],[3º trim/2025]]</f>
        <v>0</v>
      </c>
      <c r="AC1024">
        <f>Tabela3[[#This Row],[4º trim/2025]]</f>
        <v>0</v>
      </c>
    </row>
    <row r="1025" spans="1:29" ht="30" x14ac:dyDescent="0.25">
      <c r="A1025" s="293">
        <f>Tabela3[[#This Row],[MODALIDADE]]</f>
        <v>0</v>
      </c>
      <c r="B1025" s="293">
        <f>Tabela3[[#This Row],[ID DA PLANILHA]]</f>
        <v>1025</v>
      </c>
      <c r="C1025" s="293">
        <f>Tabela3[[#This Row],[ANO]]</f>
        <v>2024</v>
      </c>
      <c r="D1025" s="293" t="str">
        <f>Tabela3[[#This Row],[SEI]]</f>
        <v>0036821-87.2024.8.16.6000</v>
      </c>
      <c r="E1025" s="294" t="str">
        <f>Tabela3[[#This Row],[NOME DO Curso]]</f>
        <v>V Encontro Paranaense de Justiça Restaurativa: 10 anos da Justiça Restaurativa</v>
      </c>
      <c r="F1025" s="294">
        <f>Tabela3[[#This Row],[NENHUMA CLASSIFICAÇÃO COPILOT]]</f>
        <v>0</v>
      </c>
      <c r="G1025">
        <f>Tabela3[[#This Row],[Capacitação em Direitos Humanos, Gênero, Raça e Etnia; e em Depoimento Especial" - 0148945-13.2024.8.16.6000]]</f>
        <v>0</v>
      </c>
      <c r="H1025" t="str">
        <f>Tabela3[[#This Row],[Justiça Restaurativa - 0148919-15.2024.8.16.6000]]</f>
        <v>SIM</v>
      </c>
      <c r="I1025">
        <f>Tabela3[[#This Row],[Capacitação de Facilitadores 0148959-94.2024.8.16.6000]]</f>
        <v>0</v>
      </c>
      <c r="J1025">
        <f>Tabela3[[#This Row],[Acessibilidade e Inclusão - 0148938-21.2024.8.16.6000]]</f>
        <v>0</v>
      </c>
      <c r="K1025">
        <f>Tabela3[[#This Row],[Política de Prevenção e Enfrentamento do Assédio Moral, do Assédio Sexual e da Discriminação.0148908-83.2024.8.16.6000]]</f>
        <v>0</v>
      </c>
      <c r="L1025">
        <f>Tabela3[[#This Row],[SOCIOAMBIENTAL]]</f>
        <v>0</v>
      </c>
      <c r="M1025">
        <f>Tabela3[[#This Row],[SUSTENTABILIDADE
https://portal.tjpr.jus.br/portletforms/frm.do?idFormulario=7430
0017859-16.2024.8.16.6000]]</f>
        <v>0</v>
      </c>
      <c r="N1025">
        <f>Tabela3[[#This Row],[CURSO PARA MAGISTRADOS]]</f>
        <v>0</v>
      </c>
      <c r="O1025" t="str">
        <f>Tabela3[[#This Row],[LIVRO DE REGISTRO]]</f>
        <v>1 - LISTA GERAL_2020 A ...</v>
      </c>
      <c r="P1025">
        <f>Tabela3[[#This Row],[DATA DO ULTIMO REGISTRO]]</f>
        <v>45503</v>
      </c>
      <c r="Q1025">
        <f>Tabela3[[#This Row],[REG DE INSTRUTORES2]]</f>
        <v>0</v>
      </c>
      <c r="R1025">
        <f>Tabela3[[#This Row],[REGISTRO DE INSTRUTORES NO SEI]]</f>
        <v>0</v>
      </c>
      <c r="S1025">
        <f>Tabela3[[#This Row],[2021]]</f>
        <v>0</v>
      </c>
      <c r="T1025">
        <f>Tabela3[[#This Row],[2022]]</f>
        <v>0</v>
      </c>
      <c r="U1025">
        <f>Tabela3[[#This Row],[2023]]</f>
        <v>0</v>
      </c>
      <c r="V1025">
        <f>Tabela3[[#This Row],[REGISTRO NO SEI/2024]]</f>
        <v>0</v>
      </c>
      <c r="W1025">
        <f>Tabela3[[#This Row],[2024]]</f>
        <v>242</v>
      </c>
      <c r="X1025">
        <f>Tabela3[[#This Row],[REGISTRO NO SEI/2025]]</f>
        <v>0</v>
      </c>
      <c r="Y1025">
        <f>Tabela3[[#This Row],[TOTAL CERTIFICADOS EMITIDOS/2025]]</f>
        <v>0</v>
      </c>
      <c r="Z1025">
        <f>Tabela3[[#This Row],[1º trim/2025]]</f>
        <v>0</v>
      </c>
      <c r="AA1025">
        <f>Tabela3[[#This Row],[2º trim/2025]]</f>
        <v>0</v>
      </c>
      <c r="AB1025">
        <f>Tabela3[[#This Row],[3º trim/2025]]</f>
        <v>0</v>
      </c>
      <c r="AC1025">
        <f>Tabela3[[#This Row],[4º trim/2025]]</f>
        <v>0</v>
      </c>
    </row>
    <row r="1026" spans="1:29" ht="45" x14ac:dyDescent="0.25">
      <c r="A1026" s="293">
        <f>Tabela3[[#This Row],[MODALIDADE]]</f>
        <v>0</v>
      </c>
      <c r="B1026" s="293">
        <f>Tabela3[[#This Row],[ID DA PLANILHA]]</f>
        <v>1026</v>
      </c>
      <c r="C1026" s="293">
        <f>Tabela3[[#This Row],[ANO]]</f>
        <v>2024</v>
      </c>
      <c r="D1026" s="293" t="str">
        <f>Tabela3[[#This Row],[SEI]]</f>
        <v>0037697-42.2024.8.16.6000</v>
      </c>
      <c r="E1026" s="294" t="str">
        <f>Tabela3[[#This Row],[NOME DO Curso]]</f>
        <v>Curso de Aperfeiçoamento para Magistrados e Magistradas em Audiências Concentradas na Jurisdição da Infância e da Juventude e Inspeções em Estabelecimentos Socioeducativos</v>
      </c>
      <c r="F1026" s="294">
        <f>Tabela3[[#This Row],[NENHUMA CLASSIFICAÇÃO COPILOT]]</f>
        <v>0</v>
      </c>
      <c r="G1026">
        <f>Tabela3[[#This Row],[Capacitação em Direitos Humanos, Gênero, Raça e Etnia; e em Depoimento Especial" - 0148945-13.2024.8.16.6000]]</f>
        <v>0</v>
      </c>
      <c r="H1026">
        <f>Tabela3[[#This Row],[Justiça Restaurativa - 0148919-15.2024.8.16.6000]]</f>
        <v>0</v>
      </c>
      <c r="I1026">
        <f>Tabela3[[#This Row],[Capacitação de Facilitadores 0148959-94.2024.8.16.6000]]</f>
        <v>0</v>
      </c>
      <c r="J1026">
        <f>Tabela3[[#This Row],[Acessibilidade e Inclusão - 0148938-21.2024.8.16.6000]]</f>
        <v>0</v>
      </c>
      <c r="K1026">
        <f>Tabela3[[#This Row],[Política de Prevenção e Enfrentamento do Assédio Moral, do Assédio Sexual e da Discriminação.0148908-83.2024.8.16.6000]]</f>
        <v>0</v>
      </c>
      <c r="L1026">
        <f>Tabela3[[#This Row],[SOCIOAMBIENTAL]]</f>
        <v>0</v>
      </c>
      <c r="M1026">
        <f>Tabela3[[#This Row],[SUSTENTABILIDADE
https://portal.tjpr.jus.br/portletforms/frm.do?idFormulario=7430
0017859-16.2024.8.16.6000]]</f>
        <v>0</v>
      </c>
      <c r="N1026">
        <f>Tabela3[[#This Row],[CURSO PARA MAGISTRADOS]]</f>
        <v>0</v>
      </c>
      <c r="O1026">
        <f>Tabela3[[#This Row],[LIVRO DE REGISTRO]]</f>
        <v>0</v>
      </c>
      <c r="P1026">
        <f>Tabela3[[#This Row],[DATA DO ULTIMO REGISTRO]]</f>
        <v>45485</v>
      </c>
      <c r="Q1026" t="str">
        <f>Tabela3[[#This Row],[REG DE INSTRUTORES2]]</f>
        <v>776-777/2024</v>
      </c>
      <c r="R1026">
        <f>Tabela3[[#This Row],[REGISTRO DE INSTRUTORES NO SEI]]</f>
        <v>0</v>
      </c>
      <c r="S1026">
        <f>Tabela3[[#This Row],[2021]]</f>
        <v>0</v>
      </c>
      <c r="T1026">
        <f>Tabela3[[#This Row],[2022]]</f>
        <v>0</v>
      </c>
      <c r="U1026">
        <f>Tabela3[[#This Row],[2023]]</f>
        <v>0</v>
      </c>
      <c r="V1026">
        <f>Tabela3[[#This Row],[REGISTRO NO SEI/2024]]</f>
        <v>0</v>
      </c>
      <c r="W1026">
        <f>Tabela3[[#This Row],[2024]]</f>
        <v>0</v>
      </c>
      <c r="X1026">
        <f>Tabela3[[#This Row],[REGISTRO NO SEI/2025]]</f>
        <v>0</v>
      </c>
      <c r="Y1026">
        <f>Tabela3[[#This Row],[TOTAL CERTIFICADOS EMITIDOS/2025]]</f>
        <v>0</v>
      </c>
      <c r="Z1026">
        <f>Tabela3[[#This Row],[1º trim/2025]]</f>
        <v>0</v>
      </c>
      <c r="AA1026">
        <f>Tabela3[[#This Row],[2º trim/2025]]</f>
        <v>0</v>
      </c>
      <c r="AB1026">
        <f>Tabela3[[#This Row],[3º trim/2025]]</f>
        <v>0</v>
      </c>
      <c r="AC1026">
        <f>Tabela3[[#This Row],[4º trim/2025]]</f>
        <v>0</v>
      </c>
    </row>
    <row r="1027" spans="1:29" x14ac:dyDescent="0.25">
      <c r="A1027" s="293">
        <f>Tabela3[[#This Row],[MODALIDADE]]</f>
        <v>0</v>
      </c>
      <c r="B1027" s="293">
        <f>Tabela3[[#This Row],[ID DA PLANILHA]]</f>
        <v>1027</v>
      </c>
      <c r="C1027" s="293">
        <f>Tabela3[[#This Row],[ANO]]</f>
        <v>2024</v>
      </c>
      <c r="D1027" s="293" t="str">
        <f>Tabela3[[#This Row],[SEI]]</f>
        <v>0039014-75.2024.8.16.6000</v>
      </c>
      <c r="E1027" s="294" t="str">
        <f>Tabela3[[#This Row],[NOME DO Curso]]</f>
        <v>Curso de Formação de Técnicos Cumpridores de Mandados - Edição 2024.1</v>
      </c>
      <c r="F1027" s="294">
        <f>Tabela3[[#This Row],[NENHUMA CLASSIFICAÇÃO COPILOT]]</f>
        <v>0</v>
      </c>
      <c r="G1027">
        <f>Tabela3[[#This Row],[Capacitação em Direitos Humanos, Gênero, Raça e Etnia; e em Depoimento Especial" - 0148945-13.2024.8.16.6000]]</f>
        <v>0</v>
      </c>
      <c r="H1027">
        <f>Tabela3[[#This Row],[Justiça Restaurativa - 0148919-15.2024.8.16.6000]]</f>
        <v>0</v>
      </c>
      <c r="I1027">
        <f>Tabela3[[#This Row],[Capacitação de Facilitadores 0148959-94.2024.8.16.6000]]</f>
        <v>0</v>
      </c>
      <c r="J1027">
        <f>Tabela3[[#This Row],[Acessibilidade e Inclusão - 0148938-21.2024.8.16.6000]]</f>
        <v>0</v>
      </c>
      <c r="K1027">
        <f>Tabela3[[#This Row],[Política de Prevenção e Enfrentamento do Assédio Moral, do Assédio Sexual e da Discriminação.0148908-83.2024.8.16.6000]]</f>
        <v>0</v>
      </c>
      <c r="L1027">
        <f>Tabela3[[#This Row],[SOCIOAMBIENTAL]]</f>
        <v>0</v>
      </c>
      <c r="M1027">
        <f>Tabela3[[#This Row],[SUSTENTABILIDADE
https://portal.tjpr.jus.br/portletforms/frm.do?idFormulario=7430
0017859-16.2024.8.16.6000]]</f>
        <v>0</v>
      </c>
      <c r="N1027">
        <f>Tabela3[[#This Row],[CURSO PARA MAGISTRADOS]]</f>
        <v>0</v>
      </c>
      <c r="O1027">
        <f>Tabela3[[#This Row],[LIVRO DE REGISTRO]]</f>
        <v>0</v>
      </c>
      <c r="P1027">
        <f>Tabela3[[#This Row],[DATA DO ULTIMO REGISTRO]]</f>
        <v>45516</v>
      </c>
      <c r="Q1027" t="str">
        <f>Tabela3[[#This Row],[REG DE INSTRUTORES2]]</f>
        <v>801-802/2024</v>
      </c>
      <c r="R1027">
        <f>Tabela3[[#This Row],[REGISTRO DE INSTRUTORES NO SEI]]</f>
        <v>0</v>
      </c>
      <c r="S1027">
        <f>Tabela3[[#This Row],[2021]]</f>
        <v>0</v>
      </c>
      <c r="T1027">
        <f>Tabela3[[#This Row],[2022]]</f>
        <v>0</v>
      </c>
      <c r="U1027">
        <f>Tabela3[[#This Row],[2023]]</f>
        <v>0</v>
      </c>
      <c r="V1027">
        <f>Tabela3[[#This Row],[REGISTRO NO SEI/2024]]</f>
        <v>0</v>
      </c>
      <c r="W1027">
        <f>Tabela3[[#This Row],[2024]]</f>
        <v>0</v>
      </c>
      <c r="X1027">
        <f>Tabela3[[#This Row],[REGISTRO NO SEI/2025]]</f>
        <v>0</v>
      </c>
      <c r="Y1027">
        <f>Tabela3[[#This Row],[TOTAL CERTIFICADOS EMITIDOS/2025]]</f>
        <v>0</v>
      </c>
      <c r="Z1027">
        <f>Tabela3[[#This Row],[1º trim/2025]]</f>
        <v>0</v>
      </c>
      <c r="AA1027">
        <f>Tabela3[[#This Row],[2º trim/2025]]</f>
        <v>0</v>
      </c>
      <c r="AB1027">
        <f>Tabela3[[#This Row],[3º trim/2025]]</f>
        <v>0</v>
      </c>
      <c r="AC1027">
        <f>Tabela3[[#This Row],[4º trim/2025]]</f>
        <v>0</v>
      </c>
    </row>
    <row r="1028" spans="1:29" x14ac:dyDescent="0.25">
      <c r="A1028" s="293" t="str">
        <f>Tabela3[[#This Row],[MODALIDADE]]</f>
        <v>autoinstrucional</v>
      </c>
      <c r="B1028" s="293">
        <f>Tabela3[[#This Row],[ID DA PLANILHA]]</f>
        <v>1028</v>
      </c>
      <c r="C1028" s="293">
        <f>Tabela3[[#This Row],[ANO]]</f>
        <v>2024</v>
      </c>
      <c r="D1028" s="293" t="str">
        <f>Tabela3[[#This Row],[SEI]]</f>
        <v>0040184-82.2024.8.16.6000</v>
      </c>
      <c r="E1028" s="294" t="str">
        <f>Tabela3[[#This Row],[NOME DO Curso]]</f>
        <v>Gestão Aplicada às Unidades Judiciais (SEMPs)</v>
      </c>
      <c r="F1028" s="294" t="str">
        <f>Tabela3[[#This Row],[NENHUMA CLASSIFICAÇÃO COPILOT]]</f>
        <v>COPILOT</v>
      </c>
      <c r="G1028">
        <f>Tabela3[[#This Row],[Capacitação em Direitos Humanos, Gênero, Raça e Etnia; e em Depoimento Especial" - 0148945-13.2024.8.16.6000]]</f>
        <v>0</v>
      </c>
      <c r="H1028">
        <f>Tabela3[[#This Row],[Justiça Restaurativa - 0148919-15.2024.8.16.6000]]</f>
        <v>0</v>
      </c>
      <c r="I1028">
        <f>Tabela3[[#This Row],[Capacitação de Facilitadores 0148959-94.2024.8.16.6000]]</f>
        <v>0</v>
      </c>
      <c r="J1028">
        <f>Tabela3[[#This Row],[Acessibilidade e Inclusão - 0148938-21.2024.8.16.6000]]</f>
        <v>0</v>
      </c>
      <c r="K1028">
        <f>Tabela3[[#This Row],[Política de Prevenção e Enfrentamento do Assédio Moral, do Assédio Sexual e da Discriminação.0148908-83.2024.8.16.6000]]</f>
        <v>0</v>
      </c>
      <c r="L1028">
        <f>Tabela3[[#This Row],[SOCIOAMBIENTAL]]</f>
        <v>0</v>
      </c>
      <c r="M1028">
        <f>Tabela3[[#This Row],[SUSTENTABILIDADE
https://portal.tjpr.jus.br/portletforms/frm.do?idFormulario=7430
0017859-16.2024.8.16.6000]]</f>
        <v>0</v>
      </c>
      <c r="N1028">
        <f>Tabela3[[#This Row],[CURSO PARA MAGISTRADOS]]</f>
        <v>0</v>
      </c>
      <c r="O1028" t="str">
        <f>Tabela3[[#This Row],[LIVRO DE REGISTRO]]</f>
        <v>1 - LISTA GERAL_2020 A ...</v>
      </c>
      <c r="P1028">
        <f>Tabela3[[#This Row],[DATA DO ULTIMO REGISTRO]]</f>
        <v>45771</v>
      </c>
      <c r="Q1028">
        <f>Tabela3[[#This Row],[REG DE INSTRUTORES2]]</f>
        <v>0</v>
      </c>
      <c r="R1028">
        <f>Tabela3[[#This Row],[REGISTRO DE INSTRUTORES NO SEI]]</f>
        <v>0</v>
      </c>
      <c r="S1028">
        <f>Tabela3[[#This Row],[2021]]</f>
        <v>0</v>
      </c>
      <c r="T1028">
        <f>Tabela3[[#This Row],[2022]]</f>
        <v>0</v>
      </c>
      <c r="U1028">
        <f>Tabela3[[#This Row],[2023]]</f>
        <v>0</v>
      </c>
      <c r="V1028" t="str">
        <f>Tabela3[[#This Row],[REGISTRO NO SEI/2024]]</f>
        <v>Livro Registro_2024 (11344672)</v>
      </c>
      <c r="W1028">
        <f>Tabela3[[#This Row],[2024]]</f>
        <v>166</v>
      </c>
      <c r="X1028">
        <f>Tabela3[[#This Row],[REGISTRO NO SEI/2025]]</f>
        <v>0</v>
      </c>
      <c r="Y1028">
        <f>Tabela3[[#This Row],[TOTAL CERTIFICADOS EMITIDOS/2025]]</f>
        <v>181</v>
      </c>
      <c r="Z1028">
        <f>Tabela3[[#This Row],[1º trim/2025]]</f>
        <v>158</v>
      </c>
      <c r="AA1028">
        <f>Tabela3[[#This Row],[2º trim/2025]]</f>
        <v>23</v>
      </c>
      <c r="AB1028">
        <f>Tabela3[[#This Row],[3º trim/2025]]</f>
        <v>0</v>
      </c>
      <c r="AC1028">
        <f>Tabela3[[#This Row],[4º trim/2025]]</f>
        <v>0</v>
      </c>
    </row>
    <row r="1029" spans="1:29" ht="30" x14ac:dyDescent="0.25">
      <c r="A1029" s="293" t="str">
        <f>Tabela3[[#This Row],[MODALIDADE]]</f>
        <v>evento externo</v>
      </c>
      <c r="B1029" s="293">
        <f>Tabela3[[#This Row],[ID DA PLANILHA]]</f>
        <v>1029</v>
      </c>
      <c r="C1029" s="293">
        <f>Tabela3[[#This Row],[ANO]]</f>
        <v>2024</v>
      </c>
      <c r="D1029" s="293" t="str">
        <f>Tabela3[[#This Row],[SEI]]</f>
        <v>0041535-90.2024.8.16.6000</v>
      </c>
      <c r="E1029" s="294" t="str">
        <f>Tabela3[[#This Row],[NOME DO Curso]]</f>
        <v>29º Congresso Internacional de Educação a Distância: Qualidade e Excelência na Educação a Distância</v>
      </c>
      <c r="F1029" s="294">
        <f>Tabela3[[#This Row],[NENHUMA CLASSIFICAÇÃO COPILOT]]</f>
        <v>0</v>
      </c>
      <c r="G1029">
        <f>Tabela3[[#This Row],[Capacitação em Direitos Humanos, Gênero, Raça e Etnia; e em Depoimento Especial" - 0148945-13.2024.8.16.6000]]</f>
        <v>0</v>
      </c>
      <c r="H1029">
        <f>Tabela3[[#This Row],[Justiça Restaurativa - 0148919-15.2024.8.16.6000]]</f>
        <v>0</v>
      </c>
      <c r="I1029">
        <f>Tabela3[[#This Row],[Capacitação de Facilitadores 0148959-94.2024.8.16.6000]]</f>
        <v>0</v>
      </c>
      <c r="J1029">
        <f>Tabela3[[#This Row],[Acessibilidade e Inclusão - 0148938-21.2024.8.16.6000]]</f>
        <v>0</v>
      </c>
      <c r="K1029">
        <f>Tabela3[[#This Row],[Política de Prevenção e Enfrentamento do Assédio Moral, do Assédio Sexual e da Discriminação.0148908-83.2024.8.16.6000]]</f>
        <v>0</v>
      </c>
      <c r="L1029">
        <f>Tabela3[[#This Row],[SOCIOAMBIENTAL]]</f>
        <v>0</v>
      </c>
      <c r="M1029">
        <f>Tabela3[[#This Row],[SUSTENTABILIDADE
https://portal.tjpr.jus.br/portletforms/frm.do?idFormulario=7430
0017859-16.2024.8.16.6000]]</f>
        <v>0</v>
      </c>
      <c r="N1029">
        <f>Tabela3[[#This Row],[CURSO PARA MAGISTRADOS]]</f>
        <v>0</v>
      </c>
      <c r="O1029" t="str">
        <f>Tabela3[[#This Row],[LIVRO DE REGISTRO]]</f>
        <v>2 - IN COMPANY</v>
      </c>
      <c r="P1029">
        <f>Tabela3[[#This Row],[DATA DO ULTIMO REGISTRO]]</f>
        <v>45580</v>
      </c>
      <c r="Q1029">
        <f>Tabela3[[#This Row],[REG DE INSTRUTORES2]]</f>
        <v>0</v>
      </c>
      <c r="R1029">
        <f>Tabela3[[#This Row],[REGISTRO DE INSTRUTORES NO SEI]]</f>
        <v>0</v>
      </c>
      <c r="S1029">
        <f>Tabela3[[#This Row],[2021]]</f>
        <v>0</v>
      </c>
      <c r="T1029">
        <f>Tabela3[[#This Row],[2022]]</f>
        <v>0</v>
      </c>
      <c r="U1029">
        <f>Tabela3[[#This Row],[2023]]</f>
        <v>0</v>
      </c>
      <c r="V1029">
        <f>Tabela3[[#This Row],[REGISTRO NO SEI/2024]]</f>
        <v>0</v>
      </c>
      <c r="W1029">
        <f>Tabela3[[#This Row],[2024]]</f>
        <v>0</v>
      </c>
      <c r="X1029">
        <f>Tabela3[[#This Row],[REGISTRO NO SEI/2025]]</f>
        <v>0</v>
      </c>
      <c r="Y1029">
        <f>Tabela3[[#This Row],[TOTAL CERTIFICADOS EMITIDOS/2025]]</f>
        <v>0</v>
      </c>
      <c r="Z1029">
        <f>Tabela3[[#This Row],[1º trim/2025]]</f>
        <v>0</v>
      </c>
      <c r="AA1029">
        <f>Tabela3[[#This Row],[2º trim/2025]]</f>
        <v>0</v>
      </c>
      <c r="AB1029">
        <f>Tabela3[[#This Row],[3º trim/2025]]</f>
        <v>0</v>
      </c>
      <c r="AC1029">
        <f>Tabela3[[#This Row],[4º trim/2025]]</f>
        <v>0</v>
      </c>
    </row>
    <row r="1030" spans="1:29" ht="30" x14ac:dyDescent="0.25">
      <c r="A1030" s="293">
        <f>Tabela3[[#This Row],[MODALIDADE]]</f>
        <v>0</v>
      </c>
      <c r="B1030" s="293">
        <f>Tabela3[[#This Row],[ID DA PLANILHA]]</f>
        <v>1030</v>
      </c>
      <c r="C1030" s="293">
        <f>Tabela3[[#This Row],[ANO]]</f>
        <v>2024</v>
      </c>
      <c r="D1030" s="293" t="str">
        <f>Tabela3[[#This Row],[SEI]]</f>
        <v>0042938-94.2024.8.16.6000</v>
      </c>
      <c r="E1030" s="294" t="str">
        <f>Tabela3[[#This Row],[NOME DO Curso]]</f>
        <v>XXV Congresso Paranaense de Direito Administrativo, a ser realizado em 03 de setembro de 2024, a partir das 17h, no Auditório Pleno desta Corte.</v>
      </c>
      <c r="F1030" s="294">
        <f>Tabela3[[#This Row],[NENHUMA CLASSIFICAÇÃO COPILOT]]</f>
        <v>0</v>
      </c>
      <c r="G1030">
        <f>Tabela3[[#This Row],[Capacitação em Direitos Humanos, Gênero, Raça e Etnia; e em Depoimento Especial" - 0148945-13.2024.8.16.6000]]</f>
        <v>0</v>
      </c>
      <c r="H1030">
        <f>Tabela3[[#This Row],[Justiça Restaurativa - 0148919-15.2024.8.16.6000]]</f>
        <v>0</v>
      </c>
      <c r="I1030">
        <f>Tabela3[[#This Row],[Capacitação de Facilitadores 0148959-94.2024.8.16.6000]]</f>
        <v>0</v>
      </c>
      <c r="J1030">
        <f>Tabela3[[#This Row],[Acessibilidade e Inclusão - 0148938-21.2024.8.16.6000]]</f>
        <v>0</v>
      </c>
      <c r="K1030">
        <f>Tabela3[[#This Row],[Política de Prevenção e Enfrentamento do Assédio Moral, do Assédio Sexual e da Discriminação.0148908-83.2024.8.16.6000]]</f>
        <v>0</v>
      </c>
      <c r="L1030">
        <f>Tabela3[[#This Row],[SOCIOAMBIENTAL]]</f>
        <v>0</v>
      </c>
      <c r="M1030">
        <f>Tabela3[[#This Row],[SUSTENTABILIDADE
https://portal.tjpr.jus.br/portletforms/frm.do?idFormulario=7430
0017859-16.2024.8.16.6000]]</f>
        <v>0</v>
      </c>
      <c r="N1030">
        <f>Tabela3[[#This Row],[CURSO PARA MAGISTRADOS]]</f>
        <v>0</v>
      </c>
      <c r="O1030">
        <f>Tabela3[[#This Row],[LIVRO DE REGISTRO]]</f>
        <v>0</v>
      </c>
      <c r="P1030">
        <f>Tabela3[[#This Row],[DATA DO ULTIMO REGISTRO]]</f>
        <v>0</v>
      </c>
      <c r="Q1030">
        <f>Tabela3[[#This Row],[REG DE INSTRUTORES2]]</f>
        <v>0</v>
      </c>
      <c r="R1030">
        <f>Tabela3[[#This Row],[REGISTRO DE INSTRUTORES NO SEI]]</f>
        <v>0</v>
      </c>
      <c r="S1030">
        <f>Tabela3[[#This Row],[2021]]</f>
        <v>0</v>
      </c>
      <c r="T1030">
        <f>Tabela3[[#This Row],[2022]]</f>
        <v>0</v>
      </c>
      <c r="U1030">
        <f>Tabela3[[#This Row],[2023]]</f>
        <v>0</v>
      </c>
      <c r="V1030">
        <f>Tabela3[[#This Row],[REGISTRO NO SEI/2024]]</f>
        <v>0</v>
      </c>
      <c r="W1030">
        <f>Tabela3[[#This Row],[2024]]</f>
        <v>0</v>
      </c>
      <c r="X1030">
        <f>Tabela3[[#This Row],[REGISTRO NO SEI/2025]]</f>
        <v>0</v>
      </c>
      <c r="Y1030">
        <f>Tabela3[[#This Row],[TOTAL CERTIFICADOS EMITIDOS/2025]]</f>
        <v>0</v>
      </c>
      <c r="Z1030">
        <f>Tabela3[[#This Row],[1º trim/2025]]</f>
        <v>0</v>
      </c>
      <c r="AA1030">
        <f>Tabela3[[#This Row],[2º trim/2025]]</f>
        <v>0</v>
      </c>
      <c r="AB1030">
        <f>Tabela3[[#This Row],[3º trim/2025]]</f>
        <v>0</v>
      </c>
      <c r="AC1030">
        <f>Tabela3[[#This Row],[4º trim/2025]]</f>
        <v>0</v>
      </c>
    </row>
    <row r="1031" spans="1:29" ht="30" x14ac:dyDescent="0.25">
      <c r="A1031" s="293">
        <f>Tabela3[[#This Row],[MODALIDADE]]</f>
        <v>0</v>
      </c>
      <c r="B1031" s="293">
        <f>Tabela3[[#This Row],[ID DA PLANILHA]]</f>
        <v>1031</v>
      </c>
      <c r="C1031" s="293">
        <f>Tabela3[[#This Row],[ANO]]</f>
        <v>2024</v>
      </c>
      <c r="D1031" s="293" t="str">
        <f>Tabela3[[#This Row],[SEI]]</f>
        <v>0043013-36.2024.8.16.6000</v>
      </c>
      <c r="E1031" s="294" t="str">
        <f>Tabela3[[#This Row],[NOME DO Curso]]</f>
        <v>CURSOS DE FORMAÇÃO DE CONCILIADORES E MEDIADORES JUDICIAL (EaD) – etapa teórica</v>
      </c>
      <c r="F1031" s="294">
        <f>Tabela3[[#This Row],[NENHUMA CLASSIFICAÇÃO COPILOT]]</f>
        <v>0</v>
      </c>
      <c r="G1031">
        <f>Tabela3[[#This Row],[Capacitação em Direitos Humanos, Gênero, Raça e Etnia; e em Depoimento Especial" - 0148945-13.2024.8.16.6000]]</f>
        <v>0</v>
      </c>
      <c r="H1031">
        <f>Tabela3[[#This Row],[Justiça Restaurativa - 0148919-15.2024.8.16.6000]]</f>
        <v>0</v>
      </c>
      <c r="I1031">
        <f>Tabela3[[#This Row],[Capacitação de Facilitadores 0148959-94.2024.8.16.6000]]</f>
        <v>0</v>
      </c>
      <c r="J1031">
        <f>Tabela3[[#This Row],[Acessibilidade e Inclusão - 0148938-21.2024.8.16.6000]]</f>
        <v>0</v>
      </c>
      <c r="K1031">
        <f>Tabela3[[#This Row],[Política de Prevenção e Enfrentamento do Assédio Moral, do Assédio Sexual e da Discriminação.0148908-83.2024.8.16.6000]]</f>
        <v>0</v>
      </c>
      <c r="L1031">
        <f>Tabela3[[#This Row],[SOCIOAMBIENTAL]]</f>
        <v>0</v>
      </c>
      <c r="M1031">
        <f>Tabela3[[#This Row],[SUSTENTABILIDADE
https://portal.tjpr.jus.br/portletforms/frm.do?idFormulario=7430
0017859-16.2024.8.16.6000]]</f>
        <v>0</v>
      </c>
      <c r="N1031">
        <f>Tabela3[[#This Row],[CURSO PARA MAGISTRADOS]]</f>
        <v>0</v>
      </c>
      <c r="O1031" t="str">
        <f>Tabela3[[#This Row],[LIVRO DE REGISTRO]]</f>
        <v>3 - CONCILIAJUD</v>
      </c>
      <c r="P1031">
        <f>Tabela3[[#This Row],[DATA DO ULTIMO REGISTRO]]</f>
        <v>45470</v>
      </c>
      <c r="Q1031">
        <f>Tabela3[[#This Row],[REG DE INSTRUTORES2]]</f>
        <v>0</v>
      </c>
      <c r="R1031">
        <f>Tabela3[[#This Row],[REGISTRO DE INSTRUTORES NO SEI]]</f>
        <v>0</v>
      </c>
      <c r="S1031">
        <f>Tabela3[[#This Row],[2021]]</f>
        <v>0</v>
      </c>
      <c r="T1031">
        <f>Tabela3[[#This Row],[2022]]</f>
        <v>0</v>
      </c>
      <c r="U1031">
        <f>Tabela3[[#This Row],[2023]]</f>
        <v>0</v>
      </c>
      <c r="V1031">
        <f>Tabela3[[#This Row],[REGISTRO NO SEI/2024]]</f>
        <v>0</v>
      </c>
      <c r="W1031">
        <f>Tabela3[[#This Row],[2024]]</f>
        <v>0</v>
      </c>
      <c r="X1031">
        <f>Tabela3[[#This Row],[REGISTRO NO SEI/2025]]</f>
        <v>0</v>
      </c>
      <c r="Y1031">
        <f>Tabela3[[#This Row],[TOTAL CERTIFICADOS EMITIDOS/2025]]</f>
        <v>0</v>
      </c>
      <c r="Z1031">
        <f>Tabela3[[#This Row],[1º trim/2025]]</f>
        <v>0</v>
      </c>
      <c r="AA1031">
        <f>Tabela3[[#This Row],[2º trim/2025]]</f>
        <v>0</v>
      </c>
      <c r="AB1031">
        <f>Tabela3[[#This Row],[3º trim/2025]]</f>
        <v>0</v>
      </c>
      <c r="AC1031">
        <f>Tabela3[[#This Row],[4º trim/2025]]</f>
        <v>0</v>
      </c>
    </row>
    <row r="1032" spans="1:29" ht="30" x14ac:dyDescent="0.25">
      <c r="A1032" s="293">
        <f>Tabela3[[#This Row],[MODALIDADE]]</f>
        <v>0</v>
      </c>
      <c r="B1032" s="293">
        <f>Tabela3[[#This Row],[ID DA PLANILHA]]</f>
        <v>1032</v>
      </c>
      <c r="C1032" s="293">
        <f>Tabela3[[#This Row],[ANO]]</f>
        <v>2024</v>
      </c>
      <c r="D1032" s="293" t="str">
        <f>Tabela3[[#This Row],[SEI]]</f>
        <v>0043013-36.2024.8.16.6000</v>
      </c>
      <c r="E1032" s="294" t="str">
        <f>Tabela3[[#This Row],[NOME DO Curso]]</f>
        <v>CURSOS DE FORMAÇÃO DE CONCILIADORES E MEDIADORES JUDICIAL (EaD) – etapa teórica</v>
      </c>
      <c r="F1032" s="294">
        <f>Tabela3[[#This Row],[NENHUMA CLASSIFICAÇÃO COPILOT]]</f>
        <v>0</v>
      </c>
      <c r="G1032">
        <f>Tabela3[[#This Row],[Capacitação em Direitos Humanos, Gênero, Raça e Etnia; e em Depoimento Especial" - 0148945-13.2024.8.16.6000]]</f>
        <v>0</v>
      </c>
      <c r="H1032">
        <f>Tabela3[[#This Row],[Justiça Restaurativa - 0148919-15.2024.8.16.6000]]</f>
        <v>0</v>
      </c>
      <c r="I1032">
        <f>Tabela3[[#This Row],[Capacitação de Facilitadores 0148959-94.2024.8.16.6000]]</f>
        <v>0</v>
      </c>
      <c r="J1032">
        <f>Tabela3[[#This Row],[Acessibilidade e Inclusão - 0148938-21.2024.8.16.6000]]</f>
        <v>0</v>
      </c>
      <c r="K1032">
        <f>Tabela3[[#This Row],[Política de Prevenção e Enfrentamento do Assédio Moral, do Assédio Sexual e da Discriminação.0148908-83.2024.8.16.6000]]</f>
        <v>0</v>
      </c>
      <c r="L1032">
        <f>Tabela3[[#This Row],[SOCIOAMBIENTAL]]</f>
        <v>0</v>
      </c>
      <c r="M1032">
        <f>Tabela3[[#This Row],[SUSTENTABILIDADE
https://portal.tjpr.jus.br/portletforms/frm.do?idFormulario=7430
0017859-16.2024.8.16.6000]]</f>
        <v>0</v>
      </c>
      <c r="N1032">
        <f>Tabela3[[#This Row],[CURSO PARA MAGISTRADOS]]</f>
        <v>0</v>
      </c>
      <c r="O1032" t="str">
        <f>Tabela3[[#This Row],[LIVRO DE REGISTRO]]</f>
        <v>3 - CONCILIAJUD</v>
      </c>
      <c r="P1032">
        <f>Tabela3[[#This Row],[DATA DO ULTIMO REGISTRO]]</f>
        <v>45470</v>
      </c>
      <c r="Q1032">
        <f>Tabela3[[#This Row],[REG DE INSTRUTORES2]]</f>
        <v>0</v>
      </c>
      <c r="R1032">
        <f>Tabela3[[#This Row],[REGISTRO DE INSTRUTORES NO SEI]]</f>
        <v>0</v>
      </c>
      <c r="S1032">
        <f>Tabela3[[#This Row],[2021]]</f>
        <v>0</v>
      </c>
      <c r="T1032">
        <f>Tabela3[[#This Row],[2022]]</f>
        <v>0</v>
      </c>
      <c r="U1032">
        <f>Tabela3[[#This Row],[2023]]</f>
        <v>0</v>
      </c>
      <c r="V1032">
        <f>Tabela3[[#This Row],[REGISTRO NO SEI/2024]]</f>
        <v>0</v>
      </c>
      <c r="W1032">
        <f>Tabela3[[#This Row],[2024]]</f>
        <v>0</v>
      </c>
      <c r="X1032">
        <f>Tabela3[[#This Row],[REGISTRO NO SEI/2025]]</f>
        <v>0</v>
      </c>
      <c r="Y1032">
        <f>Tabela3[[#This Row],[TOTAL CERTIFICADOS EMITIDOS/2025]]</f>
        <v>0</v>
      </c>
      <c r="Z1032">
        <f>Tabela3[[#This Row],[1º trim/2025]]</f>
        <v>0</v>
      </c>
      <c r="AA1032">
        <f>Tabela3[[#This Row],[2º trim/2025]]</f>
        <v>0</v>
      </c>
      <c r="AB1032">
        <f>Tabela3[[#This Row],[3º trim/2025]]</f>
        <v>0</v>
      </c>
      <c r="AC1032">
        <f>Tabela3[[#This Row],[4º trim/2025]]</f>
        <v>0</v>
      </c>
    </row>
    <row r="1033" spans="1:29" ht="30" x14ac:dyDescent="0.25">
      <c r="A1033" s="293" t="str">
        <f>Tabela3[[#This Row],[MODALIDADE]]</f>
        <v>autoinstrucional</v>
      </c>
      <c r="B1033" s="293">
        <f>Tabela3[[#This Row],[ID DA PLANILHA]]</f>
        <v>1033</v>
      </c>
      <c r="C1033" s="293">
        <f>Tabela3[[#This Row],[ANO]]</f>
        <v>2024</v>
      </c>
      <c r="D1033" s="293" t="str">
        <f>Tabela3[[#This Row],[SEI]]</f>
        <v>0043367-95.2023.8.16.6000</v>
      </c>
      <c r="E1033" s="294" t="str">
        <f>Tabela3[[#This Row],[NOME DO Curso]]</f>
        <v>CURSO DE APERFEIÇOAMENTO PARA SERVIDORES E SERVIDORAS E ASSESSORES E ASSESSORAS ATUANTES NA JURISDIÇÃO DA INFÂNCIA E JUVENTUDE</v>
      </c>
      <c r="F1033" s="294">
        <f>Tabela3[[#This Row],[NENHUMA CLASSIFICAÇÃO COPILOT]]</f>
        <v>0</v>
      </c>
      <c r="G1033" t="str">
        <f>Tabela3[[#This Row],[Capacitação em Direitos Humanos, Gênero, Raça e Etnia; e em Depoimento Especial" - 0148945-13.2024.8.16.6000]]</f>
        <v>COPILOT - Direitos humanos, gênero, raça e etnia</v>
      </c>
      <c r="H1033">
        <f>Tabela3[[#This Row],[Justiça Restaurativa - 0148919-15.2024.8.16.6000]]</f>
        <v>0</v>
      </c>
      <c r="I1033" t="str">
        <f>Tabela3[[#This Row],[Capacitação de Facilitadores 0148959-94.2024.8.16.6000]]</f>
        <v>COPILOT - VIOLÊNCIA DOMESTICA</v>
      </c>
      <c r="J1033">
        <f>Tabela3[[#This Row],[Acessibilidade e Inclusão - 0148938-21.2024.8.16.6000]]</f>
        <v>0</v>
      </c>
      <c r="K1033">
        <f>Tabela3[[#This Row],[Política de Prevenção e Enfrentamento do Assédio Moral, do Assédio Sexual e da Discriminação.0148908-83.2024.8.16.6000]]</f>
        <v>0</v>
      </c>
      <c r="L1033">
        <f>Tabela3[[#This Row],[SOCIOAMBIENTAL]]</f>
        <v>0</v>
      </c>
      <c r="M1033">
        <f>Tabela3[[#This Row],[SUSTENTABILIDADE
https://portal.tjpr.jus.br/portletforms/frm.do?idFormulario=7430
0017859-16.2024.8.16.6000]]</f>
        <v>0</v>
      </c>
      <c r="N1033">
        <f>Tabela3[[#This Row],[CURSO PARA MAGISTRADOS]]</f>
        <v>0</v>
      </c>
      <c r="O1033" t="str">
        <f>Tabela3[[#This Row],[LIVRO DE REGISTRO]]</f>
        <v>1 - LISTA GERAL_2020 A ...</v>
      </c>
      <c r="P1033">
        <f>Tabela3[[#This Row],[DATA DO ULTIMO REGISTRO]]</f>
        <v>45741</v>
      </c>
      <c r="Q1033">
        <f>Tabela3[[#This Row],[REG DE INSTRUTORES2]]</f>
        <v>0</v>
      </c>
      <c r="R1033">
        <f>Tabela3[[#This Row],[REGISTRO DE INSTRUTORES NO SEI]]</f>
        <v>0</v>
      </c>
      <c r="S1033">
        <f>Tabela3[[#This Row],[2021]]</f>
        <v>0</v>
      </c>
      <c r="T1033">
        <f>Tabela3[[#This Row],[2022]]</f>
        <v>0</v>
      </c>
      <c r="U1033">
        <f>Tabela3[[#This Row],[2023]]</f>
        <v>0</v>
      </c>
      <c r="V1033" t="str">
        <f>Tabela3[[#This Row],[REGISTRO NO SEI/2024]]</f>
        <v>Livro Registro_2024 (11344584)</v>
      </c>
      <c r="W1033">
        <f>Tabela3[[#This Row],[2024]]</f>
        <v>194</v>
      </c>
      <c r="X1033">
        <f>Tabela3[[#This Row],[REGISTRO NO SEI/2025]]</f>
        <v>0</v>
      </c>
      <c r="Y1033">
        <f>Tabela3[[#This Row],[TOTAL CERTIFICADOS EMITIDOS/2025]]</f>
        <v>29</v>
      </c>
      <c r="Z1033">
        <f>Tabela3[[#This Row],[1º trim/2025]]</f>
        <v>29</v>
      </c>
      <c r="AA1033">
        <f>Tabela3[[#This Row],[2º trim/2025]]</f>
        <v>0</v>
      </c>
      <c r="AB1033">
        <f>Tabela3[[#This Row],[3º trim/2025]]</f>
        <v>0</v>
      </c>
      <c r="AC1033">
        <f>Tabela3[[#This Row],[4º trim/2025]]</f>
        <v>0</v>
      </c>
    </row>
    <row r="1034" spans="1:29" x14ac:dyDescent="0.25">
      <c r="A1034" s="293">
        <f>Tabela3[[#This Row],[MODALIDADE]]</f>
        <v>0</v>
      </c>
      <c r="B1034" s="293">
        <f>Tabela3[[#This Row],[ID DA PLANILHA]]</f>
        <v>1034</v>
      </c>
      <c r="C1034" s="293">
        <f>Tabela3[[#This Row],[ANO]]</f>
        <v>2024</v>
      </c>
      <c r="D1034" s="293" t="str">
        <f>Tabela3[[#This Row],[SEI]]</f>
        <v>0044706-89.2023.8.16.6000</v>
      </c>
      <c r="E1034" s="294" t="str">
        <f>Tabela3[[#This Row],[NOME DO Curso]]</f>
        <v>GESTÃO PRÁTICA DE SECRETARIA NO 1º GRAU DE JURISDIÇÃO</v>
      </c>
      <c r="F1034" s="294">
        <f>Tabela3[[#This Row],[NENHUMA CLASSIFICAÇÃO COPILOT]]</f>
        <v>0</v>
      </c>
      <c r="G1034">
        <f>Tabela3[[#This Row],[Capacitação em Direitos Humanos, Gênero, Raça e Etnia; e em Depoimento Especial" - 0148945-13.2024.8.16.6000]]</f>
        <v>0</v>
      </c>
      <c r="H1034">
        <f>Tabela3[[#This Row],[Justiça Restaurativa - 0148919-15.2024.8.16.6000]]</f>
        <v>0</v>
      </c>
      <c r="I1034">
        <f>Tabela3[[#This Row],[Capacitação de Facilitadores 0148959-94.2024.8.16.6000]]</f>
        <v>0</v>
      </c>
      <c r="J1034">
        <f>Tabela3[[#This Row],[Acessibilidade e Inclusão - 0148938-21.2024.8.16.6000]]</f>
        <v>0</v>
      </c>
      <c r="K1034">
        <f>Tabela3[[#This Row],[Política de Prevenção e Enfrentamento do Assédio Moral, do Assédio Sexual e da Discriminação.0148908-83.2024.8.16.6000]]</f>
        <v>0</v>
      </c>
      <c r="L1034">
        <f>Tabela3[[#This Row],[SOCIOAMBIENTAL]]</f>
        <v>0</v>
      </c>
      <c r="M1034">
        <f>Tabela3[[#This Row],[SUSTENTABILIDADE
https://portal.tjpr.jus.br/portletforms/frm.do?idFormulario=7430
0017859-16.2024.8.16.6000]]</f>
        <v>0</v>
      </c>
      <c r="N1034">
        <f>Tabela3[[#This Row],[CURSO PARA MAGISTRADOS]]</f>
        <v>0</v>
      </c>
      <c r="O1034">
        <f>Tabela3[[#This Row],[LIVRO DE REGISTRO]]</f>
        <v>0</v>
      </c>
      <c r="P1034">
        <f>Tabela3[[#This Row],[DATA DO ULTIMO REGISTRO]]</f>
        <v>0</v>
      </c>
      <c r="Q1034">
        <f>Tabela3[[#This Row],[REG DE INSTRUTORES2]]</f>
        <v>0</v>
      </c>
      <c r="R1034">
        <f>Tabela3[[#This Row],[REGISTRO DE INSTRUTORES NO SEI]]</f>
        <v>0</v>
      </c>
      <c r="S1034">
        <f>Tabela3[[#This Row],[2021]]</f>
        <v>0</v>
      </c>
      <c r="T1034">
        <f>Tabela3[[#This Row],[2022]]</f>
        <v>0</v>
      </c>
      <c r="U1034" t="e">
        <f>Tabela3[[#This Row],[2023]]</f>
        <v>#VALUE!</v>
      </c>
      <c r="V1034">
        <f>Tabela3[[#This Row],[REGISTRO NO SEI/2024]]</f>
        <v>0</v>
      </c>
      <c r="W1034">
        <f>Tabela3[[#This Row],[2024]]</f>
        <v>0</v>
      </c>
      <c r="X1034">
        <f>Tabela3[[#This Row],[REGISTRO NO SEI/2025]]</f>
        <v>0</v>
      </c>
      <c r="Y1034">
        <f>Tabela3[[#This Row],[TOTAL CERTIFICADOS EMITIDOS/2025]]</f>
        <v>0</v>
      </c>
      <c r="Z1034">
        <f>Tabela3[[#This Row],[1º trim/2025]]</f>
        <v>0</v>
      </c>
      <c r="AA1034">
        <f>Tabela3[[#This Row],[2º trim/2025]]</f>
        <v>0</v>
      </c>
      <c r="AB1034">
        <f>Tabela3[[#This Row],[3º trim/2025]]</f>
        <v>0</v>
      </c>
      <c r="AC1034">
        <f>Tabela3[[#This Row],[4º trim/2025]]</f>
        <v>0</v>
      </c>
    </row>
    <row r="1035" spans="1:29" ht="30" x14ac:dyDescent="0.25">
      <c r="A1035" s="293">
        <f>Tabela3[[#This Row],[MODALIDADE]]</f>
        <v>0</v>
      </c>
      <c r="B1035" s="293">
        <f>Tabela3[[#This Row],[ID DA PLANILHA]]</f>
        <v>1035</v>
      </c>
      <c r="C1035" s="293">
        <f>Tabela3[[#This Row],[ANO]]</f>
        <v>2024</v>
      </c>
      <c r="D1035" s="293" t="str">
        <f>Tabela3[[#This Row],[SEI]]</f>
        <v>0046539-11.2024.8.16.6000</v>
      </c>
      <c r="E1035" s="294" t="str">
        <f>Tabela3[[#This Row],[NOME DO Curso]]</f>
        <v>Elaboração, Análise e Julgamento da Planilha de Custos e Formação de Preços De acordo com a Lei 14.133/2021"</v>
      </c>
      <c r="F1035" s="294">
        <f>Tabela3[[#This Row],[NENHUMA CLASSIFICAÇÃO COPILOT]]</f>
        <v>0</v>
      </c>
      <c r="G1035">
        <f>Tabela3[[#This Row],[Capacitação em Direitos Humanos, Gênero, Raça e Etnia; e em Depoimento Especial" - 0148945-13.2024.8.16.6000]]</f>
        <v>0</v>
      </c>
      <c r="H1035">
        <f>Tabela3[[#This Row],[Justiça Restaurativa - 0148919-15.2024.8.16.6000]]</f>
        <v>0</v>
      </c>
      <c r="I1035">
        <f>Tabela3[[#This Row],[Capacitação de Facilitadores 0148959-94.2024.8.16.6000]]</f>
        <v>0</v>
      </c>
      <c r="J1035">
        <f>Tabela3[[#This Row],[Acessibilidade e Inclusão - 0148938-21.2024.8.16.6000]]</f>
        <v>0</v>
      </c>
      <c r="K1035">
        <f>Tabela3[[#This Row],[Política de Prevenção e Enfrentamento do Assédio Moral, do Assédio Sexual e da Discriminação.0148908-83.2024.8.16.6000]]</f>
        <v>0</v>
      </c>
      <c r="L1035">
        <f>Tabela3[[#This Row],[SOCIOAMBIENTAL]]</f>
        <v>0</v>
      </c>
      <c r="M1035">
        <f>Tabela3[[#This Row],[SUSTENTABILIDADE
https://portal.tjpr.jus.br/portletforms/frm.do?idFormulario=7430
0017859-16.2024.8.16.6000]]</f>
        <v>0</v>
      </c>
      <c r="N1035">
        <f>Tabela3[[#This Row],[CURSO PARA MAGISTRADOS]]</f>
        <v>0</v>
      </c>
      <c r="O1035" t="str">
        <f>Tabela3[[#This Row],[LIVRO DE REGISTRO]]</f>
        <v>2 - IN COMPANY</v>
      </c>
      <c r="P1035">
        <f>Tabela3[[#This Row],[DATA DO ULTIMO REGISTRO]]</f>
        <v>45642</v>
      </c>
      <c r="Q1035">
        <f>Tabela3[[#This Row],[REG DE INSTRUTORES2]]</f>
        <v>0</v>
      </c>
      <c r="R1035">
        <f>Tabela3[[#This Row],[REGISTRO DE INSTRUTORES NO SEI]]</f>
        <v>0</v>
      </c>
      <c r="S1035">
        <f>Tabela3[[#This Row],[2021]]</f>
        <v>0</v>
      </c>
      <c r="T1035">
        <f>Tabela3[[#This Row],[2022]]</f>
        <v>0</v>
      </c>
      <c r="U1035">
        <f>Tabela3[[#This Row],[2023]]</f>
        <v>0</v>
      </c>
      <c r="V1035">
        <f>Tabela3[[#This Row],[REGISTRO NO SEI/2024]]</f>
        <v>0</v>
      </c>
      <c r="W1035">
        <f>Tabela3[[#This Row],[2024]]</f>
        <v>4</v>
      </c>
      <c r="X1035">
        <f>Tabela3[[#This Row],[REGISTRO NO SEI/2025]]</f>
        <v>0</v>
      </c>
      <c r="Y1035">
        <f>Tabela3[[#This Row],[TOTAL CERTIFICADOS EMITIDOS/2025]]</f>
        <v>0</v>
      </c>
      <c r="Z1035">
        <f>Tabela3[[#This Row],[1º trim/2025]]</f>
        <v>0</v>
      </c>
      <c r="AA1035">
        <f>Tabela3[[#This Row],[2º trim/2025]]</f>
        <v>0</v>
      </c>
      <c r="AB1035">
        <f>Tabela3[[#This Row],[3º trim/2025]]</f>
        <v>0</v>
      </c>
      <c r="AC1035">
        <f>Tabela3[[#This Row],[4º trim/2025]]</f>
        <v>0</v>
      </c>
    </row>
    <row r="1036" spans="1:29" x14ac:dyDescent="0.25">
      <c r="A1036" s="293">
        <f>Tabela3[[#This Row],[MODALIDADE]]</f>
        <v>0</v>
      </c>
      <c r="B1036" s="293">
        <f>Tabela3[[#This Row],[ID DA PLANILHA]]</f>
        <v>1036</v>
      </c>
      <c r="C1036" s="293">
        <f>Tabela3[[#This Row],[ANO]]</f>
        <v>2024</v>
      </c>
      <c r="D1036" s="293" t="str">
        <f>Tabela3[[#This Row],[SEI]]</f>
        <v>0048036-60.2024.8.16.6000</v>
      </c>
      <c r="E1036" s="294" t="str">
        <f>Tabela3[[#This Row],[NOME DO Curso]]</f>
        <v>Construção da Decisão Judicial</v>
      </c>
      <c r="F1036" s="294">
        <f>Tabela3[[#This Row],[NENHUMA CLASSIFICAÇÃO COPILOT]]</f>
        <v>0</v>
      </c>
      <c r="G1036" t="str">
        <f>Tabela3[[#This Row],[Capacitação em Direitos Humanos, Gênero, Raça e Etnia; e em Depoimento Especial" - 0148945-13.2024.8.16.6000]]</f>
        <v>cursos de formação inicial e de formação continuada para capacitação magistrados(as) ativos(as), de primeiro e segundo graus de jurisdição</v>
      </c>
      <c r="H1036">
        <f>Tabela3[[#This Row],[Justiça Restaurativa - 0148919-15.2024.8.16.6000]]</f>
        <v>0</v>
      </c>
      <c r="I1036">
        <f>Tabela3[[#This Row],[Capacitação de Facilitadores 0148959-94.2024.8.16.6000]]</f>
        <v>0</v>
      </c>
      <c r="J1036">
        <f>Tabela3[[#This Row],[Acessibilidade e Inclusão - 0148938-21.2024.8.16.6000]]</f>
        <v>0</v>
      </c>
      <c r="K1036">
        <f>Tabela3[[#This Row],[Política de Prevenção e Enfrentamento do Assédio Moral, do Assédio Sexual e da Discriminação.0148908-83.2024.8.16.6000]]</f>
        <v>0</v>
      </c>
      <c r="L1036">
        <f>Tabela3[[#This Row],[SOCIOAMBIENTAL]]</f>
        <v>0</v>
      </c>
      <c r="M1036">
        <f>Tabela3[[#This Row],[SUSTENTABILIDADE
https://portal.tjpr.jus.br/portletforms/frm.do?idFormulario=7430
0017859-16.2024.8.16.6000]]</f>
        <v>0</v>
      </c>
      <c r="N1036" t="str">
        <f>Tabela3[[#This Row],[CURSO PARA MAGISTRADOS]]</f>
        <v>SIM</v>
      </c>
      <c r="O1036">
        <f>Tabela3[[#This Row],[LIVRO DE REGISTRO]]</f>
        <v>0</v>
      </c>
      <c r="P1036">
        <f>Tabela3[[#This Row],[DATA DO ULTIMO REGISTRO]]</f>
        <v>45523</v>
      </c>
      <c r="Q1036" t="str">
        <f>Tabela3[[#This Row],[REG DE INSTRUTORES2]]</f>
        <v>826/2024</v>
      </c>
      <c r="R1036">
        <f>Tabela3[[#This Row],[REGISTRO DE INSTRUTORES NO SEI]]</f>
        <v>0</v>
      </c>
      <c r="S1036">
        <f>Tabela3[[#This Row],[2021]]</f>
        <v>0</v>
      </c>
      <c r="T1036">
        <f>Tabela3[[#This Row],[2022]]</f>
        <v>0</v>
      </c>
      <c r="U1036">
        <f>Tabela3[[#This Row],[2023]]</f>
        <v>0</v>
      </c>
      <c r="V1036">
        <f>Tabela3[[#This Row],[REGISTRO NO SEI/2024]]</f>
        <v>0</v>
      </c>
      <c r="W1036">
        <f>Tabela3[[#This Row],[2024]]</f>
        <v>0</v>
      </c>
      <c r="X1036">
        <f>Tabela3[[#This Row],[REGISTRO NO SEI/2025]]</f>
        <v>0</v>
      </c>
      <c r="Y1036">
        <f>Tabela3[[#This Row],[TOTAL CERTIFICADOS EMITIDOS/2025]]</f>
        <v>0</v>
      </c>
      <c r="Z1036">
        <f>Tabela3[[#This Row],[1º trim/2025]]</f>
        <v>0</v>
      </c>
      <c r="AA1036">
        <f>Tabela3[[#This Row],[2º trim/2025]]</f>
        <v>0</v>
      </c>
      <c r="AB1036">
        <f>Tabela3[[#This Row],[3º trim/2025]]</f>
        <v>0</v>
      </c>
      <c r="AC1036">
        <f>Tabela3[[#This Row],[4º trim/2025]]</f>
        <v>0</v>
      </c>
    </row>
    <row r="1037" spans="1:29" x14ac:dyDescent="0.25">
      <c r="A1037" s="293">
        <f>Tabela3[[#This Row],[MODALIDADE]]</f>
        <v>0</v>
      </c>
      <c r="B1037" s="293">
        <f>Tabela3[[#This Row],[ID DA PLANILHA]]</f>
        <v>1037</v>
      </c>
      <c r="C1037" s="293">
        <f>Tabela3[[#This Row],[ANO]]</f>
        <v>2024</v>
      </c>
      <c r="D1037" s="293" t="str">
        <f>Tabela3[[#This Row],[SEI]]</f>
        <v>0048221-98.2024.8.16.6000</v>
      </c>
      <c r="E1037" s="294" t="str">
        <f>Tabela3[[#This Row],[NOME DO Curso]]</f>
        <v>Semana de Combate ao Assédio e à Discriminação</v>
      </c>
      <c r="F1037" s="294">
        <f>Tabela3[[#This Row],[NENHUMA CLASSIFICAÇÃO COPILOT]]</f>
        <v>0</v>
      </c>
      <c r="G1037">
        <f>Tabela3[[#This Row],[Capacitação em Direitos Humanos, Gênero, Raça e Etnia; e em Depoimento Especial" - 0148945-13.2024.8.16.6000]]</f>
        <v>0</v>
      </c>
      <c r="H1037">
        <f>Tabela3[[#This Row],[Justiça Restaurativa - 0148919-15.2024.8.16.6000]]</f>
        <v>0</v>
      </c>
      <c r="I1037">
        <f>Tabela3[[#This Row],[Capacitação de Facilitadores 0148959-94.2024.8.16.6000]]</f>
        <v>0</v>
      </c>
      <c r="J1037" t="str">
        <f>Tabela3[[#This Row],[Acessibilidade e Inclusão - 0148938-21.2024.8.16.6000]]</f>
        <v>SIM</v>
      </c>
      <c r="K1037" t="str">
        <f>Tabela3[[#This Row],[Política de Prevenção e Enfrentamento do Assédio Moral, do Assédio Sexual e da Discriminação.0148908-83.2024.8.16.6000]]</f>
        <v>sim</v>
      </c>
      <c r="L1037">
        <f>Tabela3[[#This Row],[SOCIOAMBIENTAL]]</f>
        <v>0</v>
      </c>
      <c r="M1037" t="str">
        <f>Tabela3[[#This Row],[SUSTENTABILIDADE
https://portal.tjpr.jus.br/portletforms/frm.do?idFormulario=7430
0017859-16.2024.8.16.6000]]</f>
        <v>Equidade e diversidade</v>
      </c>
      <c r="N1037">
        <f>Tabela3[[#This Row],[CURSO PARA MAGISTRADOS]]</f>
        <v>0</v>
      </c>
      <c r="O1037">
        <f>Tabela3[[#This Row],[LIVRO DE REGISTRO]]</f>
        <v>0</v>
      </c>
      <c r="P1037">
        <f>Tabela3[[#This Row],[DATA DO ULTIMO REGISTRO]]</f>
        <v>45474</v>
      </c>
      <c r="Q1037" t="str">
        <f>Tabela3[[#This Row],[REG DE INSTRUTORES2]]</f>
        <v>738-742/2024</v>
      </c>
      <c r="R1037">
        <f>Tabela3[[#This Row],[REGISTRO DE INSTRUTORES NO SEI]]</f>
        <v>0</v>
      </c>
      <c r="S1037">
        <f>Tabela3[[#This Row],[2021]]</f>
        <v>0</v>
      </c>
      <c r="T1037">
        <f>Tabela3[[#This Row],[2022]]</f>
        <v>0</v>
      </c>
      <c r="U1037">
        <f>Tabela3[[#This Row],[2023]]</f>
        <v>0</v>
      </c>
      <c r="V1037" t="str">
        <f>Tabela3[[#This Row],[REGISTRO NO SEI/2024]]</f>
        <v>Livro Registro (10618841)</v>
      </c>
      <c r="W1037">
        <f>Tabela3[[#This Row],[2024]]</f>
        <v>287</v>
      </c>
      <c r="X1037">
        <f>Tabela3[[#This Row],[REGISTRO NO SEI/2025]]</f>
        <v>0</v>
      </c>
      <c r="Y1037">
        <f>Tabela3[[#This Row],[TOTAL CERTIFICADOS EMITIDOS/2025]]</f>
        <v>0</v>
      </c>
      <c r="Z1037">
        <f>Tabela3[[#This Row],[1º trim/2025]]</f>
        <v>0</v>
      </c>
      <c r="AA1037">
        <f>Tabela3[[#This Row],[2º trim/2025]]</f>
        <v>0</v>
      </c>
      <c r="AB1037">
        <f>Tabela3[[#This Row],[3º trim/2025]]</f>
        <v>0</v>
      </c>
      <c r="AC1037">
        <f>Tabela3[[#This Row],[4º trim/2025]]</f>
        <v>0</v>
      </c>
    </row>
    <row r="1038" spans="1:29" x14ac:dyDescent="0.25">
      <c r="A1038" s="293" t="str">
        <f>Tabela3[[#This Row],[MODALIDADE]]</f>
        <v>evento externo</v>
      </c>
      <c r="B1038" s="293">
        <f>Tabela3[[#This Row],[ID DA PLANILHA]]</f>
        <v>1038</v>
      </c>
      <c r="C1038" s="293">
        <f>Tabela3[[#This Row],[ANO]]</f>
        <v>2024</v>
      </c>
      <c r="D1038" s="293" t="str">
        <f>Tabela3[[#This Row],[SEI]]</f>
        <v>0049364-25.2024.8.16.6000</v>
      </c>
      <c r="E1038" s="294" t="str">
        <f>Tabela3[[#This Row],[NOME DO Curso]]</f>
        <v>IX Congresso Brasileiro de Direito Penal e do Curso Masterclass</v>
      </c>
      <c r="F1038" s="294">
        <f>Tabela3[[#This Row],[NENHUMA CLASSIFICAÇÃO COPILOT]]</f>
        <v>0</v>
      </c>
      <c r="G1038">
        <f>Tabela3[[#This Row],[Capacitação em Direitos Humanos, Gênero, Raça e Etnia; e em Depoimento Especial" - 0148945-13.2024.8.16.6000]]</f>
        <v>0</v>
      </c>
      <c r="H1038">
        <f>Tabela3[[#This Row],[Justiça Restaurativa - 0148919-15.2024.8.16.6000]]</f>
        <v>0</v>
      </c>
      <c r="I1038">
        <f>Tabela3[[#This Row],[Capacitação de Facilitadores 0148959-94.2024.8.16.6000]]</f>
        <v>0</v>
      </c>
      <c r="J1038">
        <f>Tabela3[[#This Row],[Acessibilidade e Inclusão - 0148938-21.2024.8.16.6000]]</f>
        <v>0</v>
      </c>
      <c r="K1038">
        <f>Tabela3[[#This Row],[Política de Prevenção e Enfrentamento do Assédio Moral, do Assédio Sexual e da Discriminação.0148908-83.2024.8.16.6000]]</f>
        <v>0</v>
      </c>
      <c r="L1038">
        <f>Tabela3[[#This Row],[SOCIOAMBIENTAL]]</f>
        <v>0</v>
      </c>
      <c r="M1038">
        <f>Tabela3[[#This Row],[SUSTENTABILIDADE
https://portal.tjpr.jus.br/portletforms/frm.do?idFormulario=7430
0017859-16.2024.8.16.6000]]</f>
        <v>0</v>
      </c>
      <c r="N1038">
        <f>Tabela3[[#This Row],[CURSO PARA MAGISTRADOS]]</f>
        <v>0</v>
      </c>
      <c r="O1038" t="str">
        <f>Tabela3[[#This Row],[LIVRO DE REGISTRO]]</f>
        <v>2 - IN COMPANY</v>
      </c>
      <c r="P1038">
        <f>Tabela3[[#This Row],[DATA DO ULTIMO REGISTRO]]</f>
        <v>45470</v>
      </c>
      <c r="Q1038">
        <f>Tabela3[[#This Row],[REG DE INSTRUTORES2]]</f>
        <v>0</v>
      </c>
      <c r="R1038">
        <f>Tabela3[[#This Row],[REGISTRO DE INSTRUTORES NO SEI]]</f>
        <v>0</v>
      </c>
      <c r="S1038">
        <f>Tabela3[[#This Row],[2021]]</f>
        <v>0</v>
      </c>
      <c r="T1038">
        <f>Tabela3[[#This Row],[2022]]</f>
        <v>0</v>
      </c>
      <c r="U1038">
        <f>Tabela3[[#This Row],[2023]]</f>
        <v>0</v>
      </c>
      <c r="V1038">
        <f>Tabela3[[#This Row],[REGISTRO NO SEI/2024]]</f>
        <v>0</v>
      </c>
      <c r="W1038">
        <f>Tabela3[[#This Row],[2024]]</f>
        <v>0</v>
      </c>
      <c r="X1038">
        <f>Tabela3[[#This Row],[REGISTRO NO SEI/2025]]</f>
        <v>0</v>
      </c>
      <c r="Y1038">
        <f>Tabela3[[#This Row],[TOTAL CERTIFICADOS EMITIDOS/2025]]</f>
        <v>0</v>
      </c>
      <c r="Z1038">
        <f>Tabela3[[#This Row],[1º trim/2025]]</f>
        <v>0</v>
      </c>
      <c r="AA1038">
        <f>Tabela3[[#This Row],[2º trim/2025]]</f>
        <v>0</v>
      </c>
      <c r="AB1038">
        <f>Tabela3[[#This Row],[3º trim/2025]]</f>
        <v>0</v>
      </c>
      <c r="AC1038">
        <f>Tabela3[[#This Row],[4º trim/2025]]</f>
        <v>0</v>
      </c>
    </row>
    <row r="1039" spans="1:29" x14ac:dyDescent="0.25">
      <c r="A1039" s="293">
        <f>Tabela3[[#This Row],[MODALIDADE]]</f>
        <v>0</v>
      </c>
      <c r="B1039" s="293">
        <f>Tabela3[[#This Row],[ID DA PLANILHA]]</f>
        <v>1039</v>
      </c>
      <c r="C1039" s="293">
        <f>Tabela3[[#This Row],[ANO]]</f>
        <v>2024</v>
      </c>
      <c r="D1039" s="293" t="str">
        <f>Tabela3[[#This Row],[SEI]]</f>
        <v>0052345-27.2024.8.16.6000</v>
      </c>
      <c r="E1039" s="294" t="str">
        <f>Tabela3[[#This Row],[NOME DO Curso]]</f>
        <v>1ª edição da Semana Nacional dos Juizados Especiais,</v>
      </c>
      <c r="F1039" s="294">
        <f>Tabela3[[#This Row],[NENHUMA CLASSIFICAÇÃO COPILOT]]</f>
        <v>0</v>
      </c>
      <c r="G1039">
        <f>Tabela3[[#This Row],[Capacitação em Direitos Humanos, Gênero, Raça e Etnia; e em Depoimento Especial" - 0148945-13.2024.8.16.6000]]</f>
        <v>0</v>
      </c>
      <c r="H1039">
        <f>Tabela3[[#This Row],[Justiça Restaurativa - 0148919-15.2024.8.16.6000]]</f>
        <v>0</v>
      </c>
      <c r="I1039">
        <f>Tabela3[[#This Row],[Capacitação de Facilitadores 0148959-94.2024.8.16.6000]]</f>
        <v>0</v>
      </c>
      <c r="J1039">
        <f>Tabela3[[#This Row],[Acessibilidade e Inclusão - 0148938-21.2024.8.16.6000]]</f>
        <v>0</v>
      </c>
      <c r="K1039">
        <f>Tabela3[[#This Row],[Política de Prevenção e Enfrentamento do Assédio Moral, do Assédio Sexual e da Discriminação.0148908-83.2024.8.16.6000]]</f>
        <v>0</v>
      </c>
      <c r="L1039">
        <f>Tabela3[[#This Row],[SOCIOAMBIENTAL]]</f>
        <v>0</v>
      </c>
      <c r="M1039">
        <f>Tabela3[[#This Row],[SUSTENTABILIDADE
https://portal.tjpr.jus.br/portletforms/frm.do?idFormulario=7430
0017859-16.2024.8.16.6000]]</f>
        <v>0</v>
      </c>
      <c r="N1039">
        <f>Tabela3[[#This Row],[CURSO PARA MAGISTRADOS]]</f>
        <v>0</v>
      </c>
      <c r="O1039">
        <f>Tabela3[[#This Row],[LIVRO DE REGISTRO]]</f>
        <v>0</v>
      </c>
      <c r="P1039">
        <f>Tabela3[[#This Row],[DATA DO ULTIMO REGISTRO]]</f>
        <v>0</v>
      </c>
      <c r="Q1039">
        <f>Tabela3[[#This Row],[REG DE INSTRUTORES2]]</f>
        <v>0</v>
      </c>
      <c r="R1039">
        <f>Tabela3[[#This Row],[REGISTRO DE INSTRUTORES NO SEI]]</f>
        <v>0</v>
      </c>
      <c r="S1039">
        <f>Tabela3[[#This Row],[2021]]</f>
        <v>0</v>
      </c>
      <c r="T1039">
        <f>Tabela3[[#This Row],[2022]]</f>
        <v>0</v>
      </c>
      <c r="U1039">
        <f>Tabela3[[#This Row],[2023]]</f>
        <v>0</v>
      </c>
      <c r="V1039">
        <f>Tabela3[[#This Row],[REGISTRO NO SEI/2024]]</f>
        <v>0</v>
      </c>
      <c r="W1039">
        <f>Tabela3[[#This Row],[2024]]</f>
        <v>0</v>
      </c>
      <c r="X1039">
        <f>Tabela3[[#This Row],[REGISTRO NO SEI/2025]]</f>
        <v>0</v>
      </c>
      <c r="Y1039">
        <f>Tabela3[[#This Row],[TOTAL CERTIFICADOS EMITIDOS/2025]]</f>
        <v>0</v>
      </c>
      <c r="Z1039">
        <f>Tabela3[[#This Row],[1º trim/2025]]</f>
        <v>0</v>
      </c>
      <c r="AA1039">
        <f>Tabela3[[#This Row],[2º trim/2025]]</f>
        <v>0</v>
      </c>
      <c r="AB1039">
        <f>Tabela3[[#This Row],[3º trim/2025]]</f>
        <v>0</v>
      </c>
      <c r="AC1039">
        <f>Tabela3[[#This Row],[4º trim/2025]]</f>
        <v>0</v>
      </c>
    </row>
    <row r="1040" spans="1:29" x14ac:dyDescent="0.25">
      <c r="A1040" s="293">
        <f>Tabela3[[#This Row],[MODALIDADE]]</f>
        <v>0</v>
      </c>
      <c r="B1040" s="293">
        <f>Tabela3[[#This Row],[ID DA PLANILHA]]</f>
        <v>1040</v>
      </c>
      <c r="C1040" s="293">
        <f>Tabela3[[#This Row],[ANO]]</f>
        <v>2024</v>
      </c>
      <c r="D1040" s="293" t="str">
        <f>Tabela3[[#This Row],[SEI]]</f>
        <v>0053575-07.2024.8.16.6000</v>
      </c>
      <c r="E1040" s="294" t="str">
        <f>Tabela3[[#This Row],[NOME DO Curso]]</f>
        <v>Da procrastinação à produtividade: Conecte-se com o que tem valor</v>
      </c>
      <c r="F1040" s="294">
        <f>Tabela3[[#This Row],[NENHUMA CLASSIFICAÇÃO COPILOT]]</f>
        <v>0</v>
      </c>
      <c r="G1040">
        <f>Tabela3[[#This Row],[Capacitação em Direitos Humanos, Gênero, Raça e Etnia; e em Depoimento Especial" - 0148945-13.2024.8.16.6000]]</f>
        <v>0</v>
      </c>
      <c r="H1040">
        <f>Tabela3[[#This Row],[Justiça Restaurativa - 0148919-15.2024.8.16.6000]]</f>
        <v>0</v>
      </c>
      <c r="I1040">
        <f>Tabela3[[#This Row],[Capacitação de Facilitadores 0148959-94.2024.8.16.6000]]</f>
        <v>0</v>
      </c>
      <c r="J1040">
        <f>Tabela3[[#This Row],[Acessibilidade e Inclusão - 0148938-21.2024.8.16.6000]]</f>
        <v>0</v>
      </c>
      <c r="K1040">
        <f>Tabela3[[#This Row],[Política de Prevenção e Enfrentamento do Assédio Moral, do Assédio Sexual e da Discriminação.0148908-83.2024.8.16.6000]]</f>
        <v>0</v>
      </c>
      <c r="L1040">
        <f>Tabela3[[#This Row],[SOCIOAMBIENTAL]]</f>
        <v>0</v>
      </c>
      <c r="M1040">
        <f>Tabela3[[#This Row],[SUSTENTABILIDADE
https://portal.tjpr.jus.br/portletforms/frm.do?idFormulario=7430
0017859-16.2024.8.16.6000]]</f>
        <v>0</v>
      </c>
      <c r="N1040">
        <f>Tabela3[[#This Row],[CURSO PARA MAGISTRADOS]]</f>
        <v>0</v>
      </c>
      <c r="O1040">
        <f>Tabela3[[#This Row],[LIVRO DE REGISTRO]]</f>
        <v>0</v>
      </c>
      <c r="P1040">
        <f>Tabela3[[#This Row],[DATA DO ULTIMO REGISTRO]]</f>
        <v>45492</v>
      </c>
      <c r="Q1040" t="str">
        <f>Tabela3[[#This Row],[REG DE INSTRUTORES2]]</f>
        <v>778/2024</v>
      </c>
      <c r="R1040">
        <f>Tabela3[[#This Row],[REGISTRO DE INSTRUTORES NO SEI]]</f>
        <v>0</v>
      </c>
      <c r="S1040">
        <f>Tabela3[[#This Row],[2021]]</f>
        <v>0</v>
      </c>
      <c r="T1040">
        <f>Tabela3[[#This Row],[2022]]</f>
        <v>0</v>
      </c>
      <c r="U1040">
        <f>Tabela3[[#This Row],[2023]]</f>
        <v>0</v>
      </c>
      <c r="V1040">
        <f>Tabela3[[#This Row],[REGISTRO NO SEI/2024]]</f>
        <v>0</v>
      </c>
      <c r="W1040">
        <f>Tabela3[[#This Row],[2024]]</f>
        <v>0</v>
      </c>
      <c r="X1040">
        <f>Tabela3[[#This Row],[REGISTRO NO SEI/2025]]</f>
        <v>0</v>
      </c>
      <c r="Y1040">
        <f>Tabela3[[#This Row],[TOTAL CERTIFICADOS EMITIDOS/2025]]</f>
        <v>0</v>
      </c>
      <c r="Z1040">
        <f>Tabela3[[#This Row],[1º trim/2025]]</f>
        <v>0</v>
      </c>
      <c r="AA1040">
        <f>Tabela3[[#This Row],[2º trim/2025]]</f>
        <v>0</v>
      </c>
      <c r="AB1040">
        <f>Tabela3[[#This Row],[3º trim/2025]]</f>
        <v>0</v>
      </c>
      <c r="AC1040">
        <f>Tabela3[[#This Row],[4º trim/2025]]</f>
        <v>0</v>
      </c>
    </row>
    <row r="1041" spans="1:29" x14ac:dyDescent="0.25">
      <c r="A1041" s="293">
        <f>Tabela3[[#This Row],[MODALIDADE]]</f>
        <v>0</v>
      </c>
      <c r="B1041" s="293">
        <f>Tabela3[[#This Row],[ID DA PLANILHA]]</f>
        <v>1041</v>
      </c>
      <c r="C1041" s="293">
        <f>Tabela3[[#This Row],[ANO]]</f>
        <v>2024</v>
      </c>
      <c r="D1041" s="293" t="str">
        <f>Tabela3[[#This Row],[SEI]]</f>
        <v>0054508-77.2024.8.16.6000</v>
      </c>
      <c r="E1041" s="294" t="str">
        <f>Tabela3[[#This Row],[NOME DO Curso]]</f>
        <v>Curso EAD do Sistema de Informação de Custos do Setor Público</v>
      </c>
      <c r="F1041" s="294">
        <f>Tabela3[[#This Row],[NENHUMA CLASSIFICAÇÃO COPILOT]]</f>
        <v>0</v>
      </c>
      <c r="G1041">
        <f>Tabela3[[#This Row],[Capacitação em Direitos Humanos, Gênero, Raça e Etnia; e em Depoimento Especial" - 0148945-13.2024.8.16.6000]]</f>
        <v>0</v>
      </c>
      <c r="H1041">
        <f>Tabela3[[#This Row],[Justiça Restaurativa - 0148919-15.2024.8.16.6000]]</f>
        <v>0</v>
      </c>
      <c r="I1041">
        <f>Tabela3[[#This Row],[Capacitação de Facilitadores 0148959-94.2024.8.16.6000]]</f>
        <v>0</v>
      </c>
      <c r="J1041">
        <f>Tabela3[[#This Row],[Acessibilidade e Inclusão - 0148938-21.2024.8.16.6000]]</f>
        <v>0</v>
      </c>
      <c r="K1041">
        <f>Tabela3[[#This Row],[Política de Prevenção e Enfrentamento do Assédio Moral, do Assédio Sexual e da Discriminação.0148908-83.2024.8.16.6000]]</f>
        <v>0</v>
      </c>
      <c r="L1041">
        <f>Tabela3[[#This Row],[SOCIOAMBIENTAL]]</f>
        <v>0</v>
      </c>
      <c r="M1041">
        <f>Tabela3[[#This Row],[SUSTENTABILIDADE
https://portal.tjpr.jus.br/portletforms/frm.do?idFormulario=7430
0017859-16.2024.8.16.6000]]</f>
        <v>0</v>
      </c>
      <c r="N1041">
        <f>Tabela3[[#This Row],[CURSO PARA MAGISTRADOS]]</f>
        <v>0</v>
      </c>
      <c r="O1041" t="str">
        <f>Tabela3[[#This Row],[LIVRO DE REGISTRO]]</f>
        <v>2 - IN COMPANY</v>
      </c>
      <c r="P1041">
        <f>Tabela3[[#This Row],[DATA DO ULTIMO REGISTRO]]</f>
        <v>45686</v>
      </c>
      <c r="Q1041">
        <f>Tabela3[[#This Row],[REG DE INSTRUTORES2]]</f>
        <v>0</v>
      </c>
      <c r="R1041">
        <f>Tabela3[[#This Row],[REGISTRO DE INSTRUTORES NO SEI]]</f>
        <v>0</v>
      </c>
      <c r="S1041">
        <f>Tabela3[[#This Row],[2021]]</f>
        <v>0</v>
      </c>
      <c r="T1041">
        <f>Tabela3[[#This Row],[2022]]</f>
        <v>0</v>
      </c>
      <c r="U1041">
        <f>Tabela3[[#This Row],[2023]]</f>
        <v>0</v>
      </c>
      <c r="V1041">
        <f>Tabela3[[#This Row],[REGISTRO NO SEI/2024]]</f>
        <v>0</v>
      </c>
      <c r="W1041">
        <f>Tabela3[[#This Row],[2024]]</f>
        <v>2</v>
      </c>
      <c r="X1041">
        <f>Tabela3[[#This Row],[REGISTRO NO SEI/2025]]</f>
        <v>0</v>
      </c>
      <c r="Y1041">
        <f>Tabela3[[#This Row],[TOTAL CERTIFICADOS EMITIDOS/2025]]</f>
        <v>0</v>
      </c>
      <c r="Z1041">
        <f>Tabela3[[#This Row],[1º trim/2025]]</f>
        <v>0</v>
      </c>
      <c r="AA1041">
        <f>Tabela3[[#This Row],[2º trim/2025]]</f>
        <v>0</v>
      </c>
      <c r="AB1041">
        <f>Tabela3[[#This Row],[3º trim/2025]]</f>
        <v>0</v>
      </c>
      <c r="AC1041">
        <f>Tabela3[[#This Row],[4º trim/2025]]</f>
        <v>0</v>
      </c>
    </row>
    <row r="1042" spans="1:29" x14ac:dyDescent="0.25">
      <c r="A1042" s="293">
        <f>Tabela3[[#This Row],[MODALIDADE]]</f>
        <v>0</v>
      </c>
      <c r="B1042" s="293">
        <f>Tabela3[[#This Row],[ID DA PLANILHA]]</f>
        <v>1042</v>
      </c>
      <c r="C1042" s="293">
        <f>Tabela3[[#This Row],[ANO]]</f>
        <v>2024</v>
      </c>
      <c r="D1042" s="293" t="str">
        <f>Tabela3[[#This Row],[SEI]]</f>
        <v>0055066-49.2024.8.16.6000</v>
      </c>
      <c r="E1042" s="294" t="str">
        <f>Tabela3[[#This Row],[NOME DO Curso]]</f>
        <v>Gestão Tributária de Contratos e Convênios</v>
      </c>
      <c r="F1042" s="294">
        <f>Tabela3[[#This Row],[NENHUMA CLASSIFICAÇÃO COPILOT]]</f>
        <v>0</v>
      </c>
      <c r="G1042">
        <f>Tabela3[[#This Row],[Capacitação em Direitos Humanos, Gênero, Raça e Etnia; e em Depoimento Especial" - 0148945-13.2024.8.16.6000]]</f>
        <v>0</v>
      </c>
      <c r="H1042">
        <f>Tabela3[[#This Row],[Justiça Restaurativa - 0148919-15.2024.8.16.6000]]</f>
        <v>0</v>
      </c>
      <c r="I1042">
        <f>Tabela3[[#This Row],[Capacitação de Facilitadores 0148959-94.2024.8.16.6000]]</f>
        <v>0</v>
      </c>
      <c r="J1042">
        <f>Tabela3[[#This Row],[Acessibilidade e Inclusão - 0148938-21.2024.8.16.6000]]</f>
        <v>0</v>
      </c>
      <c r="K1042">
        <f>Tabela3[[#This Row],[Política de Prevenção e Enfrentamento do Assédio Moral, do Assédio Sexual e da Discriminação.0148908-83.2024.8.16.6000]]</f>
        <v>0</v>
      </c>
      <c r="L1042">
        <f>Tabela3[[#This Row],[SOCIOAMBIENTAL]]</f>
        <v>0</v>
      </c>
      <c r="M1042">
        <f>Tabela3[[#This Row],[SUSTENTABILIDADE
https://portal.tjpr.jus.br/portletforms/frm.do?idFormulario=7430
0017859-16.2024.8.16.6000]]</f>
        <v>0</v>
      </c>
      <c r="N1042">
        <f>Tabela3[[#This Row],[CURSO PARA MAGISTRADOS]]</f>
        <v>0</v>
      </c>
      <c r="O1042" t="str">
        <f>Tabela3[[#This Row],[LIVRO DE REGISTRO]]</f>
        <v>2 - IN COMPANY</v>
      </c>
      <c r="P1042">
        <f>Tabela3[[#This Row],[DATA DO ULTIMO REGISTRO]]</f>
        <v>45545</v>
      </c>
      <c r="Q1042">
        <f>Tabela3[[#This Row],[REG DE INSTRUTORES2]]</f>
        <v>0</v>
      </c>
      <c r="R1042">
        <f>Tabela3[[#This Row],[REGISTRO DE INSTRUTORES NO SEI]]</f>
        <v>0</v>
      </c>
      <c r="S1042">
        <f>Tabela3[[#This Row],[2021]]</f>
        <v>0</v>
      </c>
      <c r="T1042">
        <f>Tabela3[[#This Row],[2022]]</f>
        <v>0</v>
      </c>
      <c r="U1042">
        <f>Tabela3[[#This Row],[2023]]</f>
        <v>0</v>
      </c>
      <c r="V1042">
        <f>Tabela3[[#This Row],[REGISTRO NO SEI/2024]]</f>
        <v>0</v>
      </c>
      <c r="W1042">
        <f>Tabela3[[#This Row],[2024]]</f>
        <v>0</v>
      </c>
      <c r="X1042">
        <f>Tabela3[[#This Row],[REGISTRO NO SEI/2025]]</f>
        <v>0</v>
      </c>
      <c r="Y1042">
        <f>Tabela3[[#This Row],[TOTAL CERTIFICADOS EMITIDOS/2025]]</f>
        <v>0</v>
      </c>
      <c r="Z1042">
        <f>Tabela3[[#This Row],[1º trim/2025]]</f>
        <v>0</v>
      </c>
      <c r="AA1042">
        <f>Tabela3[[#This Row],[2º trim/2025]]</f>
        <v>0</v>
      </c>
      <c r="AB1042">
        <f>Tabela3[[#This Row],[3º trim/2025]]</f>
        <v>0</v>
      </c>
      <c r="AC1042">
        <f>Tabela3[[#This Row],[4º trim/2025]]</f>
        <v>0</v>
      </c>
    </row>
    <row r="1043" spans="1:29" x14ac:dyDescent="0.25">
      <c r="A1043" s="293" t="str">
        <f>Tabela3[[#This Row],[MODALIDADE]]</f>
        <v>autoinstrucional</v>
      </c>
      <c r="B1043" s="293">
        <f>Tabela3[[#This Row],[ID DA PLANILHA]]</f>
        <v>1043</v>
      </c>
      <c r="C1043" s="293">
        <f>Tabela3[[#This Row],[ANO]]</f>
        <v>0</v>
      </c>
      <c r="D1043" s="293" t="str">
        <f>Tabela3[[#This Row],[SEI]]</f>
        <v>0055466-63.2024.8.16.6000</v>
      </c>
      <c r="E1043" s="294" t="str">
        <f>Tabela3[[#This Row],[NOME DO Curso]]</f>
        <v>LEI GERAL DE PROTEÇÃO DE DADOS - LGPD</v>
      </c>
      <c r="F1043" s="294" t="str">
        <f>Tabela3[[#This Row],[NENHUMA CLASSIFICAÇÃO COPILOT]]</f>
        <v>COPILOT</v>
      </c>
      <c r="G1043">
        <f>Tabela3[[#This Row],[Capacitação em Direitos Humanos, Gênero, Raça e Etnia; e em Depoimento Especial" - 0148945-13.2024.8.16.6000]]</f>
        <v>0</v>
      </c>
      <c r="H1043">
        <f>Tabela3[[#This Row],[Justiça Restaurativa - 0148919-15.2024.8.16.6000]]</f>
        <v>0</v>
      </c>
      <c r="I1043">
        <f>Tabela3[[#This Row],[Capacitação de Facilitadores 0148959-94.2024.8.16.6000]]</f>
        <v>0</v>
      </c>
      <c r="J1043">
        <f>Tabela3[[#This Row],[Acessibilidade e Inclusão - 0148938-21.2024.8.16.6000]]</f>
        <v>0</v>
      </c>
      <c r="K1043">
        <f>Tabela3[[#This Row],[Política de Prevenção e Enfrentamento do Assédio Moral, do Assédio Sexual e da Discriminação.0148908-83.2024.8.16.6000]]</f>
        <v>0</v>
      </c>
      <c r="L1043">
        <f>Tabela3[[#This Row],[SOCIOAMBIENTAL]]</f>
        <v>0</v>
      </c>
      <c r="M1043">
        <f>Tabela3[[#This Row],[SUSTENTABILIDADE
https://portal.tjpr.jus.br/portletforms/frm.do?idFormulario=7430
0017859-16.2024.8.16.6000]]</f>
        <v>0</v>
      </c>
      <c r="N1043">
        <f>Tabela3[[#This Row],[CURSO PARA MAGISTRADOS]]</f>
        <v>0</v>
      </c>
      <c r="O1043">
        <f>Tabela3[[#This Row],[LIVRO DE REGISTRO]]</f>
        <v>0</v>
      </c>
      <c r="P1043">
        <f>Tabela3[[#This Row],[DATA DO ULTIMO REGISTRO]]</f>
        <v>0</v>
      </c>
      <c r="Q1043">
        <f>Tabela3[[#This Row],[REG DE INSTRUTORES2]]</f>
        <v>0</v>
      </c>
      <c r="R1043">
        <f>Tabela3[[#This Row],[REGISTRO DE INSTRUTORES NO SEI]]</f>
        <v>0</v>
      </c>
      <c r="S1043">
        <f>Tabela3[[#This Row],[2021]]</f>
        <v>0</v>
      </c>
      <c r="T1043">
        <f>Tabela3[[#This Row],[2022]]</f>
        <v>0</v>
      </c>
      <c r="U1043">
        <f>Tabela3[[#This Row],[2023]]</f>
        <v>0</v>
      </c>
      <c r="V1043">
        <f>Tabela3[[#This Row],[REGISTRO NO SEI/2024]]</f>
        <v>0</v>
      </c>
      <c r="W1043">
        <f>Tabela3[[#This Row],[2024]]</f>
        <v>0</v>
      </c>
      <c r="X1043">
        <f>Tabela3[[#This Row],[REGISTRO NO SEI/2025]]</f>
        <v>0</v>
      </c>
      <c r="Y1043">
        <f>Tabela3[[#This Row],[TOTAL CERTIFICADOS EMITIDOS/2025]]</f>
        <v>0</v>
      </c>
      <c r="Z1043">
        <f>Tabela3[[#This Row],[1º trim/2025]]</f>
        <v>0</v>
      </c>
      <c r="AA1043">
        <f>Tabela3[[#This Row],[2º trim/2025]]</f>
        <v>0</v>
      </c>
      <c r="AB1043">
        <f>Tabela3[[#This Row],[3º trim/2025]]</f>
        <v>0</v>
      </c>
      <c r="AC1043">
        <f>Tabela3[[#This Row],[4º trim/2025]]</f>
        <v>0</v>
      </c>
    </row>
    <row r="1044" spans="1:29" x14ac:dyDescent="0.25">
      <c r="A1044" s="293">
        <f>Tabela3[[#This Row],[MODALIDADE]]</f>
        <v>0</v>
      </c>
      <c r="B1044" s="293">
        <f>Tabela3[[#This Row],[ID DA PLANILHA]]</f>
        <v>1044</v>
      </c>
      <c r="C1044" s="293">
        <f>Tabela3[[#This Row],[ANO]]</f>
        <v>2024</v>
      </c>
      <c r="D1044" s="293" t="str">
        <f>Tabela3[[#This Row],[SEI]]</f>
        <v>0056377-75.2024.8.16.6000</v>
      </c>
      <c r="E1044" s="294" t="str">
        <f>Tabela3[[#This Row],[NOME DO Curso]]</f>
        <v>CURSO DE CAPACITAÇÃO EM CONCILIAÇÃO E MEDIAÇÃO JUDICIAL - turma XX</v>
      </c>
      <c r="F1044" s="294">
        <f>Tabela3[[#This Row],[NENHUMA CLASSIFICAÇÃO COPILOT]]</f>
        <v>0</v>
      </c>
      <c r="G1044">
        <f>Tabela3[[#This Row],[Capacitação em Direitos Humanos, Gênero, Raça e Etnia; e em Depoimento Especial" - 0148945-13.2024.8.16.6000]]</f>
        <v>0</v>
      </c>
      <c r="H1044">
        <f>Tabela3[[#This Row],[Justiça Restaurativa - 0148919-15.2024.8.16.6000]]</f>
        <v>0</v>
      </c>
      <c r="I1044">
        <f>Tabela3[[#This Row],[Capacitação de Facilitadores 0148959-94.2024.8.16.6000]]</f>
        <v>0</v>
      </c>
      <c r="J1044">
        <f>Tabela3[[#This Row],[Acessibilidade e Inclusão - 0148938-21.2024.8.16.6000]]</f>
        <v>0</v>
      </c>
      <c r="K1044">
        <f>Tabela3[[#This Row],[Política de Prevenção e Enfrentamento do Assédio Moral, do Assédio Sexual e da Discriminação.0148908-83.2024.8.16.6000]]</f>
        <v>0</v>
      </c>
      <c r="L1044">
        <f>Tabela3[[#This Row],[SOCIOAMBIENTAL]]</f>
        <v>0</v>
      </c>
      <c r="M1044">
        <f>Tabela3[[#This Row],[SUSTENTABILIDADE
https://portal.tjpr.jus.br/portletforms/frm.do?idFormulario=7430
0017859-16.2024.8.16.6000]]</f>
        <v>0</v>
      </c>
      <c r="N1044">
        <f>Tabela3[[#This Row],[CURSO PARA MAGISTRADOS]]</f>
        <v>0</v>
      </c>
      <c r="O1044" t="str">
        <f>Tabela3[[#This Row],[LIVRO DE REGISTRO]]</f>
        <v>3 - CONCILIAJUD</v>
      </c>
      <c r="P1044">
        <f>Tabela3[[#This Row],[DATA DO ULTIMO REGISTRO]]</f>
        <v>45485</v>
      </c>
      <c r="Q1044">
        <f>Tabela3[[#This Row],[REG DE INSTRUTORES2]]</f>
        <v>0</v>
      </c>
      <c r="R1044">
        <f>Tabela3[[#This Row],[REGISTRO DE INSTRUTORES NO SEI]]</f>
        <v>0</v>
      </c>
      <c r="S1044">
        <f>Tabela3[[#This Row],[2021]]</f>
        <v>0</v>
      </c>
      <c r="T1044">
        <f>Tabela3[[#This Row],[2022]]</f>
        <v>0</v>
      </c>
      <c r="U1044">
        <f>Tabela3[[#This Row],[2023]]</f>
        <v>0</v>
      </c>
      <c r="V1044">
        <f>Tabela3[[#This Row],[REGISTRO NO SEI/2024]]</f>
        <v>0</v>
      </c>
      <c r="W1044">
        <f>Tabela3[[#This Row],[2024]]</f>
        <v>11</v>
      </c>
      <c r="X1044">
        <f>Tabela3[[#This Row],[REGISTRO NO SEI/2025]]</f>
        <v>0</v>
      </c>
      <c r="Y1044">
        <f>Tabela3[[#This Row],[TOTAL CERTIFICADOS EMITIDOS/2025]]</f>
        <v>0</v>
      </c>
      <c r="Z1044">
        <f>Tabela3[[#This Row],[1º trim/2025]]</f>
        <v>0</v>
      </c>
      <c r="AA1044">
        <f>Tabela3[[#This Row],[2º trim/2025]]</f>
        <v>0</v>
      </c>
      <c r="AB1044">
        <f>Tabela3[[#This Row],[3º trim/2025]]</f>
        <v>0</v>
      </c>
      <c r="AC1044">
        <f>Tabela3[[#This Row],[4º trim/2025]]</f>
        <v>0</v>
      </c>
    </row>
    <row r="1045" spans="1:29" x14ac:dyDescent="0.25">
      <c r="A1045" s="293">
        <f>Tabela3[[#This Row],[MODALIDADE]]</f>
        <v>0</v>
      </c>
      <c r="B1045" s="293">
        <f>Tabela3[[#This Row],[ID DA PLANILHA]]</f>
        <v>1045</v>
      </c>
      <c r="C1045" s="293">
        <f>Tabela3[[#This Row],[ANO]]</f>
        <v>2024</v>
      </c>
      <c r="D1045" s="293" t="str">
        <f>Tabela3[[#This Row],[SEI]]</f>
        <v>0056409-51.2022.8.16.6000</v>
      </c>
      <c r="E1045" s="294" t="str">
        <f>Tabela3[[#This Row],[NOME DO Curso]]</f>
        <v>Programa de Sensibilização da Comunidade Escolar</v>
      </c>
      <c r="F1045" s="294">
        <f>Tabela3[[#This Row],[NENHUMA CLASSIFICAÇÃO COPILOT]]</f>
        <v>0</v>
      </c>
      <c r="G1045">
        <f>Tabela3[[#This Row],[Capacitação em Direitos Humanos, Gênero, Raça e Etnia; e em Depoimento Especial" - 0148945-13.2024.8.16.6000]]</f>
        <v>0</v>
      </c>
      <c r="H1045">
        <f>Tabela3[[#This Row],[Justiça Restaurativa - 0148919-15.2024.8.16.6000]]</f>
        <v>0</v>
      </c>
      <c r="I1045">
        <f>Tabela3[[#This Row],[Capacitação de Facilitadores 0148959-94.2024.8.16.6000]]</f>
        <v>0</v>
      </c>
      <c r="J1045">
        <f>Tabela3[[#This Row],[Acessibilidade e Inclusão - 0148938-21.2024.8.16.6000]]</f>
        <v>0</v>
      </c>
      <c r="K1045">
        <f>Tabela3[[#This Row],[Política de Prevenção e Enfrentamento do Assédio Moral, do Assédio Sexual e da Discriminação.0148908-83.2024.8.16.6000]]</f>
        <v>0</v>
      </c>
      <c r="L1045">
        <f>Tabela3[[#This Row],[SOCIOAMBIENTAL]]</f>
        <v>0</v>
      </c>
      <c r="M1045" t="str">
        <f>Tabela3[[#This Row],[SUSTENTABILIDADE
https://portal.tjpr.jus.br/portletforms/frm.do?idFormulario=7430
0017859-16.2024.8.16.6000]]</f>
        <v>Equidade e diversidade</v>
      </c>
      <c r="N1045">
        <f>Tabela3[[#This Row],[CURSO PARA MAGISTRADOS]]</f>
        <v>0</v>
      </c>
      <c r="O1045">
        <f>Tabela3[[#This Row],[LIVRO DE REGISTRO]]</f>
        <v>0</v>
      </c>
      <c r="P1045">
        <f>Tabela3[[#This Row],[DATA DO ULTIMO REGISTRO]]</f>
        <v>0</v>
      </c>
      <c r="Q1045" t="str">
        <f>Tabela3[[#This Row],[REG DE INSTRUTORES2]]</f>
        <v>988-992/2025</v>
      </c>
      <c r="R1045" t="str">
        <f>Tabela3[[#This Row],[REGISTRO DE INSTRUTORES NO SEI]]</f>
        <v>Livro Registro_2024 (11477345)</v>
      </c>
      <c r="S1045">
        <f>Tabela3[[#This Row],[2021]]</f>
        <v>0</v>
      </c>
      <c r="T1045">
        <f>Tabela3[[#This Row],[2022]]</f>
        <v>0</v>
      </c>
      <c r="U1045">
        <f>Tabela3[[#This Row],[2023]]</f>
        <v>0</v>
      </c>
      <c r="V1045" t="str">
        <f>Tabela3[[#This Row],[REGISTRO NO SEI/2024]]</f>
        <v>Livro Registro_2024 (11477345)</v>
      </c>
      <c r="W1045">
        <f>Tabela3[[#This Row],[2024]]</f>
        <v>11</v>
      </c>
      <c r="X1045">
        <f>Tabela3[[#This Row],[REGISTRO NO SEI/2025]]</f>
        <v>0</v>
      </c>
      <c r="Y1045">
        <f>Tabela3[[#This Row],[TOTAL CERTIFICADOS EMITIDOS/2025]]</f>
        <v>0</v>
      </c>
      <c r="Z1045">
        <f>Tabela3[[#This Row],[1º trim/2025]]</f>
        <v>0</v>
      </c>
      <c r="AA1045">
        <f>Tabela3[[#This Row],[2º trim/2025]]</f>
        <v>0</v>
      </c>
      <c r="AB1045">
        <f>Tabela3[[#This Row],[3º trim/2025]]</f>
        <v>0</v>
      </c>
      <c r="AC1045">
        <f>Tabela3[[#This Row],[4º trim/2025]]</f>
        <v>0</v>
      </c>
    </row>
    <row r="1046" spans="1:29" ht="30" x14ac:dyDescent="0.25">
      <c r="A1046" s="293">
        <f>Tabela3[[#This Row],[MODALIDADE]]</f>
        <v>0</v>
      </c>
      <c r="B1046" s="293">
        <f>Tabela3[[#This Row],[ID DA PLANILHA]]</f>
        <v>1046</v>
      </c>
      <c r="C1046" s="293">
        <f>Tabela3[[#This Row],[ANO]]</f>
        <v>2024</v>
      </c>
      <c r="D1046" s="293" t="str">
        <f>Tabela3[[#This Row],[SEI]]</f>
        <v>0057544-30.2024.8.16.6000</v>
      </c>
      <c r="E1046" s="294" t="str">
        <f>Tabela3[[#This Row],[NOME DO Curso]]</f>
        <v>II Fórum Internacional de Integridade do Tribunal de Justiça do Estado do Paraná (TJPR), em data de 16 e 17 de outubro de 2024</v>
      </c>
      <c r="F1046" s="294">
        <f>Tabela3[[#This Row],[NENHUMA CLASSIFICAÇÃO COPILOT]]</f>
        <v>0</v>
      </c>
      <c r="G1046">
        <f>Tabela3[[#This Row],[Capacitação em Direitos Humanos, Gênero, Raça e Etnia; e em Depoimento Especial" - 0148945-13.2024.8.16.6000]]</f>
        <v>0</v>
      </c>
      <c r="H1046">
        <f>Tabela3[[#This Row],[Justiça Restaurativa - 0148919-15.2024.8.16.6000]]</f>
        <v>0</v>
      </c>
      <c r="I1046">
        <f>Tabela3[[#This Row],[Capacitação de Facilitadores 0148959-94.2024.8.16.6000]]</f>
        <v>0</v>
      </c>
      <c r="J1046">
        <f>Tabela3[[#This Row],[Acessibilidade e Inclusão - 0148938-21.2024.8.16.6000]]</f>
        <v>0</v>
      </c>
      <c r="K1046">
        <f>Tabela3[[#This Row],[Política de Prevenção e Enfrentamento do Assédio Moral, do Assédio Sexual e da Discriminação.0148908-83.2024.8.16.6000]]</f>
        <v>0</v>
      </c>
      <c r="L1046">
        <f>Tabela3[[#This Row],[SOCIOAMBIENTAL]]</f>
        <v>0</v>
      </c>
      <c r="M1046">
        <f>Tabela3[[#This Row],[SUSTENTABILIDADE
https://portal.tjpr.jus.br/portletforms/frm.do?idFormulario=7430
0017859-16.2024.8.16.6000]]</f>
        <v>0</v>
      </c>
      <c r="N1046">
        <f>Tabela3[[#This Row],[CURSO PARA MAGISTRADOS]]</f>
        <v>0</v>
      </c>
      <c r="O1046" t="str">
        <f>Tabela3[[#This Row],[LIVRO DE REGISTRO]]</f>
        <v>1 - LISTA GERAL_2020 A ...</v>
      </c>
      <c r="P1046">
        <f>Tabela3[[#This Row],[DATA DO ULTIMO REGISTRO]]</f>
        <v>45741</v>
      </c>
      <c r="Q1046">
        <f>Tabela3[[#This Row],[REG DE INSTRUTORES2]]</f>
        <v>0</v>
      </c>
      <c r="R1046">
        <f>Tabela3[[#This Row],[REGISTRO DE INSTRUTORES NO SEI]]</f>
        <v>0</v>
      </c>
      <c r="S1046">
        <f>Tabela3[[#This Row],[2021]]</f>
        <v>0</v>
      </c>
      <c r="T1046">
        <f>Tabela3[[#This Row],[2022]]</f>
        <v>0</v>
      </c>
      <c r="U1046">
        <f>Tabela3[[#This Row],[2023]]</f>
        <v>0</v>
      </c>
      <c r="V1046">
        <f>Tabela3[[#This Row],[REGISTRO NO SEI/2024]]</f>
        <v>0</v>
      </c>
      <c r="W1046">
        <f>Tabela3[[#This Row],[2024]]</f>
        <v>0</v>
      </c>
      <c r="X1046">
        <f>Tabela3[[#This Row],[REGISTRO NO SEI/2025]]</f>
        <v>0</v>
      </c>
      <c r="Y1046">
        <f>Tabela3[[#This Row],[TOTAL CERTIFICADOS EMITIDOS/2025]]</f>
        <v>2</v>
      </c>
      <c r="Z1046">
        <f>Tabela3[[#This Row],[1º trim/2025]]</f>
        <v>2</v>
      </c>
      <c r="AA1046">
        <f>Tabela3[[#This Row],[2º trim/2025]]</f>
        <v>0</v>
      </c>
      <c r="AB1046">
        <f>Tabela3[[#This Row],[3º trim/2025]]</f>
        <v>0</v>
      </c>
      <c r="AC1046">
        <f>Tabela3[[#This Row],[4º trim/2025]]</f>
        <v>0</v>
      </c>
    </row>
    <row r="1047" spans="1:29" x14ac:dyDescent="0.25">
      <c r="A1047" s="293">
        <f>Tabela3[[#This Row],[MODALIDADE]]</f>
        <v>0</v>
      </c>
      <c r="B1047" s="293">
        <f>Tabela3[[#This Row],[ID DA PLANILHA]]</f>
        <v>1047</v>
      </c>
      <c r="C1047" s="293">
        <f>Tabela3[[#This Row],[ANO]]</f>
        <v>2024</v>
      </c>
      <c r="D1047" s="293" t="str">
        <f>Tabela3[[#This Row],[SEI]]</f>
        <v>0057712-32.2024.8.16.6000</v>
      </c>
      <c r="E1047" s="294" t="str">
        <f>Tabela3[[#This Row],[NOME DO Curso]]</f>
        <v>webinar sobre cibersegurança,</v>
      </c>
      <c r="F1047" s="294">
        <f>Tabela3[[#This Row],[NENHUMA CLASSIFICAÇÃO COPILOT]]</f>
        <v>0</v>
      </c>
      <c r="G1047">
        <f>Tabela3[[#This Row],[Capacitação em Direitos Humanos, Gênero, Raça e Etnia; e em Depoimento Especial" - 0148945-13.2024.8.16.6000]]</f>
        <v>0</v>
      </c>
      <c r="H1047">
        <f>Tabela3[[#This Row],[Justiça Restaurativa - 0148919-15.2024.8.16.6000]]</f>
        <v>0</v>
      </c>
      <c r="I1047">
        <f>Tabela3[[#This Row],[Capacitação de Facilitadores 0148959-94.2024.8.16.6000]]</f>
        <v>0</v>
      </c>
      <c r="J1047">
        <f>Tabela3[[#This Row],[Acessibilidade e Inclusão - 0148938-21.2024.8.16.6000]]</f>
        <v>0</v>
      </c>
      <c r="K1047">
        <f>Tabela3[[#This Row],[Política de Prevenção e Enfrentamento do Assédio Moral, do Assédio Sexual e da Discriminação.0148908-83.2024.8.16.6000]]</f>
        <v>0</v>
      </c>
      <c r="L1047">
        <f>Tabela3[[#This Row],[SOCIOAMBIENTAL]]</f>
        <v>0</v>
      </c>
      <c r="M1047">
        <f>Tabela3[[#This Row],[SUSTENTABILIDADE
https://portal.tjpr.jus.br/portletforms/frm.do?idFormulario=7430
0017859-16.2024.8.16.6000]]</f>
        <v>0</v>
      </c>
      <c r="N1047">
        <f>Tabela3[[#This Row],[CURSO PARA MAGISTRADOS]]</f>
        <v>0</v>
      </c>
      <c r="O1047">
        <f>Tabela3[[#This Row],[LIVRO DE REGISTRO]]</f>
        <v>0</v>
      </c>
      <c r="P1047">
        <f>Tabela3[[#This Row],[DATA DO ULTIMO REGISTRO]]</f>
        <v>0</v>
      </c>
      <c r="Q1047">
        <f>Tabela3[[#This Row],[REG DE INSTRUTORES2]]</f>
        <v>0</v>
      </c>
      <c r="R1047">
        <f>Tabela3[[#This Row],[REGISTRO DE INSTRUTORES NO SEI]]</f>
        <v>0</v>
      </c>
      <c r="S1047">
        <f>Tabela3[[#This Row],[2021]]</f>
        <v>0</v>
      </c>
      <c r="T1047">
        <f>Tabela3[[#This Row],[2022]]</f>
        <v>0</v>
      </c>
      <c r="U1047">
        <f>Tabela3[[#This Row],[2023]]</f>
        <v>0</v>
      </c>
      <c r="V1047">
        <f>Tabela3[[#This Row],[REGISTRO NO SEI/2024]]</f>
        <v>0</v>
      </c>
      <c r="W1047">
        <f>Tabela3[[#This Row],[2024]]</f>
        <v>0</v>
      </c>
      <c r="X1047">
        <f>Tabela3[[#This Row],[REGISTRO NO SEI/2025]]</f>
        <v>0</v>
      </c>
      <c r="Y1047">
        <f>Tabela3[[#This Row],[TOTAL CERTIFICADOS EMITIDOS/2025]]</f>
        <v>0</v>
      </c>
      <c r="Z1047">
        <f>Tabela3[[#This Row],[1º trim/2025]]</f>
        <v>0</v>
      </c>
      <c r="AA1047">
        <f>Tabela3[[#This Row],[2º trim/2025]]</f>
        <v>0</v>
      </c>
      <c r="AB1047">
        <f>Tabela3[[#This Row],[3º trim/2025]]</f>
        <v>0</v>
      </c>
      <c r="AC1047">
        <f>Tabela3[[#This Row],[4º trim/2025]]</f>
        <v>0</v>
      </c>
    </row>
    <row r="1048" spans="1:29" x14ac:dyDescent="0.25">
      <c r="A1048" s="293">
        <f>Tabela3[[#This Row],[MODALIDADE]]</f>
        <v>0</v>
      </c>
      <c r="B1048" s="293">
        <f>Tabela3[[#This Row],[ID DA PLANILHA]]</f>
        <v>1048</v>
      </c>
      <c r="C1048" s="293">
        <f>Tabela3[[#This Row],[ANO]]</f>
        <v>2024</v>
      </c>
      <c r="D1048" s="293" t="str">
        <f>Tabela3[[#This Row],[SEI]]</f>
        <v>0059503-36.2024.8.16.6000</v>
      </c>
      <c r="E1048" s="294" t="str">
        <f>Tabela3[[#This Row],[NOME DO Curso]]</f>
        <v>Justiça Restaurativa: aspectos teóricos e práticos no contexto da magistratura</v>
      </c>
      <c r="F1048" s="294">
        <f>Tabela3[[#This Row],[NENHUMA CLASSIFICAÇÃO COPILOT]]</f>
        <v>0</v>
      </c>
      <c r="G1048" t="str">
        <f>Tabela3[[#This Row],[Capacitação em Direitos Humanos, Gênero, Raça e Etnia; e em Depoimento Especial" - 0148945-13.2024.8.16.6000]]</f>
        <v>cursos de formação inicial e de formação continuada para capacitação magistrados(as) ativos(as), de primeiro e segundo graus de jurisdição</v>
      </c>
      <c r="H1048" t="str">
        <f>Tabela3[[#This Row],[Justiça Restaurativa - 0148919-15.2024.8.16.6000]]</f>
        <v>JR</v>
      </c>
      <c r="I1048">
        <f>Tabela3[[#This Row],[Capacitação de Facilitadores 0148959-94.2024.8.16.6000]]</f>
        <v>0</v>
      </c>
      <c r="J1048">
        <f>Tabela3[[#This Row],[Acessibilidade e Inclusão - 0148938-21.2024.8.16.6000]]</f>
        <v>0</v>
      </c>
      <c r="K1048">
        <f>Tabela3[[#This Row],[Política de Prevenção e Enfrentamento do Assédio Moral, do Assédio Sexual e da Discriminação.0148908-83.2024.8.16.6000]]</f>
        <v>0</v>
      </c>
      <c r="L1048">
        <f>Tabela3[[#This Row],[SOCIOAMBIENTAL]]</f>
        <v>0</v>
      </c>
      <c r="M1048">
        <f>Tabela3[[#This Row],[SUSTENTABILIDADE
https://portal.tjpr.jus.br/portletforms/frm.do?idFormulario=7430
0017859-16.2024.8.16.6000]]</f>
        <v>0</v>
      </c>
      <c r="N1048" t="str">
        <f>Tabela3[[#This Row],[CURSO PARA MAGISTRADOS]]</f>
        <v>SIM</v>
      </c>
      <c r="O1048" t="str">
        <f>Tabela3[[#This Row],[LIVRO DE REGISTRO]]</f>
        <v>1 - LISTA GERAL_2020 A ...</v>
      </c>
      <c r="P1048">
        <f>Tabela3[[#This Row],[DATA DO ULTIMO REGISTRO]]</f>
        <v>45565</v>
      </c>
      <c r="Q1048" t="str">
        <f>Tabela3[[#This Row],[REG DE INSTRUTORES2]]</f>
        <v>932 -833/2024</v>
      </c>
      <c r="R1048">
        <f>Tabela3[[#This Row],[REGISTRO DE INSTRUTORES NO SEI]]</f>
        <v>0</v>
      </c>
      <c r="S1048">
        <f>Tabela3[[#This Row],[2021]]</f>
        <v>0</v>
      </c>
      <c r="T1048">
        <f>Tabela3[[#This Row],[2022]]</f>
        <v>0</v>
      </c>
      <c r="U1048">
        <f>Tabela3[[#This Row],[2023]]</f>
        <v>0</v>
      </c>
      <c r="V1048">
        <f>Tabela3[[#This Row],[REGISTRO NO SEI/2024]]</f>
        <v>0</v>
      </c>
      <c r="W1048">
        <f>Tabela3[[#This Row],[2024]]</f>
        <v>17</v>
      </c>
      <c r="X1048">
        <f>Tabela3[[#This Row],[REGISTRO NO SEI/2025]]</f>
        <v>0</v>
      </c>
      <c r="Y1048">
        <f>Tabela3[[#This Row],[TOTAL CERTIFICADOS EMITIDOS/2025]]</f>
        <v>0</v>
      </c>
      <c r="Z1048">
        <f>Tabela3[[#This Row],[1º trim/2025]]</f>
        <v>0</v>
      </c>
      <c r="AA1048">
        <f>Tabela3[[#This Row],[2º trim/2025]]</f>
        <v>0</v>
      </c>
      <c r="AB1048">
        <f>Tabela3[[#This Row],[3º trim/2025]]</f>
        <v>0</v>
      </c>
      <c r="AC1048">
        <f>Tabela3[[#This Row],[4º trim/2025]]</f>
        <v>0</v>
      </c>
    </row>
    <row r="1049" spans="1:29" x14ac:dyDescent="0.25">
      <c r="A1049" s="293">
        <f>Tabela3[[#This Row],[MODALIDADE]]</f>
        <v>0</v>
      </c>
      <c r="B1049" s="293">
        <f>Tabela3[[#This Row],[ID DA PLANILHA]]</f>
        <v>1049</v>
      </c>
      <c r="C1049" s="293">
        <f>Tabela3[[#This Row],[ANO]]</f>
        <v>2024</v>
      </c>
      <c r="D1049" s="293" t="str">
        <f>Tabela3[[#This Row],[SEI]]</f>
        <v>0060035-10.2024.8.16.6000</v>
      </c>
      <c r="E1049" s="294" t="str">
        <f>Tabela3[[#This Row],[NOME DO Curso]]</f>
        <v>II CONGRESSO INTERNACIONAL DE DIREITO AGRÁRIO E DO AGRONEGÓCIO</v>
      </c>
      <c r="F1049" s="294">
        <f>Tabela3[[#This Row],[NENHUMA CLASSIFICAÇÃO COPILOT]]</f>
        <v>0</v>
      </c>
      <c r="G1049">
        <f>Tabela3[[#This Row],[Capacitação em Direitos Humanos, Gênero, Raça e Etnia; e em Depoimento Especial" - 0148945-13.2024.8.16.6000]]</f>
        <v>0</v>
      </c>
      <c r="H1049">
        <f>Tabela3[[#This Row],[Justiça Restaurativa - 0148919-15.2024.8.16.6000]]</f>
        <v>0</v>
      </c>
      <c r="I1049">
        <f>Tabela3[[#This Row],[Capacitação de Facilitadores 0148959-94.2024.8.16.6000]]</f>
        <v>0</v>
      </c>
      <c r="J1049">
        <f>Tabela3[[#This Row],[Acessibilidade e Inclusão - 0148938-21.2024.8.16.6000]]</f>
        <v>0</v>
      </c>
      <c r="K1049">
        <f>Tabela3[[#This Row],[Política de Prevenção e Enfrentamento do Assédio Moral, do Assédio Sexual e da Discriminação.0148908-83.2024.8.16.6000]]</f>
        <v>0</v>
      </c>
      <c r="L1049">
        <f>Tabela3[[#This Row],[SOCIOAMBIENTAL]]</f>
        <v>0</v>
      </c>
      <c r="M1049">
        <f>Tabela3[[#This Row],[SUSTENTABILIDADE
https://portal.tjpr.jus.br/portletforms/frm.do?idFormulario=7430
0017859-16.2024.8.16.6000]]</f>
        <v>0</v>
      </c>
      <c r="N1049">
        <f>Tabela3[[#This Row],[CURSO PARA MAGISTRADOS]]</f>
        <v>0</v>
      </c>
      <c r="O1049">
        <f>Tabela3[[#This Row],[LIVRO DE REGISTRO]]</f>
        <v>0</v>
      </c>
      <c r="P1049">
        <f>Tabela3[[#This Row],[DATA DO ULTIMO REGISTRO]]</f>
        <v>0</v>
      </c>
      <c r="Q1049">
        <f>Tabela3[[#This Row],[REG DE INSTRUTORES2]]</f>
        <v>0</v>
      </c>
      <c r="R1049">
        <f>Tabela3[[#This Row],[REGISTRO DE INSTRUTORES NO SEI]]</f>
        <v>0</v>
      </c>
      <c r="S1049">
        <f>Tabela3[[#This Row],[2021]]</f>
        <v>0</v>
      </c>
      <c r="T1049">
        <f>Tabela3[[#This Row],[2022]]</f>
        <v>0</v>
      </c>
      <c r="U1049">
        <f>Tabela3[[#This Row],[2023]]</f>
        <v>0</v>
      </c>
      <c r="V1049">
        <f>Tabela3[[#This Row],[REGISTRO NO SEI/2024]]</f>
        <v>0</v>
      </c>
      <c r="W1049">
        <f>Tabela3[[#This Row],[2024]]</f>
        <v>0</v>
      </c>
      <c r="X1049">
        <f>Tabela3[[#This Row],[REGISTRO NO SEI/2025]]</f>
        <v>0</v>
      </c>
      <c r="Y1049">
        <f>Tabela3[[#This Row],[TOTAL CERTIFICADOS EMITIDOS/2025]]</f>
        <v>0</v>
      </c>
      <c r="Z1049">
        <f>Tabela3[[#This Row],[1º trim/2025]]</f>
        <v>0</v>
      </c>
      <c r="AA1049">
        <f>Tabela3[[#This Row],[2º trim/2025]]</f>
        <v>0</v>
      </c>
      <c r="AB1049">
        <f>Tabela3[[#This Row],[3º trim/2025]]</f>
        <v>0</v>
      </c>
      <c r="AC1049">
        <f>Tabela3[[#This Row],[4º trim/2025]]</f>
        <v>0</v>
      </c>
    </row>
    <row r="1050" spans="1:29" x14ac:dyDescent="0.25">
      <c r="A1050" s="293">
        <f>Tabela3[[#This Row],[MODALIDADE]]</f>
        <v>0</v>
      </c>
      <c r="B1050" s="293">
        <f>Tabela3[[#This Row],[ID DA PLANILHA]]</f>
        <v>1050</v>
      </c>
      <c r="C1050" s="293">
        <f>Tabela3[[#This Row],[ANO]]</f>
        <v>2024</v>
      </c>
      <c r="D1050" s="293" t="str">
        <f>Tabela3[[#This Row],[SEI]]</f>
        <v>0060327-92.2024.8.16.6000</v>
      </c>
      <c r="E1050" s="294" t="str">
        <f>Tabela3[[#This Row],[NOME DO Curso]]</f>
        <v>Curso Prático de Brigadistas</v>
      </c>
      <c r="F1050" s="294">
        <f>Tabela3[[#This Row],[NENHUMA CLASSIFICAÇÃO COPILOT]]</f>
        <v>0</v>
      </c>
      <c r="G1050">
        <f>Tabela3[[#This Row],[Capacitação em Direitos Humanos, Gênero, Raça e Etnia; e em Depoimento Especial" - 0148945-13.2024.8.16.6000]]</f>
        <v>0</v>
      </c>
      <c r="H1050">
        <f>Tabela3[[#This Row],[Justiça Restaurativa - 0148919-15.2024.8.16.6000]]</f>
        <v>0</v>
      </c>
      <c r="I1050">
        <f>Tabela3[[#This Row],[Capacitação de Facilitadores 0148959-94.2024.8.16.6000]]</f>
        <v>0</v>
      </c>
      <c r="J1050">
        <f>Tabela3[[#This Row],[Acessibilidade e Inclusão - 0148938-21.2024.8.16.6000]]</f>
        <v>0</v>
      </c>
      <c r="K1050">
        <f>Tabela3[[#This Row],[Política de Prevenção e Enfrentamento do Assédio Moral, do Assédio Sexual e da Discriminação.0148908-83.2024.8.16.6000]]</f>
        <v>0</v>
      </c>
      <c r="L1050">
        <f>Tabela3[[#This Row],[SOCIOAMBIENTAL]]</f>
        <v>0</v>
      </c>
      <c r="M1050">
        <f>Tabela3[[#This Row],[SUSTENTABILIDADE
https://portal.tjpr.jus.br/portletforms/frm.do?idFormulario=7430
0017859-16.2024.8.16.6000]]</f>
        <v>0</v>
      </c>
      <c r="N1050">
        <f>Tabela3[[#This Row],[CURSO PARA MAGISTRADOS]]</f>
        <v>0</v>
      </c>
      <c r="O1050">
        <f>Tabela3[[#This Row],[LIVRO DE REGISTRO]]</f>
        <v>0</v>
      </c>
      <c r="P1050">
        <f>Tabela3[[#This Row],[DATA DO ULTIMO REGISTRO]]</f>
        <v>45569</v>
      </c>
      <c r="Q1050">
        <f>Tabela3[[#This Row],[REG DE INSTRUTORES2]]</f>
        <v>0</v>
      </c>
      <c r="R1050">
        <f>Tabela3[[#This Row],[REGISTRO DE INSTRUTORES NO SEI]]</f>
        <v>0</v>
      </c>
      <c r="S1050">
        <f>Tabela3[[#This Row],[2021]]</f>
        <v>0</v>
      </c>
      <c r="T1050">
        <f>Tabela3[[#This Row],[2022]]</f>
        <v>0</v>
      </c>
      <c r="U1050">
        <f>Tabela3[[#This Row],[2023]]</f>
        <v>0</v>
      </c>
      <c r="V1050">
        <f>Tabela3[[#This Row],[REGISTRO NO SEI/2024]]</f>
        <v>0</v>
      </c>
      <c r="W1050">
        <f>Tabela3[[#This Row],[2024]]</f>
        <v>0</v>
      </c>
      <c r="X1050">
        <f>Tabela3[[#This Row],[REGISTRO NO SEI/2025]]</f>
        <v>0</v>
      </c>
      <c r="Y1050">
        <f>Tabela3[[#This Row],[TOTAL CERTIFICADOS EMITIDOS/2025]]</f>
        <v>0</v>
      </c>
      <c r="Z1050">
        <f>Tabela3[[#This Row],[1º trim/2025]]</f>
        <v>0</v>
      </c>
      <c r="AA1050">
        <f>Tabela3[[#This Row],[2º trim/2025]]</f>
        <v>0</v>
      </c>
      <c r="AB1050">
        <f>Tabela3[[#This Row],[3º trim/2025]]</f>
        <v>0</v>
      </c>
      <c r="AC1050">
        <f>Tabela3[[#This Row],[4º trim/2025]]</f>
        <v>0</v>
      </c>
    </row>
    <row r="1051" spans="1:29" x14ac:dyDescent="0.25">
      <c r="A1051" s="293">
        <f>Tabela3[[#This Row],[MODALIDADE]]</f>
        <v>0</v>
      </c>
      <c r="B1051" s="293">
        <f>Tabela3[[#This Row],[ID DA PLANILHA]]</f>
        <v>1051</v>
      </c>
      <c r="C1051" s="293">
        <f>Tabela3[[#This Row],[ANO]]</f>
        <v>2024</v>
      </c>
      <c r="D1051" s="293" t="str">
        <f>Tabela3[[#This Row],[SEI]]</f>
        <v>0060586-87.2024.8.16.6000</v>
      </c>
      <c r="E1051" s="294" t="str">
        <f>Tabela3[[#This Row],[NOME DO Curso]]</f>
        <v>DESAFIOS ATUAIS DO TRIBUNAL DO JÚRI</v>
      </c>
      <c r="F1051" s="294">
        <f>Tabela3[[#This Row],[NENHUMA CLASSIFICAÇÃO COPILOT]]</f>
        <v>0</v>
      </c>
      <c r="G1051">
        <f>Tabela3[[#This Row],[Capacitação em Direitos Humanos, Gênero, Raça e Etnia; e em Depoimento Especial" - 0148945-13.2024.8.16.6000]]</f>
        <v>0</v>
      </c>
      <c r="H1051">
        <f>Tabela3[[#This Row],[Justiça Restaurativa - 0148919-15.2024.8.16.6000]]</f>
        <v>0</v>
      </c>
      <c r="I1051">
        <f>Tabela3[[#This Row],[Capacitação de Facilitadores 0148959-94.2024.8.16.6000]]</f>
        <v>0</v>
      </c>
      <c r="J1051">
        <f>Tabela3[[#This Row],[Acessibilidade e Inclusão - 0148938-21.2024.8.16.6000]]</f>
        <v>0</v>
      </c>
      <c r="K1051">
        <f>Tabela3[[#This Row],[Política de Prevenção e Enfrentamento do Assédio Moral, do Assédio Sexual e da Discriminação.0148908-83.2024.8.16.6000]]</f>
        <v>0</v>
      </c>
      <c r="L1051">
        <f>Tabela3[[#This Row],[SOCIOAMBIENTAL]]</f>
        <v>0</v>
      </c>
      <c r="M1051">
        <f>Tabela3[[#This Row],[SUSTENTABILIDADE
https://portal.tjpr.jus.br/portletforms/frm.do?idFormulario=7430
0017859-16.2024.8.16.6000]]</f>
        <v>0</v>
      </c>
      <c r="N1051">
        <f>Tabela3[[#This Row],[CURSO PARA MAGISTRADOS]]</f>
        <v>0</v>
      </c>
      <c r="O1051">
        <f>Tabela3[[#This Row],[LIVRO DE REGISTRO]]</f>
        <v>0</v>
      </c>
      <c r="P1051">
        <f>Tabela3[[#This Row],[DATA DO ULTIMO REGISTRO]]</f>
        <v>45474</v>
      </c>
      <c r="Q1051" t="str">
        <f>Tabela3[[#This Row],[REG DE INSTRUTORES2]]</f>
        <v>733 -737/2024</v>
      </c>
      <c r="R1051">
        <f>Tabela3[[#This Row],[REGISTRO DE INSTRUTORES NO SEI]]</f>
        <v>0</v>
      </c>
      <c r="S1051">
        <f>Tabela3[[#This Row],[2021]]</f>
        <v>0</v>
      </c>
      <c r="T1051">
        <f>Tabela3[[#This Row],[2022]]</f>
        <v>0</v>
      </c>
      <c r="U1051">
        <f>Tabela3[[#This Row],[2023]]</f>
        <v>0</v>
      </c>
      <c r="V1051">
        <f>Tabela3[[#This Row],[REGISTRO NO SEI/2024]]</f>
        <v>0</v>
      </c>
      <c r="W1051">
        <f>Tabela3[[#This Row],[2024]]</f>
        <v>0</v>
      </c>
      <c r="X1051">
        <f>Tabela3[[#This Row],[REGISTRO NO SEI/2025]]</f>
        <v>0</v>
      </c>
      <c r="Y1051">
        <f>Tabela3[[#This Row],[TOTAL CERTIFICADOS EMITIDOS/2025]]</f>
        <v>0</v>
      </c>
      <c r="Z1051">
        <f>Tabela3[[#This Row],[1º trim/2025]]</f>
        <v>0</v>
      </c>
      <c r="AA1051">
        <f>Tabela3[[#This Row],[2º trim/2025]]</f>
        <v>0</v>
      </c>
      <c r="AB1051">
        <f>Tabela3[[#This Row],[3º trim/2025]]</f>
        <v>0</v>
      </c>
      <c r="AC1051">
        <f>Tabela3[[#This Row],[4º trim/2025]]</f>
        <v>0</v>
      </c>
    </row>
    <row r="1052" spans="1:29" ht="30" x14ac:dyDescent="0.25">
      <c r="A1052" s="293">
        <f>Tabela3[[#This Row],[MODALIDADE]]</f>
        <v>0</v>
      </c>
      <c r="B1052" s="293">
        <f>Tabela3[[#This Row],[ID DA PLANILHA]]</f>
        <v>1052</v>
      </c>
      <c r="C1052" s="293">
        <f>Tabela3[[#This Row],[ANO]]</f>
        <v>2024</v>
      </c>
      <c r="D1052" s="293" t="str">
        <f>Tabela3[[#This Row],[SEI]]</f>
        <v>0060854-44.2024.8.16.6000</v>
      </c>
      <c r="E1052" s="294" t="str">
        <f>Tabela3[[#This Row],[NOME DO Curso]]</f>
        <v>Aspectos Teóricos e Práticos do Direito de Família na atualidade: inovações legislativas e jurisprudenciais</v>
      </c>
      <c r="F1052" s="294">
        <f>Tabela3[[#This Row],[NENHUMA CLASSIFICAÇÃO COPILOT]]</f>
        <v>0</v>
      </c>
      <c r="G1052" t="str">
        <f>Tabela3[[#This Row],[Capacitação em Direitos Humanos, Gênero, Raça e Etnia; e em Depoimento Especial" - 0148945-13.2024.8.16.6000]]</f>
        <v>cursos de formação inicial e de formação continuada para capacitação magistrados(as) ativos(as), de primeiro e segundo graus de jurisdição</v>
      </c>
      <c r="H1052">
        <f>Tabela3[[#This Row],[Justiça Restaurativa - 0148919-15.2024.8.16.6000]]</f>
        <v>0</v>
      </c>
      <c r="I1052">
        <f>Tabela3[[#This Row],[Capacitação de Facilitadores 0148959-94.2024.8.16.6000]]</f>
        <v>0</v>
      </c>
      <c r="J1052">
        <f>Tabela3[[#This Row],[Acessibilidade e Inclusão - 0148938-21.2024.8.16.6000]]</f>
        <v>0</v>
      </c>
      <c r="K1052" t="str">
        <f>Tabela3[[#This Row],[Política de Prevenção e Enfrentamento do Assédio Moral, do Assédio Sexual e da Discriminação.0148908-83.2024.8.16.6000]]</f>
        <v>sim</v>
      </c>
      <c r="L1052">
        <f>Tabela3[[#This Row],[SOCIOAMBIENTAL]]</f>
        <v>0</v>
      </c>
      <c r="M1052">
        <f>Tabela3[[#This Row],[SUSTENTABILIDADE
https://portal.tjpr.jus.br/portletforms/frm.do?idFormulario=7430
0017859-16.2024.8.16.6000]]</f>
        <v>0</v>
      </c>
      <c r="N1052" t="str">
        <f>Tabela3[[#This Row],[CURSO PARA MAGISTRADOS]]</f>
        <v>SIM</v>
      </c>
      <c r="O1052">
        <f>Tabela3[[#This Row],[LIVRO DE REGISTRO]]</f>
        <v>0</v>
      </c>
      <c r="P1052">
        <f>Tabela3[[#This Row],[DATA DO ULTIMO REGISTRO]]</f>
        <v>45545</v>
      </c>
      <c r="Q1052">
        <f>Tabela3[[#This Row],[REG DE INSTRUTORES2]]</f>
        <v>0</v>
      </c>
      <c r="R1052">
        <f>Tabela3[[#This Row],[REGISTRO DE INSTRUTORES NO SEI]]</f>
        <v>0</v>
      </c>
      <c r="S1052">
        <f>Tabela3[[#This Row],[2021]]</f>
        <v>0</v>
      </c>
      <c r="T1052">
        <f>Tabela3[[#This Row],[2022]]</f>
        <v>0</v>
      </c>
      <c r="U1052">
        <f>Tabela3[[#This Row],[2023]]</f>
        <v>0</v>
      </c>
      <c r="V1052">
        <f>Tabela3[[#This Row],[REGISTRO NO SEI/2024]]</f>
        <v>0</v>
      </c>
      <c r="W1052">
        <f>Tabela3[[#This Row],[2024]]</f>
        <v>0</v>
      </c>
      <c r="X1052">
        <f>Tabela3[[#This Row],[REGISTRO NO SEI/2025]]</f>
        <v>0</v>
      </c>
      <c r="Y1052">
        <f>Tabela3[[#This Row],[TOTAL CERTIFICADOS EMITIDOS/2025]]</f>
        <v>0</v>
      </c>
      <c r="Z1052">
        <f>Tabela3[[#This Row],[1º trim/2025]]</f>
        <v>0</v>
      </c>
      <c r="AA1052">
        <f>Tabela3[[#This Row],[2º trim/2025]]</f>
        <v>0</v>
      </c>
      <c r="AB1052">
        <f>Tabela3[[#This Row],[3º trim/2025]]</f>
        <v>0</v>
      </c>
      <c r="AC1052">
        <f>Tabela3[[#This Row],[4º trim/2025]]</f>
        <v>0</v>
      </c>
    </row>
    <row r="1053" spans="1:29" x14ac:dyDescent="0.25">
      <c r="A1053" s="293">
        <f>Tabela3[[#This Row],[MODALIDADE]]</f>
        <v>0</v>
      </c>
      <c r="B1053" s="293">
        <f>Tabela3[[#This Row],[ID DA PLANILHA]]</f>
        <v>1053</v>
      </c>
      <c r="C1053" s="293">
        <f>Tabela3[[#This Row],[ANO]]</f>
        <v>2024</v>
      </c>
      <c r="D1053" s="293" t="str">
        <f>Tabela3[[#This Row],[SEI]]</f>
        <v>0061419-08.2024.8.16.6000</v>
      </c>
      <c r="E1053" s="294" t="str">
        <f>Tabela3[[#This Row],[NOME DO Curso]]</f>
        <v>Produção e gestão de conteúdos na Intranet do TJPR</v>
      </c>
      <c r="F1053" s="294">
        <f>Tabela3[[#This Row],[NENHUMA CLASSIFICAÇÃO COPILOT]]</f>
        <v>0</v>
      </c>
      <c r="G1053">
        <f>Tabela3[[#This Row],[Capacitação em Direitos Humanos, Gênero, Raça e Etnia; e em Depoimento Especial" - 0148945-13.2024.8.16.6000]]</f>
        <v>0</v>
      </c>
      <c r="H1053">
        <f>Tabela3[[#This Row],[Justiça Restaurativa - 0148919-15.2024.8.16.6000]]</f>
        <v>0</v>
      </c>
      <c r="I1053">
        <f>Tabela3[[#This Row],[Capacitação de Facilitadores 0148959-94.2024.8.16.6000]]</f>
        <v>0</v>
      </c>
      <c r="J1053" t="str">
        <f>Tabela3[[#This Row],[Acessibilidade e Inclusão - 0148938-21.2024.8.16.6000]]</f>
        <v>SIM</v>
      </c>
      <c r="K1053" t="str">
        <f>Tabela3[[#This Row],[Política de Prevenção e Enfrentamento do Assédio Moral, do Assédio Sexual e da Discriminação.0148908-83.2024.8.16.6000]]</f>
        <v>sim</v>
      </c>
      <c r="L1053">
        <f>Tabela3[[#This Row],[SOCIOAMBIENTAL]]</f>
        <v>0</v>
      </c>
      <c r="M1053">
        <f>Tabela3[[#This Row],[SUSTENTABILIDADE
https://portal.tjpr.jus.br/portletforms/frm.do?idFormulario=7430
0017859-16.2024.8.16.6000]]</f>
        <v>0</v>
      </c>
      <c r="N1053">
        <f>Tabela3[[#This Row],[CURSO PARA MAGISTRADOS]]</f>
        <v>0</v>
      </c>
      <c r="O1053">
        <f>Tabela3[[#This Row],[LIVRO DE REGISTRO]]</f>
        <v>0</v>
      </c>
      <c r="P1053">
        <f>Tabela3[[#This Row],[DATA DO ULTIMO REGISTRO]]</f>
        <v>45485</v>
      </c>
      <c r="Q1053" t="str">
        <f>Tabela3[[#This Row],[REG DE INSTRUTORES2]]</f>
        <v>771-772/2024</v>
      </c>
      <c r="R1053">
        <f>Tabela3[[#This Row],[REGISTRO DE INSTRUTORES NO SEI]]</f>
        <v>0</v>
      </c>
      <c r="S1053">
        <f>Tabela3[[#This Row],[2021]]</f>
        <v>0</v>
      </c>
      <c r="T1053">
        <f>Tabela3[[#This Row],[2022]]</f>
        <v>0</v>
      </c>
      <c r="U1053">
        <f>Tabela3[[#This Row],[2023]]</f>
        <v>0</v>
      </c>
      <c r="V1053" t="str">
        <f>Tabela3[[#This Row],[REGISTRO NO SEI/2024]]</f>
        <v>Livro Registro (10674849)</v>
      </c>
      <c r="W1053">
        <f>Tabela3[[#This Row],[2024]]</f>
        <v>23</v>
      </c>
      <c r="X1053">
        <f>Tabela3[[#This Row],[REGISTRO NO SEI/2025]]</f>
        <v>0</v>
      </c>
      <c r="Y1053">
        <f>Tabela3[[#This Row],[TOTAL CERTIFICADOS EMITIDOS/2025]]</f>
        <v>0</v>
      </c>
      <c r="Z1053">
        <f>Tabela3[[#This Row],[1º trim/2025]]</f>
        <v>0</v>
      </c>
      <c r="AA1053">
        <f>Tabela3[[#This Row],[2º trim/2025]]</f>
        <v>0</v>
      </c>
      <c r="AB1053">
        <f>Tabela3[[#This Row],[3º trim/2025]]</f>
        <v>0</v>
      </c>
      <c r="AC1053">
        <f>Tabela3[[#This Row],[4º trim/2025]]</f>
        <v>0</v>
      </c>
    </row>
    <row r="1054" spans="1:29" x14ac:dyDescent="0.25">
      <c r="A1054" s="293">
        <f>Tabela3[[#This Row],[MODALIDADE]]</f>
        <v>0</v>
      </c>
      <c r="B1054" s="293">
        <f>Tabela3[[#This Row],[ID DA PLANILHA]]</f>
        <v>1054</v>
      </c>
      <c r="C1054" s="293">
        <f>Tabela3[[#This Row],[ANO]]</f>
        <v>2024</v>
      </c>
      <c r="D1054" s="293" t="str">
        <f>Tabela3[[#This Row],[SEI]]</f>
        <v>0061685-92.2024.8.16.6000</v>
      </c>
      <c r="E1054" s="294" t="str">
        <f>Tabela3[[#This Row],[NOME DO Curso]]</f>
        <v>Semana Nacional dos Juizados Especiais</v>
      </c>
      <c r="F1054" s="294">
        <f>Tabela3[[#This Row],[NENHUMA CLASSIFICAÇÃO COPILOT]]</f>
        <v>0</v>
      </c>
      <c r="G1054">
        <f>Tabela3[[#This Row],[Capacitação em Direitos Humanos, Gênero, Raça e Etnia; e em Depoimento Especial" - 0148945-13.2024.8.16.6000]]</f>
        <v>0</v>
      </c>
      <c r="H1054">
        <f>Tabela3[[#This Row],[Justiça Restaurativa - 0148919-15.2024.8.16.6000]]</f>
        <v>0</v>
      </c>
      <c r="I1054">
        <f>Tabela3[[#This Row],[Capacitação de Facilitadores 0148959-94.2024.8.16.6000]]</f>
        <v>0</v>
      </c>
      <c r="J1054">
        <f>Tabela3[[#This Row],[Acessibilidade e Inclusão - 0148938-21.2024.8.16.6000]]</f>
        <v>0</v>
      </c>
      <c r="K1054">
        <f>Tabela3[[#This Row],[Política de Prevenção e Enfrentamento do Assédio Moral, do Assédio Sexual e da Discriminação.0148908-83.2024.8.16.6000]]</f>
        <v>0</v>
      </c>
      <c r="L1054">
        <f>Tabela3[[#This Row],[SOCIOAMBIENTAL]]</f>
        <v>0</v>
      </c>
      <c r="M1054">
        <f>Tabela3[[#This Row],[SUSTENTABILIDADE
https://portal.tjpr.jus.br/portletforms/frm.do?idFormulario=7430
0017859-16.2024.8.16.6000]]</f>
        <v>0</v>
      </c>
      <c r="N1054">
        <f>Tabela3[[#This Row],[CURSO PARA MAGISTRADOS]]</f>
        <v>0</v>
      </c>
      <c r="O1054">
        <f>Tabela3[[#This Row],[LIVRO DE REGISTRO]]</f>
        <v>0</v>
      </c>
      <c r="P1054">
        <f>Tabela3[[#This Row],[DATA DO ULTIMO REGISTRO]]</f>
        <v>0</v>
      </c>
      <c r="Q1054">
        <f>Tabela3[[#This Row],[REG DE INSTRUTORES2]]</f>
        <v>0</v>
      </c>
      <c r="R1054">
        <f>Tabela3[[#This Row],[REGISTRO DE INSTRUTORES NO SEI]]</f>
        <v>0</v>
      </c>
      <c r="S1054">
        <f>Tabela3[[#This Row],[2021]]</f>
        <v>0</v>
      </c>
      <c r="T1054">
        <f>Tabela3[[#This Row],[2022]]</f>
        <v>0</v>
      </c>
      <c r="U1054">
        <f>Tabela3[[#This Row],[2023]]</f>
        <v>0</v>
      </c>
      <c r="V1054">
        <f>Tabela3[[#This Row],[REGISTRO NO SEI/2024]]</f>
        <v>0</v>
      </c>
      <c r="W1054">
        <f>Tabela3[[#This Row],[2024]]</f>
        <v>0</v>
      </c>
      <c r="X1054">
        <f>Tabela3[[#This Row],[REGISTRO NO SEI/2025]]</f>
        <v>0</v>
      </c>
      <c r="Y1054">
        <f>Tabela3[[#This Row],[TOTAL CERTIFICADOS EMITIDOS/2025]]</f>
        <v>0</v>
      </c>
      <c r="Z1054">
        <f>Tabela3[[#This Row],[1º trim/2025]]</f>
        <v>0</v>
      </c>
      <c r="AA1054">
        <f>Tabela3[[#This Row],[2º trim/2025]]</f>
        <v>0</v>
      </c>
      <c r="AB1054">
        <f>Tabela3[[#This Row],[3º trim/2025]]</f>
        <v>0</v>
      </c>
      <c r="AC1054">
        <f>Tabela3[[#This Row],[4º trim/2025]]</f>
        <v>0</v>
      </c>
    </row>
    <row r="1055" spans="1:29" ht="30" x14ac:dyDescent="0.25">
      <c r="A1055" s="293">
        <f>Tabela3[[#This Row],[MODALIDADE]]</f>
        <v>0</v>
      </c>
      <c r="B1055" s="293">
        <f>Tabela3[[#This Row],[ID DA PLANILHA]]</f>
        <v>1055</v>
      </c>
      <c r="C1055" s="293">
        <f>Tabela3[[#This Row],[ANO]]</f>
        <v>2024</v>
      </c>
      <c r="D1055" s="293" t="str">
        <f>Tabela3[[#This Row],[SEI]]</f>
        <v>0061732-66.2024.8.16.6000</v>
      </c>
      <c r="E1055" s="294" t="str">
        <f>Tabela3[[#This Row],[NOME DO Curso]]</f>
        <v>Ciclos de discussão e atualização jurídica: Direito de Família e Sucessões no Anteprojeto do Código Civil</v>
      </c>
      <c r="F1055" s="294">
        <f>Tabela3[[#This Row],[NENHUMA CLASSIFICAÇÃO COPILOT]]</f>
        <v>0</v>
      </c>
      <c r="G1055">
        <f>Tabela3[[#This Row],[Capacitação em Direitos Humanos, Gênero, Raça e Etnia; e em Depoimento Especial" - 0148945-13.2024.8.16.6000]]</f>
        <v>0</v>
      </c>
      <c r="H1055">
        <f>Tabela3[[#This Row],[Justiça Restaurativa - 0148919-15.2024.8.16.6000]]</f>
        <v>0</v>
      </c>
      <c r="I1055">
        <f>Tabela3[[#This Row],[Capacitação de Facilitadores 0148959-94.2024.8.16.6000]]</f>
        <v>0</v>
      </c>
      <c r="J1055">
        <f>Tabela3[[#This Row],[Acessibilidade e Inclusão - 0148938-21.2024.8.16.6000]]</f>
        <v>0</v>
      </c>
      <c r="K1055">
        <f>Tabela3[[#This Row],[Política de Prevenção e Enfrentamento do Assédio Moral, do Assédio Sexual e da Discriminação.0148908-83.2024.8.16.6000]]</f>
        <v>0</v>
      </c>
      <c r="L1055">
        <f>Tabela3[[#This Row],[SOCIOAMBIENTAL]]</f>
        <v>0</v>
      </c>
      <c r="M1055">
        <f>Tabela3[[#This Row],[SUSTENTABILIDADE
https://portal.tjpr.jus.br/portletforms/frm.do?idFormulario=7430
0017859-16.2024.8.16.6000]]</f>
        <v>0</v>
      </c>
      <c r="N1055">
        <f>Tabela3[[#This Row],[CURSO PARA MAGISTRADOS]]</f>
        <v>0</v>
      </c>
      <c r="O1055">
        <f>Tabela3[[#This Row],[LIVRO DE REGISTRO]]</f>
        <v>0</v>
      </c>
      <c r="P1055">
        <f>Tabela3[[#This Row],[DATA DO ULTIMO REGISTRO]]</f>
        <v>45657</v>
      </c>
      <c r="Q1055">
        <f>Tabela3[[#This Row],[REG DE INSTRUTORES2]]</f>
        <v>0</v>
      </c>
      <c r="R1055">
        <f>Tabela3[[#This Row],[REGISTRO DE INSTRUTORES NO SEI]]</f>
        <v>0</v>
      </c>
      <c r="S1055">
        <f>Tabela3[[#This Row],[2021]]</f>
        <v>0</v>
      </c>
      <c r="T1055">
        <f>Tabela3[[#This Row],[2022]]</f>
        <v>0</v>
      </c>
      <c r="U1055">
        <f>Tabela3[[#This Row],[2023]]</f>
        <v>0</v>
      </c>
      <c r="V1055">
        <f>Tabela3[[#This Row],[REGISTRO NO SEI/2024]]</f>
        <v>0</v>
      </c>
      <c r="W1055">
        <f>Tabela3[[#This Row],[2024]]</f>
        <v>0</v>
      </c>
      <c r="X1055">
        <f>Tabela3[[#This Row],[REGISTRO NO SEI/2025]]</f>
        <v>0</v>
      </c>
      <c r="Y1055">
        <f>Tabela3[[#This Row],[TOTAL CERTIFICADOS EMITIDOS/2025]]</f>
        <v>0</v>
      </c>
      <c r="Z1055">
        <f>Tabela3[[#This Row],[1º trim/2025]]</f>
        <v>0</v>
      </c>
      <c r="AA1055">
        <f>Tabela3[[#This Row],[2º trim/2025]]</f>
        <v>0</v>
      </c>
      <c r="AB1055">
        <f>Tabela3[[#This Row],[3º trim/2025]]</f>
        <v>0</v>
      </c>
      <c r="AC1055">
        <f>Tabela3[[#This Row],[4º trim/2025]]</f>
        <v>0</v>
      </c>
    </row>
    <row r="1056" spans="1:29" ht="45" x14ac:dyDescent="0.25">
      <c r="A1056" s="293" t="str">
        <f>Tabela3[[#This Row],[MODALIDADE]]</f>
        <v>autoinstrucional</v>
      </c>
      <c r="B1056" s="293">
        <f>Tabela3[[#This Row],[ID DA PLANILHA]]</f>
        <v>1056</v>
      </c>
      <c r="C1056" s="293">
        <f>Tabela3[[#This Row],[ANO]]</f>
        <v>2024</v>
      </c>
      <c r="D1056" s="293" t="str">
        <f>Tabela3[[#This Row],[SEI]]</f>
        <v>0061954-34.2024.8.16.6000</v>
      </c>
      <c r="E1056" s="294" t="str">
        <f>Tabela3[[#This Row],[NOME DO Curso]]</f>
        <v>INTRODUÇÃO DOS PROFISSIONAIS DAS ÁREAS DE PSICOLOGIA E SERVIÇO SOCIAL NO ÂMBITO DO PODER JUDICIÁRIO DO PARANÁ NAS ÁREAS DE FAMÍLIA, INFÂNCIA E JUVENTUDE E VIOLÊNCIA DOMÉSTICA E FAMILIAR</v>
      </c>
      <c r="F1056" s="294">
        <f>Tabela3[[#This Row],[NENHUMA CLASSIFICAÇÃO COPILOT]]</f>
        <v>0</v>
      </c>
      <c r="G1056" t="str">
        <f>Tabela3[[#This Row],[Capacitação em Direitos Humanos, Gênero, Raça e Etnia; e em Depoimento Especial" - 0148945-13.2024.8.16.6000]]</f>
        <v>COPILOT - Direitos humanos, gênero, raça e etnia</v>
      </c>
      <c r="H1056">
        <f>Tabela3[[#This Row],[Justiça Restaurativa - 0148919-15.2024.8.16.6000]]</f>
        <v>0</v>
      </c>
      <c r="I1056" t="str">
        <f>Tabela3[[#This Row],[Capacitação de Facilitadores 0148959-94.2024.8.16.6000]]</f>
        <v>COPILOT - VIOLÊNCIA DOMESTICA</v>
      </c>
      <c r="J1056">
        <f>Tabela3[[#This Row],[Acessibilidade e Inclusão - 0148938-21.2024.8.16.6000]]</f>
        <v>0</v>
      </c>
      <c r="K1056">
        <f>Tabela3[[#This Row],[Política de Prevenção e Enfrentamento do Assédio Moral, do Assédio Sexual e da Discriminação.0148908-83.2024.8.16.6000]]</f>
        <v>0</v>
      </c>
      <c r="L1056">
        <f>Tabela3[[#This Row],[SOCIOAMBIENTAL]]</f>
        <v>0</v>
      </c>
      <c r="M1056">
        <f>Tabela3[[#This Row],[SUSTENTABILIDADE
https://portal.tjpr.jus.br/portletforms/frm.do?idFormulario=7430
0017859-16.2024.8.16.6000]]</f>
        <v>0</v>
      </c>
      <c r="N1056">
        <f>Tabela3[[#This Row],[CURSO PARA MAGISTRADOS]]</f>
        <v>0</v>
      </c>
      <c r="O1056" t="str">
        <f>Tabela3[[#This Row],[LIVRO DE REGISTRO]]</f>
        <v>1 - LISTA GERAL_2020 A ...</v>
      </c>
      <c r="P1056">
        <f>Tabela3[[#This Row],[DATA DO ULTIMO REGISTRO]]</f>
        <v>45741</v>
      </c>
      <c r="Q1056">
        <f>Tabela3[[#This Row],[REG DE INSTRUTORES2]]</f>
        <v>0</v>
      </c>
      <c r="R1056">
        <f>Tabela3[[#This Row],[REGISTRO DE INSTRUTORES NO SEI]]</f>
        <v>0</v>
      </c>
      <c r="S1056">
        <f>Tabela3[[#This Row],[2021]]</f>
        <v>0</v>
      </c>
      <c r="T1056">
        <f>Tabela3[[#This Row],[2022]]</f>
        <v>0</v>
      </c>
      <c r="U1056">
        <f>Tabela3[[#This Row],[2023]]</f>
        <v>0</v>
      </c>
      <c r="V1056" t="str">
        <f>Tabela3[[#This Row],[REGISTRO NO SEI/2024]]</f>
        <v>Livro Registro_2024 (11344404)</v>
      </c>
      <c r="W1056">
        <f>Tabela3[[#This Row],[2024]]</f>
        <v>445</v>
      </c>
      <c r="X1056">
        <f>Tabela3[[#This Row],[REGISTRO NO SEI/2025]]</f>
        <v>0</v>
      </c>
      <c r="Y1056">
        <f>Tabela3[[#This Row],[TOTAL CERTIFICADOS EMITIDOS/2025]]</f>
        <v>416</v>
      </c>
      <c r="Z1056">
        <f>Tabela3[[#This Row],[1º trim/2025]]</f>
        <v>350</v>
      </c>
      <c r="AA1056">
        <f>Tabela3[[#This Row],[2º trim/2025]]</f>
        <v>66</v>
      </c>
      <c r="AB1056">
        <f>Tabela3[[#This Row],[3º trim/2025]]</f>
        <v>0</v>
      </c>
      <c r="AC1056">
        <f>Tabela3[[#This Row],[4º trim/2025]]</f>
        <v>0</v>
      </c>
    </row>
    <row r="1057" spans="1:29" x14ac:dyDescent="0.25">
      <c r="A1057" s="293">
        <f>Tabela3[[#This Row],[MODALIDADE]]</f>
        <v>0</v>
      </c>
      <c r="B1057" s="293">
        <f>Tabela3[[#This Row],[ID DA PLANILHA]]</f>
        <v>1057</v>
      </c>
      <c r="C1057" s="293">
        <f>Tabela3[[#This Row],[ANO]]</f>
        <v>2024</v>
      </c>
      <c r="D1057" s="293" t="str">
        <f>Tabela3[[#This Row],[SEI]]</f>
        <v>0063478-66.2024.8.16.6000</v>
      </c>
      <c r="E1057" s="294" t="str">
        <f>Tabela3[[#This Row],[NOME DO Curso]]</f>
        <v>Programa Moradia Legal</v>
      </c>
      <c r="F1057" s="294">
        <f>Tabela3[[#This Row],[NENHUMA CLASSIFICAÇÃO COPILOT]]</f>
        <v>0</v>
      </c>
      <c r="G1057">
        <f>Tabela3[[#This Row],[Capacitação em Direitos Humanos, Gênero, Raça e Etnia; e em Depoimento Especial" - 0148945-13.2024.8.16.6000]]</f>
        <v>0</v>
      </c>
      <c r="H1057">
        <f>Tabela3[[#This Row],[Justiça Restaurativa - 0148919-15.2024.8.16.6000]]</f>
        <v>0</v>
      </c>
      <c r="I1057">
        <f>Tabela3[[#This Row],[Capacitação de Facilitadores 0148959-94.2024.8.16.6000]]</f>
        <v>0</v>
      </c>
      <c r="J1057">
        <f>Tabela3[[#This Row],[Acessibilidade e Inclusão - 0148938-21.2024.8.16.6000]]</f>
        <v>0</v>
      </c>
      <c r="K1057">
        <f>Tabela3[[#This Row],[Política de Prevenção e Enfrentamento do Assédio Moral, do Assédio Sexual e da Discriminação.0148908-83.2024.8.16.6000]]</f>
        <v>0</v>
      </c>
      <c r="L1057">
        <f>Tabela3[[#This Row],[SOCIOAMBIENTAL]]</f>
        <v>0</v>
      </c>
      <c r="M1057">
        <f>Tabela3[[#This Row],[SUSTENTABILIDADE
https://portal.tjpr.jus.br/portletforms/frm.do?idFormulario=7430
0017859-16.2024.8.16.6000]]</f>
        <v>0</v>
      </c>
      <c r="N1057">
        <f>Tabela3[[#This Row],[CURSO PARA MAGISTRADOS]]</f>
        <v>0</v>
      </c>
      <c r="O1057">
        <f>Tabela3[[#This Row],[LIVRO DE REGISTRO]]</f>
        <v>0</v>
      </c>
      <c r="P1057">
        <f>Tabela3[[#This Row],[DATA DO ULTIMO REGISTRO]]</f>
        <v>45485</v>
      </c>
      <c r="Q1057" t="str">
        <f>Tabela3[[#This Row],[REG DE INSTRUTORES2]]</f>
        <v>774-775/2024</v>
      </c>
      <c r="R1057">
        <f>Tabela3[[#This Row],[REGISTRO DE INSTRUTORES NO SEI]]</f>
        <v>0</v>
      </c>
      <c r="S1057">
        <f>Tabela3[[#This Row],[2021]]</f>
        <v>0</v>
      </c>
      <c r="T1057">
        <f>Tabela3[[#This Row],[2022]]</f>
        <v>0</v>
      </c>
      <c r="U1057">
        <f>Tabela3[[#This Row],[2023]]</f>
        <v>0</v>
      </c>
      <c r="V1057">
        <f>Tabela3[[#This Row],[REGISTRO NO SEI/2024]]</f>
        <v>0</v>
      </c>
      <c r="W1057">
        <f>Tabela3[[#This Row],[2024]]</f>
        <v>0</v>
      </c>
      <c r="X1057">
        <f>Tabela3[[#This Row],[REGISTRO NO SEI/2025]]</f>
        <v>0</v>
      </c>
      <c r="Y1057">
        <f>Tabela3[[#This Row],[TOTAL CERTIFICADOS EMITIDOS/2025]]</f>
        <v>0</v>
      </c>
      <c r="Z1057">
        <f>Tabela3[[#This Row],[1º trim/2025]]</f>
        <v>0</v>
      </c>
      <c r="AA1057">
        <f>Tabela3[[#This Row],[2º trim/2025]]</f>
        <v>0</v>
      </c>
      <c r="AB1057">
        <f>Tabela3[[#This Row],[3º trim/2025]]</f>
        <v>0</v>
      </c>
      <c r="AC1057">
        <f>Tabela3[[#This Row],[4º trim/2025]]</f>
        <v>0</v>
      </c>
    </row>
    <row r="1058" spans="1:29" x14ac:dyDescent="0.25">
      <c r="A1058" s="293" t="str">
        <f>Tabela3[[#This Row],[MODALIDADE]]</f>
        <v>autoinstrucional</v>
      </c>
      <c r="B1058" s="293">
        <f>Tabela3[[#This Row],[ID DA PLANILHA]]</f>
        <v>1058</v>
      </c>
      <c r="C1058" s="293">
        <f>Tabela3[[#This Row],[ANO]]</f>
        <v>2024</v>
      </c>
      <c r="D1058" s="293" t="str">
        <f>Tabela3[[#This Row],[SEI]]</f>
        <v>0063696-31.2023.8.16.6000</v>
      </c>
      <c r="E1058" s="294" t="str">
        <f>Tabela3[[#This Row],[NOME DO Curso]]</f>
        <v>Projudi digital: efetividade e produtividade</v>
      </c>
      <c r="F1058" s="294" t="str">
        <f>Tabela3[[#This Row],[NENHUMA CLASSIFICAÇÃO COPILOT]]</f>
        <v>COPILOT</v>
      </c>
      <c r="G1058">
        <f>Tabela3[[#This Row],[Capacitação em Direitos Humanos, Gênero, Raça e Etnia; e em Depoimento Especial" - 0148945-13.2024.8.16.6000]]</f>
        <v>0</v>
      </c>
      <c r="H1058">
        <f>Tabela3[[#This Row],[Justiça Restaurativa - 0148919-15.2024.8.16.6000]]</f>
        <v>0</v>
      </c>
      <c r="I1058">
        <f>Tabela3[[#This Row],[Capacitação de Facilitadores 0148959-94.2024.8.16.6000]]</f>
        <v>0</v>
      </c>
      <c r="J1058">
        <f>Tabela3[[#This Row],[Acessibilidade e Inclusão - 0148938-21.2024.8.16.6000]]</f>
        <v>0</v>
      </c>
      <c r="K1058">
        <f>Tabela3[[#This Row],[Política de Prevenção e Enfrentamento do Assédio Moral, do Assédio Sexual e da Discriminação.0148908-83.2024.8.16.6000]]</f>
        <v>0</v>
      </c>
      <c r="L1058">
        <f>Tabela3[[#This Row],[SOCIOAMBIENTAL]]</f>
        <v>0</v>
      </c>
      <c r="M1058">
        <f>Tabela3[[#This Row],[SUSTENTABILIDADE
https://portal.tjpr.jus.br/portletforms/frm.do?idFormulario=7430
0017859-16.2024.8.16.6000]]</f>
        <v>0</v>
      </c>
      <c r="N1058">
        <f>Tabela3[[#This Row],[CURSO PARA MAGISTRADOS]]</f>
        <v>0</v>
      </c>
      <c r="O1058" t="str">
        <f>Tabela3[[#This Row],[LIVRO DE REGISTRO]]</f>
        <v>1 - LISTA GERAL_2020 A ...</v>
      </c>
      <c r="P1058">
        <f>Tabela3[[#This Row],[DATA DO ULTIMO REGISTRO]]</f>
        <v>45775</v>
      </c>
      <c r="Q1058">
        <f>Tabela3[[#This Row],[REG DE INSTRUTORES2]]</f>
        <v>0</v>
      </c>
      <c r="R1058">
        <f>Tabela3[[#This Row],[REGISTRO DE INSTRUTORES NO SEI]]</f>
        <v>0</v>
      </c>
      <c r="S1058">
        <f>Tabela3[[#This Row],[2021]]</f>
        <v>0</v>
      </c>
      <c r="T1058">
        <f>Tabela3[[#This Row],[2022]]</f>
        <v>0</v>
      </c>
      <c r="U1058">
        <f>Tabela3[[#This Row],[2023]]</f>
        <v>0</v>
      </c>
      <c r="V1058" t="str">
        <f>Tabela3[[#This Row],[REGISTRO NO SEI/2024]]</f>
        <v>Livro Registro_2024 (11344202)</v>
      </c>
      <c r="W1058">
        <f>Tabela3[[#This Row],[2024]]</f>
        <v>214</v>
      </c>
      <c r="X1058">
        <f>Tabela3[[#This Row],[REGISTRO NO SEI/2025]]</f>
        <v>0</v>
      </c>
      <c r="Y1058">
        <f>Tabela3[[#This Row],[TOTAL CERTIFICADOS EMITIDOS/2025]]</f>
        <v>307</v>
      </c>
      <c r="Z1058">
        <f>Tabela3[[#This Row],[1º trim/2025]]</f>
        <v>216</v>
      </c>
      <c r="AA1058">
        <f>Tabela3[[#This Row],[2º trim/2025]]</f>
        <v>91</v>
      </c>
      <c r="AB1058">
        <f>Tabela3[[#This Row],[3º trim/2025]]</f>
        <v>0</v>
      </c>
      <c r="AC1058">
        <f>Tabela3[[#This Row],[4º trim/2025]]</f>
        <v>0</v>
      </c>
    </row>
    <row r="1059" spans="1:29" ht="30" x14ac:dyDescent="0.25">
      <c r="A1059" s="293">
        <f>Tabela3[[#This Row],[MODALIDADE]]</f>
        <v>0</v>
      </c>
      <c r="B1059" s="293">
        <f>Tabela3[[#This Row],[ID DA PLANILHA]]</f>
        <v>1059</v>
      </c>
      <c r="C1059" s="293">
        <f>Tabela3[[#This Row],[ANO]]</f>
        <v>2024</v>
      </c>
      <c r="D1059" s="293" t="str">
        <f>Tabela3[[#This Row],[SEI]]</f>
        <v>0067067-66.2024.8.16.6000</v>
      </c>
      <c r="E1059" s="294" t="str">
        <f>Tabela3[[#This Row],[NOME DO Curso]]</f>
        <v>III FÓRUM SOBRE OS DESAFIOS ATUAIS PARA O PODER JUDICIÁRIO E O MINISTÉRIO PÚBLICO</v>
      </c>
      <c r="F1059" s="294">
        <f>Tabela3[[#This Row],[NENHUMA CLASSIFICAÇÃO COPILOT]]</f>
        <v>0</v>
      </c>
      <c r="G1059">
        <f>Tabela3[[#This Row],[Capacitação em Direitos Humanos, Gênero, Raça e Etnia; e em Depoimento Especial" - 0148945-13.2024.8.16.6000]]</f>
        <v>0</v>
      </c>
      <c r="H1059">
        <f>Tabela3[[#This Row],[Justiça Restaurativa - 0148919-15.2024.8.16.6000]]</f>
        <v>0</v>
      </c>
      <c r="I1059">
        <f>Tabela3[[#This Row],[Capacitação de Facilitadores 0148959-94.2024.8.16.6000]]</f>
        <v>0</v>
      </c>
      <c r="J1059">
        <f>Tabela3[[#This Row],[Acessibilidade e Inclusão - 0148938-21.2024.8.16.6000]]</f>
        <v>0</v>
      </c>
      <c r="K1059">
        <f>Tabela3[[#This Row],[Política de Prevenção e Enfrentamento do Assédio Moral, do Assédio Sexual e da Discriminação.0148908-83.2024.8.16.6000]]</f>
        <v>0</v>
      </c>
      <c r="L1059">
        <f>Tabela3[[#This Row],[SOCIOAMBIENTAL]]</f>
        <v>0</v>
      </c>
      <c r="M1059">
        <f>Tabela3[[#This Row],[SUSTENTABILIDADE
https://portal.tjpr.jus.br/portletforms/frm.do?idFormulario=7430
0017859-16.2024.8.16.6000]]</f>
        <v>0</v>
      </c>
      <c r="N1059">
        <f>Tabela3[[#This Row],[CURSO PARA MAGISTRADOS]]</f>
        <v>0</v>
      </c>
      <c r="O1059">
        <f>Tabela3[[#This Row],[LIVRO DE REGISTRO]]</f>
        <v>0</v>
      </c>
      <c r="P1059">
        <f>Tabela3[[#This Row],[DATA DO ULTIMO REGISTRO]]</f>
        <v>0</v>
      </c>
      <c r="Q1059">
        <f>Tabela3[[#This Row],[REG DE INSTRUTORES2]]</f>
        <v>0</v>
      </c>
      <c r="R1059">
        <f>Tabela3[[#This Row],[REGISTRO DE INSTRUTORES NO SEI]]</f>
        <v>0</v>
      </c>
      <c r="S1059">
        <f>Tabela3[[#This Row],[2021]]</f>
        <v>0</v>
      </c>
      <c r="T1059">
        <f>Tabela3[[#This Row],[2022]]</f>
        <v>0</v>
      </c>
      <c r="U1059">
        <f>Tabela3[[#This Row],[2023]]</f>
        <v>0</v>
      </c>
      <c r="V1059">
        <f>Tabela3[[#This Row],[REGISTRO NO SEI/2024]]</f>
        <v>0</v>
      </c>
      <c r="W1059">
        <f>Tabela3[[#This Row],[2024]]</f>
        <v>0</v>
      </c>
      <c r="X1059">
        <f>Tabela3[[#This Row],[REGISTRO NO SEI/2025]]</f>
        <v>0</v>
      </c>
      <c r="Y1059">
        <f>Tabela3[[#This Row],[TOTAL CERTIFICADOS EMITIDOS/2025]]</f>
        <v>0</v>
      </c>
      <c r="Z1059">
        <f>Tabela3[[#This Row],[1º trim/2025]]</f>
        <v>0</v>
      </c>
      <c r="AA1059">
        <f>Tabela3[[#This Row],[2º trim/2025]]</f>
        <v>0</v>
      </c>
      <c r="AB1059">
        <f>Tabela3[[#This Row],[3º trim/2025]]</f>
        <v>0</v>
      </c>
      <c r="AC1059">
        <f>Tabela3[[#This Row],[4º trim/2025]]</f>
        <v>0</v>
      </c>
    </row>
    <row r="1060" spans="1:29" ht="30" x14ac:dyDescent="0.25">
      <c r="A1060" s="293">
        <f>Tabela3[[#This Row],[MODALIDADE]]</f>
        <v>0</v>
      </c>
      <c r="B1060" s="293">
        <f>Tabela3[[#This Row],[ID DA PLANILHA]]</f>
        <v>1060</v>
      </c>
      <c r="C1060" s="293">
        <f>Tabela3[[#This Row],[ANO]]</f>
        <v>2024</v>
      </c>
      <c r="D1060" s="293" t="str">
        <f>Tabela3[[#This Row],[SEI]]</f>
        <v>0067441-82.2024.8.16.6000</v>
      </c>
      <c r="E1060" s="294" t="str">
        <f>Tabela3[[#This Row],[NOME DO Curso]]</f>
        <v>Cursos de Justiça Restaurativa: Formação de Facilitadores – Formação Prática II – Modalidade a Distância – 3ª Edição.</v>
      </c>
      <c r="F1060" s="294">
        <f>Tabela3[[#This Row],[NENHUMA CLASSIFICAÇÃO COPILOT]]</f>
        <v>0</v>
      </c>
      <c r="G1060">
        <f>Tabela3[[#This Row],[Capacitação em Direitos Humanos, Gênero, Raça e Etnia; e em Depoimento Especial" - 0148945-13.2024.8.16.6000]]</f>
        <v>0</v>
      </c>
      <c r="H1060" t="str">
        <f>Tabela3[[#This Row],[Justiça Restaurativa - 0148919-15.2024.8.16.6000]]</f>
        <v>SIM</v>
      </c>
      <c r="I1060">
        <f>Tabela3[[#This Row],[Capacitação de Facilitadores 0148959-94.2024.8.16.6000]]</f>
        <v>0</v>
      </c>
      <c r="J1060">
        <f>Tabela3[[#This Row],[Acessibilidade e Inclusão - 0148938-21.2024.8.16.6000]]</f>
        <v>0</v>
      </c>
      <c r="K1060">
        <f>Tabela3[[#This Row],[Política de Prevenção e Enfrentamento do Assédio Moral, do Assédio Sexual e da Discriminação.0148908-83.2024.8.16.6000]]</f>
        <v>0</v>
      </c>
      <c r="L1060">
        <f>Tabela3[[#This Row],[SOCIOAMBIENTAL]]</f>
        <v>0</v>
      </c>
      <c r="M1060">
        <f>Tabela3[[#This Row],[SUSTENTABILIDADE
https://portal.tjpr.jus.br/portletforms/frm.do?idFormulario=7430
0017859-16.2024.8.16.6000]]</f>
        <v>0</v>
      </c>
      <c r="N1060">
        <f>Tabela3[[#This Row],[CURSO PARA MAGISTRADOS]]</f>
        <v>0</v>
      </c>
      <c r="O1060" t="str">
        <f>Tabela3[[#This Row],[LIVRO DE REGISTRO]]</f>
        <v>1 - LISTA GERAL_2020 A ...</v>
      </c>
      <c r="P1060">
        <f>Tabela3[[#This Row],[DATA DO ULTIMO REGISTRO]]</f>
        <v>45546</v>
      </c>
      <c r="Q1060" t="str">
        <f>Tabela3[[#This Row],[REG DE INSTRUTORES2]]</f>
        <v>830-831/2024</v>
      </c>
      <c r="R1060">
        <f>Tabela3[[#This Row],[REGISTRO DE INSTRUTORES NO SEI]]</f>
        <v>0</v>
      </c>
      <c r="S1060">
        <f>Tabela3[[#This Row],[2021]]</f>
        <v>0</v>
      </c>
      <c r="T1060">
        <f>Tabela3[[#This Row],[2022]]</f>
        <v>0</v>
      </c>
      <c r="U1060">
        <f>Tabela3[[#This Row],[2023]]</f>
        <v>0</v>
      </c>
      <c r="V1060">
        <f>Tabela3[[#This Row],[REGISTRO NO SEI/2024]]</f>
        <v>0</v>
      </c>
      <c r="W1060">
        <f>Tabela3[[#This Row],[2024]]</f>
        <v>20</v>
      </c>
      <c r="X1060">
        <f>Tabela3[[#This Row],[REGISTRO NO SEI/2025]]</f>
        <v>0</v>
      </c>
      <c r="Y1060">
        <f>Tabela3[[#This Row],[TOTAL CERTIFICADOS EMITIDOS/2025]]</f>
        <v>0</v>
      </c>
      <c r="Z1060">
        <f>Tabela3[[#This Row],[1º trim/2025]]</f>
        <v>0</v>
      </c>
      <c r="AA1060">
        <f>Tabela3[[#This Row],[2º trim/2025]]</f>
        <v>0</v>
      </c>
      <c r="AB1060">
        <f>Tabela3[[#This Row],[3º trim/2025]]</f>
        <v>0</v>
      </c>
      <c r="AC1060">
        <f>Tabela3[[#This Row],[4º trim/2025]]</f>
        <v>0</v>
      </c>
    </row>
    <row r="1061" spans="1:29" ht="30" x14ac:dyDescent="0.25">
      <c r="A1061" s="293">
        <f>Tabela3[[#This Row],[MODALIDADE]]</f>
        <v>0</v>
      </c>
      <c r="B1061" s="293">
        <f>Tabela3[[#This Row],[ID DA PLANILHA]]</f>
        <v>1061</v>
      </c>
      <c r="C1061" s="293">
        <f>Tabela3[[#This Row],[ANO]]</f>
        <v>2024</v>
      </c>
      <c r="D1061" s="293" t="str">
        <f>Tabela3[[#This Row],[SEI]]</f>
        <v>0067759-65.2024.8.16.6000</v>
      </c>
      <c r="E1061" s="294" t="str">
        <f>Tabela3[[#This Row],[NOME DO Curso]]</f>
        <v>Ciclo de Workshops denominado: Campanha de Adoção Microsoft Office 365 - TJPR</v>
      </c>
      <c r="F1061" s="294">
        <f>Tabela3[[#This Row],[NENHUMA CLASSIFICAÇÃO COPILOT]]</f>
        <v>0</v>
      </c>
      <c r="G1061">
        <f>Tabela3[[#This Row],[Capacitação em Direitos Humanos, Gênero, Raça e Etnia; e em Depoimento Especial" - 0148945-13.2024.8.16.6000]]</f>
        <v>0</v>
      </c>
      <c r="H1061">
        <f>Tabela3[[#This Row],[Justiça Restaurativa - 0148919-15.2024.8.16.6000]]</f>
        <v>0</v>
      </c>
      <c r="I1061">
        <f>Tabela3[[#This Row],[Capacitação de Facilitadores 0148959-94.2024.8.16.6000]]</f>
        <v>0</v>
      </c>
      <c r="J1061">
        <f>Tabela3[[#This Row],[Acessibilidade e Inclusão - 0148938-21.2024.8.16.6000]]</f>
        <v>0</v>
      </c>
      <c r="K1061">
        <f>Tabela3[[#This Row],[Política de Prevenção e Enfrentamento do Assédio Moral, do Assédio Sexual e da Discriminação.0148908-83.2024.8.16.6000]]</f>
        <v>0</v>
      </c>
      <c r="L1061">
        <f>Tabela3[[#This Row],[SOCIOAMBIENTAL]]</f>
        <v>0</v>
      </c>
      <c r="M1061">
        <f>Tabela3[[#This Row],[SUSTENTABILIDADE
https://portal.tjpr.jus.br/portletforms/frm.do?idFormulario=7430
0017859-16.2024.8.16.6000]]</f>
        <v>0</v>
      </c>
      <c r="N1061">
        <f>Tabela3[[#This Row],[CURSO PARA MAGISTRADOS]]</f>
        <v>0</v>
      </c>
      <c r="O1061" t="str">
        <f>Tabela3[[#This Row],[LIVRO DE REGISTRO]]</f>
        <v>1 - LISTA GERAL_2020 A ...</v>
      </c>
      <c r="P1061">
        <f>Tabela3[[#This Row],[DATA DO ULTIMO REGISTRO]]</f>
        <v>45639</v>
      </c>
      <c r="Q1061">
        <f>Tabela3[[#This Row],[REG DE INSTRUTORES2]]</f>
        <v>0</v>
      </c>
      <c r="R1061">
        <f>Tabela3[[#This Row],[REGISTRO DE INSTRUTORES NO SEI]]</f>
        <v>0</v>
      </c>
      <c r="S1061">
        <f>Tabela3[[#This Row],[2021]]</f>
        <v>0</v>
      </c>
      <c r="T1061">
        <f>Tabela3[[#This Row],[2022]]</f>
        <v>0</v>
      </c>
      <c r="U1061">
        <f>Tabela3[[#This Row],[2023]]</f>
        <v>0</v>
      </c>
      <c r="V1061">
        <f>Tabela3[[#This Row],[REGISTRO NO SEI/2024]]</f>
        <v>0</v>
      </c>
      <c r="W1061">
        <f>Tabela3[[#This Row],[2024]]</f>
        <v>3706</v>
      </c>
      <c r="X1061">
        <f>Tabela3[[#This Row],[REGISTRO NO SEI/2025]]</f>
        <v>0</v>
      </c>
      <c r="Y1061">
        <f>Tabela3[[#This Row],[TOTAL CERTIFICADOS EMITIDOS/2025]]</f>
        <v>0</v>
      </c>
      <c r="Z1061">
        <f>Tabela3[[#This Row],[1º trim/2025]]</f>
        <v>0</v>
      </c>
      <c r="AA1061">
        <f>Tabela3[[#This Row],[2º trim/2025]]</f>
        <v>0</v>
      </c>
      <c r="AB1061">
        <f>Tabela3[[#This Row],[3º trim/2025]]</f>
        <v>0</v>
      </c>
      <c r="AC1061">
        <f>Tabela3[[#This Row],[4º trim/2025]]</f>
        <v>0</v>
      </c>
    </row>
    <row r="1062" spans="1:29" x14ac:dyDescent="0.25">
      <c r="A1062" s="293" t="str">
        <f>Tabela3[[#This Row],[MODALIDADE]]</f>
        <v>autoinstrucional</v>
      </c>
      <c r="B1062" s="293">
        <f>Tabela3[[#This Row],[ID DA PLANILHA]]</f>
        <v>1062</v>
      </c>
      <c r="C1062" s="293">
        <f>Tabela3[[#This Row],[ANO]]</f>
        <v>0</v>
      </c>
      <c r="D1062" s="293" t="str">
        <f>Tabela3[[#This Row],[SEI]]</f>
        <v>0070279-32.2023.8.16.6000</v>
      </c>
      <c r="E1062" s="294" t="str">
        <f>Tabela3[[#This Row],[NOME DO Curso]]</f>
        <v>Elaboração de Ementas Jurisprudenciais - Procedimentos e Padronização</v>
      </c>
      <c r="F1062" s="294" t="str">
        <f>Tabela3[[#This Row],[NENHUMA CLASSIFICAÇÃO COPILOT]]</f>
        <v>COPILOT</v>
      </c>
      <c r="G1062">
        <f>Tabela3[[#This Row],[Capacitação em Direitos Humanos, Gênero, Raça e Etnia; e em Depoimento Especial" - 0148945-13.2024.8.16.6000]]</f>
        <v>0</v>
      </c>
      <c r="H1062">
        <f>Tabela3[[#This Row],[Justiça Restaurativa - 0148919-15.2024.8.16.6000]]</f>
        <v>0</v>
      </c>
      <c r="I1062">
        <f>Tabela3[[#This Row],[Capacitação de Facilitadores 0148959-94.2024.8.16.6000]]</f>
        <v>0</v>
      </c>
      <c r="J1062">
        <f>Tabela3[[#This Row],[Acessibilidade e Inclusão - 0148938-21.2024.8.16.6000]]</f>
        <v>0</v>
      </c>
      <c r="K1062">
        <f>Tabela3[[#This Row],[Política de Prevenção e Enfrentamento do Assédio Moral, do Assédio Sexual e da Discriminação.0148908-83.2024.8.16.6000]]</f>
        <v>0</v>
      </c>
      <c r="L1062">
        <f>Tabela3[[#This Row],[SOCIOAMBIENTAL]]</f>
        <v>0</v>
      </c>
      <c r="M1062">
        <f>Tabela3[[#This Row],[SUSTENTABILIDADE
https://portal.tjpr.jus.br/portletforms/frm.do?idFormulario=7430
0017859-16.2024.8.16.6000]]</f>
        <v>0</v>
      </c>
      <c r="N1062">
        <f>Tabela3[[#This Row],[CURSO PARA MAGISTRADOS]]</f>
        <v>0</v>
      </c>
      <c r="O1062">
        <f>Tabela3[[#This Row],[LIVRO DE REGISTRO]]</f>
        <v>0</v>
      </c>
      <c r="P1062">
        <f>Tabela3[[#This Row],[DATA DO ULTIMO REGISTRO]]</f>
        <v>0</v>
      </c>
      <c r="Q1062">
        <f>Tabela3[[#This Row],[REG DE INSTRUTORES2]]</f>
        <v>0</v>
      </c>
      <c r="R1062">
        <f>Tabela3[[#This Row],[REGISTRO DE INSTRUTORES NO SEI]]</f>
        <v>0</v>
      </c>
      <c r="S1062">
        <f>Tabela3[[#This Row],[2021]]</f>
        <v>0</v>
      </c>
      <c r="T1062">
        <f>Tabela3[[#This Row],[2022]]</f>
        <v>0</v>
      </c>
      <c r="U1062" t="e">
        <f>Tabela3[[#This Row],[2023]]</f>
        <v>#VALUE!</v>
      </c>
      <c r="V1062">
        <f>Tabela3[[#This Row],[REGISTRO NO SEI/2024]]</f>
        <v>0</v>
      </c>
      <c r="W1062">
        <f>Tabela3[[#This Row],[2024]]</f>
        <v>0</v>
      </c>
      <c r="X1062">
        <f>Tabela3[[#This Row],[REGISTRO NO SEI/2025]]</f>
        <v>0</v>
      </c>
      <c r="Y1062">
        <f>Tabela3[[#This Row],[TOTAL CERTIFICADOS EMITIDOS/2025]]</f>
        <v>0</v>
      </c>
      <c r="Z1062">
        <f>Tabela3[[#This Row],[1º trim/2025]]</f>
        <v>0</v>
      </c>
      <c r="AA1062">
        <f>Tabela3[[#This Row],[2º trim/2025]]</f>
        <v>0</v>
      </c>
      <c r="AB1062">
        <f>Tabela3[[#This Row],[3º trim/2025]]</f>
        <v>0</v>
      </c>
      <c r="AC1062">
        <f>Tabela3[[#This Row],[4º trim/2025]]</f>
        <v>0</v>
      </c>
    </row>
    <row r="1063" spans="1:29" x14ac:dyDescent="0.25">
      <c r="A1063" s="293">
        <f>Tabela3[[#This Row],[MODALIDADE]]</f>
        <v>0</v>
      </c>
      <c r="B1063" s="293">
        <f>Tabela3[[#This Row],[ID DA PLANILHA]]</f>
        <v>1063</v>
      </c>
      <c r="C1063" s="293">
        <f>Tabela3[[#This Row],[ANO]]</f>
        <v>2024</v>
      </c>
      <c r="D1063" s="293" t="str">
        <f>Tabela3[[#This Row],[SEI]]</f>
        <v>0072232-94.2024.8.16.6000</v>
      </c>
      <c r="E1063" s="294" t="str">
        <f>Tabela3[[#This Row],[NOME DO Curso]]</f>
        <v>Solenidade de Instalação das Varas Cíveis Empresariais Regionalizadas</v>
      </c>
      <c r="F1063" s="294">
        <f>Tabela3[[#This Row],[NENHUMA CLASSIFICAÇÃO COPILOT]]</f>
        <v>0</v>
      </c>
      <c r="G1063">
        <f>Tabela3[[#This Row],[Capacitação em Direitos Humanos, Gênero, Raça e Etnia; e em Depoimento Especial" - 0148945-13.2024.8.16.6000]]</f>
        <v>0</v>
      </c>
      <c r="H1063">
        <f>Tabela3[[#This Row],[Justiça Restaurativa - 0148919-15.2024.8.16.6000]]</f>
        <v>0</v>
      </c>
      <c r="I1063">
        <f>Tabela3[[#This Row],[Capacitação de Facilitadores 0148959-94.2024.8.16.6000]]</f>
        <v>0</v>
      </c>
      <c r="J1063">
        <f>Tabela3[[#This Row],[Acessibilidade e Inclusão - 0148938-21.2024.8.16.6000]]</f>
        <v>0</v>
      </c>
      <c r="K1063">
        <f>Tabela3[[#This Row],[Política de Prevenção e Enfrentamento do Assédio Moral, do Assédio Sexual e da Discriminação.0148908-83.2024.8.16.6000]]</f>
        <v>0</v>
      </c>
      <c r="L1063">
        <f>Tabela3[[#This Row],[SOCIOAMBIENTAL]]</f>
        <v>0</v>
      </c>
      <c r="M1063">
        <f>Tabela3[[#This Row],[SUSTENTABILIDADE
https://portal.tjpr.jus.br/portletforms/frm.do?idFormulario=7430
0017859-16.2024.8.16.6000]]</f>
        <v>0</v>
      </c>
      <c r="N1063">
        <f>Tabela3[[#This Row],[CURSO PARA MAGISTRADOS]]</f>
        <v>0</v>
      </c>
      <c r="O1063">
        <f>Tabela3[[#This Row],[LIVRO DE REGISTRO]]</f>
        <v>0</v>
      </c>
      <c r="P1063">
        <f>Tabela3[[#This Row],[DATA DO ULTIMO REGISTRO]]</f>
        <v>0</v>
      </c>
      <c r="Q1063">
        <f>Tabela3[[#This Row],[REG DE INSTRUTORES2]]</f>
        <v>0</v>
      </c>
      <c r="R1063">
        <f>Tabela3[[#This Row],[REGISTRO DE INSTRUTORES NO SEI]]</f>
        <v>0</v>
      </c>
      <c r="S1063">
        <f>Tabela3[[#This Row],[2021]]</f>
        <v>0</v>
      </c>
      <c r="T1063">
        <f>Tabela3[[#This Row],[2022]]</f>
        <v>0</v>
      </c>
      <c r="U1063">
        <f>Tabela3[[#This Row],[2023]]</f>
        <v>0</v>
      </c>
      <c r="V1063">
        <f>Tabela3[[#This Row],[REGISTRO NO SEI/2024]]</f>
        <v>0</v>
      </c>
      <c r="W1063">
        <f>Tabela3[[#This Row],[2024]]</f>
        <v>0</v>
      </c>
      <c r="X1063">
        <f>Tabela3[[#This Row],[REGISTRO NO SEI/2025]]</f>
        <v>0</v>
      </c>
      <c r="Y1063">
        <f>Tabela3[[#This Row],[TOTAL CERTIFICADOS EMITIDOS/2025]]</f>
        <v>0</v>
      </c>
      <c r="Z1063">
        <f>Tabela3[[#This Row],[1º trim/2025]]</f>
        <v>0</v>
      </c>
      <c r="AA1063">
        <f>Tabela3[[#This Row],[2º trim/2025]]</f>
        <v>0</v>
      </c>
      <c r="AB1063">
        <f>Tabela3[[#This Row],[3º trim/2025]]</f>
        <v>0</v>
      </c>
      <c r="AC1063">
        <f>Tabela3[[#This Row],[4º trim/2025]]</f>
        <v>0</v>
      </c>
    </row>
    <row r="1064" spans="1:29" x14ac:dyDescent="0.25">
      <c r="A1064" s="293">
        <f>Tabela3[[#This Row],[MODALIDADE]]</f>
        <v>0</v>
      </c>
      <c r="B1064" s="293">
        <f>Tabela3[[#This Row],[ID DA PLANILHA]]</f>
        <v>1064</v>
      </c>
      <c r="C1064" s="293">
        <f>Tabela3[[#This Row],[ANO]]</f>
        <v>2024</v>
      </c>
      <c r="D1064" s="293" t="str">
        <f>Tabela3[[#This Row],[SEI]]</f>
        <v>0072370-61.2024.8.16.6000</v>
      </c>
      <c r="E1064" s="294" t="str">
        <f>Tabela3[[#This Row],[NOME DO Curso]]</f>
        <v>Workshop das APACs em Funcionamento no Estado do Paraná</v>
      </c>
      <c r="F1064" s="294">
        <f>Tabela3[[#This Row],[NENHUMA CLASSIFICAÇÃO COPILOT]]</f>
        <v>0</v>
      </c>
      <c r="G1064">
        <f>Tabela3[[#This Row],[Capacitação em Direitos Humanos, Gênero, Raça e Etnia; e em Depoimento Especial" - 0148945-13.2024.8.16.6000]]</f>
        <v>0</v>
      </c>
      <c r="H1064">
        <f>Tabela3[[#This Row],[Justiça Restaurativa - 0148919-15.2024.8.16.6000]]</f>
        <v>0</v>
      </c>
      <c r="I1064">
        <f>Tabela3[[#This Row],[Capacitação de Facilitadores 0148959-94.2024.8.16.6000]]</f>
        <v>0</v>
      </c>
      <c r="J1064">
        <f>Tabela3[[#This Row],[Acessibilidade e Inclusão - 0148938-21.2024.8.16.6000]]</f>
        <v>0</v>
      </c>
      <c r="K1064">
        <f>Tabela3[[#This Row],[Política de Prevenção e Enfrentamento do Assédio Moral, do Assédio Sexual e da Discriminação.0148908-83.2024.8.16.6000]]</f>
        <v>0</v>
      </c>
      <c r="L1064">
        <f>Tabela3[[#This Row],[SOCIOAMBIENTAL]]</f>
        <v>0</v>
      </c>
      <c r="M1064">
        <f>Tabela3[[#This Row],[SUSTENTABILIDADE
https://portal.tjpr.jus.br/portletforms/frm.do?idFormulario=7430
0017859-16.2024.8.16.6000]]</f>
        <v>0</v>
      </c>
      <c r="N1064">
        <f>Tabela3[[#This Row],[CURSO PARA MAGISTRADOS]]</f>
        <v>0</v>
      </c>
      <c r="O1064">
        <f>Tabela3[[#This Row],[LIVRO DE REGISTRO]]</f>
        <v>0</v>
      </c>
      <c r="P1064">
        <f>Tabela3[[#This Row],[DATA DO ULTIMO REGISTRO]]</f>
        <v>0</v>
      </c>
      <c r="Q1064">
        <f>Tabela3[[#This Row],[REG DE INSTRUTORES2]]</f>
        <v>0</v>
      </c>
      <c r="R1064">
        <f>Tabela3[[#This Row],[REGISTRO DE INSTRUTORES NO SEI]]</f>
        <v>0</v>
      </c>
      <c r="S1064">
        <f>Tabela3[[#This Row],[2021]]</f>
        <v>0</v>
      </c>
      <c r="T1064">
        <f>Tabela3[[#This Row],[2022]]</f>
        <v>0</v>
      </c>
      <c r="U1064">
        <f>Tabela3[[#This Row],[2023]]</f>
        <v>0</v>
      </c>
      <c r="V1064">
        <f>Tabela3[[#This Row],[REGISTRO NO SEI/2024]]</f>
        <v>0</v>
      </c>
      <c r="W1064">
        <f>Tabela3[[#This Row],[2024]]</f>
        <v>0</v>
      </c>
      <c r="X1064">
        <f>Tabela3[[#This Row],[REGISTRO NO SEI/2025]]</f>
        <v>0</v>
      </c>
      <c r="Y1064">
        <f>Tabela3[[#This Row],[TOTAL CERTIFICADOS EMITIDOS/2025]]</f>
        <v>0</v>
      </c>
      <c r="Z1064">
        <f>Tabela3[[#This Row],[1º trim/2025]]</f>
        <v>0</v>
      </c>
      <c r="AA1064">
        <f>Tabela3[[#This Row],[2º trim/2025]]</f>
        <v>0</v>
      </c>
      <c r="AB1064">
        <f>Tabela3[[#This Row],[3º trim/2025]]</f>
        <v>0</v>
      </c>
      <c r="AC1064">
        <f>Tabela3[[#This Row],[4º trim/2025]]</f>
        <v>0</v>
      </c>
    </row>
    <row r="1065" spans="1:29" ht="30" x14ac:dyDescent="0.25">
      <c r="A1065" s="293">
        <f>Tabela3[[#This Row],[MODALIDADE]]</f>
        <v>0</v>
      </c>
      <c r="B1065" s="293">
        <f>Tabela3[[#This Row],[ID DA PLANILHA]]</f>
        <v>1065</v>
      </c>
      <c r="C1065" s="293">
        <f>Tabela3[[#This Row],[ANO]]</f>
        <v>2024</v>
      </c>
      <c r="D1065" s="293" t="str">
        <f>Tabela3[[#This Row],[SEI]]</f>
        <v>0074457-87.2024.8.16.6000</v>
      </c>
      <c r="E1065" s="294" t="str">
        <f>Tabela3[[#This Row],[NOME DO Curso]]</f>
        <v>Direito Comparado: Brasil e Japão - Homenagem ao Dia da Imigração Japonesa</v>
      </c>
      <c r="F1065" s="294">
        <f>Tabela3[[#This Row],[NENHUMA CLASSIFICAÇÃO COPILOT]]</f>
        <v>0</v>
      </c>
      <c r="G1065">
        <f>Tabela3[[#This Row],[Capacitação em Direitos Humanos, Gênero, Raça e Etnia; e em Depoimento Especial" - 0148945-13.2024.8.16.6000]]</f>
        <v>0</v>
      </c>
      <c r="H1065">
        <f>Tabela3[[#This Row],[Justiça Restaurativa - 0148919-15.2024.8.16.6000]]</f>
        <v>0</v>
      </c>
      <c r="I1065">
        <f>Tabela3[[#This Row],[Capacitação de Facilitadores 0148959-94.2024.8.16.6000]]</f>
        <v>0</v>
      </c>
      <c r="J1065">
        <f>Tabela3[[#This Row],[Acessibilidade e Inclusão - 0148938-21.2024.8.16.6000]]</f>
        <v>0</v>
      </c>
      <c r="K1065">
        <f>Tabela3[[#This Row],[Política de Prevenção e Enfrentamento do Assédio Moral, do Assédio Sexual e da Discriminação.0148908-83.2024.8.16.6000]]</f>
        <v>0</v>
      </c>
      <c r="L1065">
        <f>Tabela3[[#This Row],[SOCIOAMBIENTAL]]</f>
        <v>0</v>
      </c>
      <c r="M1065">
        <f>Tabela3[[#This Row],[SUSTENTABILIDADE
https://portal.tjpr.jus.br/portletforms/frm.do?idFormulario=7430
0017859-16.2024.8.16.6000]]</f>
        <v>0</v>
      </c>
      <c r="N1065">
        <f>Tabela3[[#This Row],[CURSO PARA MAGISTRADOS]]</f>
        <v>0</v>
      </c>
      <c r="O1065">
        <f>Tabela3[[#This Row],[LIVRO DE REGISTRO]]</f>
        <v>0</v>
      </c>
      <c r="P1065">
        <f>Tabela3[[#This Row],[DATA DO ULTIMO REGISTRO]]</f>
        <v>45485</v>
      </c>
      <c r="Q1065" t="str">
        <f>Tabela3[[#This Row],[REG DE INSTRUTORES2]]</f>
        <v>NÃO</v>
      </c>
      <c r="R1065">
        <f>Tabela3[[#This Row],[REGISTRO DE INSTRUTORES NO SEI]]</f>
        <v>0</v>
      </c>
      <c r="S1065">
        <f>Tabela3[[#This Row],[2021]]</f>
        <v>0</v>
      </c>
      <c r="T1065">
        <f>Tabela3[[#This Row],[2022]]</f>
        <v>0</v>
      </c>
      <c r="U1065">
        <f>Tabela3[[#This Row],[2023]]</f>
        <v>0</v>
      </c>
      <c r="V1065">
        <f>Tabela3[[#This Row],[REGISTRO NO SEI/2024]]</f>
        <v>0</v>
      </c>
      <c r="W1065">
        <f>Tabela3[[#This Row],[2024]]</f>
        <v>0</v>
      </c>
      <c r="X1065">
        <f>Tabela3[[#This Row],[REGISTRO NO SEI/2025]]</f>
        <v>0</v>
      </c>
      <c r="Y1065">
        <f>Tabela3[[#This Row],[TOTAL CERTIFICADOS EMITIDOS/2025]]</f>
        <v>0</v>
      </c>
      <c r="Z1065">
        <f>Tabela3[[#This Row],[1º trim/2025]]</f>
        <v>0</v>
      </c>
      <c r="AA1065">
        <f>Tabela3[[#This Row],[2º trim/2025]]</f>
        <v>0</v>
      </c>
      <c r="AB1065">
        <f>Tabela3[[#This Row],[3º trim/2025]]</f>
        <v>0</v>
      </c>
      <c r="AC1065">
        <f>Tabela3[[#This Row],[4º trim/2025]]</f>
        <v>0</v>
      </c>
    </row>
    <row r="1066" spans="1:29" ht="30" x14ac:dyDescent="0.25">
      <c r="A1066" s="293">
        <f>Tabela3[[#This Row],[MODALIDADE]]</f>
        <v>0</v>
      </c>
      <c r="B1066" s="293">
        <f>Tabela3[[#This Row],[ID DA PLANILHA]]</f>
        <v>1066</v>
      </c>
      <c r="C1066" s="293">
        <f>Tabela3[[#This Row],[ANO]]</f>
        <v>2024</v>
      </c>
      <c r="D1066" s="293" t="str">
        <f>Tabela3[[#This Row],[SEI]]</f>
        <v>0074472-56.2024.8.16.6000</v>
      </c>
      <c r="E1066" s="294" t="str">
        <f>Tabela3[[#This Row],[NOME DO Curso]]</f>
        <v>Aplicação do Protocolo para Julgamento com Perspectiva de Gênero no Direito de Família</v>
      </c>
      <c r="F1066" s="294">
        <f>Tabela3[[#This Row],[NENHUMA CLASSIFICAÇÃO COPILOT]]</f>
        <v>0</v>
      </c>
      <c r="G1066" t="str">
        <f>Tabela3[[#This Row],[Capacitação em Direitos Humanos, Gênero, Raça e Etnia; e em Depoimento Especial" - 0148945-13.2024.8.16.6000]]</f>
        <v>sim</v>
      </c>
      <c r="H1066">
        <f>Tabela3[[#This Row],[Justiça Restaurativa - 0148919-15.2024.8.16.6000]]</f>
        <v>0</v>
      </c>
      <c r="I1066">
        <f>Tabela3[[#This Row],[Capacitação de Facilitadores 0148959-94.2024.8.16.6000]]</f>
        <v>0</v>
      </c>
      <c r="J1066">
        <f>Tabela3[[#This Row],[Acessibilidade e Inclusão - 0148938-21.2024.8.16.6000]]</f>
        <v>0</v>
      </c>
      <c r="K1066">
        <f>Tabela3[[#This Row],[Política de Prevenção e Enfrentamento do Assédio Moral, do Assédio Sexual e da Discriminação.0148908-83.2024.8.16.6000]]</f>
        <v>0</v>
      </c>
      <c r="L1066">
        <f>Tabela3[[#This Row],[SOCIOAMBIENTAL]]</f>
        <v>0</v>
      </c>
      <c r="M1066" t="str">
        <f>Tabela3[[#This Row],[SUSTENTABILIDADE
https://portal.tjpr.jus.br/portletforms/frm.do?idFormulario=7430
0017859-16.2024.8.16.6000]]</f>
        <v>Equidade e diversidade</v>
      </c>
      <c r="N1066">
        <f>Tabela3[[#This Row],[CURSO PARA MAGISTRADOS]]</f>
        <v>0</v>
      </c>
      <c r="O1066">
        <f>Tabela3[[#This Row],[LIVRO DE REGISTRO]]</f>
        <v>0</v>
      </c>
      <c r="P1066">
        <f>Tabela3[[#This Row],[DATA DO ULTIMO REGISTRO]]</f>
        <v>45492</v>
      </c>
      <c r="Q1066">
        <f>Tabela3[[#This Row],[REG DE INSTRUTORES2]]</f>
        <v>0</v>
      </c>
      <c r="R1066">
        <f>Tabela3[[#This Row],[REGISTRO DE INSTRUTORES NO SEI]]</f>
        <v>0</v>
      </c>
      <c r="S1066">
        <f>Tabela3[[#This Row],[2021]]</f>
        <v>0</v>
      </c>
      <c r="T1066">
        <f>Tabela3[[#This Row],[2022]]</f>
        <v>0</v>
      </c>
      <c r="U1066">
        <f>Tabela3[[#This Row],[2023]]</f>
        <v>0</v>
      </c>
      <c r="V1066">
        <f>Tabela3[[#This Row],[REGISTRO NO SEI/2024]]</f>
        <v>0</v>
      </c>
      <c r="W1066">
        <f>Tabela3[[#This Row],[2024]]</f>
        <v>221</v>
      </c>
      <c r="X1066">
        <f>Tabela3[[#This Row],[REGISTRO NO SEI/2025]]</f>
        <v>0</v>
      </c>
      <c r="Y1066">
        <f>Tabela3[[#This Row],[TOTAL CERTIFICADOS EMITIDOS/2025]]</f>
        <v>0</v>
      </c>
      <c r="Z1066">
        <f>Tabela3[[#This Row],[1º trim/2025]]</f>
        <v>0</v>
      </c>
      <c r="AA1066">
        <f>Tabela3[[#This Row],[2º trim/2025]]</f>
        <v>0</v>
      </c>
      <c r="AB1066">
        <f>Tabela3[[#This Row],[3º trim/2025]]</f>
        <v>0</v>
      </c>
      <c r="AC1066">
        <f>Tabela3[[#This Row],[4º trim/2025]]</f>
        <v>0</v>
      </c>
    </row>
    <row r="1067" spans="1:29" ht="30" x14ac:dyDescent="0.25">
      <c r="A1067" s="293">
        <f>Tabela3[[#This Row],[MODALIDADE]]</f>
        <v>0</v>
      </c>
      <c r="B1067" s="293">
        <f>Tabela3[[#This Row],[ID DA PLANILHA]]</f>
        <v>1067</v>
      </c>
      <c r="C1067" s="293">
        <f>Tabela3[[#This Row],[ANO]]</f>
        <v>2024</v>
      </c>
      <c r="D1067" s="293" t="str">
        <f>Tabela3[[#This Row],[SEI]]</f>
        <v>0074482-03.2024.8.16.6000</v>
      </c>
      <c r="E1067" s="294" t="str">
        <f>Tabela3[[#This Row],[NOME DO Curso]]</f>
        <v>Solenidade Comemorativa de Instalação das Varas Cíveis Empresariais Regionalizada</v>
      </c>
      <c r="F1067" s="294">
        <f>Tabela3[[#This Row],[NENHUMA CLASSIFICAÇÃO COPILOT]]</f>
        <v>0</v>
      </c>
      <c r="G1067">
        <f>Tabela3[[#This Row],[Capacitação em Direitos Humanos, Gênero, Raça e Etnia; e em Depoimento Especial" - 0148945-13.2024.8.16.6000]]</f>
        <v>0</v>
      </c>
      <c r="H1067">
        <f>Tabela3[[#This Row],[Justiça Restaurativa - 0148919-15.2024.8.16.6000]]</f>
        <v>0</v>
      </c>
      <c r="I1067">
        <f>Tabela3[[#This Row],[Capacitação de Facilitadores 0148959-94.2024.8.16.6000]]</f>
        <v>0</v>
      </c>
      <c r="J1067">
        <f>Tabela3[[#This Row],[Acessibilidade e Inclusão - 0148938-21.2024.8.16.6000]]</f>
        <v>0</v>
      </c>
      <c r="K1067">
        <f>Tabela3[[#This Row],[Política de Prevenção e Enfrentamento do Assédio Moral, do Assédio Sexual e da Discriminação.0148908-83.2024.8.16.6000]]</f>
        <v>0</v>
      </c>
      <c r="L1067">
        <f>Tabela3[[#This Row],[SOCIOAMBIENTAL]]</f>
        <v>0</v>
      </c>
      <c r="M1067">
        <f>Tabela3[[#This Row],[SUSTENTABILIDADE
https://portal.tjpr.jus.br/portletforms/frm.do?idFormulario=7430
0017859-16.2024.8.16.6000]]</f>
        <v>0</v>
      </c>
      <c r="N1067">
        <f>Tabela3[[#This Row],[CURSO PARA MAGISTRADOS]]</f>
        <v>0</v>
      </c>
      <c r="O1067">
        <f>Tabela3[[#This Row],[LIVRO DE REGISTRO]]</f>
        <v>0</v>
      </c>
      <c r="P1067">
        <f>Tabela3[[#This Row],[DATA DO ULTIMO REGISTRO]]</f>
        <v>45485</v>
      </c>
      <c r="Q1067" t="str">
        <f>Tabela3[[#This Row],[REG DE INSTRUTORES2]]</f>
        <v>NÃO</v>
      </c>
      <c r="R1067">
        <f>Tabela3[[#This Row],[REGISTRO DE INSTRUTORES NO SEI]]</f>
        <v>0</v>
      </c>
      <c r="S1067">
        <f>Tabela3[[#This Row],[2021]]</f>
        <v>0</v>
      </c>
      <c r="T1067">
        <f>Tabela3[[#This Row],[2022]]</f>
        <v>0</v>
      </c>
      <c r="U1067">
        <f>Tabela3[[#This Row],[2023]]</f>
        <v>0</v>
      </c>
      <c r="V1067">
        <f>Tabela3[[#This Row],[REGISTRO NO SEI/2024]]</f>
        <v>0</v>
      </c>
      <c r="W1067">
        <f>Tabela3[[#This Row],[2024]]</f>
        <v>0</v>
      </c>
      <c r="X1067">
        <f>Tabela3[[#This Row],[REGISTRO NO SEI/2025]]</f>
        <v>0</v>
      </c>
      <c r="Y1067">
        <f>Tabela3[[#This Row],[TOTAL CERTIFICADOS EMITIDOS/2025]]</f>
        <v>0</v>
      </c>
      <c r="Z1067">
        <f>Tabela3[[#This Row],[1º trim/2025]]</f>
        <v>0</v>
      </c>
      <c r="AA1067">
        <f>Tabela3[[#This Row],[2º trim/2025]]</f>
        <v>0</v>
      </c>
      <c r="AB1067">
        <f>Tabela3[[#This Row],[3º trim/2025]]</f>
        <v>0</v>
      </c>
      <c r="AC1067">
        <f>Tabela3[[#This Row],[4º trim/2025]]</f>
        <v>0</v>
      </c>
    </row>
    <row r="1068" spans="1:29" ht="30" x14ac:dyDescent="0.25">
      <c r="A1068" s="293">
        <f>Tabela3[[#This Row],[MODALIDADE]]</f>
        <v>0</v>
      </c>
      <c r="B1068" s="293">
        <f>Tabela3[[#This Row],[ID DA PLANILHA]]</f>
        <v>1068</v>
      </c>
      <c r="C1068" s="293">
        <f>Tabela3[[#This Row],[ANO]]</f>
        <v>2024</v>
      </c>
      <c r="D1068" s="293" t="str">
        <f>Tabela3[[#This Row],[SEI]]</f>
        <v>0075223-43.2024.8.16.6000</v>
      </c>
      <c r="E1068" s="294" t="str">
        <f>Tabela3[[#This Row],[NOME DO Curso]]</f>
        <v>Formação de Formadores - Desenvolvimento Docente - Nível 1 Módulo 3" (2ª edição)</v>
      </c>
      <c r="F1068" s="294">
        <f>Tabela3[[#This Row],[NENHUMA CLASSIFICAÇÃO COPILOT]]</f>
        <v>0</v>
      </c>
      <c r="G1068" t="str">
        <f>Tabela3[[#This Row],[Capacitação em Direitos Humanos, Gênero, Raça e Etnia; e em Depoimento Especial" - 0148945-13.2024.8.16.6000]]</f>
        <v>cursos de formação inicial e de formação continuada para capacitação magistrados(as) ativos(as), de primeiro e segundo graus de jurisdição</v>
      </c>
      <c r="H1068">
        <f>Tabela3[[#This Row],[Justiça Restaurativa - 0148919-15.2024.8.16.6000]]</f>
        <v>0</v>
      </c>
      <c r="I1068">
        <f>Tabela3[[#This Row],[Capacitação de Facilitadores 0148959-94.2024.8.16.6000]]</f>
        <v>0</v>
      </c>
      <c r="J1068">
        <f>Tabela3[[#This Row],[Acessibilidade e Inclusão - 0148938-21.2024.8.16.6000]]</f>
        <v>0</v>
      </c>
      <c r="K1068">
        <f>Tabela3[[#This Row],[Política de Prevenção e Enfrentamento do Assédio Moral, do Assédio Sexual e da Discriminação.0148908-83.2024.8.16.6000]]</f>
        <v>0</v>
      </c>
      <c r="L1068">
        <f>Tabela3[[#This Row],[SOCIOAMBIENTAL]]</f>
        <v>0</v>
      </c>
      <c r="M1068">
        <f>Tabela3[[#This Row],[SUSTENTABILIDADE
https://portal.tjpr.jus.br/portletforms/frm.do?idFormulario=7430
0017859-16.2024.8.16.6000]]</f>
        <v>0</v>
      </c>
      <c r="N1068" t="str">
        <f>Tabela3[[#This Row],[CURSO PARA MAGISTRADOS]]</f>
        <v>SIM</v>
      </c>
      <c r="O1068">
        <f>Tabela3[[#This Row],[LIVRO DE REGISTRO]]</f>
        <v>0</v>
      </c>
      <c r="P1068">
        <f>Tabela3[[#This Row],[DATA DO ULTIMO REGISTRO]]</f>
        <v>45502</v>
      </c>
      <c r="Q1068" t="str">
        <f>Tabela3[[#This Row],[REG DE INSTRUTORES2]]</f>
        <v>779-782/2024</v>
      </c>
      <c r="R1068">
        <f>Tabela3[[#This Row],[REGISTRO DE INSTRUTORES NO SEI]]</f>
        <v>0</v>
      </c>
      <c r="S1068">
        <f>Tabela3[[#This Row],[2021]]</f>
        <v>0</v>
      </c>
      <c r="T1068">
        <f>Tabela3[[#This Row],[2022]]</f>
        <v>0</v>
      </c>
      <c r="U1068">
        <f>Tabela3[[#This Row],[2023]]</f>
        <v>0</v>
      </c>
      <c r="V1068">
        <f>Tabela3[[#This Row],[REGISTRO NO SEI/2024]]</f>
        <v>0</v>
      </c>
      <c r="W1068">
        <f>Tabela3[[#This Row],[2024]]</f>
        <v>0</v>
      </c>
      <c r="X1068">
        <f>Tabela3[[#This Row],[REGISTRO NO SEI/2025]]</f>
        <v>0</v>
      </c>
      <c r="Y1068">
        <f>Tabela3[[#This Row],[TOTAL CERTIFICADOS EMITIDOS/2025]]</f>
        <v>0</v>
      </c>
      <c r="Z1068">
        <f>Tabela3[[#This Row],[1º trim/2025]]</f>
        <v>0</v>
      </c>
      <c r="AA1068">
        <f>Tabela3[[#This Row],[2º trim/2025]]</f>
        <v>0</v>
      </c>
      <c r="AB1068">
        <f>Tabela3[[#This Row],[3º trim/2025]]</f>
        <v>0</v>
      </c>
      <c r="AC1068">
        <f>Tabela3[[#This Row],[4º trim/2025]]</f>
        <v>0</v>
      </c>
    </row>
    <row r="1069" spans="1:29" x14ac:dyDescent="0.25">
      <c r="A1069" s="293">
        <f>Tabela3[[#This Row],[MODALIDADE]]</f>
        <v>0</v>
      </c>
      <c r="B1069" s="293">
        <f>Tabela3[[#This Row],[ID DA PLANILHA]]</f>
        <v>1069</v>
      </c>
      <c r="C1069" s="293">
        <f>Tabela3[[#This Row],[ANO]]</f>
        <v>2024</v>
      </c>
      <c r="D1069" s="293" t="str">
        <f>Tabela3[[#This Row],[SEI]]</f>
        <v>0075479-83.2024.8.16.6000</v>
      </c>
      <c r="E1069" s="294" t="str">
        <f>Tabela3[[#This Row],[NOME DO Curso]]</f>
        <v>1º SEMINÁRIO DE INSOLVÊNCIA EMPRESARIAL</v>
      </c>
      <c r="F1069" s="294">
        <f>Tabela3[[#This Row],[NENHUMA CLASSIFICAÇÃO COPILOT]]</f>
        <v>0</v>
      </c>
      <c r="G1069">
        <f>Tabela3[[#This Row],[Capacitação em Direitos Humanos, Gênero, Raça e Etnia; e em Depoimento Especial" - 0148945-13.2024.8.16.6000]]</f>
        <v>0</v>
      </c>
      <c r="H1069">
        <f>Tabela3[[#This Row],[Justiça Restaurativa - 0148919-15.2024.8.16.6000]]</f>
        <v>0</v>
      </c>
      <c r="I1069">
        <f>Tabela3[[#This Row],[Capacitação de Facilitadores 0148959-94.2024.8.16.6000]]</f>
        <v>0</v>
      </c>
      <c r="J1069">
        <f>Tabela3[[#This Row],[Acessibilidade e Inclusão - 0148938-21.2024.8.16.6000]]</f>
        <v>0</v>
      </c>
      <c r="K1069">
        <f>Tabela3[[#This Row],[Política de Prevenção e Enfrentamento do Assédio Moral, do Assédio Sexual e da Discriminação.0148908-83.2024.8.16.6000]]</f>
        <v>0</v>
      </c>
      <c r="L1069">
        <f>Tabela3[[#This Row],[SOCIOAMBIENTAL]]</f>
        <v>0</v>
      </c>
      <c r="M1069">
        <f>Tabela3[[#This Row],[SUSTENTABILIDADE
https://portal.tjpr.jus.br/portletforms/frm.do?idFormulario=7430
0017859-16.2024.8.16.6000]]</f>
        <v>0</v>
      </c>
      <c r="N1069">
        <f>Tabela3[[#This Row],[CURSO PARA MAGISTRADOS]]</f>
        <v>0</v>
      </c>
      <c r="O1069">
        <f>Tabela3[[#This Row],[LIVRO DE REGISTRO]]</f>
        <v>0</v>
      </c>
      <c r="P1069">
        <f>Tabela3[[#This Row],[DATA DO ULTIMO REGISTRO]]</f>
        <v>0</v>
      </c>
      <c r="Q1069">
        <f>Tabela3[[#This Row],[REG DE INSTRUTORES2]]</f>
        <v>0</v>
      </c>
      <c r="R1069">
        <f>Tabela3[[#This Row],[REGISTRO DE INSTRUTORES NO SEI]]</f>
        <v>0</v>
      </c>
      <c r="S1069">
        <f>Tabela3[[#This Row],[2021]]</f>
        <v>0</v>
      </c>
      <c r="T1069">
        <f>Tabela3[[#This Row],[2022]]</f>
        <v>0</v>
      </c>
      <c r="U1069">
        <f>Tabela3[[#This Row],[2023]]</f>
        <v>0</v>
      </c>
      <c r="V1069">
        <f>Tabela3[[#This Row],[REGISTRO NO SEI/2024]]</f>
        <v>0</v>
      </c>
      <c r="W1069">
        <f>Tabela3[[#This Row],[2024]]</f>
        <v>0</v>
      </c>
      <c r="X1069">
        <f>Tabela3[[#This Row],[REGISTRO NO SEI/2025]]</f>
        <v>0</v>
      </c>
      <c r="Y1069">
        <f>Tabela3[[#This Row],[TOTAL CERTIFICADOS EMITIDOS/2025]]</f>
        <v>0</v>
      </c>
      <c r="Z1069">
        <f>Tabela3[[#This Row],[1º trim/2025]]</f>
        <v>0</v>
      </c>
      <c r="AA1069">
        <f>Tabela3[[#This Row],[2º trim/2025]]</f>
        <v>0</v>
      </c>
      <c r="AB1069">
        <f>Tabela3[[#This Row],[3º trim/2025]]</f>
        <v>0</v>
      </c>
      <c r="AC1069">
        <f>Tabela3[[#This Row],[4º trim/2025]]</f>
        <v>0</v>
      </c>
    </row>
    <row r="1070" spans="1:29" ht="30" x14ac:dyDescent="0.25">
      <c r="A1070" s="293">
        <f>Tabela3[[#This Row],[MODALIDADE]]</f>
        <v>0</v>
      </c>
      <c r="B1070" s="293">
        <f>Tabela3[[#This Row],[ID DA PLANILHA]]</f>
        <v>1070</v>
      </c>
      <c r="C1070" s="293">
        <f>Tabela3[[#This Row],[ANO]]</f>
        <v>2024</v>
      </c>
      <c r="D1070" s="293" t="str">
        <f>Tabela3[[#This Row],[SEI]]</f>
        <v>0075851-32.2024.8.16.6000</v>
      </c>
      <c r="E1070" s="294" t="str">
        <f>Tabela3[[#This Row],[NOME DO Curso]]</f>
        <v>Ciclos de discussão e atualização jurídica: Execuções Fiscais: Aplicação da Res. 547 do CNJ no âmbito jurisdicional</v>
      </c>
      <c r="F1070" s="294">
        <f>Tabela3[[#This Row],[NENHUMA CLASSIFICAÇÃO COPILOT]]</f>
        <v>0</v>
      </c>
      <c r="G1070">
        <f>Tabela3[[#This Row],[Capacitação em Direitos Humanos, Gênero, Raça e Etnia; e em Depoimento Especial" - 0148945-13.2024.8.16.6000]]</f>
        <v>0</v>
      </c>
      <c r="H1070">
        <f>Tabela3[[#This Row],[Justiça Restaurativa - 0148919-15.2024.8.16.6000]]</f>
        <v>0</v>
      </c>
      <c r="I1070">
        <f>Tabela3[[#This Row],[Capacitação de Facilitadores 0148959-94.2024.8.16.6000]]</f>
        <v>0</v>
      </c>
      <c r="J1070">
        <f>Tabela3[[#This Row],[Acessibilidade e Inclusão - 0148938-21.2024.8.16.6000]]</f>
        <v>0</v>
      </c>
      <c r="K1070">
        <f>Tabela3[[#This Row],[Política de Prevenção e Enfrentamento do Assédio Moral, do Assédio Sexual e da Discriminação.0148908-83.2024.8.16.6000]]</f>
        <v>0</v>
      </c>
      <c r="L1070">
        <f>Tabela3[[#This Row],[SOCIOAMBIENTAL]]</f>
        <v>0</v>
      </c>
      <c r="M1070">
        <f>Tabela3[[#This Row],[SUSTENTABILIDADE
https://portal.tjpr.jus.br/portletforms/frm.do?idFormulario=7430
0017859-16.2024.8.16.6000]]</f>
        <v>0</v>
      </c>
      <c r="N1070">
        <f>Tabela3[[#This Row],[CURSO PARA MAGISTRADOS]]</f>
        <v>0</v>
      </c>
      <c r="O1070">
        <f>Tabela3[[#This Row],[LIVRO DE REGISTRO]]</f>
        <v>0</v>
      </c>
      <c r="P1070">
        <f>Tabela3[[#This Row],[DATA DO ULTIMO REGISTRO]]</f>
        <v>45485</v>
      </c>
      <c r="Q1070" t="str">
        <f>Tabela3[[#This Row],[REG DE INSTRUTORES2]]</f>
        <v>770/2024</v>
      </c>
      <c r="R1070">
        <f>Tabela3[[#This Row],[REGISTRO DE INSTRUTORES NO SEI]]</f>
        <v>0</v>
      </c>
      <c r="S1070">
        <f>Tabela3[[#This Row],[2021]]</f>
        <v>0</v>
      </c>
      <c r="T1070">
        <f>Tabela3[[#This Row],[2022]]</f>
        <v>0</v>
      </c>
      <c r="U1070">
        <f>Tabela3[[#This Row],[2023]]</f>
        <v>0</v>
      </c>
      <c r="V1070">
        <f>Tabela3[[#This Row],[REGISTRO NO SEI/2024]]</f>
        <v>0</v>
      </c>
      <c r="W1070">
        <f>Tabela3[[#This Row],[2024]]</f>
        <v>0</v>
      </c>
      <c r="X1070">
        <f>Tabela3[[#This Row],[REGISTRO NO SEI/2025]]</f>
        <v>0</v>
      </c>
      <c r="Y1070">
        <f>Tabela3[[#This Row],[TOTAL CERTIFICADOS EMITIDOS/2025]]</f>
        <v>0</v>
      </c>
      <c r="Z1070">
        <f>Tabela3[[#This Row],[1º trim/2025]]</f>
        <v>0</v>
      </c>
      <c r="AA1070">
        <f>Tabela3[[#This Row],[2º trim/2025]]</f>
        <v>0</v>
      </c>
      <c r="AB1070">
        <f>Tabela3[[#This Row],[3º trim/2025]]</f>
        <v>0</v>
      </c>
      <c r="AC1070">
        <f>Tabela3[[#This Row],[4º trim/2025]]</f>
        <v>0</v>
      </c>
    </row>
    <row r="1071" spans="1:29" x14ac:dyDescent="0.25">
      <c r="A1071" s="293">
        <f>Tabela3[[#This Row],[MODALIDADE]]</f>
        <v>0</v>
      </c>
      <c r="B1071" s="293">
        <f>Tabela3[[#This Row],[ID DA PLANILHA]]</f>
        <v>1071</v>
      </c>
      <c r="C1071" s="293">
        <f>Tabela3[[#This Row],[ANO]]</f>
        <v>2024</v>
      </c>
      <c r="D1071" s="293" t="str">
        <f>Tabela3[[#This Row],[SEI]]</f>
        <v>0077787-92.2024.8.16.6000</v>
      </c>
      <c r="E1071" s="294" t="str">
        <f>Tabela3[[#This Row],[NOME DO Curso]]</f>
        <v>Curso Prático de Brigadistas</v>
      </c>
      <c r="F1071" s="294">
        <f>Tabela3[[#This Row],[NENHUMA CLASSIFICAÇÃO COPILOT]]</f>
        <v>0</v>
      </c>
      <c r="G1071">
        <f>Tabela3[[#This Row],[Capacitação em Direitos Humanos, Gênero, Raça e Etnia; e em Depoimento Especial" - 0148945-13.2024.8.16.6000]]</f>
        <v>0</v>
      </c>
      <c r="H1071">
        <f>Tabela3[[#This Row],[Justiça Restaurativa - 0148919-15.2024.8.16.6000]]</f>
        <v>0</v>
      </c>
      <c r="I1071">
        <f>Tabela3[[#This Row],[Capacitação de Facilitadores 0148959-94.2024.8.16.6000]]</f>
        <v>0</v>
      </c>
      <c r="J1071">
        <f>Tabela3[[#This Row],[Acessibilidade e Inclusão - 0148938-21.2024.8.16.6000]]</f>
        <v>0</v>
      </c>
      <c r="K1071">
        <f>Tabela3[[#This Row],[Política de Prevenção e Enfrentamento do Assédio Moral, do Assédio Sexual e da Discriminação.0148908-83.2024.8.16.6000]]</f>
        <v>0</v>
      </c>
      <c r="L1071">
        <f>Tabela3[[#This Row],[SOCIOAMBIENTAL]]</f>
        <v>0</v>
      </c>
      <c r="M1071">
        <f>Tabela3[[#This Row],[SUSTENTABILIDADE
https://portal.tjpr.jus.br/portletforms/frm.do?idFormulario=7430
0017859-16.2024.8.16.6000]]</f>
        <v>0</v>
      </c>
      <c r="N1071">
        <f>Tabela3[[#This Row],[CURSO PARA MAGISTRADOS]]</f>
        <v>0</v>
      </c>
      <c r="O1071">
        <f>Tabela3[[#This Row],[LIVRO DE REGISTRO]]</f>
        <v>0</v>
      </c>
      <c r="P1071">
        <f>Tabela3[[#This Row],[DATA DO ULTIMO REGISTRO]]</f>
        <v>45700</v>
      </c>
      <c r="Q1071">
        <f>Tabela3[[#This Row],[REG DE INSTRUTORES2]]</f>
        <v>0</v>
      </c>
      <c r="R1071">
        <f>Tabela3[[#This Row],[REGISTRO DE INSTRUTORES NO SEI]]</f>
        <v>0</v>
      </c>
      <c r="S1071">
        <f>Tabela3[[#This Row],[2021]]</f>
        <v>0</v>
      </c>
      <c r="T1071">
        <f>Tabela3[[#This Row],[2022]]</f>
        <v>0</v>
      </c>
      <c r="U1071">
        <f>Tabela3[[#This Row],[2023]]</f>
        <v>0</v>
      </c>
      <c r="V1071">
        <f>Tabela3[[#This Row],[REGISTRO NO SEI/2024]]</f>
        <v>0</v>
      </c>
      <c r="W1071">
        <f>Tabela3[[#This Row],[2024]]</f>
        <v>0</v>
      </c>
      <c r="X1071">
        <f>Tabela3[[#This Row],[REGISTRO NO SEI/2025]]</f>
        <v>0</v>
      </c>
      <c r="Y1071">
        <f>Tabela3[[#This Row],[TOTAL CERTIFICADOS EMITIDOS/2025]]</f>
        <v>2</v>
      </c>
      <c r="Z1071">
        <f>Tabela3[[#This Row],[1º trim/2025]]</f>
        <v>2</v>
      </c>
      <c r="AA1071">
        <f>Tabela3[[#This Row],[2º trim/2025]]</f>
        <v>0</v>
      </c>
      <c r="AB1071">
        <f>Tabela3[[#This Row],[3º trim/2025]]</f>
        <v>0</v>
      </c>
      <c r="AC1071">
        <f>Tabela3[[#This Row],[4º trim/2025]]</f>
        <v>0</v>
      </c>
    </row>
    <row r="1072" spans="1:29" x14ac:dyDescent="0.25">
      <c r="A1072" s="293">
        <f>Tabela3[[#This Row],[MODALIDADE]]</f>
        <v>0</v>
      </c>
      <c r="B1072" s="293">
        <f>Tabela3[[#This Row],[ID DA PLANILHA]]</f>
        <v>1072</v>
      </c>
      <c r="C1072" s="293">
        <f>Tabela3[[#This Row],[ANO]]</f>
        <v>2024</v>
      </c>
      <c r="D1072" s="293" t="str">
        <f>Tabela3[[#This Row],[SEI]]</f>
        <v>0079087-89.2024.8.16.6000</v>
      </c>
      <c r="E1072" s="294" t="str">
        <f>Tabela3[[#This Row],[NOME DO Curso]]</f>
        <v>Semana de mobilização em alusão à luta da população em situação de rua</v>
      </c>
      <c r="F1072" s="294">
        <f>Tabela3[[#This Row],[NENHUMA CLASSIFICAÇÃO COPILOT]]</f>
        <v>0</v>
      </c>
      <c r="G1072">
        <f>Tabela3[[#This Row],[Capacitação em Direitos Humanos, Gênero, Raça e Etnia; e em Depoimento Especial" - 0148945-13.2024.8.16.6000]]</f>
        <v>0</v>
      </c>
      <c r="H1072">
        <f>Tabela3[[#This Row],[Justiça Restaurativa - 0148919-15.2024.8.16.6000]]</f>
        <v>0</v>
      </c>
      <c r="I1072">
        <f>Tabela3[[#This Row],[Capacitação de Facilitadores 0148959-94.2024.8.16.6000]]</f>
        <v>0</v>
      </c>
      <c r="J1072">
        <f>Tabela3[[#This Row],[Acessibilidade e Inclusão - 0148938-21.2024.8.16.6000]]</f>
        <v>0</v>
      </c>
      <c r="K1072">
        <f>Tabela3[[#This Row],[Política de Prevenção e Enfrentamento do Assédio Moral, do Assédio Sexual e da Discriminação.0148908-83.2024.8.16.6000]]</f>
        <v>0</v>
      </c>
      <c r="L1072">
        <f>Tabela3[[#This Row],[SOCIOAMBIENTAL]]</f>
        <v>0</v>
      </c>
      <c r="M1072" t="str">
        <f>Tabela3[[#This Row],[SUSTENTABILIDADE
https://portal.tjpr.jus.br/portletforms/frm.do?idFormulario=7430
0017859-16.2024.8.16.6000]]</f>
        <v>Equidade e diversidade</v>
      </c>
      <c r="N1072">
        <f>Tabela3[[#This Row],[CURSO PARA MAGISTRADOS]]</f>
        <v>0</v>
      </c>
      <c r="O1072">
        <f>Tabela3[[#This Row],[LIVRO DE REGISTRO]]</f>
        <v>0</v>
      </c>
      <c r="P1072">
        <f>Tabela3[[#This Row],[DATA DO ULTIMO REGISTRO]]</f>
        <v>45545</v>
      </c>
      <c r="Q1072">
        <f>Tabela3[[#This Row],[REG DE INSTRUTORES2]]</f>
        <v>0</v>
      </c>
      <c r="R1072">
        <f>Tabela3[[#This Row],[REGISTRO DE INSTRUTORES NO SEI]]</f>
        <v>0</v>
      </c>
      <c r="S1072">
        <f>Tabela3[[#This Row],[2021]]</f>
        <v>0</v>
      </c>
      <c r="T1072">
        <f>Tabela3[[#This Row],[2022]]</f>
        <v>0</v>
      </c>
      <c r="U1072">
        <f>Tabela3[[#This Row],[2023]]</f>
        <v>0</v>
      </c>
      <c r="V1072">
        <f>Tabela3[[#This Row],[REGISTRO NO SEI/2024]]</f>
        <v>0</v>
      </c>
      <c r="W1072">
        <f>Tabela3[[#This Row],[2024]]</f>
        <v>13</v>
      </c>
      <c r="X1072">
        <f>Tabela3[[#This Row],[REGISTRO NO SEI/2025]]</f>
        <v>0</v>
      </c>
      <c r="Y1072">
        <f>Tabela3[[#This Row],[TOTAL CERTIFICADOS EMITIDOS/2025]]</f>
        <v>0</v>
      </c>
      <c r="Z1072">
        <f>Tabela3[[#This Row],[1º trim/2025]]</f>
        <v>0</v>
      </c>
      <c r="AA1072">
        <f>Tabela3[[#This Row],[2º trim/2025]]</f>
        <v>0</v>
      </c>
      <c r="AB1072">
        <f>Tabela3[[#This Row],[3º trim/2025]]</f>
        <v>0</v>
      </c>
      <c r="AC1072">
        <f>Tabela3[[#This Row],[4º trim/2025]]</f>
        <v>0</v>
      </c>
    </row>
    <row r="1073" spans="1:29" ht="30" x14ac:dyDescent="0.25">
      <c r="A1073" s="293" t="str">
        <f>Tabela3[[#This Row],[MODALIDADE]]</f>
        <v>repositorio</v>
      </c>
      <c r="B1073" s="293">
        <f>Tabela3[[#This Row],[ID DA PLANILHA]]</f>
        <v>1073</v>
      </c>
      <c r="C1073" s="293">
        <f>Tabela3[[#This Row],[ANO]]</f>
        <v>2024</v>
      </c>
      <c r="D1073" s="293" t="str">
        <f>Tabela3[[#This Row],[SEI]]</f>
        <v>0079244-96.2023.8.16.6000</v>
      </c>
      <c r="E1073" s="294" t="str">
        <f>Tabela3[[#This Row],[NOME DO Curso]]</f>
        <v>Proservidor Criminal: Repositório de Procedimentos e Práticas do Projudi aplicáveis às Unidades Judiciais Criminais e Anexos</v>
      </c>
      <c r="F1073" s="294">
        <f>Tabela3[[#This Row],[NENHUMA CLASSIFICAÇÃO COPILOT]]</f>
        <v>0</v>
      </c>
      <c r="G1073">
        <f>Tabela3[[#This Row],[Capacitação em Direitos Humanos, Gênero, Raça e Etnia; e em Depoimento Especial" - 0148945-13.2024.8.16.6000]]</f>
        <v>0</v>
      </c>
      <c r="H1073">
        <f>Tabela3[[#This Row],[Justiça Restaurativa - 0148919-15.2024.8.16.6000]]</f>
        <v>0</v>
      </c>
      <c r="I1073">
        <f>Tabela3[[#This Row],[Capacitação de Facilitadores 0148959-94.2024.8.16.6000]]</f>
        <v>0</v>
      </c>
      <c r="J1073">
        <f>Tabela3[[#This Row],[Acessibilidade e Inclusão - 0148938-21.2024.8.16.6000]]</f>
        <v>0</v>
      </c>
      <c r="K1073">
        <f>Tabela3[[#This Row],[Política de Prevenção e Enfrentamento do Assédio Moral, do Assédio Sexual e da Discriminação.0148908-83.2024.8.16.6000]]</f>
        <v>0</v>
      </c>
      <c r="L1073">
        <f>Tabela3[[#This Row],[SOCIOAMBIENTAL]]</f>
        <v>0</v>
      </c>
      <c r="M1073">
        <f>Tabela3[[#This Row],[SUSTENTABILIDADE
https://portal.tjpr.jus.br/portletforms/frm.do?idFormulario=7430
0017859-16.2024.8.16.6000]]</f>
        <v>0</v>
      </c>
      <c r="N1073">
        <f>Tabela3[[#This Row],[CURSO PARA MAGISTRADOS]]</f>
        <v>0</v>
      </c>
      <c r="O1073">
        <f>Tabela3[[#This Row],[LIVRO DE REGISTRO]]</f>
        <v>0</v>
      </c>
      <c r="P1073">
        <f>Tabela3[[#This Row],[DATA DO ULTIMO REGISTRO]]</f>
        <v>0</v>
      </c>
      <c r="Q1073">
        <f>Tabela3[[#This Row],[REG DE INSTRUTORES2]]</f>
        <v>0</v>
      </c>
      <c r="R1073">
        <f>Tabela3[[#This Row],[REGISTRO DE INSTRUTORES NO SEI]]</f>
        <v>0</v>
      </c>
      <c r="S1073">
        <f>Tabela3[[#This Row],[2021]]</f>
        <v>0</v>
      </c>
      <c r="T1073">
        <f>Tabela3[[#This Row],[2022]]</f>
        <v>0</v>
      </c>
      <c r="U1073">
        <f>Tabela3[[#This Row],[2023]]</f>
        <v>0</v>
      </c>
      <c r="V1073">
        <f>Tabela3[[#This Row],[REGISTRO NO SEI/2024]]</f>
        <v>0</v>
      </c>
      <c r="W1073">
        <f>Tabela3[[#This Row],[2024]]</f>
        <v>0</v>
      </c>
      <c r="X1073">
        <f>Tabela3[[#This Row],[REGISTRO NO SEI/2025]]</f>
        <v>0</v>
      </c>
      <c r="Y1073">
        <f>Tabela3[[#This Row],[TOTAL CERTIFICADOS EMITIDOS/2025]]</f>
        <v>0</v>
      </c>
      <c r="Z1073">
        <f>Tabela3[[#This Row],[1º trim/2025]]</f>
        <v>0</v>
      </c>
      <c r="AA1073">
        <f>Tabela3[[#This Row],[2º trim/2025]]</f>
        <v>0</v>
      </c>
      <c r="AB1073">
        <f>Tabela3[[#This Row],[3º trim/2025]]</f>
        <v>0</v>
      </c>
      <c r="AC1073">
        <f>Tabela3[[#This Row],[4º trim/2025]]</f>
        <v>0</v>
      </c>
    </row>
    <row r="1074" spans="1:29" ht="30" x14ac:dyDescent="0.25">
      <c r="A1074" s="293">
        <f>Tabela3[[#This Row],[MODALIDADE]]</f>
        <v>0</v>
      </c>
      <c r="B1074" s="293">
        <f>Tabela3[[#This Row],[ID DA PLANILHA]]</f>
        <v>1074</v>
      </c>
      <c r="C1074" s="293">
        <f>Tabela3[[#This Row],[ANO]]</f>
        <v>2024</v>
      </c>
      <c r="D1074" s="293" t="str">
        <f>Tabela3[[#This Row],[SEI]]</f>
        <v>0079563-30.2024.8.16.6000</v>
      </c>
      <c r="E1074" s="294" t="str">
        <f>Tabela3[[#This Row],[NOME DO Curso]]</f>
        <v>Jornada Florescer: Formação de Facilitadores em Justiça Restaurativa no Sistema Prisional"</v>
      </c>
      <c r="F1074" s="294">
        <f>Tabela3[[#This Row],[NENHUMA CLASSIFICAÇÃO COPILOT]]</f>
        <v>0</v>
      </c>
      <c r="G1074">
        <f>Tabela3[[#This Row],[Capacitação em Direitos Humanos, Gênero, Raça e Etnia; e em Depoimento Especial" - 0148945-13.2024.8.16.6000]]</f>
        <v>0</v>
      </c>
      <c r="H1074">
        <f>Tabela3[[#This Row],[Justiça Restaurativa - 0148919-15.2024.8.16.6000]]</f>
        <v>0</v>
      </c>
      <c r="I1074">
        <f>Tabela3[[#This Row],[Capacitação de Facilitadores 0148959-94.2024.8.16.6000]]</f>
        <v>0</v>
      </c>
      <c r="J1074">
        <f>Tabela3[[#This Row],[Acessibilidade e Inclusão - 0148938-21.2024.8.16.6000]]</f>
        <v>0</v>
      </c>
      <c r="K1074">
        <f>Tabela3[[#This Row],[Política de Prevenção e Enfrentamento do Assédio Moral, do Assédio Sexual e da Discriminação.0148908-83.2024.8.16.6000]]</f>
        <v>0</v>
      </c>
      <c r="L1074">
        <f>Tabela3[[#This Row],[SOCIOAMBIENTAL]]</f>
        <v>0</v>
      </c>
      <c r="M1074">
        <f>Tabela3[[#This Row],[SUSTENTABILIDADE
https://portal.tjpr.jus.br/portletforms/frm.do?idFormulario=7430
0017859-16.2024.8.16.6000]]</f>
        <v>0</v>
      </c>
      <c r="N1074">
        <f>Tabela3[[#This Row],[CURSO PARA MAGISTRADOS]]</f>
        <v>0</v>
      </c>
      <c r="O1074">
        <f>Tabela3[[#This Row],[LIVRO DE REGISTRO]]</f>
        <v>0</v>
      </c>
      <c r="P1074">
        <f>Tabela3[[#This Row],[DATA DO ULTIMO REGISTRO]]</f>
        <v>0</v>
      </c>
      <c r="Q1074">
        <f>Tabela3[[#This Row],[REG DE INSTRUTORES2]]</f>
        <v>0</v>
      </c>
      <c r="R1074">
        <f>Tabela3[[#This Row],[REGISTRO DE INSTRUTORES NO SEI]]</f>
        <v>0</v>
      </c>
      <c r="S1074">
        <f>Tabela3[[#This Row],[2021]]</f>
        <v>0</v>
      </c>
      <c r="T1074">
        <f>Tabela3[[#This Row],[2022]]</f>
        <v>0</v>
      </c>
      <c r="U1074">
        <f>Tabela3[[#This Row],[2023]]</f>
        <v>0</v>
      </c>
      <c r="V1074">
        <f>Tabela3[[#This Row],[REGISTRO NO SEI/2024]]</f>
        <v>0</v>
      </c>
      <c r="W1074">
        <f>Tabela3[[#This Row],[2024]]</f>
        <v>0</v>
      </c>
      <c r="X1074">
        <f>Tabela3[[#This Row],[REGISTRO NO SEI/2025]]</f>
        <v>0</v>
      </c>
      <c r="Y1074">
        <f>Tabela3[[#This Row],[TOTAL CERTIFICADOS EMITIDOS/2025]]</f>
        <v>0</v>
      </c>
      <c r="Z1074">
        <f>Tabela3[[#This Row],[1º trim/2025]]</f>
        <v>0</v>
      </c>
      <c r="AA1074">
        <f>Tabela3[[#This Row],[2º trim/2025]]</f>
        <v>0</v>
      </c>
      <c r="AB1074">
        <f>Tabela3[[#This Row],[3º trim/2025]]</f>
        <v>0</v>
      </c>
      <c r="AC1074">
        <f>Tabela3[[#This Row],[4º trim/2025]]</f>
        <v>0</v>
      </c>
    </row>
    <row r="1075" spans="1:29" x14ac:dyDescent="0.25">
      <c r="A1075" s="293">
        <f>Tabela3[[#This Row],[MODALIDADE]]</f>
        <v>0</v>
      </c>
      <c r="B1075" s="293">
        <f>Tabela3[[#This Row],[ID DA PLANILHA]]</f>
        <v>1075</v>
      </c>
      <c r="C1075" s="293">
        <f>Tabela3[[#This Row],[ANO]]</f>
        <v>2024</v>
      </c>
      <c r="D1075" s="293" t="str">
        <f>Tabela3[[#This Row],[SEI]]</f>
        <v>0080329-83.2024.8.16.6000</v>
      </c>
      <c r="E1075" s="294" t="str">
        <f>Tabela3[[#This Row],[NOME DO Curso]]</f>
        <v>I Jornada CEVID Orienta – Conhecendo o Programa</v>
      </c>
      <c r="F1075" s="294">
        <f>Tabela3[[#This Row],[NENHUMA CLASSIFICAÇÃO COPILOT]]</f>
        <v>0</v>
      </c>
      <c r="G1075" t="str">
        <f>Tabela3[[#This Row],[Capacitação em Direitos Humanos, Gênero, Raça e Etnia; e em Depoimento Especial" - 0148945-13.2024.8.16.6000]]</f>
        <v>sim</v>
      </c>
      <c r="H1075">
        <f>Tabela3[[#This Row],[Justiça Restaurativa - 0148919-15.2024.8.16.6000]]</f>
        <v>0</v>
      </c>
      <c r="I1075" t="str">
        <f>Tabela3[[#This Row],[Capacitação de Facilitadores 0148959-94.2024.8.16.6000]]</f>
        <v>Reflexão e sensibilização de autores de violência doméstica e familiar</v>
      </c>
      <c r="J1075">
        <f>Tabela3[[#This Row],[Acessibilidade e Inclusão - 0148938-21.2024.8.16.6000]]</f>
        <v>0</v>
      </c>
      <c r="K1075">
        <f>Tabela3[[#This Row],[Política de Prevenção e Enfrentamento do Assédio Moral, do Assédio Sexual e da Discriminação.0148908-83.2024.8.16.6000]]</f>
        <v>0</v>
      </c>
      <c r="L1075">
        <f>Tabela3[[#This Row],[SOCIOAMBIENTAL]]</f>
        <v>0</v>
      </c>
      <c r="M1075">
        <f>Tabela3[[#This Row],[SUSTENTABILIDADE
https://portal.tjpr.jus.br/portletforms/frm.do?idFormulario=7430
0017859-16.2024.8.16.6000]]</f>
        <v>0</v>
      </c>
      <c r="N1075">
        <f>Tabela3[[#This Row],[CURSO PARA MAGISTRADOS]]</f>
        <v>0</v>
      </c>
      <c r="O1075">
        <f>Tabela3[[#This Row],[LIVRO DE REGISTRO]]</f>
        <v>0</v>
      </c>
      <c r="P1075">
        <f>Tabela3[[#This Row],[DATA DO ULTIMO REGISTRO]]</f>
        <v>45503</v>
      </c>
      <c r="Q1075">
        <f>Tabela3[[#This Row],[REG DE INSTRUTORES2]]</f>
        <v>0</v>
      </c>
      <c r="R1075">
        <f>Tabela3[[#This Row],[REGISTRO DE INSTRUTORES NO SEI]]</f>
        <v>0</v>
      </c>
      <c r="S1075">
        <f>Tabela3[[#This Row],[2021]]</f>
        <v>0</v>
      </c>
      <c r="T1075">
        <f>Tabela3[[#This Row],[2022]]</f>
        <v>0</v>
      </c>
      <c r="U1075">
        <f>Tabela3[[#This Row],[2023]]</f>
        <v>0</v>
      </c>
      <c r="V1075">
        <f>Tabela3[[#This Row],[REGISTRO NO SEI/2024]]</f>
        <v>0</v>
      </c>
      <c r="W1075">
        <f>Tabela3[[#This Row],[2024]]</f>
        <v>0</v>
      </c>
      <c r="X1075">
        <f>Tabela3[[#This Row],[REGISTRO NO SEI/2025]]</f>
        <v>0</v>
      </c>
      <c r="Y1075">
        <f>Tabela3[[#This Row],[TOTAL CERTIFICADOS EMITIDOS/2025]]</f>
        <v>0</v>
      </c>
      <c r="Z1075">
        <f>Tabela3[[#This Row],[1º trim/2025]]</f>
        <v>0</v>
      </c>
      <c r="AA1075">
        <f>Tabela3[[#This Row],[2º trim/2025]]</f>
        <v>0</v>
      </c>
      <c r="AB1075">
        <f>Tabela3[[#This Row],[3º trim/2025]]</f>
        <v>0</v>
      </c>
      <c r="AC1075">
        <f>Tabela3[[#This Row],[4º trim/2025]]</f>
        <v>0</v>
      </c>
    </row>
    <row r="1076" spans="1:29" x14ac:dyDescent="0.25">
      <c r="A1076" s="293">
        <f>Tabela3[[#This Row],[MODALIDADE]]</f>
        <v>0</v>
      </c>
      <c r="B1076" s="293">
        <f>Tabela3[[#This Row],[ID DA PLANILHA]]</f>
        <v>1076</v>
      </c>
      <c r="C1076" s="293">
        <f>Tabela3[[#This Row],[ANO]]</f>
        <v>2024</v>
      </c>
      <c r="D1076" s="293" t="str">
        <f>Tabela3[[#This Row],[SEI]]</f>
        <v>0083617-39.2024.8.16.6000</v>
      </c>
      <c r="E1076" s="294" t="str">
        <f>Tabela3[[#This Row],[NOME DO Curso]]</f>
        <v>8º Encontro de Gestão Judiciária Sustentável do Tribunal de Justiça do Paraná</v>
      </c>
      <c r="F1076" s="294">
        <f>Tabela3[[#This Row],[NENHUMA CLASSIFICAÇÃO COPILOT]]</f>
        <v>0</v>
      </c>
      <c r="G1076">
        <f>Tabela3[[#This Row],[Capacitação em Direitos Humanos, Gênero, Raça e Etnia; e em Depoimento Especial" - 0148945-13.2024.8.16.6000]]</f>
        <v>0</v>
      </c>
      <c r="H1076">
        <f>Tabela3[[#This Row],[Justiça Restaurativa - 0148919-15.2024.8.16.6000]]</f>
        <v>0</v>
      </c>
      <c r="I1076">
        <f>Tabela3[[#This Row],[Capacitação de Facilitadores 0148959-94.2024.8.16.6000]]</f>
        <v>0</v>
      </c>
      <c r="J1076">
        <f>Tabela3[[#This Row],[Acessibilidade e Inclusão - 0148938-21.2024.8.16.6000]]</f>
        <v>0</v>
      </c>
      <c r="K1076">
        <f>Tabela3[[#This Row],[Política de Prevenção e Enfrentamento do Assédio Moral, do Assédio Sexual e da Discriminação.0148908-83.2024.8.16.6000]]</f>
        <v>0</v>
      </c>
      <c r="L1076">
        <f>Tabela3[[#This Row],[SOCIOAMBIENTAL]]</f>
        <v>0</v>
      </c>
      <c r="M1076" t="str">
        <f>Tabela3[[#This Row],[SUSTENTABILIDADE
https://portal.tjpr.jus.br/portletforms/frm.do?idFormulario=7430
0017859-16.2024.8.16.6000]]</f>
        <v>sustentabilidade</v>
      </c>
      <c r="N1076">
        <f>Tabela3[[#This Row],[CURSO PARA MAGISTRADOS]]</f>
        <v>0</v>
      </c>
      <c r="O1076">
        <f>Tabela3[[#This Row],[LIVRO DE REGISTRO]]</f>
        <v>0</v>
      </c>
      <c r="P1076">
        <f>Tabela3[[#This Row],[DATA DO ULTIMO REGISTRO]]</f>
        <v>45547</v>
      </c>
      <c r="Q1076">
        <f>Tabela3[[#This Row],[REG DE INSTRUTORES2]]</f>
        <v>0</v>
      </c>
      <c r="R1076">
        <f>Tabela3[[#This Row],[REGISTRO DE INSTRUTORES NO SEI]]</f>
        <v>0</v>
      </c>
      <c r="S1076">
        <f>Tabela3[[#This Row],[2021]]</f>
        <v>0</v>
      </c>
      <c r="T1076">
        <f>Tabela3[[#This Row],[2022]]</f>
        <v>0</v>
      </c>
      <c r="U1076">
        <f>Tabela3[[#This Row],[2023]]</f>
        <v>0</v>
      </c>
      <c r="V1076">
        <f>Tabela3[[#This Row],[REGISTRO NO SEI/2024]]</f>
        <v>0</v>
      </c>
      <c r="W1076">
        <f>Tabela3[[#This Row],[2024]]</f>
        <v>45</v>
      </c>
      <c r="X1076">
        <f>Tabela3[[#This Row],[REGISTRO NO SEI/2025]]</f>
        <v>0</v>
      </c>
      <c r="Y1076">
        <f>Tabela3[[#This Row],[TOTAL CERTIFICADOS EMITIDOS/2025]]</f>
        <v>0</v>
      </c>
      <c r="Z1076">
        <f>Tabela3[[#This Row],[1º trim/2025]]</f>
        <v>0</v>
      </c>
      <c r="AA1076">
        <f>Tabela3[[#This Row],[2º trim/2025]]</f>
        <v>0</v>
      </c>
      <c r="AB1076">
        <f>Tabela3[[#This Row],[3º trim/2025]]</f>
        <v>0</v>
      </c>
      <c r="AC1076">
        <f>Tabela3[[#This Row],[4º trim/2025]]</f>
        <v>0</v>
      </c>
    </row>
    <row r="1077" spans="1:29" x14ac:dyDescent="0.25">
      <c r="A1077" s="293">
        <f>Tabela3[[#This Row],[MODALIDADE]]</f>
        <v>0</v>
      </c>
      <c r="B1077" s="293">
        <f>Tabela3[[#This Row],[ID DA PLANILHA]]</f>
        <v>1077</v>
      </c>
      <c r="C1077" s="293">
        <f>Tabela3[[#This Row],[ANO]]</f>
        <v>2024</v>
      </c>
      <c r="D1077" s="293" t="str">
        <f>Tabela3[[#This Row],[SEI]]</f>
        <v>0084941-64.2024.8.16.6000</v>
      </c>
      <c r="E1077" s="294" t="str">
        <f>Tabela3[[#This Row],[NOME DO Curso]]</f>
        <v>I Simpósio de Linguagem Acessível do Judiciário Paranaense</v>
      </c>
      <c r="F1077" s="294">
        <f>Tabela3[[#This Row],[NENHUMA CLASSIFICAÇÃO COPILOT]]</f>
        <v>0</v>
      </c>
      <c r="G1077">
        <f>Tabela3[[#This Row],[Capacitação em Direitos Humanos, Gênero, Raça e Etnia; e em Depoimento Especial" - 0148945-13.2024.8.16.6000]]</f>
        <v>0</v>
      </c>
      <c r="H1077">
        <f>Tabela3[[#This Row],[Justiça Restaurativa - 0148919-15.2024.8.16.6000]]</f>
        <v>0</v>
      </c>
      <c r="I1077">
        <f>Tabela3[[#This Row],[Capacitação de Facilitadores 0148959-94.2024.8.16.6000]]</f>
        <v>0</v>
      </c>
      <c r="J1077" t="str">
        <f>Tabela3[[#This Row],[Acessibilidade e Inclusão - 0148938-21.2024.8.16.6000]]</f>
        <v>SIM</v>
      </c>
      <c r="K1077" t="str">
        <f>Tabela3[[#This Row],[Política de Prevenção e Enfrentamento do Assédio Moral, do Assédio Sexual e da Discriminação.0148908-83.2024.8.16.6000]]</f>
        <v>sim</v>
      </c>
      <c r="L1077">
        <f>Tabela3[[#This Row],[SOCIOAMBIENTAL]]</f>
        <v>0</v>
      </c>
      <c r="M1077" t="str">
        <f>Tabela3[[#This Row],[SUSTENTABILIDADE
https://portal.tjpr.jus.br/portletforms/frm.do?idFormulario=7430
0017859-16.2024.8.16.6000]]</f>
        <v>Equidade e diversidade</v>
      </c>
      <c r="N1077">
        <f>Tabela3[[#This Row],[CURSO PARA MAGISTRADOS]]</f>
        <v>0</v>
      </c>
      <c r="O1077">
        <f>Tabela3[[#This Row],[LIVRO DE REGISTRO]]</f>
        <v>0</v>
      </c>
      <c r="P1077">
        <f>Tabela3[[#This Row],[DATA DO ULTIMO REGISTRO]]</f>
        <v>45545</v>
      </c>
      <c r="Q1077">
        <f>Tabela3[[#This Row],[REG DE INSTRUTORES2]]</f>
        <v>0</v>
      </c>
      <c r="R1077">
        <f>Tabela3[[#This Row],[REGISTRO DE INSTRUTORES NO SEI]]</f>
        <v>0</v>
      </c>
      <c r="S1077">
        <f>Tabela3[[#This Row],[2021]]</f>
        <v>0</v>
      </c>
      <c r="T1077">
        <f>Tabela3[[#This Row],[2022]]</f>
        <v>0</v>
      </c>
      <c r="U1077">
        <f>Tabela3[[#This Row],[2023]]</f>
        <v>0</v>
      </c>
      <c r="V1077" t="str">
        <f>Tabela3[[#This Row],[REGISTRO NO SEI/2024]]</f>
        <v>Livro Registro (10943943)</v>
      </c>
      <c r="W1077">
        <f>Tabela3[[#This Row],[2024]]</f>
        <v>119</v>
      </c>
      <c r="X1077">
        <f>Tabela3[[#This Row],[REGISTRO NO SEI/2025]]</f>
        <v>0</v>
      </c>
      <c r="Y1077">
        <f>Tabela3[[#This Row],[TOTAL CERTIFICADOS EMITIDOS/2025]]</f>
        <v>0</v>
      </c>
      <c r="Z1077">
        <f>Tabela3[[#This Row],[1º trim/2025]]</f>
        <v>0</v>
      </c>
      <c r="AA1077">
        <f>Tabela3[[#This Row],[2º trim/2025]]</f>
        <v>0</v>
      </c>
      <c r="AB1077">
        <f>Tabela3[[#This Row],[3º trim/2025]]</f>
        <v>0</v>
      </c>
      <c r="AC1077">
        <f>Tabela3[[#This Row],[4º trim/2025]]</f>
        <v>0</v>
      </c>
    </row>
    <row r="1078" spans="1:29" x14ac:dyDescent="0.25">
      <c r="A1078" s="293">
        <f>Tabela3[[#This Row],[MODALIDADE]]</f>
        <v>0</v>
      </c>
      <c r="B1078" s="293">
        <f>Tabela3[[#This Row],[ID DA PLANILHA]]</f>
        <v>1078</v>
      </c>
      <c r="C1078" s="293">
        <f>Tabela3[[#This Row],[ANO]]</f>
        <v>2024</v>
      </c>
      <c r="D1078" s="293" t="str">
        <f>Tabela3[[#This Row],[SEI]]</f>
        <v>0087217-68.2024.8.16.6000</v>
      </c>
      <c r="E1078" s="294" t="str">
        <f>Tabela3[[#This Row],[NOME DO Curso]]</f>
        <v>cursos de Mediação e Conciliação Judicial (Turmas XVIII) – etapa teórica</v>
      </c>
      <c r="F1078" s="294">
        <f>Tabela3[[#This Row],[NENHUMA CLASSIFICAÇÃO COPILOT]]</f>
        <v>0</v>
      </c>
      <c r="G1078">
        <f>Tabela3[[#This Row],[Capacitação em Direitos Humanos, Gênero, Raça e Etnia; e em Depoimento Especial" - 0148945-13.2024.8.16.6000]]</f>
        <v>0</v>
      </c>
      <c r="H1078">
        <f>Tabela3[[#This Row],[Justiça Restaurativa - 0148919-15.2024.8.16.6000]]</f>
        <v>0</v>
      </c>
      <c r="I1078">
        <f>Tabela3[[#This Row],[Capacitação de Facilitadores 0148959-94.2024.8.16.6000]]</f>
        <v>0</v>
      </c>
      <c r="J1078">
        <f>Tabela3[[#This Row],[Acessibilidade e Inclusão - 0148938-21.2024.8.16.6000]]</f>
        <v>0</v>
      </c>
      <c r="K1078">
        <f>Tabela3[[#This Row],[Política de Prevenção e Enfrentamento do Assédio Moral, do Assédio Sexual e da Discriminação.0148908-83.2024.8.16.6000]]</f>
        <v>0</v>
      </c>
      <c r="L1078">
        <f>Tabela3[[#This Row],[SOCIOAMBIENTAL]]</f>
        <v>0</v>
      </c>
      <c r="M1078">
        <f>Tabela3[[#This Row],[SUSTENTABILIDADE
https://portal.tjpr.jus.br/portletforms/frm.do?idFormulario=7430
0017859-16.2024.8.16.6000]]</f>
        <v>0</v>
      </c>
      <c r="N1078">
        <f>Tabela3[[#This Row],[CURSO PARA MAGISTRADOS]]</f>
        <v>0</v>
      </c>
      <c r="O1078" t="str">
        <f>Tabela3[[#This Row],[LIVRO DE REGISTRO]]</f>
        <v>3 - CONCILIAJUD</v>
      </c>
      <c r="P1078">
        <f>Tabela3[[#This Row],[DATA DO ULTIMO REGISTRO]]</f>
        <v>45609</v>
      </c>
      <c r="Q1078">
        <f>Tabela3[[#This Row],[REG DE INSTRUTORES2]]</f>
        <v>0</v>
      </c>
      <c r="R1078">
        <f>Tabela3[[#This Row],[REGISTRO DE INSTRUTORES NO SEI]]</f>
        <v>0</v>
      </c>
      <c r="S1078">
        <f>Tabela3[[#This Row],[2021]]</f>
        <v>0</v>
      </c>
      <c r="T1078">
        <f>Tabela3[[#This Row],[2022]]</f>
        <v>0</v>
      </c>
      <c r="U1078">
        <f>Tabela3[[#This Row],[2023]]</f>
        <v>0</v>
      </c>
      <c r="V1078">
        <f>Tabela3[[#This Row],[REGISTRO NO SEI/2024]]</f>
        <v>0</v>
      </c>
      <c r="W1078">
        <f>Tabela3[[#This Row],[2024]]</f>
        <v>40</v>
      </c>
      <c r="X1078">
        <f>Tabela3[[#This Row],[REGISTRO NO SEI/2025]]</f>
        <v>0</v>
      </c>
      <c r="Y1078">
        <f>Tabela3[[#This Row],[TOTAL CERTIFICADOS EMITIDOS/2025]]</f>
        <v>0</v>
      </c>
      <c r="Z1078">
        <f>Tabela3[[#This Row],[1º trim/2025]]</f>
        <v>0</v>
      </c>
      <c r="AA1078">
        <f>Tabela3[[#This Row],[2º trim/2025]]</f>
        <v>0</v>
      </c>
      <c r="AB1078">
        <f>Tabela3[[#This Row],[3º trim/2025]]</f>
        <v>0</v>
      </c>
      <c r="AC1078">
        <f>Tabela3[[#This Row],[4º trim/2025]]</f>
        <v>0</v>
      </c>
    </row>
    <row r="1079" spans="1:29" x14ac:dyDescent="0.25">
      <c r="A1079" s="293">
        <f>Tabela3[[#This Row],[MODALIDADE]]</f>
        <v>0</v>
      </c>
      <c r="B1079" s="293">
        <f>Tabela3[[#This Row],[ID DA PLANILHA]]</f>
        <v>1079</v>
      </c>
      <c r="C1079" s="293">
        <f>Tabela3[[#This Row],[ANO]]</f>
        <v>2024</v>
      </c>
      <c r="D1079" s="293" t="str">
        <f>Tabela3[[#This Row],[SEI]]</f>
        <v>0087217-68.2024.8.16.6000</v>
      </c>
      <c r="E1079" s="294" t="str">
        <f>Tabela3[[#This Row],[NOME DO Curso]]</f>
        <v>Formação de Conciliadores e Mediadores Judiciais - Turma XIX</v>
      </c>
      <c r="F1079" s="294">
        <f>Tabela3[[#This Row],[NENHUMA CLASSIFICAÇÃO COPILOT]]</f>
        <v>0</v>
      </c>
      <c r="G1079">
        <f>Tabela3[[#This Row],[Capacitação em Direitos Humanos, Gênero, Raça e Etnia; e em Depoimento Especial" - 0148945-13.2024.8.16.6000]]</f>
        <v>0</v>
      </c>
      <c r="H1079">
        <f>Tabela3[[#This Row],[Justiça Restaurativa - 0148919-15.2024.8.16.6000]]</f>
        <v>0</v>
      </c>
      <c r="I1079">
        <f>Tabela3[[#This Row],[Capacitação de Facilitadores 0148959-94.2024.8.16.6000]]</f>
        <v>0</v>
      </c>
      <c r="J1079">
        <f>Tabela3[[#This Row],[Acessibilidade e Inclusão - 0148938-21.2024.8.16.6000]]</f>
        <v>0</v>
      </c>
      <c r="K1079">
        <f>Tabela3[[#This Row],[Política de Prevenção e Enfrentamento do Assédio Moral, do Assédio Sexual e da Discriminação.0148908-83.2024.8.16.6000]]</f>
        <v>0</v>
      </c>
      <c r="L1079">
        <f>Tabela3[[#This Row],[SOCIOAMBIENTAL]]</f>
        <v>0</v>
      </c>
      <c r="M1079">
        <f>Tabela3[[#This Row],[SUSTENTABILIDADE
https://portal.tjpr.jus.br/portletforms/frm.do?idFormulario=7430
0017859-16.2024.8.16.6000]]</f>
        <v>0</v>
      </c>
      <c r="N1079">
        <f>Tabela3[[#This Row],[CURSO PARA MAGISTRADOS]]</f>
        <v>0</v>
      </c>
      <c r="O1079" t="str">
        <f>Tabela3[[#This Row],[LIVRO DE REGISTRO]]</f>
        <v>3 - CONCILIAJUD</v>
      </c>
      <c r="P1079">
        <f>Tabela3[[#This Row],[DATA DO ULTIMO REGISTRO]]</f>
        <v>45609</v>
      </c>
      <c r="Q1079">
        <f>Tabela3[[#This Row],[REG DE INSTRUTORES2]]</f>
        <v>0</v>
      </c>
      <c r="R1079">
        <f>Tabela3[[#This Row],[REGISTRO DE INSTRUTORES NO SEI]]</f>
        <v>0</v>
      </c>
      <c r="S1079">
        <f>Tabela3[[#This Row],[2021]]</f>
        <v>0</v>
      </c>
      <c r="T1079">
        <f>Tabela3[[#This Row],[2022]]</f>
        <v>0</v>
      </c>
      <c r="U1079">
        <f>Tabela3[[#This Row],[2023]]</f>
        <v>0</v>
      </c>
      <c r="V1079">
        <f>Tabela3[[#This Row],[REGISTRO NO SEI/2024]]</f>
        <v>0</v>
      </c>
      <c r="W1079">
        <f>Tabela3[[#This Row],[2024]]</f>
        <v>33</v>
      </c>
      <c r="X1079">
        <f>Tabela3[[#This Row],[REGISTRO NO SEI/2025]]</f>
        <v>0</v>
      </c>
      <c r="Y1079">
        <f>Tabela3[[#This Row],[TOTAL CERTIFICADOS EMITIDOS/2025]]</f>
        <v>0</v>
      </c>
      <c r="Z1079">
        <f>Tabela3[[#This Row],[1º trim/2025]]</f>
        <v>0</v>
      </c>
      <c r="AA1079">
        <f>Tabela3[[#This Row],[2º trim/2025]]</f>
        <v>0</v>
      </c>
      <c r="AB1079">
        <f>Tabela3[[#This Row],[3º trim/2025]]</f>
        <v>0</v>
      </c>
      <c r="AC1079">
        <f>Tabela3[[#This Row],[4º trim/2025]]</f>
        <v>0</v>
      </c>
    </row>
    <row r="1080" spans="1:29" ht="45" x14ac:dyDescent="0.25">
      <c r="A1080" s="293">
        <f>Tabela3[[#This Row],[MODALIDADE]]</f>
        <v>0</v>
      </c>
      <c r="B1080" s="293">
        <f>Tabela3[[#This Row],[ID DA PLANILHA]]</f>
        <v>1080</v>
      </c>
      <c r="C1080" s="293">
        <f>Tabela3[[#This Row],[ANO]]</f>
        <v>2024</v>
      </c>
      <c r="D1080" s="293" t="str">
        <f>Tabela3[[#This Row],[SEI]]</f>
        <v>0087271-34.2024.8.16.6000</v>
      </c>
      <c r="E1080" s="294" t="str">
        <f>Tabela3[[#This Row],[NOME DO Curso]]</f>
        <v>Curso de Aperfeiçoamento para Magistradas e Magistrados sobre a Moderna Teoria do Conflito, Jurisdição, Gerenciamento do Processo e Consensualidade.</v>
      </c>
      <c r="F1080" s="294">
        <f>Tabela3[[#This Row],[NENHUMA CLASSIFICAÇÃO COPILOT]]</f>
        <v>0</v>
      </c>
      <c r="G1080" t="str">
        <f>Tabela3[[#This Row],[Capacitação em Direitos Humanos, Gênero, Raça e Etnia; e em Depoimento Especial" - 0148945-13.2024.8.16.6000]]</f>
        <v>cursos de formação inicial e de formação continuada para capacitação magistrados(as) ativos(as), de primeiro e segundo graus de jurisdição</v>
      </c>
      <c r="H1080">
        <f>Tabela3[[#This Row],[Justiça Restaurativa - 0148919-15.2024.8.16.6000]]</f>
        <v>0</v>
      </c>
      <c r="I1080">
        <f>Tabela3[[#This Row],[Capacitação de Facilitadores 0148959-94.2024.8.16.6000]]</f>
        <v>0</v>
      </c>
      <c r="J1080">
        <f>Tabela3[[#This Row],[Acessibilidade e Inclusão - 0148938-21.2024.8.16.6000]]</f>
        <v>0</v>
      </c>
      <c r="K1080">
        <f>Tabela3[[#This Row],[Política de Prevenção e Enfrentamento do Assédio Moral, do Assédio Sexual e da Discriminação.0148908-83.2024.8.16.6000]]</f>
        <v>0</v>
      </c>
      <c r="L1080">
        <f>Tabela3[[#This Row],[SOCIOAMBIENTAL]]</f>
        <v>0</v>
      </c>
      <c r="M1080">
        <f>Tabela3[[#This Row],[SUSTENTABILIDADE
https://portal.tjpr.jus.br/portletforms/frm.do?idFormulario=7430
0017859-16.2024.8.16.6000]]</f>
        <v>0</v>
      </c>
      <c r="N1080" t="str">
        <f>Tabela3[[#This Row],[CURSO PARA MAGISTRADOS]]</f>
        <v>SIM</v>
      </c>
      <c r="O1080">
        <f>Tabela3[[#This Row],[LIVRO DE REGISTRO]]</f>
        <v>0</v>
      </c>
      <c r="P1080">
        <f>Tabela3[[#This Row],[DATA DO ULTIMO REGISTRO]]</f>
        <v>45569</v>
      </c>
      <c r="Q1080">
        <f>Tabela3[[#This Row],[REG DE INSTRUTORES2]]</f>
        <v>0</v>
      </c>
      <c r="R1080">
        <f>Tabela3[[#This Row],[REGISTRO DE INSTRUTORES NO SEI]]</f>
        <v>0</v>
      </c>
      <c r="S1080">
        <f>Tabela3[[#This Row],[2021]]</f>
        <v>0</v>
      </c>
      <c r="T1080">
        <f>Tabela3[[#This Row],[2022]]</f>
        <v>0</v>
      </c>
      <c r="U1080">
        <f>Tabela3[[#This Row],[2023]]</f>
        <v>0</v>
      </c>
      <c r="V1080">
        <f>Tabela3[[#This Row],[REGISTRO NO SEI/2024]]</f>
        <v>0</v>
      </c>
      <c r="W1080">
        <f>Tabela3[[#This Row],[2024]]</f>
        <v>0</v>
      </c>
      <c r="X1080">
        <f>Tabela3[[#This Row],[REGISTRO NO SEI/2025]]</f>
        <v>0</v>
      </c>
      <c r="Y1080">
        <f>Tabela3[[#This Row],[TOTAL CERTIFICADOS EMITIDOS/2025]]</f>
        <v>0</v>
      </c>
      <c r="Z1080">
        <f>Tabela3[[#This Row],[1º trim/2025]]</f>
        <v>0</v>
      </c>
      <c r="AA1080">
        <f>Tabela3[[#This Row],[2º trim/2025]]</f>
        <v>0</v>
      </c>
      <c r="AB1080">
        <f>Tabela3[[#This Row],[3º trim/2025]]</f>
        <v>0</v>
      </c>
      <c r="AC1080">
        <f>Tabela3[[#This Row],[4º trim/2025]]</f>
        <v>0</v>
      </c>
    </row>
    <row r="1081" spans="1:29" x14ac:dyDescent="0.25">
      <c r="A1081" s="293">
        <f>Tabela3[[#This Row],[MODALIDADE]]</f>
        <v>0</v>
      </c>
      <c r="B1081" s="293">
        <f>Tabela3[[#This Row],[ID DA PLANILHA]]</f>
        <v>1081</v>
      </c>
      <c r="C1081" s="293">
        <f>Tabela3[[#This Row],[ANO]]</f>
        <v>2024</v>
      </c>
      <c r="D1081" s="293" t="str">
        <f>Tabela3[[#This Row],[SEI]]</f>
        <v>0089048-54.2024.8.16.6000</v>
      </c>
      <c r="E1081" s="294" t="str">
        <f>Tabela3[[#This Row],[NOME DO Curso]]</f>
        <v>Divulgação da nova identidade institucional do Tribunal de Justiça do Paraná</v>
      </c>
      <c r="F1081" s="294">
        <f>Tabela3[[#This Row],[NENHUMA CLASSIFICAÇÃO COPILOT]]</f>
        <v>0</v>
      </c>
      <c r="G1081">
        <f>Tabela3[[#This Row],[Capacitação em Direitos Humanos, Gênero, Raça e Etnia; e em Depoimento Especial" - 0148945-13.2024.8.16.6000]]</f>
        <v>0</v>
      </c>
      <c r="H1081">
        <f>Tabela3[[#This Row],[Justiça Restaurativa - 0148919-15.2024.8.16.6000]]</f>
        <v>0</v>
      </c>
      <c r="I1081">
        <f>Tabela3[[#This Row],[Capacitação de Facilitadores 0148959-94.2024.8.16.6000]]</f>
        <v>0</v>
      </c>
      <c r="J1081">
        <f>Tabela3[[#This Row],[Acessibilidade e Inclusão - 0148938-21.2024.8.16.6000]]</f>
        <v>0</v>
      </c>
      <c r="K1081">
        <f>Tabela3[[#This Row],[Política de Prevenção e Enfrentamento do Assédio Moral, do Assédio Sexual e da Discriminação.0148908-83.2024.8.16.6000]]</f>
        <v>0</v>
      </c>
      <c r="L1081">
        <f>Tabela3[[#This Row],[SOCIOAMBIENTAL]]</f>
        <v>0</v>
      </c>
      <c r="M1081">
        <f>Tabela3[[#This Row],[SUSTENTABILIDADE
https://portal.tjpr.jus.br/portletforms/frm.do?idFormulario=7430
0017859-16.2024.8.16.6000]]</f>
        <v>0</v>
      </c>
      <c r="N1081">
        <f>Tabela3[[#This Row],[CURSO PARA MAGISTRADOS]]</f>
        <v>0</v>
      </c>
      <c r="O1081">
        <f>Tabela3[[#This Row],[LIVRO DE REGISTRO]]</f>
        <v>0</v>
      </c>
      <c r="P1081">
        <f>Tabela3[[#This Row],[DATA DO ULTIMO REGISTRO]]</f>
        <v>0</v>
      </c>
      <c r="Q1081">
        <f>Tabela3[[#This Row],[REG DE INSTRUTORES2]]</f>
        <v>0</v>
      </c>
      <c r="R1081">
        <f>Tabela3[[#This Row],[REGISTRO DE INSTRUTORES NO SEI]]</f>
        <v>0</v>
      </c>
      <c r="S1081">
        <f>Tabela3[[#This Row],[2021]]</f>
        <v>0</v>
      </c>
      <c r="T1081">
        <f>Tabela3[[#This Row],[2022]]</f>
        <v>0</v>
      </c>
      <c r="U1081">
        <f>Tabela3[[#This Row],[2023]]</f>
        <v>0</v>
      </c>
      <c r="V1081">
        <f>Tabela3[[#This Row],[REGISTRO NO SEI/2024]]</f>
        <v>0</v>
      </c>
      <c r="W1081">
        <f>Tabela3[[#This Row],[2024]]</f>
        <v>0</v>
      </c>
      <c r="X1081">
        <f>Tabela3[[#This Row],[REGISTRO NO SEI/2025]]</f>
        <v>0</v>
      </c>
      <c r="Y1081">
        <f>Tabela3[[#This Row],[TOTAL CERTIFICADOS EMITIDOS/2025]]</f>
        <v>0</v>
      </c>
      <c r="Z1081">
        <f>Tabela3[[#This Row],[1º trim/2025]]</f>
        <v>0</v>
      </c>
      <c r="AA1081">
        <f>Tabela3[[#This Row],[2º trim/2025]]</f>
        <v>0</v>
      </c>
      <c r="AB1081">
        <f>Tabela3[[#This Row],[3º trim/2025]]</f>
        <v>0</v>
      </c>
      <c r="AC1081">
        <f>Tabela3[[#This Row],[4º trim/2025]]</f>
        <v>0</v>
      </c>
    </row>
    <row r="1082" spans="1:29" x14ac:dyDescent="0.25">
      <c r="A1082" s="293" t="str">
        <f>Tabela3[[#This Row],[MODALIDADE]]</f>
        <v>autoinstrucional</v>
      </c>
      <c r="B1082" s="293">
        <f>Tabela3[[#This Row],[ID DA PLANILHA]]</f>
        <v>1082</v>
      </c>
      <c r="C1082" s="293">
        <f>Tabela3[[#This Row],[ANO]]</f>
        <v>2024</v>
      </c>
      <c r="D1082" s="293" t="str">
        <f>Tabela3[[#This Row],[SEI]]</f>
        <v>0089071-34.2023.8.16.6000</v>
      </c>
      <c r="E1082" s="294" t="str">
        <f>Tabela3[[#This Row],[NOME DO Curso]]</f>
        <v>Sistema Distribuidor do Paraná (SDP).</v>
      </c>
      <c r="F1082" s="294" t="str">
        <f>Tabela3[[#This Row],[NENHUMA CLASSIFICAÇÃO COPILOT]]</f>
        <v>COPILOT</v>
      </c>
      <c r="G1082">
        <f>Tabela3[[#This Row],[Capacitação em Direitos Humanos, Gênero, Raça e Etnia; e em Depoimento Especial" - 0148945-13.2024.8.16.6000]]</f>
        <v>0</v>
      </c>
      <c r="H1082">
        <f>Tabela3[[#This Row],[Justiça Restaurativa - 0148919-15.2024.8.16.6000]]</f>
        <v>0</v>
      </c>
      <c r="I1082">
        <f>Tabela3[[#This Row],[Capacitação de Facilitadores 0148959-94.2024.8.16.6000]]</f>
        <v>0</v>
      </c>
      <c r="J1082">
        <f>Tabela3[[#This Row],[Acessibilidade e Inclusão - 0148938-21.2024.8.16.6000]]</f>
        <v>0</v>
      </c>
      <c r="K1082">
        <f>Tabela3[[#This Row],[Política de Prevenção e Enfrentamento do Assédio Moral, do Assédio Sexual e da Discriminação.0148908-83.2024.8.16.6000]]</f>
        <v>0</v>
      </c>
      <c r="L1082">
        <f>Tabela3[[#This Row],[SOCIOAMBIENTAL]]</f>
        <v>0</v>
      </c>
      <c r="M1082">
        <f>Tabela3[[#This Row],[SUSTENTABILIDADE
https://portal.tjpr.jus.br/portletforms/frm.do?idFormulario=7430
0017859-16.2024.8.16.6000]]</f>
        <v>0</v>
      </c>
      <c r="N1082">
        <f>Tabela3[[#This Row],[CURSO PARA MAGISTRADOS]]</f>
        <v>0</v>
      </c>
      <c r="O1082" t="str">
        <f>Tabela3[[#This Row],[LIVRO DE REGISTRO]]</f>
        <v>1 - LISTA GERAL_2020 A ...</v>
      </c>
      <c r="P1082">
        <f>Tabela3[[#This Row],[DATA DO ULTIMO REGISTRO]]</f>
        <v>45741</v>
      </c>
      <c r="Q1082">
        <f>Tabela3[[#This Row],[REG DE INSTRUTORES2]]</f>
        <v>0</v>
      </c>
      <c r="R1082">
        <f>Tabela3[[#This Row],[REGISTRO DE INSTRUTORES NO SEI]]</f>
        <v>0</v>
      </c>
      <c r="S1082">
        <f>Tabela3[[#This Row],[2021]]</f>
        <v>0</v>
      </c>
      <c r="T1082">
        <f>Tabela3[[#This Row],[2022]]</f>
        <v>0</v>
      </c>
      <c r="U1082">
        <f>Tabela3[[#This Row],[2023]]</f>
        <v>0</v>
      </c>
      <c r="V1082" t="str">
        <f>Tabela3[[#This Row],[REGISTRO NO SEI/2024]]</f>
        <v>Livro Registro_2024 (11345738)</v>
      </c>
      <c r="W1082">
        <f>Tabela3[[#This Row],[2024]]</f>
        <v>11</v>
      </c>
      <c r="X1082">
        <f>Tabela3[[#This Row],[REGISTRO NO SEI/2025]]</f>
        <v>0</v>
      </c>
      <c r="Y1082">
        <f>Tabela3[[#This Row],[TOTAL CERTIFICADOS EMITIDOS/2025]]</f>
        <v>15</v>
      </c>
      <c r="Z1082">
        <f>Tabela3[[#This Row],[1º trim/2025]]</f>
        <v>15</v>
      </c>
      <c r="AA1082">
        <f>Tabela3[[#This Row],[2º trim/2025]]</f>
        <v>0</v>
      </c>
      <c r="AB1082">
        <f>Tabela3[[#This Row],[3º trim/2025]]</f>
        <v>0</v>
      </c>
      <c r="AC1082">
        <f>Tabela3[[#This Row],[4º trim/2025]]</f>
        <v>0</v>
      </c>
    </row>
    <row r="1083" spans="1:29" x14ac:dyDescent="0.25">
      <c r="A1083" s="293">
        <f>Tabela3[[#This Row],[MODALIDADE]]</f>
        <v>0</v>
      </c>
      <c r="B1083" s="293">
        <f>Tabela3[[#This Row],[ID DA PLANILHA]]</f>
        <v>1083</v>
      </c>
      <c r="C1083" s="293">
        <f>Tabela3[[#This Row],[ANO]]</f>
        <v>2024</v>
      </c>
      <c r="D1083" s="293" t="str">
        <f>Tabela3[[#This Row],[SEI]]</f>
        <v>0092149-02.2024.8.16.6000</v>
      </c>
      <c r="E1083" s="294" t="str">
        <f>Tabela3[[#This Row],[NOME DO Curso]]</f>
        <v>Workshop em Celebração a Vida e Obra de Rui Barbosa</v>
      </c>
      <c r="F1083" s="294">
        <f>Tabela3[[#This Row],[NENHUMA CLASSIFICAÇÃO COPILOT]]</f>
        <v>0</v>
      </c>
      <c r="G1083">
        <f>Tabela3[[#This Row],[Capacitação em Direitos Humanos, Gênero, Raça e Etnia; e em Depoimento Especial" - 0148945-13.2024.8.16.6000]]</f>
        <v>0</v>
      </c>
      <c r="H1083">
        <f>Tabela3[[#This Row],[Justiça Restaurativa - 0148919-15.2024.8.16.6000]]</f>
        <v>0</v>
      </c>
      <c r="I1083">
        <f>Tabela3[[#This Row],[Capacitação de Facilitadores 0148959-94.2024.8.16.6000]]</f>
        <v>0</v>
      </c>
      <c r="J1083">
        <f>Tabela3[[#This Row],[Acessibilidade e Inclusão - 0148938-21.2024.8.16.6000]]</f>
        <v>0</v>
      </c>
      <c r="K1083">
        <f>Tabela3[[#This Row],[Política de Prevenção e Enfrentamento do Assédio Moral, do Assédio Sexual e da Discriminação.0148908-83.2024.8.16.6000]]</f>
        <v>0</v>
      </c>
      <c r="L1083">
        <f>Tabela3[[#This Row],[SOCIOAMBIENTAL]]</f>
        <v>0</v>
      </c>
      <c r="M1083">
        <f>Tabela3[[#This Row],[SUSTENTABILIDADE
https://portal.tjpr.jus.br/portletforms/frm.do?idFormulario=7430
0017859-16.2024.8.16.6000]]</f>
        <v>0</v>
      </c>
      <c r="N1083">
        <f>Tabela3[[#This Row],[CURSO PARA MAGISTRADOS]]</f>
        <v>0</v>
      </c>
      <c r="O1083">
        <f>Tabela3[[#This Row],[LIVRO DE REGISTRO]]</f>
        <v>0</v>
      </c>
      <c r="P1083">
        <f>Tabela3[[#This Row],[DATA DO ULTIMO REGISTRO]]</f>
        <v>45516</v>
      </c>
      <c r="Q1083">
        <f>Tabela3[[#This Row],[REG DE INSTRUTORES2]]</f>
        <v>0</v>
      </c>
      <c r="R1083">
        <f>Tabela3[[#This Row],[REGISTRO DE INSTRUTORES NO SEI]]</f>
        <v>0</v>
      </c>
      <c r="S1083">
        <f>Tabela3[[#This Row],[2021]]</f>
        <v>0</v>
      </c>
      <c r="T1083">
        <f>Tabela3[[#This Row],[2022]]</f>
        <v>0</v>
      </c>
      <c r="U1083">
        <f>Tabela3[[#This Row],[2023]]</f>
        <v>0</v>
      </c>
      <c r="V1083">
        <f>Tabela3[[#This Row],[REGISTRO NO SEI/2024]]</f>
        <v>0</v>
      </c>
      <c r="W1083">
        <f>Tabela3[[#This Row],[2024]]</f>
        <v>0</v>
      </c>
      <c r="X1083">
        <f>Tabela3[[#This Row],[REGISTRO NO SEI/2025]]</f>
        <v>0</v>
      </c>
      <c r="Y1083">
        <f>Tabela3[[#This Row],[TOTAL CERTIFICADOS EMITIDOS/2025]]</f>
        <v>0</v>
      </c>
      <c r="Z1083">
        <f>Tabela3[[#This Row],[1º trim/2025]]</f>
        <v>0</v>
      </c>
      <c r="AA1083">
        <f>Tabela3[[#This Row],[2º trim/2025]]</f>
        <v>0</v>
      </c>
      <c r="AB1083">
        <f>Tabela3[[#This Row],[3º trim/2025]]</f>
        <v>0</v>
      </c>
      <c r="AC1083">
        <f>Tabela3[[#This Row],[4º trim/2025]]</f>
        <v>0</v>
      </c>
    </row>
    <row r="1084" spans="1:29" ht="45" x14ac:dyDescent="0.25">
      <c r="A1084" s="293" t="str">
        <f>Tabela3[[#This Row],[MODALIDADE]]</f>
        <v>Evento</v>
      </c>
      <c r="B1084" s="293">
        <f>Tabela3[[#This Row],[ID DA PLANILHA]]</f>
        <v>1084</v>
      </c>
      <c r="C1084" s="293">
        <f>Tabela3[[#This Row],[ANO]]</f>
        <v>2024</v>
      </c>
      <c r="D1084" s="293" t="str">
        <f>Tabela3[[#This Row],[SEI]]</f>
        <v>0092272-97.2024.8.16.6000</v>
      </c>
      <c r="E1084" s="294" t="str">
        <f>Tabela3[[#This Row],[NOME DO Curso]]</f>
        <v>I Encontro de Instituições Facilitadoras de Grupos Reflexivos e Responsabilizantes para Autores de Violência Doméstica e Familiar da Cidade de Curitiba</v>
      </c>
      <c r="F1084" s="294">
        <f>Tabela3[[#This Row],[NENHUMA CLASSIFICAÇÃO COPILOT]]</f>
        <v>0</v>
      </c>
      <c r="G1084">
        <f>Tabela3[[#This Row],[Capacitação em Direitos Humanos, Gênero, Raça e Etnia; e em Depoimento Especial" - 0148945-13.2024.8.16.6000]]</f>
        <v>0</v>
      </c>
      <c r="H1084">
        <f>Tabela3[[#This Row],[Justiça Restaurativa - 0148919-15.2024.8.16.6000]]</f>
        <v>0</v>
      </c>
      <c r="I1084" t="str">
        <f>Tabela3[[#This Row],[Capacitação de Facilitadores 0148959-94.2024.8.16.6000]]</f>
        <v>Reflexão e sensibilização de autores de violência doméstica e familiar</v>
      </c>
      <c r="J1084">
        <f>Tabela3[[#This Row],[Acessibilidade e Inclusão - 0148938-21.2024.8.16.6000]]</f>
        <v>0</v>
      </c>
      <c r="K1084">
        <f>Tabela3[[#This Row],[Política de Prevenção e Enfrentamento do Assédio Moral, do Assédio Sexual e da Discriminação.0148908-83.2024.8.16.6000]]</f>
        <v>0</v>
      </c>
      <c r="L1084">
        <f>Tabela3[[#This Row],[SOCIOAMBIENTAL]]</f>
        <v>0</v>
      </c>
      <c r="M1084">
        <f>Tabela3[[#This Row],[SUSTENTABILIDADE
https://portal.tjpr.jus.br/portletforms/frm.do?idFormulario=7430
0017859-16.2024.8.16.6000]]</f>
        <v>0</v>
      </c>
      <c r="N1084">
        <f>Tabela3[[#This Row],[CURSO PARA MAGISTRADOS]]</f>
        <v>0</v>
      </c>
      <c r="O1084">
        <f>Tabela3[[#This Row],[LIVRO DE REGISTRO]]</f>
        <v>0</v>
      </c>
      <c r="P1084">
        <f>Tabela3[[#This Row],[DATA DO ULTIMO REGISTRO]]</f>
        <v>45546</v>
      </c>
      <c r="Q1084">
        <f>Tabela3[[#This Row],[REG DE INSTRUTORES2]]</f>
        <v>0</v>
      </c>
      <c r="R1084">
        <f>Tabela3[[#This Row],[REGISTRO DE INSTRUTORES NO SEI]]</f>
        <v>0</v>
      </c>
      <c r="S1084">
        <f>Tabela3[[#This Row],[2021]]</f>
        <v>0</v>
      </c>
      <c r="T1084">
        <f>Tabela3[[#This Row],[2022]]</f>
        <v>0</v>
      </c>
      <c r="U1084">
        <f>Tabela3[[#This Row],[2023]]</f>
        <v>0</v>
      </c>
      <c r="V1084">
        <f>Tabela3[[#This Row],[REGISTRO NO SEI/2024]]</f>
        <v>0</v>
      </c>
      <c r="W1084">
        <f>Tabela3[[#This Row],[2024]]</f>
        <v>0</v>
      </c>
      <c r="X1084">
        <f>Tabela3[[#This Row],[REGISTRO NO SEI/2025]]</f>
        <v>0</v>
      </c>
      <c r="Y1084">
        <f>Tabela3[[#This Row],[TOTAL CERTIFICADOS EMITIDOS/2025]]</f>
        <v>0</v>
      </c>
      <c r="Z1084">
        <f>Tabela3[[#This Row],[1º trim/2025]]</f>
        <v>0</v>
      </c>
      <c r="AA1084">
        <f>Tabela3[[#This Row],[2º trim/2025]]</f>
        <v>0</v>
      </c>
      <c r="AB1084">
        <f>Tabela3[[#This Row],[3º trim/2025]]</f>
        <v>0</v>
      </c>
      <c r="AC1084">
        <f>Tabela3[[#This Row],[4º trim/2025]]</f>
        <v>0</v>
      </c>
    </row>
    <row r="1085" spans="1:29" x14ac:dyDescent="0.25">
      <c r="A1085" s="293">
        <f>Tabela3[[#This Row],[MODALIDADE]]</f>
        <v>0</v>
      </c>
      <c r="B1085" s="293">
        <f>Tabela3[[#This Row],[ID DA PLANILHA]]</f>
        <v>1085</v>
      </c>
      <c r="C1085" s="293">
        <f>Tabela3[[#This Row],[ANO]]</f>
        <v>2024</v>
      </c>
      <c r="D1085" s="293" t="str">
        <f>Tabela3[[#This Row],[SEI]]</f>
        <v>0092665-56.2023.8.16.6000</v>
      </c>
      <c r="E1085" s="294" t="str">
        <f>Tabela3[[#This Row],[NOME DO Curso]]</f>
        <v>Depoimento Especial – 7ª Edição</v>
      </c>
      <c r="F1085" s="294">
        <f>Tabela3[[#This Row],[NENHUMA CLASSIFICAÇÃO COPILOT]]</f>
        <v>0</v>
      </c>
      <c r="G1085" t="str">
        <f>Tabela3[[#This Row],[Capacitação em Direitos Humanos, Gênero, Raça e Etnia; e em Depoimento Especial" - 0148945-13.2024.8.16.6000]]</f>
        <v>Depoimento especial</v>
      </c>
      <c r="H1085">
        <f>Tabela3[[#This Row],[Justiça Restaurativa - 0148919-15.2024.8.16.6000]]</f>
        <v>0</v>
      </c>
      <c r="I1085">
        <f>Tabela3[[#This Row],[Capacitação de Facilitadores 0148959-94.2024.8.16.6000]]</f>
        <v>0</v>
      </c>
      <c r="J1085">
        <f>Tabela3[[#This Row],[Acessibilidade e Inclusão - 0148938-21.2024.8.16.6000]]</f>
        <v>0</v>
      </c>
      <c r="K1085">
        <f>Tabela3[[#This Row],[Política de Prevenção e Enfrentamento do Assédio Moral, do Assédio Sexual e da Discriminação.0148908-83.2024.8.16.6000]]</f>
        <v>0</v>
      </c>
      <c r="L1085">
        <f>Tabela3[[#This Row],[SOCIOAMBIENTAL]]</f>
        <v>0</v>
      </c>
      <c r="M1085">
        <f>Tabela3[[#This Row],[SUSTENTABILIDADE
https://portal.tjpr.jus.br/portletforms/frm.do?idFormulario=7430
0017859-16.2024.8.16.6000]]</f>
        <v>0</v>
      </c>
      <c r="N1085">
        <f>Tabela3[[#This Row],[CURSO PARA MAGISTRADOS]]</f>
        <v>0</v>
      </c>
      <c r="O1085" t="str">
        <f>Tabela3[[#This Row],[LIVRO DE REGISTRO]]</f>
        <v>1 - LISTA GERAL_2020 A ...</v>
      </c>
      <c r="P1085">
        <f>Tabela3[[#This Row],[DATA DO ULTIMO REGISTRO]]</f>
        <v>45741</v>
      </c>
      <c r="Q1085">
        <f>Tabela3[[#This Row],[REG DE INSTRUTORES2]]</f>
        <v>0</v>
      </c>
      <c r="R1085">
        <f>Tabela3[[#This Row],[REGISTRO DE INSTRUTORES NO SEI]]</f>
        <v>0</v>
      </c>
      <c r="S1085">
        <f>Tabela3[[#This Row],[2021]]</f>
        <v>0</v>
      </c>
      <c r="T1085">
        <f>Tabela3[[#This Row],[2022]]</f>
        <v>0</v>
      </c>
      <c r="U1085" t="e">
        <f>Tabela3[[#This Row],[2023]]</f>
        <v>#VALUE!</v>
      </c>
      <c r="V1085" t="str">
        <f>Tabela3[[#This Row],[REGISTRO NO SEI/2024]]</f>
        <v>Livro Registro (11344769)</v>
      </c>
      <c r="W1085">
        <f>Tabela3[[#This Row],[2024]]</f>
        <v>106</v>
      </c>
      <c r="X1085">
        <f>Tabela3[[#This Row],[REGISTRO NO SEI/2025]]</f>
        <v>0</v>
      </c>
      <c r="Y1085">
        <f>Tabela3[[#This Row],[TOTAL CERTIFICADOS EMITIDOS/2025]]</f>
        <v>13</v>
      </c>
      <c r="Z1085">
        <f>Tabela3[[#This Row],[1º trim/2025]]</f>
        <v>13</v>
      </c>
      <c r="AA1085">
        <f>Tabela3[[#This Row],[2º trim/2025]]</f>
        <v>0</v>
      </c>
      <c r="AB1085">
        <f>Tabela3[[#This Row],[3º trim/2025]]</f>
        <v>0</v>
      </c>
      <c r="AC1085">
        <f>Tabela3[[#This Row],[4º trim/2025]]</f>
        <v>0</v>
      </c>
    </row>
    <row r="1086" spans="1:29" x14ac:dyDescent="0.25">
      <c r="A1086" s="293">
        <f>Tabela3[[#This Row],[MODALIDADE]]</f>
        <v>0</v>
      </c>
      <c r="B1086" s="293">
        <f>Tabela3[[#This Row],[ID DA PLANILHA]]</f>
        <v>1086</v>
      </c>
      <c r="C1086" s="293">
        <f>Tabela3[[#This Row],[ANO]]</f>
        <v>2024</v>
      </c>
      <c r="D1086" s="293" t="str">
        <f>Tabela3[[#This Row],[SEI]]</f>
        <v>0092822-92.2024.8.16.6000</v>
      </c>
      <c r="E1086" s="294" t="str">
        <f>Tabela3[[#This Row],[NOME DO Curso]]</f>
        <v>A importância da Postura na Qualidade de Vida</v>
      </c>
      <c r="F1086" s="294">
        <f>Tabela3[[#This Row],[NENHUMA CLASSIFICAÇÃO COPILOT]]</f>
        <v>0</v>
      </c>
      <c r="G1086">
        <f>Tabela3[[#This Row],[Capacitação em Direitos Humanos, Gênero, Raça e Etnia; e em Depoimento Especial" - 0148945-13.2024.8.16.6000]]</f>
        <v>0</v>
      </c>
      <c r="H1086">
        <f>Tabela3[[#This Row],[Justiça Restaurativa - 0148919-15.2024.8.16.6000]]</f>
        <v>0</v>
      </c>
      <c r="I1086">
        <f>Tabela3[[#This Row],[Capacitação de Facilitadores 0148959-94.2024.8.16.6000]]</f>
        <v>0</v>
      </c>
      <c r="J1086">
        <f>Tabela3[[#This Row],[Acessibilidade e Inclusão - 0148938-21.2024.8.16.6000]]</f>
        <v>0</v>
      </c>
      <c r="K1086">
        <f>Tabela3[[#This Row],[Política de Prevenção e Enfrentamento do Assédio Moral, do Assédio Sexual e da Discriminação.0148908-83.2024.8.16.6000]]</f>
        <v>0</v>
      </c>
      <c r="L1086">
        <f>Tabela3[[#This Row],[SOCIOAMBIENTAL]]</f>
        <v>0</v>
      </c>
      <c r="M1086">
        <f>Tabela3[[#This Row],[SUSTENTABILIDADE
https://portal.tjpr.jus.br/portletforms/frm.do?idFormulario=7430
0017859-16.2024.8.16.6000]]</f>
        <v>0</v>
      </c>
      <c r="N1086">
        <f>Tabela3[[#This Row],[CURSO PARA MAGISTRADOS]]</f>
        <v>0</v>
      </c>
      <c r="O1086">
        <f>Tabela3[[#This Row],[LIVRO DE REGISTRO]]</f>
        <v>0</v>
      </c>
      <c r="P1086">
        <f>Tabela3[[#This Row],[DATA DO ULTIMO REGISTRO]]</f>
        <v>45533</v>
      </c>
      <c r="Q1086">
        <f>Tabela3[[#This Row],[REG DE INSTRUTORES2]]</f>
        <v>0</v>
      </c>
      <c r="R1086">
        <f>Tabela3[[#This Row],[REGISTRO DE INSTRUTORES NO SEI]]</f>
        <v>0</v>
      </c>
      <c r="S1086">
        <f>Tabela3[[#This Row],[2021]]</f>
        <v>0</v>
      </c>
      <c r="T1086">
        <f>Tabela3[[#This Row],[2022]]</f>
        <v>0</v>
      </c>
      <c r="U1086">
        <f>Tabela3[[#This Row],[2023]]</f>
        <v>0</v>
      </c>
      <c r="V1086">
        <f>Tabela3[[#This Row],[REGISTRO NO SEI/2024]]</f>
        <v>0</v>
      </c>
      <c r="W1086">
        <f>Tabela3[[#This Row],[2024]]</f>
        <v>0</v>
      </c>
      <c r="X1086">
        <f>Tabela3[[#This Row],[REGISTRO NO SEI/2025]]</f>
        <v>0</v>
      </c>
      <c r="Y1086">
        <f>Tabela3[[#This Row],[TOTAL CERTIFICADOS EMITIDOS/2025]]</f>
        <v>0</v>
      </c>
      <c r="Z1086">
        <f>Tabela3[[#This Row],[1º trim/2025]]</f>
        <v>0</v>
      </c>
      <c r="AA1086">
        <f>Tabela3[[#This Row],[2º trim/2025]]</f>
        <v>0</v>
      </c>
      <c r="AB1086">
        <f>Tabela3[[#This Row],[3º trim/2025]]</f>
        <v>0</v>
      </c>
      <c r="AC1086">
        <f>Tabela3[[#This Row],[4º trim/2025]]</f>
        <v>0</v>
      </c>
    </row>
    <row r="1087" spans="1:29" ht="30" x14ac:dyDescent="0.25">
      <c r="A1087" s="293">
        <f>Tabela3[[#This Row],[MODALIDADE]]</f>
        <v>0</v>
      </c>
      <c r="B1087" s="293">
        <f>Tabela3[[#This Row],[ID DA PLANILHA]]</f>
        <v>1087</v>
      </c>
      <c r="C1087" s="293">
        <f>Tabela3[[#This Row],[ANO]]</f>
        <v>0</v>
      </c>
      <c r="D1087" s="293" t="str">
        <f>Tabela3[[#This Row],[SEI]]</f>
        <v>0092909-48.2024.8.16.6000</v>
      </c>
      <c r="E1087" s="294" t="str">
        <f>Tabela3[[#This Row],[NOME DO Curso]]</f>
        <v>Curso de Aperfeiçoamento para Magistrados e Magistradas Diálogos sobre a Rotina Administrativa do Gabinete do Segundo Grau de Jurisdição</v>
      </c>
      <c r="F1087" s="294">
        <f>Tabela3[[#This Row],[NENHUMA CLASSIFICAÇÃO COPILOT]]</f>
        <v>0</v>
      </c>
      <c r="G1087" t="str">
        <f>Tabela3[[#This Row],[Capacitação em Direitos Humanos, Gênero, Raça e Etnia; e em Depoimento Especial" - 0148945-13.2024.8.16.6000]]</f>
        <v>cursos de formação inicial e de formação continuada para capacitação magistrados(as) ativos(as), de primeiro e segundo graus de jurisdição</v>
      </c>
      <c r="H1087">
        <f>Tabela3[[#This Row],[Justiça Restaurativa - 0148919-15.2024.8.16.6000]]</f>
        <v>0</v>
      </c>
      <c r="I1087">
        <f>Tabela3[[#This Row],[Capacitação de Facilitadores 0148959-94.2024.8.16.6000]]</f>
        <v>0</v>
      </c>
      <c r="J1087">
        <f>Tabela3[[#This Row],[Acessibilidade e Inclusão - 0148938-21.2024.8.16.6000]]</f>
        <v>0</v>
      </c>
      <c r="K1087">
        <f>Tabela3[[#This Row],[Política de Prevenção e Enfrentamento do Assédio Moral, do Assédio Sexual e da Discriminação.0148908-83.2024.8.16.6000]]</f>
        <v>0</v>
      </c>
      <c r="L1087">
        <f>Tabela3[[#This Row],[SOCIOAMBIENTAL]]</f>
        <v>0</v>
      </c>
      <c r="M1087">
        <f>Tabela3[[#This Row],[SUSTENTABILIDADE
https://portal.tjpr.jus.br/portletforms/frm.do?idFormulario=7430
0017859-16.2024.8.16.6000]]</f>
        <v>0</v>
      </c>
      <c r="N1087" t="str">
        <f>Tabela3[[#This Row],[CURSO PARA MAGISTRADOS]]</f>
        <v>SIM</v>
      </c>
      <c r="O1087">
        <f>Tabela3[[#This Row],[LIVRO DE REGISTRO]]</f>
        <v>0</v>
      </c>
      <c r="P1087">
        <f>Tabela3[[#This Row],[DATA DO ULTIMO REGISTRO]]</f>
        <v>0</v>
      </c>
      <c r="Q1087">
        <f>Tabela3[[#This Row],[REG DE INSTRUTORES2]]</f>
        <v>0</v>
      </c>
      <c r="R1087">
        <f>Tabela3[[#This Row],[REGISTRO DE INSTRUTORES NO SEI]]</f>
        <v>0</v>
      </c>
      <c r="S1087">
        <f>Tabela3[[#This Row],[2021]]</f>
        <v>0</v>
      </c>
      <c r="T1087">
        <f>Tabela3[[#This Row],[2022]]</f>
        <v>0</v>
      </c>
      <c r="U1087">
        <f>Tabela3[[#This Row],[2023]]</f>
        <v>0</v>
      </c>
      <c r="V1087">
        <f>Tabela3[[#This Row],[REGISTRO NO SEI/2024]]</f>
        <v>0</v>
      </c>
      <c r="W1087">
        <f>Tabela3[[#This Row],[2024]]</f>
        <v>0</v>
      </c>
      <c r="X1087">
        <f>Tabela3[[#This Row],[REGISTRO NO SEI/2025]]</f>
        <v>0</v>
      </c>
      <c r="Y1087">
        <f>Tabela3[[#This Row],[TOTAL CERTIFICADOS EMITIDOS/2025]]</f>
        <v>0</v>
      </c>
      <c r="Z1087">
        <f>Tabela3[[#This Row],[1º trim/2025]]</f>
        <v>0</v>
      </c>
      <c r="AA1087">
        <f>Tabela3[[#This Row],[2º trim/2025]]</f>
        <v>0</v>
      </c>
      <c r="AB1087">
        <f>Tabela3[[#This Row],[3º trim/2025]]</f>
        <v>0</v>
      </c>
      <c r="AC1087">
        <f>Tabela3[[#This Row],[4º trim/2025]]</f>
        <v>0</v>
      </c>
    </row>
    <row r="1088" spans="1:29" x14ac:dyDescent="0.25">
      <c r="A1088" s="293">
        <f>Tabela3[[#This Row],[MODALIDADE]]</f>
        <v>0</v>
      </c>
      <c r="B1088" s="293">
        <f>Tabela3[[#This Row],[ID DA PLANILHA]]</f>
        <v>1088</v>
      </c>
      <c r="C1088" s="293">
        <f>Tabela3[[#This Row],[ANO]]</f>
        <v>2024</v>
      </c>
      <c r="D1088" s="293" t="str">
        <f>Tabela3[[#This Row],[SEI]]</f>
        <v>0092962-29.2024.8.16.6000</v>
      </c>
      <c r="E1088" s="294" t="str">
        <f>Tabela3[[#This Row],[NOME DO Curso]]</f>
        <v>15ª Edição do Encontro de Preparação Online para Pretendentes à Adoção</v>
      </c>
      <c r="F1088" s="294">
        <f>Tabela3[[#This Row],[NENHUMA CLASSIFICAÇÃO COPILOT]]</f>
        <v>0</v>
      </c>
      <c r="G1088">
        <f>Tabela3[[#This Row],[Capacitação em Direitos Humanos, Gênero, Raça e Etnia; e em Depoimento Especial" - 0148945-13.2024.8.16.6000]]</f>
        <v>0</v>
      </c>
      <c r="H1088">
        <f>Tabela3[[#This Row],[Justiça Restaurativa - 0148919-15.2024.8.16.6000]]</f>
        <v>0</v>
      </c>
      <c r="I1088">
        <f>Tabela3[[#This Row],[Capacitação de Facilitadores 0148959-94.2024.8.16.6000]]</f>
        <v>0</v>
      </c>
      <c r="J1088">
        <f>Tabela3[[#This Row],[Acessibilidade e Inclusão - 0148938-21.2024.8.16.6000]]</f>
        <v>0</v>
      </c>
      <c r="K1088">
        <f>Tabela3[[#This Row],[Política de Prevenção e Enfrentamento do Assédio Moral, do Assédio Sexual e da Discriminação.0148908-83.2024.8.16.6000]]</f>
        <v>0</v>
      </c>
      <c r="L1088">
        <f>Tabela3[[#This Row],[SOCIOAMBIENTAL]]</f>
        <v>0</v>
      </c>
      <c r="M1088">
        <f>Tabela3[[#This Row],[SUSTENTABILIDADE
https://portal.tjpr.jus.br/portletforms/frm.do?idFormulario=7430
0017859-16.2024.8.16.6000]]</f>
        <v>0</v>
      </c>
      <c r="N1088">
        <f>Tabela3[[#This Row],[CURSO PARA MAGISTRADOS]]</f>
        <v>0</v>
      </c>
      <c r="O1088" t="str">
        <f>Tabela3[[#This Row],[LIVRO DE REGISTRO]]</f>
        <v>1 - LISTA GERAL_2020 A ...</v>
      </c>
      <c r="P1088">
        <f>Tabela3[[#This Row],[DATA DO ULTIMO REGISTRO]]</f>
        <v>45741</v>
      </c>
      <c r="Q1088">
        <f>Tabela3[[#This Row],[REG DE INSTRUTORES2]]</f>
        <v>0</v>
      </c>
      <c r="R1088">
        <f>Tabela3[[#This Row],[REGISTRO DE INSTRUTORES NO SEI]]</f>
        <v>0</v>
      </c>
      <c r="S1088">
        <f>Tabela3[[#This Row],[2021]]</f>
        <v>0</v>
      </c>
      <c r="T1088">
        <f>Tabela3[[#This Row],[2022]]</f>
        <v>0</v>
      </c>
      <c r="U1088">
        <f>Tabela3[[#This Row],[2023]]</f>
        <v>0</v>
      </c>
      <c r="V1088">
        <f>Tabela3[[#This Row],[REGISTRO NO SEI/2024]]</f>
        <v>0</v>
      </c>
      <c r="W1088">
        <f>Tabela3[[#This Row],[2024]]</f>
        <v>0</v>
      </c>
      <c r="X1088">
        <f>Tabela3[[#This Row],[REGISTRO NO SEI/2025]]</f>
        <v>0</v>
      </c>
      <c r="Y1088">
        <f>Tabela3[[#This Row],[TOTAL CERTIFICADOS EMITIDOS/2025]]</f>
        <v>2</v>
      </c>
      <c r="Z1088">
        <f>Tabela3[[#This Row],[1º trim/2025]]</f>
        <v>2</v>
      </c>
      <c r="AA1088">
        <f>Tabela3[[#This Row],[2º trim/2025]]</f>
        <v>0</v>
      </c>
      <c r="AB1088">
        <f>Tabela3[[#This Row],[3º trim/2025]]</f>
        <v>0</v>
      </c>
      <c r="AC1088">
        <f>Tabela3[[#This Row],[4º trim/2025]]</f>
        <v>0</v>
      </c>
    </row>
    <row r="1089" spans="1:29" x14ac:dyDescent="0.25">
      <c r="A1089" s="293">
        <f>Tabela3[[#This Row],[MODALIDADE]]</f>
        <v>0</v>
      </c>
      <c r="B1089" s="293">
        <f>Tabela3[[#This Row],[ID DA PLANILHA]]</f>
        <v>1089</v>
      </c>
      <c r="C1089" s="293">
        <f>Tabela3[[#This Row],[ANO]]</f>
        <v>2024</v>
      </c>
      <c r="D1089" s="293" t="str">
        <f>Tabela3[[#This Row],[SEI]]</f>
        <v>0093194-41.2024.8.16.6000</v>
      </c>
      <c r="E1089" s="294" t="str">
        <f>Tabela3[[#This Row],[NOME DO Curso]]</f>
        <v>Critérios de Operabilidade da Resolução nº 443/2024 – OE</v>
      </c>
      <c r="F1089" s="294">
        <f>Tabela3[[#This Row],[NENHUMA CLASSIFICAÇÃO COPILOT]]</f>
        <v>0</v>
      </c>
      <c r="G1089">
        <f>Tabela3[[#This Row],[Capacitação em Direitos Humanos, Gênero, Raça e Etnia; e em Depoimento Especial" - 0148945-13.2024.8.16.6000]]</f>
        <v>0</v>
      </c>
      <c r="H1089">
        <f>Tabela3[[#This Row],[Justiça Restaurativa - 0148919-15.2024.8.16.6000]]</f>
        <v>0</v>
      </c>
      <c r="I1089">
        <f>Tabela3[[#This Row],[Capacitação de Facilitadores 0148959-94.2024.8.16.6000]]</f>
        <v>0</v>
      </c>
      <c r="J1089">
        <f>Tabela3[[#This Row],[Acessibilidade e Inclusão - 0148938-21.2024.8.16.6000]]</f>
        <v>0</v>
      </c>
      <c r="K1089">
        <f>Tabela3[[#This Row],[Política de Prevenção e Enfrentamento do Assédio Moral, do Assédio Sexual e da Discriminação.0148908-83.2024.8.16.6000]]</f>
        <v>0</v>
      </c>
      <c r="L1089">
        <f>Tabela3[[#This Row],[SOCIOAMBIENTAL]]</f>
        <v>0</v>
      </c>
      <c r="M1089">
        <f>Tabela3[[#This Row],[SUSTENTABILIDADE
https://portal.tjpr.jus.br/portletforms/frm.do?idFormulario=7430
0017859-16.2024.8.16.6000]]</f>
        <v>0</v>
      </c>
      <c r="N1089">
        <f>Tabela3[[#This Row],[CURSO PARA MAGISTRADOS]]</f>
        <v>0</v>
      </c>
      <c r="O1089">
        <f>Tabela3[[#This Row],[LIVRO DE REGISTRO]]</f>
        <v>0</v>
      </c>
      <c r="P1089">
        <f>Tabela3[[#This Row],[DATA DO ULTIMO REGISTRO]]</f>
        <v>0</v>
      </c>
      <c r="Q1089">
        <f>Tabela3[[#This Row],[REG DE INSTRUTORES2]]</f>
        <v>0</v>
      </c>
      <c r="R1089">
        <f>Tabela3[[#This Row],[REGISTRO DE INSTRUTORES NO SEI]]</f>
        <v>0</v>
      </c>
      <c r="S1089">
        <f>Tabela3[[#This Row],[2021]]</f>
        <v>0</v>
      </c>
      <c r="T1089">
        <f>Tabela3[[#This Row],[2022]]</f>
        <v>0</v>
      </c>
      <c r="U1089">
        <f>Tabela3[[#This Row],[2023]]</f>
        <v>0</v>
      </c>
      <c r="V1089">
        <f>Tabela3[[#This Row],[REGISTRO NO SEI/2024]]</f>
        <v>0</v>
      </c>
      <c r="W1089">
        <f>Tabela3[[#This Row],[2024]]</f>
        <v>0</v>
      </c>
      <c r="X1089">
        <f>Tabela3[[#This Row],[REGISTRO NO SEI/2025]]</f>
        <v>0</v>
      </c>
      <c r="Y1089">
        <f>Tabela3[[#This Row],[TOTAL CERTIFICADOS EMITIDOS/2025]]</f>
        <v>0</v>
      </c>
      <c r="Z1089">
        <f>Tabela3[[#This Row],[1º trim/2025]]</f>
        <v>0</v>
      </c>
      <c r="AA1089">
        <f>Tabela3[[#This Row],[2º trim/2025]]</f>
        <v>0</v>
      </c>
      <c r="AB1089">
        <f>Tabela3[[#This Row],[3º trim/2025]]</f>
        <v>0</v>
      </c>
      <c r="AC1089">
        <f>Tabela3[[#This Row],[4º trim/2025]]</f>
        <v>0</v>
      </c>
    </row>
    <row r="1090" spans="1:29" x14ac:dyDescent="0.25">
      <c r="A1090" s="293">
        <f>Tabela3[[#This Row],[MODALIDADE]]</f>
        <v>0</v>
      </c>
      <c r="B1090" s="293">
        <f>Tabela3[[#This Row],[ID DA PLANILHA]]</f>
        <v>1090</v>
      </c>
      <c r="C1090" s="293">
        <f>Tabela3[[#This Row],[ANO]]</f>
        <v>2024</v>
      </c>
      <c r="D1090" s="293" t="str">
        <f>Tabela3[[#This Row],[SEI]]</f>
        <v>0093718-38.2024.8.16.6000</v>
      </c>
      <c r="E1090" s="294" t="str">
        <f>Tabela3[[#This Row],[NOME DO Curso]]</f>
        <v>II Jornada CEVID Orienta – Segurança Institucional</v>
      </c>
      <c r="F1090" s="294">
        <f>Tabela3[[#This Row],[NENHUMA CLASSIFICAÇÃO COPILOT]]</f>
        <v>0</v>
      </c>
      <c r="G1090" t="str">
        <f>Tabela3[[#This Row],[Capacitação em Direitos Humanos, Gênero, Raça e Etnia; e em Depoimento Especial" - 0148945-13.2024.8.16.6000]]</f>
        <v>sim</v>
      </c>
      <c r="H1090">
        <f>Tabela3[[#This Row],[Justiça Restaurativa - 0148919-15.2024.8.16.6000]]</f>
        <v>0</v>
      </c>
      <c r="I1090">
        <f>Tabela3[[#This Row],[Capacitação de Facilitadores 0148959-94.2024.8.16.6000]]</f>
        <v>0</v>
      </c>
      <c r="J1090">
        <f>Tabela3[[#This Row],[Acessibilidade e Inclusão - 0148938-21.2024.8.16.6000]]</f>
        <v>0</v>
      </c>
      <c r="K1090">
        <f>Tabela3[[#This Row],[Política de Prevenção e Enfrentamento do Assédio Moral, do Assédio Sexual e da Discriminação.0148908-83.2024.8.16.6000]]</f>
        <v>0</v>
      </c>
      <c r="L1090">
        <f>Tabela3[[#This Row],[SOCIOAMBIENTAL]]</f>
        <v>0</v>
      </c>
      <c r="M1090">
        <f>Tabela3[[#This Row],[SUSTENTABILIDADE
https://portal.tjpr.jus.br/portletforms/frm.do?idFormulario=7430
0017859-16.2024.8.16.6000]]</f>
        <v>0</v>
      </c>
      <c r="N1090">
        <f>Tabela3[[#This Row],[CURSO PARA MAGISTRADOS]]</f>
        <v>0</v>
      </c>
      <c r="O1090">
        <f>Tabela3[[#This Row],[LIVRO DE REGISTRO]]</f>
        <v>0</v>
      </c>
      <c r="P1090">
        <f>Tabela3[[#This Row],[DATA DO ULTIMO REGISTRO]]</f>
        <v>45545</v>
      </c>
      <c r="Q1090">
        <f>Tabela3[[#This Row],[REG DE INSTRUTORES2]]</f>
        <v>0</v>
      </c>
      <c r="R1090">
        <f>Tabela3[[#This Row],[REGISTRO DE INSTRUTORES NO SEI]]</f>
        <v>0</v>
      </c>
      <c r="S1090">
        <f>Tabela3[[#This Row],[2021]]</f>
        <v>0</v>
      </c>
      <c r="T1090">
        <f>Tabela3[[#This Row],[2022]]</f>
        <v>0</v>
      </c>
      <c r="U1090">
        <f>Tabela3[[#This Row],[2023]]</f>
        <v>0</v>
      </c>
      <c r="V1090">
        <f>Tabela3[[#This Row],[REGISTRO NO SEI/2024]]</f>
        <v>0</v>
      </c>
      <c r="W1090">
        <f>Tabela3[[#This Row],[2024]]</f>
        <v>0</v>
      </c>
      <c r="X1090">
        <f>Tabela3[[#This Row],[REGISTRO NO SEI/2025]]</f>
        <v>0</v>
      </c>
      <c r="Y1090">
        <f>Tabela3[[#This Row],[TOTAL CERTIFICADOS EMITIDOS/2025]]</f>
        <v>0</v>
      </c>
      <c r="Z1090">
        <f>Tabela3[[#This Row],[1º trim/2025]]</f>
        <v>0</v>
      </c>
      <c r="AA1090">
        <f>Tabela3[[#This Row],[2º trim/2025]]</f>
        <v>0</v>
      </c>
      <c r="AB1090">
        <f>Tabela3[[#This Row],[3º trim/2025]]</f>
        <v>0</v>
      </c>
      <c r="AC1090">
        <f>Tabela3[[#This Row],[4º trim/2025]]</f>
        <v>0</v>
      </c>
    </row>
    <row r="1091" spans="1:29" x14ac:dyDescent="0.25">
      <c r="A1091" s="293">
        <f>Tabela3[[#This Row],[MODALIDADE]]</f>
        <v>0</v>
      </c>
      <c r="B1091" s="293">
        <f>Tabela3[[#This Row],[ID DA PLANILHA]]</f>
        <v>1091</v>
      </c>
      <c r="C1091" s="293">
        <f>Tabela3[[#This Row],[ANO]]</f>
        <v>2024</v>
      </c>
      <c r="D1091" s="293" t="str">
        <f>Tabela3[[#This Row],[SEI]]</f>
        <v>0094449-34.2024.8.16.6000</v>
      </c>
      <c r="E1091" s="294" t="str">
        <f>Tabela3[[#This Row],[NOME DO Curso]]</f>
        <v>Semana da Saúde - Aula de Ginástica Laboral de 15 min</v>
      </c>
      <c r="F1091" s="294">
        <f>Tabela3[[#This Row],[NENHUMA CLASSIFICAÇÃO COPILOT]]</f>
        <v>0</v>
      </c>
      <c r="G1091">
        <f>Tabela3[[#This Row],[Capacitação em Direitos Humanos, Gênero, Raça e Etnia; e em Depoimento Especial" - 0148945-13.2024.8.16.6000]]</f>
        <v>0</v>
      </c>
      <c r="H1091">
        <f>Tabela3[[#This Row],[Justiça Restaurativa - 0148919-15.2024.8.16.6000]]</f>
        <v>0</v>
      </c>
      <c r="I1091">
        <f>Tabela3[[#This Row],[Capacitação de Facilitadores 0148959-94.2024.8.16.6000]]</f>
        <v>0</v>
      </c>
      <c r="J1091">
        <f>Tabela3[[#This Row],[Acessibilidade e Inclusão - 0148938-21.2024.8.16.6000]]</f>
        <v>0</v>
      </c>
      <c r="K1091">
        <f>Tabela3[[#This Row],[Política de Prevenção e Enfrentamento do Assédio Moral, do Assédio Sexual e da Discriminação.0148908-83.2024.8.16.6000]]</f>
        <v>0</v>
      </c>
      <c r="L1091">
        <f>Tabela3[[#This Row],[SOCIOAMBIENTAL]]</f>
        <v>0</v>
      </c>
      <c r="M1091">
        <f>Tabela3[[#This Row],[SUSTENTABILIDADE
https://portal.tjpr.jus.br/portletforms/frm.do?idFormulario=7430
0017859-16.2024.8.16.6000]]</f>
        <v>0</v>
      </c>
      <c r="N1091">
        <f>Tabela3[[#This Row],[CURSO PARA MAGISTRADOS]]</f>
        <v>0</v>
      </c>
      <c r="O1091">
        <f>Tabela3[[#This Row],[LIVRO DE REGISTRO]]</f>
        <v>0</v>
      </c>
      <c r="P1091">
        <f>Tabela3[[#This Row],[DATA DO ULTIMO REGISTRO]]</f>
        <v>0</v>
      </c>
      <c r="Q1091">
        <f>Tabela3[[#This Row],[REG DE INSTRUTORES2]]</f>
        <v>0</v>
      </c>
      <c r="R1091">
        <f>Tabela3[[#This Row],[REGISTRO DE INSTRUTORES NO SEI]]</f>
        <v>0</v>
      </c>
      <c r="S1091">
        <f>Tabela3[[#This Row],[2021]]</f>
        <v>0</v>
      </c>
      <c r="T1091">
        <f>Tabela3[[#This Row],[2022]]</f>
        <v>0</v>
      </c>
      <c r="U1091">
        <f>Tabela3[[#This Row],[2023]]</f>
        <v>0</v>
      </c>
      <c r="V1091">
        <f>Tabela3[[#This Row],[REGISTRO NO SEI/2024]]</f>
        <v>0</v>
      </c>
      <c r="W1091">
        <f>Tabela3[[#This Row],[2024]]</f>
        <v>0</v>
      </c>
      <c r="X1091">
        <f>Tabela3[[#This Row],[REGISTRO NO SEI/2025]]</f>
        <v>0</v>
      </c>
      <c r="Y1091">
        <f>Tabela3[[#This Row],[TOTAL CERTIFICADOS EMITIDOS/2025]]</f>
        <v>0</v>
      </c>
      <c r="Z1091">
        <f>Tabela3[[#This Row],[1º trim/2025]]</f>
        <v>0</v>
      </c>
      <c r="AA1091">
        <f>Tabela3[[#This Row],[2º trim/2025]]</f>
        <v>0</v>
      </c>
      <c r="AB1091">
        <f>Tabela3[[#This Row],[3º trim/2025]]</f>
        <v>0</v>
      </c>
      <c r="AC1091">
        <f>Tabela3[[#This Row],[4º trim/2025]]</f>
        <v>0</v>
      </c>
    </row>
    <row r="1092" spans="1:29" x14ac:dyDescent="0.25">
      <c r="A1092" s="293">
        <f>Tabela3[[#This Row],[MODALIDADE]]</f>
        <v>0</v>
      </c>
      <c r="B1092" s="293">
        <f>Tabela3[[#This Row],[ID DA PLANILHA]]</f>
        <v>1092</v>
      </c>
      <c r="C1092" s="293">
        <f>Tabela3[[#This Row],[ANO]]</f>
        <v>2024</v>
      </c>
      <c r="D1092" s="293" t="str">
        <f>Tabela3[[#This Row],[SEI]]</f>
        <v>0094483-09.2024.8.16.6000</v>
      </c>
      <c r="E1092" s="294" t="str">
        <f>Tabela3[[#This Row],[NOME DO Curso]]</f>
        <v>XV Jornada Brasileira de Direito Processual (2024)</v>
      </c>
      <c r="F1092" s="294">
        <f>Tabela3[[#This Row],[NENHUMA CLASSIFICAÇÃO COPILOT]]</f>
        <v>0</v>
      </c>
      <c r="G1092">
        <f>Tabela3[[#This Row],[Capacitação em Direitos Humanos, Gênero, Raça e Etnia; e em Depoimento Especial" - 0148945-13.2024.8.16.6000]]</f>
        <v>0</v>
      </c>
      <c r="H1092">
        <f>Tabela3[[#This Row],[Justiça Restaurativa - 0148919-15.2024.8.16.6000]]</f>
        <v>0</v>
      </c>
      <c r="I1092">
        <f>Tabela3[[#This Row],[Capacitação de Facilitadores 0148959-94.2024.8.16.6000]]</f>
        <v>0</v>
      </c>
      <c r="J1092">
        <f>Tabela3[[#This Row],[Acessibilidade e Inclusão - 0148938-21.2024.8.16.6000]]</f>
        <v>0</v>
      </c>
      <c r="K1092">
        <f>Tabela3[[#This Row],[Política de Prevenção e Enfrentamento do Assédio Moral, do Assédio Sexual e da Discriminação.0148908-83.2024.8.16.6000]]</f>
        <v>0</v>
      </c>
      <c r="L1092">
        <f>Tabela3[[#This Row],[SOCIOAMBIENTAL]]</f>
        <v>0</v>
      </c>
      <c r="M1092">
        <f>Tabela3[[#This Row],[SUSTENTABILIDADE
https://portal.tjpr.jus.br/portletforms/frm.do?idFormulario=7430
0017859-16.2024.8.16.6000]]</f>
        <v>0</v>
      </c>
      <c r="N1092">
        <f>Tabela3[[#This Row],[CURSO PARA MAGISTRADOS]]</f>
        <v>0</v>
      </c>
      <c r="O1092" t="str">
        <f>Tabela3[[#This Row],[LIVRO DE REGISTRO]]</f>
        <v>2 - IN COMPANY</v>
      </c>
      <c r="P1092">
        <f>Tabela3[[#This Row],[DATA DO ULTIMO REGISTRO]]</f>
        <v>45597</v>
      </c>
      <c r="Q1092">
        <f>Tabela3[[#This Row],[REG DE INSTRUTORES2]]</f>
        <v>0</v>
      </c>
      <c r="R1092">
        <f>Tabela3[[#This Row],[REGISTRO DE INSTRUTORES NO SEI]]</f>
        <v>0</v>
      </c>
      <c r="S1092">
        <f>Tabela3[[#This Row],[2021]]</f>
        <v>0</v>
      </c>
      <c r="T1092">
        <f>Tabela3[[#This Row],[2022]]</f>
        <v>0</v>
      </c>
      <c r="U1092">
        <f>Tabela3[[#This Row],[2023]]</f>
        <v>0</v>
      </c>
      <c r="V1092">
        <f>Tabela3[[#This Row],[REGISTRO NO SEI/2024]]</f>
        <v>0</v>
      </c>
      <c r="W1092">
        <f>Tabela3[[#This Row],[2024]]</f>
        <v>0</v>
      </c>
      <c r="X1092">
        <f>Tabela3[[#This Row],[REGISTRO NO SEI/2025]]</f>
        <v>0</v>
      </c>
      <c r="Y1092">
        <f>Tabela3[[#This Row],[TOTAL CERTIFICADOS EMITIDOS/2025]]</f>
        <v>0</v>
      </c>
      <c r="Z1092">
        <f>Tabela3[[#This Row],[1º trim/2025]]</f>
        <v>0</v>
      </c>
      <c r="AA1092">
        <f>Tabela3[[#This Row],[2º trim/2025]]</f>
        <v>0</v>
      </c>
      <c r="AB1092">
        <f>Tabela3[[#This Row],[3º trim/2025]]</f>
        <v>0</v>
      </c>
      <c r="AC1092">
        <f>Tabela3[[#This Row],[4º trim/2025]]</f>
        <v>0</v>
      </c>
    </row>
    <row r="1093" spans="1:29" x14ac:dyDescent="0.25">
      <c r="A1093" s="293">
        <f>Tabela3[[#This Row],[MODALIDADE]]</f>
        <v>0</v>
      </c>
      <c r="B1093" s="293">
        <f>Tabela3[[#This Row],[ID DA PLANILHA]]</f>
        <v>1093</v>
      </c>
      <c r="C1093" s="293">
        <f>Tabela3[[#This Row],[ANO]]</f>
        <v>2024</v>
      </c>
      <c r="D1093" s="293" t="str">
        <f>Tabela3[[#This Row],[SEI]]</f>
        <v>0095074-68.2024.8.16.6000</v>
      </c>
      <c r="E1093" s="294" t="str">
        <f>Tabela3[[#This Row],[NOME DO Curso]]</f>
        <v>Transtorno do Espectro Autista e o Poder Judiciário</v>
      </c>
      <c r="F1093" s="294">
        <f>Tabela3[[#This Row],[NENHUMA CLASSIFICAÇÃO COPILOT]]</f>
        <v>0</v>
      </c>
      <c r="G1093">
        <f>Tabela3[[#This Row],[Capacitação em Direitos Humanos, Gênero, Raça e Etnia; e em Depoimento Especial" - 0148945-13.2024.8.16.6000]]</f>
        <v>0</v>
      </c>
      <c r="H1093">
        <f>Tabela3[[#This Row],[Justiça Restaurativa - 0148919-15.2024.8.16.6000]]</f>
        <v>0</v>
      </c>
      <c r="I1093">
        <f>Tabela3[[#This Row],[Capacitação de Facilitadores 0148959-94.2024.8.16.6000]]</f>
        <v>0</v>
      </c>
      <c r="J1093" t="str">
        <f>Tabela3[[#This Row],[Acessibilidade e Inclusão - 0148938-21.2024.8.16.6000]]</f>
        <v>Acessibilidade comunicacional</v>
      </c>
      <c r="K1093">
        <f>Tabela3[[#This Row],[Política de Prevenção e Enfrentamento do Assédio Moral, do Assédio Sexual e da Discriminação.0148908-83.2024.8.16.6000]]</f>
        <v>0</v>
      </c>
      <c r="L1093">
        <f>Tabela3[[#This Row],[SOCIOAMBIENTAL]]</f>
        <v>0</v>
      </c>
      <c r="M1093" t="str">
        <f>Tabela3[[#This Row],[SUSTENTABILIDADE
https://portal.tjpr.jus.br/portletforms/frm.do?idFormulario=7430
0017859-16.2024.8.16.6000]]</f>
        <v>Equidade e diversidade</v>
      </c>
      <c r="N1093">
        <f>Tabela3[[#This Row],[CURSO PARA MAGISTRADOS]]</f>
        <v>0</v>
      </c>
      <c r="O1093">
        <f>Tabela3[[#This Row],[LIVRO DE REGISTRO]]</f>
        <v>0</v>
      </c>
      <c r="P1093">
        <f>Tabela3[[#This Row],[DATA DO ULTIMO REGISTRO]]</f>
        <v>45523</v>
      </c>
      <c r="Q1093">
        <f>Tabela3[[#This Row],[REG DE INSTRUTORES2]]</f>
        <v>0</v>
      </c>
      <c r="R1093">
        <f>Tabela3[[#This Row],[REGISTRO DE INSTRUTORES NO SEI]]</f>
        <v>0</v>
      </c>
      <c r="S1093">
        <f>Tabela3[[#This Row],[2021]]</f>
        <v>0</v>
      </c>
      <c r="T1093">
        <f>Tabela3[[#This Row],[2022]]</f>
        <v>0</v>
      </c>
      <c r="U1093">
        <f>Tabela3[[#This Row],[2023]]</f>
        <v>0</v>
      </c>
      <c r="V1093" t="str">
        <f>Tabela3[[#This Row],[REGISTRO NO SEI/2024]]</f>
        <v>Livro Registro (10841366)</v>
      </c>
      <c r="W1093">
        <f>Tabela3[[#This Row],[2024]]</f>
        <v>178</v>
      </c>
      <c r="X1093">
        <f>Tabela3[[#This Row],[REGISTRO NO SEI/2025]]</f>
        <v>0</v>
      </c>
      <c r="Y1093">
        <f>Tabela3[[#This Row],[TOTAL CERTIFICADOS EMITIDOS/2025]]</f>
        <v>0</v>
      </c>
      <c r="Z1093">
        <f>Tabela3[[#This Row],[1º trim/2025]]</f>
        <v>0</v>
      </c>
      <c r="AA1093">
        <f>Tabela3[[#This Row],[2º trim/2025]]</f>
        <v>0</v>
      </c>
      <c r="AB1093">
        <f>Tabela3[[#This Row],[3º trim/2025]]</f>
        <v>0</v>
      </c>
      <c r="AC1093">
        <f>Tabela3[[#This Row],[4º trim/2025]]</f>
        <v>0</v>
      </c>
    </row>
    <row r="1094" spans="1:29" ht="30" x14ac:dyDescent="0.25">
      <c r="A1094" s="293">
        <f>Tabela3[[#This Row],[MODALIDADE]]</f>
        <v>0</v>
      </c>
      <c r="B1094" s="293">
        <f>Tabela3[[#This Row],[ID DA PLANILHA]]</f>
        <v>1094</v>
      </c>
      <c r="C1094" s="293">
        <f>Tabela3[[#This Row],[ANO]]</f>
        <v>2024</v>
      </c>
      <c r="D1094" s="293" t="str">
        <f>Tabela3[[#This Row],[SEI]]</f>
        <v>0095373-45.2024.8.16.6000</v>
      </c>
      <c r="E1094" s="294" t="str">
        <f>Tabela3[[#This Row],[NOME DO Curso]]</f>
        <v>Atualidades na judicialização da saúde pública e suplementar: uma abordagem conceitual e prática".</v>
      </c>
      <c r="F1094" s="294">
        <f>Tabela3[[#This Row],[NENHUMA CLASSIFICAÇÃO COPILOT]]</f>
        <v>0</v>
      </c>
      <c r="G1094" t="str">
        <f>Tabela3[[#This Row],[Capacitação em Direitos Humanos, Gênero, Raça e Etnia; e em Depoimento Especial" - 0148945-13.2024.8.16.6000]]</f>
        <v>cursos de formação inicial e de formação continuada para capacitação magistrados(as) ativos(as), de primeiro e segundo graus de jurisdição</v>
      </c>
      <c r="H1094">
        <f>Tabela3[[#This Row],[Justiça Restaurativa - 0148919-15.2024.8.16.6000]]</f>
        <v>0</v>
      </c>
      <c r="I1094">
        <f>Tabela3[[#This Row],[Capacitação de Facilitadores 0148959-94.2024.8.16.6000]]</f>
        <v>0</v>
      </c>
      <c r="J1094">
        <f>Tabela3[[#This Row],[Acessibilidade e Inclusão - 0148938-21.2024.8.16.6000]]</f>
        <v>0</v>
      </c>
      <c r="K1094">
        <f>Tabela3[[#This Row],[Política de Prevenção e Enfrentamento do Assédio Moral, do Assédio Sexual e da Discriminação.0148908-83.2024.8.16.6000]]</f>
        <v>0</v>
      </c>
      <c r="L1094">
        <f>Tabela3[[#This Row],[SOCIOAMBIENTAL]]</f>
        <v>0</v>
      </c>
      <c r="M1094">
        <f>Tabela3[[#This Row],[SUSTENTABILIDADE
https://portal.tjpr.jus.br/portletforms/frm.do?idFormulario=7430
0017859-16.2024.8.16.6000]]</f>
        <v>0</v>
      </c>
      <c r="N1094" t="str">
        <f>Tabela3[[#This Row],[CURSO PARA MAGISTRADOS]]</f>
        <v>SIM</v>
      </c>
      <c r="O1094" t="str">
        <f>Tabela3[[#This Row],[LIVRO DE REGISTRO]]</f>
        <v>1 - LISTA GERAL_2020 A ...</v>
      </c>
      <c r="P1094">
        <f>Tabela3[[#This Row],[DATA DO ULTIMO REGISTRO]]</f>
        <v>45741</v>
      </c>
      <c r="Q1094">
        <f>Tabela3[[#This Row],[REG DE INSTRUTORES2]]</f>
        <v>0</v>
      </c>
      <c r="R1094">
        <f>Tabela3[[#This Row],[REGISTRO DE INSTRUTORES NO SEI]]</f>
        <v>0</v>
      </c>
      <c r="S1094">
        <f>Tabela3[[#This Row],[2021]]</f>
        <v>0</v>
      </c>
      <c r="T1094">
        <f>Tabela3[[#This Row],[2022]]</f>
        <v>0</v>
      </c>
      <c r="U1094">
        <f>Tabela3[[#This Row],[2023]]</f>
        <v>0</v>
      </c>
      <c r="V1094">
        <f>Tabela3[[#This Row],[REGISTRO NO SEI/2024]]</f>
        <v>0</v>
      </c>
      <c r="W1094">
        <f>Tabela3[[#This Row],[2024]]</f>
        <v>26</v>
      </c>
      <c r="X1094">
        <f>Tabela3[[#This Row],[REGISTRO NO SEI/2025]]</f>
        <v>0</v>
      </c>
      <c r="Y1094">
        <f>Tabela3[[#This Row],[TOTAL CERTIFICADOS EMITIDOS/2025]]</f>
        <v>1</v>
      </c>
      <c r="Z1094">
        <f>Tabela3[[#This Row],[1º trim/2025]]</f>
        <v>1</v>
      </c>
      <c r="AA1094">
        <f>Tabela3[[#This Row],[2º trim/2025]]</f>
        <v>0</v>
      </c>
      <c r="AB1094">
        <f>Tabela3[[#This Row],[3º trim/2025]]</f>
        <v>0</v>
      </c>
      <c r="AC1094">
        <f>Tabela3[[#This Row],[4º trim/2025]]</f>
        <v>0</v>
      </c>
    </row>
    <row r="1095" spans="1:29" x14ac:dyDescent="0.25">
      <c r="A1095" s="293">
        <f>Tabela3[[#This Row],[MODALIDADE]]</f>
        <v>0</v>
      </c>
      <c r="B1095" s="293">
        <f>Tabela3[[#This Row],[ID DA PLANILHA]]</f>
        <v>1095</v>
      </c>
      <c r="C1095" s="293">
        <f>Tabela3[[#This Row],[ANO]]</f>
        <v>2024</v>
      </c>
      <c r="D1095" s="293" t="str">
        <f>Tabela3[[#This Row],[SEI]]</f>
        <v>0095584-81.2024.8.16.6000</v>
      </c>
      <c r="E1095" s="294" t="str">
        <f>Tabela3[[#This Row],[NOME DO Curso]]</f>
        <v>Estratégias para um Envelhecimento Saudável e Saúde do Coração</v>
      </c>
      <c r="F1095" s="294">
        <f>Tabela3[[#This Row],[NENHUMA CLASSIFICAÇÃO COPILOT]]</f>
        <v>0</v>
      </c>
      <c r="G1095">
        <f>Tabela3[[#This Row],[Capacitação em Direitos Humanos, Gênero, Raça e Etnia; e em Depoimento Especial" - 0148945-13.2024.8.16.6000]]</f>
        <v>0</v>
      </c>
      <c r="H1095">
        <f>Tabela3[[#This Row],[Justiça Restaurativa - 0148919-15.2024.8.16.6000]]</f>
        <v>0</v>
      </c>
      <c r="I1095">
        <f>Tabela3[[#This Row],[Capacitação de Facilitadores 0148959-94.2024.8.16.6000]]</f>
        <v>0</v>
      </c>
      <c r="J1095">
        <f>Tabela3[[#This Row],[Acessibilidade e Inclusão - 0148938-21.2024.8.16.6000]]</f>
        <v>0</v>
      </c>
      <c r="K1095">
        <f>Tabela3[[#This Row],[Política de Prevenção e Enfrentamento do Assédio Moral, do Assédio Sexual e da Discriminação.0148908-83.2024.8.16.6000]]</f>
        <v>0</v>
      </c>
      <c r="L1095">
        <f>Tabela3[[#This Row],[SOCIOAMBIENTAL]]</f>
        <v>0</v>
      </c>
      <c r="M1095">
        <f>Tabela3[[#This Row],[SUSTENTABILIDADE
https://portal.tjpr.jus.br/portletforms/frm.do?idFormulario=7430
0017859-16.2024.8.16.6000]]</f>
        <v>0</v>
      </c>
      <c r="N1095">
        <f>Tabela3[[#This Row],[CURSO PARA MAGISTRADOS]]</f>
        <v>0</v>
      </c>
      <c r="O1095">
        <f>Tabela3[[#This Row],[LIVRO DE REGISTRO]]</f>
        <v>0</v>
      </c>
      <c r="P1095">
        <f>Tabela3[[#This Row],[DATA DO ULTIMO REGISTRO]]</f>
        <v>0</v>
      </c>
      <c r="Q1095">
        <f>Tabela3[[#This Row],[REG DE INSTRUTORES2]]</f>
        <v>0</v>
      </c>
      <c r="R1095">
        <f>Tabela3[[#This Row],[REGISTRO DE INSTRUTORES NO SEI]]</f>
        <v>0</v>
      </c>
      <c r="S1095">
        <f>Tabela3[[#This Row],[2021]]</f>
        <v>0</v>
      </c>
      <c r="T1095">
        <f>Tabela3[[#This Row],[2022]]</f>
        <v>0</v>
      </c>
      <c r="U1095">
        <f>Tabela3[[#This Row],[2023]]</f>
        <v>0</v>
      </c>
      <c r="V1095">
        <f>Tabela3[[#This Row],[REGISTRO NO SEI/2024]]</f>
        <v>0</v>
      </c>
      <c r="W1095">
        <f>Tabela3[[#This Row],[2024]]</f>
        <v>0</v>
      </c>
      <c r="X1095">
        <f>Tabela3[[#This Row],[REGISTRO NO SEI/2025]]</f>
        <v>0</v>
      </c>
      <c r="Y1095">
        <f>Tabela3[[#This Row],[TOTAL CERTIFICADOS EMITIDOS/2025]]</f>
        <v>0</v>
      </c>
      <c r="Z1095">
        <f>Tabela3[[#This Row],[1º trim/2025]]</f>
        <v>0</v>
      </c>
      <c r="AA1095">
        <f>Tabela3[[#This Row],[2º trim/2025]]</f>
        <v>0</v>
      </c>
      <c r="AB1095">
        <f>Tabela3[[#This Row],[3º trim/2025]]</f>
        <v>0</v>
      </c>
      <c r="AC1095">
        <f>Tabela3[[#This Row],[4º trim/2025]]</f>
        <v>0</v>
      </c>
    </row>
    <row r="1096" spans="1:29" x14ac:dyDescent="0.25">
      <c r="A1096" s="293">
        <f>Tabela3[[#This Row],[MODALIDADE]]</f>
        <v>0</v>
      </c>
      <c r="B1096" s="293">
        <f>Tabela3[[#This Row],[ID DA PLANILHA]]</f>
        <v>1096</v>
      </c>
      <c r="C1096" s="293">
        <f>Tabela3[[#This Row],[ANO]]</f>
        <v>2024</v>
      </c>
      <c r="D1096" s="293" t="str">
        <f>Tabela3[[#This Row],[SEI]]</f>
        <v>0096136-46.2024.8.16.6000</v>
      </c>
      <c r="E1096" s="294" t="str">
        <f>Tabela3[[#This Row],[NOME DO Curso]]</f>
        <v>GESTÃO E LIDERANÇA PARA A ÁREA DE TECNOLOGIA DA INFORMAÇÃO DO TJPR</v>
      </c>
      <c r="F1096" s="294">
        <f>Tabela3[[#This Row],[NENHUMA CLASSIFICAÇÃO COPILOT]]</f>
        <v>0</v>
      </c>
      <c r="G1096">
        <f>Tabela3[[#This Row],[Capacitação em Direitos Humanos, Gênero, Raça e Etnia; e em Depoimento Especial" - 0148945-13.2024.8.16.6000]]</f>
        <v>0</v>
      </c>
      <c r="H1096">
        <f>Tabela3[[#This Row],[Justiça Restaurativa - 0148919-15.2024.8.16.6000]]</f>
        <v>0</v>
      </c>
      <c r="I1096">
        <f>Tabela3[[#This Row],[Capacitação de Facilitadores 0148959-94.2024.8.16.6000]]</f>
        <v>0</v>
      </c>
      <c r="J1096">
        <f>Tabela3[[#This Row],[Acessibilidade e Inclusão - 0148938-21.2024.8.16.6000]]</f>
        <v>0</v>
      </c>
      <c r="K1096">
        <f>Tabela3[[#This Row],[Política de Prevenção e Enfrentamento do Assédio Moral, do Assédio Sexual e da Discriminação.0148908-83.2024.8.16.6000]]</f>
        <v>0</v>
      </c>
      <c r="L1096">
        <f>Tabela3[[#This Row],[SOCIOAMBIENTAL]]</f>
        <v>0</v>
      </c>
      <c r="M1096">
        <f>Tabela3[[#This Row],[SUSTENTABILIDADE
https://portal.tjpr.jus.br/portletforms/frm.do?idFormulario=7430
0017859-16.2024.8.16.6000]]</f>
        <v>0</v>
      </c>
      <c r="N1096">
        <f>Tabela3[[#This Row],[CURSO PARA MAGISTRADOS]]</f>
        <v>0</v>
      </c>
      <c r="O1096" t="str">
        <f>Tabela3[[#This Row],[LIVRO DE REGISTRO]]</f>
        <v>1 - LISTA GERAL_2020 A ...</v>
      </c>
      <c r="P1096">
        <f>Tabela3[[#This Row],[DATA DO ULTIMO REGISTRO]]</f>
        <v>45639</v>
      </c>
      <c r="Q1096" t="str">
        <f>Tabela3[[#This Row],[REG DE INSTRUTORES2]]</f>
        <v>SIM</v>
      </c>
      <c r="R1096">
        <f>Tabela3[[#This Row],[REGISTRO DE INSTRUTORES NO SEI]]</f>
        <v>0</v>
      </c>
      <c r="S1096">
        <f>Tabela3[[#This Row],[2021]]</f>
        <v>0</v>
      </c>
      <c r="T1096">
        <f>Tabela3[[#This Row],[2022]]</f>
        <v>0</v>
      </c>
      <c r="U1096">
        <f>Tabela3[[#This Row],[2023]]</f>
        <v>0</v>
      </c>
      <c r="V1096" t="str">
        <f>Tabela3[[#This Row],[REGISTRO NO SEI/2024]]</f>
        <v>Livro Registro_Turma 01 - Gestão e Liderança (11315013)</v>
      </c>
      <c r="W1096">
        <f>Tabela3[[#This Row],[2024]]</f>
        <v>17</v>
      </c>
      <c r="X1096">
        <f>Tabela3[[#This Row],[REGISTRO NO SEI/2025]]</f>
        <v>0</v>
      </c>
      <c r="Y1096">
        <f>Tabela3[[#This Row],[TOTAL CERTIFICADOS EMITIDOS/2025]]</f>
        <v>0</v>
      </c>
      <c r="Z1096">
        <f>Tabela3[[#This Row],[1º trim/2025]]</f>
        <v>0</v>
      </c>
      <c r="AA1096">
        <f>Tabela3[[#This Row],[2º trim/2025]]</f>
        <v>0</v>
      </c>
      <c r="AB1096">
        <f>Tabela3[[#This Row],[3º trim/2025]]</f>
        <v>0</v>
      </c>
      <c r="AC1096">
        <f>Tabela3[[#This Row],[4º trim/2025]]</f>
        <v>0</v>
      </c>
    </row>
    <row r="1097" spans="1:29" ht="30" x14ac:dyDescent="0.25">
      <c r="A1097" s="293">
        <f>Tabela3[[#This Row],[MODALIDADE]]</f>
        <v>0</v>
      </c>
      <c r="B1097" s="293">
        <f>Tabela3[[#This Row],[ID DA PLANILHA]]</f>
        <v>1097</v>
      </c>
      <c r="C1097" s="293">
        <f>Tabela3[[#This Row],[ANO]]</f>
        <v>2024</v>
      </c>
      <c r="D1097" s="293" t="str">
        <f>Tabela3[[#This Row],[SEI]]</f>
        <v>0097886-83.2024.8.16.6000</v>
      </c>
      <c r="E1097" s="294" t="str">
        <f>Tabela3[[#This Row],[NOME DO Curso]]</f>
        <v>solicitar ao respectivo TJSC a disponibilização de 05 (cinco) vagas - Curso Instrutor em Mediação</v>
      </c>
      <c r="F1097" s="294">
        <f>Tabela3[[#This Row],[NENHUMA CLASSIFICAÇÃO COPILOT]]</f>
        <v>0</v>
      </c>
      <c r="G1097">
        <f>Tabela3[[#This Row],[Capacitação em Direitos Humanos, Gênero, Raça e Etnia; e em Depoimento Especial" - 0148945-13.2024.8.16.6000]]</f>
        <v>0</v>
      </c>
      <c r="H1097">
        <f>Tabela3[[#This Row],[Justiça Restaurativa - 0148919-15.2024.8.16.6000]]</f>
        <v>0</v>
      </c>
      <c r="I1097">
        <f>Tabela3[[#This Row],[Capacitação de Facilitadores 0148959-94.2024.8.16.6000]]</f>
        <v>0</v>
      </c>
      <c r="J1097">
        <f>Tabela3[[#This Row],[Acessibilidade e Inclusão - 0148938-21.2024.8.16.6000]]</f>
        <v>0</v>
      </c>
      <c r="K1097">
        <f>Tabela3[[#This Row],[Política de Prevenção e Enfrentamento do Assédio Moral, do Assédio Sexual e da Discriminação.0148908-83.2024.8.16.6000]]</f>
        <v>0</v>
      </c>
      <c r="L1097">
        <f>Tabela3[[#This Row],[SOCIOAMBIENTAL]]</f>
        <v>0</v>
      </c>
      <c r="M1097">
        <f>Tabela3[[#This Row],[SUSTENTABILIDADE
https://portal.tjpr.jus.br/portletforms/frm.do?idFormulario=7430
0017859-16.2024.8.16.6000]]</f>
        <v>0</v>
      </c>
      <c r="N1097">
        <f>Tabela3[[#This Row],[CURSO PARA MAGISTRADOS]]</f>
        <v>0</v>
      </c>
      <c r="O1097">
        <f>Tabela3[[#This Row],[LIVRO DE REGISTRO]]</f>
        <v>0</v>
      </c>
      <c r="P1097">
        <f>Tabela3[[#This Row],[DATA DO ULTIMO REGISTRO]]</f>
        <v>0</v>
      </c>
      <c r="Q1097">
        <f>Tabela3[[#This Row],[REG DE INSTRUTORES2]]</f>
        <v>0</v>
      </c>
      <c r="R1097">
        <f>Tabela3[[#This Row],[REGISTRO DE INSTRUTORES NO SEI]]</f>
        <v>0</v>
      </c>
      <c r="S1097">
        <f>Tabela3[[#This Row],[2021]]</f>
        <v>0</v>
      </c>
      <c r="T1097">
        <f>Tabela3[[#This Row],[2022]]</f>
        <v>0</v>
      </c>
      <c r="U1097">
        <f>Tabela3[[#This Row],[2023]]</f>
        <v>0</v>
      </c>
      <c r="V1097">
        <f>Tabela3[[#This Row],[REGISTRO NO SEI/2024]]</f>
        <v>0</v>
      </c>
      <c r="W1097">
        <f>Tabela3[[#This Row],[2024]]</f>
        <v>0</v>
      </c>
      <c r="X1097">
        <f>Tabela3[[#This Row],[REGISTRO NO SEI/2025]]</f>
        <v>0</v>
      </c>
      <c r="Y1097">
        <f>Tabela3[[#This Row],[TOTAL CERTIFICADOS EMITIDOS/2025]]</f>
        <v>0</v>
      </c>
      <c r="Z1097">
        <f>Tabela3[[#This Row],[1º trim/2025]]</f>
        <v>0</v>
      </c>
      <c r="AA1097">
        <f>Tabela3[[#This Row],[2º trim/2025]]</f>
        <v>0</v>
      </c>
      <c r="AB1097">
        <f>Tabela3[[#This Row],[3º trim/2025]]</f>
        <v>0</v>
      </c>
      <c r="AC1097">
        <f>Tabela3[[#This Row],[4º trim/2025]]</f>
        <v>0</v>
      </c>
    </row>
    <row r="1098" spans="1:29" x14ac:dyDescent="0.25">
      <c r="A1098" s="293" t="str">
        <f>Tabela3[[#This Row],[MODALIDADE]]</f>
        <v>autoinstrucional</v>
      </c>
      <c r="B1098" s="293">
        <f>Tabela3[[#This Row],[ID DA PLANILHA]]</f>
        <v>1098</v>
      </c>
      <c r="C1098" s="293">
        <f>Tabela3[[#This Row],[ANO]]</f>
        <v>2024</v>
      </c>
      <c r="D1098" s="293" t="str">
        <f>Tabela3[[#This Row],[SEI]]</f>
        <v>0098738-10.2024.8.16.6000</v>
      </c>
      <c r="E1098" s="294" t="str">
        <f>Tabela3[[#This Row],[NOME DO Curso]]</f>
        <v>Curso Juízo de Admissibilidade de RE e RESP - Autoinstrucional</v>
      </c>
      <c r="F1098" s="294" t="str">
        <f>Tabela3[[#This Row],[NENHUMA CLASSIFICAÇÃO COPILOT]]</f>
        <v>COPILOT</v>
      </c>
      <c r="G1098">
        <f>Tabela3[[#This Row],[Capacitação em Direitos Humanos, Gênero, Raça e Etnia; e em Depoimento Especial" - 0148945-13.2024.8.16.6000]]</f>
        <v>0</v>
      </c>
      <c r="H1098">
        <f>Tabela3[[#This Row],[Justiça Restaurativa - 0148919-15.2024.8.16.6000]]</f>
        <v>0</v>
      </c>
      <c r="I1098">
        <f>Tabela3[[#This Row],[Capacitação de Facilitadores 0148959-94.2024.8.16.6000]]</f>
        <v>0</v>
      </c>
      <c r="J1098">
        <f>Tabela3[[#This Row],[Acessibilidade e Inclusão - 0148938-21.2024.8.16.6000]]</f>
        <v>0</v>
      </c>
      <c r="K1098">
        <f>Tabela3[[#This Row],[Política de Prevenção e Enfrentamento do Assédio Moral, do Assédio Sexual e da Discriminação.0148908-83.2024.8.16.6000]]</f>
        <v>0</v>
      </c>
      <c r="L1098">
        <f>Tabela3[[#This Row],[SOCIOAMBIENTAL]]</f>
        <v>0</v>
      </c>
      <c r="M1098">
        <f>Tabela3[[#This Row],[SUSTENTABILIDADE
https://portal.tjpr.jus.br/portletforms/frm.do?idFormulario=7430
0017859-16.2024.8.16.6000]]</f>
        <v>0</v>
      </c>
      <c r="N1098">
        <f>Tabela3[[#This Row],[CURSO PARA MAGISTRADOS]]</f>
        <v>0</v>
      </c>
      <c r="O1098" t="str">
        <f>Tabela3[[#This Row],[LIVRO DE REGISTRO]]</f>
        <v>1 - LISTA GERAL_2020 A ...</v>
      </c>
      <c r="P1098">
        <f>Tabela3[[#This Row],[DATA DO ULTIMO REGISTRO]]</f>
        <v>45741</v>
      </c>
      <c r="Q1098">
        <f>Tabela3[[#This Row],[REG DE INSTRUTORES2]]</f>
        <v>0</v>
      </c>
      <c r="R1098">
        <f>Tabela3[[#This Row],[REGISTRO DE INSTRUTORES NO SEI]]</f>
        <v>0</v>
      </c>
      <c r="S1098">
        <f>Tabela3[[#This Row],[2021]]</f>
        <v>0</v>
      </c>
      <c r="T1098">
        <f>Tabela3[[#This Row],[2022]]</f>
        <v>0</v>
      </c>
      <c r="U1098">
        <f>Tabela3[[#This Row],[2023]]</f>
        <v>0</v>
      </c>
      <c r="V1098" t="str">
        <f>Tabela3[[#This Row],[REGISTRO NO SEI/2024]]</f>
        <v>Livro Registro_2024 (11345250)</v>
      </c>
      <c r="W1098">
        <f>Tabela3[[#This Row],[2024]]</f>
        <v>4</v>
      </c>
      <c r="X1098">
        <f>Tabela3[[#This Row],[REGISTRO NO SEI/2025]]</f>
        <v>0</v>
      </c>
      <c r="Y1098">
        <f>Tabela3[[#This Row],[TOTAL CERTIFICADOS EMITIDOS/2025]]</f>
        <v>12</v>
      </c>
      <c r="Z1098">
        <f>Tabela3[[#This Row],[1º trim/2025]]</f>
        <v>12</v>
      </c>
      <c r="AA1098">
        <f>Tabela3[[#This Row],[2º trim/2025]]</f>
        <v>0</v>
      </c>
      <c r="AB1098">
        <f>Tabela3[[#This Row],[3º trim/2025]]</f>
        <v>0</v>
      </c>
      <c r="AC1098">
        <f>Tabela3[[#This Row],[4º trim/2025]]</f>
        <v>0</v>
      </c>
    </row>
    <row r="1099" spans="1:29" ht="30" x14ac:dyDescent="0.25">
      <c r="A1099" s="293">
        <f>Tabela3[[#This Row],[MODALIDADE]]</f>
        <v>0</v>
      </c>
      <c r="B1099" s="293">
        <f>Tabela3[[#This Row],[ID DA PLANILHA]]</f>
        <v>1099</v>
      </c>
      <c r="C1099" s="293">
        <f>Tabela3[[#This Row],[ANO]]</f>
        <v>2024</v>
      </c>
      <c r="D1099" s="293" t="str">
        <f>Tabela3[[#This Row],[SEI]]</f>
        <v>0099623-24.2024.8.16.6000</v>
      </c>
      <c r="E1099" s="294" t="str">
        <f>Tabela3[[#This Row],[NOME DO Curso]]</f>
        <v>Ciclos de discussão e atualização jurídica: competências das Câmaras Cíveis e Criminais do TJPR</v>
      </c>
      <c r="F1099" s="294">
        <f>Tabela3[[#This Row],[NENHUMA CLASSIFICAÇÃO COPILOT]]</f>
        <v>0</v>
      </c>
      <c r="G1099">
        <f>Tabela3[[#This Row],[Capacitação em Direitos Humanos, Gênero, Raça e Etnia; e em Depoimento Especial" - 0148945-13.2024.8.16.6000]]</f>
        <v>0</v>
      </c>
      <c r="H1099">
        <f>Tabela3[[#This Row],[Justiça Restaurativa - 0148919-15.2024.8.16.6000]]</f>
        <v>0</v>
      </c>
      <c r="I1099">
        <f>Tabela3[[#This Row],[Capacitação de Facilitadores 0148959-94.2024.8.16.6000]]</f>
        <v>0</v>
      </c>
      <c r="J1099">
        <f>Tabela3[[#This Row],[Acessibilidade e Inclusão - 0148938-21.2024.8.16.6000]]</f>
        <v>0</v>
      </c>
      <c r="K1099">
        <f>Tabela3[[#This Row],[Política de Prevenção e Enfrentamento do Assédio Moral, do Assédio Sexual e da Discriminação.0148908-83.2024.8.16.6000]]</f>
        <v>0</v>
      </c>
      <c r="L1099">
        <f>Tabela3[[#This Row],[SOCIOAMBIENTAL]]</f>
        <v>0</v>
      </c>
      <c r="M1099">
        <f>Tabela3[[#This Row],[SUSTENTABILIDADE
https://portal.tjpr.jus.br/portletforms/frm.do?idFormulario=7430
0017859-16.2024.8.16.6000]]</f>
        <v>0</v>
      </c>
      <c r="N1099">
        <f>Tabela3[[#This Row],[CURSO PARA MAGISTRADOS]]</f>
        <v>0</v>
      </c>
      <c r="O1099">
        <f>Tabela3[[#This Row],[LIVRO DE REGISTRO]]</f>
        <v>0</v>
      </c>
      <c r="P1099">
        <f>Tabela3[[#This Row],[DATA DO ULTIMO REGISTRO]]</f>
        <v>45523</v>
      </c>
      <c r="Q1099">
        <f>Tabela3[[#This Row],[REG DE INSTRUTORES2]]</f>
        <v>0</v>
      </c>
      <c r="R1099">
        <f>Tabela3[[#This Row],[REGISTRO DE INSTRUTORES NO SEI]]</f>
        <v>0</v>
      </c>
      <c r="S1099">
        <f>Tabela3[[#This Row],[2021]]</f>
        <v>0</v>
      </c>
      <c r="T1099">
        <f>Tabela3[[#This Row],[2022]]</f>
        <v>0</v>
      </c>
      <c r="U1099">
        <f>Tabela3[[#This Row],[2023]]</f>
        <v>0</v>
      </c>
      <c r="V1099">
        <f>Tabela3[[#This Row],[REGISTRO NO SEI/2024]]</f>
        <v>0</v>
      </c>
      <c r="W1099">
        <f>Tabela3[[#This Row],[2024]]</f>
        <v>0</v>
      </c>
      <c r="X1099">
        <f>Tabela3[[#This Row],[REGISTRO NO SEI/2025]]</f>
        <v>0</v>
      </c>
      <c r="Y1099">
        <f>Tabela3[[#This Row],[TOTAL CERTIFICADOS EMITIDOS/2025]]</f>
        <v>0</v>
      </c>
      <c r="Z1099">
        <f>Tabela3[[#This Row],[1º trim/2025]]</f>
        <v>0</v>
      </c>
      <c r="AA1099">
        <f>Tabela3[[#This Row],[2º trim/2025]]</f>
        <v>0</v>
      </c>
      <c r="AB1099">
        <f>Tabela3[[#This Row],[3º trim/2025]]</f>
        <v>0</v>
      </c>
      <c r="AC1099">
        <f>Tabela3[[#This Row],[4º trim/2025]]</f>
        <v>0</v>
      </c>
    </row>
    <row r="1100" spans="1:29" x14ac:dyDescent="0.25">
      <c r="A1100" s="293">
        <f>Tabela3[[#This Row],[MODALIDADE]]</f>
        <v>0</v>
      </c>
      <c r="B1100" s="293">
        <f>Tabela3[[#This Row],[ID DA PLANILHA]]</f>
        <v>1100</v>
      </c>
      <c r="C1100" s="293">
        <f>Tabela3[[#This Row],[ANO]]</f>
        <v>2024</v>
      </c>
      <c r="D1100" s="293" t="str">
        <f>Tabela3[[#This Row],[SEI]]</f>
        <v>0099827-68.2024.8.16.6000</v>
      </c>
      <c r="E1100" s="294" t="str">
        <f>Tabela3[[#This Row],[NOME DO Curso]]</f>
        <v>Outubro Rosa - "Prevenir é o Alvo "</v>
      </c>
      <c r="F1100" s="294">
        <f>Tabela3[[#This Row],[NENHUMA CLASSIFICAÇÃO COPILOT]]</f>
        <v>0</v>
      </c>
      <c r="G1100">
        <f>Tabela3[[#This Row],[Capacitação em Direitos Humanos, Gênero, Raça e Etnia; e em Depoimento Especial" - 0148945-13.2024.8.16.6000]]</f>
        <v>0</v>
      </c>
      <c r="H1100">
        <f>Tabela3[[#This Row],[Justiça Restaurativa - 0148919-15.2024.8.16.6000]]</f>
        <v>0</v>
      </c>
      <c r="I1100">
        <f>Tabela3[[#This Row],[Capacitação de Facilitadores 0148959-94.2024.8.16.6000]]</f>
        <v>0</v>
      </c>
      <c r="J1100">
        <f>Tabela3[[#This Row],[Acessibilidade e Inclusão - 0148938-21.2024.8.16.6000]]</f>
        <v>0</v>
      </c>
      <c r="K1100">
        <f>Tabela3[[#This Row],[Política de Prevenção e Enfrentamento do Assédio Moral, do Assédio Sexual e da Discriminação.0148908-83.2024.8.16.6000]]</f>
        <v>0</v>
      </c>
      <c r="L1100">
        <f>Tabela3[[#This Row],[SOCIOAMBIENTAL]]</f>
        <v>0</v>
      </c>
      <c r="M1100">
        <f>Tabela3[[#This Row],[SUSTENTABILIDADE
https://portal.tjpr.jus.br/portletforms/frm.do?idFormulario=7430
0017859-16.2024.8.16.6000]]</f>
        <v>0</v>
      </c>
      <c r="N1100">
        <f>Tabela3[[#This Row],[CURSO PARA MAGISTRADOS]]</f>
        <v>0</v>
      </c>
      <c r="O1100">
        <f>Tabela3[[#This Row],[LIVRO DE REGISTRO]]</f>
        <v>0</v>
      </c>
      <c r="P1100">
        <f>Tabela3[[#This Row],[DATA DO ULTIMO REGISTRO]]</f>
        <v>45597</v>
      </c>
      <c r="Q1100" t="str">
        <f>Tabela3[[#This Row],[REG DE INSTRUTORES2]]</f>
        <v>841-842/2024</v>
      </c>
      <c r="R1100">
        <f>Tabela3[[#This Row],[REGISTRO DE INSTRUTORES NO SEI]]</f>
        <v>0</v>
      </c>
      <c r="S1100">
        <f>Tabela3[[#This Row],[2021]]</f>
        <v>0</v>
      </c>
      <c r="T1100">
        <f>Tabela3[[#This Row],[2022]]</f>
        <v>0</v>
      </c>
      <c r="U1100">
        <f>Tabela3[[#This Row],[2023]]</f>
        <v>0</v>
      </c>
      <c r="V1100">
        <f>Tabela3[[#This Row],[REGISTRO NO SEI/2024]]</f>
        <v>0</v>
      </c>
      <c r="W1100">
        <f>Tabela3[[#This Row],[2024]]</f>
        <v>0</v>
      </c>
      <c r="X1100">
        <f>Tabela3[[#This Row],[REGISTRO NO SEI/2025]]</f>
        <v>0</v>
      </c>
      <c r="Y1100">
        <f>Tabela3[[#This Row],[TOTAL CERTIFICADOS EMITIDOS/2025]]</f>
        <v>0</v>
      </c>
      <c r="Z1100">
        <f>Tabela3[[#This Row],[1º trim/2025]]</f>
        <v>0</v>
      </c>
      <c r="AA1100">
        <f>Tabela3[[#This Row],[2º trim/2025]]</f>
        <v>0</v>
      </c>
      <c r="AB1100">
        <f>Tabela3[[#This Row],[3º trim/2025]]</f>
        <v>0</v>
      </c>
      <c r="AC1100">
        <f>Tabela3[[#This Row],[4º trim/2025]]</f>
        <v>0</v>
      </c>
    </row>
    <row r="1101" spans="1:29" x14ac:dyDescent="0.25">
      <c r="A1101" s="293">
        <f>Tabela3[[#This Row],[MODALIDADE]]</f>
        <v>0</v>
      </c>
      <c r="B1101" s="293">
        <f>Tabela3[[#This Row],[ID DA PLANILHA]]</f>
        <v>1101</v>
      </c>
      <c r="C1101" s="293">
        <f>Tabela3[[#This Row],[ANO]]</f>
        <v>2024</v>
      </c>
      <c r="D1101" s="293" t="str">
        <f>Tabela3[[#This Row],[SEI]]</f>
        <v>0099829-38.2024.8.16.6000</v>
      </c>
      <c r="E1101" s="294" t="str">
        <f>Tabela3[[#This Row],[NOME DO Curso]]</f>
        <v>concurso de desenho e redação “Ética em Pauta”</v>
      </c>
      <c r="F1101" s="294">
        <f>Tabela3[[#This Row],[NENHUMA CLASSIFICAÇÃO COPILOT]]</f>
        <v>0</v>
      </c>
      <c r="G1101">
        <f>Tabela3[[#This Row],[Capacitação em Direitos Humanos, Gênero, Raça e Etnia; e em Depoimento Especial" - 0148945-13.2024.8.16.6000]]</f>
        <v>0</v>
      </c>
      <c r="H1101">
        <f>Tabela3[[#This Row],[Justiça Restaurativa - 0148919-15.2024.8.16.6000]]</f>
        <v>0</v>
      </c>
      <c r="I1101">
        <f>Tabela3[[#This Row],[Capacitação de Facilitadores 0148959-94.2024.8.16.6000]]</f>
        <v>0</v>
      </c>
      <c r="J1101">
        <f>Tabela3[[#This Row],[Acessibilidade e Inclusão - 0148938-21.2024.8.16.6000]]</f>
        <v>0</v>
      </c>
      <c r="K1101">
        <f>Tabela3[[#This Row],[Política de Prevenção e Enfrentamento do Assédio Moral, do Assédio Sexual e da Discriminação.0148908-83.2024.8.16.6000]]</f>
        <v>0</v>
      </c>
      <c r="L1101">
        <f>Tabela3[[#This Row],[SOCIOAMBIENTAL]]</f>
        <v>0</v>
      </c>
      <c r="M1101">
        <f>Tabela3[[#This Row],[SUSTENTABILIDADE
https://portal.tjpr.jus.br/portletforms/frm.do?idFormulario=7430
0017859-16.2024.8.16.6000]]</f>
        <v>0</v>
      </c>
      <c r="N1101">
        <f>Tabela3[[#This Row],[CURSO PARA MAGISTRADOS]]</f>
        <v>0</v>
      </c>
      <c r="O1101">
        <f>Tabela3[[#This Row],[LIVRO DE REGISTRO]]</f>
        <v>0</v>
      </c>
      <c r="P1101">
        <f>Tabela3[[#This Row],[DATA DO ULTIMO REGISTRO]]</f>
        <v>45657</v>
      </c>
      <c r="Q1101">
        <f>Tabela3[[#This Row],[REG DE INSTRUTORES2]]</f>
        <v>0</v>
      </c>
      <c r="R1101">
        <f>Tabela3[[#This Row],[REGISTRO DE INSTRUTORES NO SEI]]</f>
        <v>0</v>
      </c>
      <c r="S1101">
        <f>Tabela3[[#This Row],[2021]]</f>
        <v>0</v>
      </c>
      <c r="T1101">
        <f>Tabela3[[#This Row],[2022]]</f>
        <v>0</v>
      </c>
      <c r="U1101">
        <f>Tabela3[[#This Row],[2023]]</f>
        <v>0</v>
      </c>
      <c r="V1101">
        <f>Tabela3[[#This Row],[REGISTRO NO SEI/2024]]</f>
        <v>0</v>
      </c>
      <c r="W1101">
        <f>Tabela3[[#This Row],[2024]]</f>
        <v>3</v>
      </c>
      <c r="X1101">
        <f>Tabela3[[#This Row],[REGISTRO NO SEI/2025]]</f>
        <v>0</v>
      </c>
      <c r="Y1101">
        <f>Tabela3[[#This Row],[TOTAL CERTIFICADOS EMITIDOS/2025]]</f>
        <v>0</v>
      </c>
      <c r="Z1101">
        <f>Tabela3[[#This Row],[1º trim/2025]]</f>
        <v>0</v>
      </c>
      <c r="AA1101">
        <f>Tabela3[[#This Row],[2º trim/2025]]</f>
        <v>0</v>
      </c>
      <c r="AB1101">
        <f>Tabela3[[#This Row],[3º trim/2025]]</f>
        <v>0</v>
      </c>
      <c r="AC1101">
        <f>Tabela3[[#This Row],[4º trim/2025]]</f>
        <v>0</v>
      </c>
    </row>
    <row r="1102" spans="1:29" x14ac:dyDescent="0.25">
      <c r="A1102" s="293">
        <f>Tabela3[[#This Row],[MODALIDADE]]</f>
        <v>0</v>
      </c>
      <c r="B1102" s="293">
        <f>Tabela3[[#This Row],[ID DA PLANILHA]]</f>
        <v>1102</v>
      </c>
      <c r="C1102" s="293">
        <f>Tabela3[[#This Row],[ANO]]</f>
        <v>2024</v>
      </c>
      <c r="D1102" s="293" t="str">
        <f>Tabela3[[#This Row],[SEI]]</f>
        <v>0101194-30.2024.8.16.6000</v>
      </c>
      <c r="E1102" s="294" t="str">
        <f>Tabela3[[#This Row],[NOME DO Curso]]</f>
        <v>Análise probatória em processos judiciais de abuso sexual infanto-juvenil</v>
      </c>
      <c r="F1102" s="294">
        <f>Tabela3[[#This Row],[NENHUMA CLASSIFICAÇÃO COPILOT]]</f>
        <v>0</v>
      </c>
      <c r="G1102" t="str">
        <f>Tabela3[[#This Row],[Capacitação em Direitos Humanos, Gênero, Raça e Etnia; e em Depoimento Especial" - 0148945-13.2024.8.16.6000]]</f>
        <v>cursos de formação inicial e de formação continuada para capacitação magistrados(as) ativos(as), de primeiro e segundo graus de jurisdição</v>
      </c>
      <c r="H1102">
        <f>Tabela3[[#This Row],[Justiça Restaurativa - 0148919-15.2024.8.16.6000]]</f>
        <v>0</v>
      </c>
      <c r="I1102" t="str">
        <f>Tabela3[[#This Row],[Capacitação de Facilitadores 0148959-94.2024.8.16.6000]]</f>
        <v>Reflexão e sensibilização de autores de violência doméstica e familiar</v>
      </c>
      <c r="J1102">
        <f>Tabela3[[#This Row],[Acessibilidade e Inclusão - 0148938-21.2024.8.16.6000]]</f>
        <v>0</v>
      </c>
      <c r="K1102">
        <f>Tabela3[[#This Row],[Política de Prevenção e Enfrentamento do Assédio Moral, do Assédio Sexual e da Discriminação.0148908-83.2024.8.16.6000]]</f>
        <v>0</v>
      </c>
      <c r="L1102">
        <f>Tabela3[[#This Row],[SOCIOAMBIENTAL]]</f>
        <v>0</v>
      </c>
      <c r="M1102">
        <f>Tabela3[[#This Row],[SUSTENTABILIDADE
https://portal.tjpr.jus.br/portletforms/frm.do?idFormulario=7430
0017859-16.2024.8.16.6000]]</f>
        <v>0</v>
      </c>
      <c r="N1102" t="str">
        <f>Tabela3[[#This Row],[CURSO PARA MAGISTRADOS]]</f>
        <v>SIM</v>
      </c>
      <c r="O1102">
        <f>Tabela3[[#This Row],[LIVRO DE REGISTRO]]</f>
        <v>0</v>
      </c>
      <c r="P1102">
        <f>Tabela3[[#This Row],[DATA DO ULTIMO REGISTRO]]</f>
        <v>45588</v>
      </c>
      <c r="Q1102" t="str">
        <f>Tabela3[[#This Row],[REG DE INSTRUTORES2]]</f>
        <v>lançado no livro normal e no de instrutores</v>
      </c>
      <c r="R1102">
        <f>Tabela3[[#This Row],[REGISTRO DE INSTRUTORES NO SEI]]</f>
        <v>0</v>
      </c>
      <c r="S1102">
        <f>Tabela3[[#This Row],[2021]]</f>
        <v>0</v>
      </c>
      <c r="T1102">
        <f>Tabela3[[#This Row],[2022]]</f>
        <v>0</v>
      </c>
      <c r="U1102">
        <f>Tabela3[[#This Row],[2023]]</f>
        <v>0</v>
      </c>
      <c r="V1102">
        <f>Tabela3[[#This Row],[REGISTRO NO SEI/2024]]</f>
        <v>0</v>
      </c>
      <c r="W1102">
        <f>Tabela3[[#This Row],[2024]]</f>
        <v>0</v>
      </c>
      <c r="X1102">
        <f>Tabela3[[#This Row],[REGISTRO NO SEI/2025]]</f>
        <v>0</v>
      </c>
      <c r="Y1102">
        <f>Tabela3[[#This Row],[TOTAL CERTIFICADOS EMITIDOS/2025]]</f>
        <v>0</v>
      </c>
      <c r="Z1102">
        <f>Tabela3[[#This Row],[1º trim/2025]]</f>
        <v>0</v>
      </c>
      <c r="AA1102">
        <f>Tabela3[[#This Row],[2º trim/2025]]</f>
        <v>0</v>
      </c>
      <c r="AB1102">
        <f>Tabela3[[#This Row],[3º trim/2025]]</f>
        <v>0</v>
      </c>
      <c r="AC1102">
        <f>Tabela3[[#This Row],[4º trim/2025]]</f>
        <v>0</v>
      </c>
    </row>
    <row r="1103" spans="1:29" x14ac:dyDescent="0.25">
      <c r="A1103" s="293">
        <f>Tabela3[[#This Row],[MODALIDADE]]</f>
        <v>0</v>
      </c>
      <c r="B1103" s="293">
        <f>Tabela3[[#This Row],[ID DA PLANILHA]]</f>
        <v>1103</v>
      </c>
      <c r="C1103" s="293">
        <f>Tabela3[[#This Row],[ANO]]</f>
        <v>2024</v>
      </c>
      <c r="D1103" s="293" t="str">
        <f>Tabela3[[#This Row],[SEI]]</f>
        <v>0102722-02.2024.8.16.6000</v>
      </c>
      <c r="E1103" s="294" t="str">
        <f>Tabela3[[#This Row],[NOME DO Curso]]</f>
        <v>Formação Inicial para Juiz Substituto - 4ª Edição</v>
      </c>
      <c r="F1103" s="294">
        <f>Tabela3[[#This Row],[NENHUMA CLASSIFICAÇÃO COPILOT]]</f>
        <v>0</v>
      </c>
      <c r="G1103" t="str">
        <f>Tabela3[[#This Row],[Capacitação em Direitos Humanos, Gênero, Raça e Etnia; e em Depoimento Especial" - 0148945-13.2024.8.16.6000]]</f>
        <v>cursos de formação inicial e de formação continuada para capacitação magistrados(as) ativos(as), de primeiro e segundo graus de jurisdição</v>
      </c>
      <c r="H1103">
        <f>Tabela3[[#This Row],[Justiça Restaurativa - 0148919-15.2024.8.16.6000]]</f>
        <v>0</v>
      </c>
      <c r="I1103">
        <f>Tabela3[[#This Row],[Capacitação de Facilitadores 0148959-94.2024.8.16.6000]]</f>
        <v>0</v>
      </c>
      <c r="J1103">
        <f>Tabela3[[#This Row],[Acessibilidade e Inclusão - 0148938-21.2024.8.16.6000]]</f>
        <v>0</v>
      </c>
      <c r="K1103">
        <f>Tabela3[[#This Row],[Política de Prevenção e Enfrentamento do Assédio Moral, do Assédio Sexual e da Discriminação.0148908-83.2024.8.16.6000]]</f>
        <v>0</v>
      </c>
      <c r="L1103">
        <f>Tabela3[[#This Row],[SOCIOAMBIENTAL]]</f>
        <v>0</v>
      </c>
      <c r="M1103">
        <f>Tabela3[[#This Row],[SUSTENTABILIDADE
https://portal.tjpr.jus.br/portletforms/frm.do?idFormulario=7430
0017859-16.2024.8.16.6000]]</f>
        <v>0</v>
      </c>
      <c r="N1103" t="str">
        <f>Tabela3[[#This Row],[CURSO PARA MAGISTRADOS]]</f>
        <v>SIM</v>
      </c>
      <c r="O1103">
        <f>Tabela3[[#This Row],[LIVRO DE REGISTRO]]</f>
        <v>0</v>
      </c>
      <c r="P1103">
        <f>Tabela3[[#This Row],[DATA DO ULTIMO REGISTRO]]</f>
        <v>45744</v>
      </c>
      <c r="Q1103" t="str">
        <f>Tabela3[[#This Row],[REG DE INSTRUTORES2]]</f>
        <v>SIM</v>
      </c>
      <c r="R1103" t="str">
        <f>Tabela3[[#This Row],[REGISTRO DE INSTRUTORES NO SEI]]</f>
        <v>Livro Registro_Instrutores (11606181)</v>
      </c>
      <c r="S1103">
        <f>Tabela3[[#This Row],[2021]]</f>
        <v>0</v>
      </c>
      <c r="T1103">
        <f>Tabela3[[#This Row],[2022]]</f>
        <v>0</v>
      </c>
      <c r="U1103">
        <f>Tabela3[[#This Row],[2023]]</f>
        <v>0</v>
      </c>
      <c r="V1103">
        <f>Tabela3[[#This Row],[REGISTRO NO SEI/2024]]</f>
        <v>0</v>
      </c>
      <c r="W1103">
        <f>Tabela3[[#This Row],[2024]]</f>
        <v>0</v>
      </c>
      <c r="X1103" t="str">
        <f>Tabela3[[#This Row],[REGISTRO NO SEI/2025]]</f>
        <v>Livro Registro (11499811)</v>
      </c>
      <c r="Y1103">
        <f>Tabela3[[#This Row],[TOTAL CERTIFICADOS EMITIDOS/2025]]</f>
        <v>32</v>
      </c>
      <c r="Z1103">
        <f>Tabela3[[#This Row],[1º trim/2025]]</f>
        <v>32</v>
      </c>
      <c r="AA1103">
        <f>Tabela3[[#This Row],[2º trim/2025]]</f>
        <v>0</v>
      </c>
      <c r="AB1103">
        <f>Tabela3[[#This Row],[3º trim/2025]]</f>
        <v>0</v>
      </c>
      <c r="AC1103">
        <f>Tabela3[[#This Row],[4º trim/2025]]</f>
        <v>0</v>
      </c>
    </row>
    <row r="1104" spans="1:29" ht="30" x14ac:dyDescent="0.25">
      <c r="A1104" s="293">
        <f>Tabela3[[#This Row],[MODALIDADE]]</f>
        <v>0</v>
      </c>
      <c r="B1104" s="293">
        <f>Tabela3[[#This Row],[ID DA PLANILHA]]</f>
        <v>1104</v>
      </c>
      <c r="C1104" s="293">
        <f>Tabela3[[#This Row],[ANO]]</f>
        <v>2024</v>
      </c>
      <c r="D1104" s="293" t="str">
        <f>Tabela3[[#This Row],[SEI]]</f>
        <v>0107063-71.2024.8.16.6000</v>
      </c>
      <c r="E1104" s="294" t="str">
        <f>Tabela3[[#This Row],[NOME DO Curso]]</f>
        <v>Curso de Formação de Formadores Nível 2 “Formação de Tutores no Contexto da Magistratura</v>
      </c>
      <c r="F1104" s="294">
        <f>Tabela3[[#This Row],[NENHUMA CLASSIFICAÇÃO COPILOT]]</f>
        <v>0</v>
      </c>
      <c r="G1104" t="str">
        <f>Tabela3[[#This Row],[Capacitação em Direitos Humanos, Gênero, Raça e Etnia; e em Depoimento Especial" - 0148945-13.2024.8.16.6000]]</f>
        <v>cursos de formação inicial e de formação continuada para capacitação magistrados(as) ativos(as), de primeiro e segundo graus de jurisdição</v>
      </c>
      <c r="H1104">
        <f>Tabela3[[#This Row],[Justiça Restaurativa - 0148919-15.2024.8.16.6000]]</f>
        <v>0</v>
      </c>
      <c r="I1104">
        <f>Tabela3[[#This Row],[Capacitação de Facilitadores 0148959-94.2024.8.16.6000]]</f>
        <v>0</v>
      </c>
      <c r="J1104">
        <f>Tabela3[[#This Row],[Acessibilidade e Inclusão - 0148938-21.2024.8.16.6000]]</f>
        <v>0</v>
      </c>
      <c r="K1104">
        <f>Tabela3[[#This Row],[Política de Prevenção e Enfrentamento do Assédio Moral, do Assédio Sexual e da Discriminação.0148908-83.2024.8.16.6000]]</f>
        <v>0</v>
      </c>
      <c r="L1104">
        <f>Tabela3[[#This Row],[SOCIOAMBIENTAL]]</f>
        <v>0</v>
      </c>
      <c r="M1104">
        <f>Tabela3[[#This Row],[SUSTENTABILIDADE
https://portal.tjpr.jus.br/portletforms/frm.do?idFormulario=7430
0017859-16.2024.8.16.6000]]</f>
        <v>0</v>
      </c>
      <c r="N1104" t="str">
        <f>Tabela3[[#This Row],[CURSO PARA MAGISTRADOS]]</f>
        <v>SIM</v>
      </c>
      <c r="O1104">
        <f>Tabela3[[#This Row],[LIVRO DE REGISTRO]]</f>
        <v>0</v>
      </c>
      <c r="P1104">
        <f>Tabela3[[#This Row],[DATA DO ULTIMO REGISTRO]]</f>
        <v>45609</v>
      </c>
      <c r="Q1104" t="str">
        <f>Tabela3[[#This Row],[REG DE INSTRUTORES2]]</f>
        <v>894/2024</v>
      </c>
      <c r="R1104">
        <f>Tabela3[[#This Row],[REGISTRO DE INSTRUTORES NO SEI]]</f>
        <v>0</v>
      </c>
      <c r="S1104">
        <f>Tabela3[[#This Row],[2021]]</f>
        <v>0</v>
      </c>
      <c r="T1104">
        <f>Tabela3[[#This Row],[2022]]</f>
        <v>0</v>
      </c>
      <c r="U1104">
        <f>Tabela3[[#This Row],[2023]]</f>
        <v>0</v>
      </c>
      <c r="V1104">
        <f>Tabela3[[#This Row],[REGISTRO NO SEI/2024]]</f>
        <v>0</v>
      </c>
      <c r="W1104">
        <f>Tabela3[[#This Row],[2024]]</f>
        <v>39</v>
      </c>
      <c r="X1104">
        <f>Tabela3[[#This Row],[REGISTRO NO SEI/2025]]</f>
        <v>0</v>
      </c>
      <c r="Y1104">
        <f>Tabela3[[#This Row],[TOTAL CERTIFICADOS EMITIDOS/2025]]</f>
        <v>0</v>
      </c>
      <c r="Z1104">
        <f>Tabela3[[#This Row],[1º trim/2025]]</f>
        <v>0</v>
      </c>
      <c r="AA1104">
        <f>Tabela3[[#This Row],[2º trim/2025]]</f>
        <v>0</v>
      </c>
      <c r="AB1104">
        <f>Tabela3[[#This Row],[3º trim/2025]]</f>
        <v>0</v>
      </c>
      <c r="AC1104">
        <f>Tabela3[[#This Row],[4º trim/2025]]</f>
        <v>0</v>
      </c>
    </row>
    <row r="1105" spans="1:29" ht="30" x14ac:dyDescent="0.25">
      <c r="A1105" s="293">
        <f>Tabela3[[#This Row],[MODALIDADE]]</f>
        <v>0</v>
      </c>
      <c r="B1105" s="293">
        <f>Tabela3[[#This Row],[ID DA PLANILHA]]</f>
        <v>1105</v>
      </c>
      <c r="C1105" s="293">
        <f>Tabela3[[#This Row],[ANO]]</f>
        <v>2024</v>
      </c>
      <c r="D1105" s="293" t="str">
        <f>Tabela3[[#This Row],[SEI]]</f>
        <v>0107304-45.2024.8.16.6000</v>
      </c>
      <c r="E1105" s="294" t="str">
        <f>Tabela3[[#This Row],[NOME DO Curso]]</f>
        <v>A estrutura lógica das decisões em matéria penal - O método alemão de resolução de casos (Gutachtenstil)</v>
      </c>
      <c r="F1105" s="294">
        <f>Tabela3[[#This Row],[NENHUMA CLASSIFICAÇÃO COPILOT]]</f>
        <v>0</v>
      </c>
      <c r="G1105">
        <f>Tabela3[[#This Row],[Capacitação em Direitos Humanos, Gênero, Raça e Etnia; e em Depoimento Especial" - 0148945-13.2024.8.16.6000]]</f>
        <v>0</v>
      </c>
      <c r="H1105">
        <f>Tabela3[[#This Row],[Justiça Restaurativa - 0148919-15.2024.8.16.6000]]</f>
        <v>0</v>
      </c>
      <c r="I1105">
        <f>Tabela3[[#This Row],[Capacitação de Facilitadores 0148959-94.2024.8.16.6000]]</f>
        <v>0</v>
      </c>
      <c r="J1105">
        <f>Tabela3[[#This Row],[Acessibilidade e Inclusão - 0148938-21.2024.8.16.6000]]</f>
        <v>0</v>
      </c>
      <c r="K1105">
        <f>Tabela3[[#This Row],[Política de Prevenção e Enfrentamento do Assédio Moral, do Assédio Sexual e da Discriminação.0148908-83.2024.8.16.6000]]</f>
        <v>0</v>
      </c>
      <c r="L1105">
        <f>Tabela3[[#This Row],[SOCIOAMBIENTAL]]</f>
        <v>0</v>
      </c>
      <c r="M1105">
        <f>Tabela3[[#This Row],[SUSTENTABILIDADE
https://portal.tjpr.jus.br/portletforms/frm.do?idFormulario=7430
0017859-16.2024.8.16.6000]]</f>
        <v>0</v>
      </c>
      <c r="N1105">
        <f>Tabela3[[#This Row],[CURSO PARA MAGISTRADOS]]</f>
        <v>0</v>
      </c>
      <c r="O1105">
        <f>Tabela3[[#This Row],[LIVRO DE REGISTRO]]</f>
        <v>0</v>
      </c>
      <c r="P1105">
        <f>Tabela3[[#This Row],[DATA DO ULTIMO REGISTRO]]</f>
        <v>45546</v>
      </c>
      <c r="Q1105">
        <f>Tabela3[[#This Row],[REG DE INSTRUTORES2]]</f>
        <v>0</v>
      </c>
      <c r="R1105">
        <f>Tabela3[[#This Row],[REGISTRO DE INSTRUTORES NO SEI]]</f>
        <v>0</v>
      </c>
      <c r="S1105">
        <f>Tabela3[[#This Row],[2021]]</f>
        <v>0</v>
      </c>
      <c r="T1105">
        <f>Tabela3[[#This Row],[2022]]</f>
        <v>0</v>
      </c>
      <c r="U1105">
        <f>Tabela3[[#This Row],[2023]]</f>
        <v>0</v>
      </c>
      <c r="V1105">
        <f>Tabela3[[#This Row],[REGISTRO NO SEI/2024]]</f>
        <v>0</v>
      </c>
      <c r="W1105">
        <f>Tabela3[[#This Row],[2024]]</f>
        <v>0</v>
      </c>
      <c r="X1105">
        <f>Tabela3[[#This Row],[REGISTRO NO SEI/2025]]</f>
        <v>0</v>
      </c>
      <c r="Y1105">
        <f>Tabela3[[#This Row],[TOTAL CERTIFICADOS EMITIDOS/2025]]</f>
        <v>0</v>
      </c>
      <c r="Z1105">
        <f>Tabela3[[#This Row],[1º trim/2025]]</f>
        <v>0</v>
      </c>
      <c r="AA1105">
        <f>Tabela3[[#This Row],[2º trim/2025]]</f>
        <v>0</v>
      </c>
      <c r="AB1105">
        <f>Tabela3[[#This Row],[3º trim/2025]]</f>
        <v>0</v>
      </c>
      <c r="AC1105">
        <f>Tabela3[[#This Row],[4º trim/2025]]</f>
        <v>0</v>
      </c>
    </row>
    <row r="1106" spans="1:29" ht="30" x14ac:dyDescent="0.25">
      <c r="A1106" s="293">
        <f>Tabela3[[#This Row],[MODALIDADE]]</f>
        <v>0</v>
      </c>
      <c r="B1106" s="293">
        <f>Tabela3[[#This Row],[ID DA PLANILHA]]</f>
        <v>1106</v>
      </c>
      <c r="C1106" s="293">
        <f>Tabela3[[#This Row],[ANO]]</f>
        <v>2024</v>
      </c>
      <c r="D1106" s="293" t="str">
        <f>Tabela3[[#This Row],[SEI]]</f>
        <v>0109175-13.2024.8.16.6000</v>
      </c>
      <c r="E1106" s="294" t="str">
        <f>Tabela3[[#This Row],[NOME DO Curso]]</f>
        <v>Cursos de Justiça Restaurativa: Formação Prática I (círculos não conflitivos) – modalidade a distância - 16ª e 17ª Edições</v>
      </c>
      <c r="F1106" s="294">
        <f>Tabela3[[#This Row],[NENHUMA CLASSIFICAÇÃO COPILOT]]</f>
        <v>0</v>
      </c>
      <c r="G1106">
        <f>Tabela3[[#This Row],[Capacitação em Direitos Humanos, Gênero, Raça e Etnia; e em Depoimento Especial" - 0148945-13.2024.8.16.6000]]</f>
        <v>0</v>
      </c>
      <c r="H1106" t="str">
        <f>Tabela3[[#This Row],[Justiça Restaurativa - 0148919-15.2024.8.16.6000]]</f>
        <v>JR</v>
      </c>
      <c r="I1106">
        <f>Tabela3[[#This Row],[Capacitação de Facilitadores 0148959-94.2024.8.16.6000]]</f>
        <v>0</v>
      </c>
      <c r="J1106">
        <f>Tabela3[[#This Row],[Acessibilidade e Inclusão - 0148938-21.2024.8.16.6000]]</f>
        <v>0</v>
      </c>
      <c r="K1106">
        <f>Tabela3[[#This Row],[Política de Prevenção e Enfrentamento do Assédio Moral, do Assédio Sexual e da Discriminação.0148908-83.2024.8.16.6000]]</f>
        <v>0</v>
      </c>
      <c r="L1106">
        <f>Tabela3[[#This Row],[SOCIOAMBIENTAL]]</f>
        <v>0</v>
      </c>
      <c r="M1106">
        <f>Tabela3[[#This Row],[SUSTENTABILIDADE
https://portal.tjpr.jus.br/portletforms/frm.do?idFormulario=7430
0017859-16.2024.8.16.6000]]</f>
        <v>0</v>
      </c>
      <c r="N1106">
        <f>Tabela3[[#This Row],[CURSO PARA MAGISTRADOS]]</f>
        <v>0</v>
      </c>
      <c r="O1106" t="str">
        <f>Tabela3[[#This Row],[LIVRO DE REGISTRO]]</f>
        <v>1 - LISTA GERAL_2020 A ...</v>
      </c>
      <c r="P1106">
        <f>Tabela3[[#This Row],[DATA DO ULTIMO REGISTRO]]</f>
        <v>45609</v>
      </c>
      <c r="Q1106">
        <f>Tabela3[[#This Row],[REG DE INSTRUTORES2]]</f>
        <v>0</v>
      </c>
      <c r="R1106">
        <f>Tabela3[[#This Row],[REGISTRO DE INSTRUTORES NO SEI]]</f>
        <v>0</v>
      </c>
      <c r="S1106">
        <f>Tabela3[[#This Row],[2021]]</f>
        <v>0</v>
      </c>
      <c r="T1106">
        <f>Tabela3[[#This Row],[2022]]</f>
        <v>0</v>
      </c>
      <c r="U1106">
        <f>Tabela3[[#This Row],[2023]]</f>
        <v>0</v>
      </c>
      <c r="V1106">
        <f>Tabela3[[#This Row],[REGISTRO NO SEI/2024]]</f>
        <v>0</v>
      </c>
      <c r="W1106">
        <f>Tabela3[[#This Row],[2024]]</f>
        <v>32</v>
      </c>
      <c r="X1106">
        <f>Tabela3[[#This Row],[REGISTRO NO SEI/2025]]</f>
        <v>0</v>
      </c>
      <c r="Y1106">
        <f>Tabela3[[#This Row],[TOTAL CERTIFICADOS EMITIDOS/2025]]</f>
        <v>0</v>
      </c>
      <c r="Z1106">
        <f>Tabela3[[#This Row],[1º trim/2025]]</f>
        <v>0</v>
      </c>
      <c r="AA1106">
        <f>Tabela3[[#This Row],[2º trim/2025]]</f>
        <v>0</v>
      </c>
      <c r="AB1106">
        <f>Tabela3[[#This Row],[3º trim/2025]]</f>
        <v>0</v>
      </c>
      <c r="AC1106">
        <f>Tabela3[[#This Row],[4º trim/2025]]</f>
        <v>0</v>
      </c>
    </row>
    <row r="1107" spans="1:29" ht="30" x14ac:dyDescent="0.25">
      <c r="A1107" s="293">
        <f>Tabela3[[#This Row],[MODALIDADE]]</f>
        <v>0</v>
      </c>
      <c r="B1107" s="293">
        <f>Tabela3[[#This Row],[ID DA PLANILHA]]</f>
        <v>1107</v>
      </c>
      <c r="C1107" s="293">
        <f>Tabela3[[#This Row],[ANO]]</f>
        <v>2024</v>
      </c>
      <c r="D1107" s="293" t="str">
        <f>Tabela3[[#This Row],[SEI]]</f>
        <v>0111359-39.2024.8.16.6000</v>
      </c>
      <c r="E1107" s="294" t="str">
        <f>Tabela3[[#This Row],[NOME DO Curso]]</f>
        <v>Palestra e Lançamento do Livro “Impeachment à Brasileira” do autor Luiz Fernando Bandeira de Mello</v>
      </c>
      <c r="F1107" s="294">
        <f>Tabela3[[#This Row],[NENHUMA CLASSIFICAÇÃO COPILOT]]</f>
        <v>0</v>
      </c>
      <c r="G1107">
        <f>Tabela3[[#This Row],[Capacitação em Direitos Humanos, Gênero, Raça e Etnia; e em Depoimento Especial" - 0148945-13.2024.8.16.6000]]</f>
        <v>0</v>
      </c>
      <c r="H1107">
        <f>Tabela3[[#This Row],[Justiça Restaurativa - 0148919-15.2024.8.16.6000]]</f>
        <v>0</v>
      </c>
      <c r="I1107">
        <f>Tabela3[[#This Row],[Capacitação de Facilitadores 0148959-94.2024.8.16.6000]]</f>
        <v>0</v>
      </c>
      <c r="J1107">
        <f>Tabela3[[#This Row],[Acessibilidade e Inclusão - 0148938-21.2024.8.16.6000]]</f>
        <v>0</v>
      </c>
      <c r="K1107">
        <f>Tabela3[[#This Row],[Política de Prevenção e Enfrentamento do Assédio Moral, do Assédio Sexual e da Discriminação.0148908-83.2024.8.16.6000]]</f>
        <v>0</v>
      </c>
      <c r="L1107">
        <f>Tabela3[[#This Row],[SOCIOAMBIENTAL]]</f>
        <v>0</v>
      </c>
      <c r="M1107">
        <f>Tabela3[[#This Row],[SUSTENTABILIDADE
https://portal.tjpr.jus.br/portletforms/frm.do?idFormulario=7430
0017859-16.2024.8.16.6000]]</f>
        <v>0</v>
      </c>
      <c r="N1107">
        <f>Tabela3[[#This Row],[CURSO PARA MAGISTRADOS]]</f>
        <v>0</v>
      </c>
      <c r="O1107">
        <f>Tabela3[[#This Row],[LIVRO DE REGISTRO]]</f>
        <v>0</v>
      </c>
      <c r="P1107">
        <f>Tabela3[[#This Row],[DATA DO ULTIMO REGISTRO]]</f>
        <v>45569</v>
      </c>
      <c r="Q1107">
        <f>Tabela3[[#This Row],[REG DE INSTRUTORES2]]</f>
        <v>0</v>
      </c>
      <c r="R1107">
        <f>Tabela3[[#This Row],[REGISTRO DE INSTRUTORES NO SEI]]</f>
        <v>0</v>
      </c>
      <c r="S1107">
        <f>Tabela3[[#This Row],[2021]]</f>
        <v>0</v>
      </c>
      <c r="T1107">
        <f>Tabela3[[#This Row],[2022]]</f>
        <v>0</v>
      </c>
      <c r="U1107">
        <f>Tabela3[[#This Row],[2023]]</f>
        <v>0</v>
      </c>
      <c r="V1107">
        <f>Tabela3[[#This Row],[REGISTRO NO SEI/2024]]</f>
        <v>0</v>
      </c>
      <c r="W1107">
        <f>Tabela3[[#This Row],[2024]]</f>
        <v>0</v>
      </c>
      <c r="X1107">
        <f>Tabela3[[#This Row],[REGISTRO NO SEI/2025]]</f>
        <v>0</v>
      </c>
      <c r="Y1107">
        <f>Tabela3[[#This Row],[TOTAL CERTIFICADOS EMITIDOS/2025]]</f>
        <v>0</v>
      </c>
      <c r="Z1107">
        <f>Tabela3[[#This Row],[1º trim/2025]]</f>
        <v>0</v>
      </c>
      <c r="AA1107">
        <f>Tabela3[[#This Row],[2º trim/2025]]</f>
        <v>0</v>
      </c>
      <c r="AB1107">
        <f>Tabela3[[#This Row],[3º trim/2025]]</f>
        <v>0</v>
      </c>
      <c r="AC1107">
        <f>Tabela3[[#This Row],[4º trim/2025]]</f>
        <v>0</v>
      </c>
    </row>
    <row r="1108" spans="1:29" x14ac:dyDescent="0.25">
      <c r="A1108" s="293">
        <f>Tabela3[[#This Row],[MODALIDADE]]</f>
        <v>0</v>
      </c>
      <c r="B1108" s="293">
        <f>Tabela3[[#This Row],[ID DA PLANILHA]]</f>
        <v>1108</v>
      </c>
      <c r="C1108" s="293">
        <f>Tabela3[[#This Row],[ANO]]</f>
        <v>2024</v>
      </c>
      <c r="D1108" s="293" t="str">
        <f>Tabela3[[#This Row],[SEI]]</f>
        <v>0113498-61.2024.8.16.6000</v>
      </c>
      <c r="E1108" s="294" t="str">
        <f>Tabela3[[#This Row],[NOME DO Curso]]</f>
        <v>Resolução de conflitos na era digital</v>
      </c>
      <c r="F1108" s="294">
        <f>Tabela3[[#This Row],[NENHUMA CLASSIFICAÇÃO COPILOT]]</f>
        <v>0</v>
      </c>
      <c r="G1108" t="str">
        <f>Tabela3[[#This Row],[Capacitação em Direitos Humanos, Gênero, Raça e Etnia; e em Depoimento Especial" - 0148945-13.2024.8.16.6000]]</f>
        <v>cursos de formação inicial e de formação continuada para capacitação magistrados(as) ativos(as), de primeiro e segundo graus de jurisdição</v>
      </c>
      <c r="H1108">
        <f>Tabela3[[#This Row],[Justiça Restaurativa - 0148919-15.2024.8.16.6000]]</f>
        <v>0</v>
      </c>
      <c r="I1108">
        <f>Tabela3[[#This Row],[Capacitação de Facilitadores 0148959-94.2024.8.16.6000]]</f>
        <v>0</v>
      </c>
      <c r="J1108">
        <f>Tabela3[[#This Row],[Acessibilidade e Inclusão - 0148938-21.2024.8.16.6000]]</f>
        <v>0</v>
      </c>
      <c r="K1108">
        <f>Tabela3[[#This Row],[Política de Prevenção e Enfrentamento do Assédio Moral, do Assédio Sexual e da Discriminação.0148908-83.2024.8.16.6000]]</f>
        <v>0</v>
      </c>
      <c r="L1108">
        <f>Tabela3[[#This Row],[SOCIOAMBIENTAL]]</f>
        <v>0</v>
      </c>
      <c r="M1108">
        <f>Tabela3[[#This Row],[SUSTENTABILIDADE
https://portal.tjpr.jus.br/portletforms/frm.do?idFormulario=7430
0017859-16.2024.8.16.6000]]</f>
        <v>0</v>
      </c>
      <c r="N1108" t="str">
        <f>Tabela3[[#This Row],[CURSO PARA MAGISTRADOS]]</f>
        <v>SIM</v>
      </c>
      <c r="O1108">
        <f>Tabela3[[#This Row],[LIVRO DE REGISTRO]]</f>
        <v>0</v>
      </c>
      <c r="P1108">
        <f>Tabela3[[#This Row],[DATA DO ULTIMO REGISTRO]]</f>
        <v>45639</v>
      </c>
      <c r="Q1108" t="str">
        <f>Tabela3[[#This Row],[REG DE INSTRUTORES2]]</f>
        <v>917/2024</v>
      </c>
      <c r="R1108">
        <f>Tabela3[[#This Row],[REGISTRO DE INSTRUTORES NO SEI]]</f>
        <v>0</v>
      </c>
      <c r="S1108">
        <f>Tabela3[[#This Row],[2021]]</f>
        <v>0</v>
      </c>
      <c r="T1108">
        <f>Tabela3[[#This Row],[2022]]</f>
        <v>0</v>
      </c>
      <c r="U1108">
        <f>Tabela3[[#This Row],[2023]]</f>
        <v>0</v>
      </c>
      <c r="V1108">
        <f>Tabela3[[#This Row],[REGISTRO NO SEI/2024]]</f>
        <v>0</v>
      </c>
      <c r="W1108">
        <f>Tabela3[[#This Row],[2024]]</f>
        <v>31</v>
      </c>
      <c r="X1108">
        <f>Tabela3[[#This Row],[REGISTRO NO SEI/2025]]</f>
        <v>0</v>
      </c>
      <c r="Y1108">
        <f>Tabela3[[#This Row],[TOTAL CERTIFICADOS EMITIDOS/2025]]</f>
        <v>0</v>
      </c>
      <c r="Z1108">
        <f>Tabela3[[#This Row],[1º trim/2025]]</f>
        <v>0</v>
      </c>
      <c r="AA1108">
        <f>Tabela3[[#This Row],[2º trim/2025]]</f>
        <v>0</v>
      </c>
      <c r="AB1108">
        <f>Tabela3[[#This Row],[3º trim/2025]]</f>
        <v>0</v>
      </c>
      <c r="AC1108">
        <f>Tabela3[[#This Row],[4º trim/2025]]</f>
        <v>0</v>
      </c>
    </row>
    <row r="1109" spans="1:29" x14ac:dyDescent="0.25">
      <c r="A1109" s="293">
        <f>Tabela3[[#This Row],[MODALIDADE]]</f>
        <v>0</v>
      </c>
      <c r="B1109" s="293">
        <f>Tabela3[[#This Row],[ID DA PLANILHA]]</f>
        <v>1109</v>
      </c>
      <c r="C1109" s="293">
        <f>Tabela3[[#This Row],[ANO]]</f>
        <v>2024</v>
      </c>
      <c r="D1109" s="293" t="str">
        <f>Tabela3[[#This Row],[SEI]]</f>
        <v>0113500-31.2024.8.16.6000</v>
      </c>
      <c r="E1109" s="294" t="str">
        <f>Tabela3[[#This Row],[NOME DO Curso]]</f>
        <v>Depoimento Especial de Crianças e Adolescentes - 2024</v>
      </c>
      <c r="F1109" s="294">
        <f>Tabela3[[#This Row],[NENHUMA CLASSIFICAÇÃO COPILOT]]</f>
        <v>0</v>
      </c>
      <c r="G1109" t="str">
        <f>Tabela3[[#This Row],[Capacitação em Direitos Humanos, Gênero, Raça e Etnia; e em Depoimento Especial" - 0148945-13.2024.8.16.6000]]</f>
        <v>cursos de formação inicial e de formação continuada para capacitação magistrados(as) ativos(as), de primeiro e segundo graus de jurisdição</v>
      </c>
      <c r="H1109">
        <f>Tabela3[[#This Row],[Justiça Restaurativa - 0148919-15.2024.8.16.6000]]</f>
        <v>0</v>
      </c>
      <c r="I1109">
        <f>Tabela3[[#This Row],[Capacitação de Facilitadores 0148959-94.2024.8.16.6000]]</f>
        <v>0</v>
      </c>
      <c r="J1109">
        <f>Tabela3[[#This Row],[Acessibilidade e Inclusão - 0148938-21.2024.8.16.6000]]</f>
        <v>0</v>
      </c>
      <c r="K1109">
        <f>Tabela3[[#This Row],[Política de Prevenção e Enfrentamento do Assédio Moral, do Assédio Sexual e da Discriminação.0148908-83.2024.8.16.6000]]</f>
        <v>0</v>
      </c>
      <c r="L1109">
        <f>Tabela3[[#This Row],[SOCIOAMBIENTAL]]</f>
        <v>0</v>
      </c>
      <c r="M1109">
        <f>Tabela3[[#This Row],[SUSTENTABILIDADE
https://portal.tjpr.jus.br/portletforms/frm.do?idFormulario=7430
0017859-16.2024.8.16.6000]]</f>
        <v>0</v>
      </c>
      <c r="N1109" t="str">
        <f>Tabela3[[#This Row],[CURSO PARA MAGISTRADOS]]</f>
        <v>SIM</v>
      </c>
      <c r="O1109">
        <f>Tabela3[[#This Row],[LIVRO DE REGISTRO]]</f>
        <v>0</v>
      </c>
      <c r="P1109">
        <f>Tabela3[[#This Row],[DATA DO ULTIMO REGISTRO]]</f>
        <v>45639</v>
      </c>
      <c r="Q1109">
        <f>Tabela3[[#This Row],[REG DE INSTRUTORES2]]</f>
        <v>0</v>
      </c>
      <c r="R1109">
        <f>Tabela3[[#This Row],[REGISTRO DE INSTRUTORES NO SEI]]</f>
        <v>0</v>
      </c>
      <c r="S1109">
        <f>Tabela3[[#This Row],[2021]]</f>
        <v>0</v>
      </c>
      <c r="T1109">
        <f>Tabela3[[#This Row],[2022]]</f>
        <v>0</v>
      </c>
      <c r="U1109">
        <f>Tabela3[[#This Row],[2023]]</f>
        <v>0</v>
      </c>
      <c r="V1109">
        <f>Tabela3[[#This Row],[REGISTRO NO SEI/2024]]</f>
        <v>0</v>
      </c>
      <c r="W1109">
        <f>Tabela3[[#This Row],[2024]]</f>
        <v>34</v>
      </c>
      <c r="X1109">
        <f>Tabela3[[#This Row],[REGISTRO NO SEI/2025]]</f>
        <v>0</v>
      </c>
      <c r="Y1109">
        <f>Tabela3[[#This Row],[TOTAL CERTIFICADOS EMITIDOS/2025]]</f>
        <v>0</v>
      </c>
      <c r="Z1109">
        <f>Tabela3[[#This Row],[1º trim/2025]]</f>
        <v>0</v>
      </c>
      <c r="AA1109">
        <f>Tabela3[[#This Row],[2º trim/2025]]</f>
        <v>0</v>
      </c>
      <c r="AB1109">
        <f>Tabela3[[#This Row],[3º trim/2025]]</f>
        <v>0</v>
      </c>
      <c r="AC1109">
        <f>Tabela3[[#This Row],[4º trim/2025]]</f>
        <v>0</v>
      </c>
    </row>
    <row r="1110" spans="1:29" ht="30" x14ac:dyDescent="0.25">
      <c r="A1110" s="293">
        <f>Tabela3[[#This Row],[MODALIDADE]]</f>
        <v>0</v>
      </c>
      <c r="B1110" s="293">
        <f>Tabela3[[#This Row],[ID DA PLANILHA]]</f>
        <v>1110</v>
      </c>
      <c r="C1110" s="293">
        <f>Tabela3[[#This Row],[ANO]]</f>
        <v>2024</v>
      </c>
      <c r="D1110" s="293" t="str">
        <f>Tabela3[[#This Row],[SEI]]</f>
        <v>0115091-28.2024.8.16.6000</v>
      </c>
      <c r="E1110" s="294" t="str">
        <f>Tabela3[[#This Row],[NOME DO Curso]]</f>
        <v>Projeto Judiciário Inclusivo e Acessível – Dia Nacional da Luta da Pessoa com Deficiência</v>
      </c>
      <c r="F1110" s="294">
        <f>Tabela3[[#This Row],[NENHUMA CLASSIFICAÇÃO COPILOT]]</f>
        <v>0</v>
      </c>
      <c r="G1110">
        <f>Tabela3[[#This Row],[Capacitação em Direitos Humanos, Gênero, Raça e Etnia; e em Depoimento Especial" - 0148945-13.2024.8.16.6000]]</f>
        <v>0</v>
      </c>
      <c r="H1110">
        <f>Tabela3[[#This Row],[Justiça Restaurativa - 0148919-15.2024.8.16.6000]]</f>
        <v>0</v>
      </c>
      <c r="I1110">
        <f>Tabela3[[#This Row],[Capacitação de Facilitadores 0148959-94.2024.8.16.6000]]</f>
        <v>0</v>
      </c>
      <c r="J1110" t="str">
        <f>Tabela3[[#This Row],[Acessibilidade e Inclusão - 0148938-21.2024.8.16.6000]]</f>
        <v>SIM</v>
      </c>
      <c r="K1110" t="str">
        <f>Tabela3[[#This Row],[Política de Prevenção e Enfrentamento do Assédio Moral, do Assédio Sexual e da Discriminação.0148908-83.2024.8.16.6000]]</f>
        <v>sim</v>
      </c>
      <c r="L1110">
        <f>Tabela3[[#This Row],[SOCIOAMBIENTAL]]</f>
        <v>0</v>
      </c>
      <c r="M1110" t="str">
        <f>Tabela3[[#This Row],[SUSTENTABILIDADE
https://portal.tjpr.jus.br/portletforms/frm.do?idFormulario=7430
0017859-16.2024.8.16.6000]]</f>
        <v>Equidade e diversidade</v>
      </c>
      <c r="N1110">
        <f>Tabela3[[#This Row],[CURSO PARA MAGISTRADOS]]</f>
        <v>0</v>
      </c>
      <c r="O1110">
        <f>Tabela3[[#This Row],[LIVRO DE REGISTRO]]</f>
        <v>0</v>
      </c>
      <c r="P1110">
        <f>Tabela3[[#This Row],[DATA DO ULTIMO REGISTRO]]</f>
        <v>45572</v>
      </c>
      <c r="Q1110">
        <f>Tabela3[[#This Row],[REG DE INSTRUTORES2]]</f>
        <v>0</v>
      </c>
      <c r="R1110">
        <f>Tabela3[[#This Row],[REGISTRO DE INSTRUTORES NO SEI]]</f>
        <v>0</v>
      </c>
      <c r="S1110">
        <f>Tabela3[[#This Row],[2021]]</f>
        <v>0</v>
      </c>
      <c r="T1110">
        <f>Tabela3[[#This Row],[2022]]</f>
        <v>0</v>
      </c>
      <c r="U1110">
        <f>Tabela3[[#This Row],[2023]]</f>
        <v>0</v>
      </c>
      <c r="V1110" t="str">
        <f>Tabela3[[#This Row],[REGISTRO NO SEI/2024]]</f>
        <v>Livro Registro (11043861)</v>
      </c>
      <c r="W1110">
        <f>Tabela3[[#This Row],[2024]]</f>
        <v>42</v>
      </c>
      <c r="X1110">
        <f>Tabela3[[#This Row],[REGISTRO NO SEI/2025]]</f>
        <v>0</v>
      </c>
      <c r="Y1110">
        <f>Tabela3[[#This Row],[TOTAL CERTIFICADOS EMITIDOS/2025]]</f>
        <v>0</v>
      </c>
      <c r="Z1110">
        <f>Tabela3[[#This Row],[1º trim/2025]]</f>
        <v>0</v>
      </c>
      <c r="AA1110">
        <f>Tabela3[[#This Row],[2º trim/2025]]</f>
        <v>0</v>
      </c>
      <c r="AB1110">
        <f>Tabela3[[#This Row],[3º trim/2025]]</f>
        <v>0</v>
      </c>
      <c r="AC1110">
        <f>Tabela3[[#This Row],[4º trim/2025]]</f>
        <v>0</v>
      </c>
    </row>
    <row r="1111" spans="1:29" x14ac:dyDescent="0.25">
      <c r="A1111" s="293">
        <f>Tabela3[[#This Row],[MODALIDADE]]</f>
        <v>0</v>
      </c>
      <c r="B1111" s="293">
        <f>Tabela3[[#This Row],[ID DA PLANILHA]]</f>
        <v>1111</v>
      </c>
      <c r="C1111" s="293">
        <f>Tabela3[[#This Row],[ANO]]</f>
        <v>2024</v>
      </c>
      <c r="D1111" s="293" t="str">
        <f>Tabela3[[#This Row],[SEI]]</f>
        <v>0115104-27.2024.8.16.6000</v>
      </c>
      <c r="E1111" s="294" t="str">
        <f>Tabela3[[#This Row],[NOME DO Curso]]</f>
        <v>Enceramento do Projeto Judiciário Inclusivo e Acessível 2024.</v>
      </c>
      <c r="F1111" s="294">
        <f>Tabela3[[#This Row],[NENHUMA CLASSIFICAÇÃO COPILOT]]</f>
        <v>0</v>
      </c>
      <c r="G1111">
        <f>Tabela3[[#This Row],[Capacitação em Direitos Humanos, Gênero, Raça e Etnia; e em Depoimento Especial" - 0148945-13.2024.8.16.6000]]</f>
        <v>0</v>
      </c>
      <c r="H1111">
        <f>Tabela3[[#This Row],[Justiça Restaurativa - 0148919-15.2024.8.16.6000]]</f>
        <v>0</v>
      </c>
      <c r="I1111">
        <f>Tabela3[[#This Row],[Capacitação de Facilitadores 0148959-94.2024.8.16.6000]]</f>
        <v>0</v>
      </c>
      <c r="J1111" t="str">
        <f>Tabela3[[#This Row],[Acessibilidade e Inclusão - 0148938-21.2024.8.16.6000]]</f>
        <v>SIM</v>
      </c>
      <c r="K1111" t="str">
        <f>Tabela3[[#This Row],[Política de Prevenção e Enfrentamento do Assédio Moral, do Assédio Sexual e da Discriminação.0148908-83.2024.8.16.6000]]</f>
        <v>sim</v>
      </c>
      <c r="L1111">
        <f>Tabela3[[#This Row],[SOCIOAMBIENTAL]]</f>
        <v>0</v>
      </c>
      <c r="M1111">
        <f>Tabela3[[#This Row],[SUSTENTABILIDADE
https://portal.tjpr.jus.br/portletforms/frm.do?idFormulario=7430
0017859-16.2024.8.16.6000]]</f>
        <v>0</v>
      </c>
      <c r="N1111">
        <f>Tabela3[[#This Row],[CURSO PARA MAGISTRADOS]]</f>
        <v>0</v>
      </c>
      <c r="O1111">
        <f>Tabela3[[#This Row],[LIVRO DE REGISTRO]]</f>
        <v>0</v>
      </c>
      <c r="P1111">
        <f>Tabela3[[#This Row],[DATA DO ULTIMO REGISTRO]]</f>
        <v>45639</v>
      </c>
      <c r="Q1111">
        <f>Tabela3[[#This Row],[REG DE INSTRUTORES2]]</f>
        <v>0</v>
      </c>
      <c r="R1111">
        <f>Tabela3[[#This Row],[REGISTRO DE INSTRUTORES NO SEI]]</f>
        <v>0</v>
      </c>
      <c r="S1111">
        <f>Tabela3[[#This Row],[2021]]</f>
        <v>0</v>
      </c>
      <c r="T1111">
        <f>Tabela3[[#This Row],[2022]]</f>
        <v>0</v>
      </c>
      <c r="U1111">
        <f>Tabela3[[#This Row],[2023]]</f>
        <v>0</v>
      </c>
      <c r="V1111" t="str">
        <f>Tabela3[[#This Row],[REGISTRO NO SEI/2024]]</f>
        <v>Livro Registro (11313267)</v>
      </c>
      <c r="W1111">
        <f>Tabela3[[#This Row],[2024]]</f>
        <v>61</v>
      </c>
      <c r="X1111">
        <f>Tabela3[[#This Row],[REGISTRO NO SEI/2025]]</f>
        <v>0</v>
      </c>
      <c r="Y1111">
        <f>Tabela3[[#This Row],[TOTAL CERTIFICADOS EMITIDOS/2025]]</f>
        <v>0</v>
      </c>
      <c r="Z1111">
        <f>Tabela3[[#This Row],[1º trim/2025]]</f>
        <v>0</v>
      </c>
      <c r="AA1111">
        <f>Tabela3[[#This Row],[2º trim/2025]]</f>
        <v>0</v>
      </c>
      <c r="AB1111">
        <f>Tabela3[[#This Row],[3º trim/2025]]</f>
        <v>0</v>
      </c>
      <c r="AC1111">
        <f>Tabela3[[#This Row],[4º trim/2025]]</f>
        <v>0</v>
      </c>
    </row>
    <row r="1112" spans="1:29" x14ac:dyDescent="0.25">
      <c r="A1112" s="293">
        <f>Tabela3[[#This Row],[MODALIDADE]]</f>
        <v>0</v>
      </c>
      <c r="B1112" s="293">
        <f>Tabela3[[#This Row],[ID DA PLANILHA]]</f>
        <v>1112</v>
      </c>
      <c r="C1112" s="293">
        <f>Tabela3[[#This Row],[ANO]]</f>
        <v>2024</v>
      </c>
      <c r="D1112" s="293" t="str">
        <f>Tabela3[[#This Row],[SEI]]</f>
        <v>0121841-46.2024.8.16.6000</v>
      </c>
      <c r="E1112" s="294" t="str">
        <f>Tabela3[[#This Row],[NOME DO Curso]]</f>
        <v>II Curso de Formação de Técnicos Cumpridores de Mandados - 2024</v>
      </c>
      <c r="F1112" s="294">
        <f>Tabela3[[#This Row],[NENHUMA CLASSIFICAÇÃO COPILOT]]</f>
        <v>0</v>
      </c>
      <c r="G1112">
        <f>Tabela3[[#This Row],[Capacitação em Direitos Humanos, Gênero, Raça e Etnia; e em Depoimento Especial" - 0148945-13.2024.8.16.6000]]</f>
        <v>0</v>
      </c>
      <c r="H1112">
        <f>Tabela3[[#This Row],[Justiça Restaurativa - 0148919-15.2024.8.16.6000]]</f>
        <v>0</v>
      </c>
      <c r="I1112">
        <f>Tabela3[[#This Row],[Capacitação de Facilitadores 0148959-94.2024.8.16.6000]]</f>
        <v>0</v>
      </c>
      <c r="J1112">
        <f>Tabela3[[#This Row],[Acessibilidade e Inclusão - 0148938-21.2024.8.16.6000]]</f>
        <v>0</v>
      </c>
      <c r="K1112">
        <f>Tabela3[[#This Row],[Política de Prevenção e Enfrentamento do Assédio Moral, do Assédio Sexual e da Discriminação.0148908-83.2024.8.16.6000]]</f>
        <v>0</v>
      </c>
      <c r="L1112">
        <f>Tabela3[[#This Row],[SOCIOAMBIENTAL]]</f>
        <v>0</v>
      </c>
      <c r="M1112">
        <f>Tabela3[[#This Row],[SUSTENTABILIDADE
https://portal.tjpr.jus.br/portletforms/frm.do?idFormulario=7430
0017859-16.2024.8.16.6000]]</f>
        <v>0</v>
      </c>
      <c r="N1112">
        <f>Tabela3[[#This Row],[CURSO PARA MAGISTRADOS]]</f>
        <v>0</v>
      </c>
      <c r="O1112">
        <f>Tabela3[[#This Row],[LIVRO DE REGISTRO]]</f>
        <v>0</v>
      </c>
      <c r="P1112">
        <f>Tabela3[[#This Row],[DATA DO ULTIMO REGISTRO]]</f>
        <v>45657</v>
      </c>
      <c r="Q1112">
        <f>Tabela3[[#This Row],[REG DE INSTRUTORES2]]</f>
        <v>0</v>
      </c>
      <c r="R1112">
        <f>Tabela3[[#This Row],[REGISTRO DE INSTRUTORES NO SEI]]</f>
        <v>0</v>
      </c>
      <c r="S1112">
        <f>Tabela3[[#This Row],[2021]]</f>
        <v>0</v>
      </c>
      <c r="T1112">
        <f>Tabela3[[#This Row],[2022]]</f>
        <v>0</v>
      </c>
      <c r="U1112">
        <f>Tabela3[[#This Row],[2023]]</f>
        <v>0</v>
      </c>
      <c r="V1112">
        <f>Tabela3[[#This Row],[REGISTRO NO SEI/2024]]</f>
        <v>0</v>
      </c>
      <c r="W1112">
        <f>Tabela3[[#This Row],[2024]]</f>
        <v>31</v>
      </c>
      <c r="X1112">
        <f>Tabela3[[#This Row],[REGISTRO NO SEI/2025]]</f>
        <v>0</v>
      </c>
      <c r="Y1112">
        <f>Tabela3[[#This Row],[TOTAL CERTIFICADOS EMITIDOS/2025]]</f>
        <v>0</v>
      </c>
      <c r="Z1112">
        <f>Tabela3[[#This Row],[1º trim/2025]]</f>
        <v>0</v>
      </c>
      <c r="AA1112">
        <f>Tabela3[[#This Row],[2º trim/2025]]</f>
        <v>0</v>
      </c>
      <c r="AB1112">
        <f>Tabela3[[#This Row],[3º trim/2025]]</f>
        <v>0</v>
      </c>
      <c r="AC1112">
        <f>Tabela3[[#This Row],[4º trim/2025]]</f>
        <v>0</v>
      </c>
    </row>
    <row r="1113" spans="1:29" x14ac:dyDescent="0.25">
      <c r="A1113" s="293">
        <f>Tabela3[[#This Row],[MODALIDADE]]</f>
        <v>0</v>
      </c>
      <c r="B1113" s="293">
        <f>Tabela3[[#This Row],[ID DA PLANILHA]]</f>
        <v>1113</v>
      </c>
      <c r="C1113" s="293">
        <f>Tabela3[[#This Row],[ANO]]</f>
        <v>2024</v>
      </c>
      <c r="D1113" s="293" t="str">
        <f>Tabela3[[#This Row],[SEI]]</f>
        <v>0122714-80.2023.8.16.6000</v>
      </c>
      <c r="E1113" s="294" t="str">
        <f>Tabela3[[#This Row],[NOME DO Curso]]</f>
        <v>Treinamento em LGPD</v>
      </c>
      <c r="F1113" s="294">
        <f>Tabela3[[#This Row],[NENHUMA CLASSIFICAÇÃO COPILOT]]</f>
        <v>0</v>
      </c>
      <c r="G1113">
        <f>Tabela3[[#This Row],[Capacitação em Direitos Humanos, Gênero, Raça e Etnia; e em Depoimento Especial" - 0148945-13.2024.8.16.6000]]</f>
        <v>0</v>
      </c>
      <c r="H1113">
        <f>Tabela3[[#This Row],[Justiça Restaurativa - 0148919-15.2024.8.16.6000]]</f>
        <v>0</v>
      </c>
      <c r="I1113">
        <f>Tabela3[[#This Row],[Capacitação de Facilitadores 0148959-94.2024.8.16.6000]]</f>
        <v>0</v>
      </c>
      <c r="J1113">
        <f>Tabela3[[#This Row],[Acessibilidade e Inclusão - 0148938-21.2024.8.16.6000]]</f>
        <v>0</v>
      </c>
      <c r="K1113">
        <f>Tabela3[[#This Row],[Política de Prevenção e Enfrentamento do Assédio Moral, do Assédio Sexual e da Discriminação.0148908-83.2024.8.16.6000]]</f>
        <v>0</v>
      </c>
      <c r="L1113">
        <f>Tabela3[[#This Row],[SOCIOAMBIENTAL]]</f>
        <v>0</v>
      </c>
      <c r="M1113">
        <f>Tabela3[[#This Row],[SUSTENTABILIDADE
https://portal.tjpr.jus.br/portletforms/frm.do?idFormulario=7430
0017859-16.2024.8.16.6000]]</f>
        <v>0</v>
      </c>
      <c r="N1113">
        <f>Tabela3[[#This Row],[CURSO PARA MAGISTRADOS]]</f>
        <v>0</v>
      </c>
      <c r="O1113" t="str">
        <f>Tabela3[[#This Row],[LIVRO DE REGISTRO]]</f>
        <v>2 - IN COMPANY</v>
      </c>
      <c r="P1113">
        <f>Tabela3[[#This Row],[DATA DO ULTIMO REGISTRO]]</f>
        <v>45470</v>
      </c>
      <c r="Q1113">
        <f>Tabela3[[#This Row],[REG DE INSTRUTORES2]]</f>
        <v>0</v>
      </c>
      <c r="R1113">
        <f>Tabela3[[#This Row],[REGISTRO DE INSTRUTORES NO SEI]]</f>
        <v>0</v>
      </c>
      <c r="S1113">
        <f>Tabela3[[#This Row],[2021]]</f>
        <v>0</v>
      </c>
      <c r="T1113">
        <f>Tabela3[[#This Row],[2022]]</f>
        <v>0</v>
      </c>
      <c r="U1113" t="e">
        <f>Tabela3[[#This Row],[2023]]</f>
        <v>#VALUE!</v>
      </c>
      <c r="V1113">
        <f>Tabela3[[#This Row],[REGISTRO NO SEI/2024]]</f>
        <v>0</v>
      </c>
      <c r="W1113">
        <f>Tabela3[[#This Row],[2024]]</f>
        <v>0</v>
      </c>
      <c r="X1113">
        <f>Tabela3[[#This Row],[REGISTRO NO SEI/2025]]</f>
        <v>0</v>
      </c>
      <c r="Y1113">
        <f>Tabela3[[#This Row],[TOTAL CERTIFICADOS EMITIDOS/2025]]</f>
        <v>0</v>
      </c>
      <c r="Z1113">
        <f>Tabela3[[#This Row],[1º trim/2025]]</f>
        <v>0</v>
      </c>
      <c r="AA1113">
        <f>Tabela3[[#This Row],[2º trim/2025]]</f>
        <v>0</v>
      </c>
      <c r="AB1113">
        <f>Tabela3[[#This Row],[3º trim/2025]]</f>
        <v>0</v>
      </c>
      <c r="AC1113">
        <f>Tabela3[[#This Row],[4º trim/2025]]</f>
        <v>0</v>
      </c>
    </row>
    <row r="1114" spans="1:29" x14ac:dyDescent="0.25">
      <c r="A1114" s="293" t="str">
        <f>Tabela3[[#This Row],[MODALIDADE]]</f>
        <v>autoinstrucional</v>
      </c>
      <c r="B1114" s="293">
        <f>Tabela3[[#This Row],[ID DA PLANILHA]]</f>
        <v>1114</v>
      </c>
      <c r="C1114" s="293">
        <f>Tabela3[[#This Row],[ANO]]</f>
        <v>2024</v>
      </c>
      <c r="D1114" s="293" t="str">
        <f>Tabela3[[#This Row],[SEI]]</f>
        <v>0122714-80.2023.8.16.6000</v>
      </c>
      <c r="E1114" s="294" t="str">
        <f>Tabela3[[#This Row],[NOME DO Curso]]</f>
        <v>Treinamento em LGPD</v>
      </c>
      <c r="F1114" s="294" t="str">
        <f>Tabela3[[#This Row],[NENHUMA CLASSIFICAÇÃO COPILOT]]</f>
        <v>COPILOT</v>
      </c>
      <c r="G1114">
        <f>Tabela3[[#This Row],[Capacitação em Direitos Humanos, Gênero, Raça e Etnia; e em Depoimento Especial" - 0148945-13.2024.8.16.6000]]</f>
        <v>0</v>
      </c>
      <c r="H1114">
        <f>Tabela3[[#This Row],[Justiça Restaurativa - 0148919-15.2024.8.16.6000]]</f>
        <v>0</v>
      </c>
      <c r="I1114">
        <f>Tabela3[[#This Row],[Capacitação de Facilitadores 0148959-94.2024.8.16.6000]]</f>
        <v>0</v>
      </c>
      <c r="J1114">
        <f>Tabela3[[#This Row],[Acessibilidade e Inclusão - 0148938-21.2024.8.16.6000]]</f>
        <v>0</v>
      </c>
      <c r="K1114">
        <f>Tabela3[[#This Row],[Política de Prevenção e Enfrentamento do Assédio Moral, do Assédio Sexual e da Discriminação.0148908-83.2024.8.16.6000]]</f>
        <v>0</v>
      </c>
      <c r="L1114">
        <f>Tabela3[[#This Row],[SOCIOAMBIENTAL]]</f>
        <v>0</v>
      </c>
      <c r="M1114">
        <f>Tabela3[[#This Row],[SUSTENTABILIDADE
https://portal.tjpr.jus.br/portletforms/frm.do?idFormulario=7430
0017859-16.2024.8.16.6000]]</f>
        <v>0</v>
      </c>
      <c r="N1114">
        <f>Tabela3[[#This Row],[CURSO PARA MAGISTRADOS]]</f>
        <v>0</v>
      </c>
      <c r="O1114" t="str">
        <f>Tabela3[[#This Row],[LIVRO DE REGISTRO]]</f>
        <v>1 - LISTA GERAL_2020 A ...</v>
      </c>
      <c r="P1114">
        <f>Tabela3[[#This Row],[DATA DO ULTIMO REGISTRO]]</f>
        <v>45741</v>
      </c>
      <c r="Q1114">
        <f>Tabela3[[#This Row],[REG DE INSTRUTORES2]]</f>
        <v>0</v>
      </c>
      <c r="R1114">
        <f>Tabela3[[#This Row],[REGISTRO DE INSTRUTORES NO SEI]]</f>
        <v>0</v>
      </c>
      <c r="S1114">
        <f>Tabela3[[#This Row],[2021]]</f>
        <v>0</v>
      </c>
      <c r="T1114">
        <f>Tabela3[[#This Row],[2022]]</f>
        <v>0</v>
      </c>
      <c r="U1114">
        <f>Tabela3[[#This Row],[2023]]</f>
        <v>0</v>
      </c>
      <c r="V1114" t="str">
        <f>Tabela3[[#This Row],[REGISTRO NO SEI/2024]]</f>
        <v>Livro Registro_2024 (11345063)</v>
      </c>
      <c r="W1114">
        <f>Tabela3[[#This Row],[2024]]</f>
        <v>19</v>
      </c>
      <c r="X1114">
        <f>Tabela3[[#This Row],[REGISTRO NO SEI/2025]]</f>
        <v>0</v>
      </c>
      <c r="Y1114">
        <f>Tabela3[[#This Row],[TOTAL CERTIFICADOS EMITIDOS/2025]]</f>
        <v>41</v>
      </c>
      <c r="Z1114">
        <f>Tabela3[[#This Row],[1º trim/2025]]</f>
        <v>41</v>
      </c>
      <c r="AA1114">
        <f>Tabela3[[#This Row],[2º trim/2025]]</f>
        <v>0</v>
      </c>
      <c r="AB1114">
        <f>Tabela3[[#This Row],[3º trim/2025]]</f>
        <v>0</v>
      </c>
      <c r="AC1114">
        <f>Tabela3[[#This Row],[4º trim/2025]]</f>
        <v>0</v>
      </c>
    </row>
    <row r="1115" spans="1:29" x14ac:dyDescent="0.25">
      <c r="A1115" s="293" t="str">
        <f>Tabela3[[#This Row],[MODALIDADE]]</f>
        <v>autoinstrucional</v>
      </c>
      <c r="B1115" s="293">
        <f>Tabela3[[#This Row],[ID DA PLANILHA]]</f>
        <v>1115</v>
      </c>
      <c r="C1115" s="293">
        <f>Tabela3[[#This Row],[ANO]]</f>
        <v>0</v>
      </c>
      <c r="D1115" s="293" t="str">
        <f>Tabela3[[#This Row],[SEI]]</f>
        <v>0123647-53.2023.8.16.6000</v>
      </c>
      <c r="E1115" s="294" t="str">
        <f>Tabela3[[#This Row],[NOME DO Curso]]</f>
        <v>DESENVOLVIMENTO BASICO EM QLIK SENSE</v>
      </c>
      <c r="F1115" s="294" t="str">
        <f>Tabela3[[#This Row],[NENHUMA CLASSIFICAÇÃO COPILOT]]</f>
        <v>COPILOT</v>
      </c>
      <c r="G1115">
        <f>Tabela3[[#This Row],[Capacitação em Direitos Humanos, Gênero, Raça e Etnia; e em Depoimento Especial" - 0148945-13.2024.8.16.6000]]</f>
        <v>0</v>
      </c>
      <c r="H1115">
        <f>Tabela3[[#This Row],[Justiça Restaurativa - 0148919-15.2024.8.16.6000]]</f>
        <v>0</v>
      </c>
      <c r="I1115">
        <f>Tabela3[[#This Row],[Capacitação de Facilitadores 0148959-94.2024.8.16.6000]]</f>
        <v>0</v>
      </c>
      <c r="J1115">
        <f>Tabela3[[#This Row],[Acessibilidade e Inclusão - 0148938-21.2024.8.16.6000]]</f>
        <v>0</v>
      </c>
      <c r="K1115">
        <f>Tabela3[[#This Row],[Política de Prevenção e Enfrentamento do Assédio Moral, do Assédio Sexual e da Discriminação.0148908-83.2024.8.16.6000]]</f>
        <v>0</v>
      </c>
      <c r="L1115">
        <f>Tabela3[[#This Row],[SOCIOAMBIENTAL]]</f>
        <v>0</v>
      </c>
      <c r="M1115">
        <f>Tabela3[[#This Row],[SUSTENTABILIDADE
https://portal.tjpr.jus.br/portletforms/frm.do?idFormulario=7430
0017859-16.2024.8.16.6000]]</f>
        <v>0</v>
      </c>
      <c r="N1115">
        <f>Tabela3[[#This Row],[CURSO PARA MAGISTRADOS]]</f>
        <v>0</v>
      </c>
      <c r="O1115">
        <f>Tabela3[[#This Row],[LIVRO DE REGISTRO]]</f>
        <v>0</v>
      </c>
      <c r="P1115">
        <f>Tabela3[[#This Row],[DATA DO ULTIMO REGISTRO]]</f>
        <v>0</v>
      </c>
      <c r="Q1115">
        <f>Tabela3[[#This Row],[REG DE INSTRUTORES2]]</f>
        <v>0</v>
      </c>
      <c r="R1115">
        <f>Tabela3[[#This Row],[REGISTRO DE INSTRUTORES NO SEI]]</f>
        <v>0</v>
      </c>
      <c r="S1115">
        <f>Tabela3[[#This Row],[2021]]</f>
        <v>0</v>
      </c>
      <c r="T1115">
        <f>Tabela3[[#This Row],[2022]]</f>
        <v>0</v>
      </c>
      <c r="U1115">
        <f>Tabela3[[#This Row],[2023]]</f>
        <v>0</v>
      </c>
      <c r="V1115">
        <f>Tabela3[[#This Row],[REGISTRO NO SEI/2024]]</f>
        <v>0</v>
      </c>
      <c r="W1115">
        <f>Tabela3[[#This Row],[2024]]</f>
        <v>0</v>
      </c>
      <c r="X1115">
        <f>Tabela3[[#This Row],[REGISTRO NO SEI/2025]]</f>
        <v>0</v>
      </c>
      <c r="Y1115">
        <f>Tabela3[[#This Row],[TOTAL CERTIFICADOS EMITIDOS/2025]]</f>
        <v>0</v>
      </c>
      <c r="Z1115">
        <f>Tabela3[[#This Row],[1º trim/2025]]</f>
        <v>0</v>
      </c>
      <c r="AA1115">
        <f>Tabela3[[#This Row],[2º trim/2025]]</f>
        <v>0</v>
      </c>
      <c r="AB1115">
        <f>Tabela3[[#This Row],[3º trim/2025]]</f>
        <v>0</v>
      </c>
      <c r="AC1115">
        <f>Tabela3[[#This Row],[4º trim/2025]]</f>
        <v>0</v>
      </c>
    </row>
    <row r="1116" spans="1:29" ht="30" x14ac:dyDescent="0.25">
      <c r="A1116" s="293">
        <f>Tabela3[[#This Row],[MODALIDADE]]</f>
        <v>0</v>
      </c>
      <c r="B1116" s="293">
        <f>Tabela3[[#This Row],[ID DA PLANILHA]]</f>
        <v>1116</v>
      </c>
      <c r="C1116" s="293">
        <f>Tabela3[[#This Row],[ANO]]</f>
        <v>2024</v>
      </c>
      <c r="D1116" s="293" t="str">
        <f>Tabela3[[#This Row],[SEI]]</f>
        <v>0123988-79.2023.8.16.6000</v>
      </c>
      <c r="E1116" s="294" t="str">
        <f>Tabela3[[#This Row],[NOME DO Curso]]</f>
        <v>Curso de Capacitação de gestores do 1º Grau de Jurisdição (Chefes e Supervisores de Secretaria) em Gestão por Competências</v>
      </c>
      <c r="F1116" s="294">
        <f>Tabela3[[#This Row],[NENHUMA CLASSIFICAÇÃO COPILOT]]</f>
        <v>0</v>
      </c>
      <c r="G1116">
        <f>Tabela3[[#This Row],[Capacitação em Direitos Humanos, Gênero, Raça e Etnia; e em Depoimento Especial" - 0148945-13.2024.8.16.6000]]</f>
        <v>0</v>
      </c>
      <c r="H1116">
        <f>Tabela3[[#This Row],[Justiça Restaurativa - 0148919-15.2024.8.16.6000]]</f>
        <v>0</v>
      </c>
      <c r="I1116">
        <f>Tabela3[[#This Row],[Capacitação de Facilitadores 0148959-94.2024.8.16.6000]]</f>
        <v>0</v>
      </c>
      <c r="J1116">
        <f>Tabela3[[#This Row],[Acessibilidade e Inclusão - 0148938-21.2024.8.16.6000]]</f>
        <v>0</v>
      </c>
      <c r="K1116">
        <f>Tabela3[[#This Row],[Política de Prevenção e Enfrentamento do Assédio Moral, do Assédio Sexual e da Discriminação.0148908-83.2024.8.16.6000]]</f>
        <v>0</v>
      </c>
      <c r="L1116">
        <f>Tabela3[[#This Row],[SOCIOAMBIENTAL]]</f>
        <v>0</v>
      </c>
      <c r="M1116">
        <f>Tabela3[[#This Row],[SUSTENTABILIDADE
https://portal.tjpr.jus.br/portletforms/frm.do?idFormulario=7430
0017859-16.2024.8.16.6000]]</f>
        <v>0</v>
      </c>
      <c r="N1116">
        <f>Tabela3[[#This Row],[CURSO PARA MAGISTRADOS]]</f>
        <v>0</v>
      </c>
      <c r="O1116">
        <f>Tabela3[[#This Row],[LIVRO DE REGISTRO]]</f>
        <v>0</v>
      </c>
      <c r="P1116">
        <f>Tabela3[[#This Row],[DATA DO ULTIMO REGISTRO]]</f>
        <v>45455</v>
      </c>
      <c r="Q1116">
        <f>Tabela3[[#This Row],[REG DE INSTRUTORES2]]</f>
        <v>0</v>
      </c>
      <c r="R1116">
        <f>Tabela3[[#This Row],[REGISTRO DE INSTRUTORES NO SEI]]</f>
        <v>0</v>
      </c>
      <c r="S1116">
        <f>Tabela3[[#This Row],[2021]]</f>
        <v>0</v>
      </c>
      <c r="T1116">
        <f>Tabela3[[#This Row],[2022]]</f>
        <v>0</v>
      </c>
      <c r="U1116">
        <f>Tabela3[[#This Row],[2023]]</f>
        <v>0</v>
      </c>
      <c r="V1116">
        <f>Tabela3[[#This Row],[REGISTRO NO SEI/2024]]</f>
        <v>0</v>
      </c>
      <c r="W1116">
        <f>Tabela3[[#This Row],[2024]]</f>
        <v>0</v>
      </c>
      <c r="X1116">
        <f>Tabela3[[#This Row],[REGISTRO NO SEI/2025]]</f>
        <v>0</v>
      </c>
      <c r="Y1116">
        <f>Tabela3[[#This Row],[TOTAL CERTIFICADOS EMITIDOS/2025]]</f>
        <v>0</v>
      </c>
      <c r="Z1116">
        <f>Tabela3[[#This Row],[1º trim/2025]]</f>
        <v>0</v>
      </c>
      <c r="AA1116">
        <f>Tabela3[[#This Row],[2º trim/2025]]</f>
        <v>0</v>
      </c>
      <c r="AB1116">
        <f>Tabela3[[#This Row],[3º trim/2025]]</f>
        <v>0</v>
      </c>
      <c r="AC1116">
        <f>Tabela3[[#This Row],[4º trim/2025]]</f>
        <v>0</v>
      </c>
    </row>
    <row r="1117" spans="1:29" ht="30" x14ac:dyDescent="0.25">
      <c r="A1117" s="293">
        <f>Tabela3[[#This Row],[MODALIDADE]]</f>
        <v>0</v>
      </c>
      <c r="B1117" s="293">
        <f>Tabela3[[#This Row],[ID DA PLANILHA]]</f>
        <v>1117</v>
      </c>
      <c r="C1117" s="293">
        <f>Tabela3[[#This Row],[ANO]]</f>
        <v>2024</v>
      </c>
      <c r="D1117" s="293" t="str">
        <f>Tabela3[[#This Row],[SEI]]</f>
        <v>0123988-79.2023.8.16.6000</v>
      </c>
      <c r="E1117" s="294" t="str">
        <f>Tabela3[[#This Row],[NOME DO Curso]]</f>
        <v>Curso de Capacitação de gestores do 1º Grau de Jurisdição (Chefes e Supervisores de Secretaria) em Gestão por Competências</v>
      </c>
      <c r="F1117" s="294">
        <f>Tabela3[[#This Row],[NENHUMA CLASSIFICAÇÃO COPILOT]]</f>
        <v>0</v>
      </c>
      <c r="G1117">
        <f>Tabela3[[#This Row],[Capacitação em Direitos Humanos, Gênero, Raça e Etnia; e em Depoimento Especial" - 0148945-13.2024.8.16.6000]]</f>
        <v>0</v>
      </c>
      <c r="H1117">
        <f>Tabela3[[#This Row],[Justiça Restaurativa - 0148919-15.2024.8.16.6000]]</f>
        <v>0</v>
      </c>
      <c r="I1117">
        <f>Tabela3[[#This Row],[Capacitação de Facilitadores 0148959-94.2024.8.16.6000]]</f>
        <v>0</v>
      </c>
      <c r="J1117">
        <f>Tabela3[[#This Row],[Acessibilidade e Inclusão - 0148938-21.2024.8.16.6000]]</f>
        <v>0</v>
      </c>
      <c r="K1117">
        <f>Tabela3[[#This Row],[Política de Prevenção e Enfrentamento do Assédio Moral, do Assédio Sexual e da Discriminação.0148908-83.2024.8.16.6000]]</f>
        <v>0</v>
      </c>
      <c r="L1117">
        <f>Tabela3[[#This Row],[SOCIOAMBIENTAL]]</f>
        <v>0</v>
      </c>
      <c r="M1117">
        <f>Tabela3[[#This Row],[SUSTENTABILIDADE
https://portal.tjpr.jus.br/portletforms/frm.do?idFormulario=7430
0017859-16.2024.8.16.6000]]</f>
        <v>0</v>
      </c>
      <c r="N1117">
        <f>Tabela3[[#This Row],[CURSO PARA MAGISTRADOS]]</f>
        <v>0</v>
      </c>
      <c r="O1117">
        <f>Tabela3[[#This Row],[LIVRO DE REGISTRO]]</f>
        <v>0</v>
      </c>
      <c r="P1117">
        <f>Tabela3[[#This Row],[DATA DO ULTIMO REGISTRO]]</f>
        <v>45391</v>
      </c>
      <c r="Q1117">
        <f>Tabela3[[#This Row],[REG DE INSTRUTORES2]]</f>
        <v>0</v>
      </c>
      <c r="R1117">
        <f>Tabela3[[#This Row],[REGISTRO DE INSTRUTORES NO SEI]]</f>
        <v>0</v>
      </c>
      <c r="S1117">
        <f>Tabela3[[#This Row],[2021]]</f>
        <v>0</v>
      </c>
      <c r="T1117">
        <f>Tabela3[[#This Row],[2022]]</f>
        <v>0</v>
      </c>
      <c r="U1117">
        <f>Tabela3[[#This Row],[2023]]</f>
        <v>0</v>
      </c>
      <c r="V1117">
        <f>Tabela3[[#This Row],[REGISTRO NO SEI/2024]]</f>
        <v>0</v>
      </c>
      <c r="W1117">
        <f>Tabela3[[#This Row],[2024]]</f>
        <v>0</v>
      </c>
      <c r="X1117">
        <f>Tabela3[[#This Row],[REGISTRO NO SEI/2025]]</f>
        <v>0</v>
      </c>
      <c r="Y1117">
        <f>Tabela3[[#This Row],[TOTAL CERTIFICADOS EMITIDOS/2025]]</f>
        <v>0</v>
      </c>
      <c r="Z1117">
        <f>Tabela3[[#This Row],[1º trim/2025]]</f>
        <v>0</v>
      </c>
      <c r="AA1117">
        <f>Tabela3[[#This Row],[2º trim/2025]]</f>
        <v>0</v>
      </c>
      <c r="AB1117">
        <f>Tabela3[[#This Row],[3º trim/2025]]</f>
        <v>0</v>
      </c>
      <c r="AC1117">
        <f>Tabela3[[#This Row],[4º trim/2025]]</f>
        <v>0</v>
      </c>
    </row>
    <row r="1118" spans="1:29" ht="30" x14ac:dyDescent="0.25">
      <c r="A1118" s="293">
        <f>Tabela3[[#This Row],[MODALIDADE]]</f>
        <v>0</v>
      </c>
      <c r="B1118" s="293">
        <f>Tabela3[[#This Row],[ID DA PLANILHA]]</f>
        <v>1118</v>
      </c>
      <c r="C1118" s="293">
        <f>Tabela3[[#This Row],[ANO]]</f>
        <v>2024</v>
      </c>
      <c r="D1118" s="293" t="str">
        <f>Tabela3[[#This Row],[SEI]]</f>
        <v>0123988-79.2023.8.16.6000</v>
      </c>
      <c r="E1118" s="294" t="str">
        <f>Tabela3[[#This Row],[NOME DO Curso]]</f>
        <v>Curso de Capacitação de gestores do 1º Grau de Jurisdição (Chefes e Supervisores de Secretaria) em Gestão por Competências</v>
      </c>
      <c r="F1118" s="294">
        <f>Tabela3[[#This Row],[NENHUMA CLASSIFICAÇÃO COPILOT]]</f>
        <v>0</v>
      </c>
      <c r="G1118">
        <f>Tabela3[[#This Row],[Capacitação em Direitos Humanos, Gênero, Raça e Etnia; e em Depoimento Especial" - 0148945-13.2024.8.16.6000]]</f>
        <v>0</v>
      </c>
      <c r="H1118">
        <f>Tabela3[[#This Row],[Justiça Restaurativa - 0148919-15.2024.8.16.6000]]</f>
        <v>0</v>
      </c>
      <c r="I1118">
        <f>Tabela3[[#This Row],[Capacitação de Facilitadores 0148959-94.2024.8.16.6000]]</f>
        <v>0</v>
      </c>
      <c r="J1118">
        <f>Tabela3[[#This Row],[Acessibilidade e Inclusão - 0148938-21.2024.8.16.6000]]</f>
        <v>0</v>
      </c>
      <c r="K1118">
        <f>Tabela3[[#This Row],[Política de Prevenção e Enfrentamento do Assédio Moral, do Assédio Sexual e da Discriminação.0148908-83.2024.8.16.6000]]</f>
        <v>0</v>
      </c>
      <c r="L1118">
        <f>Tabela3[[#This Row],[SOCIOAMBIENTAL]]</f>
        <v>0</v>
      </c>
      <c r="M1118">
        <f>Tabela3[[#This Row],[SUSTENTABILIDADE
https://portal.tjpr.jus.br/portletforms/frm.do?idFormulario=7430
0017859-16.2024.8.16.6000]]</f>
        <v>0</v>
      </c>
      <c r="N1118">
        <f>Tabela3[[#This Row],[CURSO PARA MAGISTRADOS]]</f>
        <v>0</v>
      </c>
      <c r="O1118">
        <f>Tabela3[[#This Row],[LIVRO DE REGISTRO]]</f>
        <v>0</v>
      </c>
      <c r="P1118">
        <f>Tabela3[[#This Row],[DATA DO ULTIMO REGISTRO]]</f>
        <v>45391</v>
      </c>
      <c r="Q1118">
        <f>Tabela3[[#This Row],[REG DE INSTRUTORES2]]</f>
        <v>0</v>
      </c>
      <c r="R1118">
        <f>Tabela3[[#This Row],[REGISTRO DE INSTRUTORES NO SEI]]</f>
        <v>0</v>
      </c>
      <c r="S1118">
        <f>Tabela3[[#This Row],[2021]]</f>
        <v>0</v>
      </c>
      <c r="T1118">
        <f>Tabela3[[#This Row],[2022]]</f>
        <v>0</v>
      </c>
      <c r="U1118">
        <f>Tabela3[[#This Row],[2023]]</f>
        <v>0</v>
      </c>
      <c r="V1118">
        <f>Tabela3[[#This Row],[REGISTRO NO SEI/2024]]</f>
        <v>0</v>
      </c>
      <c r="W1118">
        <f>Tabela3[[#This Row],[2024]]</f>
        <v>0</v>
      </c>
      <c r="X1118">
        <f>Tabela3[[#This Row],[REGISTRO NO SEI/2025]]</f>
        <v>0</v>
      </c>
      <c r="Y1118">
        <f>Tabela3[[#This Row],[TOTAL CERTIFICADOS EMITIDOS/2025]]</f>
        <v>0</v>
      </c>
      <c r="Z1118">
        <f>Tabela3[[#This Row],[1º trim/2025]]</f>
        <v>0</v>
      </c>
      <c r="AA1118">
        <f>Tabela3[[#This Row],[2º trim/2025]]</f>
        <v>0</v>
      </c>
      <c r="AB1118">
        <f>Tabela3[[#This Row],[3º trim/2025]]</f>
        <v>0</v>
      </c>
      <c r="AC1118">
        <f>Tabela3[[#This Row],[4º trim/2025]]</f>
        <v>0</v>
      </c>
    </row>
    <row r="1119" spans="1:29" ht="30" x14ac:dyDescent="0.25">
      <c r="A1119" s="293">
        <f>Tabela3[[#This Row],[MODALIDADE]]</f>
        <v>0</v>
      </c>
      <c r="B1119" s="293">
        <f>Tabela3[[#This Row],[ID DA PLANILHA]]</f>
        <v>1119</v>
      </c>
      <c r="C1119" s="293">
        <f>Tabela3[[#This Row],[ANO]]</f>
        <v>2024</v>
      </c>
      <c r="D1119" s="293" t="str">
        <f>Tabela3[[#This Row],[SEI]]</f>
        <v>0123988-79.2023.8.16.6000</v>
      </c>
      <c r="E1119" s="294" t="str">
        <f>Tabela3[[#This Row],[NOME DO Curso]]</f>
        <v>Curso de Capacitação de gestores do 1º Grau de Jurisdição (Chefes e Supervisores de Secretaria) em Gestão por Competências</v>
      </c>
      <c r="F1119" s="294">
        <f>Tabela3[[#This Row],[NENHUMA CLASSIFICAÇÃO COPILOT]]</f>
        <v>0</v>
      </c>
      <c r="G1119">
        <f>Tabela3[[#This Row],[Capacitação em Direitos Humanos, Gênero, Raça e Etnia; e em Depoimento Especial" - 0148945-13.2024.8.16.6000]]</f>
        <v>0</v>
      </c>
      <c r="H1119">
        <f>Tabela3[[#This Row],[Justiça Restaurativa - 0148919-15.2024.8.16.6000]]</f>
        <v>0</v>
      </c>
      <c r="I1119">
        <f>Tabela3[[#This Row],[Capacitação de Facilitadores 0148959-94.2024.8.16.6000]]</f>
        <v>0</v>
      </c>
      <c r="J1119">
        <f>Tabela3[[#This Row],[Acessibilidade e Inclusão - 0148938-21.2024.8.16.6000]]</f>
        <v>0</v>
      </c>
      <c r="K1119">
        <f>Tabela3[[#This Row],[Política de Prevenção e Enfrentamento do Assédio Moral, do Assédio Sexual e da Discriminação.0148908-83.2024.8.16.6000]]</f>
        <v>0</v>
      </c>
      <c r="L1119">
        <f>Tabela3[[#This Row],[SOCIOAMBIENTAL]]</f>
        <v>0</v>
      </c>
      <c r="M1119">
        <f>Tabela3[[#This Row],[SUSTENTABILIDADE
https://portal.tjpr.jus.br/portletforms/frm.do?idFormulario=7430
0017859-16.2024.8.16.6000]]</f>
        <v>0</v>
      </c>
      <c r="N1119">
        <f>Tabela3[[#This Row],[CURSO PARA MAGISTRADOS]]</f>
        <v>0</v>
      </c>
      <c r="O1119">
        <f>Tabela3[[#This Row],[LIVRO DE REGISTRO]]</f>
        <v>0</v>
      </c>
      <c r="P1119">
        <f>Tabela3[[#This Row],[DATA DO ULTIMO REGISTRO]]</f>
        <v>45391</v>
      </c>
      <c r="Q1119">
        <f>Tabela3[[#This Row],[REG DE INSTRUTORES2]]</f>
        <v>0</v>
      </c>
      <c r="R1119">
        <f>Tabela3[[#This Row],[REGISTRO DE INSTRUTORES NO SEI]]</f>
        <v>0</v>
      </c>
      <c r="S1119">
        <f>Tabela3[[#This Row],[2021]]</f>
        <v>0</v>
      </c>
      <c r="T1119">
        <f>Tabela3[[#This Row],[2022]]</f>
        <v>0</v>
      </c>
      <c r="U1119">
        <f>Tabela3[[#This Row],[2023]]</f>
        <v>0</v>
      </c>
      <c r="V1119">
        <f>Tabela3[[#This Row],[REGISTRO NO SEI/2024]]</f>
        <v>0</v>
      </c>
      <c r="W1119">
        <f>Tabela3[[#This Row],[2024]]</f>
        <v>0</v>
      </c>
      <c r="X1119">
        <f>Tabela3[[#This Row],[REGISTRO NO SEI/2025]]</f>
        <v>0</v>
      </c>
      <c r="Y1119">
        <f>Tabela3[[#This Row],[TOTAL CERTIFICADOS EMITIDOS/2025]]</f>
        <v>0</v>
      </c>
      <c r="Z1119">
        <f>Tabela3[[#This Row],[1º trim/2025]]</f>
        <v>0</v>
      </c>
      <c r="AA1119">
        <f>Tabela3[[#This Row],[2º trim/2025]]</f>
        <v>0</v>
      </c>
      <c r="AB1119">
        <f>Tabela3[[#This Row],[3º trim/2025]]</f>
        <v>0</v>
      </c>
      <c r="AC1119">
        <f>Tabela3[[#This Row],[4º trim/2025]]</f>
        <v>0</v>
      </c>
    </row>
    <row r="1120" spans="1:29" ht="30" x14ac:dyDescent="0.25">
      <c r="A1120" s="293">
        <f>Tabela3[[#This Row],[MODALIDADE]]</f>
        <v>0</v>
      </c>
      <c r="B1120" s="293">
        <f>Tabela3[[#This Row],[ID DA PLANILHA]]</f>
        <v>1120</v>
      </c>
      <c r="C1120" s="293">
        <f>Tabela3[[#This Row],[ANO]]</f>
        <v>2024</v>
      </c>
      <c r="D1120" s="293" t="str">
        <f>Tabela3[[#This Row],[SEI]]</f>
        <v>0123988-79.2023.8.16.6000</v>
      </c>
      <c r="E1120" s="294" t="str">
        <f>Tabela3[[#This Row],[NOME DO Curso]]</f>
        <v>Curso de Capacitação de gestores do 1º Grau de Jurisdição (Chefes e Supervisores de Secretaria) em Gestão por Competências</v>
      </c>
      <c r="F1120" s="294">
        <f>Tabela3[[#This Row],[NENHUMA CLASSIFICAÇÃO COPILOT]]</f>
        <v>0</v>
      </c>
      <c r="G1120">
        <f>Tabela3[[#This Row],[Capacitação em Direitos Humanos, Gênero, Raça e Etnia; e em Depoimento Especial" - 0148945-13.2024.8.16.6000]]</f>
        <v>0</v>
      </c>
      <c r="H1120">
        <f>Tabela3[[#This Row],[Justiça Restaurativa - 0148919-15.2024.8.16.6000]]</f>
        <v>0</v>
      </c>
      <c r="I1120">
        <f>Tabela3[[#This Row],[Capacitação de Facilitadores 0148959-94.2024.8.16.6000]]</f>
        <v>0</v>
      </c>
      <c r="J1120">
        <f>Tabela3[[#This Row],[Acessibilidade e Inclusão - 0148938-21.2024.8.16.6000]]</f>
        <v>0</v>
      </c>
      <c r="K1120">
        <f>Tabela3[[#This Row],[Política de Prevenção e Enfrentamento do Assédio Moral, do Assédio Sexual e da Discriminação.0148908-83.2024.8.16.6000]]</f>
        <v>0</v>
      </c>
      <c r="L1120">
        <f>Tabela3[[#This Row],[SOCIOAMBIENTAL]]</f>
        <v>0</v>
      </c>
      <c r="M1120">
        <f>Tabela3[[#This Row],[SUSTENTABILIDADE
https://portal.tjpr.jus.br/portletforms/frm.do?idFormulario=7430
0017859-16.2024.8.16.6000]]</f>
        <v>0</v>
      </c>
      <c r="N1120">
        <f>Tabela3[[#This Row],[CURSO PARA MAGISTRADOS]]</f>
        <v>0</v>
      </c>
      <c r="O1120">
        <f>Tabela3[[#This Row],[LIVRO DE REGISTRO]]</f>
        <v>0</v>
      </c>
      <c r="P1120">
        <f>Tabela3[[#This Row],[DATA DO ULTIMO REGISTRO]]</f>
        <v>45455</v>
      </c>
      <c r="Q1120">
        <f>Tabela3[[#This Row],[REG DE INSTRUTORES2]]</f>
        <v>0</v>
      </c>
      <c r="R1120">
        <f>Tabela3[[#This Row],[REGISTRO DE INSTRUTORES NO SEI]]</f>
        <v>0</v>
      </c>
      <c r="S1120">
        <f>Tabela3[[#This Row],[2021]]</f>
        <v>0</v>
      </c>
      <c r="T1120">
        <f>Tabela3[[#This Row],[2022]]</f>
        <v>0</v>
      </c>
      <c r="U1120">
        <f>Tabela3[[#This Row],[2023]]</f>
        <v>0</v>
      </c>
      <c r="V1120">
        <f>Tabela3[[#This Row],[REGISTRO NO SEI/2024]]</f>
        <v>0</v>
      </c>
      <c r="W1120">
        <f>Tabela3[[#This Row],[2024]]</f>
        <v>0</v>
      </c>
      <c r="X1120">
        <f>Tabela3[[#This Row],[REGISTRO NO SEI/2025]]</f>
        <v>0</v>
      </c>
      <c r="Y1120">
        <f>Tabela3[[#This Row],[TOTAL CERTIFICADOS EMITIDOS/2025]]</f>
        <v>0</v>
      </c>
      <c r="Z1120">
        <f>Tabela3[[#This Row],[1º trim/2025]]</f>
        <v>0</v>
      </c>
      <c r="AA1120">
        <f>Tabela3[[#This Row],[2º trim/2025]]</f>
        <v>0</v>
      </c>
      <c r="AB1120">
        <f>Tabela3[[#This Row],[3º trim/2025]]</f>
        <v>0</v>
      </c>
      <c r="AC1120">
        <f>Tabela3[[#This Row],[4º trim/2025]]</f>
        <v>0</v>
      </c>
    </row>
    <row r="1121" spans="1:29" ht="30" x14ac:dyDescent="0.25">
      <c r="A1121" s="293">
        <f>Tabela3[[#This Row],[MODALIDADE]]</f>
        <v>0</v>
      </c>
      <c r="B1121" s="293">
        <f>Tabela3[[#This Row],[ID DA PLANILHA]]</f>
        <v>1121</v>
      </c>
      <c r="C1121" s="293">
        <f>Tabela3[[#This Row],[ANO]]</f>
        <v>2024</v>
      </c>
      <c r="D1121" s="293" t="str">
        <f>Tabela3[[#This Row],[SEI]]</f>
        <v>0123988-79.2023.8.16.6000</v>
      </c>
      <c r="E1121" s="294" t="str">
        <f>Tabela3[[#This Row],[NOME DO Curso]]</f>
        <v>Curso de Capacitação de gestores do 1º Grau de Jurisdição (Chefes e Supervisores de Secretaria) em Gestão por Competências</v>
      </c>
      <c r="F1121" s="294">
        <f>Tabela3[[#This Row],[NENHUMA CLASSIFICAÇÃO COPILOT]]</f>
        <v>0</v>
      </c>
      <c r="G1121">
        <f>Tabela3[[#This Row],[Capacitação em Direitos Humanos, Gênero, Raça e Etnia; e em Depoimento Especial" - 0148945-13.2024.8.16.6000]]</f>
        <v>0</v>
      </c>
      <c r="H1121">
        <f>Tabela3[[#This Row],[Justiça Restaurativa - 0148919-15.2024.8.16.6000]]</f>
        <v>0</v>
      </c>
      <c r="I1121">
        <f>Tabela3[[#This Row],[Capacitação de Facilitadores 0148959-94.2024.8.16.6000]]</f>
        <v>0</v>
      </c>
      <c r="J1121">
        <f>Tabela3[[#This Row],[Acessibilidade e Inclusão - 0148938-21.2024.8.16.6000]]</f>
        <v>0</v>
      </c>
      <c r="K1121">
        <f>Tabela3[[#This Row],[Política de Prevenção e Enfrentamento do Assédio Moral, do Assédio Sexual e da Discriminação.0148908-83.2024.8.16.6000]]</f>
        <v>0</v>
      </c>
      <c r="L1121">
        <f>Tabela3[[#This Row],[SOCIOAMBIENTAL]]</f>
        <v>0</v>
      </c>
      <c r="M1121">
        <f>Tabela3[[#This Row],[SUSTENTABILIDADE
https://portal.tjpr.jus.br/portletforms/frm.do?idFormulario=7430
0017859-16.2024.8.16.6000]]</f>
        <v>0</v>
      </c>
      <c r="N1121">
        <f>Tabela3[[#This Row],[CURSO PARA MAGISTRADOS]]</f>
        <v>0</v>
      </c>
      <c r="O1121">
        <f>Tabela3[[#This Row],[LIVRO DE REGISTRO]]</f>
        <v>0</v>
      </c>
      <c r="P1121">
        <f>Tabela3[[#This Row],[DATA DO ULTIMO REGISTRO]]</f>
        <v>45455</v>
      </c>
      <c r="Q1121">
        <f>Tabela3[[#This Row],[REG DE INSTRUTORES2]]</f>
        <v>0</v>
      </c>
      <c r="R1121">
        <f>Tabela3[[#This Row],[REGISTRO DE INSTRUTORES NO SEI]]</f>
        <v>0</v>
      </c>
      <c r="S1121">
        <f>Tabela3[[#This Row],[2021]]</f>
        <v>0</v>
      </c>
      <c r="T1121">
        <f>Tabela3[[#This Row],[2022]]</f>
        <v>0</v>
      </c>
      <c r="U1121">
        <f>Tabela3[[#This Row],[2023]]</f>
        <v>0</v>
      </c>
      <c r="V1121">
        <f>Tabela3[[#This Row],[REGISTRO NO SEI/2024]]</f>
        <v>0</v>
      </c>
      <c r="W1121">
        <f>Tabela3[[#This Row],[2024]]</f>
        <v>0</v>
      </c>
      <c r="X1121">
        <f>Tabela3[[#This Row],[REGISTRO NO SEI/2025]]</f>
        <v>0</v>
      </c>
      <c r="Y1121">
        <f>Tabela3[[#This Row],[TOTAL CERTIFICADOS EMITIDOS/2025]]</f>
        <v>0</v>
      </c>
      <c r="Z1121">
        <f>Tabela3[[#This Row],[1º trim/2025]]</f>
        <v>0</v>
      </c>
      <c r="AA1121">
        <f>Tabela3[[#This Row],[2º trim/2025]]</f>
        <v>0</v>
      </c>
      <c r="AB1121">
        <f>Tabela3[[#This Row],[3º trim/2025]]</f>
        <v>0</v>
      </c>
      <c r="AC1121">
        <f>Tabela3[[#This Row],[4º trim/2025]]</f>
        <v>0</v>
      </c>
    </row>
    <row r="1122" spans="1:29" ht="30" x14ac:dyDescent="0.25">
      <c r="A1122" s="293">
        <f>Tabela3[[#This Row],[MODALIDADE]]</f>
        <v>0</v>
      </c>
      <c r="B1122" s="293">
        <f>Tabela3[[#This Row],[ID DA PLANILHA]]</f>
        <v>1122</v>
      </c>
      <c r="C1122" s="293">
        <f>Tabela3[[#This Row],[ANO]]</f>
        <v>2024</v>
      </c>
      <c r="D1122" s="293" t="str">
        <f>Tabela3[[#This Row],[SEI]]</f>
        <v>0123988-79.2023.8.16.6000</v>
      </c>
      <c r="E1122" s="294" t="str">
        <f>Tabela3[[#This Row],[NOME DO Curso]]</f>
        <v>Curso de Capacitação de gestores do 1º Grau de Jurisdição (Chefes e Supervisores de Secretaria) em Gestão por Competências</v>
      </c>
      <c r="F1122" s="294">
        <f>Tabela3[[#This Row],[NENHUMA CLASSIFICAÇÃO COPILOT]]</f>
        <v>0</v>
      </c>
      <c r="G1122">
        <f>Tabela3[[#This Row],[Capacitação em Direitos Humanos, Gênero, Raça e Etnia; e em Depoimento Especial" - 0148945-13.2024.8.16.6000]]</f>
        <v>0</v>
      </c>
      <c r="H1122">
        <f>Tabela3[[#This Row],[Justiça Restaurativa - 0148919-15.2024.8.16.6000]]</f>
        <v>0</v>
      </c>
      <c r="I1122">
        <f>Tabela3[[#This Row],[Capacitação de Facilitadores 0148959-94.2024.8.16.6000]]</f>
        <v>0</v>
      </c>
      <c r="J1122">
        <f>Tabela3[[#This Row],[Acessibilidade e Inclusão - 0148938-21.2024.8.16.6000]]</f>
        <v>0</v>
      </c>
      <c r="K1122">
        <f>Tabela3[[#This Row],[Política de Prevenção e Enfrentamento do Assédio Moral, do Assédio Sexual e da Discriminação.0148908-83.2024.8.16.6000]]</f>
        <v>0</v>
      </c>
      <c r="L1122">
        <f>Tabela3[[#This Row],[SOCIOAMBIENTAL]]</f>
        <v>0</v>
      </c>
      <c r="M1122">
        <f>Tabela3[[#This Row],[SUSTENTABILIDADE
https://portal.tjpr.jus.br/portletforms/frm.do?idFormulario=7430
0017859-16.2024.8.16.6000]]</f>
        <v>0</v>
      </c>
      <c r="N1122">
        <f>Tabela3[[#This Row],[CURSO PARA MAGISTRADOS]]</f>
        <v>0</v>
      </c>
      <c r="O1122">
        <f>Tabela3[[#This Row],[LIVRO DE REGISTRO]]</f>
        <v>0</v>
      </c>
      <c r="P1122">
        <f>Tabela3[[#This Row],[DATA DO ULTIMO REGISTRO]]</f>
        <v>45455</v>
      </c>
      <c r="Q1122">
        <f>Tabela3[[#This Row],[REG DE INSTRUTORES2]]</f>
        <v>0</v>
      </c>
      <c r="R1122">
        <f>Tabela3[[#This Row],[REGISTRO DE INSTRUTORES NO SEI]]</f>
        <v>0</v>
      </c>
      <c r="S1122">
        <f>Tabela3[[#This Row],[2021]]</f>
        <v>0</v>
      </c>
      <c r="T1122">
        <f>Tabela3[[#This Row],[2022]]</f>
        <v>0</v>
      </c>
      <c r="U1122">
        <f>Tabela3[[#This Row],[2023]]</f>
        <v>0</v>
      </c>
      <c r="V1122">
        <f>Tabela3[[#This Row],[REGISTRO NO SEI/2024]]</f>
        <v>0</v>
      </c>
      <c r="W1122">
        <f>Tabela3[[#This Row],[2024]]</f>
        <v>0</v>
      </c>
      <c r="X1122">
        <f>Tabela3[[#This Row],[REGISTRO NO SEI/2025]]</f>
        <v>0</v>
      </c>
      <c r="Y1122">
        <f>Tabela3[[#This Row],[TOTAL CERTIFICADOS EMITIDOS/2025]]</f>
        <v>0</v>
      </c>
      <c r="Z1122">
        <f>Tabela3[[#This Row],[1º trim/2025]]</f>
        <v>0</v>
      </c>
      <c r="AA1122">
        <f>Tabela3[[#This Row],[2º trim/2025]]</f>
        <v>0</v>
      </c>
      <c r="AB1122">
        <f>Tabela3[[#This Row],[3º trim/2025]]</f>
        <v>0</v>
      </c>
      <c r="AC1122">
        <f>Tabela3[[#This Row],[4º trim/2025]]</f>
        <v>0</v>
      </c>
    </row>
    <row r="1123" spans="1:29" ht="30" x14ac:dyDescent="0.25">
      <c r="A1123" s="293">
        <f>Tabela3[[#This Row],[MODALIDADE]]</f>
        <v>0</v>
      </c>
      <c r="B1123" s="293">
        <f>Tabela3[[#This Row],[ID DA PLANILHA]]</f>
        <v>1123</v>
      </c>
      <c r="C1123" s="293">
        <f>Tabela3[[#This Row],[ANO]]</f>
        <v>2024</v>
      </c>
      <c r="D1123" s="293" t="str">
        <f>Tabela3[[#This Row],[SEI]]</f>
        <v>0123988-79.2023.8.16.6000</v>
      </c>
      <c r="E1123" s="294" t="str">
        <f>Tabela3[[#This Row],[NOME DO Curso]]</f>
        <v>Curso de Capacitação de gestores do 1º Grau de Jurisdição (Chefes e Supervisores de Secretaria) em Gestão por Competências</v>
      </c>
      <c r="F1123" s="294">
        <f>Tabela3[[#This Row],[NENHUMA CLASSIFICAÇÃO COPILOT]]</f>
        <v>0</v>
      </c>
      <c r="G1123">
        <f>Tabela3[[#This Row],[Capacitação em Direitos Humanos, Gênero, Raça e Etnia; e em Depoimento Especial" - 0148945-13.2024.8.16.6000]]</f>
        <v>0</v>
      </c>
      <c r="H1123">
        <f>Tabela3[[#This Row],[Justiça Restaurativa - 0148919-15.2024.8.16.6000]]</f>
        <v>0</v>
      </c>
      <c r="I1123">
        <f>Tabela3[[#This Row],[Capacitação de Facilitadores 0148959-94.2024.8.16.6000]]</f>
        <v>0</v>
      </c>
      <c r="J1123">
        <f>Tabela3[[#This Row],[Acessibilidade e Inclusão - 0148938-21.2024.8.16.6000]]</f>
        <v>0</v>
      </c>
      <c r="K1123">
        <f>Tabela3[[#This Row],[Política de Prevenção e Enfrentamento do Assédio Moral, do Assédio Sexual e da Discriminação.0148908-83.2024.8.16.6000]]</f>
        <v>0</v>
      </c>
      <c r="L1123">
        <f>Tabela3[[#This Row],[SOCIOAMBIENTAL]]</f>
        <v>0</v>
      </c>
      <c r="M1123">
        <f>Tabela3[[#This Row],[SUSTENTABILIDADE
https://portal.tjpr.jus.br/portletforms/frm.do?idFormulario=7430
0017859-16.2024.8.16.6000]]</f>
        <v>0</v>
      </c>
      <c r="N1123">
        <f>Tabela3[[#This Row],[CURSO PARA MAGISTRADOS]]</f>
        <v>0</v>
      </c>
      <c r="O1123">
        <f>Tabela3[[#This Row],[LIVRO DE REGISTRO]]</f>
        <v>0</v>
      </c>
      <c r="P1123">
        <f>Tabela3[[#This Row],[DATA DO ULTIMO REGISTRO]]</f>
        <v>45468</v>
      </c>
      <c r="Q1123">
        <f>Tabela3[[#This Row],[REG DE INSTRUTORES2]]</f>
        <v>0</v>
      </c>
      <c r="R1123">
        <f>Tabela3[[#This Row],[REGISTRO DE INSTRUTORES NO SEI]]</f>
        <v>0</v>
      </c>
      <c r="S1123">
        <f>Tabela3[[#This Row],[2021]]</f>
        <v>0</v>
      </c>
      <c r="T1123">
        <f>Tabela3[[#This Row],[2022]]</f>
        <v>0</v>
      </c>
      <c r="U1123">
        <f>Tabela3[[#This Row],[2023]]</f>
        <v>0</v>
      </c>
      <c r="V1123">
        <f>Tabela3[[#This Row],[REGISTRO NO SEI/2024]]</f>
        <v>0</v>
      </c>
      <c r="W1123">
        <f>Tabela3[[#This Row],[2024]]</f>
        <v>0</v>
      </c>
      <c r="X1123">
        <f>Tabela3[[#This Row],[REGISTRO NO SEI/2025]]</f>
        <v>0</v>
      </c>
      <c r="Y1123">
        <f>Tabela3[[#This Row],[TOTAL CERTIFICADOS EMITIDOS/2025]]</f>
        <v>0</v>
      </c>
      <c r="Z1123">
        <f>Tabela3[[#This Row],[1º trim/2025]]</f>
        <v>0</v>
      </c>
      <c r="AA1123">
        <f>Tabela3[[#This Row],[2º trim/2025]]</f>
        <v>0</v>
      </c>
      <c r="AB1123">
        <f>Tabela3[[#This Row],[3º trim/2025]]</f>
        <v>0</v>
      </c>
      <c r="AC1123">
        <f>Tabela3[[#This Row],[4º trim/2025]]</f>
        <v>0</v>
      </c>
    </row>
    <row r="1124" spans="1:29" ht="30" x14ac:dyDescent="0.25">
      <c r="A1124" s="293">
        <f>Tabela3[[#This Row],[MODALIDADE]]</f>
        <v>0</v>
      </c>
      <c r="B1124" s="293">
        <f>Tabela3[[#This Row],[ID DA PLANILHA]]</f>
        <v>1124</v>
      </c>
      <c r="C1124" s="293">
        <f>Tabela3[[#This Row],[ANO]]</f>
        <v>2024</v>
      </c>
      <c r="D1124" s="293" t="str">
        <f>Tabela3[[#This Row],[SEI]]</f>
        <v>0123988-79.2023.8.16.6000</v>
      </c>
      <c r="E1124" s="294" t="str">
        <f>Tabela3[[#This Row],[NOME DO Curso]]</f>
        <v>Curso de Capacitação de gestores do 1º Grau de Jurisdição (Chefes e Supervisores de Secretaria) em Gestão por Competências</v>
      </c>
      <c r="F1124" s="294">
        <f>Tabela3[[#This Row],[NENHUMA CLASSIFICAÇÃO COPILOT]]</f>
        <v>0</v>
      </c>
      <c r="G1124">
        <f>Tabela3[[#This Row],[Capacitação em Direitos Humanos, Gênero, Raça e Etnia; e em Depoimento Especial" - 0148945-13.2024.8.16.6000]]</f>
        <v>0</v>
      </c>
      <c r="H1124">
        <f>Tabela3[[#This Row],[Justiça Restaurativa - 0148919-15.2024.8.16.6000]]</f>
        <v>0</v>
      </c>
      <c r="I1124">
        <f>Tabela3[[#This Row],[Capacitação de Facilitadores 0148959-94.2024.8.16.6000]]</f>
        <v>0</v>
      </c>
      <c r="J1124">
        <f>Tabela3[[#This Row],[Acessibilidade e Inclusão - 0148938-21.2024.8.16.6000]]</f>
        <v>0</v>
      </c>
      <c r="K1124">
        <f>Tabela3[[#This Row],[Política de Prevenção e Enfrentamento do Assédio Moral, do Assédio Sexual e da Discriminação.0148908-83.2024.8.16.6000]]</f>
        <v>0</v>
      </c>
      <c r="L1124">
        <f>Tabela3[[#This Row],[SOCIOAMBIENTAL]]</f>
        <v>0</v>
      </c>
      <c r="M1124">
        <f>Tabela3[[#This Row],[SUSTENTABILIDADE
https://portal.tjpr.jus.br/portletforms/frm.do?idFormulario=7430
0017859-16.2024.8.16.6000]]</f>
        <v>0</v>
      </c>
      <c r="N1124">
        <f>Tabela3[[#This Row],[CURSO PARA MAGISTRADOS]]</f>
        <v>0</v>
      </c>
      <c r="O1124">
        <f>Tabela3[[#This Row],[LIVRO DE REGISTRO]]</f>
        <v>0</v>
      </c>
      <c r="P1124">
        <f>Tabela3[[#This Row],[DATA DO ULTIMO REGISTRO]]</f>
        <v>45468</v>
      </c>
      <c r="Q1124">
        <f>Tabela3[[#This Row],[REG DE INSTRUTORES2]]</f>
        <v>0</v>
      </c>
      <c r="R1124">
        <f>Tabela3[[#This Row],[REGISTRO DE INSTRUTORES NO SEI]]</f>
        <v>0</v>
      </c>
      <c r="S1124">
        <f>Tabela3[[#This Row],[2021]]</f>
        <v>0</v>
      </c>
      <c r="T1124">
        <f>Tabela3[[#This Row],[2022]]</f>
        <v>0</v>
      </c>
      <c r="U1124">
        <f>Tabela3[[#This Row],[2023]]</f>
        <v>0</v>
      </c>
      <c r="V1124">
        <f>Tabela3[[#This Row],[REGISTRO NO SEI/2024]]</f>
        <v>0</v>
      </c>
      <c r="W1124">
        <f>Tabela3[[#This Row],[2024]]</f>
        <v>0</v>
      </c>
      <c r="X1124">
        <f>Tabela3[[#This Row],[REGISTRO NO SEI/2025]]</f>
        <v>0</v>
      </c>
      <c r="Y1124">
        <f>Tabela3[[#This Row],[TOTAL CERTIFICADOS EMITIDOS/2025]]</f>
        <v>0</v>
      </c>
      <c r="Z1124">
        <f>Tabela3[[#This Row],[1º trim/2025]]</f>
        <v>0</v>
      </c>
      <c r="AA1124">
        <f>Tabela3[[#This Row],[2º trim/2025]]</f>
        <v>0</v>
      </c>
      <c r="AB1124">
        <f>Tabela3[[#This Row],[3º trim/2025]]</f>
        <v>0</v>
      </c>
      <c r="AC1124">
        <f>Tabela3[[#This Row],[4º trim/2025]]</f>
        <v>0</v>
      </c>
    </row>
    <row r="1125" spans="1:29" ht="30" x14ac:dyDescent="0.25">
      <c r="A1125" s="293">
        <f>Tabela3[[#This Row],[MODALIDADE]]</f>
        <v>0</v>
      </c>
      <c r="B1125" s="293">
        <f>Tabela3[[#This Row],[ID DA PLANILHA]]</f>
        <v>1125</v>
      </c>
      <c r="C1125" s="293">
        <f>Tabela3[[#This Row],[ANO]]</f>
        <v>2024</v>
      </c>
      <c r="D1125" s="293" t="str">
        <f>Tabela3[[#This Row],[SEI]]</f>
        <v>0123988-79.2023.8.16.6000</v>
      </c>
      <c r="E1125" s="294" t="str">
        <f>Tabela3[[#This Row],[NOME DO Curso]]</f>
        <v>Curso de Capacitação de gestores do 1º Grau de Jurisdição (Chefes e Supervisores de Secretaria) em Gestão por Competências</v>
      </c>
      <c r="F1125" s="294">
        <f>Tabela3[[#This Row],[NENHUMA CLASSIFICAÇÃO COPILOT]]</f>
        <v>0</v>
      </c>
      <c r="G1125">
        <f>Tabela3[[#This Row],[Capacitação em Direitos Humanos, Gênero, Raça e Etnia; e em Depoimento Especial" - 0148945-13.2024.8.16.6000]]</f>
        <v>0</v>
      </c>
      <c r="H1125">
        <f>Tabela3[[#This Row],[Justiça Restaurativa - 0148919-15.2024.8.16.6000]]</f>
        <v>0</v>
      </c>
      <c r="I1125">
        <f>Tabela3[[#This Row],[Capacitação de Facilitadores 0148959-94.2024.8.16.6000]]</f>
        <v>0</v>
      </c>
      <c r="J1125">
        <f>Tabela3[[#This Row],[Acessibilidade e Inclusão - 0148938-21.2024.8.16.6000]]</f>
        <v>0</v>
      </c>
      <c r="K1125">
        <f>Tabela3[[#This Row],[Política de Prevenção e Enfrentamento do Assédio Moral, do Assédio Sexual e da Discriminação.0148908-83.2024.8.16.6000]]</f>
        <v>0</v>
      </c>
      <c r="L1125">
        <f>Tabela3[[#This Row],[SOCIOAMBIENTAL]]</f>
        <v>0</v>
      </c>
      <c r="M1125">
        <f>Tabela3[[#This Row],[SUSTENTABILIDADE
https://portal.tjpr.jus.br/portletforms/frm.do?idFormulario=7430
0017859-16.2024.8.16.6000]]</f>
        <v>0</v>
      </c>
      <c r="N1125">
        <f>Tabela3[[#This Row],[CURSO PARA MAGISTRADOS]]</f>
        <v>0</v>
      </c>
      <c r="O1125">
        <f>Tabela3[[#This Row],[LIVRO DE REGISTRO]]</f>
        <v>0</v>
      </c>
      <c r="P1125">
        <f>Tabela3[[#This Row],[DATA DO ULTIMO REGISTRO]]</f>
        <v>45468</v>
      </c>
      <c r="Q1125">
        <f>Tabela3[[#This Row],[REG DE INSTRUTORES2]]</f>
        <v>0</v>
      </c>
      <c r="R1125">
        <f>Tabela3[[#This Row],[REGISTRO DE INSTRUTORES NO SEI]]</f>
        <v>0</v>
      </c>
      <c r="S1125">
        <f>Tabela3[[#This Row],[2021]]</f>
        <v>0</v>
      </c>
      <c r="T1125">
        <f>Tabela3[[#This Row],[2022]]</f>
        <v>0</v>
      </c>
      <c r="U1125">
        <f>Tabela3[[#This Row],[2023]]</f>
        <v>0</v>
      </c>
      <c r="V1125">
        <f>Tabela3[[#This Row],[REGISTRO NO SEI/2024]]</f>
        <v>0</v>
      </c>
      <c r="W1125">
        <f>Tabela3[[#This Row],[2024]]</f>
        <v>0</v>
      </c>
      <c r="X1125">
        <f>Tabela3[[#This Row],[REGISTRO NO SEI/2025]]</f>
        <v>0</v>
      </c>
      <c r="Y1125">
        <f>Tabela3[[#This Row],[TOTAL CERTIFICADOS EMITIDOS/2025]]</f>
        <v>0</v>
      </c>
      <c r="Z1125">
        <f>Tabela3[[#This Row],[1º trim/2025]]</f>
        <v>0</v>
      </c>
      <c r="AA1125">
        <f>Tabela3[[#This Row],[2º trim/2025]]</f>
        <v>0</v>
      </c>
      <c r="AB1125">
        <f>Tabela3[[#This Row],[3º trim/2025]]</f>
        <v>0</v>
      </c>
      <c r="AC1125">
        <f>Tabela3[[#This Row],[4º trim/2025]]</f>
        <v>0</v>
      </c>
    </row>
    <row r="1126" spans="1:29" ht="30" x14ac:dyDescent="0.25">
      <c r="A1126" s="293">
        <f>Tabela3[[#This Row],[MODALIDADE]]</f>
        <v>0</v>
      </c>
      <c r="B1126" s="293">
        <f>Tabela3[[#This Row],[ID DA PLANILHA]]</f>
        <v>1126</v>
      </c>
      <c r="C1126" s="293">
        <f>Tabela3[[#This Row],[ANO]]</f>
        <v>2024</v>
      </c>
      <c r="D1126" s="293" t="str">
        <f>Tabela3[[#This Row],[SEI]]</f>
        <v>0123988-79.2023.8.16.6000</v>
      </c>
      <c r="E1126" s="294" t="str">
        <f>Tabela3[[#This Row],[NOME DO Curso]]</f>
        <v>Curso de Capacitação de gestores do 1º Grau de Jurisdição (Chefes e Supervisores de Secretaria) em Gestão por Competências</v>
      </c>
      <c r="F1126" s="294">
        <f>Tabela3[[#This Row],[NENHUMA CLASSIFICAÇÃO COPILOT]]</f>
        <v>0</v>
      </c>
      <c r="G1126">
        <f>Tabela3[[#This Row],[Capacitação em Direitos Humanos, Gênero, Raça e Etnia; e em Depoimento Especial" - 0148945-13.2024.8.16.6000]]</f>
        <v>0</v>
      </c>
      <c r="H1126">
        <f>Tabela3[[#This Row],[Justiça Restaurativa - 0148919-15.2024.8.16.6000]]</f>
        <v>0</v>
      </c>
      <c r="I1126">
        <f>Tabela3[[#This Row],[Capacitação de Facilitadores 0148959-94.2024.8.16.6000]]</f>
        <v>0</v>
      </c>
      <c r="J1126">
        <f>Tabela3[[#This Row],[Acessibilidade e Inclusão - 0148938-21.2024.8.16.6000]]</f>
        <v>0</v>
      </c>
      <c r="K1126">
        <f>Tabela3[[#This Row],[Política de Prevenção e Enfrentamento do Assédio Moral, do Assédio Sexual e da Discriminação.0148908-83.2024.8.16.6000]]</f>
        <v>0</v>
      </c>
      <c r="L1126">
        <f>Tabela3[[#This Row],[SOCIOAMBIENTAL]]</f>
        <v>0</v>
      </c>
      <c r="M1126">
        <f>Tabela3[[#This Row],[SUSTENTABILIDADE
https://portal.tjpr.jus.br/portletforms/frm.do?idFormulario=7430
0017859-16.2024.8.16.6000]]</f>
        <v>0</v>
      </c>
      <c r="N1126">
        <f>Tabela3[[#This Row],[CURSO PARA MAGISTRADOS]]</f>
        <v>0</v>
      </c>
      <c r="O1126">
        <f>Tabela3[[#This Row],[LIVRO DE REGISTRO]]</f>
        <v>0</v>
      </c>
      <c r="P1126">
        <f>Tabela3[[#This Row],[DATA DO ULTIMO REGISTRO]]</f>
        <v>45468</v>
      </c>
      <c r="Q1126">
        <f>Tabela3[[#This Row],[REG DE INSTRUTORES2]]</f>
        <v>0</v>
      </c>
      <c r="R1126">
        <f>Tabela3[[#This Row],[REGISTRO DE INSTRUTORES NO SEI]]</f>
        <v>0</v>
      </c>
      <c r="S1126">
        <f>Tabela3[[#This Row],[2021]]</f>
        <v>0</v>
      </c>
      <c r="T1126">
        <f>Tabela3[[#This Row],[2022]]</f>
        <v>0</v>
      </c>
      <c r="U1126">
        <f>Tabela3[[#This Row],[2023]]</f>
        <v>0</v>
      </c>
      <c r="V1126">
        <f>Tabela3[[#This Row],[REGISTRO NO SEI/2024]]</f>
        <v>0</v>
      </c>
      <c r="W1126">
        <f>Tabela3[[#This Row],[2024]]</f>
        <v>0</v>
      </c>
      <c r="X1126">
        <f>Tabela3[[#This Row],[REGISTRO NO SEI/2025]]</f>
        <v>0</v>
      </c>
      <c r="Y1126">
        <f>Tabela3[[#This Row],[TOTAL CERTIFICADOS EMITIDOS/2025]]</f>
        <v>0</v>
      </c>
      <c r="Z1126">
        <f>Tabela3[[#This Row],[1º trim/2025]]</f>
        <v>0</v>
      </c>
      <c r="AA1126">
        <f>Tabela3[[#This Row],[2º trim/2025]]</f>
        <v>0</v>
      </c>
      <c r="AB1126">
        <f>Tabela3[[#This Row],[3º trim/2025]]</f>
        <v>0</v>
      </c>
      <c r="AC1126">
        <f>Tabela3[[#This Row],[4º trim/2025]]</f>
        <v>0</v>
      </c>
    </row>
    <row r="1127" spans="1:29" ht="30" x14ac:dyDescent="0.25">
      <c r="A1127" s="293">
        <f>Tabela3[[#This Row],[MODALIDADE]]</f>
        <v>0</v>
      </c>
      <c r="B1127" s="293">
        <f>Tabela3[[#This Row],[ID DA PLANILHA]]</f>
        <v>1127</v>
      </c>
      <c r="C1127" s="293">
        <f>Tabela3[[#This Row],[ANO]]</f>
        <v>2024</v>
      </c>
      <c r="D1127" s="293" t="str">
        <f>Tabela3[[#This Row],[SEI]]</f>
        <v>0123988-79.2023.8.16.6000</v>
      </c>
      <c r="E1127" s="294" t="str">
        <f>Tabela3[[#This Row],[NOME DO Curso]]</f>
        <v>Curso de Capacitação de gestores do 1º Grau de Jurisdição (Chefes e Supervisores de Secretaria) em Gestão por Competências</v>
      </c>
      <c r="F1127" s="294">
        <f>Tabela3[[#This Row],[NENHUMA CLASSIFICAÇÃO COPILOT]]</f>
        <v>0</v>
      </c>
      <c r="G1127">
        <f>Tabela3[[#This Row],[Capacitação em Direitos Humanos, Gênero, Raça e Etnia; e em Depoimento Especial" - 0148945-13.2024.8.16.6000]]</f>
        <v>0</v>
      </c>
      <c r="H1127">
        <f>Tabela3[[#This Row],[Justiça Restaurativa - 0148919-15.2024.8.16.6000]]</f>
        <v>0</v>
      </c>
      <c r="I1127">
        <f>Tabela3[[#This Row],[Capacitação de Facilitadores 0148959-94.2024.8.16.6000]]</f>
        <v>0</v>
      </c>
      <c r="J1127">
        <f>Tabela3[[#This Row],[Acessibilidade e Inclusão - 0148938-21.2024.8.16.6000]]</f>
        <v>0</v>
      </c>
      <c r="K1127">
        <f>Tabela3[[#This Row],[Política de Prevenção e Enfrentamento do Assédio Moral, do Assédio Sexual e da Discriminação.0148908-83.2024.8.16.6000]]</f>
        <v>0</v>
      </c>
      <c r="L1127">
        <f>Tabela3[[#This Row],[SOCIOAMBIENTAL]]</f>
        <v>0</v>
      </c>
      <c r="M1127">
        <f>Tabela3[[#This Row],[SUSTENTABILIDADE
https://portal.tjpr.jus.br/portletforms/frm.do?idFormulario=7430
0017859-16.2024.8.16.6000]]</f>
        <v>0</v>
      </c>
      <c r="N1127">
        <f>Tabela3[[#This Row],[CURSO PARA MAGISTRADOS]]</f>
        <v>0</v>
      </c>
      <c r="O1127">
        <f>Tabela3[[#This Row],[LIVRO DE REGISTRO]]</f>
        <v>0</v>
      </c>
      <c r="P1127">
        <f>Tabela3[[#This Row],[DATA DO ULTIMO REGISTRO]]</f>
        <v>45468</v>
      </c>
      <c r="Q1127">
        <f>Tabela3[[#This Row],[REG DE INSTRUTORES2]]</f>
        <v>0</v>
      </c>
      <c r="R1127">
        <f>Tabela3[[#This Row],[REGISTRO DE INSTRUTORES NO SEI]]</f>
        <v>0</v>
      </c>
      <c r="S1127">
        <f>Tabela3[[#This Row],[2021]]</f>
        <v>0</v>
      </c>
      <c r="T1127">
        <f>Tabela3[[#This Row],[2022]]</f>
        <v>0</v>
      </c>
      <c r="U1127">
        <f>Tabela3[[#This Row],[2023]]</f>
        <v>0</v>
      </c>
      <c r="V1127">
        <f>Tabela3[[#This Row],[REGISTRO NO SEI/2024]]</f>
        <v>0</v>
      </c>
      <c r="W1127">
        <f>Tabela3[[#This Row],[2024]]</f>
        <v>0</v>
      </c>
      <c r="X1127">
        <f>Tabela3[[#This Row],[REGISTRO NO SEI/2025]]</f>
        <v>0</v>
      </c>
      <c r="Y1127">
        <f>Tabela3[[#This Row],[TOTAL CERTIFICADOS EMITIDOS/2025]]</f>
        <v>0</v>
      </c>
      <c r="Z1127">
        <f>Tabela3[[#This Row],[1º trim/2025]]</f>
        <v>0</v>
      </c>
      <c r="AA1127">
        <f>Tabela3[[#This Row],[2º trim/2025]]</f>
        <v>0</v>
      </c>
      <c r="AB1127">
        <f>Tabela3[[#This Row],[3º trim/2025]]</f>
        <v>0</v>
      </c>
      <c r="AC1127">
        <f>Tabela3[[#This Row],[4º trim/2025]]</f>
        <v>0</v>
      </c>
    </row>
    <row r="1128" spans="1:29" ht="30" x14ac:dyDescent="0.25">
      <c r="A1128" s="293">
        <f>Tabela3[[#This Row],[MODALIDADE]]</f>
        <v>0</v>
      </c>
      <c r="B1128" s="293">
        <f>Tabela3[[#This Row],[ID DA PLANILHA]]</f>
        <v>1128</v>
      </c>
      <c r="C1128" s="293">
        <f>Tabela3[[#This Row],[ANO]]</f>
        <v>2024</v>
      </c>
      <c r="D1128" s="293" t="str">
        <f>Tabela3[[#This Row],[SEI]]</f>
        <v>0123988-79.2023.8.16.6000</v>
      </c>
      <c r="E1128" s="294" t="str">
        <f>Tabela3[[#This Row],[NOME DO Curso]]</f>
        <v>Curso de Capacitação de gestores do 1º Grau de Jurisdição (Chefes e Supervisores de Secretaria) em Gestão por Competências</v>
      </c>
      <c r="F1128" s="294">
        <f>Tabela3[[#This Row],[NENHUMA CLASSIFICAÇÃO COPILOT]]</f>
        <v>0</v>
      </c>
      <c r="G1128">
        <f>Tabela3[[#This Row],[Capacitação em Direitos Humanos, Gênero, Raça e Etnia; e em Depoimento Especial" - 0148945-13.2024.8.16.6000]]</f>
        <v>0</v>
      </c>
      <c r="H1128">
        <f>Tabela3[[#This Row],[Justiça Restaurativa - 0148919-15.2024.8.16.6000]]</f>
        <v>0</v>
      </c>
      <c r="I1128">
        <f>Tabela3[[#This Row],[Capacitação de Facilitadores 0148959-94.2024.8.16.6000]]</f>
        <v>0</v>
      </c>
      <c r="J1128">
        <f>Tabela3[[#This Row],[Acessibilidade e Inclusão - 0148938-21.2024.8.16.6000]]</f>
        <v>0</v>
      </c>
      <c r="K1128">
        <f>Tabela3[[#This Row],[Política de Prevenção e Enfrentamento do Assédio Moral, do Assédio Sexual e da Discriminação.0148908-83.2024.8.16.6000]]</f>
        <v>0</v>
      </c>
      <c r="L1128">
        <f>Tabela3[[#This Row],[SOCIOAMBIENTAL]]</f>
        <v>0</v>
      </c>
      <c r="M1128">
        <f>Tabela3[[#This Row],[SUSTENTABILIDADE
https://portal.tjpr.jus.br/portletforms/frm.do?idFormulario=7430
0017859-16.2024.8.16.6000]]</f>
        <v>0</v>
      </c>
      <c r="N1128">
        <f>Tabela3[[#This Row],[CURSO PARA MAGISTRADOS]]</f>
        <v>0</v>
      </c>
      <c r="O1128">
        <f>Tabela3[[#This Row],[LIVRO DE REGISTRO]]</f>
        <v>0</v>
      </c>
      <c r="P1128">
        <f>Tabela3[[#This Row],[DATA DO ULTIMO REGISTRO]]</f>
        <v>45545</v>
      </c>
      <c r="Q1128">
        <f>Tabela3[[#This Row],[REG DE INSTRUTORES2]]</f>
        <v>0</v>
      </c>
      <c r="R1128">
        <f>Tabela3[[#This Row],[REGISTRO DE INSTRUTORES NO SEI]]</f>
        <v>0</v>
      </c>
      <c r="S1128">
        <f>Tabela3[[#This Row],[2021]]</f>
        <v>0</v>
      </c>
      <c r="T1128">
        <f>Tabela3[[#This Row],[2022]]</f>
        <v>0</v>
      </c>
      <c r="U1128">
        <f>Tabela3[[#This Row],[2023]]</f>
        <v>0</v>
      </c>
      <c r="V1128">
        <f>Tabela3[[#This Row],[REGISTRO NO SEI/2024]]</f>
        <v>0</v>
      </c>
      <c r="W1128">
        <f>Tabela3[[#This Row],[2024]]</f>
        <v>0</v>
      </c>
      <c r="X1128">
        <f>Tabela3[[#This Row],[REGISTRO NO SEI/2025]]</f>
        <v>0</v>
      </c>
      <c r="Y1128">
        <f>Tabela3[[#This Row],[TOTAL CERTIFICADOS EMITIDOS/2025]]</f>
        <v>0</v>
      </c>
      <c r="Z1128">
        <f>Tabela3[[#This Row],[1º trim/2025]]</f>
        <v>0</v>
      </c>
      <c r="AA1128">
        <f>Tabela3[[#This Row],[2º trim/2025]]</f>
        <v>0</v>
      </c>
      <c r="AB1128">
        <f>Tabela3[[#This Row],[3º trim/2025]]</f>
        <v>0</v>
      </c>
      <c r="AC1128">
        <f>Tabela3[[#This Row],[4º trim/2025]]</f>
        <v>0</v>
      </c>
    </row>
    <row r="1129" spans="1:29" ht="30" x14ac:dyDescent="0.25">
      <c r="A1129" s="293">
        <f>Tabela3[[#This Row],[MODALIDADE]]</f>
        <v>0</v>
      </c>
      <c r="B1129" s="293">
        <f>Tabela3[[#This Row],[ID DA PLANILHA]]</f>
        <v>1129</v>
      </c>
      <c r="C1129" s="293">
        <f>Tabela3[[#This Row],[ANO]]</f>
        <v>2024</v>
      </c>
      <c r="D1129" s="293" t="str">
        <f>Tabela3[[#This Row],[SEI]]</f>
        <v>0123988-79.2023.8.16.6000</v>
      </c>
      <c r="E1129" s="294" t="str">
        <f>Tabela3[[#This Row],[NOME DO Curso]]</f>
        <v>Curso de Capacitação de gestores do 1º Grau de Jurisdição (Chefes e Supervisores de Secretaria) em Gestão por Competências</v>
      </c>
      <c r="F1129" s="294">
        <f>Tabela3[[#This Row],[NENHUMA CLASSIFICAÇÃO COPILOT]]</f>
        <v>0</v>
      </c>
      <c r="G1129">
        <f>Tabela3[[#This Row],[Capacitação em Direitos Humanos, Gênero, Raça e Etnia; e em Depoimento Especial" - 0148945-13.2024.8.16.6000]]</f>
        <v>0</v>
      </c>
      <c r="H1129">
        <f>Tabela3[[#This Row],[Justiça Restaurativa - 0148919-15.2024.8.16.6000]]</f>
        <v>0</v>
      </c>
      <c r="I1129">
        <f>Tabela3[[#This Row],[Capacitação de Facilitadores 0148959-94.2024.8.16.6000]]</f>
        <v>0</v>
      </c>
      <c r="J1129">
        <f>Tabela3[[#This Row],[Acessibilidade e Inclusão - 0148938-21.2024.8.16.6000]]</f>
        <v>0</v>
      </c>
      <c r="K1129">
        <f>Tabela3[[#This Row],[Política de Prevenção e Enfrentamento do Assédio Moral, do Assédio Sexual e da Discriminação.0148908-83.2024.8.16.6000]]</f>
        <v>0</v>
      </c>
      <c r="L1129">
        <f>Tabela3[[#This Row],[SOCIOAMBIENTAL]]</f>
        <v>0</v>
      </c>
      <c r="M1129">
        <f>Tabela3[[#This Row],[SUSTENTABILIDADE
https://portal.tjpr.jus.br/portletforms/frm.do?idFormulario=7430
0017859-16.2024.8.16.6000]]</f>
        <v>0</v>
      </c>
      <c r="N1129">
        <f>Tabela3[[#This Row],[CURSO PARA MAGISTRADOS]]</f>
        <v>0</v>
      </c>
      <c r="O1129">
        <f>Tabela3[[#This Row],[LIVRO DE REGISTRO]]</f>
        <v>0</v>
      </c>
      <c r="P1129">
        <f>Tabela3[[#This Row],[DATA DO ULTIMO REGISTRO]]</f>
        <v>45545</v>
      </c>
      <c r="Q1129">
        <f>Tabela3[[#This Row],[REG DE INSTRUTORES2]]</f>
        <v>0</v>
      </c>
      <c r="R1129">
        <f>Tabela3[[#This Row],[REGISTRO DE INSTRUTORES NO SEI]]</f>
        <v>0</v>
      </c>
      <c r="S1129">
        <f>Tabela3[[#This Row],[2021]]</f>
        <v>0</v>
      </c>
      <c r="T1129">
        <f>Tabela3[[#This Row],[2022]]</f>
        <v>0</v>
      </c>
      <c r="U1129">
        <f>Tabela3[[#This Row],[2023]]</f>
        <v>0</v>
      </c>
      <c r="V1129">
        <f>Tabela3[[#This Row],[REGISTRO NO SEI/2024]]</f>
        <v>0</v>
      </c>
      <c r="W1129">
        <f>Tabela3[[#This Row],[2024]]</f>
        <v>0</v>
      </c>
      <c r="X1129">
        <f>Tabela3[[#This Row],[REGISTRO NO SEI/2025]]</f>
        <v>0</v>
      </c>
      <c r="Y1129">
        <f>Tabela3[[#This Row],[TOTAL CERTIFICADOS EMITIDOS/2025]]</f>
        <v>0</v>
      </c>
      <c r="Z1129">
        <f>Tabela3[[#This Row],[1º trim/2025]]</f>
        <v>0</v>
      </c>
      <c r="AA1129">
        <f>Tabela3[[#This Row],[2º trim/2025]]</f>
        <v>0</v>
      </c>
      <c r="AB1129">
        <f>Tabela3[[#This Row],[3º trim/2025]]</f>
        <v>0</v>
      </c>
      <c r="AC1129">
        <f>Tabela3[[#This Row],[4º trim/2025]]</f>
        <v>0</v>
      </c>
    </row>
    <row r="1130" spans="1:29" ht="30" x14ac:dyDescent="0.25">
      <c r="A1130" s="293">
        <f>Tabela3[[#This Row],[MODALIDADE]]</f>
        <v>0</v>
      </c>
      <c r="B1130" s="293">
        <f>Tabela3[[#This Row],[ID DA PLANILHA]]</f>
        <v>1130</v>
      </c>
      <c r="C1130" s="293">
        <f>Tabela3[[#This Row],[ANO]]</f>
        <v>2024</v>
      </c>
      <c r="D1130" s="293" t="str">
        <f>Tabela3[[#This Row],[SEI]]</f>
        <v>0123988-79.2023.8.16.6000</v>
      </c>
      <c r="E1130" s="294" t="str">
        <f>Tabela3[[#This Row],[NOME DO Curso]]</f>
        <v>Curso de Capacitação de gestores do 1º Grau de Jurisdição (Chefes e Supervisores de Secretaria) em Gestão por Competências</v>
      </c>
      <c r="F1130" s="294">
        <f>Tabela3[[#This Row],[NENHUMA CLASSIFICAÇÃO COPILOT]]</f>
        <v>0</v>
      </c>
      <c r="G1130">
        <f>Tabela3[[#This Row],[Capacitação em Direitos Humanos, Gênero, Raça e Etnia; e em Depoimento Especial" - 0148945-13.2024.8.16.6000]]</f>
        <v>0</v>
      </c>
      <c r="H1130">
        <f>Tabela3[[#This Row],[Justiça Restaurativa - 0148919-15.2024.8.16.6000]]</f>
        <v>0</v>
      </c>
      <c r="I1130">
        <f>Tabela3[[#This Row],[Capacitação de Facilitadores 0148959-94.2024.8.16.6000]]</f>
        <v>0</v>
      </c>
      <c r="J1130">
        <f>Tabela3[[#This Row],[Acessibilidade e Inclusão - 0148938-21.2024.8.16.6000]]</f>
        <v>0</v>
      </c>
      <c r="K1130">
        <f>Tabela3[[#This Row],[Política de Prevenção e Enfrentamento do Assédio Moral, do Assédio Sexual e da Discriminação.0148908-83.2024.8.16.6000]]</f>
        <v>0</v>
      </c>
      <c r="L1130">
        <f>Tabela3[[#This Row],[SOCIOAMBIENTAL]]</f>
        <v>0</v>
      </c>
      <c r="M1130">
        <f>Tabela3[[#This Row],[SUSTENTABILIDADE
https://portal.tjpr.jus.br/portletforms/frm.do?idFormulario=7430
0017859-16.2024.8.16.6000]]</f>
        <v>0</v>
      </c>
      <c r="N1130">
        <f>Tabela3[[#This Row],[CURSO PARA MAGISTRADOS]]</f>
        <v>0</v>
      </c>
      <c r="O1130">
        <f>Tabela3[[#This Row],[LIVRO DE REGISTRO]]</f>
        <v>0</v>
      </c>
      <c r="P1130">
        <f>Tabela3[[#This Row],[DATA DO ULTIMO REGISTRO]]</f>
        <v>45545</v>
      </c>
      <c r="Q1130">
        <f>Tabela3[[#This Row],[REG DE INSTRUTORES2]]</f>
        <v>0</v>
      </c>
      <c r="R1130">
        <f>Tabela3[[#This Row],[REGISTRO DE INSTRUTORES NO SEI]]</f>
        <v>0</v>
      </c>
      <c r="S1130">
        <f>Tabela3[[#This Row],[2021]]</f>
        <v>0</v>
      </c>
      <c r="T1130">
        <f>Tabela3[[#This Row],[2022]]</f>
        <v>0</v>
      </c>
      <c r="U1130">
        <f>Tabela3[[#This Row],[2023]]</f>
        <v>0</v>
      </c>
      <c r="V1130">
        <f>Tabela3[[#This Row],[REGISTRO NO SEI/2024]]</f>
        <v>0</v>
      </c>
      <c r="W1130">
        <f>Tabela3[[#This Row],[2024]]</f>
        <v>0</v>
      </c>
      <c r="X1130">
        <f>Tabela3[[#This Row],[REGISTRO NO SEI/2025]]</f>
        <v>0</v>
      </c>
      <c r="Y1130">
        <f>Tabela3[[#This Row],[TOTAL CERTIFICADOS EMITIDOS/2025]]</f>
        <v>0</v>
      </c>
      <c r="Z1130">
        <f>Tabela3[[#This Row],[1º trim/2025]]</f>
        <v>0</v>
      </c>
      <c r="AA1130">
        <f>Tabela3[[#This Row],[2º trim/2025]]</f>
        <v>0</v>
      </c>
      <c r="AB1130">
        <f>Tabela3[[#This Row],[3º trim/2025]]</f>
        <v>0</v>
      </c>
      <c r="AC1130">
        <f>Tabela3[[#This Row],[4º trim/2025]]</f>
        <v>0</v>
      </c>
    </row>
    <row r="1131" spans="1:29" ht="30" x14ac:dyDescent="0.25">
      <c r="A1131" s="293">
        <f>Tabela3[[#This Row],[MODALIDADE]]</f>
        <v>0</v>
      </c>
      <c r="B1131" s="293">
        <f>Tabela3[[#This Row],[ID DA PLANILHA]]</f>
        <v>1131</v>
      </c>
      <c r="C1131" s="293">
        <f>Tabela3[[#This Row],[ANO]]</f>
        <v>2024</v>
      </c>
      <c r="D1131" s="293" t="str">
        <f>Tabela3[[#This Row],[SEI]]</f>
        <v>0123988-79.2023.8.16.6000</v>
      </c>
      <c r="E1131" s="294" t="str">
        <f>Tabela3[[#This Row],[NOME DO Curso]]</f>
        <v>Curso de Capacitação de gestores do 1º Grau de Jurisdição (Chefes e Supervisores de Secretaria) em Gestão por Competências</v>
      </c>
      <c r="F1131" s="294">
        <f>Tabela3[[#This Row],[NENHUMA CLASSIFICAÇÃO COPILOT]]</f>
        <v>0</v>
      </c>
      <c r="G1131">
        <f>Tabela3[[#This Row],[Capacitação em Direitos Humanos, Gênero, Raça e Etnia; e em Depoimento Especial" - 0148945-13.2024.8.16.6000]]</f>
        <v>0</v>
      </c>
      <c r="H1131">
        <f>Tabela3[[#This Row],[Justiça Restaurativa - 0148919-15.2024.8.16.6000]]</f>
        <v>0</v>
      </c>
      <c r="I1131">
        <f>Tabela3[[#This Row],[Capacitação de Facilitadores 0148959-94.2024.8.16.6000]]</f>
        <v>0</v>
      </c>
      <c r="J1131">
        <f>Tabela3[[#This Row],[Acessibilidade e Inclusão - 0148938-21.2024.8.16.6000]]</f>
        <v>0</v>
      </c>
      <c r="K1131">
        <f>Tabela3[[#This Row],[Política de Prevenção e Enfrentamento do Assédio Moral, do Assédio Sexual e da Discriminação.0148908-83.2024.8.16.6000]]</f>
        <v>0</v>
      </c>
      <c r="L1131">
        <f>Tabela3[[#This Row],[SOCIOAMBIENTAL]]</f>
        <v>0</v>
      </c>
      <c r="M1131">
        <f>Tabela3[[#This Row],[SUSTENTABILIDADE
https://portal.tjpr.jus.br/portletforms/frm.do?idFormulario=7430
0017859-16.2024.8.16.6000]]</f>
        <v>0</v>
      </c>
      <c r="N1131">
        <f>Tabela3[[#This Row],[CURSO PARA MAGISTRADOS]]</f>
        <v>0</v>
      </c>
      <c r="O1131">
        <f>Tabela3[[#This Row],[LIVRO DE REGISTRO]]</f>
        <v>0</v>
      </c>
      <c r="P1131">
        <f>Tabela3[[#This Row],[DATA DO ULTIMO REGISTRO]]</f>
        <v>45545</v>
      </c>
      <c r="Q1131">
        <f>Tabela3[[#This Row],[REG DE INSTRUTORES2]]</f>
        <v>0</v>
      </c>
      <c r="R1131">
        <f>Tabela3[[#This Row],[REGISTRO DE INSTRUTORES NO SEI]]</f>
        <v>0</v>
      </c>
      <c r="S1131">
        <f>Tabela3[[#This Row],[2021]]</f>
        <v>0</v>
      </c>
      <c r="T1131">
        <f>Tabela3[[#This Row],[2022]]</f>
        <v>0</v>
      </c>
      <c r="U1131">
        <f>Tabela3[[#This Row],[2023]]</f>
        <v>0</v>
      </c>
      <c r="V1131">
        <f>Tabela3[[#This Row],[REGISTRO NO SEI/2024]]</f>
        <v>0</v>
      </c>
      <c r="W1131">
        <f>Tabela3[[#This Row],[2024]]</f>
        <v>0</v>
      </c>
      <c r="X1131">
        <f>Tabela3[[#This Row],[REGISTRO NO SEI/2025]]</f>
        <v>0</v>
      </c>
      <c r="Y1131">
        <f>Tabela3[[#This Row],[TOTAL CERTIFICADOS EMITIDOS/2025]]</f>
        <v>0</v>
      </c>
      <c r="Z1131">
        <f>Tabela3[[#This Row],[1º trim/2025]]</f>
        <v>0</v>
      </c>
      <c r="AA1131">
        <f>Tabela3[[#This Row],[2º trim/2025]]</f>
        <v>0</v>
      </c>
      <c r="AB1131">
        <f>Tabela3[[#This Row],[3º trim/2025]]</f>
        <v>0</v>
      </c>
      <c r="AC1131">
        <f>Tabela3[[#This Row],[4º trim/2025]]</f>
        <v>0</v>
      </c>
    </row>
    <row r="1132" spans="1:29" ht="30" x14ac:dyDescent="0.25">
      <c r="A1132" s="293">
        <f>Tabela3[[#This Row],[MODALIDADE]]</f>
        <v>0</v>
      </c>
      <c r="B1132" s="293">
        <f>Tabela3[[#This Row],[ID DA PLANILHA]]</f>
        <v>1132</v>
      </c>
      <c r="C1132" s="293">
        <f>Tabela3[[#This Row],[ANO]]</f>
        <v>2024</v>
      </c>
      <c r="D1132" s="293" t="str">
        <f>Tabela3[[#This Row],[SEI]]</f>
        <v>0123988-79.2023.8.16.6000</v>
      </c>
      <c r="E1132" s="294" t="str">
        <f>Tabela3[[#This Row],[NOME DO Curso]]</f>
        <v>Curso de Capacitação de gestores do 1º Grau de Jurisdição (Chefes e Supervisores de Secretaria) em Gestão por Competências</v>
      </c>
      <c r="F1132" s="294">
        <f>Tabela3[[#This Row],[NENHUMA CLASSIFICAÇÃO COPILOT]]</f>
        <v>0</v>
      </c>
      <c r="G1132">
        <f>Tabela3[[#This Row],[Capacitação em Direitos Humanos, Gênero, Raça e Etnia; e em Depoimento Especial" - 0148945-13.2024.8.16.6000]]</f>
        <v>0</v>
      </c>
      <c r="H1132">
        <f>Tabela3[[#This Row],[Justiça Restaurativa - 0148919-15.2024.8.16.6000]]</f>
        <v>0</v>
      </c>
      <c r="I1132">
        <f>Tabela3[[#This Row],[Capacitação de Facilitadores 0148959-94.2024.8.16.6000]]</f>
        <v>0</v>
      </c>
      <c r="J1132">
        <f>Tabela3[[#This Row],[Acessibilidade e Inclusão - 0148938-21.2024.8.16.6000]]</f>
        <v>0</v>
      </c>
      <c r="K1132">
        <f>Tabela3[[#This Row],[Política de Prevenção e Enfrentamento do Assédio Moral, do Assédio Sexual e da Discriminação.0148908-83.2024.8.16.6000]]</f>
        <v>0</v>
      </c>
      <c r="L1132">
        <f>Tabela3[[#This Row],[SOCIOAMBIENTAL]]</f>
        <v>0</v>
      </c>
      <c r="M1132">
        <f>Tabela3[[#This Row],[SUSTENTABILIDADE
https://portal.tjpr.jus.br/portletforms/frm.do?idFormulario=7430
0017859-16.2024.8.16.6000]]</f>
        <v>0</v>
      </c>
      <c r="N1132">
        <f>Tabela3[[#This Row],[CURSO PARA MAGISTRADOS]]</f>
        <v>0</v>
      </c>
      <c r="O1132">
        <f>Tabela3[[#This Row],[LIVRO DE REGISTRO]]</f>
        <v>0</v>
      </c>
      <c r="P1132">
        <f>Tabela3[[#This Row],[DATA DO ULTIMO REGISTRO]]</f>
        <v>45545</v>
      </c>
      <c r="Q1132">
        <f>Tabela3[[#This Row],[REG DE INSTRUTORES2]]</f>
        <v>0</v>
      </c>
      <c r="R1132">
        <f>Tabela3[[#This Row],[REGISTRO DE INSTRUTORES NO SEI]]</f>
        <v>0</v>
      </c>
      <c r="S1132">
        <f>Tabela3[[#This Row],[2021]]</f>
        <v>0</v>
      </c>
      <c r="T1132">
        <f>Tabela3[[#This Row],[2022]]</f>
        <v>0</v>
      </c>
      <c r="U1132">
        <f>Tabela3[[#This Row],[2023]]</f>
        <v>0</v>
      </c>
      <c r="V1132">
        <f>Tabela3[[#This Row],[REGISTRO NO SEI/2024]]</f>
        <v>0</v>
      </c>
      <c r="W1132">
        <f>Tabela3[[#This Row],[2024]]</f>
        <v>0</v>
      </c>
      <c r="X1132">
        <f>Tabela3[[#This Row],[REGISTRO NO SEI/2025]]</f>
        <v>0</v>
      </c>
      <c r="Y1132">
        <f>Tabela3[[#This Row],[TOTAL CERTIFICADOS EMITIDOS/2025]]</f>
        <v>0</v>
      </c>
      <c r="Z1132">
        <f>Tabela3[[#This Row],[1º trim/2025]]</f>
        <v>0</v>
      </c>
      <c r="AA1132">
        <f>Tabela3[[#This Row],[2º trim/2025]]</f>
        <v>0</v>
      </c>
      <c r="AB1132">
        <f>Tabela3[[#This Row],[3º trim/2025]]</f>
        <v>0</v>
      </c>
      <c r="AC1132">
        <f>Tabela3[[#This Row],[4º trim/2025]]</f>
        <v>0</v>
      </c>
    </row>
    <row r="1133" spans="1:29" ht="30" x14ac:dyDescent="0.25">
      <c r="A1133" s="293">
        <f>Tabela3[[#This Row],[MODALIDADE]]</f>
        <v>0</v>
      </c>
      <c r="B1133" s="293">
        <f>Tabela3[[#This Row],[ID DA PLANILHA]]</f>
        <v>1133</v>
      </c>
      <c r="C1133" s="293">
        <f>Tabela3[[#This Row],[ANO]]</f>
        <v>2024</v>
      </c>
      <c r="D1133" s="293" t="str">
        <f>Tabela3[[#This Row],[SEI]]</f>
        <v>0123988-79.2023.8.16.6000</v>
      </c>
      <c r="E1133" s="294" t="str">
        <f>Tabela3[[#This Row],[NOME DO Curso]]</f>
        <v>Curso de Capacitação de gestores do 1º Grau de Jurisdição (Chefes e Supervisores de Secretaria) em Gestão por Competências</v>
      </c>
      <c r="F1133" s="294">
        <f>Tabela3[[#This Row],[NENHUMA CLASSIFICAÇÃO COPILOT]]</f>
        <v>0</v>
      </c>
      <c r="G1133">
        <f>Tabela3[[#This Row],[Capacitação em Direitos Humanos, Gênero, Raça e Etnia; e em Depoimento Especial" - 0148945-13.2024.8.16.6000]]</f>
        <v>0</v>
      </c>
      <c r="H1133">
        <f>Tabela3[[#This Row],[Justiça Restaurativa - 0148919-15.2024.8.16.6000]]</f>
        <v>0</v>
      </c>
      <c r="I1133">
        <f>Tabela3[[#This Row],[Capacitação de Facilitadores 0148959-94.2024.8.16.6000]]</f>
        <v>0</v>
      </c>
      <c r="J1133">
        <f>Tabela3[[#This Row],[Acessibilidade e Inclusão - 0148938-21.2024.8.16.6000]]</f>
        <v>0</v>
      </c>
      <c r="K1133">
        <f>Tabela3[[#This Row],[Política de Prevenção e Enfrentamento do Assédio Moral, do Assédio Sexual e da Discriminação.0148908-83.2024.8.16.6000]]</f>
        <v>0</v>
      </c>
      <c r="L1133">
        <f>Tabela3[[#This Row],[SOCIOAMBIENTAL]]</f>
        <v>0</v>
      </c>
      <c r="M1133">
        <f>Tabela3[[#This Row],[SUSTENTABILIDADE
https://portal.tjpr.jus.br/portletforms/frm.do?idFormulario=7430
0017859-16.2024.8.16.6000]]</f>
        <v>0</v>
      </c>
      <c r="N1133">
        <f>Tabela3[[#This Row],[CURSO PARA MAGISTRADOS]]</f>
        <v>0</v>
      </c>
      <c r="O1133">
        <f>Tabela3[[#This Row],[LIVRO DE REGISTRO]]</f>
        <v>0</v>
      </c>
      <c r="P1133">
        <f>Tabela3[[#This Row],[DATA DO ULTIMO REGISTRO]]</f>
        <v>45545</v>
      </c>
      <c r="Q1133">
        <f>Tabela3[[#This Row],[REG DE INSTRUTORES2]]</f>
        <v>0</v>
      </c>
      <c r="R1133">
        <f>Tabela3[[#This Row],[REGISTRO DE INSTRUTORES NO SEI]]</f>
        <v>0</v>
      </c>
      <c r="S1133">
        <f>Tabela3[[#This Row],[2021]]</f>
        <v>26</v>
      </c>
      <c r="T1133">
        <f>Tabela3[[#This Row],[2022]]</f>
        <v>0</v>
      </c>
      <c r="U1133">
        <f>Tabela3[[#This Row],[2023]]</f>
        <v>0</v>
      </c>
      <c r="V1133">
        <f>Tabela3[[#This Row],[REGISTRO NO SEI/2024]]</f>
        <v>0</v>
      </c>
      <c r="W1133">
        <f>Tabela3[[#This Row],[2024]]</f>
        <v>0</v>
      </c>
      <c r="X1133">
        <f>Tabela3[[#This Row],[REGISTRO NO SEI/2025]]</f>
        <v>0</v>
      </c>
      <c r="Y1133">
        <f>Tabela3[[#This Row],[TOTAL CERTIFICADOS EMITIDOS/2025]]</f>
        <v>0</v>
      </c>
      <c r="Z1133">
        <f>Tabela3[[#This Row],[1º trim/2025]]</f>
        <v>0</v>
      </c>
      <c r="AA1133">
        <f>Tabela3[[#This Row],[2º trim/2025]]</f>
        <v>0</v>
      </c>
      <c r="AB1133">
        <f>Tabela3[[#This Row],[3º trim/2025]]</f>
        <v>0</v>
      </c>
      <c r="AC1133">
        <f>Tabela3[[#This Row],[4º trim/2025]]</f>
        <v>0</v>
      </c>
    </row>
    <row r="1134" spans="1:29" ht="30" x14ac:dyDescent="0.25">
      <c r="A1134" s="293" t="str">
        <f>Tabela3[[#This Row],[MODALIDADE]]</f>
        <v>autoinstrucional</v>
      </c>
      <c r="B1134" s="293">
        <f>Tabela3[[#This Row],[ID DA PLANILHA]]</f>
        <v>1134</v>
      </c>
      <c r="C1134" s="293">
        <f>Tabela3[[#This Row],[ANO]]</f>
        <v>2024</v>
      </c>
      <c r="D1134" s="293" t="str">
        <f>Tabela3[[#This Row],[SEI]]</f>
        <v>0126785-28.2023.8.16.6000</v>
      </c>
      <c r="E1134" s="294" t="str">
        <f>Tabela3[[#This Row],[NOME DO Curso]]</f>
        <v>curso Implementando Grupos Reflexivos para Homens Autores de Violência Doméstica</v>
      </c>
      <c r="F1134" s="294">
        <f>Tabela3[[#This Row],[NENHUMA CLASSIFICAÇÃO COPILOT]]</f>
        <v>0</v>
      </c>
      <c r="G1134">
        <f>Tabela3[[#This Row],[Capacitação em Direitos Humanos, Gênero, Raça e Etnia; e em Depoimento Especial" - 0148945-13.2024.8.16.6000]]</f>
        <v>0</v>
      </c>
      <c r="H1134">
        <f>Tabela3[[#This Row],[Justiça Restaurativa - 0148919-15.2024.8.16.6000]]</f>
        <v>0</v>
      </c>
      <c r="I1134" t="str">
        <f>Tabela3[[#This Row],[Capacitação de Facilitadores 0148959-94.2024.8.16.6000]]</f>
        <v>COPILOT - VIOLÊNCIA DOMESTICA</v>
      </c>
      <c r="J1134">
        <f>Tabela3[[#This Row],[Acessibilidade e Inclusão - 0148938-21.2024.8.16.6000]]</f>
        <v>0</v>
      </c>
      <c r="K1134">
        <f>Tabela3[[#This Row],[Política de Prevenção e Enfrentamento do Assédio Moral, do Assédio Sexual e da Discriminação.0148908-83.2024.8.16.6000]]</f>
        <v>0</v>
      </c>
      <c r="L1134">
        <f>Tabela3[[#This Row],[SOCIOAMBIENTAL]]</f>
        <v>0</v>
      </c>
      <c r="M1134">
        <f>Tabela3[[#This Row],[SUSTENTABILIDADE
https://portal.tjpr.jus.br/portletforms/frm.do?idFormulario=7430
0017859-16.2024.8.16.6000]]</f>
        <v>0</v>
      </c>
      <c r="N1134">
        <f>Tabela3[[#This Row],[CURSO PARA MAGISTRADOS]]</f>
        <v>0</v>
      </c>
      <c r="O1134" t="str">
        <f>Tabela3[[#This Row],[LIVRO DE REGISTRO]]</f>
        <v>1 - LISTA GERAL_2020 A ...</v>
      </c>
      <c r="P1134">
        <f>Tabela3[[#This Row],[DATA DO ULTIMO REGISTRO]]</f>
        <v>45772</v>
      </c>
      <c r="Q1134">
        <f>Tabela3[[#This Row],[REG DE INSTRUTORES2]]</f>
        <v>0</v>
      </c>
      <c r="R1134">
        <f>Tabela3[[#This Row],[REGISTRO DE INSTRUTORES NO SEI]]</f>
        <v>0</v>
      </c>
      <c r="S1134">
        <f>Tabela3[[#This Row],[2021]]</f>
        <v>0</v>
      </c>
      <c r="T1134">
        <f>Tabela3[[#This Row],[2022]]</f>
        <v>0</v>
      </c>
      <c r="U1134">
        <f>Tabela3[[#This Row],[2023]]</f>
        <v>0</v>
      </c>
      <c r="V1134" t="str">
        <f>Tabela3[[#This Row],[REGISTRO NO SEI/2024]]</f>
        <v>Livro Registro_2024 (11341427)</v>
      </c>
      <c r="W1134">
        <f>Tabela3[[#This Row],[2024]]</f>
        <v>599</v>
      </c>
      <c r="X1134">
        <f>Tabela3[[#This Row],[REGISTRO NO SEI/2025]]</f>
        <v>0</v>
      </c>
      <c r="Y1134">
        <f>Tabela3[[#This Row],[TOTAL CERTIFICADOS EMITIDOS/2025]]</f>
        <v>163</v>
      </c>
      <c r="Z1134">
        <f>Tabela3[[#This Row],[1º trim/2025]]</f>
        <v>131</v>
      </c>
      <c r="AA1134">
        <f>Tabela3[[#This Row],[2º trim/2025]]</f>
        <v>32</v>
      </c>
      <c r="AB1134">
        <f>Tabela3[[#This Row],[3º trim/2025]]</f>
        <v>0</v>
      </c>
      <c r="AC1134">
        <f>Tabela3[[#This Row],[4º trim/2025]]</f>
        <v>0</v>
      </c>
    </row>
    <row r="1135" spans="1:29" x14ac:dyDescent="0.25">
      <c r="A1135" s="293">
        <f>Tabela3[[#This Row],[MODALIDADE]]</f>
        <v>0</v>
      </c>
      <c r="B1135" s="293">
        <f>Tabela3[[#This Row],[ID DA PLANILHA]]</f>
        <v>1135</v>
      </c>
      <c r="C1135" s="293">
        <f>Tabela3[[#This Row],[ANO]]</f>
        <v>2024</v>
      </c>
      <c r="D1135" s="293" t="str">
        <f>Tabela3[[#This Row],[SEI]]</f>
        <v>0126895-90.2024.8.16.6000</v>
      </c>
      <c r="E1135" s="294" t="str">
        <f>Tabela3[[#This Row],[NOME DO Curso]]</f>
        <v>brigadista - ginastica laboral</v>
      </c>
      <c r="F1135" s="294">
        <f>Tabela3[[#This Row],[NENHUMA CLASSIFICAÇÃO COPILOT]]</f>
        <v>0</v>
      </c>
      <c r="G1135">
        <f>Tabela3[[#This Row],[Capacitação em Direitos Humanos, Gênero, Raça e Etnia; e em Depoimento Especial" - 0148945-13.2024.8.16.6000]]</f>
        <v>0</v>
      </c>
      <c r="H1135">
        <f>Tabela3[[#This Row],[Justiça Restaurativa - 0148919-15.2024.8.16.6000]]</f>
        <v>0</v>
      </c>
      <c r="I1135">
        <f>Tabela3[[#This Row],[Capacitação de Facilitadores 0148959-94.2024.8.16.6000]]</f>
        <v>0</v>
      </c>
      <c r="J1135">
        <f>Tabela3[[#This Row],[Acessibilidade e Inclusão - 0148938-21.2024.8.16.6000]]</f>
        <v>0</v>
      </c>
      <c r="K1135">
        <f>Tabela3[[#This Row],[Política de Prevenção e Enfrentamento do Assédio Moral, do Assédio Sexual e da Discriminação.0148908-83.2024.8.16.6000]]</f>
        <v>0</v>
      </c>
      <c r="L1135">
        <f>Tabela3[[#This Row],[SOCIOAMBIENTAL]]</f>
        <v>0</v>
      </c>
      <c r="M1135">
        <f>Tabela3[[#This Row],[SUSTENTABILIDADE
https://portal.tjpr.jus.br/portletforms/frm.do?idFormulario=7430
0017859-16.2024.8.16.6000]]</f>
        <v>0</v>
      </c>
      <c r="N1135">
        <f>Tabela3[[#This Row],[CURSO PARA MAGISTRADOS]]</f>
        <v>0</v>
      </c>
      <c r="O1135" t="str">
        <f>Tabela3[[#This Row],[LIVRO DE REGISTRO]]</f>
        <v>1 - LISTA GERAL_2020 A ...</v>
      </c>
      <c r="P1135">
        <f>Tabela3[[#This Row],[DATA DO ULTIMO REGISTRO]]</f>
        <v>45741</v>
      </c>
      <c r="Q1135">
        <f>Tabela3[[#This Row],[REG DE INSTRUTORES2]]</f>
        <v>0</v>
      </c>
      <c r="R1135">
        <f>Tabela3[[#This Row],[REGISTRO DE INSTRUTORES NO SEI]]</f>
        <v>0</v>
      </c>
      <c r="S1135">
        <f>Tabela3[[#This Row],[2021]]</f>
        <v>0</v>
      </c>
      <c r="T1135">
        <f>Tabela3[[#This Row],[2022]]</f>
        <v>0</v>
      </c>
      <c r="U1135">
        <f>Tabela3[[#This Row],[2023]]</f>
        <v>0</v>
      </c>
      <c r="V1135">
        <f>Tabela3[[#This Row],[REGISTRO NO SEI/2024]]</f>
        <v>0</v>
      </c>
      <c r="W1135">
        <f>Tabela3[[#This Row],[2024]]</f>
        <v>4</v>
      </c>
      <c r="X1135">
        <f>Tabela3[[#This Row],[REGISTRO NO SEI/2025]]</f>
        <v>0</v>
      </c>
      <c r="Y1135">
        <f>Tabela3[[#This Row],[TOTAL CERTIFICADOS EMITIDOS/2025]]</f>
        <v>8</v>
      </c>
      <c r="Z1135">
        <f>Tabela3[[#This Row],[1º trim/2025]]</f>
        <v>8</v>
      </c>
      <c r="AA1135">
        <f>Tabela3[[#This Row],[2º trim/2025]]</f>
        <v>0</v>
      </c>
      <c r="AB1135">
        <f>Tabela3[[#This Row],[3º trim/2025]]</f>
        <v>0</v>
      </c>
      <c r="AC1135">
        <f>Tabela3[[#This Row],[4º trim/2025]]</f>
        <v>0</v>
      </c>
    </row>
    <row r="1136" spans="1:29" x14ac:dyDescent="0.25">
      <c r="A1136" s="293">
        <f>Tabela3[[#This Row],[MODALIDADE]]</f>
        <v>0</v>
      </c>
      <c r="B1136" s="293">
        <f>Tabela3[[#This Row],[ID DA PLANILHA]]</f>
        <v>1136</v>
      </c>
      <c r="C1136" s="293">
        <f>Tabela3[[#This Row],[ANO]]</f>
        <v>2024</v>
      </c>
      <c r="D1136" s="293" t="str">
        <f>Tabela3[[#This Row],[SEI]]</f>
        <v>0127042-19.2024.8.16.6000</v>
      </c>
      <c r="E1136" s="294" t="str">
        <f>Tabela3[[#This Row],[NOME DO Curso]]</f>
        <v>Outubro Rosa - Conscientização sobre o Câncer de Mama</v>
      </c>
      <c r="F1136" s="294">
        <f>Tabela3[[#This Row],[NENHUMA CLASSIFICAÇÃO COPILOT]]</f>
        <v>0</v>
      </c>
      <c r="G1136">
        <f>Tabela3[[#This Row],[Capacitação em Direitos Humanos, Gênero, Raça e Etnia; e em Depoimento Especial" - 0148945-13.2024.8.16.6000]]</f>
        <v>0</v>
      </c>
      <c r="H1136">
        <f>Tabela3[[#This Row],[Justiça Restaurativa - 0148919-15.2024.8.16.6000]]</f>
        <v>0</v>
      </c>
      <c r="I1136">
        <f>Tabela3[[#This Row],[Capacitação de Facilitadores 0148959-94.2024.8.16.6000]]</f>
        <v>0</v>
      </c>
      <c r="J1136">
        <f>Tabela3[[#This Row],[Acessibilidade e Inclusão - 0148938-21.2024.8.16.6000]]</f>
        <v>0</v>
      </c>
      <c r="K1136">
        <f>Tabela3[[#This Row],[Política de Prevenção e Enfrentamento do Assédio Moral, do Assédio Sexual e da Discriminação.0148908-83.2024.8.16.6000]]</f>
        <v>0</v>
      </c>
      <c r="L1136">
        <f>Tabela3[[#This Row],[SOCIOAMBIENTAL]]</f>
        <v>0</v>
      </c>
      <c r="M1136">
        <f>Tabela3[[#This Row],[SUSTENTABILIDADE
https://portal.tjpr.jus.br/portletforms/frm.do?idFormulario=7430
0017859-16.2024.8.16.6000]]</f>
        <v>0</v>
      </c>
      <c r="N1136">
        <f>Tabela3[[#This Row],[CURSO PARA MAGISTRADOS]]</f>
        <v>0</v>
      </c>
      <c r="O1136">
        <f>Tabela3[[#This Row],[LIVRO DE REGISTRO]]</f>
        <v>0</v>
      </c>
      <c r="P1136">
        <f>Tabela3[[#This Row],[DATA DO ULTIMO REGISTRO]]</f>
        <v>45692</v>
      </c>
      <c r="Q1136">
        <f>Tabela3[[#This Row],[REG DE INSTRUTORES2]]</f>
        <v>0</v>
      </c>
      <c r="R1136">
        <f>Tabela3[[#This Row],[REGISTRO DE INSTRUTORES NO SEI]]</f>
        <v>0</v>
      </c>
      <c r="S1136">
        <f>Tabela3[[#This Row],[2021]]</f>
        <v>0</v>
      </c>
      <c r="T1136">
        <f>Tabela3[[#This Row],[2022]]</f>
        <v>0</v>
      </c>
      <c r="U1136">
        <f>Tabela3[[#This Row],[2023]]</f>
        <v>0</v>
      </c>
      <c r="V1136">
        <f>Tabela3[[#This Row],[REGISTRO NO SEI/2024]]</f>
        <v>0</v>
      </c>
      <c r="W1136">
        <f>Tabela3[[#This Row],[2024]]</f>
        <v>0</v>
      </c>
      <c r="X1136">
        <f>Tabela3[[#This Row],[REGISTRO NO SEI/2025]]</f>
        <v>0</v>
      </c>
      <c r="Y1136">
        <f>Tabela3[[#This Row],[TOTAL CERTIFICADOS EMITIDOS/2025]]</f>
        <v>0</v>
      </c>
      <c r="Z1136">
        <f>Tabela3[[#This Row],[1º trim/2025]]</f>
        <v>0</v>
      </c>
      <c r="AA1136">
        <f>Tabela3[[#This Row],[2º trim/2025]]</f>
        <v>0</v>
      </c>
      <c r="AB1136">
        <f>Tabela3[[#This Row],[3º trim/2025]]</f>
        <v>0</v>
      </c>
      <c r="AC1136">
        <f>Tabela3[[#This Row],[4º trim/2025]]</f>
        <v>0</v>
      </c>
    </row>
    <row r="1137" spans="1:29" x14ac:dyDescent="0.25">
      <c r="A1137" s="293">
        <f>Tabela3[[#This Row],[MODALIDADE]]</f>
        <v>0</v>
      </c>
      <c r="B1137" s="293">
        <f>Tabela3[[#This Row],[ID DA PLANILHA]]</f>
        <v>1137</v>
      </c>
      <c r="C1137" s="293">
        <f>Tabela3[[#This Row],[ANO]]</f>
        <v>2024</v>
      </c>
      <c r="D1137" s="293" t="str">
        <f>Tabela3[[#This Row],[SEI]]</f>
        <v>0127200-11.2023.8.16.6000</v>
      </c>
      <c r="E1137" s="294" t="str">
        <f>Tabela3[[#This Row],[NOME DO Curso]]</f>
        <v>II Seminário de Acessibilidade e Inclusão do Tribunal de Justiça do Paraná</v>
      </c>
      <c r="F1137" s="294">
        <f>Tabela3[[#This Row],[NENHUMA CLASSIFICAÇÃO COPILOT]]</f>
        <v>0</v>
      </c>
      <c r="G1137">
        <f>Tabela3[[#This Row],[Capacitação em Direitos Humanos, Gênero, Raça e Etnia; e em Depoimento Especial" - 0148945-13.2024.8.16.6000]]</f>
        <v>0</v>
      </c>
      <c r="H1137">
        <f>Tabela3[[#This Row],[Justiça Restaurativa - 0148919-15.2024.8.16.6000]]</f>
        <v>0</v>
      </c>
      <c r="I1137">
        <f>Tabela3[[#This Row],[Capacitação de Facilitadores 0148959-94.2024.8.16.6000]]</f>
        <v>0</v>
      </c>
      <c r="J1137" t="str">
        <f>Tabela3[[#This Row],[Acessibilidade e Inclusão - 0148938-21.2024.8.16.6000]]</f>
        <v>SIM</v>
      </c>
      <c r="K1137">
        <f>Tabela3[[#This Row],[Política de Prevenção e Enfrentamento do Assédio Moral, do Assédio Sexual e da Discriminação.0148908-83.2024.8.16.6000]]</f>
        <v>0</v>
      </c>
      <c r="L1137">
        <f>Tabela3[[#This Row],[SOCIOAMBIENTAL]]</f>
        <v>0</v>
      </c>
      <c r="M1137" t="str">
        <f>Tabela3[[#This Row],[SUSTENTABILIDADE
https://portal.tjpr.jus.br/portletforms/frm.do?idFormulario=7430
0017859-16.2024.8.16.6000]]</f>
        <v>Equidade e diversidade</v>
      </c>
      <c r="N1137">
        <f>Tabela3[[#This Row],[CURSO PARA MAGISTRADOS]]</f>
        <v>0</v>
      </c>
      <c r="O1137" t="str">
        <f>Tabela3[[#This Row],[LIVRO DE REGISTRO]]</f>
        <v>1 - LISTA GERAL_2020 A ...</v>
      </c>
      <c r="P1137">
        <f>Tabela3[[#This Row],[DATA DO ULTIMO REGISTRO]]</f>
        <v>45391</v>
      </c>
      <c r="Q1137" t="str">
        <f>Tabela3[[#This Row],[REG DE INSTRUTORES2]]</f>
        <v>692-696/2024</v>
      </c>
      <c r="R1137">
        <f>Tabela3[[#This Row],[REGISTRO DE INSTRUTORES NO SEI]]</f>
        <v>0</v>
      </c>
      <c r="S1137">
        <f>Tabela3[[#This Row],[2021]]</f>
        <v>0</v>
      </c>
      <c r="T1137">
        <f>Tabela3[[#This Row],[2022]]</f>
        <v>0</v>
      </c>
      <c r="U1137">
        <f>Tabela3[[#This Row],[2023]]</f>
        <v>0</v>
      </c>
      <c r="V1137" t="str">
        <f>Tabela3[[#This Row],[REGISTRO NO SEI/2024]]</f>
        <v>Livro Registro - Presencial (10283673)
Livro Registro - Remoto (10283675)</v>
      </c>
      <c r="W1137">
        <f>Tabela3[[#This Row],[2024]]</f>
        <v>277</v>
      </c>
      <c r="X1137">
        <f>Tabela3[[#This Row],[REGISTRO NO SEI/2025]]</f>
        <v>0</v>
      </c>
      <c r="Y1137">
        <f>Tabela3[[#This Row],[TOTAL CERTIFICADOS EMITIDOS/2025]]</f>
        <v>0</v>
      </c>
      <c r="Z1137">
        <f>Tabela3[[#This Row],[1º trim/2025]]</f>
        <v>0</v>
      </c>
      <c r="AA1137">
        <f>Tabela3[[#This Row],[2º trim/2025]]</f>
        <v>0</v>
      </c>
      <c r="AB1137">
        <f>Tabela3[[#This Row],[3º trim/2025]]</f>
        <v>0</v>
      </c>
      <c r="AC1137">
        <f>Tabela3[[#This Row],[4º trim/2025]]</f>
        <v>0</v>
      </c>
    </row>
    <row r="1138" spans="1:29" x14ac:dyDescent="0.25">
      <c r="A1138" s="293">
        <f>Tabela3[[#This Row],[MODALIDADE]]</f>
        <v>0</v>
      </c>
      <c r="B1138" s="293">
        <f>Tabela3[[#This Row],[ID DA PLANILHA]]</f>
        <v>1138</v>
      </c>
      <c r="C1138" s="293">
        <f>Tabela3[[#This Row],[ANO]]</f>
        <v>2024</v>
      </c>
      <c r="D1138" s="293" t="str">
        <f>Tabela3[[#This Row],[SEI]]</f>
        <v>0127961-42.2023.8.16.6000</v>
      </c>
      <c r="E1138" s="294" t="str">
        <f>Tabela3[[#This Row],[NOME DO Curso]]</f>
        <v>Curso Prático de Brigadistas - Fórum de Cruzeiro do Oeste</v>
      </c>
      <c r="F1138" s="294">
        <f>Tabela3[[#This Row],[NENHUMA CLASSIFICAÇÃO COPILOT]]</f>
        <v>0</v>
      </c>
      <c r="G1138">
        <f>Tabela3[[#This Row],[Capacitação em Direitos Humanos, Gênero, Raça e Etnia; e em Depoimento Especial" - 0148945-13.2024.8.16.6000]]</f>
        <v>0</v>
      </c>
      <c r="H1138">
        <f>Tabela3[[#This Row],[Justiça Restaurativa - 0148919-15.2024.8.16.6000]]</f>
        <v>0</v>
      </c>
      <c r="I1138">
        <f>Tabela3[[#This Row],[Capacitação de Facilitadores 0148959-94.2024.8.16.6000]]</f>
        <v>0</v>
      </c>
      <c r="J1138">
        <f>Tabela3[[#This Row],[Acessibilidade e Inclusão - 0148938-21.2024.8.16.6000]]</f>
        <v>0</v>
      </c>
      <c r="K1138">
        <f>Tabela3[[#This Row],[Política de Prevenção e Enfrentamento do Assédio Moral, do Assédio Sexual e da Discriminação.0148908-83.2024.8.16.6000]]</f>
        <v>0</v>
      </c>
      <c r="L1138">
        <f>Tabela3[[#This Row],[SOCIOAMBIENTAL]]</f>
        <v>0</v>
      </c>
      <c r="M1138">
        <f>Tabela3[[#This Row],[SUSTENTABILIDADE
https://portal.tjpr.jus.br/portletforms/frm.do?idFormulario=7430
0017859-16.2024.8.16.6000]]</f>
        <v>0</v>
      </c>
      <c r="N1138">
        <f>Tabela3[[#This Row],[CURSO PARA MAGISTRADOS]]</f>
        <v>0</v>
      </c>
      <c r="O1138">
        <f>Tabela3[[#This Row],[LIVRO DE REGISTRO]]</f>
        <v>0</v>
      </c>
      <c r="P1138">
        <f>Tabela3[[#This Row],[DATA DO ULTIMO REGISTRO]]</f>
        <v>45455</v>
      </c>
      <c r="Q1138">
        <f>Tabela3[[#This Row],[REG DE INSTRUTORES2]]</f>
        <v>0</v>
      </c>
      <c r="R1138">
        <f>Tabela3[[#This Row],[REGISTRO DE INSTRUTORES NO SEI]]</f>
        <v>0</v>
      </c>
      <c r="S1138">
        <f>Tabela3[[#This Row],[2021]]</f>
        <v>0</v>
      </c>
      <c r="T1138">
        <f>Tabela3[[#This Row],[2022]]</f>
        <v>0</v>
      </c>
      <c r="U1138">
        <f>Tabela3[[#This Row],[2023]]</f>
        <v>0</v>
      </c>
      <c r="V1138" t="str">
        <f>Tabela3[[#This Row],[REGISTRO NO SEI/2024]]</f>
        <v>Livro Registro - Remoto (10283675)</v>
      </c>
      <c r="W1138">
        <f>Tabela3[[#This Row],[2024]]</f>
        <v>0</v>
      </c>
      <c r="X1138">
        <f>Tabela3[[#This Row],[REGISTRO NO SEI/2025]]</f>
        <v>0</v>
      </c>
      <c r="Y1138">
        <f>Tabela3[[#This Row],[TOTAL CERTIFICADOS EMITIDOS/2025]]</f>
        <v>0</v>
      </c>
      <c r="Z1138">
        <f>Tabela3[[#This Row],[1º trim/2025]]</f>
        <v>0</v>
      </c>
      <c r="AA1138">
        <f>Tabela3[[#This Row],[2º trim/2025]]</f>
        <v>0</v>
      </c>
      <c r="AB1138">
        <f>Tabela3[[#This Row],[3º trim/2025]]</f>
        <v>0</v>
      </c>
      <c r="AC1138">
        <f>Tabela3[[#This Row],[4º trim/2025]]</f>
        <v>0</v>
      </c>
    </row>
    <row r="1139" spans="1:29" x14ac:dyDescent="0.25">
      <c r="A1139" s="293">
        <f>Tabela3[[#This Row],[MODALIDADE]]</f>
        <v>0</v>
      </c>
      <c r="B1139" s="293">
        <f>Tabela3[[#This Row],[ID DA PLANILHA]]</f>
        <v>1139</v>
      </c>
      <c r="C1139" s="293">
        <f>Tabela3[[#This Row],[ANO]]</f>
        <v>2024</v>
      </c>
      <c r="D1139" s="293" t="str">
        <f>Tabela3[[#This Row],[SEI]]</f>
        <v>0128133-81.2023.8.16.6000</v>
      </c>
      <c r="E1139" s="294" t="str">
        <f>Tabela3[[#This Row],[NOME DO Curso]]</f>
        <v>Curso de Formação do Módulo Prático II- Círculos Conflitivos</v>
      </c>
      <c r="F1139" s="294">
        <f>Tabela3[[#This Row],[NENHUMA CLASSIFICAÇÃO COPILOT]]</f>
        <v>0</v>
      </c>
      <c r="G1139">
        <f>Tabela3[[#This Row],[Capacitação em Direitos Humanos, Gênero, Raça e Etnia; e em Depoimento Especial" - 0148945-13.2024.8.16.6000]]</f>
        <v>0</v>
      </c>
      <c r="H1139">
        <f>Tabela3[[#This Row],[Justiça Restaurativa - 0148919-15.2024.8.16.6000]]</f>
        <v>0</v>
      </c>
      <c r="I1139">
        <f>Tabela3[[#This Row],[Capacitação de Facilitadores 0148959-94.2024.8.16.6000]]</f>
        <v>0</v>
      </c>
      <c r="J1139">
        <f>Tabela3[[#This Row],[Acessibilidade e Inclusão - 0148938-21.2024.8.16.6000]]</f>
        <v>0</v>
      </c>
      <c r="K1139">
        <f>Tabela3[[#This Row],[Política de Prevenção e Enfrentamento do Assédio Moral, do Assédio Sexual e da Discriminação.0148908-83.2024.8.16.6000]]</f>
        <v>0</v>
      </c>
      <c r="L1139">
        <f>Tabela3[[#This Row],[SOCIOAMBIENTAL]]</f>
        <v>0</v>
      </c>
      <c r="M1139">
        <f>Tabela3[[#This Row],[SUSTENTABILIDADE
https://portal.tjpr.jus.br/portletforms/frm.do?idFormulario=7430
0017859-16.2024.8.16.6000]]</f>
        <v>0</v>
      </c>
      <c r="N1139">
        <f>Tabela3[[#This Row],[CURSO PARA MAGISTRADOS]]</f>
        <v>0</v>
      </c>
      <c r="O1139">
        <f>Tabela3[[#This Row],[LIVRO DE REGISTRO]]</f>
        <v>0</v>
      </c>
      <c r="P1139">
        <f>Tabela3[[#This Row],[DATA DO ULTIMO REGISTRO]]</f>
        <v>0</v>
      </c>
      <c r="Q1139">
        <f>Tabela3[[#This Row],[REG DE INSTRUTORES2]]</f>
        <v>0</v>
      </c>
      <c r="R1139">
        <f>Tabela3[[#This Row],[REGISTRO DE INSTRUTORES NO SEI]]</f>
        <v>0</v>
      </c>
      <c r="S1139">
        <f>Tabela3[[#This Row],[2021]]</f>
        <v>0</v>
      </c>
      <c r="T1139">
        <f>Tabela3[[#This Row],[2022]]</f>
        <v>0</v>
      </c>
      <c r="U1139">
        <f>Tabela3[[#This Row],[2023]]</f>
        <v>0</v>
      </c>
      <c r="V1139">
        <f>Tabela3[[#This Row],[REGISTRO NO SEI/2024]]</f>
        <v>0</v>
      </c>
      <c r="W1139">
        <f>Tabela3[[#This Row],[2024]]</f>
        <v>0</v>
      </c>
      <c r="X1139">
        <f>Tabela3[[#This Row],[REGISTRO NO SEI/2025]]</f>
        <v>0</v>
      </c>
      <c r="Y1139">
        <f>Tabela3[[#This Row],[TOTAL CERTIFICADOS EMITIDOS/2025]]</f>
        <v>0</v>
      </c>
      <c r="Z1139">
        <f>Tabela3[[#This Row],[1º trim/2025]]</f>
        <v>0</v>
      </c>
      <c r="AA1139">
        <f>Tabela3[[#This Row],[2º trim/2025]]</f>
        <v>0</v>
      </c>
      <c r="AB1139">
        <f>Tabela3[[#This Row],[3º trim/2025]]</f>
        <v>0</v>
      </c>
      <c r="AC1139">
        <f>Tabela3[[#This Row],[4º trim/2025]]</f>
        <v>0</v>
      </c>
    </row>
    <row r="1140" spans="1:29" ht="45" x14ac:dyDescent="0.25">
      <c r="A1140" s="293">
        <f>Tabela3[[#This Row],[MODALIDADE]]</f>
        <v>0</v>
      </c>
      <c r="B1140" s="293">
        <f>Tabela3[[#This Row],[ID DA PLANILHA]]</f>
        <v>1140</v>
      </c>
      <c r="C1140" s="293">
        <f>Tabela3[[#This Row],[ANO]]</f>
        <v>2024</v>
      </c>
      <c r="D1140" s="293" t="str">
        <f>Tabela3[[#This Row],[SEI]]</f>
        <v>0128335-24.2024.8.16.6000</v>
      </c>
      <c r="E1140" s="294" t="str">
        <f>Tabela3[[#This Row],[NOME DO Curso]]</f>
        <v>3ª Edição do Curso de Aperfeiçoamento para Magistradas e Magistrados "Gestão e Produtividade no 1º grau de jurisdição: Projudi e outras ferramentas"</v>
      </c>
      <c r="F1140" s="294">
        <f>Tabela3[[#This Row],[NENHUMA CLASSIFICAÇÃO COPILOT]]</f>
        <v>0</v>
      </c>
      <c r="G1140" t="str">
        <f>Tabela3[[#This Row],[Capacitação em Direitos Humanos, Gênero, Raça e Etnia; e em Depoimento Especial" - 0148945-13.2024.8.16.6000]]</f>
        <v>cursos de formação inicial e de formação continuada para capacitação magistrados(as) ativos(as), de primeiro e segundo graus de jurisdição</v>
      </c>
      <c r="H1140">
        <f>Tabela3[[#This Row],[Justiça Restaurativa - 0148919-15.2024.8.16.6000]]</f>
        <v>0</v>
      </c>
      <c r="I1140">
        <f>Tabela3[[#This Row],[Capacitação de Facilitadores 0148959-94.2024.8.16.6000]]</f>
        <v>0</v>
      </c>
      <c r="J1140">
        <f>Tabela3[[#This Row],[Acessibilidade e Inclusão - 0148938-21.2024.8.16.6000]]</f>
        <v>0</v>
      </c>
      <c r="K1140">
        <f>Tabela3[[#This Row],[Política de Prevenção e Enfrentamento do Assédio Moral, do Assédio Sexual e da Discriminação.0148908-83.2024.8.16.6000]]</f>
        <v>0</v>
      </c>
      <c r="L1140">
        <f>Tabela3[[#This Row],[SOCIOAMBIENTAL]]</f>
        <v>0</v>
      </c>
      <c r="M1140">
        <f>Tabela3[[#This Row],[SUSTENTABILIDADE
https://portal.tjpr.jus.br/portletforms/frm.do?idFormulario=7430
0017859-16.2024.8.16.6000]]</f>
        <v>0</v>
      </c>
      <c r="N1140" t="str">
        <f>Tabela3[[#This Row],[CURSO PARA MAGISTRADOS]]</f>
        <v>SIM</v>
      </c>
      <c r="O1140" t="str">
        <f>Tabela3[[#This Row],[LIVRO DE REGISTRO]]</f>
        <v>1 - LISTA GERAL_2020 A ...</v>
      </c>
      <c r="P1140">
        <f>Tabela3[[#This Row],[DATA DO ULTIMO REGISTRO]]</f>
        <v>45741</v>
      </c>
      <c r="Q1140" t="str">
        <f>Tabela3[[#This Row],[REG DE INSTRUTORES2]]</f>
        <v>887-893/2024</v>
      </c>
      <c r="R1140">
        <f>Tabela3[[#This Row],[REGISTRO DE INSTRUTORES NO SEI]]</f>
        <v>0</v>
      </c>
      <c r="S1140">
        <f>Tabela3[[#This Row],[2021]]</f>
        <v>0</v>
      </c>
      <c r="T1140">
        <f>Tabela3[[#This Row],[2022]]</f>
        <v>0</v>
      </c>
      <c r="U1140">
        <f>Tabela3[[#This Row],[2023]]</f>
        <v>0</v>
      </c>
      <c r="V1140">
        <f>Tabela3[[#This Row],[REGISTRO NO SEI/2024]]</f>
        <v>0</v>
      </c>
      <c r="W1140">
        <f>Tabela3[[#This Row],[2024]]</f>
        <v>32</v>
      </c>
      <c r="X1140">
        <f>Tabela3[[#This Row],[REGISTRO NO SEI/2025]]</f>
        <v>0</v>
      </c>
      <c r="Y1140">
        <f>Tabela3[[#This Row],[TOTAL CERTIFICADOS EMITIDOS/2025]]</f>
        <v>1</v>
      </c>
      <c r="Z1140">
        <f>Tabela3[[#This Row],[1º trim/2025]]</f>
        <v>1</v>
      </c>
      <c r="AA1140">
        <f>Tabela3[[#This Row],[2º trim/2025]]</f>
        <v>0</v>
      </c>
      <c r="AB1140">
        <f>Tabela3[[#This Row],[3º trim/2025]]</f>
        <v>0</v>
      </c>
      <c r="AC1140">
        <f>Tabela3[[#This Row],[4º trim/2025]]</f>
        <v>0</v>
      </c>
    </row>
    <row r="1141" spans="1:29" x14ac:dyDescent="0.25">
      <c r="A1141" s="293">
        <f>Tabela3[[#This Row],[MODALIDADE]]</f>
        <v>0</v>
      </c>
      <c r="B1141" s="293">
        <f>Tabela3[[#This Row],[ID DA PLANILHA]]</f>
        <v>1141</v>
      </c>
      <c r="C1141" s="293">
        <f>Tabela3[[#This Row],[ANO]]</f>
        <v>2024</v>
      </c>
      <c r="D1141" s="293" t="str">
        <f>Tabela3[[#This Row],[SEI]]</f>
        <v>0129014-24.2024.8.16.6000</v>
      </c>
      <c r="E1141" s="294" t="str">
        <f>Tabela3[[#This Row],[NOME DO Curso]]</f>
        <v>Superendividamento e Educação Financeira</v>
      </c>
      <c r="F1141" s="294">
        <f>Tabela3[[#This Row],[NENHUMA CLASSIFICAÇÃO COPILOT]]</f>
        <v>0</v>
      </c>
      <c r="G1141">
        <f>Tabela3[[#This Row],[Capacitação em Direitos Humanos, Gênero, Raça e Etnia; e em Depoimento Especial" - 0148945-13.2024.8.16.6000]]</f>
        <v>0</v>
      </c>
      <c r="H1141">
        <f>Tabela3[[#This Row],[Justiça Restaurativa - 0148919-15.2024.8.16.6000]]</f>
        <v>0</v>
      </c>
      <c r="I1141">
        <f>Tabela3[[#This Row],[Capacitação de Facilitadores 0148959-94.2024.8.16.6000]]</f>
        <v>0</v>
      </c>
      <c r="J1141">
        <f>Tabela3[[#This Row],[Acessibilidade e Inclusão - 0148938-21.2024.8.16.6000]]</f>
        <v>0</v>
      </c>
      <c r="K1141">
        <f>Tabela3[[#This Row],[Política de Prevenção e Enfrentamento do Assédio Moral, do Assédio Sexual e da Discriminação.0148908-83.2024.8.16.6000]]</f>
        <v>0</v>
      </c>
      <c r="L1141">
        <f>Tabela3[[#This Row],[SOCIOAMBIENTAL]]</f>
        <v>0</v>
      </c>
      <c r="M1141">
        <f>Tabela3[[#This Row],[SUSTENTABILIDADE
https://portal.tjpr.jus.br/portletforms/frm.do?idFormulario=7430
0017859-16.2024.8.16.6000]]</f>
        <v>0</v>
      </c>
      <c r="N1141">
        <f>Tabela3[[#This Row],[CURSO PARA MAGISTRADOS]]</f>
        <v>0</v>
      </c>
      <c r="O1141">
        <f>Tabela3[[#This Row],[LIVRO DE REGISTRO]]</f>
        <v>0</v>
      </c>
      <c r="P1141">
        <f>Tabela3[[#This Row],[DATA DO ULTIMO REGISTRO]]</f>
        <v>45602</v>
      </c>
      <c r="Q1141" t="str">
        <f>Tabela3[[#This Row],[REG DE INSTRUTORES2]]</f>
        <v>843-846/2024</v>
      </c>
      <c r="R1141">
        <f>Tabela3[[#This Row],[REGISTRO DE INSTRUTORES NO SEI]]</f>
        <v>0</v>
      </c>
      <c r="S1141">
        <f>Tabela3[[#This Row],[2021]]</f>
        <v>0</v>
      </c>
      <c r="T1141">
        <f>Tabela3[[#This Row],[2022]]</f>
        <v>0</v>
      </c>
      <c r="U1141">
        <f>Tabela3[[#This Row],[2023]]</f>
        <v>0</v>
      </c>
      <c r="V1141">
        <f>Tabela3[[#This Row],[REGISTRO NO SEI/2024]]</f>
        <v>0</v>
      </c>
      <c r="W1141">
        <f>Tabela3[[#This Row],[2024]]</f>
        <v>0</v>
      </c>
      <c r="X1141">
        <f>Tabela3[[#This Row],[REGISTRO NO SEI/2025]]</f>
        <v>0</v>
      </c>
      <c r="Y1141">
        <f>Tabela3[[#This Row],[TOTAL CERTIFICADOS EMITIDOS/2025]]</f>
        <v>0</v>
      </c>
      <c r="Z1141">
        <f>Tabela3[[#This Row],[1º trim/2025]]</f>
        <v>0</v>
      </c>
      <c r="AA1141">
        <f>Tabela3[[#This Row],[2º trim/2025]]</f>
        <v>0</v>
      </c>
      <c r="AB1141">
        <f>Tabela3[[#This Row],[3º trim/2025]]</f>
        <v>0</v>
      </c>
      <c r="AC1141">
        <f>Tabela3[[#This Row],[4º trim/2025]]</f>
        <v>0</v>
      </c>
    </row>
    <row r="1142" spans="1:29" ht="30" x14ac:dyDescent="0.25">
      <c r="A1142" s="293">
        <f>Tabela3[[#This Row],[MODALIDADE]]</f>
        <v>0</v>
      </c>
      <c r="B1142" s="293">
        <f>Tabela3[[#This Row],[ID DA PLANILHA]]</f>
        <v>1142</v>
      </c>
      <c r="C1142" s="293">
        <f>Tabela3[[#This Row],[ANO]]</f>
        <v>2024</v>
      </c>
      <c r="D1142" s="293" t="str">
        <f>Tabela3[[#This Row],[SEI]]</f>
        <v>0129169-27.2024.8.16.6000</v>
      </c>
      <c r="E1142" s="294" t="str">
        <f>Tabela3[[#This Row],[NOME DO Curso]]</f>
        <v>Lançamento do livro "Olhares de Antígona" - Comemoração de 2 anos do grupo</v>
      </c>
      <c r="F1142" s="294">
        <f>Tabela3[[#This Row],[NENHUMA CLASSIFICAÇÃO COPILOT]]</f>
        <v>0</v>
      </c>
      <c r="G1142">
        <f>Tabela3[[#This Row],[Capacitação em Direitos Humanos, Gênero, Raça e Etnia; e em Depoimento Especial" - 0148945-13.2024.8.16.6000]]</f>
        <v>0</v>
      </c>
      <c r="H1142">
        <f>Tabela3[[#This Row],[Justiça Restaurativa - 0148919-15.2024.8.16.6000]]</f>
        <v>0</v>
      </c>
      <c r="I1142">
        <f>Tabela3[[#This Row],[Capacitação de Facilitadores 0148959-94.2024.8.16.6000]]</f>
        <v>0</v>
      </c>
      <c r="J1142">
        <f>Tabela3[[#This Row],[Acessibilidade e Inclusão - 0148938-21.2024.8.16.6000]]</f>
        <v>0</v>
      </c>
      <c r="K1142">
        <f>Tabela3[[#This Row],[Política de Prevenção e Enfrentamento do Assédio Moral, do Assédio Sexual e da Discriminação.0148908-83.2024.8.16.6000]]</f>
        <v>0</v>
      </c>
      <c r="L1142">
        <f>Tabela3[[#This Row],[SOCIOAMBIENTAL]]</f>
        <v>0</v>
      </c>
      <c r="M1142">
        <f>Tabela3[[#This Row],[SUSTENTABILIDADE
https://portal.tjpr.jus.br/portletforms/frm.do?idFormulario=7430
0017859-16.2024.8.16.6000]]</f>
        <v>0</v>
      </c>
      <c r="N1142">
        <f>Tabela3[[#This Row],[CURSO PARA MAGISTRADOS]]</f>
        <v>0</v>
      </c>
      <c r="O1142">
        <f>Tabela3[[#This Row],[LIVRO DE REGISTRO]]</f>
        <v>0</v>
      </c>
      <c r="P1142">
        <f>Tabela3[[#This Row],[DATA DO ULTIMO REGISTRO]]</f>
        <v>0</v>
      </c>
      <c r="Q1142">
        <f>Tabela3[[#This Row],[REG DE INSTRUTORES2]]</f>
        <v>0</v>
      </c>
      <c r="R1142">
        <f>Tabela3[[#This Row],[REGISTRO DE INSTRUTORES NO SEI]]</f>
        <v>0</v>
      </c>
      <c r="S1142">
        <f>Tabela3[[#This Row],[2021]]</f>
        <v>0</v>
      </c>
      <c r="T1142">
        <f>Tabela3[[#This Row],[2022]]</f>
        <v>0</v>
      </c>
      <c r="U1142">
        <f>Tabela3[[#This Row],[2023]]</f>
        <v>0</v>
      </c>
      <c r="V1142">
        <f>Tabela3[[#This Row],[REGISTRO NO SEI/2024]]</f>
        <v>0</v>
      </c>
      <c r="W1142">
        <f>Tabela3[[#This Row],[2024]]</f>
        <v>0</v>
      </c>
      <c r="X1142">
        <f>Tabela3[[#This Row],[REGISTRO NO SEI/2025]]</f>
        <v>0</v>
      </c>
      <c r="Y1142">
        <f>Tabela3[[#This Row],[TOTAL CERTIFICADOS EMITIDOS/2025]]</f>
        <v>0</v>
      </c>
      <c r="Z1142">
        <f>Tabela3[[#This Row],[1º trim/2025]]</f>
        <v>0</v>
      </c>
      <c r="AA1142">
        <f>Tabela3[[#This Row],[2º trim/2025]]</f>
        <v>0</v>
      </c>
      <c r="AB1142">
        <f>Tabela3[[#This Row],[3º trim/2025]]</f>
        <v>0</v>
      </c>
      <c r="AC1142">
        <f>Tabela3[[#This Row],[4º trim/2025]]</f>
        <v>0</v>
      </c>
    </row>
    <row r="1143" spans="1:29" x14ac:dyDescent="0.25">
      <c r="A1143" s="293">
        <f>Tabela3[[#This Row],[MODALIDADE]]</f>
        <v>0</v>
      </c>
      <c r="B1143" s="293">
        <f>Tabela3[[#This Row],[ID DA PLANILHA]]</f>
        <v>1143</v>
      </c>
      <c r="C1143" s="293">
        <f>Tabela3[[#This Row],[ANO]]</f>
        <v>2024</v>
      </c>
      <c r="D1143" s="293" t="str">
        <f>Tabela3[[#This Row],[SEI]]</f>
        <v>0129512-57.2023.8.16.6000</v>
      </c>
      <c r="E1143" s="294" t="str">
        <f>Tabela3[[#This Row],[NOME DO Curso]]</f>
        <v>2º Diálogo da Comissão de Soluções Fundiárias com a Magistratura</v>
      </c>
      <c r="F1143" s="294">
        <f>Tabela3[[#This Row],[NENHUMA CLASSIFICAÇÃO COPILOT]]</f>
        <v>0</v>
      </c>
      <c r="G1143">
        <f>Tabela3[[#This Row],[Capacitação em Direitos Humanos, Gênero, Raça e Etnia; e em Depoimento Especial" - 0148945-13.2024.8.16.6000]]</f>
        <v>0</v>
      </c>
      <c r="H1143">
        <f>Tabela3[[#This Row],[Justiça Restaurativa - 0148919-15.2024.8.16.6000]]</f>
        <v>0</v>
      </c>
      <c r="I1143">
        <f>Tabela3[[#This Row],[Capacitação de Facilitadores 0148959-94.2024.8.16.6000]]</f>
        <v>0</v>
      </c>
      <c r="J1143">
        <f>Tabela3[[#This Row],[Acessibilidade e Inclusão - 0148938-21.2024.8.16.6000]]</f>
        <v>0</v>
      </c>
      <c r="K1143">
        <f>Tabela3[[#This Row],[Política de Prevenção e Enfrentamento do Assédio Moral, do Assédio Sexual e da Discriminação.0148908-83.2024.8.16.6000]]</f>
        <v>0</v>
      </c>
      <c r="L1143">
        <f>Tabela3[[#This Row],[SOCIOAMBIENTAL]]</f>
        <v>0</v>
      </c>
      <c r="M1143">
        <f>Tabela3[[#This Row],[SUSTENTABILIDADE
https://portal.tjpr.jus.br/portletforms/frm.do?idFormulario=7430
0017859-16.2024.8.16.6000]]</f>
        <v>0</v>
      </c>
      <c r="N1143">
        <f>Tabela3[[#This Row],[CURSO PARA MAGISTRADOS]]</f>
        <v>0</v>
      </c>
      <c r="O1143">
        <f>Tabela3[[#This Row],[LIVRO DE REGISTRO]]</f>
        <v>0</v>
      </c>
      <c r="P1143">
        <f>Tabela3[[#This Row],[DATA DO ULTIMO REGISTRO]]</f>
        <v>45468</v>
      </c>
      <c r="Q1143" t="str">
        <f>Tabela3[[#This Row],[REG DE INSTRUTORES2]]</f>
        <v>730-732/2024</v>
      </c>
      <c r="R1143">
        <f>Tabela3[[#This Row],[REGISTRO DE INSTRUTORES NO SEI]]</f>
        <v>0</v>
      </c>
      <c r="S1143">
        <f>Tabela3[[#This Row],[2021]]</f>
        <v>0</v>
      </c>
      <c r="T1143">
        <f>Tabela3[[#This Row],[2022]]</f>
        <v>0</v>
      </c>
      <c r="U1143" t="e">
        <f>Tabela3[[#This Row],[2023]]</f>
        <v>#VALUE!</v>
      </c>
      <c r="V1143">
        <f>Tabela3[[#This Row],[REGISTRO NO SEI/2024]]</f>
        <v>0</v>
      </c>
      <c r="W1143">
        <f>Tabela3[[#This Row],[2024]]</f>
        <v>0</v>
      </c>
      <c r="X1143">
        <f>Tabela3[[#This Row],[REGISTRO NO SEI/2025]]</f>
        <v>0</v>
      </c>
      <c r="Y1143">
        <f>Tabela3[[#This Row],[TOTAL CERTIFICADOS EMITIDOS/2025]]</f>
        <v>0</v>
      </c>
      <c r="Z1143">
        <f>Tabela3[[#This Row],[1º trim/2025]]</f>
        <v>0</v>
      </c>
      <c r="AA1143">
        <f>Tabela3[[#This Row],[2º trim/2025]]</f>
        <v>0</v>
      </c>
      <c r="AB1143">
        <f>Tabela3[[#This Row],[3º trim/2025]]</f>
        <v>0</v>
      </c>
      <c r="AC1143">
        <f>Tabela3[[#This Row],[4º trim/2025]]</f>
        <v>0</v>
      </c>
    </row>
    <row r="1144" spans="1:29" x14ac:dyDescent="0.25">
      <c r="A1144" s="293">
        <f>Tabela3[[#This Row],[MODALIDADE]]</f>
        <v>0</v>
      </c>
      <c r="B1144" s="293">
        <f>Tabela3[[#This Row],[ID DA PLANILHA]]</f>
        <v>1144</v>
      </c>
      <c r="C1144" s="293">
        <f>Tabela3[[#This Row],[ANO]]</f>
        <v>2024</v>
      </c>
      <c r="D1144" s="293" t="str">
        <f>Tabela3[[#This Row],[SEI]]</f>
        <v>0129714-34.2023.8.16.6000</v>
      </c>
      <c r="E1144" s="294" t="str">
        <f>Tabela3[[#This Row],[NOME DO Curso]]</f>
        <v>curso de habilitação em Laserterapia em Odontologia</v>
      </c>
      <c r="F1144" s="294">
        <f>Tabela3[[#This Row],[NENHUMA CLASSIFICAÇÃO COPILOT]]</f>
        <v>0</v>
      </c>
      <c r="G1144">
        <f>Tabela3[[#This Row],[Capacitação em Direitos Humanos, Gênero, Raça e Etnia; e em Depoimento Especial" - 0148945-13.2024.8.16.6000]]</f>
        <v>0</v>
      </c>
      <c r="H1144">
        <f>Tabela3[[#This Row],[Justiça Restaurativa - 0148919-15.2024.8.16.6000]]</f>
        <v>0</v>
      </c>
      <c r="I1144">
        <f>Tabela3[[#This Row],[Capacitação de Facilitadores 0148959-94.2024.8.16.6000]]</f>
        <v>0</v>
      </c>
      <c r="J1144">
        <f>Tabela3[[#This Row],[Acessibilidade e Inclusão - 0148938-21.2024.8.16.6000]]</f>
        <v>0</v>
      </c>
      <c r="K1144">
        <f>Tabela3[[#This Row],[Política de Prevenção e Enfrentamento do Assédio Moral, do Assédio Sexual e da Discriminação.0148908-83.2024.8.16.6000]]</f>
        <v>0</v>
      </c>
      <c r="L1144">
        <f>Tabela3[[#This Row],[SOCIOAMBIENTAL]]</f>
        <v>0</v>
      </c>
      <c r="M1144">
        <f>Tabela3[[#This Row],[SUSTENTABILIDADE
https://portal.tjpr.jus.br/portletforms/frm.do?idFormulario=7430
0017859-16.2024.8.16.6000]]</f>
        <v>0</v>
      </c>
      <c r="N1144">
        <f>Tabela3[[#This Row],[CURSO PARA MAGISTRADOS]]</f>
        <v>0</v>
      </c>
      <c r="O1144" t="str">
        <f>Tabela3[[#This Row],[LIVRO DE REGISTRO]]</f>
        <v>2 - IN COMPANY</v>
      </c>
      <c r="P1144">
        <f>Tabela3[[#This Row],[DATA DO ULTIMO REGISTRO]]</f>
        <v>45642</v>
      </c>
      <c r="Q1144">
        <f>Tabela3[[#This Row],[REG DE INSTRUTORES2]]</f>
        <v>0</v>
      </c>
      <c r="R1144">
        <f>Tabela3[[#This Row],[REGISTRO DE INSTRUTORES NO SEI]]</f>
        <v>0</v>
      </c>
      <c r="S1144">
        <f>Tabela3[[#This Row],[2021]]</f>
        <v>0</v>
      </c>
      <c r="T1144">
        <f>Tabela3[[#This Row],[2022]]</f>
        <v>0</v>
      </c>
      <c r="U1144" t="e">
        <f>Tabela3[[#This Row],[2023]]</f>
        <v>#VALUE!</v>
      </c>
      <c r="V1144">
        <f>Tabela3[[#This Row],[REGISTRO NO SEI/2024]]</f>
        <v>0</v>
      </c>
      <c r="W1144">
        <f>Tabela3[[#This Row],[2024]]</f>
        <v>0</v>
      </c>
      <c r="X1144">
        <f>Tabela3[[#This Row],[REGISTRO NO SEI/2025]]</f>
        <v>3</v>
      </c>
      <c r="Y1144">
        <f>Tabela3[[#This Row],[TOTAL CERTIFICADOS EMITIDOS/2025]]</f>
        <v>0</v>
      </c>
      <c r="Z1144">
        <f>Tabela3[[#This Row],[1º trim/2025]]</f>
        <v>0</v>
      </c>
      <c r="AA1144">
        <f>Tabela3[[#This Row],[2º trim/2025]]</f>
        <v>0</v>
      </c>
      <c r="AB1144">
        <f>Tabela3[[#This Row],[3º trim/2025]]</f>
        <v>0</v>
      </c>
      <c r="AC1144">
        <f>Tabela3[[#This Row],[4º trim/2025]]</f>
        <v>0</v>
      </c>
    </row>
    <row r="1145" spans="1:29" x14ac:dyDescent="0.25">
      <c r="A1145" s="293">
        <f>Tabela3[[#This Row],[MODALIDADE]]</f>
        <v>0</v>
      </c>
      <c r="B1145" s="293">
        <f>Tabela3[[#This Row],[ID DA PLANILHA]]</f>
        <v>1145</v>
      </c>
      <c r="C1145" s="293">
        <f>Tabela3[[#This Row],[ANO]]</f>
        <v>2024</v>
      </c>
      <c r="D1145" s="293" t="str">
        <f>Tabela3[[#This Row],[SEI]]</f>
        <v>0130252-78.2024.8.16.6000</v>
      </c>
      <c r="E1145" s="294" t="str">
        <f>Tabela3[[#This Row],[NOME DO Curso]]</f>
        <v>Poder Judiciário: Segurança Pública e Institucional</v>
      </c>
      <c r="F1145" s="294">
        <f>Tabela3[[#This Row],[NENHUMA CLASSIFICAÇÃO COPILOT]]</f>
        <v>0</v>
      </c>
      <c r="G1145">
        <f>Tabela3[[#This Row],[Capacitação em Direitos Humanos, Gênero, Raça e Etnia; e em Depoimento Especial" - 0148945-13.2024.8.16.6000]]</f>
        <v>0</v>
      </c>
      <c r="H1145">
        <f>Tabela3[[#This Row],[Justiça Restaurativa - 0148919-15.2024.8.16.6000]]</f>
        <v>0</v>
      </c>
      <c r="I1145">
        <f>Tabela3[[#This Row],[Capacitação de Facilitadores 0148959-94.2024.8.16.6000]]</f>
        <v>0</v>
      </c>
      <c r="J1145">
        <f>Tabela3[[#This Row],[Acessibilidade e Inclusão - 0148938-21.2024.8.16.6000]]</f>
        <v>0</v>
      </c>
      <c r="K1145">
        <f>Tabela3[[#This Row],[Política de Prevenção e Enfrentamento do Assédio Moral, do Assédio Sexual e da Discriminação.0148908-83.2024.8.16.6000]]</f>
        <v>0</v>
      </c>
      <c r="L1145">
        <f>Tabela3[[#This Row],[SOCIOAMBIENTAL]]</f>
        <v>0</v>
      </c>
      <c r="M1145">
        <f>Tabela3[[#This Row],[SUSTENTABILIDADE
https://portal.tjpr.jus.br/portletforms/frm.do?idFormulario=7430
0017859-16.2024.8.16.6000]]</f>
        <v>0</v>
      </c>
      <c r="N1145">
        <f>Tabela3[[#This Row],[CURSO PARA MAGISTRADOS]]</f>
        <v>0</v>
      </c>
      <c r="O1145">
        <f>Tabela3[[#This Row],[LIVRO DE REGISTRO]]</f>
        <v>0</v>
      </c>
      <c r="P1145">
        <f>Tabela3[[#This Row],[DATA DO ULTIMO REGISTRO]]</f>
        <v>45602</v>
      </c>
      <c r="Q1145" t="str">
        <f>Tabela3[[#This Row],[REG DE INSTRUTORES2]]</f>
        <v>847-849/2024</v>
      </c>
      <c r="R1145">
        <f>Tabela3[[#This Row],[REGISTRO DE INSTRUTORES NO SEI]]</f>
        <v>0</v>
      </c>
      <c r="S1145">
        <f>Tabela3[[#This Row],[2021]]</f>
        <v>0</v>
      </c>
      <c r="T1145">
        <f>Tabela3[[#This Row],[2022]]</f>
        <v>0</v>
      </c>
      <c r="U1145">
        <f>Tabela3[[#This Row],[2023]]</f>
        <v>0</v>
      </c>
      <c r="V1145">
        <f>Tabela3[[#This Row],[REGISTRO NO SEI/2024]]</f>
        <v>0</v>
      </c>
      <c r="W1145">
        <f>Tabela3[[#This Row],[2024]]</f>
        <v>0</v>
      </c>
      <c r="X1145">
        <f>Tabela3[[#This Row],[REGISTRO NO SEI/2025]]</f>
        <v>0</v>
      </c>
      <c r="Y1145">
        <f>Tabela3[[#This Row],[TOTAL CERTIFICADOS EMITIDOS/2025]]</f>
        <v>0</v>
      </c>
      <c r="Z1145">
        <f>Tabela3[[#This Row],[1º trim/2025]]</f>
        <v>0</v>
      </c>
      <c r="AA1145">
        <f>Tabela3[[#This Row],[2º trim/2025]]</f>
        <v>0</v>
      </c>
      <c r="AB1145">
        <f>Tabela3[[#This Row],[3º trim/2025]]</f>
        <v>0</v>
      </c>
      <c r="AC1145">
        <f>Tabela3[[#This Row],[4º trim/2025]]</f>
        <v>0</v>
      </c>
    </row>
    <row r="1146" spans="1:29" ht="30" x14ac:dyDescent="0.25">
      <c r="A1146" s="293">
        <f>Tabela3[[#This Row],[MODALIDADE]]</f>
        <v>0</v>
      </c>
      <c r="B1146" s="293">
        <f>Tabela3[[#This Row],[ID DA PLANILHA]]</f>
        <v>1146</v>
      </c>
      <c r="C1146" s="293">
        <f>Tabela3[[#This Row],[ANO]]</f>
        <v>2024</v>
      </c>
      <c r="D1146" s="293" t="str">
        <f>Tabela3[[#This Row],[SEI]]</f>
        <v>0130317-73.2024.8.16.6000</v>
      </c>
      <c r="E1146" s="294" t="str">
        <f>Tabela3[[#This Row],[NOME DO Curso]]</f>
        <v>I REUNIÃO DESCENTRALIZADA DAS COORDENADORIAS DAS REGIONAIS ADMINISTRATIVAS DA JUSTIÇA (I CRAJ)</v>
      </c>
      <c r="F1146" s="294">
        <f>Tabela3[[#This Row],[NENHUMA CLASSIFICAÇÃO COPILOT]]</f>
        <v>0</v>
      </c>
      <c r="G1146">
        <f>Tabela3[[#This Row],[Capacitação em Direitos Humanos, Gênero, Raça e Etnia; e em Depoimento Especial" - 0148945-13.2024.8.16.6000]]</f>
        <v>0</v>
      </c>
      <c r="H1146">
        <f>Tabela3[[#This Row],[Justiça Restaurativa - 0148919-15.2024.8.16.6000]]</f>
        <v>0</v>
      </c>
      <c r="I1146">
        <f>Tabela3[[#This Row],[Capacitação de Facilitadores 0148959-94.2024.8.16.6000]]</f>
        <v>0</v>
      </c>
      <c r="J1146">
        <f>Tabela3[[#This Row],[Acessibilidade e Inclusão - 0148938-21.2024.8.16.6000]]</f>
        <v>0</v>
      </c>
      <c r="K1146">
        <f>Tabela3[[#This Row],[Política de Prevenção e Enfrentamento do Assédio Moral, do Assédio Sexual e da Discriminação.0148908-83.2024.8.16.6000]]</f>
        <v>0</v>
      </c>
      <c r="L1146">
        <f>Tabela3[[#This Row],[SOCIOAMBIENTAL]]</f>
        <v>0</v>
      </c>
      <c r="M1146">
        <f>Tabela3[[#This Row],[SUSTENTABILIDADE
https://portal.tjpr.jus.br/portletforms/frm.do?idFormulario=7430
0017859-16.2024.8.16.6000]]</f>
        <v>0</v>
      </c>
      <c r="N1146">
        <f>Tabela3[[#This Row],[CURSO PARA MAGISTRADOS]]</f>
        <v>0</v>
      </c>
      <c r="O1146">
        <f>Tabela3[[#This Row],[LIVRO DE REGISTRO]]</f>
        <v>0</v>
      </c>
      <c r="P1146">
        <f>Tabela3[[#This Row],[DATA DO ULTIMO REGISTRO]]</f>
        <v>0</v>
      </c>
      <c r="Q1146">
        <f>Tabela3[[#This Row],[REG DE INSTRUTORES2]]</f>
        <v>0</v>
      </c>
      <c r="R1146">
        <f>Tabela3[[#This Row],[REGISTRO DE INSTRUTORES NO SEI]]</f>
        <v>0</v>
      </c>
      <c r="S1146">
        <f>Tabela3[[#This Row],[2021]]</f>
        <v>0</v>
      </c>
      <c r="T1146">
        <f>Tabela3[[#This Row],[2022]]</f>
        <v>0</v>
      </c>
      <c r="U1146">
        <f>Tabela3[[#This Row],[2023]]</f>
        <v>0</v>
      </c>
      <c r="V1146">
        <f>Tabela3[[#This Row],[REGISTRO NO SEI/2024]]</f>
        <v>0</v>
      </c>
      <c r="W1146">
        <f>Tabela3[[#This Row],[2024]]</f>
        <v>0</v>
      </c>
      <c r="X1146">
        <f>Tabela3[[#This Row],[REGISTRO NO SEI/2025]]</f>
        <v>0</v>
      </c>
      <c r="Y1146">
        <f>Tabela3[[#This Row],[TOTAL CERTIFICADOS EMITIDOS/2025]]</f>
        <v>0</v>
      </c>
      <c r="Z1146">
        <f>Tabela3[[#This Row],[1º trim/2025]]</f>
        <v>0</v>
      </c>
      <c r="AA1146">
        <f>Tabela3[[#This Row],[2º trim/2025]]</f>
        <v>0</v>
      </c>
      <c r="AB1146">
        <f>Tabela3[[#This Row],[3º trim/2025]]</f>
        <v>0</v>
      </c>
      <c r="AC1146">
        <f>Tabela3[[#This Row],[4º trim/2025]]</f>
        <v>0</v>
      </c>
    </row>
    <row r="1147" spans="1:29" x14ac:dyDescent="0.25">
      <c r="A1147" s="293" t="str">
        <f>Tabela3[[#This Row],[MODALIDADE]]</f>
        <v>autoinstrucional</v>
      </c>
      <c r="B1147" s="293">
        <f>Tabela3[[#This Row],[ID DA PLANILHA]]</f>
        <v>1147</v>
      </c>
      <c r="C1147" s="293">
        <f>Tabela3[[#This Row],[ANO]]</f>
        <v>0</v>
      </c>
      <c r="D1147" s="293" t="str">
        <f>Tabela3[[#This Row],[SEI]]</f>
        <v>0131022-76.2021.8.16.6000</v>
      </c>
      <c r="E1147" s="294" t="str">
        <f>Tabela3[[#This Row],[NOME DO Curso]]</f>
        <v>Governança no Setor Público e a sua aplicação no TJPR</v>
      </c>
      <c r="F1147" s="294" t="str">
        <f>Tabela3[[#This Row],[NENHUMA CLASSIFICAÇÃO COPILOT]]</f>
        <v>COPILOT</v>
      </c>
      <c r="G1147">
        <f>Tabela3[[#This Row],[Capacitação em Direitos Humanos, Gênero, Raça e Etnia; e em Depoimento Especial" - 0148945-13.2024.8.16.6000]]</f>
        <v>0</v>
      </c>
      <c r="H1147">
        <f>Tabela3[[#This Row],[Justiça Restaurativa - 0148919-15.2024.8.16.6000]]</f>
        <v>0</v>
      </c>
      <c r="I1147">
        <f>Tabela3[[#This Row],[Capacitação de Facilitadores 0148959-94.2024.8.16.6000]]</f>
        <v>0</v>
      </c>
      <c r="J1147">
        <f>Tabela3[[#This Row],[Acessibilidade e Inclusão - 0148938-21.2024.8.16.6000]]</f>
        <v>0</v>
      </c>
      <c r="K1147">
        <f>Tabela3[[#This Row],[Política de Prevenção e Enfrentamento do Assédio Moral, do Assédio Sexual e da Discriminação.0148908-83.2024.8.16.6000]]</f>
        <v>0</v>
      </c>
      <c r="L1147">
        <f>Tabela3[[#This Row],[SOCIOAMBIENTAL]]</f>
        <v>0</v>
      </c>
      <c r="M1147">
        <f>Tabela3[[#This Row],[SUSTENTABILIDADE
https://portal.tjpr.jus.br/portletforms/frm.do?idFormulario=7430
0017859-16.2024.8.16.6000]]</f>
        <v>0</v>
      </c>
      <c r="N1147">
        <f>Tabela3[[#This Row],[CURSO PARA MAGISTRADOS]]</f>
        <v>0</v>
      </c>
      <c r="O1147">
        <f>Tabela3[[#This Row],[LIVRO DE REGISTRO]]</f>
        <v>0</v>
      </c>
      <c r="P1147">
        <f>Tabela3[[#This Row],[DATA DO ULTIMO REGISTRO]]</f>
        <v>0</v>
      </c>
      <c r="Q1147">
        <f>Tabela3[[#This Row],[REG DE INSTRUTORES2]]</f>
        <v>0</v>
      </c>
      <c r="R1147">
        <f>Tabela3[[#This Row],[REGISTRO DE INSTRUTORES NO SEI]]</f>
        <v>0</v>
      </c>
      <c r="S1147">
        <f>Tabela3[[#This Row],[2021]]</f>
        <v>0</v>
      </c>
      <c r="T1147">
        <f>Tabela3[[#This Row],[2022]]</f>
        <v>0</v>
      </c>
      <c r="U1147">
        <f>Tabela3[[#This Row],[2023]]</f>
        <v>0</v>
      </c>
      <c r="V1147">
        <f>Tabela3[[#This Row],[REGISTRO NO SEI/2024]]</f>
        <v>0</v>
      </c>
      <c r="W1147">
        <f>Tabela3[[#This Row],[2024]]</f>
        <v>0</v>
      </c>
      <c r="X1147">
        <f>Tabela3[[#This Row],[REGISTRO NO SEI/2025]]</f>
        <v>0</v>
      </c>
      <c r="Y1147">
        <f>Tabela3[[#This Row],[TOTAL CERTIFICADOS EMITIDOS/2025]]</f>
        <v>0</v>
      </c>
      <c r="Z1147">
        <f>Tabela3[[#This Row],[1º trim/2025]]</f>
        <v>0</v>
      </c>
      <c r="AA1147">
        <f>Tabela3[[#This Row],[2º trim/2025]]</f>
        <v>0</v>
      </c>
      <c r="AB1147">
        <f>Tabela3[[#This Row],[3º trim/2025]]</f>
        <v>0</v>
      </c>
      <c r="AC1147">
        <f>Tabela3[[#This Row],[4º trim/2025]]</f>
        <v>0</v>
      </c>
    </row>
    <row r="1148" spans="1:29" ht="30" x14ac:dyDescent="0.25">
      <c r="A1148" s="293">
        <f>Tabela3[[#This Row],[MODALIDADE]]</f>
        <v>0</v>
      </c>
      <c r="B1148" s="293">
        <f>Tabela3[[#This Row],[ID DA PLANILHA]]</f>
        <v>1148</v>
      </c>
      <c r="C1148" s="293">
        <f>Tabela3[[#This Row],[ANO]]</f>
        <v>2024</v>
      </c>
      <c r="D1148" s="293" t="str">
        <f>Tabela3[[#This Row],[SEI]]</f>
        <v>0131585-65.2024.8.16.6000</v>
      </c>
      <c r="E1148" s="294" t="str">
        <f>Tabela3[[#This Row],[NOME DO Curso]]</f>
        <v>Setembro Amarelo de Prevenção ao Suicídio: Vamos tecer redes de prevenção ao suicídio?</v>
      </c>
      <c r="F1148" s="294">
        <f>Tabela3[[#This Row],[NENHUMA CLASSIFICAÇÃO COPILOT]]</f>
        <v>0</v>
      </c>
      <c r="G1148">
        <f>Tabela3[[#This Row],[Capacitação em Direitos Humanos, Gênero, Raça e Etnia; e em Depoimento Especial" - 0148945-13.2024.8.16.6000]]</f>
        <v>0</v>
      </c>
      <c r="H1148">
        <f>Tabela3[[#This Row],[Justiça Restaurativa - 0148919-15.2024.8.16.6000]]</f>
        <v>0</v>
      </c>
      <c r="I1148">
        <f>Tabela3[[#This Row],[Capacitação de Facilitadores 0148959-94.2024.8.16.6000]]</f>
        <v>0</v>
      </c>
      <c r="J1148">
        <f>Tabela3[[#This Row],[Acessibilidade e Inclusão - 0148938-21.2024.8.16.6000]]</f>
        <v>0</v>
      </c>
      <c r="K1148">
        <f>Tabela3[[#This Row],[Política de Prevenção e Enfrentamento do Assédio Moral, do Assédio Sexual e da Discriminação.0148908-83.2024.8.16.6000]]</f>
        <v>0</v>
      </c>
      <c r="L1148">
        <f>Tabela3[[#This Row],[SOCIOAMBIENTAL]]</f>
        <v>0</v>
      </c>
      <c r="M1148">
        <f>Tabela3[[#This Row],[SUSTENTABILIDADE
https://portal.tjpr.jus.br/portletforms/frm.do?idFormulario=7430
0017859-16.2024.8.16.6000]]</f>
        <v>0</v>
      </c>
      <c r="N1148">
        <f>Tabela3[[#This Row],[CURSO PARA MAGISTRADOS]]</f>
        <v>0</v>
      </c>
      <c r="O1148">
        <f>Tabela3[[#This Row],[LIVRO DE REGISTRO]]</f>
        <v>0</v>
      </c>
      <c r="P1148">
        <f>Tabela3[[#This Row],[DATA DO ULTIMO REGISTRO]]</f>
        <v>45597</v>
      </c>
      <c r="Q1148" t="str">
        <f>Tabela3[[#This Row],[REG DE INSTRUTORES2]]</f>
        <v>850-851/2024</v>
      </c>
      <c r="R1148">
        <f>Tabela3[[#This Row],[REGISTRO DE INSTRUTORES NO SEI]]</f>
        <v>0</v>
      </c>
      <c r="S1148">
        <f>Tabela3[[#This Row],[2021]]</f>
        <v>0</v>
      </c>
      <c r="T1148">
        <f>Tabela3[[#This Row],[2022]]</f>
        <v>0</v>
      </c>
      <c r="U1148">
        <f>Tabela3[[#This Row],[2023]]</f>
        <v>0</v>
      </c>
      <c r="V1148">
        <f>Tabela3[[#This Row],[REGISTRO NO SEI/2024]]</f>
        <v>0</v>
      </c>
      <c r="W1148">
        <f>Tabela3[[#This Row],[2024]]</f>
        <v>0</v>
      </c>
      <c r="X1148">
        <f>Tabela3[[#This Row],[REGISTRO NO SEI/2025]]</f>
        <v>0</v>
      </c>
      <c r="Y1148">
        <f>Tabela3[[#This Row],[TOTAL CERTIFICADOS EMITIDOS/2025]]</f>
        <v>0</v>
      </c>
      <c r="Z1148">
        <f>Tabela3[[#This Row],[1º trim/2025]]</f>
        <v>0</v>
      </c>
      <c r="AA1148">
        <f>Tabela3[[#This Row],[2º trim/2025]]</f>
        <v>0</v>
      </c>
      <c r="AB1148">
        <f>Tabela3[[#This Row],[3º trim/2025]]</f>
        <v>0</v>
      </c>
      <c r="AC1148">
        <f>Tabela3[[#This Row],[4º trim/2025]]</f>
        <v>0</v>
      </c>
    </row>
    <row r="1149" spans="1:29" x14ac:dyDescent="0.25">
      <c r="A1149" s="293">
        <f>Tabela3[[#This Row],[MODALIDADE]]</f>
        <v>0</v>
      </c>
      <c r="B1149" s="293">
        <f>Tabela3[[#This Row],[ID DA PLANILHA]]</f>
        <v>1149</v>
      </c>
      <c r="C1149" s="293">
        <f>Tabela3[[#This Row],[ANO]]</f>
        <v>2024</v>
      </c>
      <c r="D1149" s="293" t="str">
        <f>Tabela3[[#This Row],[SEI]]</f>
        <v>0132966-11.2024.8.16.6000</v>
      </c>
      <c r="E1149" s="294" t="str">
        <f>Tabela3[[#This Row],[NOME DO Curso]]</f>
        <v>Atuação do Juiz Corregedor no Foro Extrajudicial</v>
      </c>
      <c r="F1149" s="294">
        <f>Tabela3[[#This Row],[NENHUMA CLASSIFICAÇÃO COPILOT]]</f>
        <v>0</v>
      </c>
      <c r="G1149" t="str">
        <f>Tabela3[[#This Row],[Capacitação em Direitos Humanos, Gênero, Raça e Etnia; e em Depoimento Especial" - 0148945-13.2024.8.16.6000]]</f>
        <v>cursos de formação inicial e de formação continuada para capacitação magistrados(as) ativos(as), de primeiro e segundo graus de jurisdição</v>
      </c>
      <c r="H1149">
        <f>Tabela3[[#This Row],[Justiça Restaurativa - 0148919-15.2024.8.16.6000]]</f>
        <v>0</v>
      </c>
      <c r="I1149">
        <f>Tabela3[[#This Row],[Capacitação de Facilitadores 0148959-94.2024.8.16.6000]]</f>
        <v>0</v>
      </c>
      <c r="J1149">
        <f>Tabela3[[#This Row],[Acessibilidade e Inclusão - 0148938-21.2024.8.16.6000]]</f>
        <v>0</v>
      </c>
      <c r="K1149">
        <f>Tabela3[[#This Row],[Política de Prevenção e Enfrentamento do Assédio Moral, do Assédio Sexual e da Discriminação.0148908-83.2024.8.16.6000]]</f>
        <v>0</v>
      </c>
      <c r="L1149">
        <f>Tabela3[[#This Row],[SOCIOAMBIENTAL]]</f>
        <v>0</v>
      </c>
      <c r="M1149">
        <f>Tabela3[[#This Row],[SUSTENTABILIDADE
https://portal.tjpr.jus.br/portletforms/frm.do?idFormulario=7430
0017859-16.2024.8.16.6000]]</f>
        <v>0</v>
      </c>
      <c r="N1149" t="str">
        <f>Tabela3[[#This Row],[CURSO PARA MAGISTRADOS]]</f>
        <v>SIM</v>
      </c>
      <c r="O1149">
        <f>Tabela3[[#This Row],[LIVRO DE REGISTRO]]</f>
        <v>0</v>
      </c>
      <c r="P1149">
        <f>Tabela3[[#This Row],[DATA DO ULTIMO REGISTRO]]</f>
        <v>45657</v>
      </c>
      <c r="Q1149">
        <f>Tabela3[[#This Row],[REG DE INSTRUTORES2]]</f>
        <v>0</v>
      </c>
      <c r="R1149">
        <f>Tabela3[[#This Row],[REGISTRO DE INSTRUTORES NO SEI]]</f>
        <v>0</v>
      </c>
      <c r="S1149">
        <f>Tabela3[[#This Row],[2021]]</f>
        <v>0</v>
      </c>
      <c r="T1149">
        <f>Tabela3[[#This Row],[2022]]</f>
        <v>0</v>
      </c>
      <c r="U1149">
        <f>Tabela3[[#This Row],[2023]]</f>
        <v>0</v>
      </c>
      <c r="V1149">
        <f>Tabela3[[#This Row],[REGISTRO NO SEI/2024]]</f>
        <v>0</v>
      </c>
      <c r="W1149">
        <f>Tabela3[[#This Row],[2024]]</f>
        <v>0</v>
      </c>
      <c r="X1149">
        <f>Tabela3[[#This Row],[REGISTRO NO SEI/2025]]</f>
        <v>28</v>
      </c>
      <c r="Y1149">
        <f>Tabela3[[#This Row],[TOTAL CERTIFICADOS EMITIDOS/2025]]</f>
        <v>0</v>
      </c>
      <c r="Z1149">
        <f>Tabela3[[#This Row],[1º trim/2025]]</f>
        <v>0</v>
      </c>
      <c r="AA1149">
        <f>Tabela3[[#This Row],[2º trim/2025]]</f>
        <v>0</v>
      </c>
      <c r="AB1149">
        <f>Tabela3[[#This Row],[3º trim/2025]]</f>
        <v>0</v>
      </c>
      <c r="AC1149">
        <f>Tabela3[[#This Row],[4º trim/2025]]</f>
        <v>0</v>
      </c>
    </row>
    <row r="1150" spans="1:29" x14ac:dyDescent="0.25">
      <c r="A1150" s="293">
        <f>Tabela3[[#This Row],[MODALIDADE]]</f>
        <v>0</v>
      </c>
      <c r="B1150" s="293">
        <f>Tabela3[[#This Row],[ID DA PLANILHA]]</f>
        <v>1150</v>
      </c>
      <c r="C1150" s="293">
        <f>Tabela3[[#This Row],[ANO]]</f>
        <v>2024</v>
      </c>
      <c r="D1150" s="293" t="str">
        <f>Tabela3[[#This Row],[SEI]]</f>
        <v>0133581-98.2024.8.16.6000</v>
      </c>
      <c r="E1150" s="294" t="str">
        <f>Tabela3[[#This Row],[NOME DO Curso]]</f>
        <v>1ª JORNADA DO PREPARAR</v>
      </c>
      <c r="F1150" s="294">
        <f>Tabela3[[#This Row],[NENHUMA CLASSIFICAÇÃO COPILOT]]</f>
        <v>0</v>
      </c>
      <c r="G1150">
        <f>Tabela3[[#This Row],[Capacitação em Direitos Humanos, Gênero, Raça e Etnia; e em Depoimento Especial" - 0148945-13.2024.8.16.6000]]</f>
        <v>0</v>
      </c>
      <c r="H1150">
        <f>Tabela3[[#This Row],[Justiça Restaurativa - 0148919-15.2024.8.16.6000]]</f>
        <v>0</v>
      </c>
      <c r="I1150">
        <f>Tabela3[[#This Row],[Capacitação de Facilitadores 0148959-94.2024.8.16.6000]]</f>
        <v>0</v>
      </c>
      <c r="J1150" t="str">
        <f>Tabela3[[#This Row],[Acessibilidade e Inclusão - 0148938-21.2024.8.16.6000]]</f>
        <v>SIM</v>
      </c>
      <c r="K1150">
        <f>Tabela3[[#This Row],[Política de Prevenção e Enfrentamento do Assédio Moral, do Assédio Sexual e da Discriminação.0148908-83.2024.8.16.6000]]</f>
        <v>0</v>
      </c>
      <c r="L1150">
        <f>Tabela3[[#This Row],[SOCIOAMBIENTAL]]</f>
        <v>0</v>
      </c>
      <c r="M1150">
        <f>Tabela3[[#This Row],[SUSTENTABILIDADE
https://portal.tjpr.jus.br/portletforms/frm.do?idFormulario=7430
0017859-16.2024.8.16.6000]]</f>
        <v>0</v>
      </c>
      <c r="N1150">
        <f>Tabela3[[#This Row],[CURSO PARA MAGISTRADOS]]</f>
        <v>0</v>
      </c>
      <c r="O1150">
        <f>Tabela3[[#This Row],[LIVRO DE REGISTRO]]</f>
        <v>0</v>
      </c>
      <c r="P1150">
        <f>Tabela3[[#This Row],[DATA DO ULTIMO REGISTRO]]</f>
        <v>45639</v>
      </c>
      <c r="Q1150">
        <f>Tabela3[[#This Row],[REG DE INSTRUTORES2]]</f>
        <v>0</v>
      </c>
      <c r="R1150">
        <f>Tabela3[[#This Row],[REGISTRO DE INSTRUTORES NO SEI]]</f>
        <v>0</v>
      </c>
      <c r="S1150">
        <f>Tabela3[[#This Row],[2021]]</f>
        <v>0</v>
      </c>
      <c r="T1150">
        <f>Tabela3[[#This Row],[2022]]</f>
        <v>0</v>
      </c>
      <c r="U1150">
        <f>Tabela3[[#This Row],[2023]]</f>
        <v>0</v>
      </c>
      <c r="V1150" t="str">
        <f>Tabela3[[#This Row],[REGISTRO NO SEI/2024]]</f>
        <v>Livro Registro (11314904)</v>
      </c>
      <c r="W1150">
        <f>Tabela3[[#This Row],[2024]]</f>
        <v>128</v>
      </c>
      <c r="X1150">
        <f>Tabela3[[#This Row],[REGISTRO NO SEI/2025]]</f>
        <v>0</v>
      </c>
      <c r="Y1150">
        <f>Tabela3[[#This Row],[TOTAL CERTIFICADOS EMITIDOS/2025]]</f>
        <v>0</v>
      </c>
      <c r="Z1150">
        <f>Tabela3[[#This Row],[1º trim/2025]]</f>
        <v>0</v>
      </c>
      <c r="AA1150">
        <f>Tabela3[[#This Row],[2º trim/2025]]</f>
        <v>0</v>
      </c>
      <c r="AB1150">
        <f>Tabela3[[#This Row],[3º trim/2025]]</f>
        <v>0</v>
      </c>
      <c r="AC1150">
        <f>Tabela3[[#This Row],[4º trim/2025]]</f>
        <v>0</v>
      </c>
    </row>
    <row r="1151" spans="1:29" ht="30" x14ac:dyDescent="0.25">
      <c r="A1151" s="293">
        <f>Tabela3[[#This Row],[MODALIDADE]]</f>
        <v>0</v>
      </c>
      <c r="B1151" s="293">
        <f>Tabela3[[#This Row],[ID DA PLANILHA]]</f>
        <v>1151</v>
      </c>
      <c r="C1151" s="293">
        <f>Tabela3[[#This Row],[ANO]]</f>
        <v>2024</v>
      </c>
      <c r="D1151" s="293" t="str">
        <f>Tabela3[[#This Row],[SEI]]</f>
        <v>0134029-08.2023.8.16.6000</v>
      </c>
      <c r="E1151" s="294" t="str">
        <f>Tabela3[[#This Row],[NOME DO Curso]]</f>
        <v>Formação de Formadores da Unidade Especial de Atuação no Primeiro Grau de Jurisdição</v>
      </c>
      <c r="F1151" s="294">
        <f>Tabela3[[#This Row],[NENHUMA CLASSIFICAÇÃO COPILOT]]</f>
        <v>0</v>
      </c>
      <c r="G1151">
        <f>Tabela3[[#This Row],[Capacitação em Direitos Humanos, Gênero, Raça e Etnia; e em Depoimento Especial" - 0148945-13.2024.8.16.6000]]</f>
        <v>0</v>
      </c>
      <c r="H1151">
        <f>Tabela3[[#This Row],[Justiça Restaurativa - 0148919-15.2024.8.16.6000]]</f>
        <v>0</v>
      </c>
      <c r="I1151">
        <f>Tabela3[[#This Row],[Capacitação de Facilitadores 0148959-94.2024.8.16.6000]]</f>
        <v>0</v>
      </c>
      <c r="J1151">
        <f>Tabela3[[#This Row],[Acessibilidade e Inclusão - 0148938-21.2024.8.16.6000]]</f>
        <v>0</v>
      </c>
      <c r="K1151">
        <f>Tabela3[[#This Row],[Política de Prevenção e Enfrentamento do Assédio Moral, do Assédio Sexual e da Discriminação.0148908-83.2024.8.16.6000]]</f>
        <v>0</v>
      </c>
      <c r="L1151">
        <f>Tabela3[[#This Row],[SOCIOAMBIENTAL]]</f>
        <v>0</v>
      </c>
      <c r="M1151">
        <f>Tabela3[[#This Row],[SUSTENTABILIDADE
https://portal.tjpr.jus.br/portletforms/frm.do?idFormulario=7430
0017859-16.2024.8.16.6000]]</f>
        <v>0</v>
      </c>
      <c r="N1151">
        <f>Tabela3[[#This Row],[CURSO PARA MAGISTRADOS]]</f>
        <v>0</v>
      </c>
      <c r="O1151">
        <f>Tabela3[[#This Row],[LIVRO DE REGISTRO]]</f>
        <v>0</v>
      </c>
      <c r="P1151">
        <f>Tabela3[[#This Row],[DATA DO ULTIMO REGISTRO]]</f>
        <v>45492</v>
      </c>
      <c r="Q1151">
        <f>Tabela3[[#This Row],[REG DE INSTRUTORES2]]</f>
        <v>0</v>
      </c>
      <c r="R1151">
        <f>Tabela3[[#This Row],[REGISTRO DE INSTRUTORES NO SEI]]</f>
        <v>0</v>
      </c>
      <c r="S1151">
        <f>Tabela3[[#This Row],[2021]]</f>
        <v>0</v>
      </c>
      <c r="T1151">
        <f>Tabela3[[#This Row],[2022]]</f>
        <v>0</v>
      </c>
      <c r="U1151" t="e">
        <f>Tabela3[[#This Row],[2023]]</f>
        <v>#VALUE!</v>
      </c>
      <c r="V1151">
        <f>Tabela3[[#This Row],[REGISTRO NO SEI/2024]]</f>
        <v>0</v>
      </c>
      <c r="W1151">
        <f>Tabela3[[#This Row],[2024]]</f>
        <v>0</v>
      </c>
      <c r="X1151">
        <f>Tabela3[[#This Row],[REGISTRO NO SEI/2025]]</f>
        <v>0</v>
      </c>
      <c r="Y1151">
        <f>Tabela3[[#This Row],[TOTAL CERTIFICADOS EMITIDOS/2025]]</f>
        <v>0</v>
      </c>
      <c r="Z1151">
        <f>Tabela3[[#This Row],[1º trim/2025]]</f>
        <v>0</v>
      </c>
      <c r="AA1151">
        <f>Tabela3[[#This Row],[2º trim/2025]]</f>
        <v>0</v>
      </c>
      <c r="AB1151">
        <f>Tabela3[[#This Row],[3º trim/2025]]</f>
        <v>0</v>
      </c>
      <c r="AC1151">
        <f>Tabela3[[#This Row],[4º trim/2025]]</f>
        <v>0</v>
      </c>
    </row>
    <row r="1152" spans="1:29" ht="30" x14ac:dyDescent="0.25">
      <c r="A1152" s="293">
        <f>Tabela3[[#This Row],[MODALIDADE]]</f>
        <v>0</v>
      </c>
      <c r="B1152" s="293">
        <f>Tabela3[[#This Row],[ID DA PLANILHA]]</f>
        <v>1152</v>
      </c>
      <c r="C1152" s="293">
        <f>Tabela3[[#This Row],[ANO]]</f>
        <v>2024</v>
      </c>
      <c r="D1152" s="293" t="str">
        <f>Tabela3[[#This Row],[SEI]]</f>
        <v>0134197-73.2024.8.16.6000</v>
      </c>
      <c r="E1152" s="294" t="str">
        <f>Tabela3[[#This Row],[NOME DO Curso]]</f>
        <v>Setembro Amarelo de Prevenção ao Suicídio: Meditação Guiada com Soud Healing</v>
      </c>
      <c r="F1152" s="294">
        <f>Tabela3[[#This Row],[NENHUMA CLASSIFICAÇÃO COPILOT]]</f>
        <v>0</v>
      </c>
      <c r="G1152">
        <f>Tabela3[[#This Row],[Capacitação em Direitos Humanos, Gênero, Raça e Etnia; e em Depoimento Especial" - 0148945-13.2024.8.16.6000]]</f>
        <v>0</v>
      </c>
      <c r="H1152">
        <f>Tabela3[[#This Row],[Justiça Restaurativa - 0148919-15.2024.8.16.6000]]</f>
        <v>0</v>
      </c>
      <c r="I1152">
        <f>Tabela3[[#This Row],[Capacitação de Facilitadores 0148959-94.2024.8.16.6000]]</f>
        <v>0</v>
      </c>
      <c r="J1152">
        <f>Tabela3[[#This Row],[Acessibilidade e Inclusão - 0148938-21.2024.8.16.6000]]</f>
        <v>0</v>
      </c>
      <c r="K1152">
        <f>Tabela3[[#This Row],[Política de Prevenção e Enfrentamento do Assédio Moral, do Assédio Sexual e da Discriminação.0148908-83.2024.8.16.6000]]</f>
        <v>0</v>
      </c>
      <c r="L1152">
        <f>Tabela3[[#This Row],[SOCIOAMBIENTAL]]</f>
        <v>0</v>
      </c>
      <c r="M1152">
        <f>Tabela3[[#This Row],[SUSTENTABILIDADE
https://portal.tjpr.jus.br/portletforms/frm.do?idFormulario=7430
0017859-16.2024.8.16.6000]]</f>
        <v>0</v>
      </c>
      <c r="N1152">
        <f>Tabela3[[#This Row],[CURSO PARA MAGISTRADOS]]</f>
        <v>0</v>
      </c>
      <c r="O1152">
        <f>Tabela3[[#This Row],[LIVRO DE REGISTRO]]</f>
        <v>0</v>
      </c>
      <c r="P1152">
        <f>Tabela3[[#This Row],[DATA DO ULTIMO REGISTRO]]</f>
        <v>45597</v>
      </c>
      <c r="Q1152" t="str">
        <f>Tabela3[[#This Row],[REG DE INSTRUTORES2]]</f>
        <v>852-853/2024</v>
      </c>
      <c r="R1152">
        <f>Tabela3[[#This Row],[REGISTRO DE INSTRUTORES NO SEI]]</f>
        <v>0</v>
      </c>
      <c r="S1152">
        <f>Tabela3[[#This Row],[2021]]</f>
        <v>0</v>
      </c>
      <c r="T1152">
        <f>Tabela3[[#This Row],[2022]]</f>
        <v>0</v>
      </c>
      <c r="U1152">
        <f>Tabela3[[#This Row],[2023]]</f>
        <v>0</v>
      </c>
      <c r="V1152">
        <f>Tabela3[[#This Row],[REGISTRO NO SEI/2024]]</f>
        <v>0</v>
      </c>
      <c r="W1152">
        <f>Tabela3[[#This Row],[2024]]</f>
        <v>0</v>
      </c>
      <c r="X1152">
        <f>Tabela3[[#This Row],[REGISTRO NO SEI/2025]]</f>
        <v>0</v>
      </c>
      <c r="Y1152">
        <f>Tabela3[[#This Row],[TOTAL CERTIFICADOS EMITIDOS/2025]]</f>
        <v>0</v>
      </c>
      <c r="Z1152">
        <f>Tabela3[[#This Row],[1º trim/2025]]</f>
        <v>0</v>
      </c>
      <c r="AA1152">
        <f>Tabela3[[#This Row],[2º trim/2025]]</f>
        <v>0</v>
      </c>
      <c r="AB1152">
        <f>Tabela3[[#This Row],[3º trim/2025]]</f>
        <v>0</v>
      </c>
      <c r="AC1152">
        <f>Tabela3[[#This Row],[4º trim/2025]]</f>
        <v>0</v>
      </c>
    </row>
    <row r="1153" spans="1:29" ht="30" x14ac:dyDescent="0.25">
      <c r="A1153" s="293">
        <f>Tabela3[[#This Row],[MODALIDADE]]</f>
        <v>0</v>
      </c>
      <c r="B1153" s="293">
        <f>Tabela3[[#This Row],[ID DA PLANILHA]]</f>
        <v>1153</v>
      </c>
      <c r="C1153" s="293">
        <f>Tabela3[[#This Row],[ANO]]</f>
        <v>2024</v>
      </c>
      <c r="D1153" s="293" t="str">
        <f>Tabela3[[#This Row],[SEI]]</f>
        <v>0134562-30.2024.8.16.6000</v>
      </c>
      <c r="E1153" s="294" t="str">
        <f>Tabela3[[#This Row],[NOME DO Curso]]</f>
        <v>curso de formação de conciliadores e mediadores judiciais, no formato presencial.</v>
      </c>
      <c r="F1153" s="294">
        <f>Tabela3[[#This Row],[NENHUMA CLASSIFICAÇÃO COPILOT]]</f>
        <v>0</v>
      </c>
      <c r="G1153">
        <f>Tabela3[[#This Row],[Capacitação em Direitos Humanos, Gênero, Raça e Etnia; e em Depoimento Especial" - 0148945-13.2024.8.16.6000]]</f>
        <v>0</v>
      </c>
      <c r="H1153">
        <f>Tabela3[[#This Row],[Justiça Restaurativa - 0148919-15.2024.8.16.6000]]</f>
        <v>0</v>
      </c>
      <c r="I1153">
        <f>Tabela3[[#This Row],[Capacitação de Facilitadores 0148959-94.2024.8.16.6000]]</f>
        <v>0</v>
      </c>
      <c r="J1153">
        <f>Tabela3[[#This Row],[Acessibilidade e Inclusão - 0148938-21.2024.8.16.6000]]</f>
        <v>0</v>
      </c>
      <c r="K1153">
        <f>Tabela3[[#This Row],[Política de Prevenção e Enfrentamento do Assédio Moral, do Assédio Sexual e da Discriminação.0148908-83.2024.8.16.6000]]</f>
        <v>0</v>
      </c>
      <c r="L1153">
        <f>Tabela3[[#This Row],[SOCIOAMBIENTAL]]</f>
        <v>0</v>
      </c>
      <c r="M1153">
        <f>Tabela3[[#This Row],[SUSTENTABILIDADE
https://portal.tjpr.jus.br/portletforms/frm.do?idFormulario=7430
0017859-16.2024.8.16.6000]]</f>
        <v>0</v>
      </c>
      <c r="N1153">
        <f>Tabela3[[#This Row],[CURSO PARA MAGISTRADOS]]</f>
        <v>0</v>
      </c>
      <c r="O1153" t="str">
        <f>Tabela3[[#This Row],[LIVRO DE REGISTRO]]</f>
        <v>3 - CONCILIAJUD</v>
      </c>
      <c r="P1153">
        <f>Tabela3[[#This Row],[DATA DO ULTIMO REGISTRO]]</f>
        <v>45609</v>
      </c>
      <c r="Q1153">
        <f>Tabela3[[#This Row],[REG DE INSTRUTORES2]]</f>
        <v>0</v>
      </c>
      <c r="R1153">
        <f>Tabela3[[#This Row],[REGISTRO DE INSTRUTORES NO SEI]]</f>
        <v>0</v>
      </c>
      <c r="S1153">
        <f>Tabela3[[#This Row],[2021]]</f>
        <v>0</v>
      </c>
      <c r="T1153">
        <f>Tabela3[[#This Row],[2022]]</f>
        <v>0</v>
      </c>
      <c r="U1153">
        <f>Tabela3[[#This Row],[2023]]</f>
        <v>0</v>
      </c>
      <c r="V1153">
        <f>Tabela3[[#This Row],[REGISTRO NO SEI/2024]]</f>
        <v>0</v>
      </c>
      <c r="W1153">
        <f>Tabela3[[#This Row],[2024]]</f>
        <v>0</v>
      </c>
      <c r="X1153">
        <f>Tabela3[[#This Row],[REGISTRO NO SEI/2025]]</f>
        <v>12</v>
      </c>
      <c r="Y1153">
        <f>Tabela3[[#This Row],[TOTAL CERTIFICADOS EMITIDOS/2025]]</f>
        <v>0</v>
      </c>
      <c r="Z1153">
        <f>Tabela3[[#This Row],[1º trim/2025]]</f>
        <v>0</v>
      </c>
      <c r="AA1153">
        <f>Tabela3[[#This Row],[2º trim/2025]]</f>
        <v>0</v>
      </c>
      <c r="AB1153">
        <f>Tabela3[[#This Row],[3º trim/2025]]</f>
        <v>0</v>
      </c>
      <c r="AC1153">
        <f>Tabela3[[#This Row],[4º trim/2025]]</f>
        <v>0</v>
      </c>
    </row>
    <row r="1154" spans="1:29" x14ac:dyDescent="0.25">
      <c r="A1154" s="293">
        <f>Tabela3[[#This Row],[MODALIDADE]]</f>
        <v>0</v>
      </c>
      <c r="B1154" s="293">
        <f>Tabela3[[#This Row],[ID DA PLANILHA]]</f>
        <v>1154</v>
      </c>
      <c r="C1154" s="293">
        <f>Tabela3[[#This Row],[ANO]]</f>
        <v>2024</v>
      </c>
      <c r="D1154" s="293" t="str">
        <f>Tabela3[[#This Row],[SEI]]</f>
        <v>0136321-29.2024.8.16.6000</v>
      </c>
      <c r="E1154" s="294" t="str">
        <f>Tabela3[[#This Row],[NOME DO Curso]]</f>
        <v>V Congresso Ítalo-Brasileiro de Direito Administrativo e Direito Constitucional</v>
      </c>
      <c r="F1154" s="294">
        <f>Tabela3[[#This Row],[NENHUMA CLASSIFICAÇÃO COPILOT]]</f>
        <v>0</v>
      </c>
      <c r="G1154">
        <f>Tabela3[[#This Row],[Capacitação em Direitos Humanos, Gênero, Raça e Etnia; e em Depoimento Especial" - 0148945-13.2024.8.16.6000]]</f>
        <v>0</v>
      </c>
      <c r="H1154">
        <f>Tabela3[[#This Row],[Justiça Restaurativa - 0148919-15.2024.8.16.6000]]</f>
        <v>0</v>
      </c>
      <c r="I1154">
        <f>Tabela3[[#This Row],[Capacitação de Facilitadores 0148959-94.2024.8.16.6000]]</f>
        <v>0</v>
      </c>
      <c r="J1154">
        <f>Tabela3[[#This Row],[Acessibilidade e Inclusão - 0148938-21.2024.8.16.6000]]</f>
        <v>0</v>
      </c>
      <c r="K1154">
        <f>Tabela3[[#This Row],[Política de Prevenção e Enfrentamento do Assédio Moral, do Assédio Sexual e da Discriminação.0148908-83.2024.8.16.6000]]</f>
        <v>0</v>
      </c>
      <c r="L1154">
        <f>Tabela3[[#This Row],[SOCIOAMBIENTAL]]</f>
        <v>0</v>
      </c>
      <c r="M1154">
        <f>Tabela3[[#This Row],[SUSTENTABILIDADE
https://portal.tjpr.jus.br/portletforms/frm.do?idFormulario=7430
0017859-16.2024.8.16.6000]]</f>
        <v>0</v>
      </c>
      <c r="N1154">
        <f>Tabela3[[#This Row],[CURSO PARA MAGISTRADOS]]</f>
        <v>0</v>
      </c>
      <c r="O1154">
        <f>Tabela3[[#This Row],[LIVRO DE REGISTRO]]</f>
        <v>0</v>
      </c>
      <c r="P1154">
        <f>Tabela3[[#This Row],[DATA DO ULTIMO REGISTRO]]</f>
        <v>45609</v>
      </c>
      <c r="Q1154">
        <f>Tabela3[[#This Row],[REG DE INSTRUTORES2]]</f>
        <v>0</v>
      </c>
      <c r="R1154">
        <f>Tabela3[[#This Row],[REGISTRO DE INSTRUTORES NO SEI]]</f>
        <v>0</v>
      </c>
      <c r="S1154">
        <f>Tabela3[[#This Row],[2021]]</f>
        <v>0</v>
      </c>
      <c r="T1154">
        <f>Tabela3[[#This Row],[2022]]</f>
        <v>0</v>
      </c>
      <c r="U1154">
        <f>Tabela3[[#This Row],[2023]]</f>
        <v>0</v>
      </c>
      <c r="V1154">
        <f>Tabela3[[#This Row],[REGISTRO NO SEI/2024]]</f>
        <v>0</v>
      </c>
      <c r="W1154">
        <f>Tabela3[[#This Row],[2024]]</f>
        <v>0</v>
      </c>
      <c r="X1154">
        <f>Tabela3[[#This Row],[REGISTRO NO SEI/2025]]</f>
        <v>46</v>
      </c>
      <c r="Y1154">
        <f>Tabela3[[#This Row],[TOTAL CERTIFICADOS EMITIDOS/2025]]</f>
        <v>0</v>
      </c>
      <c r="Z1154">
        <f>Tabela3[[#This Row],[1º trim/2025]]</f>
        <v>0</v>
      </c>
      <c r="AA1154">
        <f>Tabela3[[#This Row],[2º trim/2025]]</f>
        <v>0</v>
      </c>
      <c r="AB1154">
        <f>Tabela3[[#This Row],[3º trim/2025]]</f>
        <v>0</v>
      </c>
      <c r="AC1154">
        <f>Tabela3[[#This Row],[4º trim/2025]]</f>
        <v>0</v>
      </c>
    </row>
    <row r="1155" spans="1:29" x14ac:dyDescent="0.25">
      <c r="A1155" s="293">
        <f>Tabela3[[#This Row],[MODALIDADE]]</f>
        <v>0</v>
      </c>
      <c r="B1155" s="293">
        <f>Tabela3[[#This Row],[ID DA PLANILHA]]</f>
        <v>1155</v>
      </c>
      <c r="C1155" s="293">
        <f>Tabela3[[#This Row],[ANO]]</f>
        <v>2024</v>
      </c>
      <c r="D1155" s="293" t="str">
        <f>Tabela3[[#This Row],[SEI]]</f>
        <v>0136369-85.2024.8.16.6000</v>
      </c>
      <c r="E1155" s="294" t="str">
        <f>Tabela3[[#This Row],[NOME DO Curso]]</f>
        <v>Controle de Convencionalidade</v>
      </c>
      <c r="F1155" s="294">
        <f>Tabela3[[#This Row],[NENHUMA CLASSIFICAÇÃO COPILOT]]</f>
        <v>0</v>
      </c>
      <c r="G1155">
        <f>Tabela3[[#This Row],[Capacitação em Direitos Humanos, Gênero, Raça e Etnia; e em Depoimento Especial" - 0148945-13.2024.8.16.6000]]</f>
        <v>0</v>
      </c>
      <c r="H1155">
        <f>Tabela3[[#This Row],[Justiça Restaurativa - 0148919-15.2024.8.16.6000]]</f>
        <v>0</v>
      </c>
      <c r="I1155">
        <f>Tabela3[[#This Row],[Capacitação de Facilitadores 0148959-94.2024.8.16.6000]]</f>
        <v>0</v>
      </c>
      <c r="J1155">
        <f>Tabela3[[#This Row],[Acessibilidade e Inclusão - 0148938-21.2024.8.16.6000]]</f>
        <v>0</v>
      </c>
      <c r="K1155">
        <f>Tabela3[[#This Row],[Política de Prevenção e Enfrentamento do Assédio Moral, do Assédio Sexual e da Discriminação.0148908-83.2024.8.16.6000]]</f>
        <v>0</v>
      </c>
      <c r="L1155">
        <f>Tabela3[[#This Row],[SOCIOAMBIENTAL]]</f>
        <v>0</v>
      </c>
      <c r="M1155">
        <f>Tabela3[[#This Row],[SUSTENTABILIDADE
https://portal.tjpr.jus.br/portletforms/frm.do?idFormulario=7430
0017859-16.2024.8.16.6000]]</f>
        <v>0</v>
      </c>
      <c r="N1155">
        <f>Tabela3[[#This Row],[CURSO PARA MAGISTRADOS]]</f>
        <v>0</v>
      </c>
      <c r="O1155" t="str">
        <f>Tabela3[[#This Row],[LIVRO DE REGISTRO]]</f>
        <v>1 - LISTA GERAL_2020 A ...</v>
      </c>
      <c r="P1155">
        <f>Tabela3[[#This Row],[DATA DO ULTIMO REGISTRO]]</f>
        <v>45741</v>
      </c>
      <c r="Q1155">
        <f>Tabela3[[#This Row],[REG DE INSTRUTORES2]]</f>
        <v>0</v>
      </c>
      <c r="R1155">
        <f>Tabela3[[#This Row],[REGISTRO DE INSTRUTORES NO SEI]]</f>
        <v>0</v>
      </c>
      <c r="S1155">
        <f>Tabela3[[#This Row],[2021]]</f>
        <v>0</v>
      </c>
      <c r="T1155">
        <f>Tabela3[[#This Row],[2022]]</f>
        <v>0</v>
      </c>
      <c r="U1155">
        <f>Tabela3[[#This Row],[2023]]</f>
        <v>0</v>
      </c>
      <c r="V1155">
        <f>Tabela3[[#This Row],[REGISTRO NO SEI/2024]]</f>
        <v>0</v>
      </c>
      <c r="W1155">
        <f>Tabela3[[#This Row],[2024]]</f>
        <v>133</v>
      </c>
      <c r="X1155">
        <f>Tabela3[[#This Row],[REGISTRO NO SEI/2025]]</f>
        <v>0</v>
      </c>
      <c r="Y1155">
        <f>Tabela3[[#This Row],[TOTAL CERTIFICADOS EMITIDOS/2025]]</f>
        <v>1</v>
      </c>
      <c r="Z1155">
        <f>Tabela3[[#This Row],[1º trim/2025]]</f>
        <v>1</v>
      </c>
      <c r="AA1155">
        <f>Tabela3[[#This Row],[2º trim/2025]]</f>
        <v>0</v>
      </c>
      <c r="AB1155">
        <f>Tabela3[[#This Row],[3º trim/2025]]</f>
        <v>0</v>
      </c>
      <c r="AC1155">
        <f>Tabela3[[#This Row],[4º trim/2025]]</f>
        <v>0</v>
      </c>
    </row>
    <row r="1156" spans="1:29" ht="30" x14ac:dyDescent="0.25">
      <c r="A1156" s="293">
        <f>Tabela3[[#This Row],[MODALIDADE]]</f>
        <v>0</v>
      </c>
      <c r="B1156" s="293">
        <f>Tabela3[[#This Row],[ID DA PLANILHA]]</f>
        <v>1156</v>
      </c>
      <c r="C1156" s="293">
        <f>Tabela3[[#This Row],[ANO]]</f>
        <v>2024</v>
      </c>
      <c r="D1156" s="293" t="str">
        <f>Tabela3[[#This Row],[SEI]]</f>
        <v>0136614-96.2024.8.16.6000</v>
      </c>
      <c r="E1156" s="294" t="str">
        <f>Tabela3[[#This Row],[NOME DO Curso]]</f>
        <v>Congresso Nacional do Instituto Miguel Kfouri Neto - Direito Médico e da Saúde</v>
      </c>
      <c r="F1156" s="294">
        <f>Tabela3[[#This Row],[NENHUMA CLASSIFICAÇÃO COPILOT]]</f>
        <v>0</v>
      </c>
      <c r="G1156">
        <f>Tabela3[[#This Row],[Capacitação em Direitos Humanos, Gênero, Raça e Etnia; e em Depoimento Especial" - 0148945-13.2024.8.16.6000]]</f>
        <v>0</v>
      </c>
      <c r="H1156">
        <f>Tabela3[[#This Row],[Justiça Restaurativa - 0148919-15.2024.8.16.6000]]</f>
        <v>0</v>
      </c>
      <c r="I1156">
        <f>Tabela3[[#This Row],[Capacitação de Facilitadores 0148959-94.2024.8.16.6000]]</f>
        <v>0</v>
      </c>
      <c r="J1156">
        <f>Tabela3[[#This Row],[Acessibilidade e Inclusão - 0148938-21.2024.8.16.6000]]</f>
        <v>0</v>
      </c>
      <c r="K1156">
        <f>Tabela3[[#This Row],[Política de Prevenção e Enfrentamento do Assédio Moral, do Assédio Sexual e da Discriminação.0148908-83.2024.8.16.6000]]</f>
        <v>0</v>
      </c>
      <c r="L1156">
        <f>Tabela3[[#This Row],[SOCIOAMBIENTAL]]</f>
        <v>0</v>
      </c>
      <c r="M1156">
        <f>Tabela3[[#This Row],[SUSTENTABILIDADE
https://portal.tjpr.jus.br/portletforms/frm.do?idFormulario=7430
0017859-16.2024.8.16.6000]]</f>
        <v>0</v>
      </c>
      <c r="N1156">
        <f>Tabela3[[#This Row],[CURSO PARA MAGISTRADOS]]</f>
        <v>0</v>
      </c>
      <c r="O1156">
        <f>Tabela3[[#This Row],[LIVRO DE REGISTRO]]</f>
        <v>0</v>
      </c>
      <c r="P1156">
        <f>Tabela3[[#This Row],[DATA DO ULTIMO REGISTRO]]</f>
        <v>0</v>
      </c>
      <c r="Q1156">
        <f>Tabela3[[#This Row],[REG DE INSTRUTORES2]]</f>
        <v>0</v>
      </c>
      <c r="R1156">
        <f>Tabela3[[#This Row],[REGISTRO DE INSTRUTORES NO SEI]]</f>
        <v>0</v>
      </c>
      <c r="S1156">
        <f>Tabela3[[#This Row],[2021]]</f>
        <v>0</v>
      </c>
      <c r="T1156">
        <f>Tabela3[[#This Row],[2022]]</f>
        <v>0</v>
      </c>
      <c r="U1156">
        <f>Tabela3[[#This Row],[2023]]</f>
        <v>0</v>
      </c>
      <c r="V1156">
        <f>Tabela3[[#This Row],[REGISTRO NO SEI/2024]]</f>
        <v>0</v>
      </c>
      <c r="W1156">
        <f>Tabela3[[#This Row],[2024]]</f>
        <v>0</v>
      </c>
      <c r="X1156">
        <f>Tabela3[[#This Row],[REGISTRO NO SEI/2025]]</f>
        <v>0</v>
      </c>
      <c r="Y1156">
        <f>Tabela3[[#This Row],[TOTAL CERTIFICADOS EMITIDOS/2025]]</f>
        <v>0</v>
      </c>
      <c r="Z1156">
        <f>Tabela3[[#This Row],[1º trim/2025]]</f>
        <v>0</v>
      </c>
      <c r="AA1156">
        <f>Tabela3[[#This Row],[2º trim/2025]]</f>
        <v>0</v>
      </c>
      <c r="AB1156">
        <f>Tabela3[[#This Row],[3º trim/2025]]</f>
        <v>0</v>
      </c>
      <c r="AC1156">
        <f>Tabela3[[#This Row],[4º trim/2025]]</f>
        <v>0</v>
      </c>
    </row>
    <row r="1157" spans="1:29" ht="30" x14ac:dyDescent="0.25">
      <c r="A1157" s="293">
        <f>Tabela3[[#This Row],[MODALIDADE]]</f>
        <v>0</v>
      </c>
      <c r="B1157" s="293">
        <f>Tabela3[[#This Row],[ID DA PLANILHA]]</f>
        <v>1157</v>
      </c>
      <c r="C1157" s="293">
        <f>Tabela3[[#This Row],[ANO]]</f>
        <v>2024</v>
      </c>
      <c r="D1157" s="293" t="str">
        <f>Tabela3[[#This Row],[SEI]]</f>
        <v>0137656-83.2024.8.16.6000</v>
      </c>
      <c r="E1157" s="294" t="str">
        <f>Tabela3[[#This Row],[NOME DO Curso]]</f>
        <v>Curso de Capacitação para os(as) Servidores(as) que Participarão da Operação Litoral 2024/2025</v>
      </c>
      <c r="F1157" s="294">
        <f>Tabela3[[#This Row],[NENHUMA CLASSIFICAÇÃO COPILOT]]</f>
        <v>0</v>
      </c>
      <c r="G1157">
        <f>Tabela3[[#This Row],[Capacitação em Direitos Humanos, Gênero, Raça e Etnia; e em Depoimento Especial" - 0148945-13.2024.8.16.6000]]</f>
        <v>0</v>
      </c>
      <c r="H1157">
        <f>Tabela3[[#This Row],[Justiça Restaurativa - 0148919-15.2024.8.16.6000]]</f>
        <v>0</v>
      </c>
      <c r="I1157">
        <f>Tabela3[[#This Row],[Capacitação de Facilitadores 0148959-94.2024.8.16.6000]]</f>
        <v>0</v>
      </c>
      <c r="J1157">
        <f>Tabela3[[#This Row],[Acessibilidade e Inclusão - 0148938-21.2024.8.16.6000]]</f>
        <v>0</v>
      </c>
      <c r="K1157">
        <f>Tabela3[[#This Row],[Política de Prevenção e Enfrentamento do Assédio Moral, do Assédio Sexual e da Discriminação.0148908-83.2024.8.16.6000]]</f>
        <v>0</v>
      </c>
      <c r="L1157">
        <f>Tabela3[[#This Row],[SOCIOAMBIENTAL]]</f>
        <v>0</v>
      </c>
      <c r="M1157">
        <f>Tabela3[[#This Row],[SUSTENTABILIDADE
https://portal.tjpr.jus.br/portletforms/frm.do?idFormulario=7430
0017859-16.2024.8.16.6000]]</f>
        <v>0</v>
      </c>
      <c r="N1157">
        <f>Tabela3[[#This Row],[CURSO PARA MAGISTRADOS]]</f>
        <v>0</v>
      </c>
      <c r="O1157">
        <f>Tabela3[[#This Row],[LIVRO DE REGISTRO]]</f>
        <v>0</v>
      </c>
      <c r="P1157">
        <f>Tabela3[[#This Row],[DATA DO ULTIMO REGISTRO]]</f>
        <v>45639</v>
      </c>
      <c r="Q1157">
        <f>Tabela3[[#This Row],[REG DE INSTRUTORES2]]</f>
        <v>0</v>
      </c>
      <c r="R1157">
        <f>Tabela3[[#This Row],[REGISTRO DE INSTRUTORES NO SEI]]</f>
        <v>0</v>
      </c>
      <c r="S1157">
        <f>Tabela3[[#This Row],[2021]]</f>
        <v>0</v>
      </c>
      <c r="T1157">
        <f>Tabela3[[#This Row],[2022]]</f>
        <v>0</v>
      </c>
      <c r="U1157">
        <f>Tabela3[[#This Row],[2023]]</f>
        <v>0</v>
      </c>
      <c r="V1157">
        <f>Tabela3[[#This Row],[REGISTRO NO SEI/2024]]</f>
        <v>0</v>
      </c>
      <c r="W1157">
        <f>Tabela3[[#This Row],[2024]]</f>
        <v>0</v>
      </c>
      <c r="X1157">
        <f>Tabela3[[#This Row],[REGISTRO NO SEI/2025]]</f>
        <v>22</v>
      </c>
      <c r="Y1157">
        <f>Tabela3[[#This Row],[TOTAL CERTIFICADOS EMITIDOS/2025]]</f>
        <v>0</v>
      </c>
      <c r="Z1157">
        <f>Tabela3[[#This Row],[1º trim/2025]]</f>
        <v>0</v>
      </c>
      <c r="AA1157">
        <f>Tabela3[[#This Row],[2º trim/2025]]</f>
        <v>0</v>
      </c>
      <c r="AB1157">
        <f>Tabela3[[#This Row],[3º trim/2025]]</f>
        <v>0</v>
      </c>
      <c r="AC1157">
        <f>Tabela3[[#This Row],[4º trim/2025]]</f>
        <v>0</v>
      </c>
    </row>
    <row r="1158" spans="1:29" ht="30" x14ac:dyDescent="0.25">
      <c r="A1158" s="293" t="str">
        <f>Tabela3[[#This Row],[MODALIDADE]]</f>
        <v>autoinstrucional</v>
      </c>
      <c r="B1158" s="293">
        <f>Tabela3[[#This Row],[ID DA PLANILHA]]</f>
        <v>1158</v>
      </c>
      <c r="C1158" s="293">
        <f>Tabela3[[#This Row],[ANO]]</f>
        <v>2024</v>
      </c>
      <c r="D1158" s="293" t="str">
        <f>Tabela3[[#This Row],[SEI]]</f>
        <v>0137656-83.2024.8.16.6000</v>
      </c>
      <c r="E1158" s="294" t="str">
        <f>Tabela3[[#This Row],[NOME DO Curso]]</f>
        <v>Curso de Capacitação para os(as) Servidores(as) que Participarão da Operação Litoral 2024/2025</v>
      </c>
      <c r="F1158" s="294">
        <f>Tabela3[[#This Row],[NENHUMA CLASSIFICAÇÃO COPILOT]]</f>
        <v>0</v>
      </c>
      <c r="G1158">
        <f>Tabela3[[#This Row],[Capacitação em Direitos Humanos, Gênero, Raça e Etnia; e em Depoimento Especial" - 0148945-13.2024.8.16.6000]]</f>
        <v>0</v>
      </c>
      <c r="H1158">
        <f>Tabela3[[#This Row],[Justiça Restaurativa - 0148919-15.2024.8.16.6000]]</f>
        <v>0</v>
      </c>
      <c r="I1158" t="str">
        <f>Tabela3[[#This Row],[Capacitação de Facilitadores 0148959-94.2024.8.16.6000]]</f>
        <v>COPILOT - VIOLÊNCIA DOMESTICA</v>
      </c>
      <c r="J1158">
        <f>Tabela3[[#This Row],[Acessibilidade e Inclusão - 0148938-21.2024.8.16.6000]]</f>
        <v>0</v>
      </c>
      <c r="K1158">
        <f>Tabela3[[#This Row],[Política de Prevenção e Enfrentamento do Assédio Moral, do Assédio Sexual e da Discriminação.0148908-83.2024.8.16.6000]]</f>
        <v>0</v>
      </c>
      <c r="L1158">
        <f>Tabela3[[#This Row],[SOCIOAMBIENTAL]]</f>
        <v>0</v>
      </c>
      <c r="M1158">
        <f>Tabela3[[#This Row],[SUSTENTABILIDADE
https://portal.tjpr.jus.br/portletforms/frm.do?idFormulario=7430
0017859-16.2024.8.16.6000]]</f>
        <v>0</v>
      </c>
      <c r="N1158">
        <f>Tabela3[[#This Row],[CURSO PARA MAGISTRADOS]]</f>
        <v>0</v>
      </c>
      <c r="O1158">
        <f>Tabela3[[#This Row],[LIVRO DE REGISTRO]]</f>
        <v>0</v>
      </c>
      <c r="P1158">
        <f>Tabela3[[#This Row],[DATA DO ULTIMO REGISTRO]]</f>
        <v>0</v>
      </c>
      <c r="Q1158">
        <f>Tabela3[[#This Row],[REG DE INSTRUTORES2]]</f>
        <v>0</v>
      </c>
      <c r="R1158" t="str">
        <f>Tabela3[[#This Row],[REGISTRO DE INSTRUTORES NO SEI]]</f>
        <v>Livro Registro_Instrutores (11313430)</v>
      </c>
      <c r="S1158">
        <f>Tabela3[[#This Row],[2021]]</f>
        <v>0</v>
      </c>
      <c r="T1158">
        <f>Tabela3[[#This Row],[2022]]</f>
        <v>0</v>
      </c>
      <c r="U1158">
        <f>Tabela3[[#This Row],[2023]]</f>
        <v>0</v>
      </c>
      <c r="V1158" t="str">
        <f>Tabela3[[#This Row],[REGISTRO NO SEI/2024]]</f>
        <v>Livro Registro_Instrutores (11313430)</v>
      </c>
      <c r="W1158">
        <f>Tabela3[[#This Row],[2024]]</f>
        <v>22</v>
      </c>
      <c r="X1158">
        <f>Tabela3[[#This Row],[REGISTRO NO SEI/2025]]</f>
        <v>0</v>
      </c>
      <c r="Y1158">
        <f>Tabela3[[#This Row],[TOTAL CERTIFICADOS EMITIDOS/2025]]</f>
        <v>0</v>
      </c>
      <c r="Z1158">
        <f>Tabela3[[#This Row],[1º trim/2025]]</f>
        <v>0</v>
      </c>
      <c r="AA1158">
        <f>Tabela3[[#This Row],[2º trim/2025]]</f>
        <v>0</v>
      </c>
      <c r="AB1158">
        <f>Tabela3[[#This Row],[3º trim/2025]]</f>
        <v>0</v>
      </c>
      <c r="AC1158">
        <f>Tabela3[[#This Row],[4º trim/2025]]</f>
        <v>0</v>
      </c>
    </row>
    <row r="1159" spans="1:29" x14ac:dyDescent="0.25">
      <c r="A1159" s="293">
        <f>Tabela3[[#This Row],[MODALIDADE]]</f>
        <v>0</v>
      </c>
      <c r="B1159" s="293">
        <f>Tabela3[[#This Row],[ID DA PLANILHA]]</f>
        <v>1159</v>
      </c>
      <c r="C1159" s="293">
        <f>Tabela3[[#This Row],[ANO]]</f>
        <v>2024</v>
      </c>
      <c r="D1159" s="293" t="str">
        <f>Tabela3[[#This Row],[SEI]]</f>
        <v>0137658-53.2024.8.16.6000</v>
      </c>
      <c r="E1159" s="294" t="str">
        <f>Tabela3[[#This Row],[NOME DO Curso]]</f>
        <v>Justiça Restaurativa - Formação Prática II (Conflitivos) - 4ª Edição</v>
      </c>
      <c r="F1159" s="294">
        <f>Tabela3[[#This Row],[NENHUMA CLASSIFICAÇÃO COPILOT]]</f>
        <v>0</v>
      </c>
      <c r="G1159">
        <f>Tabela3[[#This Row],[Capacitação em Direitos Humanos, Gênero, Raça e Etnia; e em Depoimento Especial" - 0148945-13.2024.8.16.6000]]</f>
        <v>0</v>
      </c>
      <c r="H1159" t="str">
        <f>Tabela3[[#This Row],[Justiça Restaurativa - 0148919-15.2024.8.16.6000]]</f>
        <v>SIM</v>
      </c>
      <c r="I1159">
        <f>Tabela3[[#This Row],[Capacitação de Facilitadores 0148959-94.2024.8.16.6000]]</f>
        <v>0</v>
      </c>
      <c r="J1159">
        <f>Tabela3[[#This Row],[Acessibilidade e Inclusão - 0148938-21.2024.8.16.6000]]</f>
        <v>0</v>
      </c>
      <c r="K1159">
        <f>Tabela3[[#This Row],[Política de Prevenção e Enfrentamento do Assédio Moral, do Assédio Sexual e da Discriminação.0148908-83.2024.8.16.6000]]</f>
        <v>0</v>
      </c>
      <c r="L1159">
        <f>Tabela3[[#This Row],[SOCIOAMBIENTAL]]</f>
        <v>0</v>
      </c>
      <c r="M1159">
        <f>Tabela3[[#This Row],[SUSTENTABILIDADE
https://portal.tjpr.jus.br/portletforms/frm.do?idFormulario=7430
0017859-16.2024.8.16.6000]]</f>
        <v>0</v>
      </c>
      <c r="N1159">
        <f>Tabela3[[#This Row],[CURSO PARA MAGISTRADOS]]</f>
        <v>0</v>
      </c>
      <c r="O1159">
        <f>Tabela3[[#This Row],[LIVRO DE REGISTRO]]</f>
        <v>0</v>
      </c>
      <c r="P1159">
        <f>Tabela3[[#This Row],[DATA DO ULTIMO REGISTRO]]</f>
        <v>45686</v>
      </c>
      <c r="Q1159">
        <f>Tabela3[[#This Row],[REG DE INSTRUTORES2]]</f>
        <v>0</v>
      </c>
      <c r="R1159">
        <f>Tabela3[[#This Row],[REGISTRO DE INSTRUTORES NO SEI]]</f>
        <v>0</v>
      </c>
      <c r="S1159">
        <f>Tabela3[[#This Row],[2021]]</f>
        <v>0</v>
      </c>
      <c r="T1159">
        <f>Tabela3[[#This Row],[2022]]</f>
        <v>0</v>
      </c>
      <c r="U1159">
        <f>Tabela3[[#This Row],[2023]]</f>
        <v>0</v>
      </c>
      <c r="V1159">
        <f>Tabela3[[#This Row],[REGISTRO NO SEI/2024]]</f>
        <v>0</v>
      </c>
      <c r="W1159">
        <f>Tabela3[[#This Row],[2024]]</f>
        <v>0</v>
      </c>
      <c r="X1159">
        <f>Tabela3[[#This Row],[REGISTRO NO SEI/2025]]</f>
        <v>0</v>
      </c>
      <c r="Y1159">
        <f>Tabela3[[#This Row],[TOTAL CERTIFICADOS EMITIDOS/2025]]</f>
        <v>16</v>
      </c>
      <c r="Z1159">
        <f>Tabela3[[#This Row],[1º trim/2025]]</f>
        <v>16</v>
      </c>
      <c r="AA1159">
        <f>Tabela3[[#This Row],[2º trim/2025]]</f>
        <v>0</v>
      </c>
      <c r="AB1159">
        <f>Tabela3[[#This Row],[3º trim/2025]]</f>
        <v>0</v>
      </c>
      <c r="AC1159">
        <f>Tabela3[[#This Row],[4º trim/2025]]</f>
        <v>0</v>
      </c>
    </row>
    <row r="1160" spans="1:29" ht="30" x14ac:dyDescent="0.25">
      <c r="A1160" s="293">
        <f>Tabela3[[#This Row],[MODALIDADE]]</f>
        <v>0</v>
      </c>
      <c r="B1160" s="293">
        <f>Tabela3[[#This Row],[ID DA PLANILHA]]</f>
        <v>1160</v>
      </c>
      <c r="C1160" s="293">
        <f>Tabela3[[#This Row],[ANO]]</f>
        <v>2024</v>
      </c>
      <c r="D1160" s="293" t="str">
        <f>Tabela3[[#This Row],[SEI]]</f>
        <v>0138496-93.2024.8.16.6000</v>
      </c>
      <c r="E1160" s="294" t="str">
        <f>Tabela3[[#This Row],[NOME DO Curso]]</f>
        <v>Semana do Lixo Zero 2024:Justiça Ambiental Contemporânea: um olhar sobre os resíduos</v>
      </c>
      <c r="F1160" s="294">
        <f>Tabela3[[#This Row],[NENHUMA CLASSIFICAÇÃO COPILOT]]</f>
        <v>0</v>
      </c>
      <c r="G1160">
        <f>Tabela3[[#This Row],[Capacitação em Direitos Humanos, Gênero, Raça e Etnia; e em Depoimento Especial" - 0148945-13.2024.8.16.6000]]</f>
        <v>0</v>
      </c>
      <c r="H1160">
        <f>Tabela3[[#This Row],[Justiça Restaurativa - 0148919-15.2024.8.16.6000]]</f>
        <v>0</v>
      </c>
      <c r="I1160">
        <f>Tabela3[[#This Row],[Capacitação de Facilitadores 0148959-94.2024.8.16.6000]]</f>
        <v>0</v>
      </c>
      <c r="J1160">
        <f>Tabela3[[#This Row],[Acessibilidade e Inclusão - 0148938-21.2024.8.16.6000]]</f>
        <v>0</v>
      </c>
      <c r="K1160">
        <f>Tabela3[[#This Row],[Política de Prevenção e Enfrentamento do Assédio Moral, do Assédio Sexual e da Discriminação.0148908-83.2024.8.16.6000]]</f>
        <v>0</v>
      </c>
      <c r="L1160">
        <f>Tabela3[[#This Row],[SOCIOAMBIENTAL]]</f>
        <v>0</v>
      </c>
      <c r="M1160" t="str">
        <f>Tabela3[[#This Row],[SUSTENTABILIDADE
https://portal.tjpr.jus.br/portletforms/frm.do?idFormulario=7430
0017859-16.2024.8.16.6000]]</f>
        <v>sustentabilidade</v>
      </c>
      <c r="N1160">
        <f>Tabela3[[#This Row],[CURSO PARA MAGISTRADOS]]</f>
        <v>0</v>
      </c>
      <c r="O1160">
        <f>Tabela3[[#This Row],[LIVRO DE REGISTRO]]</f>
        <v>0</v>
      </c>
      <c r="P1160">
        <f>Tabela3[[#This Row],[DATA DO ULTIMO REGISTRO]]</f>
        <v>45609</v>
      </c>
      <c r="Q1160">
        <f>Tabela3[[#This Row],[REG DE INSTRUTORES2]]</f>
        <v>0</v>
      </c>
      <c r="R1160">
        <f>Tabela3[[#This Row],[REGISTRO DE INSTRUTORES NO SEI]]</f>
        <v>0</v>
      </c>
      <c r="S1160">
        <f>Tabela3[[#This Row],[2021]]</f>
        <v>0</v>
      </c>
      <c r="T1160">
        <f>Tabela3[[#This Row],[2022]]</f>
        <v>0</v>
      </c>
      <c r="U1160">
        <f>Tabela3[[#This Row],[2023]]</f>
        <v>0</v>
      </c>
      <c r="V1160">
        <f>Tabela3[[#This Row],[REGISTRO NO SEI/2024]]</f>
        <v>0</v>
      </c>
      <c r="W1160">
        <f>Tabela3[[#This Row],[2024]]</f>
        <v>15</v>
      </c>
      <c r="X1160">
        <f>Tabela3[[#This Row],[REGISTRO NO SEI/2025]]</f>
        <v>0</v>
      </c>
      <c r="Y1160">
        <f>Tabela3[[#This Row],[TOTAL CERTIFICADOS EMITIDOS/2025]]</f>
        <v>0</v>
      </c>
      <c r="Z1160">
        <f>Tabela3[[#This Row],[1º trim/2025]]</f>
        <v>0</v>
      </c>
      <c r="AA1160">
        <f>Tabela3[[#This Row],[2º trim/2025]]</f>
        <v>0</v>
      </c>
      <c r="AB1160">
        <f>Tabela3[[#This Row],[3º trim/2025]]</f>
        <v>0</v>
      </c>
      <c r="AC1160">
        <f>Tabela3[[#This Row],[4º trim/2025]]</f>
        <v>0</v>
      </c>
    </row>
    <row r="1161" spans="1:29" ht="30" x14ac:dyDescent="0.25">
      <c r="A1161" s="293">
        <f>Tabela3[[#This Row],[MODALIDADE]]</f>
        <v>0</v>
      </c>
      <c r="B1161" s="293">
        <f>Tabela3[[#This Row],[ID DA PLANILHA]]</f>
        <v>1161</v>
      </c>
      <c r="C1161" s="293">
        <f>Tabela3[[#This Row],[ANO]]</f>
        <v>2024</v>
      </c>
      <c r="D1161" s="293" t="str">
        <f>Tabela3[[#This Row],[SEI]]</f>
        <v>0138496-93.2024.8.16.6000</v>
      </c>
      <c r="E1161" s="294" t="str">
        <f>Tabela3[[#This Row],[NOME DO Curso]]</f>
        <v>Semana do Lixo Zero 2024:Workshop Cozinha Sustentável: Aproveitamento Integral dos Alimentos</v>
      </c>
      <c r="F1161" s="294">
        <f>Tabela3[[#This Row],[NENHUMA CLASSIFICAÇÃO COPILOT]]</f>
        <v>0</v>
      </c>
      <c r="G1161">
        <f>Tabela3[[#This Row],[Capacitação em Direitos Humanos, Gênero, Raça e Etnia; e em Depoimento Especial" - 0148945-13.2024.8.16.6000]]</f>
        <v>0</v>
      </c>
      <c r="H1161">
        <f>Tabela3[[#This Row],[Justiça Restaurativa - 0148919-15.2024.8.16.6000]]</f>
        <v>0</v>
      </c>
      <c r="I1161">
        <f>Tabela3[[#This Row],[Capacitação de Facilitadores 0148959-94.2024.8.16.6000]]</f>
        <v>0</v>
      </c>
      <c r="J1161">
        <f>Tabela3[[#This Row],[Acessibilidade e Inclusão - 0148938-21.2024.8.16.6000]]</f>
        <v>0</v>
      </c>
      <c r="K1161">
        <f>Tabela3[[#This Row],[Política de Prevenção e Enfrentamento do Assédio Moral, do Assédio Sexual e da Discriminação.0148908-83.2024.8.16.6000]]</f>
        <v>0</v>
      </c>
      <c r="L1161">
        <f>Tabela3[[#This Row],[SOCIOAMBIENTAL]]</f>
        <v>0</v>
      </c>
      <c r="M1161" t="str">
        <f>Tabela3[[#This Row],[SUSTENTABILIDADE
https://portal.tjpr.jus.br/portletforms/frm.do?idFormulario=7430
0017859-16.2024.8.16.6000]]</f>
        <v>sustentabilidade</v>
      </c>
      <c r="N1161">
        <f>Tabela3[[#This Row],[CURSO PARA MAGISTRADOS]]</f>
        <v>0</v>
      </c>
      <c r="O1161">
        <f>Tabela3[[#This Row],[LIVRO DE REGISTRO]]</f>
        <v>0</v>
      </c>
      <c r="P1161">
        <f>Tabela3[[#This Row],[DATA DO ULTIMO REGISTRO]]</f>
        <v>45609</v>
      </c>
      <c r="Q1161">
        <f>Tabela3[[#This Row],[REG DE INSTRUTORES2]]</f>
        <v>0</v>
      </c>
      <c r="R1161">
        <f>Tabela3[[#This Row],[REGISTRO DE INSTRUTORES NO SEI]]</f>
        <v>0</v>
      </c>
      <c r="S1161">
        <f>Tabela3[[#This Row],[2021]]</f>
        <v>0</v>
      </c>
      <c r="T1161">
        <f>Tabela3[[#This Row],[2022]]</f>
        <v>0</v>
      </c>
      <c r="U1161">
        <f>Tabela3[[#This Row],[2023]]</f>
        <v>0</v>
      </c>
      <c r="V1161">
        <f>Tabela3[[#This Row],[REGISTRO NO SEI/2024]]</f>
        <v>0</v>
      </c>
      <c r="W1161">
        <f>Tabela3[[#This Row],[2024]]</f>
        <v>15</v>
      </c>
      <c r="X1161">
        <f>Tabela3[[#This Row],[REGISTRO NO SEI/2025]]</f>
        <v>0</v>
      </c>
      <c r="Y1161">
        <f>Tabela3[[#This Row],[TOTAL CERTIFICADOS EMITIDOS/2025]]</f>
        <v>0</v>
      </c>
      <c r="Z1161">
        <f>Tabela3[[#This Row],[1º trim/2025]]</f>
        <v>0</v>
      </c>
      <c r="AA1161">
        <f>Tabela3[[#This Row],[2º trim/2025]]</f>
        <v>0</v>
      </c>
      <c r="AB1161">
        <f>Tabela3[[#This Row],[3º trim/2025]]</f>
        <v>0</v>
      </c>
      <c r="AC1161">
        <f>Tabela3[[#This Row],[4º trim/2025]]</f>
        <v>0</v>
      </c>
    </row>
    <row r="1162" spans="1:29" x14ac:dyDescent="0.25">
      <c r="A1162" s="293">
        <f>Tabela3[[#This Row],[MODALIDADE]]</f>
        <v>0</v>
      </c>
      <c r="B1162" s="293">
        <f>Tabela3[[#This Row],[ID DA PLANILHA]]</f>
        <v>1162</v>
      </c>
      <c r="C1162" s="293">
        <f>Tabela3[[#This Row],[ANO]]</f>
        <v>2024</v>
      </c>
      <c r="D1162" s="293" t="str">
        <f>Tabela3[[#This Row],[SEI]]</f>
        <v>0140840-47.2024.8.16.6000</v>
      </c>
      <c r="E1162" s="294" t="str">
        <f>Tabela3[[#This Row],[NOME DO Curso]]</f>
        <v>WORKSHOPS DE INTELIGÊNCIA ARTIFICIAL</v>
      </c>
      <c r="F1162" s="294">
        <f>Tabela3[[#This Row],[NENHUMA CLASSIFICAÇÃO COPILOT]]</f>
        <v>0</v>
      </c>
      <c r="G1162">
        <f>Tabela3[[#This Row],[Capacitação em Direitos Humanos, Gênero, Raça e Etnia; e em Depoimento Especial" - 0148945-13.2024.8.16.6000]]</f>
        <v>0</v>
      </c>
      <c r="H1162">
        <f>Tabela3[[#This Row],[Justiça Restaurativa - 0148919-15.2024.8.16.6000]]</f>
        <v>0</v>
      </c>
      <c r="I1162">
        <f>Tabela3[[#This Row],[Capacitação de Facilitadores 0148959-94.2024.8.16.6000]]</f>
        <v>0</v>
      </c>
      <c r="J1162">
        <f>Tabela3[[#This Row],[Acessibilidade e Inclusão - 0148938-21.2024.8.16.6000]]</f>
        <v>0</v>
      </c>
      <c r="K1162">
        <f>Tabela3[[#This Row],[Política de Prevenção e Enfrentamento do Assédio Moral, do Assédio Sexual e da Discriminação.0148908-83.2024.8.16.6000]]</f>
        <v>0</v>
      </c>
      <c r="L1162">
        <f>Tabela3[[#This Row],[SOCIOAMBIENTAL]]</f>
        <v>0</v>
      </c>
      <c r="M1162">
        <f>Tabela3[[#This Row],[SUSTENTABILIDADE
https://portal.tjpr.jus.br/portletforms/frm.do?idFormulario=7430
0017859-16.2024.8.16.6000]]</f>
        <v>0</v>
      </c>
      <c r="N1162">
        <f>Tabela3[[#This Row],[CURSO PARA MAGISTRADOS]]</f>
        <v>0</v>
      </c>
      <c r="O1162">
        <f>Tabela3[[#This Row],[LIVRO DE REGISTRO]]</f>
        <v>0</v>
      </c>
      <c r="P1162">
        <f>Tabela3[[#This Row],[DATA DO ULTIMO REGISTRO]]</f>
        <v>45602</v>
      </c>
      <c r="Q1162" t="str">
        <f>Tabela3[[#This Row],[REG DE INSTRUTORES2]]</f>
        <v>854-857/2024</v>
      </c>
      <c r="R1162">
        <f>Tabela3[[#This Row],[REGISTRO DE INSTRUTORES NO SEI]]</f>
        <v>0</v>
      </c>
      <c r="S1162">
        <f>Tabela3[[#This Row],[2021]]</f>
        <v>0</v>
      </c>
      <c r="T1162">
        <f>Tabela3[[#This Row],[2022]]</f>
        <v>0</v>
      </c>
      <c r="U1162">
        <f>Tabela3[[#This Row],[2023]]</f>
        <v>0</v>
      </c>
      <c r="V1162">
        <f>Tabela3[[#This Row],[REGISTRO NO SEI/2024]]</f>
        <v>0</v>
      </c>
      <c r="W1162">
        <f>Tabela3[[#This Row],[2024]]</f>
        <v>0</v>
      </c>
      <c r="X1162">
        <f>Tabela3[[#This Row],[REGISTRO NO SEI/2025]]</f>
        <v>0</v>
      </c>
      <c r="Y1162">
        <f>Tabela3[[#This Row],[TOTAL CERTIFICADOS EMITIDOS/2025]]</f>
        <v>0</v>
      </c>
      <c r="Z1162">
        <f>Tabela3[[#This Row],[1º trim/2025]]</f>
        <v>0</v>
      </c>
      <c r="AA1162">
        <f>Tabela3[[#This Row],[2º trim/2025]]</f>
        <v>0</v>
      </c>
      <c r="AB1162">
        <f>Tabela3[[#This Row],[3º trim/2025]]</f>
        <v>0</v>
      </c>
      <c r="AC1162">
        <f>Tabela3[[#This Row],[4º trim/2025]]</f>
        <v>0</v>
      </c>
    </row>
    <row r="1163" spans="1:29" x14ac:dyDescent="0.25">
      <c r="A1163" s="293">
        <f>Tabela3[[#This Row],[MODALIDADE]]</f>
        <v>0</v>
      </c>
      <c r="B1163" s="293">
        <f>Tabela3[[#This Row],[ID DA PLANILHA]]</f>
        <v>1163</v>
      </c>
      <c r="C1163" s="293">
        <f>Tabela3[[#This Row],[ANO]]</f>
        <v>2024</v>
      </c>
      <c r="D1163" s="293" t="str">
        <f>Tabela3[[#This Row],[SEI]]</f>
        <v>0141447-60.2024.8.16.6000</v>
      </c>
      <c r="E1163" s="294" t="str">
        <f>Tabela3[[#This Row],[NOME DO Curso]]</f>
        <v>III Jornada CEVID Orienta: Judicialização da Demanda</v>
      </c>
      <c r="F1163" s="294">
        <f>Tabela3[[#This Row],[NENHUMA CLASSIFICAÇÃO COPILOT]]</f>
        <v>0</v>
      </c>
      <c r="G1163" t="str">
        <f>Tabela3[[#This Row],[Capacitação em Direitos Humanos, Gênero, Raça e Etnia; e em Depoimento Especial" - 0148945-13.2024.8.16.6000]]</f>
        <v>sim</v>
      </c>
      <c r="H1163">
        <f>Tabela3[[#This Row],[Justiça Restaurativa - 0148919-15.2024.8.16.6000]]</f>
        <v>0</v>
      </c>
      <c r="I1163">
        <f>Tabela3[[#This Row],[Capacitação de Facilitadores 0148959-94.2024.8.16.6000]]</f>
        <v>0</v>
      </c>
      <c r="J1163">
        <f>Tabela3[[#This Row],[Acessibilidade e Inclusão - 0148938-21.2024.8.16.6000]]</f>
        <v>0</v>
      </c>
      <c r="K1163">
        <f>Tabela3[[#This Row],[Política de Prevenção e Enfrentamento do Assédio Moral, do Assédio Sexual e da Discriminação.0148908-83.2024.8.16.6000]]</f>
        <v>0</v>
      </c>
      <c r="L1163">
        <f>Tabela3[[#This Row],[SOCIOAMBIENTAL]]</f>
        <v>0</v>
      </c>
      <c r="M1163">
        <f>Tabela3[[#This Row],[SUSTENTABILIDADE
https://portal.tjpr.jus.br/portletforms/frm.do?idFormulario=7430
0017859-16.2024.8.16.6000]]</f>
        <v>0</v>
      </c>
      <c r="N1163">
        <f>Tabela3[[#This Row],[CURSO PARA MAGISTRADOS]]</f>
        <v>0</v>
      </c>
      <c r="O1163">
        <f>Tabela3[[#This Row],[LIVRO DE REGISTRO]]</f>
        <v>0</v>
      </c>
      <c r="P1163">
        <f>Tabela3[[#This Row],[DATA DO ULTIMO REGISTRO]]</f>
        <v>45639</v>
      </c>
      <c r="Q1163">
        <f>Tabela3[[#This Row],[REG DE INSTRUTORES2]]</f>
        <v>0</v>
      </c>
      <c r="R1163">
        <f>Tabela3[[#This Row],[REGISTRO DE INSTRUTORES NO SEI]]</f>
        <v>0</v>
      </c>
      <c r="S1163">
        <f>Tabela3[[#This Row],[2021]]</f>
        <v>0</v>
      </c>
      <c r="T1163">
        <f>Tabela3[[#This Row],[2022]]</f>
        <v>0</v>
      </c>
      <c r="U1163">
        <f>Tabela3[[#This Row],[2023]]</f>
        <v>0</v>
      </c>
      <c r="V1163">
        <f>Tabela3[[#This Row],[REGISTRO NO SEI/2024]]</f>
        <v>0</v>
      </c>
      <c r="W1163">
        <f>Tabela3[[#This Row],[2024]]</f>
        <v>0</v>
      </c>
      <c r="X1163">
        <f>Tabela3[[#This Row],[REGISTRO NO SEI/2025]]</f>
        <v>16</v>
      </c>
      <c r="Y1163">
        <f>Tabela3[[#This Row],[TOTAL CERTIFICADOS EMITIDOS/2025]]</f>
        <v>0</v>
      </c>
      <c r="Z1163">
        <f>Tabela3[[#This Row],[1º trim/2025]]</f>
        <v>0</v>
      </c>
      <c r="AA1163">
        <f>Tabela3[[#This Row],[2º trim/2025]]</f>
        <v>0</v>
      </c>
      <c r="AB1163">
        <f>Tabela3[[#This Row],[3º trim/2025]]</f>
        <v>0</v>
      </c>
      <c r="AC1163">
        <f>Tabela3[[#This Row],[4º trim/2025]]</f>
        <v>0</v>
      </c>
    </row>
    <row r="1164" spans="1:29" ht="45" x14ac:dyDescent="0.25">
      <c r="A1164" s="293">
        <f>Tabela3[[#This Row],[MODALIDADE]]</f>
        <v>0</v>
      </c>
      <c r="B1164" s="293">
        <f>Tabela3[[#This Row],[ID DA PLANILHA]]</f>
        <v>1164</v>
      </c>
      <c r="C1164" s="293">
        <f>Tabela3[[#This Row],[ANO]]</f>
        <v>2024</v>
      </c>
      <c r="D1164" s="293" t="str">
        <f>Tabela3[[#This Row],[SEI]]</f>
        <v>0141450-15.2024.8.16.6000</v>
      </c>
      <c r="E1164" s="294" t="str">
        <f>Tabela3[[#This Row],[NOME DO Curso]]</f>
        <v>II ENCONTRO DE INSTITUIÇÕES FACILITADORAS DE GRUPOS REFLEXIVOS E RESPONSABILIZANTES PARA AUTORES DE VIOLÊNCIA DOMÉSTICA E FAMILIAR DA CIDADE DE CURITIBA</v>
      </c>
      <c r="F1164" s="294">
        <f>Tabela3[[#This Row],[NENHUMA CLASSIFICAÇÃO COPILOT]]</f>
        <v>0</v>
      </c>
      <c r="G1164">
        <f>Tabela3[[#This Row],[Capacitação em Direitos Humanos, Gênero, Raça e Etnia; e em Depoimento Especial" - 0148945-13.2024.8.16.6000]]</f>
        <v>0</v>
      </c>
      <c r="H1164">
        <f>Tabela3[[#This Row],[Justiça Restaurativa - 0148919-15.2024.8.16.6000]]</f>
        <v>0</v>
      </c>
      <c r="I1164">
        <f>Tabela3[[#This Row],[Capacitação de Facilitadores 0148959-94.2024.8.16.6000]]</f>
        <v>0</v>
      </c>
      <c r="J1164">
        <f>Tabela3[[#This Row],[Acessibilidade e Inclusão - 0148938-21.2024.8.16.6000]]</f>
        <v>0</v>
      </c>
      <c r="K1164">
        <f>Tabela3[[#This Row],[Política de Prevenção e Enfrentamento do Assédio Moral, do Assédio Sexual e da Discriminação.0148908-83.2024.8.16.6000]]</f>
        <v>0</v>
      </c>
      <c r="L1164">
        <f>Tabela3[[#This Row],[SOCIOAMBIENTAL]]</f>
        <v>0</v>
      </c>
      <c r="M1164">
        <f>Tabela3[[#This Row],[SUSTENTABILIDADE
https://portal.tjpr.jus.br/portletforms/frm.do?idFormulario=7430
0017859-16.2024.8.16.6000]]</f>
        <v>0</v>
      </c>
      <c r="N1164">
        <f>Tabela3[[#This Row],[CURSO PARA MAGISTRADOS]]</f>
        <v>0</v>
      </c>
      <c r="O1164">
        <f>Tabela3[[#This Row],[LIVRO DE REGISTRO]]</f>
        <v>0</v>
      </c>
      <c r="P1164">
        <f>Tabela3[[#This Row],[DATA DO ULTIMO REGISTRO]]</f>
        <v>45657</v>
      </c>
      <c r="Q1164">
        <f>Tabela3[[#This Row],[REG DE INSTRUTORES2]]</f>
        <v>0</v>
      </c>
      <c r="R1164">
        <f>Tabela3[[#This Row],[REGISTRO DE INSTRUTORES NO SEI]]</f>
        <v>0</v>
      </c>
      <c r="S1164">
        <f>Tabela3[[#This Row],[2021]]</f>
        <v>0</v>
      </c>
      <c r="T1164">
        <f>Tabela3[[#This Row],[2022]]</f>
        <v>0</v>
      </c>
      <c r="U1164">
        <f>Tabela3[[#This Row],[2023]]</f>
        <v>0</v>
      </c>
      <c r="V1164">
        <f>Tabela3[[#This Row],[REGISTRO NO SEI/2024]]</f>
        <v>0</v>
      </c>
      <c r="W1164">
        <f>Tabela3[[#This Row],[2024]]</f>
        <v>0</v>
      </c>
      <c r="X1164">
        <f>Tabela3[[#This Row],[REGISTRO NO SEI/2025]]</f>
        <v>10</v>
      </c>
      <c r="Y1164">
        <f>Tabela3[[#This Row],[TOTAL CERTIFICADOS EMITIDOS/2025]]</f>
        <v>0</v>
      </c>
      <c r="Z1164">
        <f>Tabela3[[#This Row],[1º trim/2025]]</f>
        <v>0</v>
      </c>
      <c r="AA1164">
        <f>Tabela3[[#This Row],[2º trim/2025]]</f>
        <v>0</v>
      </c>
      <c r="AB1164">
        <f>Tabela3[[#This Row],[3º trim/2025]]</f>
        <v>0</v>
      </c>
      <c r="AC1164">
        <f>Tabela3[[#This Row],[4º trim/2025]]</f>
        <v>0</v>
      </c>
    </row>
    <row r="1165" spans="1:29" ht="30" x14ac:dyDescent="0.25">
      <c r="A1165" s="293" t="str">
        <f>Tabela3[[#This Row],[MODALIDADE]]</f>
        <v>evento externo</v>
      </c>
      <c r="B1165" s="293">
        <f>Tabela3[[#This Row],[ID DA PLANILHA]]</f>
        <v>1165</v>
      </c>
      <c r="C1165" s="293">
        <f>Tabela3[[#This Row],[ANO]]</f>
        <v>2024</v>
      </c>
      <c r="D1165" s="293" t="str">
        <f>Tabela3[[#This Row],[SEI]]</f>
        <v>0143244-71.2024.8.16.6000</v>
      </c>
      <c r="E1165" s="294" t="str">
        <f>Tabela3[[#This Row],[NOME DO Curso]]</f>
        <v>Congresso Nacional: Temas Atuais da Investigação Policial e do Processo Penal</v>
      </c>
      <c r="F1165" s="294">
        <f>Tabela3[[#This Row],[NENHUMA CLASSIFICAÇÃO COPILOT]]</f>
        <v>0</v>
      </c>
      <c r="G1165">
        <f>Tabela3[[#This Row],[Capacitação em Direitos Humanos, Gênero, Raça e Etnia; e em Depoimento Especial" - 0148945-13.2024.8.16.6000]]</f>
        <v>0</v>
      </c>
      <c r="H1165">
        <f>Tabela3[[#This Row],[Justiça Restaurativa - 0148919-15.2024.8.16.6000]]</f>
        <v>0</v>
      </c>
      <c r="I1165">
        <f>Tabela3[[#This Row],[Capacitação de Facilitadores 0148959-94.2024.8.16.6000]]</f>
        <v>0</v>
      </c>
      <c r="J1165">
        <f>Tabela3[[#This Row],[Acessibilidade e Inclusão - 0148938-21.2024.8.16.6000]]</f>
        <v>0</v>
      </c>
      <c r="K1165">
        <f>Tabela3[[#This Row],[Política de Prevenção e Enfrentamento do Assédio Moral, do Assédio Sexual e da Discriminação.0148908-83.2024.8.16.6000]]</f>
        <v>0</v>
      </c>
      <c r="L1165">
        <f>Tabela3[[#This Row],[SOCIOAMBIENTAL]]</f>
        <v>0</v>
      </c>
      <c r="M1165">
        <f>Tabela3[[#This Row],[SUSTENTABILIDADE
https://portal.tjpr.jus.br/portletforms/frm.do?idFormulario=7430
0017859-16.2024.8.16.6000]]</f>
        <v>0</v>
      </c>
      <c r="N1165">
        <f>Tabela3[[#This Row],[CURSO PARA MAGISTRADOS]]</f>
        <v>0</v>
      </c>
      <c r="O1165" t="str">
        <f>Tabela3[[#This Row],[LIVRO DE REGISTRO]]</f>
        <v>2 - IN COMPANY</v>
      </c>
      <c r="P1165">
        <f>Tabela3[[#This Row],[DATA DO ULTIMO REGISTRO]]</f>
        <v>45642</v>
      </c>
      <c r="Q1165">
        <f>Tabela3[[#This Row],[REG DE INSTRUTORES2]]</f>
        <v>0</v>
      </c>
      <c r="R1165">
        <f>Tabela3[[#This Row],[REGISTRO DE INSTRUTORES NO SEI]]</f>
        <v>0</v>
      </c>
      <c r="S1165">
        <f>Tabela3[[#This Row],[2021]]</f>
        <v>0</v>
      </c>
      <c r="T1165">
        <f>Tabela3[[#This Row],[2022]]</f>
        <v>0</v>
      </c>
      <c r="U1165">
        <f>Tabela3[[#This Row],[2023]]</f>
        <v>0</v>
      </c>
      <c r="V1165">
        <f>Tabela3[[#This Row],[REGISTRO NO SEI/2024]]</f>
        <v>0</v>
      </c>
      <c r="W1165">
        <f>Tabela3[[#This Row],[2024]]</f>
        <v>0</v>
      </c>
      <c r="X1165">
        <f>Tabela3[[#This Row],[REGISTRO NO SEI/2025]]</f>
        <v>2</v>
      </c>
      <c r="Y1165">
        <f>Tabela3[[#This Row],[TOTAL CERTIFICADOS EMITIDOS/2025]]</f>
        <v>0</v>
      </c>
      <c r="Z1165">
        <f>Tabela3[[#This Row],[1º trim/2025]]</f>
        <v>0</v>
      </c>
      <c r="AA1165">
        <f>Tabela3[[#This Row],[2º trim/2025]]</f>
        <v>0</v>
      </c>
      <c r="AB1165">
        <f>Tabela3[[#This Row],[3º trim/2025]]</f>
        <v>0</v>
      </c>
      <c r="AC1165">
        <f>Tabela3[[#This Row],[4º trim/2025]]</f>
        <v>0</v>
      </c>
    </row>
    <row r="1166" spans="1:29" x14ac:dyDescent="0.25">
      <c r="A1166" s="293">
        <f>Tabela3[[#This Row],[MODALIDADE]]</f>
        <v>0</v>
      </c>
      <c r="B1166" s="293">
        <f>Tabela3[[#This Row],[ID DA PLANILHA]]</f>
        <v>1166</v>
      </c>
      <c r="C1166" s="293">
        <f>Tabela3[[#This Row],[ANO]]</f>
        <v>2024</v>
      </c>
      <c r="D1166" s="293" t="str">
        <f>Tabela3[[#This Row],[SEI]]</f>
        <v>0144692-79.2024.8.16.6000</v>
      </c>
      <c r="E1166" s="294" t="str">
        <f>Tabela3[[#This Row],[NOME DO Curso]]</f>
        <v>Webinares de Processos ITIL no contexto da SETI</v>
      </c>
      <c r="F1166" s="294">
        <f>Tabela3[[#This Row],[NENHUMA CLASSIFICAÇÃO COPILOT]]</f>
        <v>0</v>
      </c>
      <c r="G1166">
        <f>Tabela3[[#This Row],[Capacitação em Direitos Humanos, Gênero, Raça e Etnia; e em Depoimento Especial" - 0148945-13.2024.8.16.6000]]</f>
        <v>0</v>
      </c>
      <c r="H1166">
        <f>Tabela3[[#This Row],[Justiça Restaurativa - 0148919-15.2024.8.16.6000]]</f>
        <v>0</v>
      </c>
      <c r="I1166">
        <f>Tabela3[[#This Row],[Capacitação de Facilitadores 0148959-94.2024.8.16.6000]]</f>
        <v>0</v>
      </c>
      <c r="J1166">
        <f>Tabela3[[#This Row],[Acessibilidade e Inclusão - 0148938-21.2024.8.16.6000]]</f>
        <v>0</v>
      </c>
      <c r="K1166">
        <f>Tabela3[[#This Row],[Política de Prevenção e Enfrentamento do Assédio Moral, do Assédio Sexual e da Discriminação.0148908-83.2024.8.16.6000]]</f>
        <v>0</v>
      </c>
      <c r="L1166">
        <f>Tabela3[[#This Row],[SOCIOAMBIENTAL]]</f>
        <v>0</v>
      </c>
      <c r="M1166">
        <f>Tabela3[[#This Row],[SUSTENTABILIDADE
https://portal.tjpr.jus.br/portletforms/frm.do?idFormulario=7430
0017859-16.2024.8.16.6000]]</f>
        <v>0</v>
      </c>
      <c r="N1166">
        <f>Tabela3[[#This Row],[CURSO PARA MAGISTRADOS]]</f>
        <v>0</v>
      </c>
      <c r="O1166">
        <f>Tabela3[[#This Row],[LIVRO DE REGISTRO]]</f>
        <v>0</v>
      </c>
      <c r="P1166">
        <f>Tabela3[[#This Row],[DATA DO ULTIMO REGISTRO]]</f>
        <v>45706</v>
      </c>
      <c r="Q1166">
        <f>Tabela3[[#This Row],[REG DE INSTRUTORES2]]</f>
        <v>0</v>
      </c>
      <c r="R1166">
        <f>Tabela3[[#This Row],[REGISTRO DE INSTRUTORES NO SEI]]</f>
        <v>0</v>
      </c>
      <c r="S1166">
        <f>Tabela3[[#This Row],[2021]]</f>
        <v>0</v>
      </c>
      <c r="T1166">
        <f>Tabela3[[#This Row],[2022]]</f>
        <v>0</v>
      </c>
      <c r="U1166">
        <f>Tabela3[[#This Row],[2023]]</f>
        <v>0</v>
      </c>
      <c r="V1166">
        <f>Tabela3[[#This Row],[REGISTRO NO SEI/2024]]</f>
        <v>0</v>
      </c>
      <c r="W1166">
        <f>Tabela3[[#This Row],[2024]]</f>
        <v>0</v>
      </c>
      <c r="X1166">
        <f>Tabela3[[#This Row],[REGISTRO NO SEI/2025]]</f>
        <v>0</v>
      </c>
      <c r="Y1166">
        <f>Tabela3[[#This Row],[TOTAL CERTIFICADOS EMITIDOS/2025]]</f>
        <v>79</v>
      </c>
      <c r="Z1166">
        <f>Tabela3[[#This Row],[1º trim/2025]]</f>
        <v>79</v>
      </c>
      <c r="AA1166">
        <f>Tabela3[[#This Row],[2º trim/2025]]</f>
        <v>0</v>
      </c>
      <c r="AB1166">
        <f>Tabela3[[#This Row],[3º trim/2025]]</f>
        <v>0</v>
      </c>
      <c r="AC1166">
        <f>Tabela3[[#This Row],[4º trim/2025]]</f>
        <v>0</v>
      </c>
    </row>
    <row r="1167" spans="1:29" ht="30" x14ac:dyDescent="0.25">
      <c r="A1167" s="293">
        <f>Tabela3[[#This Row],[MODALIDADE]]</f>
        <v>0</v>
      </c>
      <c r="B1167" s="293">
        <f>Tabela3[[#This Row],[ID DA PLANILHA]]</f>
        <v>1167</v>
      </c>
      <c r="C1167" s="293">
        <f>Tabela3[[#This Row],[ANO]]</f>
        <v>2024</v>
      </c>
      <c r="D1167" s="293" t="str">
        <f>Tabela3[[#This Row],[SEI]]</f>
        <v>0145144-89.2024.8.16.6000</v>
      </c>
      <c r="E1167" s="294" t="str">
        <f>Tabela3[[#This Row],[NOME DO Curso]]</f>
        <v>Curso de Formação de Mediadores e Conciliadores Judiciais - EAD, com início em 30/10/2024 e término em 16/12/2024,</v>
      </c>
      <c r="F1167" s="294">
        <f>Tabela3[[#This Row],[NENHUMA CLASSIFICAÇÃO COPILOT]]</f>
        <v>0</v>
      </c>
      <c r="G1167">
        <f>Tabela3[[#This Row],[Capacitação em Direitos Humanos, Gênero, Raça e Etnia; e em Depoimento Especial" - 0148945-13.2024.8.16.6000]]</f>
        <v>0</v>
      </c>
      <c r="H1167">
        <f>Tabela3[[#This Row],[Justiça Restaurativa - 0148919-15.2024.8.16.6000]]</f>
        <v>0</v>
      </c>
      <c r="I1167">
        <f>Tabela3[[#This Row],[Capacitação de Facilitadores 0148959-94.2024.8.16.6000]]</f>
        <v>0</v>
      </c>
      <c r="J1167">
        <f>Tabela3[[#This Row],[Acessibilidade e Inclusão - 0148938-21.2024.8.16.6000]]</f>
        <v>0</v>
      </c>
      <c r="K1167">
        <f>Tabela3[[#This Row],[Política de Prevenção e Enfrentamento do Assédio Moral, do Assédio Sexual e da Discriminação.0148908-83.2024.8.16.6000]]</f>
        <v>0</v>
      </c>
      <c r="L1167">
        <f>Tabela3[[#This Row],[SOCIOAMBIENTAL]]</f>
        <v>0</v>
      </c>
      <c r="M1167">
        <f>Tabela3[[#This Row],[SUSTENTABILIDADE
https://portal.tjpr.jus.br/portletforms/frm.do?idFormulario=7430
0017859-16.2024.8.16.6000]]</f>
        <v>0</v>
      </c>
      <c r="N1167">
        <f>Tabela3[[#This Row],[CURSO PARA MAGISTRADOS]]</f>
        <v>0</v>
      </c>
      <c r="O1167" t="str">
        <f>Tabela3[[#This Row],[LIVRO DE REGISTRO]]</f>
        <v>3 - CONCILIAJUD</v>
      </c>
      <c r="P1167">
        <f>Tabela3[[#This Row],[DATA DO ULTIMO REGISTRO]]</f>
        <v>45692</v>
      </c>
      <c r="Q1167">
        <f>Tabela3[[#This Row],[REG DE INSTRUTORES2]]</f>
        <v>0</v>
      </c>
      <c r="R1167">
        <f>Tabela3[[#This Row],[REGISTRO DE INSTRUTORES NO SEI]]</f>
        <v>0</v>
      </c>
      <c r="S1167">
        <f>Tabela3[[#This Row],[2021]]</f>
        <v>0</v>
      </c>
      <c r="T1167">
        <f>Tabela3[[#This Row],[2022]]</f>
        <v>0</v>
      </c>
      <c r="U1167">
        <f>Tabela3[[#This Row],[2023]]</f>
        <v>0</v>
      </c>
      <c r="V1167">
        <f>Tabela3[[#This Row],[REGISTRO NO SEI/2024]]</f>
        <v>0</v>
      </c>
      <c r="W1167">
        <f>Tabela3[[#This Row],[2024]]</f>
        <v>0</v>
      </c>
      <c r="X1167">
        <f>Tabela3[[#This Row],[REGISTRO NO SEI/2025]]</f>
        <v>0</v>
      </c>
      <c r="Y1167">
        <f>Tabela3[[#This Row],[TOTAL CERTIFICADOS EMITIDOS/2025]]</f>
        <v>19</v>
      </c>
      <c r="Z1167">
        <f>Tabela3[[#This Row],[1º trim/2025]]</f>
        <v>19</v>
      </c>
      <c r="AA1167">
        <f>Tabela3[[#This Row],[2º trim/2025]]</f>
        <v>0</v>
      </c>
      <c r="AB1167">
        <f>Tabela3[[#This Row],[3º trim/2025]]</f>
        <v>0</v>
      </c>
      <c r="AC1167">
        <f>Tabela3[[#This Row],[4º trim/2025]]</f>
        <v>0</v>
      </c>
    </row>
    <row r="1168" spans="1:29" x14ac:dyDescent="0.25">
      <c r="A1168" s="293">
        <f>Tabela3[[#This Row],[MODALIDADE]]</f>
        <v>0</v>
      </c>
      <c r="B1168" s="293">
        <f>Tabela3[[#This Row],[ID DA PLANILHA]]</f>
        <v>1168</v>
      </c>
      <c r="C1168" s="293">
        <f>Tabela3[[#This Row],[ANO]]</f>
        <v>2024</v>
      </c>
      <c r="D1168" s="293" t="str">
        <f>Tabela3[[#This Row],[SEI]]</f>
        <v>0145157-88.2024.8.16.6000</v>
      </c>
      <c r="E1168" s="294" t="str">
        <f>Tabela3[[#This Row],[NOME DO Curso]]</f>
        <v>'Novembro Azul</v>
      </c>
      <c r="F1168" s="294">
        <f>Tabela3[[#This Row],[NENHUMA CLASSIFICAÇÃO COPILOT]]</f>
        <v>0</v>
      </c>
      <c r="G1168">
        <f>Tabela3[[#This Row],[Capacitação em Direitos Humanos, Gênero, Raça e Etnia; e em Depoimento Especial" - 0148945-13.2024.8.16.6000]]</f>
        <v>0</v>
      </c>
      <c r="H1168">
        <f>Tabela3[[#This Row],[Justiça Restaurativa - 0148919-15.2024.8.16.6000]]</f>
        <v>0</v>
      </c>
      <c r="I1168">
        <f>Tabela3[[#This Row],[Capacitação de Facilitadores 0148959-94.2024.8.16.6000]]</f>
        <v>0</v>
      </c>
      <c r="J1168">
        <f>Tabela3[[#This Row],[Acessibilidade e Inclusão - 0148938-21.2024.8.16.6000]]</f>
        <v>0</v>
      </c>
      <c r="K1168">
        <f>Tabela3[[#This Row],[Política de Prevenção e Enfrentamento do Assédio Moral, do Assédio Sexual e da Discriminação.0148908-83.2024.8.16.6000]]</f>
        <v>0</v>
      </c>
      <c r="L1168">
        <f>Tabela3[[#This Row],[SOCIOAMBIENTAL]]</f>
        <v>0</v>
      </c>
      <c r="M1168">
        <f>Tabela3[[#This Row],[SUSTENTABILIDADE
https://portal.tjpr.jus.br/portletforms/frm.do?idFormulario=7430
0017859-16.2024.8.16.6000]]</f>
        <v>0</v>
      </c>
      <c r="N1168">
        <f>Tabela3[[#This Row],[CURSO PARA MAGISTRADOS]]</f>
        <v>0</v>
      </c>
      <c r="O1168">
        <f>Tabela3[[#This Row],[LIVRO DE REGISTRO]]</f>
        <v>0</v>
      </c>
      <c r="P1168">
        <f>Tabela3[[#This Row],[DATA DO ULTIMO REGISTRO]]</f>
        <v>0</v>
      </c>
      <c r="Q1168">
        <f>Tabela3[[#This Row],[REG DE INSTRUTORES2]]</f>
        <v>0</v>
      </c>
      <c r="R1168">
        <f>Tabela3[[#This Row],[REGISTRO DE INSTRUTORES NO SEI]]</f>
        <v>0</v>
      </c>
      <c r="S1168">
        <f>Tabela3[[#This Row],[2021]]</f>
        <v>0</v>
      </c>
      <c r="T1168">
        <f>Tabela3[[#This Row],[2022]]</f>
        <v>0</v>
      </c>
      <c r="U1168">
        <f>Tabela3[[#This Row],[2023]]</f>
        <v>0</v>
      </c>
      <c r="V1168">
        <f>Tabela3[[#This Row],[REGISTRO NO SEI/2024]]</f>
        <v>0</v>
      </c>
      <c r="W1168">
        <f>Tabela3[[#This Row],[2024]]</f>
        <v>0</v>
      </c>
      <c r="X1168">
        <f>Tabela3[[#This Row],[REGISTRO NO SEI/2025]]</f>
        <v>0</v>
      </c>
      <c r="Y1168">
        <f>Tabela3[[#This Row],[TOTAL CERTIFICADOS EMITIDOS/2025]]</f>
        <v>0</v>
      </c>
      <c r="Z1168">
        <f>Tabela3[[#This Row],[1º trim/2025]]</f>
        <v>0</v>
      </c>
      <c r="AA1168">
        <f>Tabela3[[#This Row],[2º trim/2025]]</f>
        <v>0</v>
      </c>
      <c r="AB1168">
        <f>Tabela3[[#This Row],[3º trim/2025]]</f>
        <v>0</v>
      </c>
      <c r="AC1168">
        <f>Tabela3[[#This Row],[4º trim/2025]]</f>
        <v>0</v>
      </c>
    </row>
    <row r="1169" spans="1:29" ht="30" x14ac:dyDescent="0.25">
      <c r="A1169" s="293">
        <f>Tabela3[[#This Row],[MODALIDADE]]</f>
        <v>0</v>
      </c>
      <c r="B1169" s="293">
        <f>Tabela3[[#This Row],[ID DA PLANILHA]]</f>
        <v>1169</v>
      </c>
      <c r="C1169" s="293">
        <f>Tabela3[[#This Row],[ANO]]</f>
        <v>2024</v>
      </c>
      <c r="D1169" s="293" t="str">
        <f>Tabela3[[#This Row],[SEI]]</f>
        <v>0145211-54.2024.8.16.6000</v>
      </c>
      <c r="E1169" s="294" t="str">
        <f>Tabela3[[#This Row],[NOME DO Curso]]</f>
        <v>1º ENCONTRO DOS OUVIDORES DO CENTRO CÍVICO E ENTIDADES QUE ATUAM EM CONJUNTO COM O JUDICIÁRIO</v>
      </c>
      <c r="F1169" s="294">
        <f>Tabela3[[#This Row],[NENHUMA CLASSIFICAÇÃO COPILOT]]</f>
        <v>0</v>
      </c>
      <c r="G1169">
        <f>Tabela3[[#This Row],[Capacitação em Direitos Humanos, Gênero, Raça e Etnia; e em Depoimento Especial" - 0148945-13.2024.8.16.6000]]</f>
        <v>0</v>
      </c>
      <c r="H1169">
        <f>Tabela3[[#This Row],[Justiça Restaurativa - 0148919-15.2024.8.16.6000]]</f>
        <v>0</v>
      </c>
      <c r="I1169">
        <f>Tabela3[[#This Row],[Capacitação de Facilitadores 0148959-94.2024.8.16.6000]]</f>
        <v>0</v>
      </c>
      <c r="J1169">
        <f>Tabela3[[#This Row],[Acessibilidade e Inclusão - 0148938-21.2024.8.16.6000]]</f>
        <v>0</v>
      </c>
      <c r="K1169">
        <f>Tabela3[[#This Row],[Política de Prevenção e Enfrentamento do Assédio Moral, do Assédio Sexual e da Discriminação.0148908-83.2024.8.16.6000]]</f>
        <v>0</v>
      </c>
      <c r="L1169">
        <f>Tabela3[[#This Row],[SOCIOAMBIENTAL]]</f>
        <v>0</v>
      </c>
      <c r="M1169">
        <f>Tabela3[[#This Row],[SUSTENTABILIDADE
https://portal.tjpr.jus.br/portletforms/frm.do?idFormulario=7430
0017859-16.2024.8.16.6000]]</f>
        <v>0</v>
      </c>
      <c r="N1169">
        <f>Tabela3[[#This Row],[CURSO PARA MAGISTRADOS]]</f>
        <v>0</v>
      </c>
      <c r="O1169">
        <f>Tabela3[[#This Row],[LIVRO DE REGISTRO]]</f>
        <v>0</v>
      </c>
      <c r="P1169">
        <f>Tabela3[[#This Row],[DATA DO ULTIMO REGISTRO]]</f>
        <v>0</v>
      </c>
      <c r="Q1169">
        <f>Tabela3[[#This Row],[REG DE INSTRUTORES2]]</f>
        <v>0</v>
      </c>
      <c r="R1169">
        <f>Tabela3[[#This Row],[REGISTRO DE INSTRUTORES NO SEI]]</f>
        <v>0</v>
      </c>
      <c r="S1169">
        <f>Tabela3[[#This Row],[2021]]</f>
        <v>0</v>
      </c>
      <c r="T1169">
        <f>Tabela3[[#This Row],[2022]]</f>
        <v>0</v>
      </c>
      <c r="U1169">
        <f>Tabela3[[#This Row],[2023]]</f>
        <v>0</v>
      </c>
      <c r="V1169">
        <f>Tabela3[[#This Row],[REGISTRO NO SEI/2024]]</f>
        <v>0</v>
      </c>
      <c r="W1169">
        <f>Tabela3[[#This Row],[2024]]</f>
        <v>0</v>
      </c>
      <c r="X1169">
        <f>Tabela3[[#This Row],[REGISTRO NO SEI/2025]]</f>
        <v>0</v>
      </c>
      <c r="Y1169">
        <f>Tabela3[[#This Row],[TOTAL CERTIFICADOS EMITIDOS/2025]]</f>
        <v>0</v>
      </c>
      <c r="Z1169">
        <f>Tabela3[[#This Row],[1º trim/2025]]</f>
        <v>0</v>
      </c>
      <c r="AA1169">
        <f>Tabela3[[#This Row],[2º trim/2025]]</f>
        <v>0</v>
      </c>
      <c r="AB1169">
        <f>Tabela3[[#This Row],[3º trim/2025]]</f>
        <v>0</v>
      </c>
      <c r="AC1169">
        <f>Tabela3[[#This Row],[4º trim/2025]]</f>
        <v>0</v>
      </c>
    </row>
    <row r="1170" spans="1:29" x14ac:dyDescent="0.25">
      <c r="A1170" s="293">
        <f>Tabela3[[#This Row],[MODALIDADE]]</f>
        <v>0</v>
      </c>
      <c r="B1170" s="293">
        <f>Tabela3[[#This Row],[ID DA PLANILHA]]</f>
        <v>1170</v>
      </c>
      <c r="C1170" s="293">
        <f>Tabela3[[#This Row],[ANO]]</f>
        <v>2024</v>
      </c>
      <c r="D1170" s="293" t="str">
        <f>Tabela3[[#This Row],[SEI]]</f>
        <v>0145509-46.2024.8.16.6000</v>
      </c>
      <c r="E1170" s="294" t="str">
        <f>Tabela3[[#This Row],[NOME DO Curso]]</f>
        <v>Projeto Fórum Digital - modelo TJRO</v>
      </c>
      <c r="F1170" s="294">
        <f>Tabela3[[#This Row],[NENHUMA CLASSIFICAÇÃO COPILOT]]</f>
        <v>0</v>
      </c>
      <c r="G1170">
        <f>Tabela3[[#This Row],[Capacitação em Direitos Humanos, Gênero, Raça e Etnia; e em Depoimento Especial" - 0148945-13.2024.8.16.6000]]</f>
        <v>0</v>
      </c>
      <c r="H1170">
        <f>Tabela3[[#This Row],[Justiça Restaurativa - 0148919-15.2024.8.16.6000]]</f>
        <v>0</v>
      </c>
      <c r="I1170">
        <f>Tabela3[[#This Row],[Capacitação de Facilitadores 0148959-94.2024.8.16.6000]]</f>
        <v>0</v>
      </c>
      <c r="J1170">
        <f>Tabela3[[#This Row],[Acessibilidade e Inclusão - 0148938-21.2024.8.16.6000]]</f>
        <v>0</v>
      </c>
      <c r="K1170">
        <f>Tabela3[[#This Row],[Política de Prevenção e Enfrentamento do Assédio Moral, do Assédio Sexual e da Discriminação.0148908-83.2024.8.16.6000]]</f>
        <v>0</v>
      </c>
      <c r="L1170">
        <f>Tabela3[[#This Row],[SOCIOAMBIENTAL]]</f>
        <v>0</v>
      </c>
      <c r="M1170">
        <f>Tabela3[[#This Row],[SUSTENTABILIDADE
https://portal.tjpr.jus.br/portletforms/frm.do?idFormulario=7430
0017859-16.2024.8.16.6000]]</f>
        <v>0</v>
      </c>
      <c r="N1170">
        <f>Tabela3[[#This Row],[CURSO PARA MAGISTRADOS]]</f>
        <v>0</v>
      </c>
      <c r="O1170">
        <f>Tabela3[[#This Row],[LIVRO DE REGISTRO]]</f>
        <v>0</v>
      </c>
      <c r="P1170">
        <f>Tabela3[[#This Row],[DATA DO ULTIMO REGISTRO]]</f>
        <v>45602</v>
      </c>
      <c r="Q1170" t="str">
        <f>Tabela3[[#This Row],[REG DE INSTRUTORES2]]</f>
        <v>858/2024</v>
      </c>
      <c r="R1170">
        <f>Tabela3[[#This Row],[REGISTRO DE INSTRUTORES NO SEI]]</f>
        <v>0</v>
      </c>
      <c r="S1170">
        <f>Tabela3[[#This Row],[2021]]</f>
        <v>0</v>
      </c>
      <c r="T1170">
        <f>Tabela3[[#This Row],[2022]]</f>
        <v>0</v>
      </c>
      <c r="U1170">
        <f>Tabela3[[#This Row],[2023]]</f>
        <v>0</v>
      </c>
      <c r="V1170">
        <f>Tabela3[[#This Row],[REGISTRO NO SEI/2024]]</f>
        <v>0</v>
      </c>
      <c r="W1170">
        <f>Tabela3[[#This Row],[2024]]</f>
        <v>0</v>
      </c>
      <c r="X1170">
        <f>Tabela3[[#This Row],[REGISTRO NO SEI/2025]]</f>
        <v>0</v>
      </c>
      <c r="Y1170">
        <f>Tabela3[[#This Row],[TOTAL CERTIFICADOS EMITIDOS/2025]]</f>
        <v>0</v>
      </c>
      <c r="Z1170">
        <f>Tabela3[[#This Row],[1º trim/2025]]</f>
        <v>0</v>
      </c>
      <c r="AA1170">
        <f>Tabela3[[#This Row],[2º trim/2025]]</f>
        <v>0</v>
      </c>
      <c r="AB1170">
        <f>Tabela3[[#This Row],[3º trim/2025]]</f>
        <v>0</v>
      </c>
      <c r="AC1170">
        <f>Tabela3[[#This Row],[4º trim/2025]]</f>
        <v>0</v>
      </c>
    </row>
    <row r="1171" spans="1:29" x14ac:dyDescent="0.25">
      <c r="A1171" s="293">
        <f>Tabela3[[#This Row],[MODALIDADE]]</f>
        <v>0</v>
      </c>
      <c r="B1171" s="293">
        <f>Tabela3[[#This Row],[ID DA PLANILHA]]</f>
        <v>1171</v>
      </c>
      <c r="C1171" s="293">
        <f>Tabela3[[#This Row],[ANO]]</f>
        <v>2024</v>
      </c>
      <c r="D1171" s="293" t="str">
        <f>Tabela3[[#This Row],[SEI]]</f>
        <v>0145846-35.2024.8.16.6000</v>
      </c>
      <c r="E1171" s="294" t="str">
        <f>Tabela3[[#This Row],[NOME DO Curso]]</f>
        <v>Evento em Homenagem ao Dia da Consciência Negra - 2024</v>
      </c>
      <c r="F1171" s="294">
        <f>Tabela3[[#This Row],[NENHUMA CLASSIFICAÇÃO COPILOT]]</f>
        <v>0</v>
      </c>
      <c r="G1171" t="str">
        <f>Tabela3[[#This Row],[Capacitação em Direitos Humanos, Gênero, Raça e Etnia; e em Depoimento Especial" - 0148945-13.2024.8.16.6000]]</f>
        <v>sim</v>
      </c>
      <c r="H1171">
        <f>Tabela3[[#This Row],[Justiça Restaurativa - 0148919-15.2024.8.16.6000]]</f>
        <v>0</v>
      </c>
      <c r="I1171">
        <f>Tabela3[[#This Row],[Capacitação de Facilitadores 0148959-94.2024.8.16.6000]]</f>
        <v>0</v>
      </c>
      <c r="J1171" t="str">
        <f>Tabela3[[#This Row],[Acessibilidade e Inclusão - 0148938-21.2024.8.16.6000]]</f>
        <v>SIM</v>
      </c>
      <c r="K1171" t="str">
        <f>Tabela3[[#This Row],[Política de Prevenção e Enfrentamento do Assédio Moral, do Assédio Sexual e da Discriminação.0148908-83.2024.8.16.6000]]</f>
        <v>sim</v>
      </c>
      <c r="L1171">
        <f>Tabela3[[#This Row],[SOCIOAMBIENTAL]]</f>
        <v>0</v>
      </c>
      <c r="M1171">
        <f>Tabela3[[#This Row],[SUSTENTABILIDADE
https://portal.tjpr.jus.br/portletforms/frm.do?idFormulario=7430
0017859-16.2024.8.16.6000]]</f>
        <v>0</v>
      </c>
      <c r="N1171">
        <f>Tabela3[[#This Row],[CURSO PARA MAGISTRADOS]]</f>
        <v>0</v>
      </c>
      <c r="O1171">
        <f>Tabela3[[#This Row],[LIVRO DE REGISTRO]]</f>
        <v>0</v>
      </c>
      <c r="P1171">
        <f>Tabela3[[#This Row],[DATA DO ULTIMO REGISTRO]]</f>
        <v>45639</v>
      </c>
      <c r="Q1171">
        <f>Tabela3[[#This Row],[REG DE INSTRUTORES2]]</f>
        <v>0</v>
      </c>
      <c r="R1171">
        <f>Tabela3[[#This Row],[REGISTRO DE INSTRUTORES NO SEI]]</f>
        <v>0</v>
      </c>
      <c r="S1171">
        <f>Tabela3[[#This Row],[2021]]</f>
        <v>0</v>
      </c>
      <c r="T1171">
        <f>Tabela3[[#This Row],[2022]]</f>
        <v>0</v>
      </c>
      <c r="U1171">
        <f>Tabela3[[#This Row],[2023]]</f>
        <v>0</v>
      </c>
      <c r="V1171" t="str">
        <f>Tabela3[[#This Row],[REGISTRO NO SEI/2024]]</f>
        <v>Livro Registro (11313861)</v>
      </c>
      <c r="W1171">
        <f>Tabela3[[#This Row],[2024]]</f>
        <v>68</v>
      </c>
      <c r="X1171">
        <f>Tabela3[[#This Row],[REGISTRO NO SEI/2025]]</f>
        <v>0</v>
      </c>
      <c r="Y1171">
        <f>Tabela3[[#This Row],[TOTAL CERTIFICADOS EMITIDOS/2025]]</f>
        <v>0</v>
      </c>
      <c r="Z1171">
        <f>Tabela3[[#This Row],[1º trim/2025]]</f>
        <v>0</v>
      </c>
      <c r="AA1171">
        <f>Tabela3[[#This Row],[2º trim/2025]]</f>
        <v>0</v>
      </c>
      <c r="AB1171">
        <f>Tabela3[[#This Row],[3º trim/2025]]</f>
        <v>0</v>
      </c>
      <c r="AC1171">
        <f>Tabela3[[#This Row],[4º trim/2025]]</f>
        <v>0</v>
      </c>
    </row>
    <row r="1172" spans="1:29" ht="30" x14ac:dyDescent="0.25">
      <c r="A1172" s="293">
        <f>Tabela3[[#This Row],[MODALIDADE]]</f>
        <v>0</v>
      </c>
      <c r="B1172" s="293">
        <f>Tabela3[[#This Row],[ID DA PLANILHA]]</f>
        <v>1172</v>
      </c>
      <c r="C1172" s="293">
        <f>Tabela3[[#This Row],[ANO]]</f>
        <v>2024</v>
      </c>
      <c r="D1172" s="293" t="str">
        <f>Tabela3[[#This Row],[SEI]]</f>
        <v>0146379-91.2024.8.16.6000</v>
      </c>
      <c r="E1172" s="294" t="str">
        <f>Tabela3[[#This Row],[NOME DO Curso]]</f>
        <v>Comemoração ao aniversário do 2º ano de funcionamento do Espaço Laços e Afetos</v>
      </c>
      <c r="F1172" s="294">
        <f>Tabela3[[#This Row],[NENHUMA CLASSIFICAÇÃO COPILOT]]</f>
        <v>0</v>
      </c>
      <c r="G1172">
        <f>Tabela3[[#This Row],[Capacitação em Direitos Humanos, Gênero, Raça e Etnia; e em Depoimento Especial" - 0148945-13.2024.8.16.6000]]</f>
        <v>0</v>
      </c>
      <c r="H1172">
        <f>Tabela3[[#This Row],[Justiça Restaurativa - 0148919-15.2024.8.16.6000]]</f>
        <v>0</v>
      </c>
      <c r="I1172">
        <f>Tabela3[[#This Row],[Capacitação de Facilitadores 0148959-94.2024.8.16.6000]]</f>
        <v>0</v>
      </c>
      <c r="J1172">
        <f>Tabela3[[#This Row],[Acessibilidade e Inclusão - 0148938-21.2024.8.16.6000]]</f>
        <v>0</v>
      </c>
      <c r="K1172">
        <f>Tabela3[[#This Row],[Política de Prevenção e Enfrentamento do Assédio Moral, do Assédio Sexual e da Discriminação.0148908-83.2024.8.16.6000]]</f>
        <v>0</v>
      </c>
      <c r="L1172">
        <f>Tabela3[[#This Row],[SOCIOAMBIENTAL]]</f>
        <v>0</v>
      </c>
      <c r="M1172">
        <f>Tabela3[[#This Row],[SUSTENTABILIDADE
https://portal.tjpr.jus.br/portletforms/frm.do?idFormulario=7430
0017859-16.2024.8.16.6000]]</f>
        <v>0</v>
      </c>
      <c r="N1172">
        <f>Tabela3[[#This Row],[CURSO PARA MAGISTRADOS]]</f>
        <v>0</v>
      </c>
      <c r="O1172">
        <f>Tabela3[[#This Row],[LIVRO DE REGISTRO]]</f>
        <v>0</v>
      </c>
      <c r="P1172">
        <f>Tabela3[[#This Row],[DATA DO ULTIMO REGISTRO]]</f>
        <v>45639</v>
      </c>
      <c r="Q1172">
        <f>Tabela3[[#This Row],[REG DE INSTRUTORES2]]</f>
        <v>0</v>
      </c>
      <c r="R1172">
        <f>Tabela3[[#This Row],[REGISTRO DE INSTRUTORES NO SEI]]</f>
        <v>0</v>
      </c>
      <c r="S1172">
        <f>Tabela3[[#This Row],[2021]]</f>
        <v>0</v>
      </c>
      <c r="T1172">
        <f>Tabela3[[#This Row],[2022]]</f>
        <v>0</v>
      </c>
      <c r="U1172">
        <f>Tabela3[[#This Row],[2023]]</f>
        <v>0</v>
      </c>
      <c r="V1172">
        <f>Tabela3[[#This Row],[REGISTRO NO SEI/2024]]</f>
        <v>0</v>
      </c>
      <c r="W1172">
        <f>Tabela3[[#This Row],[2024]]</f>
        <v>0</v>
      </c>
      <c r="X1172">
        <f>Tabela3[[#This Row],[REGISTRO NO SEI/2025]]</f>
        <v>31</v>
      </c>
      <c r="Y1172">
        <f>Tabela3[[#This Row],[TOTAL CERTIFICADOS EMITIDOS/2025]]</f>
        <v>0</v>
      </c>
      <c r="Z1172">
        <f>Tabela3[[#This Row],[1º trim/2025]]</f>
        <v>0</v>
      </c>
      <c r="AA1172">
        <f>Tabela3[[#This Row],[2º trim/2025]]</f>
        <v>0</v>
      </c>
      <c r="AB1172">
        <f>Tabela3[[#This Row],[3º trim/2025]]</f>
        <v>0</v>
      </c>
      <c r="AC1172">
        <f>Tabela3[[#This Row],[4º trim/2025]]</f>
        <v>0</v>
      </c>
    </row>
    <row r="1173" spans="1:29" x14ac:dyDescent="0.25">
      <c r="A1173" s="293">
        <f>Tabela3[[#This Row],[MODALIDADE]]</f>
        <v>0</v>
      </c>
      <c r="B1173" s="293">
        <f>Tabela3[[#This Row],[ID DA PLANILHA]]</f>
        <v>1173</v>
      </c>
      <c r="C1173" s="293">
        <f>Tabela3[[#This Row],[ANO]]</f>
        <v>2024</v>
      </c>
      <c r="D1173" s="293" t="str">
        <f>Tabela3[[#This Row],[SEI]]</f>
        <v>0146609-36.2024.8.16.6000</v>
      </c>
      <c r="E1173" s="294" t="str">
        <f>Tabela3[[#This Row],[NOME DO Curso]]</f>
        <v>Workshop de Produtividade</v>
      </c>
      <c r="F1173" s="294">
        <f>Tabela3[[#This Row],[NENHUMA CLASSIFICAÇÃO COPILOT]]</f>
        <v>0</v>
      </c>
      <c r="G1173">
        <f>Tabela3[[#This Row],[Capacitação em Direitos Humanos, Gênero, Raça e Etnia; e em Depoimento Especial" - 0148945-13.2024.8.16.6000]]</f>
        <v>0</v>
      </c>
      <c r="H1173">
        <f>Tabela3[[#This Row],[Justiça Restaurativa - 0148919-15.2024.8.16.6000]]</f>
        <v>0</v>
      </c>
      <c r="I1173">
        <f>Tabela3[[#This Row],[Capacitação de Facilitadores 0148959-94.2024.8.16.6000]]</f>
        <v>0</v>
      </c>
      <c r="J1173">
        <f>Tabela3[[#This Row],[Acessibilidade e Inclusão - 0148938-21.2024.8.16.6000]]</f>
        <v>0</v>
      </c>
      <c r="K1173">
        <f>Tabela3[[#This Row],[Política de Prevenção e Enfrentamento do Assédio Moral, do Assédio Sexual e da Discriminação.0148908-83.2024.8.16.6000]]</f>
        <v>0</v>
      </c>
      <c r="L1173">
        <f>Tabela3[[#This Row],[SOCIOAMBIENTAL]]</f>
        <v>0</v>
      </c>
      <c r="M1173">
        <f>Tabela3[[#This Row],[SUSTENTABILIDADE
https://portal.tjpr.jus.br/portletforms/frm.do?idFormulario=7430
0017859-16.2024.8.16.6000]]</f>
        <v>0</v>
      </c>
      <c r="N1173">
        <f>Tabela3[[#This Row],[CURSO PARA MAGISTRADOS]]</f>
        <v>0</v>
      </c>
      <c r="O1173">
        <f>Tabela3[[#This Row],[LIVRO DE REGISTRO]]</f>
        <v>0</v>
      </c>
      <c r="P1173">
        <f>Tabela3[[#This Row],[DATA DO ULTIMO REGISTRO]]</f>
        <v>45609</v>
      </c>
      <c r="Q1173">
        <f>Tabela3[[#This Row],[REG DE INSTRUTORES2]]</f>
        <v>0</v>
      </c>
      <c r="R1173">
        <f>Tabela3[[#This Row],[REGISTRO DE INSTRUTORES NO SEI]]</f>
        <v>0</v>
      </c>
      <c r="S1173">
        <f>Tabela3[[#This Row],[2021]]</f>
        <v>0</v>
      </c>
      <c r="T1173">
        <f>Tabela3[[#This Row],[2022]]</f>
        <v>0</v>
      </c>
      <c r="U1173">
        <f>Tabela3[[#This Row],[2023]]</f>
        <v>0</v>
      </c>
      <c r="V1173">
        <f>Tabela3[[#This Row],[REGISTRO NO SEI/2024]]</f>
        <v>0</v>
      </c>
      <c r="W1173">
        <f>Tabela3[[#This Row],[2024]]</f>
        <v>0</v>
      </c>
      <c r="X1173">
        <f>Tabela3[[#This Row],[REGISTRO NO SEI/2025]]</f>
        <v>15</v>
      </c>
      <c r="Y1173">
        <f>Tabela3[[#This Row],[TOTAL CERTIFICADOS EMITIDOS/2025]]</f>
        <v>0</v>
      </c>
      <c r="Z1173">
        <f>Tabela3[[#This Row],[1º trim/2025]]</f>
        <v>0</v>
      </c>
      <c r="AA1173">
        <f>Tabela3[[#This Row],[2º trim/2025]]</f>
        <v>0</v>
      </c>
      <c r="AB1173">
        <f>Tabela3[[#This Row],[3º trim/2025]]</f>
        <v>0</v>
      </c>
      <c r="AC1173">
        <f>Tabela3[[#This Row],[4º trim/2025]]</f>
        <v>0</v>
      </c>
    </row>
    <row r="1174" spans="1:29" ht="30" x14ac:dyDescent="0.25">
      <c r="A1174" s="293">
        <f>Tabela3[[#This Row],[MODALIDADE]]</f>
        <v>0</v>
      </c>
      <c r="B1174" s="293">
        <f>Tabela3[[#This Row],[ID DA PLANILHA]]</f>
        <v>1174</v>
      </c>
      <c r="C1174" s="293">
        <f>Tabela3[[#This Row],[ANO]]</f>
        <v>2024</v>
      </c>
      <c r="D1174" s="293" t="str">
        <f>Tabela3[[#This Row],[SEI]]</f>
        <v>0146751-40.2024.8.16.6000</v>
      </c>
      <c r="E1174" s="294" t="str">
        <f>Tabela3[[#This Row],[NOME DO Curso]]</f>
        <v>8º Fórum Paranaense de Contabilidade, Finanças e Controles Aplicados ao Setor Público</v>
      </c>
      <c r="F1174" s="294">
        <f>Tabela3[[#This Row],[NENHUMA CLASSIFICAÇÃO COPILOT]]</f>
        <v>0</v>
      </c>
      <c r="G1174">
        <f>Tabela3[[#This Row],[Capacitação em Direitos Humanos, Gênero, Raça e Etnia; e em Depoimento Especial" - 0148945-13.2024.8.16.6000]]</f>
        <v>0</v>
      </c>
      <c r="H1174">
        <f>Tabela3[[#This Row],[Justiça Restaurativa - 0148919-15.2024.8.16.6000]]</f>
        <v>0</v>
      </c>
      <c r="I1174">
        <f>Tabela3[[#This Row],[Capacitação de Facilitadores 0148959-94.2024.8.16.6000]]</f>
        <v>0</v>
      </c>
      <c r="J1174">
        <f>Tabela3[[#This Row],[Acessibilidade e Inclusão - 0148938-21.2024.8.16.6000]]</f>
        <v>0</v>
      </c>
      <c r="K1174">
        <f>Tabela3[[#This Row],[Política de Prevenção e Enfrentamento do Assédio Moral, do Assédio Sexual e da Discriminação.0148908-83.2024.8.16.6000]]</f>
        <v>0</v>
      </c>
      <c r="L1174">
        <f>Tabela3[[#This Row],[SOCIOAMBIENTAL]]</f>
        <v>0</v>
      </c>
      <c r="M1174">
        <f>Tabela3[[#This Row],[SUSTENTABILIDADE
https://portal.tjpr.jus.br/portletforms/frm.do?idFormulario=7430
0017859-16.2024.8.16.6000]]</f>
        <v>0</v>
      </c>
      <c r="N1174">
        <f>Tabela3[[#This Row],[CURSO PARA MAGISTRADOS]]</f>
        <v>0</v>
      </c>
      <c r="O1174" t="str">
        <f>Tabela3[[#This Row],[LIVRO DE REGISTRO]]</f>
        <v>2 - IN COMPANY</v>
      </c>
      <c r="P1174">
        <f>Tabela3[[#This Row],[DATA DO ULTIMO REGISTRO]]</f>
        <v>45642</v>
      </c>
      <c r="Q1174">
        <f>Tabela3[[#This Row],[REG DE INSTRUTORES2]]</f>
        <v>0</v>
      </c>
      <c r="R1174">
        <f>Tabela3[[#This Row],[REGISTRO DE INSTRUTORES NO SEI]]</f>
        <v>0</v>
      </c>
      <c r="S1174">
        <f>Tabela3[[#This Row],[2021]]</f>
        <v>0</v>
      </c>
      <c r="T1174">
        <f>Tabela3[[#This Row],[2022]]</f>
        <v>0</v>
      </c>
      <c r="U1174">
        <f>Tabela3[[#This Row],[2023]]</f>
        <v>0</v>
      </c>
      <c r="V1174">
        <f>Tabela3[[#This Row],[REGISTRO NO SEI/2024]]</f>
        <v>0</v>
      </c>
      <c r="W1174">
        <f>Tabela3[[#This Row],[2024]]</f>
        <v>0</v>
      </c>
      <c r="X1174">
        <f>Tabela3[[#This Row],[REGISTRO NO SEI/2025]]</f>
        <v>2</v>
      </c>
      <c r="Y1174">
        <f>Tabela3[[#This Row],[TOTAL CERTIFICADOS EMITIDOS/2025]]</f>
        <v>0</v>
      </c>
      <c r="Z1174">
        <f>Tabela3[[#This Row],[1º trim/2025]]</f>
        <v>0</v>
      </c>
      <c r="AA1174">
        <f>Tabela3[[#This Row],[2º trim/2025]]</f>
        <v>0</v>
      </c>
      <c r="AB1174">
        <f>Tabela3[[#This Row],[3º trim/2025]]</f>
        <v>0</v>
      </c>
      <c r="AC1174">
        <f>Tabela3[[#This Row],[4º trim/2025]]</f>
        <v>0</v>
      </c>
    </row>
    <row r="1175" spans="1:29" x14ac:dyDescent="0.25">
      <c r="A1175" s="293">
        <f>Tabela3[[#This Row],[MODALIDADE]]</f>
        <v>0</v>
      </c>
      <c r="B1175" s="293">
        <f>Tabela3[[#This Row],[ID DA PLANILHA]]</f>
        <v>1175</v>
      </c>
      <c r="C1175" s="293">
        <f>Tabela3[[#This Row],[ANO]]</f>
        <v>2024</v>
      </c>
      <c r="D1175" s="293" t="str">
        <f>Tabela3[[#This Row],[SEI]]</f>
        <v>0147272-82.2024.8.16.6000</v>
      </c>
      <c r="E1175" s="294" t="str">
        <f>Tabela3[[#This Row],[NOME DO Curso]]</f>
        <v>registrar as declarações</v>
      </c>
      <c r="F1175" s="294">
        <f>Tabela3[[#This Row],[NENHUMA CLASSIFICAÇÃO COPILOT]]</f>
        <v>0</v>
      </c>
      <c r="G1175">
        <f>Tabela3[[#This Row],[Capacitação em Direitos Humanos, Gênero, Raça e Etnia; e em Depoimento Especial" - 0148945-13.2024.8.16.6000]]</f>
        <v>0</v>
      </c>
      <c r="H1175">
        <f>Tabela3[[#This Row],[Justiça Restaurativa - 0148919-15.2024.8.16.6000]]</f>
        <v>0</v>
      </c>
      <c r="I1175">
        <f>Tabela3[[#This Row],[Capacitação de Facilitadores 0148959-94.2024.8.16.6000]]</f>
        <v>0</v>
      </c>
      <c r="J1175">
        <f>Tabela3[[#This Row],[Acessibilidade e Inclusão - 0148938-21.2024.8.16.6000]]</f>
        <v>0</v>
      </c>
      <c r="K1175">
        <f>Tabela3[[#This Row],[Política de Prevenção e Enfrentamento do Assédio Moral, do Assédio Sexual e da Discriminação.0148908-83.2024.8.16.6000]]</f>
        <v>0</v>
      </c>
      <c r="L1175">
        <f>Tabela3[[#This Row],[SOCIOAMBIENTAL]]</f>
        <v>0</v>
      </c>
      <c r="M1175">
        <f>Tabela3[[#This Row],[SUSTENTABILIDADE
https://portal.tjpr.jus.br/portletforms/frm.do?idFormulario=7430
0017859-16.2024.8.16.6000]]</f>
        <v>0</v>
      </c>
      <c r="N1175">
        <f>Tabela3[[#This Row],[CURSO PARA MAGISTRADOS]]</f>
        <v>0</v>
      </c>
      <c r="O1175">
        <f>Tabela3[[#This Row],[LIVRO DE REGISTRO]]</f>
        <v>0</v>
      </c>
      <c r="P1175">
        <f>Tabela3[[#This Row],[DATA DO ULTIMO REGISTRO]]</f>
        <v>0</v>
      </c>
      <c r="Q1175">
        <f>Tabela3[[#This Row],[REG DE INSTRUTORES2]]</f>
        <v>0</v>
      </c>
      <c r="R1175">
        <f>Tabela3[[#This Row],[REGISTRO DE INSTRUTORES NO SEI]]</f>
        <v>0</v>
      </c>
      <c r="S1175">
        <f>Tabela3[[#This Row],[2021]]</f>
        <v>0</v>
      </c>
      <c r="T1175">
        <f>Tabela3[[#This Row],[2022]]</f>
        <v>0</v>
      </c>
      <c r="U1175">
        <f>Tabela3[[#This Row],[2023]]</f>
        <v>0</v>
      </c>
      <c r="V1175">
        <f>Tabela3[[#This Row],[REGISTRO NO SEI/2024]]</f>
        <v>0</v>
      </c>
      <c r="W1175">
        <f>Tabela3[[#This Row],[2024]]</f>
        <v>0</v>
      </c>
      <c r="X1175">
        <f>Tabela3[[#This Row],[REGISTRO NO SEI/2025]]</f>
        <v>0</v>
      </c>
      <c r="Y1175">
        <f>Tabela3[[#This Row],[TOTAL CERTIFICADOS EMITIDOS/2025]]</f>
        <v>0</v>
      </c>
      <c r="Z1175">
        <f>Tabela3[[#This Row],[1º trim/2025]]</f>
        <v>0</v>
      </c>
      <c r="AA1175">
        <f>Tabela3[[#This Row],[2º trim/2025]]</f>
        <v>0</v>
      </c>
      <c r="AB1175">
        <f>Tabela3[[#This Row],[3º trim/2025]]</f>
        <v>0</v>
      </c>
      <c r="AC1175">
        <f>Tabela3[[#This Row],[4º trim/2025]]</f>
        <v>0</v>
      </c>
    </row>
    <row r="1176" spans="1:29" ht="30" x14ac:dyDescent="0.25">
      <c r="A1176" s="293">
        <f>Tabela3[[#This Row],[MODALIDADE]]</f>
        <v>0</v>
      </c>
      <c r="B1176" s="293">
        <f>Tabela3[[#This Row],[ID DA PLANILHA]]</f>
        <v>1176</v>
      </c>
      <c r="C1176" s="293">
        <f>Tabela3[[#This Row],[ANO]]</f>
        <v>2024</v>
      </c>
      <c r="D1176" s="293" t="str">
        <f>Tabela3[[#This Row],[SEI]]</f>
        <v>0147559-45.2024.8.16.6000</v>
      </c>
      <c r="E1176" s="294" t="str">
        <f>Tabela3[[#This Row],[NOME DO Curso]]</f>
        <v>curso "Programa Avançado de Formação Executiva para Lideranças do Tribunal de Justiça - Módulo Coordenadores"</v>
      </c>
      <c r="F1176" s="294">
        <f>Tabela3[[#This Row],[NENHUMA CLASSIFICAÇÃO COPILOT]]</f>
        <v>0</v>
      </c>
      <c r="G1176">
        <f>Tabela3[[#This Row],[Capacitação em Direitos Humanos, Gênero, Raça e Etnia; e em Depoimento Especial" - 0148945-13.2024.8.16.6000]]</f>
        <v>0</v>
      </c>
      <c r="H1176">
        <f>Tabela3[[#This Row],[Justiça Restaurativa - 0148919-15.2024.8.16.6000]]</f>
        <v>0</v>
      </c>
      <c r="I1176">
        <f>Tabela3[[#This Row],[Capacitação de Facilitadores 0148959-94.2024.8.16.6000]]</f>
        <v>0</v>
      </c>
      <c r="J1176">
        <f>Tabela3[[#This Row],[Acessibilidade e Inclusão - 0148938-21.2024.8.16.6000]]</f>
        <v>0</v>
      </c>
      <c r="K1176">
        <f>Tabela3[[#This Row],[Política de Prevenção e Enfrentamento do Assédio Moral, do Assédio Sexual e da Discriminação.0148908-83.2024.8.16.6000]]</f>
        <v>0</v>
      </c>
      <c r="L1176">
        <f>Tabela3[[#This Row],[SOCIOAMBIENTAL]]</f>
        <v>0</v>
      </c>
      <c r="M1176">
        <f>Tabela3[[#This Row],[SUSTENTABILIDADE
https://portal.tjpr.jus.br/portletforms/frm.do?idFormulario=7430
0017859-16.2024.8.16.6000]]</f>
        <v>0</v>
      </c>
      <c r="N1176">
        <f>Tabela3[[#This Row],[CURSO PARA MAGISTRADOS]]</f>
        <v>0</v>
      </c>
      <c r="O1176" t="str">
        <f>Tabela3[[#This Row],[LIVRO DE REGISTRO]]</f>
        <v>2 - IN COMPANY</v>
      </c>
      <c r="P1176">
        <f>Tabela3[[#This Row],[DATA DO ULTIMO REGISTRO]]</f>
        <v>45642</v>
      </c>
      <c r="Q1176">
        <f>Tabela3[[#This Row],[REG DE INSTRUTORES2]]</f>
        <v>0</v>
      </c>
      <c r="R1176">
        <f>Tabela3[[#This Row],[REGISTRO DE INSTRUTORES NO SEI]]</f>
        <v>0</v>
      </c>
      <c r="S1176">
        <f>Tabela3[[#This Row],[2021]]</f>
        <v>0</v>
      </c>
      <c r="T1176">
        <f>Tabela3[[#This Row],[2022]]</f>
        <v>0</v>
      </c>
      <c r="U1176">
        <f>Tabela3[[#This Row],[2023]]</f>
        <v>0</v>
      </c>
      <c r="V1176">
        <f>Tabela3[[#This Row],[REGISTRO NO SEI/2024]]</f>
        <v>0</v>
      </c>
      <c r="W1176">
        <f>Tabela3[[#This Row],[2024]]</f>
        <v>0</v>
      </c>
      <c r="X1176">
        <f>Tabela3[[#This Row],[REGISTRO NO SEI/2025]]</f>
        <v>41</v>
      </c>
      <c r="Y1176">
        <f>Tabela3[[#This Row],[TOTAL CERTIFICADOS EMITIDOS/2025]]</f>
        <v>0</v>
      </c>
      <c r="Z1176">
        <f>Tabela3[[#This Row],[1º trim/2025]]</f>
        <v>0</v>
      </c>
      <c r="AA1176">
        <f>Tabela3[[#This Row],[2º trim/2025]]</f>
        <v>0</v>
      </c>
      <c r="AB1176">
        <f>Tabela3[[#This Row],[3º trim/2025]]</f>
        <v>0</v>
      </c>
      <c r="AC1176">
        <f>Tabela3[[#This Row],[4º trim/2025]]</f>
        <v>0</v>
      </c>
    </row>
    <row r="1177" spans="1:29" ht="30" x14ac:dyDescent="0.25">
      <c r="A1177" s="293">
        <f>Tabela3[[#This Row],[MODALIDADE]]</f>
        <v>0</v>
      </c>
      <c r="B1177" s="293">
        <f>Tabela3[[#This Row],[ID DA PLANILHA]]</f>
        <v>1177</v>
      </c>
      <c r="C1177" s="293">
        <f>Tabela3[[#This Row],[ANO]]</f>
        <v>2024</v>
      </c>
      <c r="D1177" s="293" t="str">
        <f>Tabela3[[#This Row],[SEI]]</f>
        <v>0149339-20.2024.8.16.6000</v>
      </c>
      <c r="E1177" s="294" t="str">
        <f>Tabela3[[#This Row],[NOME DO Curso]]</f>
        <v>Palestra de Meditação Mindfulnes: projeto "Como Ter Uma Mente Mais Serena em Meio às Exigências Diárias</v>
      </c>
      <c r="F1177" s="294">
        <f>Tabela3[[#This Row],[NENHUMA CLASSIFICAÇÃO COPILOT]]</f>
        <v>0</v>
      </c>
      <c r="G1177">
        <f>Tabela3[[#This Row],[Capacitação em Direitos Humanos, Gênero, Raça e Etnia; e em Depoimento Especial" - 0148945-13.2024.8.16.6000]]</f>
        <v>0</v>
      </c>
      <c r="H1177">
        <f>Tabela3[[#This Row],[Justiça Restaurativa - 0148919-15.2024.8.16.6000]]</f>
        <v>0</v>
      </c>
      <c r="I1177">
        <f>Tabela3[[#This Row],[Capacitação de Facilitadores 0148959-94.2024.8.16.6000]]</f>
        <v>0</v>
      </c>
      <c r="J1177">
        <f>Tabela3[[#This Row],[Acessibilidade e Inclusão - 0148938-21.2024.8.16.6000]]</f>
        <v>0</v>
      </c>
      <c r="K1177">
        <f>Tabela3[[#This Row],[Política de Prevenção e Enfrentamento do Assédio Moral, do Assédio Sexual e da Discriminação.0148908-83.2024.8.16.6000]]</f>
        <v>0</v>
      </c>
      <c r="L1177">
        <f>Tabela3[[#This Row],[SOCIOAMBIENTAL]]</f>
        <v>0</v>
      </c>
      <c r="M1177">
        <f>Tabela3[[#This Row],[SUSTENTABILIDADE
https://portal.tjpr.jus.br/portletforms/frm.do?idFormulario=7430
0017859-16.2024.8.16.6000]]</f>
        <v>0</v>
      </c>
      <c r="N1177">
        <f>Tabela3[[#This Row],[CURSO PARA MAGISTRADOS]]</f>
        <v>0</v>
      </c>
      <c r="O1177">
        <f>Tabela3[[#This Row],[LIVRO DE REGISTRO]]</f>
        <v>0</v>
      </c>
      <c r="P1177">
        <f>Tabela3[[#This Row],[DATA DO ULTIMO REGISTRO]]</f>
        <v>0</v>
      </c>
      <c r="Q1177">
        <f>Tabela3[[#This Row],[REG DE INSTRUTORES2]]</f>
        <v>0</v>
      </c>
      <c r="R1177">
        <f>Tabela3[[#This Row],[REGISTRO DE INSTRUTORES NO SEI]]</f>
        <v>0</v>
      </c>
      <c r="S1177">
        <f>Tabela3[[#This Row],[2021]]</f>
        <v>0</v>
      </c>
      <c r="T1177">
        <f>Tabela3[[#This Row],[2022]]</f>
        <v>0</v>
      </c>
      <c r="U1177">
        <f>Tabela3[[#This Row],[2023]]</f>
        <v>0</v>
      </c>
      <c r="V1177">
        <f>Tabela3[[#This Row],[REGISTRO NO SEI/2024]]</f>
        <v>0</v>
      </c>
      <c r="W1177">
        <f>Tabela3[[#This Row],[2024]]</f>
        <v>0</v>
      </c>
      <c r="X1177">
        <f>Tabela3[[#This Row],[REGISTRO NO SEI/2025]]</f>
        <v>0</v>
      </c>
      <c r="Y1177">
        <f>Tabela3[[#This Row],[TOTAL CERTIFICADOS EMITIDOS/2025]]</f>
        <v>0</v>
      </c>
      <c r="Z1177">
        <f>Tabela3[[#This Row],[1º trim/2025]]</f>
        <v>0</v>
      </c>
      <c r="AA1177">
        <f>Tabela3[[#This Row],[2º trim/2025]]</f>
        <v>0</v>
      </c>
      <c r="AB1177">
        <f>Tabela3[[#This Row],[3º trim/2025]]</f>
        <v>0</v>
      </c>
      <c r="AC1177">
        <f>Tabela3[[#This Row],[4º trim/2025]]</f>
        <v>0</v>
      </c>
    </row>
    <row r="1178" spans="1:29" ht="30" x14ac:dyDescent="0.25">
      <c r="A1178" s="293">
        <f>Tabela3[[#This Row],[MODALIDADE]]</f>
        <v>0</v>
      </c>
      <c r="B1178" s="293">
        <f>Tabela3[[#This Row],[ID DA PLANILHA]]</f>
        <v>1178</v>
      </c>
      <c r="C1178" s="293">
        <f>Tabela3[[#This Row],[ANO]]</f>
        <v>2024</v>
      </c>
      <c r="D1178" s="293" t="str">
        <f>Tabela3[[#This Row],[SEI]]</f>
        <v>0151508-77.2024.8.16.6000</v>
      </c>
      <c r="E1178" s="294" t="str">
        <f>Tabela3[[#This Row],[NOME DO Curso]]</f>
        <v>Champions - Capacitação para Embaixadores da Solução | Adoção do Copilot 365 no TJPR</v>
      </c>
      <c r="F1178" s="294">
        <f>Tabela3[[#This Row],[NENHUMA CLASSIFICAÇÃO COPILOT]]</f>
        <v>0</v>
      </c>
      <c r="G1178">
        <f>Tabela3[[#This Row],[Capacitação em Direitos Humanos, Gênero, Raça e Etnia; e em Depoimento Especial" - 0148945-13.2024.8.16.6000]]</f>
        <v>0</v>
      </c>
      <c r="H1178">
        <f>Tabela3[[#This Row],[Justiça Restaurativa - 0148919-15.2024.8.16.6000]]</f>
        <v>0</v>
      </c>
      <c r="I1178">
        <f>Tabela3[[#This Row],[Capacitação de Facilitadores 0148959-94.2024.8.16.6000]]</f>
        <v>0</v>
      </c>
      <c r="J1178">
        <f>Tabela3[[#This Row],[Acessibilidade e Inclusão - 0148938-21.2024.8.16.6000]]</f>
        <v>0</v>
      </c>
      <c r="K1178">
        <f>Tabela3[[#This Row],[Política de Prevenção e Enfrentamento do Assédio Moral, do Assédio Sexual e da Discriminação.0148908-83.2024.8.16.6000]]</f>
        <v>0</v>
      </c>
      <c r="L1178">
        <f>Tabela3[[#This Row],[SOCIOAMBIENTAL]]</f>
        <v>0</v>
      </c>
      <c r="M1178">
        <f>Tabela3[[#This Row],[SUSTENTABILIDADE
https://portal.tjpr.jus.br/portletforms/frm.do?idFormulario=7430
0017859-16.2024.8.16.6000]]</f>
        <v>0</v>
      </c>
      <c r="N1178">
        <f>Tabela3[[#This Row],[CURSO PARA MAGISTRADOS]]</f>
        <v>0</v>
      </c>
      <c r="O1178">
        <f>Tabela3[[#This Row],[LIVRO DE REGISTRO]]</f>
        <v>0</v>
      </c>
      <c r="P1178">
        <f>Tabela3[[#This Row],[DATA DO ULTIMO REGISTRO]]</f>
        <v>45609</v>
      </c>
      <c r="Q1178">
        <f>Tabela3[[#This Row],[REG DE INSTRUTORES2]]</f>
        <v>0</v>
      </c>
      <c r="R1178">
        <f>Tabela3[[#This Row],[REGISTRO DE INSTRUTORES NO SEI]]</f>
        <v>0</v>
      </c>
      <c r="S1178">
        <f>Tabela3[[#This Row],[2021]]</f>
        <v>0</v>
      </c>
      <c r="T1178">
        <f>Tabela3[[#This Row],[2022]]</f>
        <v>0</v>
      </c>
      <c r="U1178">
        <f>Tabela3[[#This Row],[2023]]</f>
        <v>0</v>
      </c>
      <c r="V1178">
        <f>Tabela3[[#This Row],[REGISTRO NO SEI/2024]]</f>
        <v>0</v>
      </c>
      <c r="W1178">
        <f>Tabela3[[#This Row],[2024]]</f>
        <v>0</v>
      </c>
      <c r="X1178">
        <f>Tabela3[[#This Row],[REGISTRO NO SEI/2025]]</f>
        <v>228</v>
      </c>
      <c r="Y1178">
        <f>Tabela3[[#This Row],[TOTAL CERTIFICADOS EMITIDOS/2025]]</f>
        <v>0</v>
      </c>
      <c r="Z1178">
        <f>Tabela3[[#This Row],[1º trim/2025]]</f>
        <v>0</v>
      </c>
      <c r="AA1178">
        <f>Tabela3[[#This Row],[2º trim/2025]]</f>
        <v>0</v>
      </c>
      <c r="AB1178">
        <f>Tabela3[[#This Row],[3º trim/2025]]</f>
        <v>0</v>
      </c>
      <c r="AC1178">
        <f>Tabela3[[#This Row],[4º trim/2025]]</f>
        <v>0</v>
      </c>
    </row>
    <row r="1179" spans="1:29" ht="30" x14ac:dyDescent="0.25">
      <c r="A1179" s="293">
        <f>Tabela3[[#This Row],[MODALIDADE]]</f>
        <v>0</v>
      </c>
      <c r="B1179" s="293">
        <f>Tabela3[[#This Row],[ID DA PLANILHA]]</f>
        <v>1179</v>
      </c>
      <c r="C1179" s="293">
        <f>Tabela3[[#This Row],[ANO]]</f>
        <v>2024</v>
      </c>
      <c r="D1179" s="293" t="str">
        <f>Tabela3[[#This Row],[SEI]]</f>
        <v>0153236-56.2024.8.16.6000</v>
      </c>
      <c r="E1179" s="294" t="str">
        <f>Tabela3[[#This Row],[NOME DO Curso]]</f>
        <v>Palestra em Comemoração ao Dia do Servidor Público: Times de alto desempenho em um mundo em constante mudança</v>
      </c>
      <c r="F1179" s="294">
        <f>Tabela3[[#This Row],[NENHUMA CLASSIFICAÇÃO COPILOT]]</f>
        <v>0</v>
      </c>
      <c r="G1179">
        <f>Tabela3[[#This Row],[Capacitação em Direitos Humanos, Gênero, Raça e Etnia; e em Depoimento Especial" - 0148945-13.2024.8.16.6000]]</f>
        <v>0</v>
      </c>
      <c r="H1179">
        <f>Tabela3[[#This Row],[Justiça Restaurativa - 0148919-15.2024.8.16.6000]]</f>
        <v>0</v>
      </c>
      <c r="I1179">
        <f>Tabela3[[#This Row],[Capacitação de Facilitadores 0148959-94.2024.8.16.6000]]</f>
        <v>0</v>
      </c>
      <c r="J1179">
        <f>Tabela3[[#This Row],[Acessibilidade e Inclusão - 0148938-21.2024.8.16.6000]]</f>
        <v>0</v>
      </c>
      <c r="K1179">
        <f>Tabela3[[#This Row],[Política de Prevenção e Enfrentamento do Assédio Moral, do Assédio Sexual e da Discriminação.0148908-83.2024.8.16.6000]]</f>
        <v>0</v>
      </c>
      <c r="L1179">
        <f>Tabela3[[#This Row],[SOCIOAMBIENTAL]]</f>
        <v>0</v>
      </c>
      <c r="M1179">
        <f>Tabela3[[#This Row],[SUSTENTABILIDADE
https://portal.tjpr.jus.br/portletforms/frm.do?idFormulario=7430
0017859-16.2024.8.16.6000]]</f>
        <v>0</v>
      </c>
      <c r="N1179">
        <f>Tabela3[[#This Row],[CURSO PARA MAGISTRADOS]]</f>
        <v>0</v>
      </c>
      <c r="O1179">
        <f>Tabela3[[#This Row],[LIVRO DE REGISTRO]]</f>
        <v>0</v>
      </c>
      <c r="P1179">
        <f>Tabela3[[#This Row],[DATA DO ULTIMO REGISTRO]]</f>
        <v>45609</v>
      </c>
      <c r="Q1179">
        <f>Tabela3[[#This Row],[REG DE INSTRUTORES2]]</f>
        <v>0</v>
      </c>
      <c r="R1179">
        <f>Tabela3[[#This Row],[REGISTRO DE INSTRUTORES NO SEI]]</f>
        <v>0</v>
      </c>
      <c r="S1179">
        <f>Tabela3[[#This Row],[2021]]</f>
        <v>0</v>
      </c>
      <c r="T1179">
        <f>Tabela3[[#This Row],[2022]]</f>
        <v>0</v>
      </c>
      <c r="U1179">
        <f>Tabela3[[#This Row],[2023]]</f>
        <v>0</v>
      </c>
      <c r="V1179" t="str">
        <f>Tabela3[[#This Row],[REGISTRO NO SEI/2024]]</f>
        <v>Livro Registro (11194413)</v>
      </c>
      <c r="W1179">
        <f>Tabela3[[#This Row],[2024]]</f>
        <v>228</v>
      </c>
      <c r="X1179">
        <f>Tabela3[[#This Row],[REGISTRO NO SEI/2025]]</f>
        <v>0</v>
      </c>
      <c r="Y1179">
        <f>Tabela3[[#This Row],[TOTAL CERTIFICADOS EMITIDOS/2025]]</f>
        <v>0</v>
      </c>
      <c r="Z1179">
        <f>Tabela3[[#This Row],[1º trim/2025]]</f>
        <v>0</v>
      </c>
      <c r="AA1179">
        <f>Tabela3[[#This Row],[2º trim/2025]]</f>
        <v>0</v>
      </c>
      <c r="AB1179">
        <f>Tabela3[[#This Row],[3º trim/2025]]</f>
        <v>0</v>
      </c>
      <c r="AC1179">
        <f>Tabela3[[#This Row],[4º trim/2025]]</f>
        <v>0</v>
      </c>
    </row>
    <row r="1180" spans="1:29" x14ac:dyDescent="0.25">
      <c r="A1180" s="293">
        <f>Tabela3[[#This Row],[MODALIDADE]]</f>
        <v>0</v>
      </c>
      <c r="B1180" s="293">
        <f>Tabela3[[#This Row],[ID DA PLANILHA]]</f>
        <v>1180</v>
      </c>
      <c r="C1180" s="293">
        <f>Tabela3[[#This Row],[ANO]]</f>
        <v>2024</v>
      </c>
      <c r="D1180" s="293" t="str">
        <f>Tabela3[[#This Row],[SEI]]</f>
        <v>0154244-68.2024.8.16.6000</v>
      </c>
      <c r="E1180" s="294" t="str">
        <f>Tabela3[[#This Row],[NOME DO Curso]]</f>
        <v>Lançamento do Copilot 365</v>
      </c>
      <c r="F1180" s="294">
        <f>Tabela3[[#This Row],[NENHUMA CLASSIFICAÇÃO COPILOT]]</f>
        <v>0</v>
      </c>
      <c r="G1180">
        <f>Tabela3[[#This Row],[Capacitação em Direitos Humanos, Gênero, Raça e Etnia; e em Depoimento Especial" - 0148945-13.2024.8.16.6000]]</f>
        <v>0</v>
      </c>
      <c r="H1180">
        <f>Tabela3[[#This Row],[Justiça Restaurativa - 0148919-15.2024.8.16.6000]]</f>
        <v>0</v>
      </c>
      <c r="I1180">
        <f>Tabela3[[#This Row],[Capacitação de Facilitadores 0148959-94.2024.8.16.6000]]</f>
        <v>0</v>
      </c>
      <c r="J1180">
        <f>Tabela3[[#This Row],[Acessibilidade e Inclusão - 0148938-21.2024.8.16.6000]]</f>
        <v>0</v>
      </c>
      <c r="K1180">
        <f>Tabela3[[#This Row],[Política de Prevenção e Enfrentamento do Assédio Moral, do Assédio Sexual e da Discriminação.0148908-83.2024.8.16.6000]]</f>
        <v>0</v>
      </c>
      <c r="L1180">
        <f>Tabela3[[#This Row],[SOCIOAMBIENTAL]]</f>
        <v>0</v>
      </c>
      <c r="M1180">
        <f>Tabela3[[#This Row],[SUSTENTABILIDADE
https://portal.tjpr.jus.br/portletforms/frm.do?idFormulario=7430
0017859-16.2024.8.16.6000]]</f>
        <v>0</v>
      </c>
      <c r="N1180">
        <f>Tabela3[[#This Row],[CURSO PARA MAGISTRADOS]]</f>
        <v>0</v>
      </c>
      <c r="O1180" t="str">
        <f>Tabela3[[#This Row],[LIVRO DE REGISTRO]]</f>
        <v>1 - LISTA GERAL_2020 A ...</v>
      </c>
      <c r="P1180">
        <f>Tabela3[[#This Row],[DATA DO ULTIMO REGISTRO]]</f>
        <v>45639</v>
      </c>
      <c r="Q1180">
        <f>Tabela3[[#This Row],[REG DE INSTRUTORES2]]</f>
        <v>0</v>
      </c>
      <c r="R1180">
        <f>Tabela3[[#This Row],[REGISTRO DE INSTRUTORES NO SEI]]</f>
        <v>0</v>
      </c>
      <c r="S1180">
        <f>Tabela3[[#This Row],[2021]]</f>
        <v>0</v>
      </c>
      <c r="T1180">
        <f>Tabela3[[#This Row],[2022]]</f>
        <v>0</v>
      </c>
      <c r="U1180">
        <f>Tabela3[[#This Row],[2023]]</f>
        <v>0</v>
      </c>
      <c r="V1180">
        <f>Tabela3[[#This Row],[REGISTRO NO SEI/2024]]</f>
        <v>0</v>
      </c>
      <c r="W1180">
        <f>Tabela3[[#This Row],[2024]]</f>
        <v>0</v>
      </c>
      <c r="X1180">
        <f>Tabela3[[#This Row],[REGISTRO NO SEI/2025]]</f>
        <v>626</v>
      </c>
      <c r="Y1180">
        <f>Tabela3[[#This Row],[TOTAL CERTIFICADOS EMITIDOS/2025]]</f>
        <v>0</v>
      </c>
      <c r="Z1180">
        <f>Tabela3[[#This Row],[1º trim/2025]]</f>
        <v>0</v>
      </c>
      <c r="AA1180">
        <f>Tabela3[[#This Row],[2º trim/2025]]</f>
        <v>0</v>
      </c>
      <c r="AB1180">
        <f>Tabela3[[#This Row],[3º trim/2025]]</f>
        <v>0</v>
      </c>
      <c r="AC1180">
        <f>Tabela3[[#This Row],[4º trim/2025]]</f>
        <v>0</v>
      </c>
    </row>
    <row r="1181" spans="1:29" x14ac:dyDescent="0.25">
      <c r="A1181" s="293" t="str">
        <f>Tabela3[[#This Row],[MODALIDADE]]</f>
        <v>autoinstrucional</v>
      </c>
      <c r="B1181" s="293">
        <f>Tabela3[[#This Row],[ID DA PLANILHA]]</f>
        <v>1181</v>
      </c>
      <c r="C1181" s="293">
        <f>Tabela3[[#This Row],[ANO]]</f>
        <v>2024</v>
      </c>
      <c r="D1181" s="293" t="str">
        <f>Tabela3[[#This Row],[SEI]]</f>
        <v>0154244-68.2024.8.16.6000</v>
      </c>
      <c r="E1181" s="294" t="str">
        <f>Tabela3[[#This Row],[NOME DO Curso]]</f>
        <v>Lançamento do Copilot 365</v>
      </c>
      <c r="F1181" s="294" t="str">
        <f>Tabela3[[#This Row],[NENHUMA CLASSIFICAÇÃO COPILOT]]</f>
        <v>COPILOT</v>
      </c>
      <c r="G1181">
        <f>Tabela3[[#This Row],[Capacitação em Direitos Humanos, Gênero, Raça e Etnia; e em Depoimento Especial" - 0148945-13.2024.8.16.6000]]</f>
        <v>0</v>
      </c>
      <c r="H1181">
        <f>Tabela3[[#This Row],[Justiça Restaurativa - 0148919-15.2024.8.16.6000]]</f>
        <v>0</v>
      </c>
      <c r="I1181">
        <f>Tabela3[[#This Row],[Capacitação de Facilitadores 0148959-94.2024.8.16.6000]]</f>
        <v>0</v>
      </c>
      <c r="J1181">
        <f>Tabela3[[#This Row],[Acessibilidade e Inclusão - 0148938-21.2024.8.16.6000]]</f>
        <v>0</v>
      </c>
      <c r="K1181">
        <f>Tabela3[[#This Row],[Política de Prevenção e Enfrentamento do Assédio Moral, do Assédio Sexual e da Discriminação.0148908-83.2024.8.16.6000]]</f>
        <v>0</v>
      </c>
      <c r="L1181">
        <f>Tabela3[[#This Row],[SOCIOAMBIENTAL]]</f>
        <v>0</v>
      </c>
      <c r="M1181">
        <f>Tabela3[[#This Row],[SUSTENTABILIDADE
https://portal.tjpr.jus.br/portletforms/frm.do?idFormulario=7430
0017859-16.2024.8.16.6000]]</f>
        <v>0</v>
      </c>
      <c r="N1181">
        <f>Tabela3[[#This Row],[CURSO PARA MAGISTRADOS]]</f>
        <v>0</v>
      </c>
      <c r="O1181" t="str">
        <f>Tabela3[[#This Row],[LIVRO DE REGISTRO]]</f>
        <v>1 - LISTA GERAL_2020 A ...</v>
      </c>
      <c r="P1181">
        <f>Tabela3[[#This Row],[DATA DO ULTIMO REGISTRO]]</f>
        <v>45772</v>
      </c>
      <c r="Q1181">
        <f>Tabela3[[#This Row],[REG DE INSTRUTORES2]]</f>
        <v>0</v>
      </c>
      <c r="R1181">
        <f>Tabela3[[#This Row],[REGISTRO DE INSTRUTORES NO SEI]]</f>
        <v>0</v>
      </c>
      <c r="S1181">
        <f>Tabela3[[#This Row],[2021]]</f>
        <v>0</v>
      </c>
      <c r="T1181">
        <f>Tabela3[[#This Row],[2022]]</f>
        <v>0</v>
      </c>
      <c r="U1181">
        <f>Tabela3[[#This Row],[2023]]</f>
        <v>0</v>
      </c>
      <c r="V1181" t="str">
        <f>Tabela3[[#This Row],[REGISTRO NO SEI/2024]]</f>
        <v>Livro Registro (11312330)</v>
      </c>
      <c r="W1181">
        <f>Tabela3[[#This Row],[2024]]</f>
        <v>626</v>
      </c>
      <c r="X1181">
        <f>Tabela3[[#This Row],[REGISTRO NO SEI/2025]]</f>
        <v>0</v>
      </c>
      <c r="Y1181">
        <f>Tabela3[[#This Row],[TOTAL CERTIFICADOS EMITIDOS/2025]]</f>
        <v>161</v>
      </c>
      <c r="Z1181">
        <f>Tabela3[[#This Row],[1º trim/2025]]</f>
        <v>142</v>
      </c>
      <c r="AA1181">
        <f>Tabela3[[#This Row],[2º trim/2025]]</f>
        <v>19</v>
      </c>
      <c r="AB1181">
        <f>Tabela3[[#This Row],[3º trim/2025]]</f>
        <v>0</v>
      </c>
      <c r="AC1181">
        <f>Tabela3[[#This Row],[4º trim/2025]]</f>
        <v>0</v>
      </c>
    </row>
    <row r="1182" spans="1:29" x14ac:dyDescent="0.25">
      <c r="A1182" s="293">
        <f>Tabela3[[#This Row],[MODALIDADE]]</f>
        <v>0</v>
      </c>
      <c r="B1182" s="293">
        <f>Tabela3[[#This Row],[ID DA PLANILHA]]</f>
        <v>1182</v>
      </c>
      <c r="C1182" s="293">
        <f>Tabela3[[#This Row],[ANO]]</f>
        <v>2024</v>
      </c>
      <c r="D1182" s="293" t="str">
        <f>Tabela3[[#This Row],[SEI]]</f>
        <v>0154635-23.2024.8.16.6000</v>
      </c>
      <c r="E1182" s="294" t="str">
        <f>Tabela3[[#This Row],[NOME DO Curso]]</f>
        <v>GRIDE: uma nova visão</v>
      </c>
      <c r="F1182" s="294">
        <f>Tabela3[[#This Row],[NENHUMA CLASSIFICAÇÃO COPILOT]]</f>
        <v>0</v>
      </c>
      <c r="G1182">
        <f>Tabela3[[#This Row],[Capacitação em Direitos Humanos, Gênero, Raça e Etnia; e em Depoimento Especial" - 0148945-13.2024.8.16.6000]]</f>
        <v>0</v>
      </c>
      <c r="H1182">
        <f>Tabela3[[#This Row],[Justiça Restaurativa - 0148919-15.2024.8.16.6000]]</f>
        <v>0</v>
      </c>
      <c r="I1182">
        <f>Tabela3[[#This Row],[Capacitação de Facilitadores 0148959-94.2024.8.16.6000]]</f>
        <v>0</v>
      </c>
      <c r="J1182">
        <f>Tabela3[[#This Row],[Acessibilidade e Inclusão - 0148938-21.2024.8.16.6000]]</f>
        <v>0</v>
      </c>
      <c r="K1182">
        <f>Tabela3[[#This Row],[Política de Prevenção e Enfrentamento do Assédio Moral, do Assédio Sexual e da Discriminação.0148908-83.2024.8.16.6000]]</f>
        <v>0</v>
      </c>
      <c r="L1182">
        <f>Tabela3[[#This Row],[SOCIOAMBIENTAL]]</f>
        <v>0</v>
      </c>
      <c r="M1182">
        <f>Tabela3[[#This Row],[SUSTENTABILIDADE
https://portal.tjpr.jus.br/portletforms/frm.do?idFormulario=7430
0017859-16.2024.8.16.6000]]</f>
        <v>0</v>
      </c>
      <c r="N1182">
        <f>Tabela3[[#This Row],[CURSO PARA MAGISTRADOS]]</f>
        <v>0</v>
      </c>
      <c r="O1182">
        <f>Tabela3[[#This Row],[LIVRO DE REGISTRO]]</f>
        <v>0</v>
      </c>
      <c r="P1182">
        <f>Tabela3[[#This Row],[DATA DO ULTIMO REGISTRO]]</f>
        <v>45700</v>
      </c>
      <c r="Q1182">
        <f>Tabela3[[#This Row],[REG DE INSTRUTORES2]]</f>
        <v>0</v>
      </c>
      <c r="R1182">
        <f>Tabela3[[#This Row],[REGISTRO DE INSTRUTORES NO SEI]]</f>
        <v>0</v>
      </c>
      <c r="S1182">
        <f>Tabela3[[#This Row],[2021]]</f>
        <v>0</v>
      </c>
      <c r="T1182">
        <f>Tabela3[[#This Row],[2022]]</f>
        <v>0</v>
      </c>
      <c r="U1182">
        <f>Tabela3[[#This Row],[2023]]</f>
        <v>0</v>
      </c>
      <c r="V1182">
        <f>Tabela3[[#This Row],[REGISTRO NO SEI/2024]]</f>
        <v>0</v>
      </c>
      <c r="W1182">
        <f>Tabela3[[#This Row],[2024]]</f>
        <v>0</v>
      </c>
      <c r="X1182">
        <f>Tabela3[[#This Row],[REGISTRO NO SEI/2025]]</f>
        <v>0</v>
      </c>
      <c r="Y1182">
        <f>Tabela3[[#This Row],[TOTAL CERTIFICADOS EMITIDOS/2025]]</f>
        <v>215</v>
      </c>
      <c r="Z1182">
        <f>Tabela3[[#This Row],[1º trim/2025]]</f>
        <v>215</v>
      </c>
      <c r="AA1182">
        <f>Tabela3[[#This Row],[2º trim/2025]]</f>
        <v>0</v>
      </c>
      <c r="AB1182">
        <f>Tabela3[[#This Row],[3º trim/2025]]</f>
        <v>0</v>
      </c>
      <c r="AC1182">
        <f>Tabela3[[#This Row],[4º trim/2025]]</f>
        <v>0</v>
      </c>
    </row>
    <row r="1183" spans="1:29" x14ac:dyDescent="0.25">
      <c r="A1183" s="293">
        <f>Tabela3[[#This Row],[MODALIDADE]]</f>
        <v>0</v>
      </c>
      <c r="B1183" s="293">
        <f>Tabela3[[#This Row],[ID DA PLANILHA]]</f>
        <v>1183</v>
      </c>
      <c r="C1183" s="293">
        <f>Tabela3[[#This Row],[ANO]]</f>
        <v>2024</v>
      </c>
      <c r="D1183" s="293" t="str">
        <f>Tabela3[[#This Row],[SEI]]</f>
        <v>0155208-95.2023.8.16.6000</v>
      </c>
      <c r="E1183" s="294" t="str">
        <f>Tabela3[[#This Row],[NOME DO Curso]]</f>
        <v>VII Encontro do Fórum Nacional dos Juízes Criminais - FONAJUC</v>
      </c>
      <c r="F1183" s="294">
        <f>Tabela3[[#This Row],[NENHUMA CLASSIFICAÇÃO COPILOT]]</f>
        <v>0</v>
      </c>
      <c r="G1183" t="str">
        <f>Tabela3[[#This Row],[Capacitação em Direitos Humanos, Gênero, Raça e Etnia; e em Depoimento Especial" - 0148945-13.2024.8.16.6000]]</f>
        <v>cursos de formação inicial e de formação continuada para capacitação magistrados(as) ativos(as), de primeiro e segundo graus de jurisdição</v>
      </c>
      <c r="H1183">
        <f>Tabela3[[#This Row],[Justiça Restaurativa - 0148919-15.2024.8.16.6000]]</f>
        <v>0</v>
      </c>
      <c r="I1183">
        <f>Tabela3[[#This Row],[Capacitação de Facilitadores 0148959-94.2024.8.16.6000]]</f>
        <v>0</v>
      </c>
      <c r="J1183">
        <f>Tabela3[[#This Row],[Acessibilidade e Inclusão - 0148938-21.2024.8.16.6000]]</f>
        <v>0</v>
      </c>
      <c r="K1183">
        <f>Tabela3[[#This Row],[Política de Prevenção e Enfrentamento do Assédio Moral, do Assédio Sexual e da Discriminação.0148908-83.2024.8.16.6000]]</f>
        <v>0</v>
      </c>
      <c r="L1183">
        <f>Tabela3[[#This Row],[SOCIOAMBIENTAL]]</f>
        <v>0</v>
      </c>
      <c r="M1183">
        <f>Tabela3[[#This Row],[SUSTENTABILIDADE
https://portal.tjpr.jus.br/portletforms/frm.do?idFormulario=7430
0017859-16.2024.8.16.6000]]</f>
        <v>0</v>
      </c>
      <c r="N1183" t="str">
        <f>Tabela3[[#This Row],[CURSO PARA MAGISTRADOS]]</f>
        <v>SIM</v>
      </c>
      <c r="O1183">
        <f>Tabela3[[#This Row],[LIVRO DE REGISTRO]]</f>
        <v>0</v>
      </c>
      <c r="P1183">
        <f>Tabela3[[#This Row],[DATA DO ULTIMO REGISTRO]]</f>
        <v>0</v>
      </c>
      <c r="Q1183">
        <f>Tabela3[[#This Row],[REG DE INSTRUTORES2]]</f>
        <v>0</v>
      </c>
      <c r="R1183">
        <f>Tabela3[[#This Row],[REGISTRO DE INSTRUTORES NO SEI]]</f>
        <v>0</v>
      </c>
      <c r="S1183">
        <f>Tabela3[[#This Row],[2021]]</f>
        <v>0</v>
      </c>
      <c r="T1183">
        <f>Tabela3[[#This Row],[2022]]</f>
        <v>0</v>
      </c>
      <c r="U1183" t="e">
        <f>Tabela3[[#This Row],[2023]]</f>
        <v>#VALUE!</v>
      </c>
      <c r="V1183">
        <f>Tabela3[[#This Row],[REGISTRO NO SEI/2024]]</f>
        <v>0</v>
      </c>
      <c r="W1183">
        <f>Tabela3[[#This Row],[2024]]</f>
        <v>0</v>
      </c>
      <c r="X1183">
        <f>Tabela3[[#This Row],[REGISTRO NO SEI/2025]]</f>
        <v>0</v>
      </c>
      <c r="Y1183">
        <f>Tabela3[[#This Row],[TOTAL CERTIFICADOS EMITIDOS/2025]]</f>
        <v>0</v>
      </c>
      <c r="Z1183">
        <f>Tabela3[[#This Row],[1º trim/2025]]</f>
        <v>0</v>
      </c>
      <c r="AA1183">
        <f>Tabela3[[#This Row],[2º trim/2025]]</f>
        <v>0</v>
      </c>
      <c r="AB1183">
        <f>Tabela3[[#This Row],[3º trim/2025]]</f>
        <v>0</v>
      </c>
      <c r="AC1183">
        <f>Tabela3[[#This Row],[4º trim/2025]]</f>
        <v>0</v>
      </c>
    </row>
    <row r="1184" spans="1:29" x14ac:dyDescent="0.25">
      <c r="A1184" s="293">
        <f>Tabela3[[#This Row],[MODALIDADE]]</f>
        <v>0</v>
      </c>
      <c r="B1184" s="293">
        <f>Tabela3[[#This Row],[ID DA PLANILHA]]</f>
        <v>1184</v>
      </c>
      <c r="C1184" s="293">
        <f>Tabela3[[#This Row],[ANO]]</f>
        <v>2024</v>
      </c>
      <c r="D1184" s="293" t="str">
        <f>Tabela3[[#This Row],[SEI]]</f>
        <v>0156989-21.2024.8.16.6000</v>
      </c>
      <c r="E1184" s="294" t="str">
        <f>Tabela3[[#This Row],[NOME DO Curso]]</f>
        <v>Lançamento da Plataforma de Bem-Estar (gympass)</v>
      </c>
      <c r="F1184" s="294">
        <f>Tabela3[[#This Row],[NENHUMA CLASSIFICAÇÃO COPILOT]]</f>
        <v>0</v>
      </c>
      <c r="G1184">
        <f>Tabela3[[#This Row],[Capacitação em Direitos Humanos, Gênero, Raça e Etnia; e em Depoimento Especial" - 0148945-13.2024.8.16.6000]]</f>
        <v>0</v>
      </c>
      <c r="H1184">
        <f>Tabela3[[#This Row],[Justiça Restaurativa - 0148919-15.2024.8.16.6000]]</f>
        <v>0</v>
      </c>
      <c r="I1184">
        <f>Tabela3[[#This Row],[Capacitação de Facilitadores 0148959-94.2024.8.16.6000]]</f>
        <v>0</v>
      </c>
      <c r="J1184">
        <f>Tabela3[[#This Row],[Acessibilidade e Inclusão - 0148938-21.2024.8.16.6000]]</f>
        <v>0</v>
      </c>
      <c r="K1184">
        <f>Tabela3[[#This Row],[Política de Prevenção e Enfrentamento do Assédio Moral, do Assédio Sexual e da Discriminação.0148908-83.2024.8.16.6000]]</f>
        <v>0</v>
      </c>
      <c r="L1184">
        <f>Tabela3[[#This Row],[SOCIOAMBIENTAL]]</f>
        <v>0</v>
      </c>
      <c r="M1184">
        <f>Tabela3[[#This Row],[SUSTENTABILIDADE
https://portal.tjpr.jus.br/portletforms/frm.do?idFormulario=7430
0017859-16.2024.8.16.6000]]</f>
        <v>0</v>
      </c>
      <c r="N1184">
        <f>Tabela3[[#This Row],[CURSO PARA MAGISTRADOS]]</f>
        <v>0</v>
      </c>
      <c r="O1184">
        <f>Tabela3[[#This Row],[LIVRO DE REGISTRO]]</f>
        <v>0</v>
      </c>
      <c r="P1184">
        <f>Tabela3[[#This Row],[DATA DO ULTIMO REGISTRO]]</f>
        <v>45698</v>
      </c>
      <c r="Q1184">
        <f>Tabela3[[#This Row],[REG DE INSTRUTORES2]]</f>
        <v>0</v>
      </c>
      <c r="R1184">
        <f>Tabela3[[#This Row],[REGISTRO DE INSTRUTORES NO SEI]]</f>
        <v>0</v>
      </c>
      <c r="S1184">
        <f>Tabela3[[#This Row],[2021]]</f>
        <v>0</v>
      </c>
      <c r="T1184">
        <f>Tabela3[[#This Row],[2022]]</f>
        <v>0</v>
      </c>
      <c r="U1184">
        <f>Tabela3[[#This Row],[2023]]</f>
        <v>0</v>
      </c>
      <c r="V1184">
        <f>Tabela3[[#This Row],[REGISTRO NO SEI/2024]]</f>
        <v>0</v>
      </c>
      <c r="W1184">
        <f>Tabela3[[#This Row],[2024]]</f>
        <v>0</v>
      </c>
      <c r="X1184">
        <f>Tabela3[[#This Row],[REGISTRO NO SEI/2025]]</f>
        <v>0</v>
      </c>
      <c r="Y1184">
        <f>Tabela3[[#This Row],[TOTAL CERTIFICADOS EMITIDOS/2025]]</f>
        <v>769</v>
      </c>
      <c r="Z1184">
        <f>Tabela3[[#This Row],[1º trim/2025]]</f>
        <v>769</v>
      </c>
      <c r="AA1184">
        <f>Tabela3[[#This Row],[2º trim/2025]]</f>
        <v>0</v>
      </c>
      <c r="AB1184">
        <f>Tabela3[[#This Row],[3º trim/2025]]</f>
        <v>0</v>
      </c>
      <c r="AC1184">
        <f>Tabela3[[#This Row],[4º trim/2025]]</f>
        <v>0</v>
      </c>
    </row>
    <row r="1185" spans="1:29" ht="30" x14ac:dyDescent="0.25">
      <c r="A1185" s="293">
        <f>Tabela3[[#This Row],[MODALIDADE]]</f>
        <v>0</v>
      </c>
      <c r="B1185" s="293">
        <f>Tabela3[[#This Row],[ID DA PLANILHA]]</f>
        <v>1185</v>
      </c>
      <c r="C1185" s="293">
        <f>Tabela3[[#This Row],[ANO]]</f>
        <v>2024</v>
      </c>
      <c r="D1185" s="293" t="str">
        <f>Tabela3[[#This Row],[SEI]]</f>
        <v>0158165-69.2023.8.16.6000</v>
      </c>
      <c r="E1185" s="294" t="str">
        <f>Tabela3[[#This Row],[NOME DO Curso]]</f>
        <v>III Fórum Paranaense de Violência Doméstica e Familiar contra a Mulher (FOVID/PR).</v>
      </c>
      <c r="F1185" s="294">
        <f>Tabela3[[#This Row],[NENHUMA CLASSIFICAÇÃO COPILOT]]</f>
        <v>0</v>
      </c>
      <c r="G1185">
        <f>Tabela3[[#This Row],[Capacitação em Direitos Humanos, Gênero, Raça e Etnia; e em Depoimento Especial" - 0148945-13.2024.8.16.6000]]</f>
        <v>0</v>
      </c>
      <c r="H1185">
        <f>Tabela3[[#This Row],[Justiça Restaurativa - 0148919-15.2024.8.16.6000]]</f>
        <v>0</v>
      </c>
      <c r="I1185" t="str">
        <f>Tabela3[[#This Row],[Capacitação de Facilitadores 0148959-94.2024.8.16.6000]]</f>
        <v>VIOLÊNCIA DOMESTICA</v>
      </c>
      <c r="J1185">
        <f>Tabela3[[#This Row],[Acessibilidade e Inclusão - 0148938-21.2024.8.16.6000]]</f>
        <v>0</v>
      </c>
      <c r="K1185" t="str">
        <f>Tabela3[[#This Row],[Política de Prevenção e Enfrentamento do Assédio Moral, do Assédio Sexual e da Discriminação.0148908-83.2024.8.16.6000]]</f>
        <v>sim</v>
      </c>
      <c r="L1185">
        <f>Tabela3[[#This Row],[SOCIOAMBIENTAL]]</f>
        <v>0</v>
      </c>
      <c r="M1185">
        <f>Tabela3[[#This Row],[SUSTENTABILIDADE
https://portal.tjpr.jus.br/portletforms/frm.do?idFormulario=7430
0017859-16.2024.8.16.6000]]</f>
        <v>0</v>
      </c>
      <c r="N1185">
        <f>Tabela3[[#This Row],[CURSO PARA MAGISTRADOS]]</f>
        <v>0</v>
      </c>
      <c r="O1185">
        <f>Tabela3[[#This Row],[LIVRO DE REGISTRO]]</f>
        <v>0</v>
      </c>
      <c r="P1185">
        <f>Tabela3[[#This Row],[DATA DO ULTIMO REGISTRO]]</f>
        <v>45492</v>
      </c>
      <c r="Q1185" t="str">
        <f>Tabela3[[#This Row],[REG DE INSTRUTORES2]]</f>
        <v>NÃO</v>
      </c>
      <c r="R1185">
        <f>Tabela3[[#This Row],[REGISTRO DE INSTRUTORES NO SEI]]</f>
        <v>0</v>
      </c>
      <c r="S1185">
        <f>Tabela3[[#This Row],[2021]]</f>
        <v>0</v>
      </c>
      <c r="T1185">
        <f>Tabela3[[#This Row],[2022]]</f>
        <v>0</v>
      </c>
      <c r="U1185" t="e">
        <f>Tabela3[[#This Row],[2023]]</f>
        <v>#VALUE!</v>
      </c>
      <c r="V1185">
        <f>Tabela3[[#This Row],[REGISTRO NO SEI/2024]]</f>
        <v>0</v>
      </c>
      <c r="W1185">
        <f>Tabela3[[#This Row],[2024]]</f>
        <v>0</v>
      </c>
      <c r="X1185">
        <f>Tabela3[[#This Row],[REGISTRO NO SEI/2025]]</f>
        <v>0</v>
      </c>
      <c r="Y1185">
        <f>Tabela3[[#This Row],[TOTAL CERTIFICADOS EMITIDOS/2025]]</f>
        <v>0</v>
      </c>
      <c r="Z1185">
        <f>Tabela3[[#This Row],[1º trim/2025]]</f>
        <v>0</v>
      </c>
      <c r="AA1185">
        <f>Tabela3[[#This Row],[2º trim/2025]]</f>
        <v>0</v>
      </c>
      <c r="AB1185">
        <f>Tabela3[[#This Row],[3º trim/2025]]</f>
        <v>0</v>
      </c>
      <c r="AC1185">
        <f>Tabela3[[#This Row],[4º trim/2025]]</f>
        <v>0</v>
      </c>
    </row>
    <row r="1186" spans="1:29" x14ac:dyDescent="0.25">
      <c r="A1186" s="293">
        <f>Tabela3[[#This Row],[MODALIDADE]]</f>
        <v>0</v>
      </c>
      <c r="B1186" s="293">
        <f>Tabela3[[#This Row],[ID DA PLANILHA]]</f>
        <v>1186</v>
      </c>
      <c r="C1186" s="293">
        <f>Tabela3[[#This Row],[ANO]]</f>
        <v>2024</v>
      </c>
      <c r="D1186" s="293" t="str">
        <f>Tabela3[[#This Row],[SEI]]</f>
        <v>0159346-08.2023.8.16.6000</v>
      </c>
      <c r="E1186" s="294" t="str">
        <f>Tabela3[[#This Row],[NOME DO Curso]]</f>
        <v>IX Encontro Especial de posse da nova Diretoria Consepre</v>
      </c>
      <c r="F1186" s="294">
        <f>Tabela3[[#This Row],[NENHUMA CLASSIFICAÇÃO COPILOT]]</f>
        <v>0</v>
      </c>
      <c r="G1186">
        <f>Tabela3[[#This Row],[Capacitação em Direitos Humanos, Gênero, Raça e Etnia; e em Depoimento Especial" - 0148945-13.2024.8.16.6000]]</f>
        <v>0</v>
      </c>
      <c r="H1186">
        <f>Tabela3[[#This Row],[Justiça Restaurativa - 0148919-15.2024.8.16.6000]]</f>
        <v>0</v>
      </c>
      <c r="I1186">
        <f>Tabela3[[#This Row],[Capacitação de Facilitadores 0148959-94.2024.8.16.6000]]</f>
        <v>0</v>
      </c>
      <c r="J1186">
        <f>Tabela3[[#This Row],[Acessibilidade e Inclusão - 0148938-21.2024.8.16.6000]]</f>
        <v>0</v>
      </c>
      <c r="K1186">
        <f>Tabela3[[#This Row],[Política de Prevenção e Enfrentamento do Assédio Moral, do Assédio Sexual e da Discriminação.0148908-83.2024.8.16.6000]]</f>
        <v>0</v>
      </c>
      <c r="L1186">
        <f>Tabela3[[#This Row],[SOCIOAMBIENTAL]]</f>
        <v>0</v>
      </c>
      <c r="M1186">
        <f>Tabela3[[#This Row],[SUSTENTABILIDADE
https://portal.tjpr.jus.br/portletforms/frm.do?idFormulario=7430
0017859-16.2024.8.16.6000]]</f>
        <v>0</v>
      </c>
      <c r="N1186">
        <f>Tabela3[[#This Row],[CURSO PARA MAGISTRADOS]]</f>
        <v>0</v>
      </c>
      <c r="O1186" t="str">
        <f>Tabela3[[#This Row],[LIVRO DE REGISTRO]]</f>
        <v>3 - EVENTO EXTERNO</v>
      </c>
      <c r="P1186">
        <f>Tabela3[[#This Row],[DATA DO ULTIMO REGISTRO]]</f>
        <v>45327</v>
      </c>
      <c r="Q1186">
        <f>Tabela3[[#This Row],[REG DE INSTRUTORES2]]</f>
        <v>0</v>
      </c>
      <c r="R1186">
        <f>Tabela3[[#This Row],[REGISTRO DE INSTRUTORES NO SEI]]</f>
        <v>0</v>
      </c>
      <c r="S1186">
        <f>Tabela3[[#This Row],[2021]]</f>
        <v>0</v>
      </c>
      <c r="T1186">
        <f>Tabela3[[#This Row],[2022]]</f>
        <v>0</v>
      </c>
      <c r="U1186" t="e">
        <f>Tabela3[[#This Row],[2023]]</f>
        <v>#VALUE!</v>
      </c>
      <c r="V1186">
        <f>Tabela3[[#This Row],[REGISTRO NO SEI/2024]]</f>
        <v>0</v>
      </c>
      <c r="W1186">
        <f>Tabela3[[#This Row],[2024]]</f>
        <v>0</v>
      </c>
      <c r="X1186">
        <f>Tabela3[[#This Row],[REGISTRO NO SEI/2025]]</f>
        <v>0</v>
      </c>
      <c r="Y1186">
        <f>Tabela3[[#This Row],[TOTAL CERTIFICADOS EMITIDOS/2025]]</f>
        <v>0</v>
      </c>
      <c r="Z1186">
        <f>Tabela3[[#This Row],[1º trim/2025]]</f>
        <v>0</v>
      </c>
      <c r="AA1186">
        <f>Tabela3[[#This Row],[2º trim/2025]]</f>
        <v>0</v>
      </c>
      <c r="AB1186">
        <f>Tabela3[[#This Row],[3º trim/2025]]</f>
        <v>0</v>
      </c>
      <c r="AC1186">
        <f>Tabela3[[#This Row],[4º trim/2025]]</f>
        <v>0</v>
      </c>
    </row>
    <row r="1187" spans="1:29" x14ac:dyDescent="0.25">
      <c r="A1187" s="293">
        <f>Tabela3[[#This Row],[MODALIDADE]]</f>
        <v>0</v>
      </c>
      <c r="B1187" s="293">
        <f>Tabela3[[#This Row],[ID DA PLANILHA]]</f>
        <v>1187</v>
      </c>
      <c r="C1187" s="293">
        <f>Tabela3[[#This Row],[ANO]]</f>
        <v>2024</v>
      </c>
      <c r="D1187" s="293" t="str">
        <f>Tabela3[[#This Row],[SEI]]</f>
        <v>0159547-97.2023.8.16.6000</v>
      </c>
      <c r="E1187" s="294" t="str">
        <f>Tabela3[[#This Row],[NOME DO Curso]]</f>
        <v>CURSO OFICIAL DE FORMAÇÃO INICIAL PARA JUIZ SUBSTITUTO</v>
      </c>
      <c r="F1187" s="294">
        <f>Tabela3[[#This Row],[NENHUMA CLASSIFICAÇÃO COPILOT]]</f>
        <v>0</v>
      </c>
      <c r="G1187" t="str">
        <f>Tabela3[[#This Row],[Capacitação em Direitos Humanos, Gênero, Raça e Etnia; e em Depoimento Especial" - 0148945-13.2024.8.16.6000]]</f>
        <v>cursos de formação inicial e de formação continuada para capacitação magistrados(as) ativos(as), de primeiro e segundo graus de jurisdição</v>
      </c>
      <c r="H1187">
        <f>Tabela3[[#This Row],[Justiça Restaurativa - 0148919-15.2024.8.16.6000]]</f>
        <v>0</v>
      </c>
      <c r="I1187">
        <f>Tabela3[[#This Row],[Capacitação de Facilitadores 0148959-94.2024.8.16.6000]]</f>
        <v>0</v>
      </c>
      <c r="J1187">
        <f>Tabela3[[#This Row],[Acessibilidade e Inclusão - 0148938-21.2024.8.16.6000]]</f>
        <v>0</v>
      </c>
      <c r="K1187">
        <f>Tabela3[[#This Row],[Política de Prevenção e Enfrentamento do Assédio Moral, do Assédio Sexual e da Discriminação.0148908-83.2024.8.16.6000]]</f>
        <v>0</v>
      </c>
      <c r="L1187">
        <f>Tabela3[[#This Row],[SOCIOAMBIENTAL]]</f>
        <v>0</v>
      </c>
      <c r="M1187">
        <f>Tabela3[[#This Row],[SUSTENTABILIDADE
https://portal.tjpr.jus.br/portletforms/frm.do?idFormulario=7430
0017859-16.2024.8.16.6000]]</f>
        <v>0</v>
      </c>
      <c r="N1187" t="str">
        <f>Tabela3[[#This Row],[CURSO PARA MAGISTRADOS]]</f>
        <v>SIM</v>
      </c>
      <c r="O1187">
        <f>Tabela3[[#This Row],[LIVRO DE REGISTRO]]</f>
        <v>0</v>
      </c>
      <c r="P1187">
        <f>Tabela3[[#This Row],[DATA DO ULTIMO REGISTRO]]</f>
        <v>45475</v>
      </c>
      <c r="Q1187" t="str">
        <f>Tabela3[[#This Row],[REG DE INSTRUTORES2]]</f>
        <v>744-765/2024</v>
      </c>
      <c r="R1187">
        <f>Tabela3[[#This Row],[REGISTRO DE INSTRUTORES NO SEI]]</f>
        <v>0</v>
      </c>
      <c r="S1187">
        <f>Tabela3[[#This Row],[2021]]</f>
        <v>0</v>
      </c>
      <c r="T1187">
        <f>Tabela3[[#This Row],[2022]]</f>
        <v>0</v>
      </c>
      <c r="U1187" t="e">
        <f>Tabela3[[#This Row],[2023]]</f>
        <v>#VALUE!</v>
      </c>
      <c r="V1187">
        <f>Tabela3[[#This Row],[REGISTRO NO SEI/2024]]</f>
        <v>0</v>
      </c>
      <c r="W1187">
        <f>Tabela3[[#This Row],[2024]]</f>
        <v>0</v>
      </c>
      <c r="X1187">
        <f>Tabela3[[#This Row],[REGISTRO NO SEI/2025]]</f>
        <v>0</v>
      </c>
      <c r="Y1187">
        <f>Tabela3[[#This Row],[TOTAL CERTIFICADOS EMITIDOS/2025]]</f>
        <v>0</v>
      </c>
      <c r="Z1187">
        <f>Tabela3[[#This Row],[1º trim/2025]]</f>
        <v>0</v>
      </c>
      <c r="AA1187">
        <f>Tabela3[[#This Row],[2º trim/2025]]</f>
        <v>0</v>
      </c>
      <c r="AB1187">
        <f>Tabela3[[#This Row],[3º trim/2025]]</f>
        <v>0</v>
      </c>
      <c r="AC1187">
        <f>Tabela3[[#This Row],[4º trim/2025]]</f>
        <v>0</v>
      </c>
    </row>
    <row r="1188" spans="1:29" x14ac:dyDescent="0.25">
      <c r="A1188" s="293">
        <f>Tabela3[[#This Row],[MODALIDADE]]</f>
        <v>0</v>
      </c>
      <c r="B1188" s="293">
        <f>Tabela3[[#This Row],[ID DA PLANILHA]]</f>
        <v>1188</v>
      </c>
      <c r="C1188" s="293">
        <f>Tabela3[[#This Row],[ANO]]</f>
        <v>2024</v>
      </c>
      <c r="D1188" s="293" t="str">
        <f>Tabela3[[#This Row],[SEI]]</f>
        <v>0160695-12.2024.8.16.6000</v>
      </c>
      <c r="E1188" s="294" t="str">
        <f>Tabela3[[#This Row],[NOME DO Curso]]</f>
        <v>APP WellHub</v>
      </c>
      <c r="F1188" s="294">
        <f>Tabela3[[#This Row],[NENHUMA CLASSIFICAÇÃO COPILOT]]</f>
        <v>0</v>
      </c>
      <c r="G1188">
        <f>Tabela3[[#This Row],[Capacitação em Direitos Humanos, Gênero, Raça e Etnia; e em Depoimento Especial" - 0148945-13.2024.8.16.6000]]</f>
        <v>0</v>
      </c>
      <c r="H1188">
        <f>Tabela3[[#This Row],[Justiça Restaurativa - 0148919-15.2024.8.16.6000]]</f>
        <v>0</v>
      </c>
      <c r="I1188">
        <f>Tabela3[[#This Row],[Capacitação de Facilitadores 0148959-94.2024.8.16.6000]]</f>
        <v>0</v>
      </c>
      <c r="J1188">
        <f>Tabela3[[#This Row],[Acessibilidade e Inclusão - 0148938-21.2024.8.16.6000]]</f>
        <v>0</v>
      </c>
      <c r="K1188">
        <f>Tabela3[[#This Row],[Política de Prevenção e Enfrentamento do Assédio Moral, do Assédio Sexual e da Discriminação.0148908-83.2024.8.16.6000]]</f>
        <v>0</v>
      </c>
      <c r="L1188">
        <f>Tabela3[[#This Row],[SOCIOAMBIENTAL]]</f>
        <v>0</v>
      </c>
      <c r="M1188">
        <f>Tabela3[[#This Row],[SUSTENTABILIDADE
https://portal.tjpr.jus.br/portletforms/frm.do?idFormulario=7430
0017859-16.2024.8.16.6000]]</f>
        <v>0</v>
      </c>
      <c r="N1188">
        <f>Tabela3[[#This Row],[CURSO PARA MAGISTRADOS]]</f>
        <v>0</v>
      </c>
      <c r="O1188">
        <f>Tabela3[[#This Row],[LIVRO DE REGISTRO]]</f>
        <v>0</v>
      </c>
      <c r="P1188">
        <f>Tabela3[[#This Row],[DATA DO ULTIMO REGISTRO]]</f>
        <v>0</v>
      </c>
      <c r="Q1188">
        <f>Tabela3[[#This Row],[REG DE INSTRUTORES2]]</f>
        <v>0</v>
      </c>
      <c r="R1188">
        <f>Tabela3[[#This Row],[REGISTRO DE INSTRUTORES NO SEI]]</f>
        <v>0</v>
      </c>
      <c r="S1188">
        <f>Tabela3[[#This Row],[2021]]</f>
        <v>0</v>
      </c>
      <c r="T1188">
        <f>Tabela3[[#This Row],[2022]]</f>
        <v>0</v>
      </c>
      <c r="U1188">
        <f>Tabela3[[#This Row],[2023]]</f>
        <v>0</v>
      </c>
      <c r="V1188">
        <f>Tabela3[[#This Row],[REGISTRO NO SEI/2024]]</f>
        <v>0</v>
      </c>
      <c r="W1188">
        <f>Tabela3[[#This Row],[2024]]</f>
        <v>0</v>
      </c>
      <c r="X1188">
        <f>Tabela3[[#This Row],[REGISTRO NO SEI/2025]]</f>
        <v>0</v>
      </c>
      <c r="Y1188">
        <f>Tabela3[[#This Row],[TOTAL CERTIFICADOS EMITIDOS/2025]]</f>
        <v>0</v>
      </c>
      <c r="Z1188">
        <f>Tabela3[[#This Row],[1º trim/2025]]</f>
        <v>0</v>
      </c>
      <c r="AA1188">
        <f>Tabela3[[#This Row],[2º trim/2025]]</f>
        <v>0</v>
      </c>
      <c r="AB1188">
        <f>Tabela3[[#This Row],[3º trim/2025]]</f>
        <v>0</v>
      </c>
      <c r="AC1188">
        <f>Tabela3[[#This Row],[4º trim/2025]]</f>
        <v>0</v>
      </c>
    </row>
    <row r="1189" spans="1:29" x14ac:dyDescent="0.25">
      <c r="A1189" s="293">
        <f>Tabela3[[#This Row],[MODALIDADE]]</f>
        <v>0</v>
      </c>
      <c r="B1189" s="293">
        <f>Tabela3[[#This Row],[ID DA PLANILHA]]</f>
        <v>1189</v>
      </c>
      <c r="C1189" s="293">
        <f>Tabela3[[#This Row],[ANO]]</f>
        <v>2024</v>
      </c>
      <c r="D1189" s="293" t="str">
        <f>Tabela3[[#This Row],[SEI]]</f>
        <v>0163647-61.2024.8.16.6000</v>
      </c>
      <c r="E1189" s="294" t="str">
        <f>Tabela3[[#This Row],[NOME DO Curso]]</f>
        <v>Encontro Estadual do Poder Judiciário</v>
      </c>
      <c r="F1189" s="294">
        <f>Tabela3[[#This Row],[NENHUMA CLASSIFICAÇÃO COPILOT]]</f>
        <v>0</v>
      </c>
      <c r="G1189">
        <f>Tabela3[[#This Row],[Capacitação em Direitos Humanos, Gênero, Raça e Etnia; e em Depoimento Especial" - 0148945-13.2024.8.16.6000]]</f>
        <v>0</v>
      </c>
      <c r="H1189">
        <f>Tabela3[[#This Row],[Justiça Restaurativa - 0148919-15.2024.8.16.6000]]</f>
        <v>0</v>
      </c>
      <c r="I1189">
        <f>Tabela3[[#This Row],[Capacitação de Facilitadores 0148959-94.2024.8.16.6000]]</f>
        <v>0</v>
      </c>
      <c r="J1189">
        <f>Tabela3[[#This Row],[Acessibilidade e Inclusão - 0148938-21.2024.8.16.6000]]</f>
        <v>0</v>
      </c>
      <c r="K1189">
        <f>Tabela3[[#This Row],[Política de Prevenção e Enfrentamento do Assédio Moral, do Assédio Sexual e da Discriminação.0148908-83.2024.8.16.6000]]</f>
        <v>0</v>
      </c>
      <c r="L1189">
        <f>Tabela3[[#This Row],[SOCIOAMBIENTAL]]</f>
        <v>0</v>
      </c>
      <c r="M1189">
        <f>Tabela3[[#This Row],[SUSTENTABILIDADE
https://portal.tjpr.jus.br/portletforms/frm.do?idFormulario=7430
0017859-16.2024.8.16.6000]]</f>
        <v>0</v>
      </c>
      <c r="N1189">
        <f>Tabela3[[#This Row],[CURSO PARA MAGISTRADOS]]</f>
        <v>0</v>
      </c>
      <c r="O1189">
        <f>Tabela3[[#This Row],[LIVRO DE REGISTRO]]</f>
        <v>0</v>
      </c>
      <c r="P1189">
        <f>Tabela3[[#This Row],[DATA DO ULTIMO REGISTRO]]</f>
        <v>45639</v>
      </c>
      <c r="Q1189">
        <f>Tabela3[[#This Row],[REG DE INSTRUTORES2]]</f>
        <v>0</v>
      </c>
      <c r="R1189">
        <f>Tabela3[[#This Row],[REGISTRO DE INSTRUTORES NO SEI]]</f>
        <v>0</v>
      </c>
      <c r="S1189">
        <f>Tabela3[[#This Row],[2021]]</f>
        <v>0</v>
      </c>
      <c r="T1189">
        <f>Tabela3[[#This Row],[2022]]</f>
        <v>0</v>
      </c>
      <c r="U1189">
        <f>Tabela3[[#This Row],[2023]]</f>
        <v>0</v>
      </c>
      <c r="V1189">
        <f>Tabela3[[#This Row],[REGISTRO NO SEI/2024]]</f>
        <v>0</v>
      </c>
      <c r="W1189">
        <f>Tabela3[[#This Row],[2024]]</f>
        <v>0</v>
      </c>
      <c r="X1189">
        <f>Tabela3[[#This Row],[REGISTRO NO SEI/2025]]</f>
        <v>25</v>
      </c>
      <c r="Y1189">
        <f>Tabela3[[#This Row],[TOTAL CERTIFICADOS EMITIDOS/2025]]</f>
        <v>0</v>
      </c>
      <c r="Z1189">
        <f>Tabela3[[#This Row],[1º trim/2025]]</f>
        <v>0</v>
      </c>
      <c r="AA1189">
        <f>Tabela3[[#This Row],[2º trim/2025]]</f>
        <v>0</v>
      </c>
      <c r="AB1189">
        <f>Tabela3[[#This Row],[3º trim/2025]]</f>
        <v>0</v>
      </c>
      <c r="AC1189">
        <f>Tabela3[[#This Row],[4º trim/2025]]</f>
        <v>0</v>
      </c>
    </row>
    <row r="1190" spans="1:29" x14ac:dyDescent="0.25">
      <c r="A1190" s="293" t="str">
        <f>Tabela3[[#This Row],[MODALIDADE]]</f>
        <v>autoinstrucional</v>
      </c>
      <c r="B1190" s="293">
        <f>Tabela3[[#This Row],[ID DA PLANILHA]]</f>
        <v>1190</v>
      </c>
      <c r="C1190" s="293">
        <f>Tabela3[[#This Row],[ANO]]</f>
        <v>2024</v>
      </c>
      <c r="D1190" s="293" t="str">
        <f>Tabela3[[#This Row],[SEI]]</f>
        <v>0164470-35.2024.8.16.6000</v>
      </c>
      <c r="E1190" s="294" t="str">
        <f>Tabela3[[#This Row],[NOME DO Curso]]</f>
        <v>Adoção da Ferramenta Copilot 365 - Como utilizar o Copilot no Word</v>
      </c>
      <c r="F1190" s="294" t="str">
        <f>Tabela3[[#This Row],[NENHUMA CLASSIFICAÇÃO COPILOT]]</f>
        <v>COPILOT</v>
      </c>
      <c r="G1190">
        <f>Tabela3[[#This Row],[Capacitação em Direitos Humanos, Gênero, Raça e Etnia; e em Depoimento Especial" - 0148945-13.2024.8.16.6000]]</f>
        <v>0</v>
      </c>
      <c r="H1190">
        <f>Tabela3[[#This Row],[Justiça Restaurativa - 0148919-15.2024.8.16.6000]]</f>
        <v>0</v>
      </c>
      <c r="I1190">
        <f>Tabela3[[#This Row],[Capacitação de Facilitadores 0148959-94.2024.8.16.6000]]</f>
        <v>0</v>
      </c>
      <c r="J1190">
        <f>Tabela3[[#This Row],[Acessibilidade e Inclusão - 0148938-21.2024.8.16.6000]]</f>
        <v>0</v>
      </c>
      <c r="K1190">
        <f>Tabela3[[#This Row],[Política de Prevenção e Enfrentamento do Assédio Moral, do Assédio Sexual e da Discriminação.0148908-83.2024.8.16.6000]]</f>
        <v>0</v>
      </c>
      <c r="L1190">
        <f>Tabela3[[#This Row],[SOCIOAMBIENTAL]]</f>
        <v>0</v>
      </c>
      <c r="M1190">
        <f>Tabela3[[#This Row],[SUSTENTABILIDADE
https://portal.tjpr.jus.br/portletforms/frm.do?idFormulario=7430
0017859-16.2024.8.16.6000]]</f>
        <v>0</v>
      </c>
      <c r="N1190">
        <f>Tabela3[[#This Row],[CURSO PARA MAGISTRADOS]]</f>
        <v>0</v>
      </c>
      <c r="O1190" t="str">
        <f>Tabela3[[#This Row],[LIVRO DE REGISTRO]]</f>
        <v>1 - LISTA GERAL_2020 A ...</v>
      </c>
      <c r="P1190">
        <f>Tabela3[[#This Row],[DATA DO ULTIMO REGISTRO]]</f>
        <v>45772</v>
      </c>
      <c r="Q1190">
        <f>Tabela3[[#This Row],[REG DE INSTRUTORES2]]</f>
        <v>0</v>
      </c>
      <c r="R1190">
        <f>Tabela3[[#This Row],[REGISTRO DE INSTRUTORES NO SEI]]</f>
        <v>0</v>
      </c>
      <c r="S1190">
        <f>Tabela3[[#This Row],[2021]]</f>
        <v>0</v>
      </c>
      <c r="T1190">
        <f>Tabela3[[#This Row],[2022]]</f>
        <v>0</v>
      </c>
      <c r="U1190">
        <f>Tabela3[[#This Row],[2023]]</f>
        <v>0</v>
      </c>
      <c r="V1190">
        <f>Tabela3[[#This Row],[REGISTRO NO SEI/2024]]</f>
        <v>0</v>
      </c>
      <c r="W1190">
        <f>Tabela3[[#This Row],[2024]]</f>
        <v>0</v>
      </c>
      <c r="X1190">
        <f>Tabela3[[#This Row],[REGISTRO NO SEI/2025]]</f>
        <v>0</v>
      </c>
      <c r="Y1190">
        <f>Tabela3[[#This Row],[TOTAL CERTIFICADOS EMITIDOS/2025]]</f>
        <v>249</v>
      </c>
      <c r="Z1190">
        <f>Tabela3[[#This Row],[1º trim/2025]]</f>
        <v>212</v>
      </c>
      <c r="AA1190">
        <f>Tabela3[[#This Row],[2º trim/2025]]</f>
        <v>37</v>
      </c>
      <c r="AB1190">
        <f>Tabela3[[#This Row],[3º trim/2025]]</f>
        <v>0</v>
      </c>
      <c r="AC1190">
        <f>Tabela3[[#This Row],[4º trim/2025]]</f>
        <v>0</v>
      </c>
    </row>
    <row r="1191" spans="1:29" x14ac:dyDescent="0.25">
      <c r="A1191" s="293" t="str">
        <f>Tabela3[[#This Row],[MODALIDADE]]</f>
        <v>autoinstrucional</v>
      </c>
      <c r="B1191" s="293">
        <f>Tabela3[[#This Row],[ID DA PLANILHA]]</f>
        <v>1191</v>
      </c>
      <c r="C1191" s="293">
        <f>Tabela3[[#This Row],[ANO]]</f>
        <v>2024</v>
      </c>
      <c r="D1191" s="293" t="str">
        <f>Tabela3[[#This Row],[SEI]]</f>
        <v>0164691-18.2024.8.16.6000</v>
      </c>
      <c r="E1191" s="294" t="str">
        <f>Tabela3[[#This Row],[NOME DO Curso]]</f>
        <v>Como utilizar o Copilot no Teams</v>
      </c>
      <c r="F1191" s="294" t="str">
        <f>Tabela3[[#This Row],[NENHUMA CLASSIFICAÇÃO COPILOT]]</f>
        <v>COPILOT</v>
      </c>
      <c r="G1191">
        <f>Tabela3[[#This Row],[Capacitação em Direitos Humanos, Gênero, Raça e Etnia; e em Depoimento Especial" - 0148945-13.2024.8.16.6000]]</f>
        <v>0</v>
      </c>
      <c r="H1191">
        <f>Tabela3[[#This Row],[Justiça Restaurativa - 0148919-15.2024.8.16.6000]]</f>
        <v>0</v>
      </c>
      <c r="I1191">
        <f>Tabela3[[#This Row],[Capacitação de Facilitadores 0148959-94.2024.8.16.6000]]</f>
        <v>0</v>
      </c>
      <c r="J1191">
        <f>Tabela3[[#This Row],[Acessibilidade e Inclusão - 0148938-21.2024.8.16.6000]]</f>
        <v>0</v>
      </c>
      <c r="K1191">
        <f>Tabela3[[#This Row],[Política de Prevenção e Enfrentamento do Assédio Moral, do Assédio Sexual e da Discriminação.0148908-83.2024.8.16.6000]]</f>
        <v>0</v>
      </c>
      <c r="L1191">
        <f>Tabela3[[#This Row],[SOCIOAMBIENTAL]]</f>
        <v>0</v>
      </c>
      <c r="M1191">
        <f>Tabela3[[#This Row],[SUSTENTABILIDADE
https://portal.tjpr.jus.br/portletforms/frm.do?idFormulario=7430
0017859-16.2024.8.16.6000]]</f>
        <v>0</v>
      </c>
      <c r="N1191">
        <f>Tabela3[[#This Row],[CURSO PARA MAGISTRADOS]]</f>
        <v>0</v>
      </c>
      <c r="O1191" t="str">
        <f>Tabela3[[#This Row],[LIVRO DE REGISTRO]]</f>
        <v>1 - LISTA GERAL_2020 A ...</v>
      </c>
      <c r="P1191">
        <f>Tabela3[[#This Row],[DATA DO ULTIMO REGISTRO]]</f>
        <v>45772</v>
      </c>
      <c r="Q1191">
        <f>Tabela3[[#This Row],[REG DE INSTRUTORES2]]</f>
        <v>0</v>
      </c>
      <c r="R1191">
        <f>Tabela3[[#This Row],[REGISTRO DE INSTRUTORES NO SEI]]</f>
        <v>0</v>
      </c>
      <c r="S1191">
        <f>Tabela3[[#This Row],[2021]]</f>
        <v>0</v>
      </c>
      <c r="T1191">
        <f>Tabela3[[#This Row],[2022]]</f>
        <v>0</v>
      </c>
      <c r="U1191">
        <f>Tabela3[[#This Row],[2023]]</f>
        <v>0</v>
      </c>
      <c r="V1191">
        <f>Tabela3[[#This Row],[REGISTRO NO SEI/2024]]</f>
        <v>0</v>
      </c>
      <c r="W1191">
        <f>Tabela3[[#This Row],[2024]]</f>
        <v>0</v>
      </c>
      <c r="X1191">
        <f>Tabela3[[#This Row],[REGISTRO NO SEI/2025]]</f>
        <v>0</v>
      </c>
      <c r="Y1191">
        <f>Tabela3[[#This Row],[TOTAL CERTIFICADOS EMITIDOS/2025]]</f>
        <v>185</v>
      </c>
      <c r="Z1191">
        <f>Tabela3[[#This Row],[1º trim/2025]]</f>
        <v>170</v>
      </c>
      <c r="AA1191">
        <f>Tabela3[[#This Row],[2º trim/2025]]</f>
        <v>15</v>
      </c>
      <c r="AB1191">
        <f>Tabela3[[#This Row],[3º trim/2025]]</f>
        <v>0</v>
      </c>
      <c r="AC1191">
        <f>Tabela3[[#This Row],[4º trim/2025]]</f>
        <v>0</v>
      </c>
    </row>
    <row r="1192" spans="1:29" x14ac:dyDescent="0.25">
      <c r="A1192" s="293" t="str">
        <f>Tabela3[[#This Row],[MODALIDADE]]</f>
        <v>autoinstrucional</v>
      </c>
      <c r="B1192" s="293">
        <f>Tabela3[[#This Row],[ID DA PLANILHA]]</f>
        <v>1192</v>
      </c>
      <c r="C1192" s="293">
        <f>Tabela3[[#This Row],[ANO]]</f>
        <v>2024</v>
      </c>
      <c r="D1192" s="293" t="str">
        <f>Tabela3[[#This Row],[SEI]]</f>
        <v>0164692-03.2024.8.16.6000</v>
      </c>
      <c r="E1192" s="294" t="str">
        <f>Tabela3[[#This Row],[NOME DO Curso]]</f>
        <v>Como utilizar o BizChat</v>
      </c>
      <c r="F1192" s="294" t="str">
        <f>Tabela3[[#This Row],[NENHUMA CLASSIFICAÇÃO COPILOT]]</f>
        <v>COPILOT</v>
      </c>
      <c r="G1192">
        <f>Tabela3[[#This Row],[Capacitação em Direitos Humanos, Gênero, Raça e Etnia; e em Depoimento Especial" - 0148945-13.2024.8.16.6000]]</f>
        <v>0</v>
      </c>
      <c r="H1192">
        <f>Tabela3[[#This Row],[Justiça Restaurativa - 0148919-15.2024.8.16.6000]]</f>
        <v>0</v>
      </c>
      <c r="I1192">
        <f>Tabela3[[#This Row],[Capacitação de Facilitadores 0148959-94.2024.8.16.6000]]</f>
        <v>0</v>
      </c>
      <c r="J1192">
        <f>Tabela3[[#This Row],[Acessibilidade e Inclusão - 0148938-21.2024.8.16.6000]]</f>
        <v>0</v>
      </c>
      <c r="K1192">
        <f>Tabela3[[#This Row],[Política de Prevenção e Enfrentamento do Assédio Moral, do Assédio Sexual e da Discriminação.0148908-83.2024.8.16.6000]]</f>
        <v>0</v>
      </c>
      <c r="L1192">
        <f>Tabela3[[#This Row],[SOCIOAMBIENTAL]]</f>
        <v>0</v>
      </c>
      <c r="M1192">
        <f>Tabela3[[#This Row],[SUSTENTABILIDADE
https://portal.tjpr.jus.br/portletforms/frm.do?idFormulario=7430
0017859-16.2024.8.16.6000]]</f>
        <v>0</v>
      </c>
      <c r="N1192">
        <f>Tabela3[[#This Row],[CURSO PARA MAGISTRADOS]]</f>
        <v>0</v>
      </c>
      <c r="O1192" t="str">
        <f>Tabela3[[#This Row],[LIVRO DE REGISTRO]]</f>
        <v>1 - LISTA GERAL_2020 A ...</v>
      </c>
      <c r="P1192">
        <f>Tabela3[[#This Row],[DATA DO ULTIMO REGISTRO]]</f>
        <v>45757</v>
      </c>
      <c r="Q1192">
        <f>Tabela3[[#This Row],[REG DE INSTRUTORES2]]</f>
        <v>0</v>
      </c>
      <c r="R1192">
        <f>Tabela3[[#This Row],[REGISTRO DE INSTRUTORES NO SEI]]</f>
        <v>0</v>
      </c>
      <c r="S1192">
        <f>Tabela3[[#This Row],[2021]]</f>
        <v>0</v>
      </c>
      <c r="T1192">
        <f>Tabela3[[#This Row],[2022]]</f>
        <v>0</v>
      </c>
      <c r="U1192">
        <f>Tabela3[[#This Row],[2023]]</f>
        <v>0</v>
      </c>
      <c r="V1192">
        <f>Tabela3[[#This Row],[REGISTRO NO SEI/2024]]</f>
        <v>0</v>
      </c>
      <c r="W1192">
        <f>Tabela3[[#This Row],[2024]]</f>
        <v>0</v>
      </c>
      <c r="X1192">
        <f>Tabela3[[#This Row],[REGISTRO NO SEI/2025]]</f>
        <v>0</v>
      </c>
      <c r="Y1192">
        <f>Tabela3[[#This Row],[TOTAL CERTIFICADOS EMITIDOS/2025]]</f>
        <v>145</v>
      </c>
      <c r="Z1192">
        <f>Tabela3[[#This Row],[1º trim/2025]]</f>
        <v>136</v>
      </c>
      <c r="AA1192">
        <f>Tabela3[[#This Row],[2º trim/2025]]</f>
        <v>9</v>
      </c>
      <c r="AB1192">
        <f>Tabela3[[#This Row],[3º trim/2025]]</f>
        <v>0</v>
      </c>
      <c r="AC1192">
        <f>Tabela3[[#This Row],[4º trim/2025]]</f>
        <v>0</v>
      </c>
    </row>
    <row r="1193" spans="1:29" x14ac:dyDescent="0.25">
      <c r="A1193" s="293" t="str">
        <f>Tabela3[[#This Row],[MODALIDADE]]</f>
        <v>autoinstrucional</v>
      </c>
      <c r="B1193" s="293">
        <f>Tabela3[[#This Row],[ID DA PLANILHA]]</f>
        <v>1193</v>
      </c>
      <c r="C1193" s="293">
        <f>Tabela3[[#This Row],[ANO]]</f>
        <v>2024</v>
      </c>
      <c r="D1193" s="293" t="str">
        <f>Tabela3[[#This Row],[SEI]]</f>
        <v>0164693-85.2024.8.16.6000</v>
      </c>
      <c r="E1193" s="294" t="str">
        <f>Tabela3[[#This Row],[NOME DO Curso]]</f>
        <v>Como utilizar o Copilot no Excel, Forms e Excel Avançado</v>
      </c>
      <c r="F1193" s="294" t="str">
        <f>Tabela3[[#This Row],[NENHUMA CLASSIFICAÇÃO COPILOT]]</f>
        <v>COPILOT</v>
      </c>
      <c r="G1193">
        <f>Tabela3[[#This Row],[Capacitação em Direitos Humanos, Gênero, Raça e Etnia; e em Depoimento Especial" - 0148945-13.2024.8.16.6000]]</f>
        <v>0</v>
      </c>
      <c r="H1193">
        <f>Tabela3[[#This Row],[Justiça Restaurativa - 0148919-15.2024.8.16.6000]]</f>
        <v>0</v>
      </c>
      <c r="I1193">
        <f>Tabela3[[#This Row],[Capacitação de Facilitadores 0148959-94.2024.8.16.6000]]</f>
        <v>0</v>
      </c>
      <c r="J1193">
        <f>Tabela3[[#This Row],[Acessibilidade e Inclusão - 0148938-21.2024.8.16.6000]]</f>
        <v>0</v>
      </c>
      <c r="K1193">
        <f>Tabela3[[#This Row],[Política de Prevenção e Enfrentamento do Assédio Moral, do Assédio Sexual e da Discriminação.0148908-83.2024.8.16.6000]]</f>
        <v>0</v>
      </c>
      <c r="L1193">
        <f>Tabela3[[#This Row],[SOCIOAMBIENTAL]]</f>
        <v>0</v>
      </c>
      <c r="M1193">
        <f>Tabela3[[#This Row],[SUSTENTABILIDADE
https://portal.tjpr.jus.br/portletforms/frm.do?idFormulario=7430
0017859-16.2024.8.16.6000]]</f>
        <v>0</v>
      </c>
      <c r="N1193">
        <f>Tabela3[[#This Row],[CURSO PARA MAGISTRADOS]]</f>
        <v>0</v>
      </c>
      <c r="O1193" t="str">
        <f>Tabela3[[#This Row],[LIVRO DE REGISTRO]]</f>
        <v>1 - LISTA GERAL_2020 A ...</v>
      </c>
      <c r="P1193">
        <f>Tabela3[[#This Row],[DATA DO ULTIMO REGISTRO]]</f>
        <v>45771</v>
      </c>
      <c r="Q1193">
        <f>Tabela3[[#This Row],[REG DE INSTRUTORES2]]</f>
        <v>0</v>
      </c>
      <c r="R1193">
        <f>Tabela3[[#This Row],[REGISTRO DE INSTRUTORES NO SEI]]</f>
        <v>0</v>
      </c>
      <c r="S1193">
        <f>Tabela3[[#This Row],[2021]]</f>
        <v>0</v>
      </c>
      <c r="T1193">
        <f>Tabela3[[#This Row],[2022]]</f>
        <v>0</v>
      </c>
      <c r="U1193">
        <f>Tabela3[[#This Row],[2023]]</f>
        <v>0</v>
      </c>
      <c r="V1193">
        <f>Tabela3[[#This Row],[REGISTRO NO SEI/2024]]</f>
        <v>0</v>
      </c>
      <c r="W1193">
        <f>Tabela3[[#This Row],[2024]]</f>
        <v>0</v>
      </c>
      <c r="X1193">
        <f>Tabela3[[#This Row],[REGISTRO NO SEI/2025]]</f>
        <v>0</v>
      </c>
      <c r="Y1193">
        <f>Tabela3[[#This Row],[TOTAL CERTIFICADOS EMITIDOS/2025]]</f>
        <v>146</v>
      </c>
      <c r="Z1193">
        <f>Tabela3[[#This Row],[1º trim/2025]]</f>
        <v>137</v>
      </c>
      <c r="AA1193">
        <f>Tabela3[[#This Row],[2º trim/2025]]</f>
        <v>9</v>
      </c>
      <c r="AB1193">
        <f>Tabela3[[#This Row],[3º trim/2025]]</f>
        <v>0</v>
      </c>
      <c r="AC1193">
        <f>Tabela3[[#This Row],[4º trim/2025]]</f>
        <v>0</v>
      </c>
    </row>
    <row r="1194" spans="1:29" x14ac:dyDescent="0.25">
      <c r="A1194" s="293" t="str">
        <f>Tabela3[[#This Row],[MODALIDADE]]</f>
        <v>autoinstrucional</v>
      </c>
      <c r="B1194" s="293">
        <f>Tabela3[[#This Row],[ID DA PLANILHA]]</f>
        <v>1194</v>
      </c>
      <c r="C1194" s="293">
        <f>Tabela3[[#This Row],[ANO]]</f>
        <v>2024</v>
      </c>
      <c r="D1194" s="293" t="str">
        <f>Tabela3[[#This Row],[SEI]]</f>
        <v>0164694-70.2024.8.16.6000</v>
      </c>
      <c r="E1194" s="294" t="str">
        <f>Tabela3[[#This Row],[NOME DO Curso]]</f>
        <v>Como utilizar o Copilot no Power Point, no One Note e no Outlook</v>
      </c>
      <c r="F1194" s="294" t="str">
        <f>Tabela3[[#This Row],[NENHUMA CLASSIFICAÇÃO COPILOT]]</f>
        <v>COPILOT</v>
      </c>
      <c r="G1194">
        <f>Tabela3[[#This Row],[Capacitação em Direitos Humanos, Gênero, Raça e Etnia; e em Depoimento Especial" - 0148945-13.2024.8.16.6000]]</f>
        <v>0</v>
      </c>
      <c r="H1194">
        <f>Tabela3[[#This Row],[Justiça Restaurativa - 0148919-15.2024.8.16.6000]]</f>
        <v>0</v>
      </c>
      <c r="I1194">
        <f>Tabela3[[#This Row],[Capacitação de Facilitadores 0148959-94.2024.8.16.6000]]</f>
        <v>0</v>
      </c>
      <c r="J1194">
        <f>Tabela3[[#This Row],[Acessibilidade e Inclusão - 0148938-21.2024.8.16.6000]]</f>
        <v>0</v>
      </c>
      <c r="K1194">
        <f>Tabela3[[#This Row],[Política de Prevenção e Enfrentamento do Assédio Moral, do Assédio Sexual e da Discriminação.0148908-83.2024.8.16.6000]]</f>
        <v>0</v>
      </c>
      <c r="L1194">
        <f>Tabela3[[#This Row],[SOCIOAMBIENTAL]]</f>
        <v>0</v>
      </c>
      <c r="M1194">
        <f>Tabela3[[#This Row],[SUSTENTABILIDADE
https://portal.tjpr.jus.br/portletforms/frm.do?idFormulario=7430
0017859-16.2024.8.16.6000]]</f>
        <v>0</v>
      </c>
      <c r="N1194">
        <f>Tabela3[[#This Row],[CURSO PARA MAGISTRADOS]]</f>
        <v>0</v>
      </c>
      <c r="O1194" t="str">
        <f>Tabela3[[#This Row],[LIVRO DE REGISTRO]]</f>
        <v>1 - LISTA GERAL_2020 A ...</v>
      </c>
      <c r="P1194">
        <f>Tabela3[[#This Row],[DATA DO ULTIMO REGISTRO]]</f>
        <v>45757</v>
      </c>
      <c r="Q1194">
        <f>Tabela3[[#This Row],[REG DE INSTRUTORES2]]</f>
        <v>0</v>
      </c>
      <c r="R1194">
        <f>Tabela3[[#This Row],[REGISTRO DE INSTRUTORES NO SEI]]</f>
        <v>0</v>
      </c>
      <c r="S1194">
        <f>Tabela3[[#This Row],[2021]]</f>
        <v>0</v>
      </c>
      <c r="T1194">
        <f>Tabela3[[#This Row],[2022]]</f>
        <v>0</v>
      </c>
      <c r="U1194">
        <f>Tabela3[[#This Row],[2023]]</f>
        <v>0</v>
      </c>
      <c r="V1194">
        <f>Tabela3[[#This Row],[REGISTRO NO SEI/2024]]</f>
        <v>0</v>
      </c>
      <c r="W1194">
        <f>Tabela3[[#This Row],[2024]]</f>
        <v>0</v>
      </c>
      <c r="X1194">
        <f>Tabela3[[#This Row],[REGISTRO NO SEI/2025]]</f>
        <v>0</v>
      </c>
      <c r="Y1194">
        <f>Tabela3[[#This Row],[TOTAL CERTIFICADOS EMITIDOS/2025]]</f>
        <v>143</v>
      </c>
      <c r="Z1194">
        <f>Tabela3[[#This Row],[1º trim/2025]]</f>
        <v>131</v>
      </c>
      <c r="AA1194">
        <f>Tabela3[[#This Row],[2º trim/2025]]</f>
        <v>12</v>
      </c>
      <c r="AB1194">
        <f>Tabela3[[#This Row],[3º trim/2025]]</f>
        <v>0</v>
      </c>
      <c r="AC1194">
        <f>Tabela3[[#This Row],[4º trim/2025]]</f>
        <v>0</v>
      </c>
    </row>
    <row r="1195" spans="1:29" x14ac:dyDescent="0.25">
      <c r="A1195" s="293" t="str">
        <f>Tabela3[[#This Row],[MODALIDADE]]</f>
        <v>autoinstrucional</v>
      </c>
      <c r="B1195" s="293">
        <f>Tabela3[[#This Row],[ID DA PLANILHA]]</f>
        <v>1195</v>
      </c>
      <c r="C1195" s="293">
        <f>Tabela3[[#This Row],[ANO]]</f>
        <v>2024</v>
      </c>
      <c r="D1195" s="293" t="str">
        <f>Tabela3[[#This Row],[SEI]]</f>
        <v>0164695-55.2024.8.16.6000</v>
      </c>
      <c r="E1195" s="294" t="str">
        <f>Tabela3[[#This Row],[NOME DO Curso]]</f>
        <v>Como utilizar o Copilot Pages</v>
      </c>
      <c r="F1195" s="294" t="str">
        <f>Tabela3[[#This Row],[NENHUMA CLASSIFICAÇÃO COPILOT]]</f>
        <v>COPILOT</v>
      </c>
      <c r="G1195">
        <f>Tabela3[[#This Row],[Capacitação em Direitos Humanos, Gênero, Raça e Etnia; e em Depoimento Especial" - 0148945-13.2024.8.16.6000]]</f>
        <v>0</v>
      </c>
      <c r="H1195">
        <f>Tabela3[[#This Row],[Justiça Restaurativa - 0148919-15.2024.8.16.6000]]</f>
        <v>0</v>
      </c>
      <c r="I1195">
        <f>Tabela3[[#This Row],[Capacitação de Facilitadores 0148959-94.2024.8.16.6000]]</f>
        <v>0</v>
      </c>
      <c r="J1195">
        <f>Tabela3[[#This Row],[Acessibilidade e Inclusão - 0148938-21.2024.8.16.6000]]</f>
        <v>0</v>
      </c>
      <c r="K1195">
        <f>Tabela3[[#This Row],[Política de Prevenção e Enfrentamento do Assédio Moral, do Assédio Sexual e da Discriminação.0148908-83.2024.8.16.6000]]</f>
        <v>0</v>
      </c>
      <c r="L1195">
        <f>Tabela3[[#This Row],[SOCIOAMBIENTAL]]</f>
        <v>0</v>
      </c>
      <c r="M1195">
        <f>Tabela3[[#This Row],[SUSTENTABILIDADE
https://portal.tjpr.jus.br/portletforms/frm.do?idFormulario=7430
0017859-16.2024.8.16.6000]]</f>
        <v>0</v>
      </c>
      <c r="N1195">
        <f>Tabela3[[#This Row],[CURSO PARA MAGISTRADOS]]</f>
        <v>0</v>
      </c>
      <c r="O1195" t="str">
        <f>Tabela3[[#This Row],[LIVRO DE REGISTRO]]</f>
        <v>1 - LISTA GERAL_2020 A ...</v>
      </c>
      <c r="P1195">
        <f>Tabela3[[#This Row],[DATA DO ULTIMO REGISTRO]]</f>
        <v>45757</v>
      </c>
      <c r="Q1195">
        <f>Tabela3[[#This Row],[REG DE INSTRUTORES2]]</f>
        <v>0</v>
      </c>
      <c r="R1195">
        <f>Tabela3[[#This Row],[REGISTRO DE INSTRUTORES NO SEI]]</f>
        <v>0</v>
      </c>
      <c r="S1195">
        <f>Tabela3[[#This Row],[2021]]</f>
        <v>0</v>
      </c>
      <c r="T1195">
        <f>Tabela3[[#This Row],[2022]]</f>
        <v>0</v>
      </c>
      <c r="U1195">
        <f>Tabela3[[#This Row],[2023]]</f>
        <v>0</v>
      </c>
      <c r="V1195">
        <f>Tabela3[[#This Row],[REGISTRO NO SEI/2024]]</f>
        <v>0</v>
      </c>
      <c r="W1195">
        <f>Tabela3[[#This Row],[2024]]</f>
        <v>0</v>
      </c>
      <c r="X1195">
        <f>Tabela3[[#This Row],[REGISTRO NO SEI/2025]]</f>
        <v>0</v>
      </c>
      <c r="Y1195">
        <f>Tabela3[[#This Row],[TOTAL CERTIFICADOS EMITIDOS/2025]]</f>
        <v>141</v>
      </c>
      <c r="Z1195">
        <f>Tabela3[[#This Row],[1º trim/2025]]</f>
        <v>134</v>
      </c>
      <c r="AA1195">
        <f>Tabela3[[#This Row],[2º trim/2025]]</f>
        <v>7</v>
      </c>
      <c r="AB1195">
        <f>Tabela3[[#This Row],[3º trim/2025]]</f>
        <v>0</v>
      </c>
      <c r="AC1195">
        <f>Tabela3[[#This Row],[4º trim/2025]]</f>
        <v>0</v>
      </c>
    </row>
    <row r="1196" spans="1:29" x14ac:dyDescent="0.25">
      <c r="A1196" s="293" t="str">
        <f>Tabela3[[#This Row],[MODALIDADE]]</f>
        <v>autoinstrucional</v>
      </c>
      <c r="B1196" s="293">
        <f>Tabela3[[#This Row],[ID DA PLANILHA]]</f>
        <v>1196</v>
      </c>
      <c r="C1196" s="293">
        <f>Tabela3[[#This Row],[ANO]]</f>
        <v>2024</v>
      </c>
      <c r="D1196" s="293" t="str">
        <f>Tabela3[[#This Row],[SEI]]</f>
        <v>0164696-40.2024.8.16.6000</v>
      </c>
      <c r="E1196" s="294" t="str">
        <f>Tabela3[[#This Row],[NOME DO Curso]]</f>
        <v>Como dominar a arte do prompt para Copilot</v>
      </c>
      <c r="F1196" s="294" t="str">
        <f>Tabela3[[#This Row],[NENHUMA CLASSIFICAÇÃO COPILOT]]</f>
        <v>COPILOT</v>
      </c>
      <c r="G1196">
        <f>Tabela3[[#This Row],[Capacitação em Direitos Humanos, Gênero, Raça e Etnia; e em Depoimento Especial" - 0148945-13.2024.8.16.6000]]</f>
        <v>0</v>
      </c>
      <c r="H1196">
        <f>Tabela3[[#This Row],[Justiça Restaurativa - 0148919-15.2024.8.16.6000]]</f>
        <v>0</v>
      </c>
      <c r="I1196">
        <f>Tabela3[[#This Row],[Capacitação de Facilitadores 0148959-94.2024.8.16.6000]]</f>
        <v>0</v>
      </c>
      <c r="J1196">
        <f>Tabela3[[#This Row],[Acessibilidade e Inclusão - 0148938-21.2024.8.16.6000]]</f>
        <v>0</v>
      </c>
      <c r="K1196">
        <f>Tabela3[[#This Row],[Política de Prevenção e Enfrentamento do Assédio Moral, do Assédio Sexual e da Discriminação.0148908-83.2024.8.16.6000]]</f>
        <v>0</v>
      </c>
      <c r="L1196">
        <f>Tabela3[[#This Row],[SOCIOAMBIENTAL]]</f>
        <v>0</v>
      </c>
      <c r="M1196">
        <f>Tabela3[[#This Row],[SUSTENTABILIDADE
https://portal.tjpr.jus.br/portletforms/frm.do?idFormulario=7430
0017859-16.2024.8.16.6000]]</f>
        <v>0</v>
      </c>
      <c r="N1196">
        <f>Tabela3[[#This Row],[CURSO PARA MAGISTRADOS]]</f>
        <v>0</v>
      </c>
      <c r="O1196" t="str">
        <f>Tabela3[[#This Row],[LIVRO DE REGISTRO]]</f>
        <v>1 - LISTA GERAL_2020 A ...</v>
      </c>
      <c r="P1196">
        <f>Tabela3[[#This Row],[DATA DO ULTIMO REGISTRO]]</f>
        <v>45769</v>
      </c>
      <c r="Q1196">
        <f>Tabela3[[#This Row],[REG DE INSTRUTORES2]]</f>
        <v>0</v>
      </c>
      <c r="R1196">
        <f>Tabela3[[#This Row],[REGISTRO DE INSTRUTORES NO SEI]]</f>
        <v>0</v>
      </c>
      <c r="S1196">
        <f>Tabela3[[#This Row],[2021]]</f>
        <v>0</v>
      </c>
      <c r="T1196">
        <f>Tabela3[[#This Row],[2022]]</f>
        <v>0</v>
      </c>
      <c r="U1196">
        <f>Tabela3[[#This Row],[2023]]</f>
        <v>0</v>
      </c>
      <c r="V1196">
        <f>Tabela3[[#This Row],[REGISTRO NO SEI/2024]]</f>
        <v>0</v>
      </c>
      <c r="W1196">
        <f>Tabela3[[#This Row],[2024]]</f>
        <v>0</v>
      </c>
      <c r="X1196">
        <f>Tabela3[[#This Row],[REGISTRO NO SEI/2025]]</f>
        <v>0</v>
      </c>
      <c r="Y1196">
        <f>Tabela3[[#This Row],[TOTAL CERTIFICADOS EMITIDOS/2025]]</f>
        <v>184</v>
      </c>
      <c r="Z1196">
        <f>Tabela3[[#This Row],[1º trim/2025]]</f>
        <v>157</v>
      </c>
      <c r="AA1196">
        <f>Tabela3[[#This Row],[2º trim/2025]]</f>
        <v>27</v>
      </c>
      <c r="AB1196">
        <f>Tabela3[[#This Row],[3º trim/2025]]</f>
        <v>0</v>
      </c>
      <c r="AC1196">
        <f>Tabela3[[#This Row],[4º trim/2025]]</f>
        <v>0</v>
      </c>
    </row>
    <row r="1197" spans="1:29" x14ac:dyDescent="0.25">
      <c r="A1197" s="293">
        <f>Tabela3[[#This Row],[MODALIDADE]]</f>
        <v>0</v>
      </c>
      <c r="B1197" s="293">
        <f>Tabela3[[#This Row],[ID DA PLANILHA]]</f>
        <v>1197</v>
      </c>
      <c r="C1197" s="293">
        <f>Tabela3[[#This Row],[ANO]]</f>
        <v>2024</v>
      </c>
      <c r="D1197" s="293" t="str">
        <f>Tabela3[[#This Row],[SEI]]</f>
        <v>0165018-60.2024.8.16.6000</v>
      </c>
      <c r="E1197" s="294" t="str">
        <f>Tabela3[[#This Row],[NOME DO Curso]]</f>
        <v>curso de brigada de incêndio da equipe de Sarandi</v>
      </c>
      <c r="F1197" s="294">
        <f>Tabela3[[#This Row],[NENHUMA CLASSIFICAÇÃO COPILOT]]</f>
        <v>0</v>
      </c>
      <c r="G1197">
        <f>Tabela3[[#This Row],[Capacitação em Direitos Humanos, Gênero, Raça e Etnia; e em Depoimento Especial" - 0148945-13.2024.8.16.6000]]</f>
        <v>0</v>
      </c>
      <c r="H1197">
        <f>Tabela3[[#This Row],[Justiça Restaurativa - 0148919-15.2024.8.16.6000]]</f>
        <v>0</v>
      </c>
      <c r="I1197">
        <f>Tabela3[[#This Row],[Capacitação de Facilitadores 0148959-94.2024.8.16.6000]]</f>
        <v>0</v>
      </c>
      <c r="J1197">
        <f>Tabela3[[#This Row],[Acessibilidade e Inclusão - 0148938-21.2024.8.16.6000]]</f>
        <v>0</v>
      </c>
      <c r="K1197">
        <f>Tabela3[[#This Row],[Política de Prevenção e Enfrentamento do Assédio Moral, do Assédio Sexual e da Discriminação.0148908-83.2024.8.16.6000]]</f>
        <v>0</v>
      </c>
      <c r="L1197">
        <f>Tabela3[[#This Row],[SOCIOAMBIENTAL]]</f>
        <v>0</v>
      </c>
      <c r="M1197">
        <f>Tabela3[[#This Row],[SUSTENTABILIDADE
https://portal.tjpr.jus.br/portletforms/frm.do?idFormulario=7430
0017859-16.2024.8.16.6000]]</f>
        <v>0</v>
      </c>
      <c r="N1197">
        <f>Tabela3[[#This Row],[CURSO PARA MAGISTRADOS]]</f>
        <v>0</v>
      </c>
      <c r="O1197" t="str">
        <f>Tabela3[[#This Row],[LIVRO DE REGISTRO]]</f>
        <v>1 - LISTA GERAL_2020 A ...</v>
      </c>
      <c r="P1197">
        <f>Tabela3[[#This Row],[DATA DO ULTIMO REGISTRO]]</f>
        <v>45741</v>
      </c>
      <c r="Q1197">
        <f>Tabela3[[#This Row],[REG DE INSTRUTORES2]]</f>
        <v>0</v>
      </c>
      <c r="R1197">
        <f>Tabela3[[#This Row],[REGISTRO DE INSTRUTORES NO SEI]]</f>
        <v>0</v>
      </c>
      <c r="S1197">
        <f>Tabela3[[#This Row],[2021]]</f>
        <v>0</v>
      </c>
      <c r="T1197">
        <f>Tabela3[[#This Row],[2022]]</f>
        <v>0</v>
      </c>
      <c r="U1197">
        <f>Tabela3[[#This Row],[2023]]</f>
        <v>0</v>
      </c>
      <c r="V1197">
        <f>Tabela3[[#This Row],[REGISTRO NO SEI/2024]]</f>
        <v>0</v>
      </c>
      <c r="W1197">
        <f>Tabela3[[#This Row],[2024]]</f>
        <v>3</v>
      </c>
      <c r="X1197">
        <f>Tabela3[[#This Row],[REGISTRO NO SEI/2025]]</f>
        <v>2</v>
      </c>
      <c r="Y1197">
        <f>Tabela3[[#This Row],[TOTAL CERTIFICADOS EMITIDOS/2025]]</f>
        <v>1</v>
      </c>
      <c r="Z1197">
        <f>Tabela3[[#This Row],[1º trim/2025]]</f>
        <v>1</v>
      </c>
      <c r="AA1197">
        <f>Tabela3[[#This Row],[2º trim/2025]]</f>
        <v>0</v>
      </c>
      <c r="AB1197">
        <f>Tabela3[[#This Row],[3º trim/2025]]</f>
        <v>0</v>
      </c>
      <c r="AC1197">
        <f>Tabela3[[#This Row],[4º trim/2025]]</f>
        <v>0</v>
      </c>
    </row>
    <row r="1198" spans="1:29" x14ac:dyDescent="0.25">
      <c r="A1198" s="293" t="str">
        <f>Tabela3[[#This Row],[MODALIDADE]]</f>
        <v>IN COMPANY</v>
      </c>
      <c r="B1198" s="293">
        <f>Tabela3[[#This Row],[ID DA PLANILHA]]</f>
        <v>1198</v>
      </c>
      <c r="C1198" s="293">
        <f>Tabela3[[#This Row],[ANO]]</f>
        <v>2025</v>
      </c>
      <c r="D1198" s="293" t="str">
        <f>Tabela3[[#This Row],[SEI]]</f>
        <v>0004758-72.2025.8.16.6000</v>
      </c>
      <c r="E1198" s="294" t="str">
        <f>Tabela3[[#This Row],[NOME DO Curso]]</f>
        <v>20º CONGRESSO DE PREGOEIROS</v>
      </c>
      <c r="F1198" s="294">
        <f>Tabela3[[#This Row],[NENHUMA CLASSIFICAÇÃO COPILOT]]</f>
        <v>0</v>
      </c>
      <c r="G1198">
        <f>Tabela3[[#This Row],[Capacitação em Direitos Humanos, Gênero, Raça e Etnia; e em Depoimento Especial" - 0148945-13.2024.8.16.6000]]</f>
        <v>0</v>
      </c>
      <c r="H1198">
        <f>Tabela3[[#This Row],[Justiça Restaurativa - 0148919-15.2024.8.16.6000]]</f>
        <v>0</v>
      </c>
      <c r="I1198">
        <f>Tabela3[[#This Row],[Capacitação de Facilitadores 0148959-94.2024.8.16.6000]]</f>
        <v>0</v>
      </c>
      <c r="J1198">
        <f>Tabela3[[#This Row],[Acessibilidade e Inclusão - 0148938-21.2024.8.16.6000]]</f>
        <v>0</v>
      </c>
      <c r="K1198">
        <f>Tabela3[[#This Row],[Política de Prevenção e Enfrentamento do Assédio Moral, do Assédio Sexual e da Discriminação.0148908-83.2024.8.16.6000]]</f>
        <v>0</v>
      </c>
      <c r="L1198">
        <f>Tabela3[[#This Row],[SOCIOAMBIENTAL]]</f>
        <v>0</v>
      </c>
      <c r="M1198">
        <f>Tabela3[[#This Row],[SUSTENTABILIDADE
https://portal.tjpr.jus.br/portletforms/frm.do?idFormulario=7430
0017859-16.2024.8.16.6000]]</f>
        <v>0</v>
      </c>
      <c r="N1198">
        <f>Tabela3[[#This Row],[CURSO PARA MAGISTRADOS]]</f>
        <v>0</v>
      </c>
      <c r="O1198" t="str">
        <f>Tabela3[[#This Row],[LIVRO DE REGISTRO]]</f>
        <v>2 - IN COMPANY</v>
      </c>
      <c r="P1198">
        <f>Tabela3[[#This Row],[DATA DO ULTIMO REGISTRO]]</f>
        <v>45743</v>
      </c>
      <c r="Q1198">
        <f>Tabela3[[#This Row],[REG DE INSTRUTORES2]]</f>
        <v>0</v>
      </c>
      <c r="R1198">
        <f>Tabela3[[#This Row],[REGISTRO DE INSTRUTORES NO SEI]]</f>
        <v>0</v>
      </c>
      <c r="S1198">
        <f>Tabela3[[#This Row],[2021]]</f>
        <v>0</v>
      </c>
      <c r="T1198">
        <f>Tabela3[[#This Row],[2022]]</f>
        <v>0</v>
      </c>
      <c r="U1198">
        <f>Tabela3[[#This Row],[2023]]</f>
        <v>0</v>
      </c>
      <c r="V1198">
        <f>Tabela3[[#This Row],[REGISTRO NO SEI/2024]]</f>
        <v>0</v>
      </c>
      <c r="W1198">
        <f>Tabela3[[#This Row],[2024]]</f>
        <v>0</v>
      </c>
      <c r="X1198" t="str">
        <f>Tabela3[[#This Row],[REGISTRO NO SEI/2025]]</f>
        <v>Livro Registro (11599940)</v>
      </c>
      <c r="Y1198">
        <f>Tabela3[[#This Row],[TOTAL CERTIFICADOS EMITIDOS/2025]]</f>
        <v>0</v>
      </c>
      <c r="Z1198">
        <f>Tabela3[[#This Row],[1º trim/2025]]</f>
        <v>0</v>
      </c>
      <c r="AA1198">
        <f>Tabela3[[#This Row],[2º trim/2025]]</f>
        <v>0</v>
      </c>
      <c r="AB1198">
        <f>Tabela3[[#This Row],[3º trim/2025]]</f>
        <v>0</v>
      </c>
      <c r="AC1198">
        <f>Tabela3[[#This Row],[4º trim/2025]]</f>
        <v>0</v>
      </c>
    </row>
    <row r="1199" spans="1:29" ht="45" x14ac:dyDescent="0.25">
      <c r="A1199" s="293" t="str">
        <f>Tabela3[[#This Row],[MODALIDADE]]</f>
        <v>Evento</v>
      </c>
      <c r="B1199" s="293">
        <f>Tabela3[[#This Row],[ID DA PLANILHA]]</f>
        <v>1201</v>
      </c>
      <c r="C1199" s="293">
        <f>Tabela3[[#This Row],[ANO]]</f>
        <v>2025</v>
      </c>
      <c r="D1199" s="293" t="str">
        <f>Tabela3[[#This Row],[SEI]]</f>
        <v>0004818-45.2025.8.16.6000</v>
      </c>
      <c r="E1199" s="294" t="str">
        <f>Tabela3[[#This Row],[NOME DO Curso]]</f>
        <v>solicita apoio institucional ao 27º Fórum de Geração Distribuída com Fontes Renováveis, que será realizado nos dias 26 e 27 de fevereiro de 2025, em Porto Alegre/RS.</v>
      </c>
      <c r="F1199" s="294">
        <f>Tabela3[[#This Row],[NENHUMA CLASSIFICAÇÃO COPILOT]]</f>
        <v>0</v>
      </c>
      <c r="G1199">
        <f>Tabela3[[#This Row],[Capacitação em Direitos Humanos, Gênero, Raça e Etnia; e em Depoimento Especial" - 0148945-13.2024.8.16.6000]]</f>
        <v>0</v>
      </c>
      <c r="H1199">
        <f>Tabela3[[#This Row],[Justiça Restaurativa - 0148919-15.2024.8.16.6000]]</f>
        <v>0</v>
      </c>
      <c r="I1199">
        <f>Tabela3[[#This Row],[Capacitação de Facilitadores 0148959-94.2024.8.16.6000]]</f>
        <v>0</v>
      </c>
      <c r="J1199">
        <f>Tabela3[[#This Row],[Acessibilidade e Inclusão - 0148938-21.2024.8.16.6000]]</f>
        <v>0</v>
      </c>
      <c r="K1199">
        <f>Tabela3[[#This Row],[Política de Prevenção e Enfrentamento do Assédio Moral, do Assédio Sexual e da Discriminação.0148908-83.2024.8.16.6000]]</f>
        <v>0</v>
      </c>
      <c r="L1199">
        <f>Tabela3[[#This Row],[SOCIOAMBIENTAL]]</f>
        <v>0</v>
      </c>
      <c r="M1199">
        <f>Tabela3[[#This Row],[SUSTENTABILIDADE
https://portal.tjpr.jus.br/portletforms/frm.do?idFormulario=7430
0017859-16.2024.8.16.6000]]</f>
        <v>0</v>
      </c>
      <c r="N1199">
        <f>Tabela3[[#This Row],[CURSO PARA MAGISTRADOS]]</f>
        <v>0</v>
      </c>
      <c r="O1199">
        <f>Tabela3[[#This Row],[LIVRO DE REGISTRO]]</f>
        <v>0</v>
      </c>
      <c r="P1199">
        <f>Tabela3[[#This Row],[DATA DO ULTIMO REGISTRO]]</f>
        <v>0</v>
      </c>
      <c r="Q1199">
        <f>Tabela3[[#This Row],[REG DE INSTRUTORES2]]</f>
        <v>0</v>
      </c>
      <c r="R1199">
        <f>Tabela3[[#This Row],[REGISTRO DE INSTRUTORES NO SEI]]</f>
        <v>0</v>
      </c>
      <c r="S1199">
        <f>Tabela3[[#This Row],[2021]]</f>
        <v>0</v>
      </c>
      <c r="T1199">
        <f>Tabela3[[#This Row],[2022]]</f>
        <v>0</v>
      </c>
      <c r="U1199">
        <f>Tabela3[[#This Row],[2023]]</f>
        <v>0</v>
      </c>
      <c r="V1199">
        <f>Tabela3[[#This Row],[REGISTRO NO SEI/2024]]</f>
        <v>0</v>
      </c>
      <c r="W1199">
        <f>Tabela3[[#This Row],[2024]]</f>
        <v>0</v>
      </c>
      <c r="X1199">
        <f>Tabela3[[#This Row],[REGISTRO NO SEI/2025]]</f>
        <v>0</v>
      </c>
      <c r="Y1199">
        <f>Tabela3[[#This Row],[TOTAL CERTIFICADOS EMITIDOS/2025]]</f>
        <v>0</v>
      </c>
      <c r="Z1199">
        <f>Tabela3[[#This Row],[1º trim/2025]]</f>
        <v>0</v>
      </c>
      <c r="AA1199">
        <f>Tabela3[[#This Row],[2º trim/2025]]</f>
        <v>0</v>
      </c>
      <c r="AB1199">
        <f>Tabela3[[#This Row],[3º trim/2025]]</f>
        <v>0</v>
      </c>
      <c r="AC1199">
        <f>Tabela3[[#This Row],[4º trim/2025]]</f>
        <v>0</v>
      </c>
    </row>
    <row r="1200" spans="1:29" x14ac:dyDescent="0.25">
      <c r="A1200" s="293" t="str">
        <f>Tabela3[[#This Row],[MODALIDADE]]</f>
        <v>Evento</v>
      </c>
      <c r="B1200" s="293">
        <f>Tabela3[[#This Row],[ID DA PLANILHA]]</f>
        <v>1202</v>
      </c>
      <c r="C1200" s="293">
        <f>Tabela3[[#This Row],[ANO]]</f>
        <v>2025</v>
      </c>
      <c r="D1200" s="293" t="str">
        <f>Tabela3[[#This Row],[SEI]]</f>
        <v>0006575-74.2025.8.16.6000</v>
      </c>
      <c r="E1200" s="294" t="str">
        <f>Tabela3[[#This Row],[NOME DO Curso]]</f>
        <v>IV Jornada Cevid Orienta</v>
      </c>
      <c r="F1200" s="294">
        <f>Tabela3[[#This Row],[NENHUMA CLASSIFICAÇÃO COPILOT]]</f>
        <v>0</v>
      </c>
      <c r="G1200">
        <f>Tabela3[[#This Row],[Capacitação em Direitos Humanos, Gênero, Raça e Etnia; e em Depoimento Especial" - 0148945-13.2024.8.16.6000]]</f>
        <v>0</v>
      </c>
      <c r="H1200">
        <f>Tabela3[[#This Row],[Justiça Restaurativa - 0148919-15.2024.8.16.6000]]</f>
        <v>0</v>
      </c>
      <c r="I1200" t="str">
        <f>Tabela3[[#This Row],[Capacitação de Facilitadores 0148959-94.2024.8.16.6000]]</f>
        <v>COPILOT - VIOLÊNCIA DOMESTICA</v>
      </c>
      <c r="J1200">
        <f>Tabela3[[#This Row],[Acessibilidade e Inclusão - 0148938-21.2024.8.16.6000]]</f>
        <v>0</v>
      </c>
      <c r="K1200">
        <f>Tabela3[[#This Row],[Política de Prevenção e Enfrentamento do Assédio Moral, do Assédio Sexual e da Discriminação.0148908-83.2024.8.16.6000]]</f>
        <v>0</v>
      </c>
      <c r="L1200">
        <f>Tabela3[[#This Row],[SOCIOAMBIENTAL]]</f>
        <v>0</v>
      </c>
      <c r="M1200">
        <f>Tabela3[[#This Row],[SUSTENTABILIDADE
https://portal.tjpr.jus.br/portletforms/frm.do?idFormulario=7430
0017859-16.2024.8.16.6000]]</f>
        <v>0</v>
      </c>
      <c r="N1200">
        <f>Tabela3[[#This Row],[CURSO PARA MAGISTRADOS]]</f>
        <v>0</v>
      </c>
      <c r="O1200" t="str">
        <f>Tabela3[[#This Row],[LIVRO DE REGISTRO]]</f>
        <v>1 - LISTA GERAL_2020 A ...</v>
      </c>
      <c r="P1200">
        <f>Tabela3[[#This Row],[DATA DO ULTIMO REGISTRO]]</f>
        <v>45734</v>
      </c>
      <c r="Q1200">
        <f>Tabela3[[#This Row],[REG DE INSTRUTORES2]]</f>
        <v>4</v>
      </c>
      <c r="R1200" t="str">
        <f>Tabela3[[#This Row],[REGISTRO DE INSTRUTORES NO SEI]]</f>
        <v>Livro Registro (11566071)</v>
      </c>
      <c r="S1200">
        <f>Tabela3[[#This Row],[2021]]</f>
        <v>0</v>
      </c>
      <c r="T1200">
        <f>Tabela3[[#This Row],[2022]]</f>
        <v>0</v>
      </c>
      <c r="U1200">
        <f>Tabela3[[#This Row],[2023]]</f>
        <v>0</v>
      </c>
      <c r="V1200">
        <f>Tabela3[[#This Row],[REGISTRO NO SEI/2024]]</f>
        <v>0</v>
      </c>
      <c r="W1200">
        <f>Tabela3[[#This Row],[2024]]</f>
        <v>0</v>
      </c>
      <c r="X1200" t="str">
        <f>Tabela3[[#This Row],[REGISTRO NO SEI/2025]]</f>
        <v>Livro Registro (11566071)</v>
      </c>
      <c r="Y1200">
        <f>Tabela3[[#This Row],[TOTAL CERTIFICADOS EMITIDOS/2025]]</f>
        <v>44</v>
      </c>
      <c r="Z1200">
        <f>Tabela3[[#This Row],[1º trim/2025]]</f>
        <v>44</v>
      </c>
      <c r="AA1200">
        <f>Tabela3[[#This Row],[2º trim/2025]]</f>
        <v>0</v>
      </c>
      <c r="AB1200">
        <f>Tabela3[[#This Row],[3º trim/2025]]</f>
        <v>0</v>
      </c>
      <c r="AC1200">
        <f>Tabela3[[#This Row],[4º trim/2025]]</f>
        <v>0</v>
      </c>
    </row>
    <row r="1201" spans="1:29" ht="45" x14ac:dyDescent="0.25">
      <c r="A1201" s="293" t="str">
        <f>Tabela3[[#This Row],[MODALIDADE]]</f>
        <v>Evento</v>
      </c>
      <c r="B1201" s="293">
        <f>Tabela3[[#This Row],[ID DA PLANILHA]]</f>
        <v>1204</v>
      </c>
      <c r="C1201" s="293">
        <f>Tabela3[[#This Row],[ANO]]</f>
        <v>2025</v>
      </c>
      <c r="D1201" s="293" t="str">
        <f>Tabela3[[#This Row],[SEI]]</f>
        <v>0006578-29.2025.8.16.6000</v>
      </c>
      <c r="E1201" s="294" t="str">
        <f>Tabela3[[#This Row],[NOME DO Curso]]</f>
        <v>III ENCONTRO DE INSTITUIÇÕES FACILITADORAS DE GRUPOS REFLEXIVOS E RESPONSABILIZANTES PARA AUTORES DE VIOLÊNCIA DOMÉSTICA E FAMILIAR CONTRA A MULHER</v>
      </c>
      <c r="F1201" s="294">
        <f>Tabela3[[#This Row],[NENHUMA CLASSIFICAÇÃO COPILOT]]</f>
        <v>0</v>
      </c>
      <c r="G1201">
        <f>Tabela3[[#This Row],[Capacitação em Direitos Humanos, Gênero, Raça e Etnia; e em Depoimento Especial" - 0148945-13.2024.8.16.6000]]</f>
        <v>0</v>
      </c>
      <c r="H1201">
        <f>Tabela3[[#This Row],[Justiça Restaurativa - 0148919-15.2024.8.16.6000]]</f>
        <v>0</v>
      </c>
      <c r="I1201" t="str">
        <f>Tabela3[[#This Row],[Capacitação de Facilitadores 0148959-94.2024.8.16.6000]]</f>
        <v>VIOLÊNCIA DOMESTICA</v>
      </c>
      <c r="J1201">
        <f>Tabela3[[#This Row],[Acessibilidade e Inclusão - 0148938-21.2024.8.16.6000]]</f>
        <v>0</v>
      </c>
      <c r="K1201">
        <f>Tabela3[[#This Row],[Política de Prevenção e Enfrentamento do Assédio Moral, do Assédio Sexual e da Discriminação.0148908-83.2024.8.16.6000]]</f>
        <v>0</v>
      </c>
      <c r="L1201">
        <f>Tabela3[[#This Row],[SOCIOAMBIENTAL]]</f>
        <v>0</v>
      </c>
      <c r="M1201">
        <f>Tabela3[[#This Row],[SUSTENTABILIDADE
https://portal.tjpr.jus.br/portletforms/frm.do?idFormulario=7430
0017859-16.2024.8.16.6000]]</f>
        <v>0</v>
      </c>
      <c r="N1201">
        <f>Tabela3[[#This Row],[CURSO PARA MAGISTRADOS]]</f>
        <v>0</v>
      </c>
      <c r="O1201">
        <f>Tabela3[[#This Row],[LIVRO DE REGISTRO]]</f>
        <v>0</v>
      </c>
      <c r="P1201">
        <f>Tabela3[[#This Row],[DATA DO ULTIMO REGISTRO]]</f>
        <v>45744</v>
      </c>
      <c r="Q1201" t="str">
        <f>Tabela3[[#This Row],[REG DE INSTRUTORES2]]</f>
        <v>SIM</v>
      </c>
      <c r="R1201" t="str">
        <f>Tabela3[[#This Row],[REGISTRO DE INSTRUTORES NO SEI]]</f>
        <v>Livro Registro (11605437)</v>
      </c>
      <c r="S1201">
        <f>Tabela3[[#This Row],[2021]]</f>
        <v>0</v>
      </c>
      <c r="T1201">
        <f>Tabela3[[#This Row],[2022]]</f>
        <v>0</v>
      </c>
      <c r="U1201">
        <f>Tabela3[[#This Row],[2023]]</f>
        <v>0</v>
      </c>
      <c r="V1201">
        <f>Tabela3[[#This Row],[REGISTRO NO SEI/2024]]</f>
        <v>0</v>
      </c>
      <c r="W1201">
        <f>Tabela3[[#This Row],[2024]]</f>
        <v>0</v>
      </c>
      <c r="X1201" t="str">
        <f>Tabela3[[#This Row],[REGISTRO NO SEI/2025]]</f>
        <v>Livro Registro (11605437)</v>
      </c>
      <c r="Y1201">
        <f>Tabela3[[#This Row],[TOTAL CERTIFICADOS EMITIDOS/2025]]</f>
        <v>17</v>
      </c>
      <c r="Z1201">
        <f>Tabela3[[#This Row],[1º trim/2025]]</f>
        <v>17</v>
      </c>
      <c r="AA1201">
        <f>Tabela3[[#This Row],[2º trim/2025]]</f>
        <v>0</v>
      </c>
      <c r="AB1201">
        <f>Tabela3[[#This Row],[3º trim/2025]]</f>
        <v>0</v>
      </c>
      <c r="AC1201">
        <f>Tabela3[[#This Row],[4º trim/2025]]</f>
        <v>0</v>
      </c>
    </row>
    <row r="1202" spans="1:29" ht="30" x14ac:dyDescent="0.25">
      <c r="A1202" s="293" t="str">
        <f>Tabela3[[#This Row],[MODALIDADE]]</f>
        <v>Evento</v>
      </c>
      <c r="B1202" s="293">
        <f>Tabela3[[#This Row],[ID DA PLANILHA]]</f>
        <v>1206</v>
      </c>
      <c r="C1202" s="293">
        <f>Tabela3[[#This Row],[ANO]]</f>
        <v>2025</v>
      </c>
      <c r="D1202" s="293" t="str">
        <f>Tabela3[[#This Row],[SEI]]</f>
        <v>0006942-98.2025.8.16.6000</v>
      </c>
      <c r="E1202" s="294" t="str">
        <f>Tabela3[[#This Row],[NOME DO Curso]]</f>
        <v>IV Fórum Paranaense de Violência Doméstica e Familiar contra a Mulher - FOVID/PR - FEMINICÍDIO: REFLEXÕES, AVANÇOS E DESAFIOS</v>
      </c>
      <c r="F1202" s="294">
        <f>Tabela3[[#This Row],[NENHUMA CLASSIFICAÇÃO COPILOT]]</f>
        <v>0</v>
      </c>
      <c r="G1202">
        <f>Tabela3[[#This Row],[Capacitação em Direitos Humanos, Gênero, Raça e Etnia; e em Depoimento Especial" - 0148945-13.2024.8.16.6000]]</f>
        <v>0</v>
      </c>
      <c r="H1202">
        <f>Tabela3[[#This Row],[Justiça Restaurativa - 0148919-15.2024.8.16.6000]]</f>
        <v>0</v>
      </c>
      <c r="I1202" t="str">
        <f>Tabela3[[#This Row],[Capacitação de Facilitadores 0148959-94.2024.8.16.6000]]</f>
        <v>COPILOT - VIOLÊNCIA DOMESTICA</v>
      </c>
      <c r="J1202">
        <f>Tabela3[[#This Row],[Acessibilidade e Inclusão - 0148938-21.2024.8.16.6000]]</f>
        <v>0</v>
      </c>
      <c r="K1202" t="str">
        <f>Tabela3[[#This Row],[Política de Prevenção e Enfrentamento do Assédio Moral, do Assédio Sexual e da Discriminação.0148908-83.2024.8.16.6000]]</f>
        <v>sim</v>
      </c>
      <c r="L1202">
        <f>Tabela3[[#This Row],[SOCIOAMBIENTAL]]</f>
        <v>0</v>
      </c>
      <c r="M1202">
        <f>Tabela3[[#This Row],[SUSTENTABILIDADE
https://portal.tjpr.jus.br/portletforms/frm.do?idFormulario=7430
0017859-16.2024.8.16.6000]]</f>
        <v>0</v>
      </c>
      <c r="N1202">
        <f>Tabela3[[#This Row],[CURSO PARA MAGISTRADOS]]</f>
        <v>0</v>
      </c>
      <c r="O1202">
        <f>Tabela3[[#This Row],[LIVRO DE REGISTRO]]</f>
        <v>0</v>
      </c>
      <c r="P1202">
        <f>Tabela3[[#This Row],[DATA DO ULTIMO REGISTRO]]</f>
        <v>0</v>
      </c>
      <c r="Q1202">
        <f>Tabela3[[#This Row],[REG DE INSTRUTORES2]]</f>
        <v>0</v>
      </c>
      <c r="R1202">
        <f>Tabela3[[#This Row],[REGISTRO DE INSTRUTORES NO SEI]]</f>
        <v>0</v>
      </c>
      <c r="S1202">
        <f>Tabela3[[#This Row],[2021]]</f>
        <v>0</v>
      </c>
      <c r="T1202">
        <f>Tabela3[[#This Row],[2022]]</f>
        <v>0</v>
      </c>
      <c r="U1202">
        <f>Tabela3[[#This Row],[2023]]</f>
        <v>0</v>
      </c>
      <c r="V1202">
        <f>Tabela3[[#This Row],[REGISTRO NO SEI/2024]]</f>
        <v>0</v>
      </c>
      <c r="W1202">
        <f>Tabela3[[#This Row],[2024]]</f>
        <v>0</v>
      </c>
      <c r="X1202">
        <f>Tabela3[[#This Row],[REGISTRO NO SEI/2025]]</f>
        <v>0</v>
      </c>
      <c r="Y1202">
        <f>Tabela3[[#This Row],[TOTAL CERTIFICADOS EMITIDOS/2025]]</f>
        <v>0</v>
      </c>
      <c r="Z1202">
        <f>Tabela3[[#This Row],[1º trim/2025]]</f>
        <v>0</v>
      </c>
      <c r="AA1202">
        <f>Tabela3[[#This Row],[2º trim/2025]]</f>
        <v>0</v>
      </c>
      <c r="AB1202">
        <f>Tabela3[[#This Row],[3º trim/2025]]</f>
        <v>0</v>
      </c>
      <c r="AC1202">
        <f>Tabela3[[#This Row],[4º trim/2025]]</f>
        <v>0</v>
      </c>
    </row>
    <row r="1203" spans="1:29" x14ac:dyDescent="0.25">
      <c r="A1203" s="293" t="str">
        <f>Tabela3[[#This Row],[MODALIDADE]]</f>
        <v>Evento</v>
      </c>
      <c r="B1203" s="293">
        <f>Tabela3[[#This Row],[ID DA PLANILHA]]</f>
        <v>1210</v>
      </c>
      <c r="C1203" s="293">
        <f>Tabela3[[#This Row],[ANO]]</f>
        <v>2025</v>
      </c>
      <c r="D1203" s="293" t="str">
        <f>Tabela3[[#This Row],[SEI]]</f>
        <v>0010530-16.2025.8.16.6000</v>
      </c>
      <c r="E1203" s="294" t="str">
        <f>Tabela3[[#This Row],[NOME DO Curso]]</f>
        <v>Treinamento para professores da Ginástica Laboral</v>
      </c>
      <c r="F1203" s="294">
        <f>Tabela3[[#This Row],[NENHUMA CLASSIFICAÇÃO COPILOT]]</f>
        <v>0</v>
      </c>
      <c r="G1203">
        <f>Tabela3[[#This Row],[Capacitação em Direitos Humanos, Gênero, Raça e Etnia; e em Depoimento Especial" - 0148945-13.2024.8.16.6000]]</f>
        <v>0</v>
      </c>
      <c r="H1203">
        <f>Tabela3[[#This Row],[Justiça Restaurativa - 0148919-15.2024.8.16.6000]]</f>
        <v>0</v>
      </c>
      <c r="I1203">
        <f>Tabela3[[#This Row],[Capacitação de Facilitadores 0148959-94.2024.8.16.6000]]</f>
        <v>0</v>
      </c>
      <c r="J1203">
        <f>Tabela3[[#This Row],[Acessibilidade e Inclusão - 0148938-21.2024.8.16.6000]]</f>
        <v>0</v>
      </c>
      <c r="K1203">
        <f>Tabela3[[#This Row],[Política de Prevenção e Enfrentamento do Assédio Moral, do Assédio Sexual e da Discriminação.0148908-83.2024.8.16.6000]]</f>
        <v>0</v>
      </c>
      <c r="L1203">
        <f>Tabela3[[#This Row],[SOCIOAMBIENTAL]]</f>
        <v>0</v>
      </c>
      <c r="M1203">
        <f>Tabela3[[#This Row],[SUSTENTABILIDADE
https://portal.tjpr.jus.br/portletforms/frm.do?idFormulario=7430
0017859-16.2024.8.16.6000]]</f>
        <v>0</v>
      </c>
      <c r="N1203">
        <f>Tabela3[[#This Row],[CURSO PARA MAGISTRADOS]]</f>
        <v>0</v>
      </c>
      <c r="O1203" t="str">
        <f>Tabela3[[#This Row],[LIVRO DE REGISTRO]]</f>
        <v>1 - LISTA GERAL_2020 A ...</v>
      </c>
      <c r="P1203">
        <f>Tabela3[[#This Row],[DATA DO ULTIMO REGISTRO]]</f>
        <v>0</v>
      </c>
      <c r="Q1203" t="str">
        <f>Tabela3[[#This Row],[REG DE INSTRUTORES2]]</f>
        <v>993/2025</v>
      </c>
      <c r="R1203">
        <f>Tabela3[[#This Row],[REGISTRO DE INSTRUTORES NO SEI]]</f>
        <v>0</v>
      </c>
      <c r="S1203">
        <f>Tabela3[[#This Row],[2021]]</f>
        <v>0</v>
      </c>
      <c r="T1203">
        <f>Tabela3[[#This Row],[2022]]</f>
        <v>0</v>
      </c>
      <c r="U1203">
        <f>Tabela3[[#This Row],[2023]]</f>
        <v>0</v>
      </c>
      <c r="V1203">
        <f>Tabela3[[#This Row],[REGISTRO NO SEI/2024]]</f>
        <v>0</v>
      </c>
      <c r="W1203">
        <f>Tabela3[[#This Row],[2024]]</f>
        <v>0</v>
      </c>
      <c r="X1203">
        <f>Tabela3[[#This Row],[REGISTRO NO SEI/2025]]</f>
        <v>0</v>
      </c>
      <c r="Y1203">
        <f>Tabela3[[#This Row],[TOTAL CERTIFICADOS EMITIDOS/2025]]</f>
        <v>0</v>
      </c>
      <c r="Z1203">
        <f>Tabela3[[#This Row],[1º trim/2025]]</f>
        <v>0</v>
      </c>
      <c r="AA1203">
        <f>Tabela3[[#This Row],[2º trim/2025]]</f>
        <v>0</v>
      </c>
      <c r="AB1203">
        <f>Tabela3[[#This Row],[3º trim/2025]]</f>
        <v>0</v>
      </c>
      <c r="AC1203">
        <f>Tabela3[[#This Row],[4º trim/2025]]</f>
        <v>0</v>
      </c>
    </row>
    <row r="1204" spans="1:29" ht="30" x14ac:dyDescent="0.25">
      <c r="A1204" s="293">
        <f>Tabela3[[#This Row],[MODALIDADE]]</f>
        <v>0</v>
      </c>
      <c r="B1204" s="293">
        <f>Tabela3[[#This Row],[ID DA PLANILHA]]</f>
        <v>1212</v>
      </c>
      <c r="C1204" s="293">
        <f>Tabela3[[#This Row],[ANO]]</f>
        <v>2025</v>
      </c>
      <c r="D1204" s="293" t="str">
        <f>Tabela3[[#This Row],[SEI]]</f>
        <v>0011956-63.2025.8.16.6000</v>
      </c>
      <c r="E1204" s="294" t="str">
        <f>Tabela3[[#This Row],[NOME DO Curso]]</f>
        <v>evento cultural conjunto entre a Escola Judicial deste Tribunal - EJUD e Associação dos Magistrados do Paraná - AMAPAR.</v>
      </c>
      <c r="F1204" s="294">
        <f>Tabela3[[#This Row],[NENHUMA CLASSIFICAÇÃO COPILOT]]</f>
        <v>0</v>
      </c>
      <c r="G1204">
        <f>Tabela3[[#This Row],[Capacitação em Direitos Humanos, Gênero, Raça e Etnia; e em Depoimento Especial" - 0148945-13.2024.8.16.6000]]</f>
        <v>0</v>
      </c>
      <c r="H1204">
        <f>Tabela3[[#This Row],[Justiça Restaurativa - 0148919-15.2024.8.16.6000]]</f>
        <v>0</v>
      </c>
      <c r="I1204">
        <f>Tabela3[[#This Row],[Capacitação de Facilitadores 0148959-94.2024.8.16.6000]]</f>
        <v>0</v>
      </c>
      <c r="J1204">
        <f>Tabela3[[#This Row],[Acessibilidade e Inclusão - 0148938-21.2024.8.16.6000]]</f>
        <v>0</v>
      </c>
      <c r="K1204">
        <f>Tabela3[[#This Row],[Política de Prevenção e Enfrentamento do Assédio Moral, do Assédio Sexual e da Discriminação.0148908-83.2024.8.16.6000]]</f>
        <v>0</v>
      </c>
      <c r="L1204">
        <f>Tabela3[[#This Row],[SOCIOAMBIENTAL]]</f>
        <v>0</v>
      </c>
      <c r="M1204">
        <f>Tabela3[[#This Row],[SUSTENTABILIDADE
https://portal.tjpr.jus.br/portletforms/frm.do?idFormulario=7430
0017859-16.2024.8.16.6000]]</f>
        <v>0</v>
      </c>
      <c r="N1204">
        <f>Tabela3[[#This Row],[CURSO PARA MAGISTRADOS]]</f>
        <v>0</v>
      </c>
      <c r="O1204">
        <f>Tabela3[[#This Row],[LIVRO DE REGISTRO]]</f>
        <v>0</v>
      </c>
      <c r="P1204">
        <f>Tabela3[[#This Row],[DATA DO ULTIMO REGISTRO]]</f>
        <v>0</v>
      </c>
      <c r="Q1204">
        <f>Tabela3[[#This Row],[REG DE INSTRUTORES2]]</f>
        <v>0</v>
      </c>
      <c r="R1204">
        <f>Tabela3[[#This Row],[REGISTRO DE INSTRUTORES NO SEI]]</f>
        <v>0</v>
      </c>
      <c r="S1204">
        <f>Tabela3[[#This Row],[2021]]</f>
        <v>0</v>
      </c>
      <c r="T1204">
        <f>Tabela3[[#This Row],[2022]]</f>
        <v>0</v>
      </c>
      <c r="U1204">
        <f>Tabela3[[#This Row],[2023]]</f>
        <v>0</v>
      </c>
      <c r="V1204">
        <f>Tabela3[[#This Row],[REGISTRO NO SEI/2024]]</f>
        <v>0</v>
      </c>
      <c r="W1204">
        <f>Tabela3[[#This Row],[2024]]</f>
        <v>0</v>
      </c>
      <c r="X1204">
        <f>Tabela3[[#This Row],[REGISTRO NO SEI/2025]]</f>
        <v>0</v>
      </c>
      <c r="Y1204">
        <f>Tabela3[[#This Row],[TOTAL CERTIFICADOS EMITIDOS/2025]]</f>
        <v>0</v>
      </c>
      <c r="Z1204">
        <f>Tabela3[[#This Row],[1º trim/2025]]</f>
        <v>0</v>
      </c>
      <c r="AA1204">
        <f>Tabela3[[#This Row],[2º trim/2025]]</f>
        <v>0</v>
      </c>
      <c r="AB1204">
        <f>Tabela3[[#This Row],[3º trim/2025]]</f>
        <v>0</v>
      </c>
      <c r="AC1204">
        <f>Tabela3[[#This Row],[4º trim/2025]]</f>
        <v>0</v>
      </c>
    </row>
    <row r="1205" spans="1:29" x14ac:dyDescent="0.25">
      <c r="A1205" s="293" t="str">
        <f>Tabela3[[#This Row],[MODALIDADE]]</f>
        <v>evento externo</v>
      </c>
      <c r="B1205" s="293">
        <f>Tabela3[[#This Row],[ID DA PLANILHA]]</f>
        <v>1213</v>
      </c>
      <c r="C1205" s="293">
        <f>Tabela3[[#This Row],[ANO]]</f>
        <v>2025</v>
      </c>
      <c r="D1205" s="293" t="str">
        <f>Tabela3[[#This Row],[SEI]]</f>
        <v>0012195-67.2025.8.16.6000</v>
      </c>
      <c r="E1205" s="294" t="str">
        <f>Tabela3[[#This Row],[NOME DO Curso]]</f>
        <v>LAAD DEFENCE &amp; SECURITY 2025</v>
      </c>
      <c r="F1205" s="294">
        <f>Tabela3[[#This Row],[NENHUMA CLASSIFICAÇÃO COPILOT]]</f>
        <v>0</v>
      </c>
      <c r="G1205">
        <f>Tabela3[[#This Row],[Capacitação em Direitos Humanos, Gênero, Raça e Etnia; e em Depoimento Especial" - 0148945-13.2024.8.16.6000]]</f>
        <v>0</v>
      </c>
      <c r="H1205">
        <f>Tabela3[[#This Row],[Justiça Restaurativa - 0148919-15.2024.8.16.6000]]</f>
        <v>0</v>
      </c>
      <c r="I1205">
        <f>Tabela3[[#This Row],[Capacitação de Facilitadores 0148959-94.2024.8.16.6000]]</f>
        <v>0</v>
      </c>
      <c r="J1205">
        <f>Tabela3[[#This Row],[Acessibilidade e Inclusão - 0148938-21.2024.8.16.6000]]</f>
        <v>0</v>
      </c>
      <c r="K1205">
        <f>Tabela3[[#This Row],[Política de Prevenção e Enfrentamento do Assédio Moral, do Assédio Sexual e da Discriminação.0148908-83.2024.8.16.6000]]</f>
        <v>0</v>
      </c>
      <c r="L1205">
        <f>Tabela3[[#This Row],[SOCIOAMBIENTAL]]</f>
        <v>0</v>
      </c>
      <c r="M1205">
        <f>Tabela3[[#This Row],[SUSTENTABILIDADE
https://portal.tjpr.jus.br/portletforms/frm.do?idFormulario=7430
0017859-16.2024.8.16.6000]]</f>
        <v>0</v>
      </c>
      <c r="N1205">
        <f>Tabela3[[#This Row],[CURSO PARA MAGISTRADOS]]</f>
        <v>0</v>
      </c>
      <c r="O1205" t="str">
        <f>Tabela3[[#This Row],[LIVRO DE REGISTRO]]</f>
        <v>3 - EVENTO EXTERNO</v>
      </c>
      <c r="P1205">
        <f>Tabela3[[#This Row],[DATA DO ULTIMO REGISTRO]]</f>
        <v>0</v>
      </c>
      <c r="Q1205">
        <f>Tabela3[[#This Row],[REG DE INSTRUTORES2]]</f>
        <v>0</v>
      </c>
      <c r="R1205">
        <f>Tabela3[[#This Row],[REGISTRO DE INSTRUTORES NO SEI]]</f>
        <v>0</v>
      </c>
      <c r="S1205">
        <f>Tabela3[[#This Row],[2021]]</f>
        <v>0</v>
      </c>
      <c r="T1205">
        <f>Tabela3[[#This Row],[2022]]</f>
        <v>0</v>
      </c>
      <c r="U1205">
        <f>Tabela3[[#This Row],[2023]]</f>
        <v>0</v>
      </c>
      <c r="V1205">
        <f>Tabela3[[#This Row],[REGISTRO NO SEI/2024]]</f>
        <v>0</v>
      </c>
      <c r="W1205">
        <f>Tabela3[[#This Row],[2024]]</f>
        <v>0</v>
      </c>
      <c r="X1205">
        <f>Tabela3[[#This Row],[REGISTRO NO SEI/2025]]</f>
        <v>0</v>
      </c>
      <c r="Y1205">
        <f>Tabela3[[#This Row],[TOTAL CERTIFICADOS EMITIDOS/2025]]</f>
        <v>0</v>
      </c>
      <c r="Z1205">
        <f>Tabela3[[#This Row],[1º trim/2025]]</f>
        <v>0</v>
      </c>
      <c r="AA1205">
        <f>Tabela3[[#This Row],[2º trim/2025]]</f>
        <v>0</v>
      </c>
      <c r="AB1205">
        <f>Tabela3[[#This Row],[3º trim/2025]]</f>
        <v>0</v>
      </c>
      <c r="AC1205">
        <f>Tabela3[[#This Row],[4º trim/2025]]</f>
        <v>0</v>
      </c>
    </row>
    <row r="1206" spans="1:29" ht="30" x14ac:dyDescent="0.25">
      <c r="A1206" s="293" t="str">
        <f>Tabela3[[#This Row],[MODALIDADE]]</f>
        <v>Evento</v>
      </c>
      <c r="B1206" s="293">
        <f>Tabela3[[#This Row],[ID DA PLANILHA]]</f>
        <v>1215</v>
      </c>
      <c r="C1206" s="293">
        <f>Tabela3[[#This Row],[ANO]]</f>
        <v>2025</v>
      </c>
      <c r="D1206" s="293" t="str">
        <f>Tabela3[[#This Row],[SEI]]</f>
        <v>0012839-10.2025.8.16.6000</v>
      </c>
      <c r="E1206" s="294" t="str">
        <f>Tabela3[[#This Row],[NOME DO Curso]]</f>
        <v>Lançamento do Programa Paraná-Lilás, Selo CEVID/TJPR e Concurso de Redação</v>
      </c>
      <c r="F1206" s="294">
        <f>Tabela3[[#This Row],[NENHUMA CLASSIFICAÇÃO COPILOT]]</f>
        <v>0</v>
      </c>
      <c r="G1206">
        <f>Tabela3[[#This Row],[Capacitação em Direitos Humanos, Gênero, Raça e Etnia; e em Depoimento Especial" - 0148945-13.2024.8.16.6000]]</f>
        <v>0</v>
      </c>
      <c r="H1206">
        <f>Tabela3[[#This Row],[Justiça Restaurativa - 0148919-15.2024.8.16.6000]]</f>
        <v>0</v>
      </c>
      <c r="I1206" t="str">
        <f>Tabela3[[#This Row],[Capacitação de Facilitadores 0148959-94.2024.8.16.6000]]</f>
        <v>VIOLÊNCIA DOMESTICA</v>
      </c>
      <c r="J1206">
        <f>Tabela3[[#This Row],[Acessibilidade e Inclusão - 0148938-21.2024.8.16.6000]]</f>
        <v>0</v>
      </c>
      <c r="K1206">
        <f>Tabela3[[#This Row],[Política de Prevenção e Enfrentamento do Assédio Moral, do Assédio Sexual e da Discriminação.0148908-83.2024.8.16.6000]]</f>
        <v>0</v>
      </c>
      <c r="L1206">
        <f>Tabela3[[#This Row],[SOCIOAMBIENTAL]]</f>
        <v>0</v>
      </c>
      <c r="M1206">
        <f>Tabela3[[#This Row],[SUSTENTABILIDADE
https://portal.tjpr.jus.br/portletforms/frm.do?idFormulario=7430
0017859-16.2024.8.16.6000]]</f>
        <v>0</v>
      </c>
      <c r="N1206">
        <f>Tabela3[[#This Row],[CURSO PARA MAGISTRADOS]]</f>
        <v>0</v>
      </c>
      <c r="O1206" t="str">
        <f>Tabela3[[#This Row],[LIVRO DE REGISTRO]]</f>
        <v>1 - LISTA GERAL_2020 A ...</v>
      </c>
      <c r="P1206">
        <f>Tabela3[[#This Row],[DATA DO ULTIMO REGISTRO]]</f>
        <v>45734</v>
      </c>
      <c r="Q1206" t="str">
        <f>Tabela3[[#This Row],[REG DE INSTRUTORES2]]</f>
        <v>SIM</v>
      </c>
      <c r="R1206" t="str">
        <f>Tabela3[[#This Row],[REGISTRO DE INSTRUTORES NO SEI]]</f>
        <v>Livro Registro (11568448)</v>
      </c>
      <c r="S1206">
        <f>Tabela3[[#This Row],[2021]]</f>
        <v>0</v>
      </c>
      <c r="T1206">
        <f>Tabela3[[#This Row],[2022]]</f>
        <v>0</v>
      </c>
      <c r="U1206">
        <f>Tabela3[[#This Row],[2023]]</f>
        <v>0</v>
      </c>
      <c r="V1206">
        <f>Tabela3[[#This Row],[REGISTRO NO SEI/2024]]</f>
        <v>0</v>
      </c>
      <c r="W1206">
        <f>Tabela3[[#This Row],[2024]]</f>
        <v>0</v>
      </c>
      <c r="X1206" t="str">
        <f>Tabela3[[#This Row],[REGISTRO NO SEI/2025]]</f>
        <v>Livro Registro (11568448)</v>
      </c>
      <c r="Y1206">
        <f>Tabela3[[#This Row],[TOTAL CERTIFICADOS EMITIDOS/2025]]</f>
        <v>6325</v>
      </c>
      <c r="Z1206">
        <f>Tabela3[[#This Row],[1º trim/2025]]</f>
        <v>6325</v>
      </c>
      <c r="AA1206">
        <f>Tabela3[[#This Row],[2º trim/2025]]</f>
        <v>0</v>
      </c>
      <c r="AB1206">
        <f>Tabela3[[#This Row],[3º trim/2025]]</f>
        <v>0</v>
      </c>
      <c r="AC1206">
        <f>Tabela3[[#This Row],[4º trim/2025]]</f>
        <v>0</v>
      </c>
    </row>
    <row r="1207" spans="1:29" x14ac:dyDescent="0.25">
      <c r="A1207" s="293" t="str">
        <f>Tabela3[[#This Row],[MODALIDADE]]</f>
        <v>certificado</v>
      </c>
      <c r="B1207" s="293">
        <f>Tabela3[[#This Row],[ID DA PLANILHA]]</f>
        <v>1216</v>
      </c>
      <c r="C1207" s="293">
        <f>Tabela3[[#This Row],[ANO]]</f>
        <v>2025</v>
      </c>
      <c r="D1207" s="293" t="str">
        <f>Tabela3[[#This Row],[SEI]]</f>
        <v>0013479-13.2025.8.16.6000</v>
      </c>
      <c r="E1207" s="294" t="str">
        <f>Tabela3[[#This Row],[NOME DO Curso]]</f>
        <v>PROJETO DE SENSIBILIZAÇÃO E MAPEAMENTO DA POLÍTICA ANTIMANICOMIAL</v>
      </c>
      <c r="F1207" s="294">
        <f>Tabela3[[#This Row],[NENHUMA CLASSIFICAÇÃO COPILOT]]</f>
        <v>0</v>
      </c>
      <c r="G1207">
        <f>Tabela3[[#This Row],[Capacitação em Direitos Humanos, Gênero, Raça e Etnia; e em Depoimento Especial" - 0148945-13.2024.8.16.6000]]</f>
        <v>0</v>
      </c>
      <c r="H1207">
        <f>Tabela3[[#This Row],[Justiça Restaurativa - 0148919-15.2024.8.16.6000]]</f>
        <v>0</v>
      </c>
      <c r="I1207">
        <f>Tabela3[[#This Row],[Capacitação de Facilitadores 0148959-94.2024.8.16.6000]]</f>
        <v>0</v>
      </c>
      <c r="J1207" t="str">
        <f>Tabela3[[#This Row],[Acessibilidade e Inclusão - 0148938-21.2024.8.16.6000]]</f>
        <v>COPILOT</v>
      </c>
      <c r="K1207">
        <f>Tabela3[[#This Row],[Política de Prevenção e Enfrentamento do Assédio Moral, do Assédio Sexual e da Discriminação.0148908-83.2024.8.16.6000]]</f>
        <v>0</v>
      </c>
      <c r="L1207">
        <f>Tabela3[[#This Row],[SOCIOAMBIENTAL]]</f>
        <v>0</v>
      </c>
      <c r="M1207">
        <f>Tabela3[[#This Row],[SUSTENTABILIDADE
https://portal.tjpr.jus.br/portletforms/frm.do?idFormulario=7430
0017859-16.2024.8.16.6000]]</f>
        <v>0</v>
      </c>
      <c r="N1207">
        <f>Tabela3[[#This Row],[CURSO PARA MAGISTRADOS]]</f>
        <v>0</v>
      </c>
      <c r="O1207">
        <f>Tabela3[[#This Row],[LIVRO DE REGISTRO]]</f>
        <v>0</v>
      </c>
      <c r="P1207">
        <f>Tabela3[[#This Row],[DATA DO ULTIMO REGISTRO]]</f>
        <v>0</v>
      </c>
      <c r="Q1207">
        <f>Tabela3[[#This Row],[REG DE INSTRUTORES2]]</f>
        <v>0</v>
      </c>
      <c r="R1207">
        <f>Tabela3[[#This Row],[REGISTRO DE INSTRUTORES NO SEI]]</f>
        <v>0</v>
      </c>
      <c r="S1207">
        <f>Tabela3[[#This Row],[2021]]</f>
        <v>0</v>
      </c>
      <c r="T1207">
        <f>Tabela3[[#This Row],[2022]]</f>
        <v>0</v>
      </c>
      <c r="U1207">
        <f>Tabela3[[#This Row],[2023]]</f>
        <v>0</v>
      </c>
      <c r="V1207">
        <f>Tabela3[[#This Row],[REGISTRO NO SEI/2024]]</f>
        <v>0</v>
      </c>
      <c r="W1207">
        <f>Tabela3[[#This Row],[2024]]</f>
        <v>0</v>
      </c>
      <c r="X1207">
        <f>Tabela3[[#This Row],[REGISTRO NO SEI/2025]]</f>
        <v>0</v>
      </c>
      <c r="Y1207">
        <f>Tabela3[[#This Row],[TOTAL CERTIFICADOS EMITIDOS/2025]]</f>
        <v>0</v>
      </c>
      <c r="Z1207">
        <f>Tabela3[[#This Row],[1º trim/2025]]</f>
        <v>0</v>
      </c>
      <c r="AA1207">
        <f>Tabela3[[#This Row],[2º trim/2025]]</f>
        <v>0</v>
      </c>
      <c r="AB1207">
        <f>Tabela3[[#This Row],[3º trim/2025]]</f>
        <v>0</v>
      </c>
      <c r="AC1207">
        <f>Tabela3[[#This Row],[4º trim/2025]]</f>
        <v>0</v>
      </c>
    </row>
    <row r="1208" spans="1:29" x14ac:dyDescent="0.25">
      <c r="A1208" s="293" t="str">
        <f>Tabela3[[#This Row],[MODALIDADE]]</f>
        <v>certificado</v>
      </c>
      <c r="B1208" s="293">
        <f>Tabela3[[#This Row],[ID DA PLANILHA]]</f>
        <v>1217</v>
      </c>
      <c r="C1208" s="293">
        <f>Tabela3[[#This Row],[ANO]]</f>
        <v>2025</v>
      </c>
      <c r="D1208" s="293" t="str">
        <f>Tabela3[[#This Row],[SEI]]</f>
        <v>0013479-13.2025.8.16.6000</v>
      </c>
      <c r="E1208" s="294" t="str">
        <f>Tabela3[[#This Row],[NOME DO Curso]]</f>
        <v>PROJETO DE SENSIBILIZAÇÃO E MAPEAMENTO DA POLÍTICA ANTIMANICOMIAL</v>
      </c>
      <c r="F1208" s="294">
        <f>Tabela3[[#This Row],[NENHUMA CLASSIFICAÇÃO COPILOT]]</f>
        <v>0</v>
      </c>
      <c r="G1208">
        <f>Tabela3[[#This Row],[Capacitação em Direitos Humanos, Gênero, Raça e Etnia; e em Depoimento Especial" - 0148945-13.2024.8.16.6000]]</f>
        <v>0</v>
      </c>
      <c r="H1208">
        <f>Tabela3[[#This Row],[Justiça Restaurativa - 0148919-15.2024.8.16.6000]]</f>
        <v>0</v>
      </c>
      <c r="I1208">
        <f>Tabela3[[#This Row],[Capacitação de Facilitadores 0148959-94.2024.8.16.6000]]</f>
        <v>0</v>
      </c>
      <c r="J1208" t="str">
        <f>Tabela3[[#This Row],[Acessibilidade e Inclusão - 0148938-21.2024.8.16.6000]]</f>
        <v>COPILOT</v>
      </c>
      <c r="K1208">
        <f>Tabela3[[#This Row],[Política de Prevenção e Enfrentamento do Assédio Moral, do Assédio Sexual e da Discriminação.0148908-83.2024.8.16.6000]]</f>
        <v>0</v>
      </c>
      <c r="L1208">
        <f>Tabela3[[#This Row],[SOCIOAMBIENTAL]]</f>
        <v>0</v>
      </c>
      <c r="M1208">
        <f>Tabela3[[#This Row],[SUSTENTABILIDADE
https://portal.tjpr.jus.br/portletforms/frm.do?idFormulario=7430
0017859-16.2024.8.16.6000]]</f>
        <v>0</v>
      </c>
      <c r="N1208">
        <f>Tabela3[[#This Row],[CURSO PARA MAGISTRADOS]]</f>
        <v>0</v>
      </c>
      <c r="O1208">
        <f>Tabela3[[#This Row],[LIVRO DE REGISTRO]]</f>
        <v>0</v>
      </c>
      <c r="P1208">
        <f>Tabela3[[#This Row],[DATA DO ULTIMO REGISTRO]]</f>
        <v>0</v>
      </c>
      <c r="Q1208">
        <f>Tabela3[[#This Row],[REG DE INSTRUTORES2]]</f>
        <v>0</v>
      </c>
      <c r="R1208">
        <f>Tabela3[[#This Row],[REGISTRO DE INSTRUTORES NO SEI]]</f>
        <v>0</v>
      </c>
      <c r="S1208">
        <f>Tabela3[[#This Row],[2021]]</f>
        <v>0</v>
      </c>
      <c r="T1208">
        <f>Tabela3[[#This Row],[2022]]</f>
        <v>0</v>
      </c>
      <c r="U1208">
        <f>Tabela3[[#This Row],[2023]]</f>
        <v>0</v>
      </c>
      <c r="V1208">
        <f>Tabela3[[#This Row],[REGISTRO NO SEI/2024]]</f>
        <v>0</v>
      </c>
      <c r="W1208">
        <f>Tabela3[[#This Row],[2024]]</f>
        <v>0</v>
      </c>
      <c r="X1208">
        <f>Tabela3[[#This Row],[REGISTRO NO SEI/2025]]</f>
        <v>0</v>
      </c>
      <c r="Y1208">
        <f>Tabela3[[#This Row],[TOTAL CERTIFICADOS EMITIDOS/2025]]</f>
        <v>0</v>
      </c>
      <c r="Z1208">
        <f>Tabela3[[#This Row],[1º trim/2025]]</f>
        <v>0</v>
      </c>
      <c r="AA1208">
        <f>Tabela3[[#This Row],[2º trim/2025]]</f>
        <v>0</v>
      </c>
      <c r="AB1208">
        <f>Tabela3[[#This Row],[3º trim/2025]]</f>
        <v>0</v>
      </c>
      <c r="AC1208">
        <f>Tabela3[[#This Row],[4º trim/2025]]</f>
        <v>0</v>
      </c>
    </row>
    <row r="1209" spans="1:29" x14ac:dyDescent="0.25">
      <c r="A1209" s="293" t="str">
        <f>Tabela3[[#This Row],[MODALIDADE]]</f>
        <v>certificado</v>
      </c>
      <c r="B1209" s="293">
        <f>Tabela3[[#This Row],[ID DA PLANILHA]]</f>
        <v>1218</v>
      </c>
      <c r="C1209" s="293">
        <f>Tabela3[[#This Row],[ANO]]</f>
        <v>2025</v>
      </c>
      <c r="D1209" s="293" t="str">
        <f>Tabela3[[#This Row],[SEI]]</f>
        <v>0013479-13.2025.8.16.6000</v>
      </c>
      <c r="E1209" s="294" t="str">
        <f>Tabela3[[#This Row],[NOME DO Curso]]</f>
        <v>PROJETO DE SENSIBILIZAÇÃO E MAPEAMENTO DA POLÍTICA ANTIMANICOMIAL</v>
      </c>
      <c r="F1209" s="294">
        <f>Tabela3[[#This Row],[NENHUMA CLASSIFICAÇÃO COPILOT]]</f>
        <v>0</v>
      </c>
      <c r="G1209">
        <f>Tabela3[[#This Row],[Capacitação em Direitos Humanos, Gênero, Raça e Etnia; e em Depoimento Especial" - 0148945-13.2024.8.16.6000]]</f>
        <v>0</v>
      </c>
      <c r="H1209">
        <f>Tabela3[[#This Row],[Justiça Restaurativa - 0148919-15.2024.8.16.6000]]</f>
        <v>0</v>
      </c>
      <c r="I1209">
        <f>Tabela3[[#This Row],[Capacitação de Facilitadores 0148959-94.2024.8.16.6000]]</f>
        <v>0</v>
      </c>
      <c r="J1209" t="str">
        <f>Tabela3[[#This Row],[Acessibilidade e Inclusão - 0148938-21.2024.8.16.6000]]</f>
        <v>COPILOT</v>
      </c>
      <c r="K1209">
        <f>Tabela3[[#This Row],[Política de Prevenção e Enfrentamento do Assédio Moral, do Assédio Sexual e da Discriminação.0148908-83.2024.8.16.6000]]</f>
        <v>0</v>
      </c>
      <c r="L1209">
        <f>Tabela3[[#This Row],[SOCIOAMBIENTAL]]</f>
        <v>0</v>
      </c>
      <c r="M1209">
        <f>Tabela3[[#This Row],[SUSTENTABILIDADE
https://portal.tjpr.jus.br/portletforms/frm.do?idFormulario=7430
0017859-16.2024.8.16.6000]]</f>
        <v>0</v>
      </c>
      <c r="N1209">
        <f>Tabela3[[#This Row],[CURSO PARA MAGISTRADOS]]</f>
        <v>0</v>
      </c>
      <c r="O1209">
        <f>Tabela3[[#This Row],[LIVRO DE REGISTRO]]</f>
        <v>0</v>
      </c>
      <c r="P1209">
        <f>Tabela3[[#This Row],[DATA DO ULTIMO REGISTRO]]</f>
        <v>0</v>
      </c>
      <c r="Q1209">
        <f>Tabela3[[#This Row],[REG DE INSTRUTORES2]]</f>
        <v>0</v>
      </c>
      <c r="R1209">
        <f>Tabela3[[#This Row],[REGISTRO DE INSTRUTORES NO SEI]]</f>
        <v>0</v>
      </c>
      <c r="S1209">
        <f>Tabela3[[#This Row],[2021]]</f>
        <v>0</v>
      </c>
      <c r="T1209">
        <f>Tabela3[[#This Row],[2022]]</f>
        <v>0</v>
      </c>
      <c r="U1209">
        <f>Tabela3[[#This Row],[2023]]</f>
        <v>0</v>
      </c>
      <c r="V1209">
        <f>Tabela3[[#This Row],[REGISTRO NO SEI/2024]]</f>
        <v>0</v>
      </c>
      <c r="W1209">
        <f>Tabela3[[#This Row],[2024]]</f>
        <v>0</v>
      </c>
      <c r="X1209">
        <f>Tabela3[[#This Row],[REGISTRO NO SEI/2025]]</f>
        <v>0</v>
      </c>
      <c r="Y1209">
        <f>Tabela3[[#This Row],[TOTAL CERTIFICADOS EMITIDOS/2025]]</f>
        <v>0</v>
      </c>
      <c r="Z1209">
        <f>Tabela3[[#This Row],[1º trim/2025]]</f>
        <v>0</v>
      </c>
      <c r="AA1209">
        <f>Tabela3[[#This Row],[2º trim/2025]]</f>
        <v>0</v>
      </c>
      <c r="AB1209">
        <f>Tabela3[[#This Row],[3º trim/2025]]</f>
        <v>0</v>
      </c>
      <c r="AC1209">
        <f>Tabela3[[#This Row],[4º trim/2025]]</f>
        <v>0</v>
      </c>
    </row>
    <row r="1210" spans="1:29" x14ac:dyDescent="0.25">
      <c r="A1210" s="293" t="str">
        <f>Tabela3[[#This Row],[MODALIDADE]]</f>
        <v>certificado</v>
      </c>
      <c r="B1210" s="293">
        <f>Tabela3[[#This Row],[ID DA PLANILHA]]</f>
        <v>1219</v>
      </c>
      <c r="C1210" s="293">
        <f>Tabela3[[#This Row],[ANO]]</f>
        <v>2025</v>
      </c>
      <c r="D1210" s="293" t="str">
        <f>Tabela3[[#This Row],[SEI]]</f>
        <v>0013479-13.2025.8.16.6000</v>
      </c>
      <c r="E1210" s="294" t="str">
        <f>Tabela3[[#This Row],[NOME DO Curso]]</f>
        <v>PROJETO DE SENSIBILIZAÇÃO E MAPEAMENTO DA POLÍTICA ANTIMANICOMIAL</v>
      </c>
      <c r="F1210" s="294">
        <f>Tabela3[[#This Row],[NENHUMA CLASSIFICAÇÃO COPILOT]]</f>
        <v>0</v>
      </c>
      <c r="G1210">
        <f>Tabela3[[#This Row],[Capacitação em Direitos Humanos, Gênero, Raça e Etnia; e em Depoimento Especial" - 0148945-13.2024.8.16.6000]]</f>
        <v>0</v>
      </c>
      <c r="H1210">
        <f>Tabela3[[#This Row],[Justiça Restaurativa - 0148919-15.2024.8.16.6000]]</f>
        <v>0</v>
      </c>
      <c r="I1210">
        <f>Tabela3[[#This Row],[Capacitação de Facilitadores 0148959-94.2024.8.16.6000]]</f>
        <v>0</v>
      </c>
      <c r="J1210" t="str">
        <f>Tabela3[[#This Row],[Acessibilidade e Inclusão - 0148938-21.2024.8.16.6000]]</f>
        <v>COPILOT</v>
      </c>
      <c r="K1210">
        <f>Tabela3[[#This Row],[Política de Prevenção e Enfrentamento do Assédio Moral, do Assédio Sexual e da Discriminação.0148908-83.2024.8.16.6000]]</f>
        <v>0</v>
      </c>
      <c r="L1210">
        <f>Tabela3[[#This Row],[SOCIOAMBIENTAL]]</f>
        <v>0</v>
      </c>
      <c r="M1210">
        <f>Tabela3[[#This Row],[SUSTENTABILIDADE
https://portal.tjpr.jus.br/portletforms/frm.do?idFormulario=7430
0017859-16.2024.8.16.6000]]</f>
        <v>0</v>
      </c>
      <c r="N1210">
        <f>Tabela3[[#This Row],[CURSO PARA MAGISTRADOS]]</f>
        <v>0</v>
      </c>
      <c r="O1210">
        <f>Tabela3[[#This Row],[LIVRO DE REGISTRO]]</f>
        <v>0</v>
      </c>
      <c r="P1210">
        <f>Tabela3[[#This Row],[DATA DO ULTIMO REGISTRO]]</f>
        <v>0</v>
      </c>
      <c r="Q1210">
        <f>Tabela3[[#This Row],[REG DE INSTRUTORES2]]</f>
        <v>0</v>
      </c>
      <c r="R1210">
        <f>Tabela3[[#This Row],[REGISTRO DE INSTRUTORES NO SEI]]</f>
        <v>0</v>
      </c>
      <c r="S1210">
        <f>Tabela3[[#This Row],[2021]]</f>
        <v>0</v>
      </c>
      <c r="T1210">
        <f>Tabela3[[#This Row],[2022]]</f>
        <v>0</v>
      </c>
      <c r="U1210">
        <f>Tabela3[[#This Row],[2023]]</f>
        <v>0</v>
      </c>
      <c r="V1210">
        <f>Tabela3[[#This Row],[REGISTRO NO SEI/2024]]</f>
        <v>0</v>
      </c>
      <c r="W1210">
        <f>Tabela3[[#This Row],[2024]]</f>
        <v>0</v>
      </c>
      <c r="X1210">
        <f>Tabela3[[#This Row],[REGISTRO NO SEI/2025]]</f>
        <v>0</v>
      </c>
      <c r="Y1210">
        <f>Tabela3[[#This Row],[TOTAL CERTIFICADOS EMITIDOS/2025]]</f>
        <v>0</v>
      </c>
      <c r="Z1210">
        <f>Tabela3[[#This Row],[1º trim/2025]]</f>
        <v>0</v>
      </c>
      <c r="AA1210">
        <f>Tabela3[[#This Row],[2º trim/2025]]</f>
        <v>0</v>
      </c>
      <c r="AB1210">
        <f>Tabela3[[#This Row],[3º trim/2025]]</f>
        <v>0</v>
      </c>
      <c r="AC1210">
        <f>Tabela3[[#This Row],[4º trim/2025]]</f>
        <v>0</v>
      </c>
    </row>
    <row r="1211" spans="1:29" x14ac:dyDescent="0.25">
      <c r="A1211" s="293">
        <f>Tabela3[[#This Row],[MODALIDADE]]</f>
        <v>0</v>
      </c>
      <c r="B1211" s="293">
        <f>Tabela3[[#This Row],[ID DA PLANILHA]]</f>
        <v>1220</v>
      </c>
      <c r="C1211" s="293">
        <f>Tabela3[[#This Row],[ANO]]</f>
        <v>2025</v>
      </c>
      <c r="D1211" s="293" t="str">
        <f>Tabela3[[#This Row],[SEI]]</f>
        <v>0013603-93.2025.8.16.6000</v>
      </c>
      <c r="E1211" s="294" t="str">
        <f>Tabela3[[#This Row],[NOME DO Curso]]</f>
        <v>Elas no Direito – Liderança Feminina e Equidade no Judiciário</v>
      </c>
      <c r="F1211" s="294">
        <f>Tabela3[[#This Row],[NENHUMA CLASSIFICAÇÃO COPILOT]]</f>
        <v>0</v>
      </c>
      <c r="G1211">
        <f>Tabela3[[#This Row],[Capacitação em Direitos Humanos, Gênero, Raça e Etnia; e em Depoimento Especial" - 0148945-13.2024.8.16.6000]]</f>
        <v>0</v>
      </c>
      <c r="H1211">
        <f>Tabela3[[#This Row],[Justiça Restaurativa - 0148919-15.2024.8.16.6000]]</f>
        <v>0</v>
      </c>
      <c r="I1211">
        <f>Tabela3[[#This Row],[Capacitação de Facilitadores 0148959-94.2024.8.16.6000]]</f>
        <v>0</v>
      </c>
      <c r="J1211" t="str">
        <f>Tabela3[[#This Row],[Acessibilidade e Inclusão - 0148938-21.2024.8.16.6000]]</f>
        <v>SIM</v>
      </c>
      <c r="K1211">
        <f>Tabela3[[#This Row],[Política de Prevenção e Enfrentamento do Assédio Moral, do Assédio Sexual e da Discriminação.0148908-83.2024.8.16.6000]]</f>
        <v>0</v>
      </c>
      <c r="L1211">
        <f>Tabela3[[#This Row],[SOCIOAMBIENTAL]]</f>
        <v>0</v>
      </c>
      <c r="M1211" t="str">
        <f>Tabela3[[#This Row],[SUSTENTABILIDADE
https://portal.tjpr.jus.br/portletforms/frm.do?idFormulario=7430
0017859-16.2024.8.16.6000]]</f>
        <v>Equidade e diversidade</v>
      </c>
      <c r="N1211">
        <f>Tabela3[[#This Row],[CURSO PARA MAGISTRADOS]]</f>
        <v>0</v>
      </c>
      <c r="O1211">
        <f>Tabela3[[#This Row],[LIVRO DE REGISTRO]]</f>
        <v>0</v>
      </c>
      <c r="P1211">
        <f>Tabela3[[#This Row],[DATA DO ULTIMO REGISTRO]]</f>
        <v>45744</v>
      </c>
      <c r="Q1211" t="str">
        <f>Tabela3[[#This Row],[REG DE INSTRUTORES2]]</f>
        <v>SIM</v>
      </c>
      <c r="R1211" t="str">
        <f>Tabela3[[#This Row],[REGISTRO DE INSTRUTORES NO SEI]]</f>
        <v>Livro Registro (11605265)</v>
      </c>
      <c r="S1211">
        <f>Tabela3[[#This Row],[2021]]</f>
        <v>0</v>
      </c>
      <c r="T1211">
        <f>Tabela3[[#This Row],[2022]]</f>
        <v>0</v>
      </c>
      <c r="U1211">
        <f>Tabela3[[#This Row],[2023]]</f>
        <v>0</v>
      </c>
      <c r="V1211">
        <f>Tabela3[[#This Row],[REGISTRO NO SEI/2024]]</f>
        <v>0</v>
      </c>
      <c r="W1211">
        <f>Tabela3[[#This Row],[2024]]</f>
        <v>0</v>
      </c>
      <c r="X1211" t="str">
        <f>Tabela3[[#This Row],[REGISTRO NO SEI/2025]]</f>
        <v>Livro Registro (11605265)</v>
      </c>
      <c r="Y1211">
        <f>Tabela3[[#This Row],[TOTAL CERTIFICADOS EMITIDOS/2025]]</f>
        <v>0</v>
      </c>
      <c r="Z1211">
        <f>Tabela3[[#This Row],[1º trim/2025]]</f>
        <v>0</v>
      </c>
      <c r="AA1211">
        <f>Tabela3[[#This Row],[2º trim/2025]]</f>
        <v>0</v>
      </c>
      <c r="AB1211">
        <f>Tabela3[[#This Row],[3º trim/2025]]</f>
        <v>0</v>
      </c>
      <c r="AC1211">
        <f>Tabela3[[#This Row],[4º trim/2025]]</f>
        <v>0</v>
      </c>
    </row>
    <row r="1212" spans="1:29" x14ac:dyDescent="0.25">
      <c r="A1212" s="293" t="str">
        <f>Tabela3[[#This Row],[MODALIDADE]]</f>
        <v>EMAP</v>
      </c>
      <c r="B1212" s="293">
        <f>Tabela3[[#This Row],[ID DA PLANILHA]]</f>
        <v>1221</v>
      </c>
      <c r="C1212" s="293">
        <f>Tabela3[[#This Row],[ANO]]</f>
        <v>2025</v>
      </c>
      <c r="D1212" s="293" t="str">
        <f>Tabela3[[#This Row],[SEI]]</f>
        <v>0014567-86.2025.8.16.6000</v>
      </c>
      <c r="E1212" s="294" t="str">
        <f>Tabela3[[#This Row],[NOME DO Curso]]</f>
        <v>curso "Resolução de Conflitos na Era Digital</v>
      </c>
      <c r="F1212" s="294">
        <f>Tabela3[[#This Row],[NENHUMA CLASSIFICAÇÃO COPILOT]]</f>
        <v>0</v>
      </c>
      <c r="G1212" t="str">
        <f>Tabela3[[#This Row],[Capacitação em Direitos Humanos, Gênero, Raça e Etnia; e em Depoimento Especial" - 0148945-13.2024.8.16.6000]]</f>
        <v>cursos de formação inicial e de formação continuada para capacitação magistrados(as) ativos(as), de primeiro e segundo graus de jurisdição</v>
      </c>
      <c r="H1212">
        <f>Tabela3[[#This Row],[Justiça Restaurativa - 0148919-15.2024.8.16.6000]]</f>
        <v>0</v>
      </c>
      <c r="I1212">
        <f>Tabela3[[#This Row],[Capacitação de Facilitadores 0148959-94.2024.8.16.6000]]</f>
        <v>0</v>
      </c>
      <c r="J1212">
        <f>Tabela3[[#This Row],[Acessibilidade e Inclusão - 0148938-21.2024.8.16.6000]]</f>
        <v>0</v>
      </c>
      <c r="K1212">
        <f>Tabela3[[#This Row],[Política de Prevenção e Enfrentamento do Assédio Moral, do Assédio Sexual e da Discriminação.0148908-83.2024.8.16.6000]]</f>
        <v>0</v>
      </c>
      <c r="L1212">
        <f>Tabela3[[#This Row],[SOCIOAMBIENTAL]]</f>
        <v>0</v>
      </c>
      <c r="M1212">
        <f>Tabela3[[#This Row],[SUSTENTABILIDADE
https://portal.tjpr.jus.br/portletforms/frm.do?idFormulario=7430
0017859-16.2024.8.16.6000]]</f>
        <v>0</v>
      </c>
      <c r="N1212" t="str">
        <f>Tabela3[[#This Row],[CURSO PARA MAGISTRADOS]]</f>
        <v>SIM</v>
      </c>
      <c r="O1212">
        <f>Tabela3[[#This Row],[LIVRO DE REGISTRO]]</f>
        <v>0</v>
      </c>
      <c r="P1212">
        <f>Tabela3[[#This Row],[DATA DO ULTIMO REGISTRO]]</f>
        <v>0</v>
      </c>
      <c r="Q1212">
        <f>Tabela3[[#This Row],[REG DE INSTRUTORES2]]</f>
        <v>0</v>
      </c>
      <c r="R1212">
        <f>Tabela3[[#This Row],[REGISTRO DE INSTRUTORES NO SEI]]</f>
        <v>0</v>
      </c>
      <c r="S1212">
        <f>Tabela3[[#This Row],[2021]]</f>
        <v>0</v>
      </c>
      <c r="T1212">
        <f>Tabela3[[#This Row],[2022]]</f>
        <v>0</v>
      </c>
      <c r="U1212">
        <f>Tabela3[[#This Row],[2023]]</f>
        <v>0</v>
      </c>
      <c r="V1212">
        <f>Tabela3[[#This Row],[REGISTRO NO SEI/2024]]</f>
        <v>0</v>
      </c>
      <c r="W1212">
        <f>Tabela3[[#This Row],[2024]]</f>
        <v>0</v>
      </c>
      <c r="X1212">
        <f>Tabela3[[#This Row],[REGISTRO NO SEI/2025]]</f>
        <v>0</v>
      </c>
      <c r="Y1212">
        <f>Tabela3[[#This Row],[TOTAL CERTIFICADOS EMITIDOS/2025]]</f>
        <v>0</v>
      </c>
      <c r="Z1212">
        <f>Tabela3[[#This Row],[1º trim/2025]]</f>
        <v>0</v>
      </c>
      <c r="AA1212">
        <f>Tabela3[[#This Row],[2º trim/2025]]</f>
        <v>0</v>
      </c>
      <c r="AB1212">
        <f>Tabela3[[#This Row],[3º trim/2025]]</f>
        <v>0</v>
      </c>
      <c r="AC1212">
        <f>Tabela3[[#This Row],[4º trim/2025]]</f>
        <v>0</v>
      </c>
    </row>
    <row r="1213" spans="1:29" ht="30" x14ac:dyDescent="0.25">
      <c r="A1213" s="293">
        <f>Tabela3[[#This Row],[MODALIDADE]]</f>
        <v>0</v>
      </c>
      <c r="B1213" s="293">
        <f>Tabela3[[#This Row],[ID DA PLANILHA]]</f>
        <v>1222</v>
      </c>
      <c r="C1213" s="293">
        <f>Tabela3[[#This Row],[ANO]]</f>
        <v>2025</v>
      </c>
      <c r="D1213" s="293" t="str">
        <f>Tabela3[[#This Row],[SEI]]</f>
        <v>0014956-71.2025.8.16.6000</v>
      </c>
      <c r="E1213" s="294" t="str">
        <f>Tabela3[[#This Row],[NOME DO Curso]]</f>
        <v>ENDIVIDAMENTO E PODER JUDICIÁRIO: DEBATES FEMININOS SOBRE OS MEIOS DE SUPERAÇÃO DA CRISE</v>
      </c>
      <c r="F1213" s="294">
        <f>Tabela3[[#This Row],[NENHUMA CLASSIFICAÇÃO COPILOT]]</f>
        <v>0</v>
      </c>
      <c r="G1213">
        <f>Tabela3[[#This Row],[Capacitação em Direitos Humanos, Gênero, Raça e Etnia; e em Depoimento Especial" - 0148945-13.2024.8.16.6000]]</f>
        <v>0</v>
      </c>
      <c r="H1213">
        <f>Tabela3[[#This Row],[Justiça Restaurativa - 0148919-15.2024.8.16.6000]]</f>
        <v>0</v>
      </c>
      <c r="I1213">
        <f>Tabela3[[#This Row],[Capacitação de Facilitadores 0148959-94.2024.8.16.6000]]</f>
        <v>0</v>
      </c>
      <c r="J1213">
        <f>Tabela3[[#This Row],[Acessibilidade e Inclusão - 0148938-21.2024.8.16.6000]]</f>
        <v>0</v>
      </c>
      <c r="K1213">
        <f>Tabela3[[#This Row],[Política de Prevenção e Enfrentamento do Assédio Moral, do Assédio Sexual e da Discriminação.0148908-83.2024.8.16.6000]]</f>
        <v>0</v>
      </c>
      <c r="L1213">
        <f>Tabela3[[#This Row],[SOCIOAMBIENTAL]]</f>
        <v>0</v>
      </c>
      <c r="M1213">
        <f>Tabela3[[#This Row],[SUSTENTABILIDADE
https://portal.tjpr.jus.br/portletforms/frm.do?idFormulario=7430
0017859-16.2024.8.16.6000]]</f>
        <v>0</v>
      </c>
      <c r="N1213">
        <f>Tabela3[[#This Row],[CURSO PARA MAGISTRADOS]]</f>
        <v>0</v>
      </c>
      <c r="O1213">
        <f>Tabela3[[#This Row],[LIVRO DE REGISTRO]]</f>
        <v>0</v>
      </c>
      <c r="P1213">
        <f>Tabela3[[#This Row],[DATA DO ULTIMO REGISTRO]]</f>
        <v>45755</v>
      </c>
      <c r="Q1213" t="str">
        <f>Tabela3[[#This Row],[REG DE INSTRUTORES2]]</f>
        <v>1107-1119/2025</v>
      </c>
      <c r="R1213">
        <f>Tabela3[[#This Row],[REGISTRO DE INSTRUTORES NO SEI]]</f>
        <v>0</v>
      </c>
      <c r="S1213">
        <f>Tabela3[[#This Row],[2021]]</f>
        <v>0</v>
      </c>
      <c r="T1213">
        <f>Tabela3[[#This Row],[2022]]</f>
        <v>0</v>
      </c>
      <c r="U1213">
        <f>Tabela3[[#This Row],[2023]]</f>
        <v>0</v>
      </c>
      <c r="V1213">
        <f>Tabela3[[#This Row],[REGISTRO NO SEI/2024]]</f>
        <v>0</v>
      </c>
      <c r="W1213">
        <f>Tabela3[[#This Row],[2024]]</f>
        <v>0</v>
      </c>
      <c r="X1213">
        <f>Tabela3[[#This Row],[REGISTRO NO SEI/2025]]</f>
        <v>0</v>
      </c>
      <c r="Y1213">
        <f>Tabela3[[#This Row],[TOTAL CERTIFICADOS EMITIDOS/2025]]</f>
        <v>22</v>
      </c>
      <c r="Z1213">
        <f>Tabela3[[#This Row],[1º trim/2025]]</f>
        <v>13</v>
      </c>
      <c r="AA1213">
        <f>Tabela3[[#This Row],[2º trim/2025]]</f>
        <v>9</v>
      </c>
      <c r="AB1213">
        <f>Tabela3[[#This Row],[3º trim/2025]]</f>
        <v>0</v>
      </c>
      <c r="AC1213">
        <f>Tabela3[[#This Row],[4º trim/2025]]</f>
        <v>0</v>
      </c>
    </row>
    <row r="1214" spans="1:29" ht="30" x14ac:dyDescent="0.25">
      <c r="A1214" s="293">
        <f>Tabela3[[#This Row],[MODALIDADE]]</f>
        <v>0</v>
      </c>
      <c r="B1214" s="293">
        <f>Tabela3[[#This Row],[ID DA PLANILHA]]</f>
        <v>1223</v>
      </c>
      <c r="C1214" s="293">
        <f>Tabela3[[#This Row],[ANO]]</f>
        <v>2025</v>
      </c>
      <c r="D1214" s="293" t="str">
        <f>Tabela3[[#This Row],[SEI]]</f>
        <v>0016291-28.2025.8.16.6000</v>
      </c>
      <c r="E1214" s="294" t="str">
        <f>Tabela3[[#This Row],[NOME DO Curso]]</f>
        <v>Moderna Teoria do Conflito, Jurisdição, Gerenciamento do Processo e Consensualidade - 4 ED</v>
      </c>
      <c r="F1214" s="294">
        <f>Tabela3[[#This Row],[NENHUMA CLASSIFICAÇÃO COPILOT]]</f>
        <v>0</v>
      </c>
      <c r="G1214" t="str">
        <f>Tabela3[[#This Row],[Capacitação em Direitos Humanos, Gênero, Raça e Etnia; e em Depoimento Especial" - 0148945-13.2024.8.16.6000]]</f>
        <v>COPILOT - cursos de formação inicial e de formação continuada para capacitação magistrados(as) ativos(as), de primeiro e segundo graus de jurisdição</v>
      </c>
      <c r="H1214">
        <f>Tabela3[[#This Row],[Justiça Restaurativa - 0148919-15.2024.8.16.6000]]</f>
        <v>0</v>
      </c>
      <c r="I1214">
        <f>Tabela3[[#This Row],[Capacitação de Facilitadores 0148959-94.2024.8.16.6000]]</f>
        <v>0</v>
      </c>
      <c r="J1214">
        <f>Tabela3[[#This Row],[Acessibilidade e Inclusão - 0148938-21.2024.8.16.6000]]</f>
        <v>0</v>
      </c>
      <c r="K1214">
        <f>Tabela3[[#This Row],[Política de Prevenção e Enfrentamento do Assédio Moral, do Assédio Sexual e da Discriminação.0148908-83.2024.8.16.6000]]</f>
        <v>0</v>
      </c>
      <c r="L1214">
        <f>Tabela3[[#This Row],[SOCIOAMBIENTAL]]</f>
        <v>0</v>
      </c>
      <c r="M1214">
        <f>Tabela3[[#This Row],[SUSTENTABILIDADE
https://portal.tjpr.jus.br/portletforms/frm.do?idFormulario=7430
0017859-16.2024.8.16.6000]]</f>
        <v>0</v>
      </c>
      <c r="N1214" t="str">
        <f>Tabela3[[#This Row],[CURSO PARA MAGISTRADOS]]</f>
        <v>SIM</v>
      </c>
      <c r="O1214">
        <f>Tabela3[[#This Row],[LIVRO DE REGISTRO]]</f>
        <v>0</v>
      </c>
      <c r="P1214">
        <f>Tabela3[[#This Row],[DATA DO ULTIMO REGISTRO]]</f>
        <v>0</v>
      </c>
      <c r="Q1214">
        <f>Tabela3[[#This Row],[REG DE INSTRUTORES2]]</f>
        <v>0</v>
      </c>
      <c r="R1214">
        <f>Tabela3[[#This Row],[REGISTRO DE INSTRUTORES NO SEI]]</f>
        <v>0</v>
      </c>
      <c r="S1214">
        <f>Tabela3[[#This Row],[2021]]</f>
        <v>0</v>
      </c>
      <c r="T1214">
        <f>Tabela3[[#This Row],[2022]]</f>
        <v>0</v>
      </c>
      <c r="U1214">
        <f>Tabela3[[#This Row],[2023]]</f>
        <v>0</v>
      </c>
      <c r="V1214">
        <f>Tabela3[[#This Row],[REGISTRO NO SEI/2024]]</f>
        <v>0</v>
      </c>
      <c r="W1214">
        <f>Tabela3[[#This Row],[2024]]</f>
        <v>0</v>
      </c>
      <c r="X1214">
        <f>Tabela3[[#This Row],[REGISTRO NO SEI/2025]]</f>
        <v>0</v>
      </c>
      <c r="Y1214">
        <f>Tabela3[[#This Row],[TOTAL CERTIFICADOS EMITIDOS/2025]]</f>
        <v>0</v>
      </c>
      <c r="Z1214">
        <f>Tabela3[[#This Row],[1º trim/2025]]</f>
        <v>0</v>
      </c>
      <c r="AA1214">
        <f>Tabela3[[#This Row],[2º trim/2025]]</f>
        <v>0</v>
      </c>
      <c r="AB1214">
        <f>Tabela3[[#This Row],[3º trim/2025]]</f>
        <v>0</v>
      </c>
      <c r="AC1214">
        <f>Tabela3[[#This Row],[4º trim/2025]]</f>
        <v>0</v>
      </c>
    </row>
    <row r="1215" spans="1:29" ht="45" x14ac:dyDescent="0.25">
      <c r="A1215" s="293">
        <f>Tabela3[[#This Row],[MODALIDADE]]</f>
        <v>0</v>
      </c>
      <c r="B1215" s="293">
        <f>Tabela3[[#This Row],[ID DA PLANILHA]]</f>
        <v>1224</v>
      </c>
      <c r="C1215" s="293">
        <f>Tabela3[[#This Row],[ANO]]</f>
        <v>2025</v>
      </c>
      <c r="D1215" s="293" t="str">
        <f>Tabela3[[#This Row],[SEI]]</f>
        <v>0033437-19.2024.8.16.6000</v>
      </c>
      <c r="E1215" s="294" t="str">
        <f>Tabela3[[#This Row],[NOME DO Curso]]</f>
        <v>VI Encontro de Magistrados e Magistradas atuantes na Jurisdição de Infância e Juventude e V Fórum Estadual de Juízes e Juízas da Infância e da Juventude do Paraná</v>
      </c>
      <c r="F1215" s="294">
        <f>Tabela3[[#This Row],[NENHUMA CLASSIFICAÇÃO COPILOT]]</f>
        <v>0</v>
      </c>
      <c r="G1215" t="str">
        <f>Tabela3[[#This Row],[Capacitação em Direitos Humanos, Gênero, Raça e Etnia; e em Depoimento Especial" - 0148945-13.2024.8.16.6000]]</f>
        <v>cursos de formação inicial e de formação continuada para capacitação magistrados(as) ativos(as), de primeiro e segundo graus de jurisdição</v>
      </c>
      <c r="H1215">
        <f>Tabela3[[#This Row],[Justiça Restaurativa - 0148919-15.2024.8.16.6000]]</f>
        <v>0</v>
      </c>
      <c r="I1215">
        <f>Tabela3[[#This Row],[Capacitação de Facilitadores 0148959-94.2024.8.16.6000]]</f>
        <v>0</v>
      </c>
      <c r="J1215">
        <f>Tabela3[[#This Row],[Acessibilidade e Inclusão - 0148938-21.2024.8.16.6000]]</f>
        <v>0</v>
      </c>
      <c r="K1215">
        <f>Tabela3[[#This Row],[Política de Prevenção e Enfrentamento do Assédio Moral, do Assédio Sexual e da Discriminação.0148908-83.2024.8.16.6000]]</f>
        <v>0</v>
      </c>
      <c r="L1215">
        <f>Tabela3[[#This Row],[SOCIOAMBIENTAL]]</f>
        <v>0</v>
      </c>
      <c r="M1215">
        <f>Tabela3[[#This Row],[SUSTENTABILIDADE
https://portal.tjpr.jus.br/portletforms/frm.do?idFormulario=7430
0017859-16.2024.8.16.6000]]</f>
        <v>0</v>
      </c>
      <c r="N1215" t="str">
        <f>Tabela3[[#This Row],[CURSO PARA MAGISTRADOS]]</f>
        <v>SIM</v>
      </c>
      <c r="O1215" t="str">
        <f>Tabela3[[#This Row],[LIVRO DE REGISTRO]]</f>
        <v>1 - LISTA GERAL_2020 A ...</v>
      </c>
      <c r="P1215">
        <f>Tabela3[[#This Row],[DATA DO ULTIMO REGISTRO]]</f>
        <v>45741</v>
      </c>
      <c r="Q1215" t="str">
        <f>Tabela3[[#This Row],[REG DE INSTRUTORES2]]</f>
        <v>1132-1140/2025</v>
      </c>
      <c r="R1215" t="str">
        <f>Tabela3[[#This Row],[REGISTRO DE INSTRUTORES NO SEI]]</f>
        <v>Livro Registro (11691971)</v>
      </c>
      <c r="S1215">
        <f>Tabela3[[#This Row],[2021]]</f>
        <v>0</v>
      </c>
      <c r="T1215">
        <f>Tabela3[[#This Row],[2022]]</f>
        <v>0</v>
      </c>
      <c r="U1215">
        <f>Tabela3[[#This Row],[2023]]</f>
        <v>0</v>
      </c>
      <c r="V1215">
        <f>Tabela3[[#This Row],[REGISTRO NO SEI/2024]]</f>
        <v>0</v>
      </c>
      <c r="W1215">
        <f>Tabela3[[#This Row],[2024]]</f>
        <v>0</v>
      </c>
      <c r="X1215" t="str">
        <f>Tabela3[[#This Row],[REGISTRO NO SEI/2025]]</f>
        <v>Livro Registro (11691971)</v>
      </c>
      <c r="Y1215">
        <f>Tabela3[[#This Row],[TOTAL CERTIFICADOS EMITIDOS/2025]]</f>
        <v>20</v>
      </c>
      <c r="Z1215">
        <f>Tabela3[[#This Row],[1º trim/2025]]</f>
        <v>0</v>
      </c>
      <c r="AA1215">
        <f>Tabela3[[#This Row],[2º trim/2025]]</f>
        <v>20</v>
      </c>
      <c r="AB1215">
        <f>Tabela3[[#This Row],[3º trim/2025]]</f>
        <v>0</v>
      </c>
      <c r="AC1215">
        <f>Tabela3[[#This Row],[4º trim/2025]]</f>
        <v>0</v>
      </c>
    </row>
    <row r="1216" spans="1:29" ht="30" x14ac:dyDescent="0.25">
      <c r="A1216" s="293" t="str">
        <f>Tabela3[[#This Row],[MODALIDADE]]</f>
        <v>Evento</v>
      </c>
      <c r="B1216" s="293">
        <f>Tabela3[[#This Row],[ID DA PLANILHA]]</f>
        <v>1228</v>
      </c>
      <c r="C1216" s="293">
        <f>Tabela3[[#This Row],[ANO]]</f>
        <v>2025</v>
      </c>
      <c r="D1216" s="293" t="str">
        <f>Tabela3[[#This Row],[SEI]]</f>
        <v>0070448-82.2024.8.16.6000</v>
      </c>
      <c r="E1216" s="294" t="str">
        <f>Tabela3[[#This Row],[NOME DO Curso]]</f>
        <v>Projeto de Desenvolvimento de Competências do 1º Grau de Justiça - Boas práticas na gestão de secretarias de varas criminais</v>
      </c>
      <c r="F1216" s="294">
        <f>Tabela3[[#This Row],[NENHUMA CLASSIFICAÇÃO COPILOT]]</f>
        <v>0</v>
      </c>
      <c r="G1216">
        <f>Tabela3[[#This Row],[Capacitação em Direitos Humanos, Gênero, Raça e Etnia; e em Depoimento Especial" - 0148945-13.2024.8.16.6000]]</f>
        <v>0</v>
      </c>
      <c r="H1216">
        <f>Tabela3[[#This Row],[Justiça Restaurativa - 0148919-15.2024.8.16.6000]]</f>
        <v>0</v>
      </c>
      <c r="I1216">
        <f>Tabela3[[#This Row],[Capacitação de Facilitadores 0148959-94.2024.8.16.6000]]</f>
        <v>0</v>
      </c>
      <c r="J1216">
        <f>Tabela3[[#This Row],[Acessibilidade e Inclusão - 0148938-21.2024.8.16.6000]]</f>
        <v>0</v>
      </c>
      <c r="K1216">
        <f>Tabela3[[#This Row],[Política de Prevenção e Enfrentamento do Assédio Moral, do Assédio Sexual e da Discriminação.0148908-83.2024.8.16.6000]]</f>
        <v>0</v>
      </c>
      <c r="L1216">
        <f>Tabela3[[#This Row],[SOCIOAMBIENTAL]]</f>
        <v>0</v>
      </c>
      <c r="M1216">
        <f>Tabela3[[#This Row],[SUSTENTABILIDADE
https://portal.tjpr.jus.br/portletforms/frm.do?idFormulario=7430
0017859-16.2024.8.16.6000]]</f>
        <v>0</v>
      </c>
      <c r="N1216">
        <f>Tabela3[[#This Row],[CURSO PARA MAGISTRADOS]]</f>
        <v>0</v>
      </c>
      <c r="O1216" t="str">
        <f>Tabela3[[#This Row],[LIVRO DE REGISTRO]]</f>
        <v>1 - LISTA GERAL_2020 A ...</v>
      </c>
      <c r="P1216">
        <f>Tabela3[[#This Row],[DATA DO ULTIMO REGISTRO]]</f>
        <v>45744</v>
      </c>
      <c r="Q1216" t="str">
        <f>Tabela3[[#This Row],[REG DE INSTRUTORES2]]</f>
        <v>1142-1150/2025</v>
      </c>
      <c r="R1216">
        <f>Tabela3[[#This Row],[REGISTRO DE INSTRUTORES NO SEI]]</f>
        <v>0</v>
      </c>
      <c r="S1216">
        <f>Tabela3[[#This Row],[2021]]</f>
        <v>0</v>
      </c>
      <c r="T1216">
        <f>Tabela3[[#This Row],[2022]]</f>
        <v>0</v>
      </c>
      <c r="U1216">
        <f>Tabela3[[#This Row],[2023]]</f>
        <v>0</v>
      </c>
      <c r="V1216">
        <f>Tabela3[[#This Row],[REGISTRO NO SEI/2024]]</f>
        <v>0</v>
      </c>
      <c r="W1216">
        <f>Tabela3[[#This Row],[2024]]</f>
        <v>0</v>
      </c>
      <c r="X1216" t="str">
        <f>Tabela3[[#This Row],[REGISTRO NO SEI/2025]]</f>
        <v>Livro Registro (11605113)</v>
      </c>
      <c r="Y1216">
        <f>Tabela3[[#This Row],[TOTAL CERTIFICADOS EMITIDOS/2025]]</f>
        <v>116</v>
      </c>
      <c r="Z1216">
        <f>Tabela3[[#This Row],[1º trim/2025]]</f>
        <v>116</v>
      </c>
      <c r="AA1216">
        <f>Tabela3[[#This Row],[2º trim/2025]]</f>
        <v>0</v>
      </c>
      <c r="AB1216">
        <f>Tabela3[[#This Row],[3º trim/2025]]</f>
        <v>0</v>
      </c>
      <c r="AC1216">
        <f>Tabela3[[#This Row],[4º trim/2025]]</f>
        <v>0</v>
      </c>
    </row>
    <row r="1217" spans="1:29" x14ac:dyDescent="0.25">
      <c r="A1217" s="293">
        <f>Tabela3[[#This Row],[MODALIDADE]]</f>
        <v>0</v>
      </c>
      <c r="B1217" s="293">
        <f>Tabela3[[#This Row],[ID DA PLANILHA]]</f>
        <v>1229</v>
      </c>
      <c r="C1217" s="293">
        <f>Tabela3[[#This Row],[ANO]]</f>
        <v>2025</v>
      </c>
      <c r="D1217" s="293" t="str">
        <f>Tabela3[[#This Row],[SEI]]</f>
        <v>0115386-65.2024.8.16.6000</v>
      </c>
      <c r="E1217" s="294" t="str">
        <f>Tabela3[[#This Row],[NOME DO Curso]]</f>
        <v>I Congresso de Inovação em Inteligência Artificial no Judiciário</v>
      </c>
      <c r="F1217" s="294">
        <f>Tabela3[[#This Row],[NENHUMA CLASSIFICAÇÃO COPILOT]]</f>
        <v>0</v>
      </c>
      <c r="G1217">
        <f>Tabela3[[#This Row],[Capacitação em Direitos Humanos, Gênero, Raça e Etnia; e em Depoimento Especial" - 0148945-13.2024.8.16.6000]]</f>
        <v>0</v>
      </c>
      <c r="H1217">
        <f>Tabela3[[#This Row],[Justiça Restaurativa - 0148919-15.2024.8.16.6000]]</f>
        <v>0</v>
      </c>
      <c r="I1217">
        <f>Tabela3[[#This Row],[Capacitação de Facilitadores 0148959-94.2024.8.16.6000]]</f>
        <v>0</v>
      </c>
      <c r="J1217">
        <f>Tabela3[[#This Row],[Acessibilidade e Inclusão - 0148938-21.2024.8.16.6000]]</f>
        <v>0</v>
      </c>
      <c r="K1217">
        <f>Tabela3[[#This Row],[Política de Prevenção e Enfrentamento do Assédio Moral, do Assédio Sexual e da Discriminação.0148908-83.2024.8.16.6000]]</f>
        <v>0</v>
      </c>
      <c r="L1217">
        <f>Tabela3[[#This Row],[SOCIOAMBIENTAL]]</f>
        <v>0</v>
      </c>
      <c r="M1217">
        <f>Tabela3[[#This Row],[SUSTENTABILIDADE
https://portal.tjpr.jus.br/portletforms/frm.do?idFormulario=7430
0017859-16.2024.8.16.6000]]</f>
        <v>0</v>
      </c>
      <c r="N1217">
        <f>Tabela3[[#This Row],[CURSO PARA MAGISTRADOS]]</f>
        <v>0</v>
      </c>
      <c r="O1217" t="str">
        <f>Tabela3[[#This Row],[LIVRO DE REGISTRO]]</f>
        <v>1 - LISTA GERAL_2020 A ...</v>
      </c>
      <c r="P1217">
        <f>Tabela3[[#This Row],[DATA DO ULTIMO REGISTRO]]</f>
        <v>45741</v>
      </c>
      <c r="Q1217">
        <f>Tabela3[[#This Row],[REG DE INSTRUTORES2]]</f>
        <v>0</v>
      </c>
      <c r="R1217">
        <f>Tabela3[[#This Row],[REGISTRO DE INSTRUTORES NO SEI]]</f>
        <v>0</v>
      </c>
      <c r="S1217">
        <f>Tabela3[[#This Row],[2021]]</f>
        <v>0</v>
      </c>
      <c r="T1217">
        <f>Tabela3[[#This Row],[2022]]</f>
        <v>0</v>
      </c>
      <c r="U1217">
        <f>Tabela3[[#This Row],[2023]]</f>
        <v>0</v>
      </c>
      <c r="V1217">
        <f>Tabela3[[#This Row],[REGISTRO NO SEI/2024]]</f>
        <v>0</v>
      </c>
      <c r="W1217">
        <f>Tabela3[[#This Row],[2024]]</f>
        <v>0</v>
      </c>
      <c r="X1217">
        <f>Tabela3[[#This Row],[REGISTRO NO SEI/2025]]</f>
        <v>0</v>
      </c>
      <c r="Y1217">
        <f>Tabela3[[#This Row],[TOTAL CERTIFICADOS EMITIDOS/2025]]</f>
        <v>396</v>
      </c>
      <c r="Z1217">
        <f>Tabela3[[#This Row],[1º trim/2025]]</f>
        <v>396</v>
      </c>
      <c r="AA1217">
        <f>Tabela3[[#This Row],[2º trim/2025]]</f>
        <v>0</v>
      </c>
      <c r="AB1217">
        <f>Tabela3[[#This Row],[3º trim/2025]]</f>
        <v>0</v>
      </c>
      <c r="AC1217">
        <f>Tabela3[[#This Row],[4º trim/2025]]</f>
        <v>0</v>
      </c>
    </row>
    <row r="1218" spans="1:29" x14ac:dyDescent="0.25">
      <c r="A1218" s="293">
        <f>Tabela3[[#This Row],[MODALIDADE]]</f>
        <v>0</v>
      </c>
      <c r="B1218" s="293">
        <f>Tabela3[[#This Row],[ID DA PLANILHA]]</f>
        <v>1230</v>
      </c>
      <c r="C1218" s="293">
        <f>Tabela3[[#This Row],[ANO]]</f>
        <v>2025</v>
      </c>
      <c r="D1218" s="293" t="str">
        <f>Tabela3[[#This Row],[SEI]]</f>
        <v>0134259-50.2023.8.16.6000</v>
      </c>
      <c r="E1218" s="294" t="str">
        <f>Tabela3[[#This Row],[NOME DO Curso]]</f>
        <v>EC - Council Certified Ethical Hacker v 13 - Elite</v>
      </c>
      <c r="F1218" s="294">
        <f>Tabela3[[#This Row],[NENHUMA CLASSIFICAÇÃO COPILOT]]</f>
        <v>0</v>
      </c>
      <c r="G1218">
        <f>Tabela3[[#This Row],[Capacitação em Direitos Humanos, Gênero, Raça e Etnia; e em Depoimento Especial" - 0148945-13.2024.8.16.6000]]</f>
        <v>0</v>
      </c>
      <c r="H1218">
        <f>Tabela3[[#This Row],[Justiça Restaurativa - 0148919-15.2024.8.16.6000]]</f>
        <v>0</v>
      </c>
      <c r="I1218">
        <f>Tabela3[[#This Row],[Capacitação de Facilitadores 0148959-94.2024.8.16.6000]]</f>
        <v>0</v>
      </c>
      <c r="J1218">
        <f>Tabela3[[#This Row],[Acessibilidade e Inclusão - 0148938-21.2024.8.16.6000]]</f>
        <v>0</v>
      </c>
      <c r="K1218">
        <f>Tabela3[[#This Row],[Política de Prevenção e Enfrentamento do Assédio Moral, do Assédio Sexual e da Discriminação.0148908-83.2024.8.16.6000]]</f>
        <v>0</v>
      </c>
      <c r="L1218">
        <f>Tabela3[[#This Row],[SOCIOAMBIENTAL]]</f>
        <v>0</v>
      </c>
      <c r="M1218">
        <f>Tabela3[[#This Row],[SUSTENTABILIDADE
https://portal.tjpr.jus.br/portletforms/frm.do?idFormulario=7430
0017859-16.2024.8.16.6000]]</f>
        <v>0</v>
      </c>
      <c r="N1218">
        <f>Tabela3[[#This Row],[CURSO PARA MAGISTRADOS]]</f>
        <v>0</v>
      </c>
      <c r="O1218" t="str">
        <f>Tabela3[[#This Row],[LIVRO DE REGISTRO]]</f>
        <v>2 - IN COMPANY</v>
      </c>
      <c r="P1218">
        <f>Tabela3[[#This Row],[DATA DO ULTIMO REGISTRO]]</f>
        <v>0</v>
      </c>
      <c r="Q1218">
        <f>Tabela3[[#This Row],[REG DE INSTRUTORES2]]</f>
        <v>0</v>
      </c>
      <c r="R1218">
        <f>Tabela3[[#This Row],[REGISTRO DE INSTRUTORES NO SEI]]</f>
        <v>0</v>
      </c>
      <c r="S1218">
        <f>Tabela3[[#This Row],[2021]]</f>
        <v>0</v>
      </c>
      <c r="T1218">
        <f>Tabela3[[#This Row],[2022]]</f>
        <v>45713</v>
      </c>
      <c r="U1218">
        <f>Tabela3[[#This Row],[2023]]</f>
        <v>0</v>
      </c>
      <c r="V1218">
        <f>Tabela3[[#This Row],[REGISTRO NO SEI/2024]]</f>
        <v>0</v>
      </c>
      <c r="W1218">
        <f>Tabela3[[#This Row],[2024]]</f>
        <v>0</v>
      </c>
      <c r="X1218">
        <f>Tabela3[[#This Row],[REGISTRO NO SEI/2025]]</f>
        <v>0</v>
      </c>
      <c r="Y1218">
        <f>Tabela3[[#This Row],[TOTAL CERTIFICADOS EMITIDOS/2025]]</f>
        <v>0</v>
      </c>
      <c r="Z1218">
        <f>Tabela3[[#This Row],[1º trim/2025]]</f>
        <v>0</v>
      </c>
      <c r="AA1218">
        <f>Tabela3[[#This Row],[2º trim/2025]]</f>
        <v>0</v>
      </c>
      <c r="AB1218">
        <f>Tabela3[[#This Row],[3º trim/2025]]</f>
        <v>0</v>
      </c>
      <c r="AC1218">
        <f>Tabela3[[#This Row],[4º trim/2025]]</f>
        <v>0</v>
      </c>
    </row>
    <row r="1219" spans="1:29" ht="30" x14ac:dyDescent="0.25">
      <c r="A1219" s="293">
        <f>Tabela3[[#This Row],[MODALIDADE]]</f>
        <v>0</v>
      </c>
      <c r="B1219" s="293">
        <f>Tabela3[[#This Row],[ID DA PLANILHA]]</f>
        <v>1231</v>
      </c>
      <c r="C1219" s="293">
        <f>Tabela3[[#This Row],[ANO]]</f>
        <v>2025</v>
      </c>
      <c r="D1219" s="293" t="str">
        <f>Tabela3[[#This Row],[SEI]]</f>
        <v>0139529-21.2024.8.16.6000</v>
      </c>
      <c r="E1219" s="294" t="str">
        <f>Tabela3[[#This Row],[NOME DO Curso]]</f>
        <v>REUNIÃO TÉCNICA DAS MAGISTRADAS E MAGISTRADOS ATUANTES NAS VARAS EMPRESARIAIS ESPECIALIZADAS</v>
      </c>
      <c r="F1219" s="294">
        <f>Tabela3[[#This Row],[NENHUMA CLASSIFICAÇÃO COPILOT]]</f>
        <v>0</v>
      </c>
      <c r="G1219" t="str">
        <f>Tabela3[[#This Row],[Capacitação em Direitos Humanos, Gênero, Raça e Etnia; e em Depoimento Especial" - 0148945-13.2024.8.16.6000]]</f>
        <v>cursos de formação inicial e de formação continuada para capacitação magistrados(as) ativos(as), de primeiro e segundo graus de jurisdição</v>
      </c>
      <c r="H1219">
        <f>Tabela3[[#This Row],[Justiça Restaurativa - 0148919-15.2024.8.16.6000]]</f>
        <v>0</v>
      </c>
      <c r="I1219">
        <f>Tabela3[[#This Row],[Capacitação de Facilitadores 0148959-94.2024.8.16.6000]]</f>
        <v>0</v>
      </c>
      <c r="J1219">
        <f>Tabela3[[#This Row],[Acessibilidade e Inclusão - 0148938-21.2024.8.16.6000]]</f>
        <v>0</v>
      </c>
      <c r="K1219">
        <f>Tabela3[[#This Row],[Política de Prevenção e Enfrentamento do Assédio Moral, do Assédio Sexual e da Discriminação.0148908-83.2024.8.16.6000]]</f>
        <v>0</v>
      </c>
      <c r="L1219">
        <f>Tabela3[[#This Row],[SOCIOAMBIENTAL]]</f>
        <v>0</v>
      </c>
      <c r="M1219">
        <f>Tabela3[[#This Row],[SUSTENTABILIDADE
https://portal.tjpr.jus.br/portletforms/frm.do?idFormulario=7430
0017859-16.2024.8.16.6000]]</f>
        <v>0</v>
      </c>
      <c r="N1219" t="str">
        <f>Tabela3[[#This Row],[CURSO PARA MAGISTRADOS]]</f>
        <v>SIM</v>
      </c>
      <c r="O1219">
        <f>Tabela3[[#This Row],[LIVRO DE REGISTRO]]</f>
        <v>0</v>
      </c>
      <c r="P1219">
        <f>Tabela3[[#This Row],[DATA DO ULTIMO REGISTRO]]</f>
        <v>45698</v>
      </c>
      <c r="Q1219">
        <f>Tabela3[[#This Row],[REG DE INSTRUTORES2]]</f>
        <v>0</v>
      </c>
      <c r="R1219">
        <f>Tabela3[[#This Row],[REGISTRO DE INSTRUTORES NO SEI]]</f>
        <v>0</v>
      </c>
      <c r="S1219">
        <f>Tabela3[[#This Row],[2021]]</f>
        <v>0</v>
      </c>
      <c r="T1219">
        <f>Tabela3[[#This Row],[2022]]</f>
        <v>0</v>
      </c>
      <c r="U1219">
        <f>Tabela3[[#This Row],[2023]]</f>
        <v>0</v>
      </c>
      <c r="V1219">
        <f>Tabela3[[#This Row],[REGISTRO NO SEI/2024]]</f>
        <v>0</v>
      </c>
      <c r="W1219">
        <f>Tabela3[[#This Row],[2024]]</f>
        <v>0</v>
      </c>
      <c r="X1219">
        <f>Tabela3[[#This Row],[REGISTRO NO SEI/2025]]</f>
        <v>0</v>
      </c>
      <c r="Y1219">
        <f>Tabela3[[#This Row],[TOTAL CERTIFICADOS EMITIDOS/2025]]</f>
        <v>33</v>
      </c>
      <c r="Z1219">
        <f>Tabela3[[#This Row],[1º trim/2025]]</f>
        <v>33</v>
      </c>
      <c r="AA1219">
        <f>Tabela3[[#This Row],[2º trim/2025]]</f>
        <v>0</v>
      </c>
      <c r="AB1219">
        <f>Tabela3[[#This Row],[3º trim/2025]]</f>
        <v>0</v>
      </c>
      <c r="AC1219">
        <f>Tabela3[[#This Row],[4º trim/2025]]</f>
        <v>0</v>
      </c>
    </row>
    <row r="1220" spans="1:29" x14ac:dyDescent="0.25">
      <c r="A1220" s="293" t="str">
        <f>Tabela3[[#This Row],[MODALIDADE]]</f>
        <v>certificado</v>
      </c>
      <c r="B1220" s="293">
        <f>Tabela3[[#This Row],[ID DA PLANILHA]]</f>
        <v>1233</v>
      </c>
      <c r="C1220" s="293">
        <f>Tabela3[[#This Row],[ANO]]</f>
        <v>2025</v>
      </c>
      <c r="D1220" s="293" t="str">
        <f>Tabela3[[#This Row],[SEI]]</f>
        <v>0144692-79.2024.8.16.6000</v>
      </c>
      <c r="E1220" s="294" t="str">
        <f>Tabela3[[#This Row],[NOME DO Curso]]</f>
        <v>Curso ITIL na SETI – Responsáveis e Processos Internos</v>
      </c>
      <c r="F1220" s="294">
        <f>Tabela3[[#This Row],[NENHUMA CLASSIFICAÇÃO COPILOT]]</f>
        <v>0</v>
      </c>
      <c r="G1220">
        <f>Tabela3[[#This Row],[Capacitação em Direitos Humanos, Gênero, Raça e Etnia; e em Depoimento Especial" - 0148945-13.2024.8.16.6000]]</f>
        <v>0</v>
      </c>
      <c r="H1220">
        <f>Tabela3[[#This Row],[Justiça Restaurativa - 0148919-15.2024.8.16.6000]]</f>
        <v>0</v>
      </c>
      <c r="I1220">
        <f>Tabela3[[#This Row],[Capacitação de Facilitadores 0148959-94.2024.8.16.6000]]</f>
        <v>0</v>
      </c>
      <c r="J1220">
        <f>Tabela3[[#This Row],[Acessibilidade e Inclusão - 0148938-21.2024.8.16.6000]]</f>
        <v>0</v>
      </c>
      <c r="K1220">
        <f>Tabela3[[#This Row],[Política de Prevenção e Enfrentamento do Assédio Moral, do Assédio Sexual e da Discriminação.0148908-83.2024.8.16.6000]]</f>
        <v>0</v>
      </c>
      <c r="L1220">
        <f>Tabela3[[#This Row],[SOCIOAMBIENTAL]]</f>
        <v>0</v>
      </c>
      <c r="M1220">
        <f>Tabela3[[#This Row],[SUSTENTABILIDADE
https://portal.tjpr.jus.br/portletforms/frm.do?idFormulario=7430
0017859-16.2024.8.16.6000]]</f>
        <v>0</v>
      </c>
      <c r="N1220">
        <f>Tabela3[[#This Row],[CURSO PARA MAGISTRADOS]]</f>
        <v>0</v>
      </c>
      <c r="O1220">
        <f>Tabela3[[#This Row],[LIVRO DE REGISTRO]]</f>
        <v>0</v>
      </c>
      <c r="P1220">
        <f>Tabela3[[#This Row],[DATA DO ULTIMO REGISTRO]]</f>
        <v>45706</v>
      </c>
      <c r="Q1220" t="str">
        <f>Tabela3[[#This Row],[REG DE INSTRUTORES2]]</f>
        <v>SIM</v>
      </c>
      <c r="R1220">
        <f>Tabela3[[#This Row],[REGISTRO DE INSTRUTORES NO SEI]]</f>
        <v>0</v>
      </c>
      <c r="S1220">
        <f>Tabela3[[#This Row],[2021]]</f>
        <v>0</v>
      </c>
      <c r="T1220">
        <f>Tabela3[[#This Row],[2022]]</f>
        <v>0</v>
      </c>
      <c r="U1220">
        <f>Tabela3[[#This Row],[2023]]</f>
        <v>0</v>
      </c>
      <c r="V1220">
        <f>Tabela3[[#This Row],[REGISTRO NO SEI/2024]]</f>
        <v>0</v>
      </c>
      <c r="W1220">
        <f>Tabela3[[#This Row],[2024]]</f>
        <v>0</v>
      </c>
      <c r="X1220">
        <f>Tabela3[[#This Row],[REGISTRO NO SEI/2025]]</f>
        <v>0</v>
      </c>
      <c r="Y1220">
        <f>Tabela3[[#This Row],[TOTAL CERTIFICADOS EMITIDOS/2025]]</f>
        <v>79</v>
      </c>
      <c r="Z1220">
        <f>Tabela3[[#This Row],[1º trim/2025]]</f>
        <v>79</v>
      </c>
      <c r="AA1220">
        <f>Tabela3[[#This Row],[2º trim/2025]]</f>
        <v>0</v>
      </c>
      <c r="AB1220">
        <f>Tabela3[[#This Row],[3º trim/2025]]</f>
        <v>0</v>
      </c>
      <c r="AC1220">
        <f>Tabela3[[#This Row],[4º trim/2025]]</f>
        <v>0</v>
      </c>
    </row>
    <row r="1221" spans="1:29" x14ac:dyDescent="0.25">
      <c r="A1221" s="293">
        <f>Tabela3[[#This Row],[MODALIDADE]]</f>
        <v>0</v>
      </c>
      <c r="B1221" s="293">
        <f>Tabela3[[#This Row],[ID DA PLANILHA]]</f>
        <v>1234</v>
      </c>
      <c r="C1221" s="293">
        <f>Tabela3[[#This Row],[ANO]]</f>
        <v>2025</v>
      </c>
      <c r="D1221" s="293" t="str">
        <f>Tabela3[[#This Row],[SEI]]</f>
        <v>0154635-23.2024.8.16.6000</v>
      </c>
      <c r="E1221" s="294" t="str">
        <f>Tabela3[[#This Row],[NOME DO Curso]]</f>
        <v>GRIDE: uma nova visão</v>
      </c>
      <c r="F1221" s="294">
        <f>Tabela3[[#This Row],[NENHUMA CLASSIFICAÇÃO COPILOT]]</f>
        <v>0</v>
      </c>
      <c r="G1221">
        <f>Tabela3[[#This Row],[Capacitação em Direitos Humanos, Gênero, Raça e Etnia; e em Depoimento Especial" - 0148945-13.2024.8.16.6000]]</f>
        <v>0</v>
      </c>
      <c r="H1221">
        <f>Tabela3[[#This Row],[Justiça Restaurativa - 0148919-15.2024.8.16.6000]]</f>
        <v>0</v>
      </c>
      <c r="I1221">
        <f>Tabela3[[#This Row],[Capacitação de Facilitadores 0148959-94.2024.8.16.6000]]</f>
        <v>0</v>
      </c>
      <c r="J1221">
        <f>Tabela3[[#This Row],[Acessibilidade e Inclusão - 0148938-21.2024.8.16.6000]]</f>
        <v>0</v>
      </c>
      <c r="K1221">
        <f>Tabela3[[#This Row],[Política de Prevenção e Enfrentamento do Assédio Moral, do Assédio Sexual e da Discriminação.0148908-83.2024.8.16.6000]]</f>
        <v>0</v>
      </c>
      <c r="L1221">
        <f>Tabela3[[#This Row],[SOCIOAMBIENTAL]]</f>
        <v>0</v>
      </c>
      <c r="M1221">
        <f>Tabela3[[#This Row],[SUSTENTABILIDADE
https://portal.tjpr.jus.br/portletforms/frm.do?idFormulario=7430
0017859-16.2024.8.16.6000]]</f>
        <v>0</v>
      </c>
      <c r="N1221">
        <f>Tabela3[[#This Row],[CURSO PARA MAGISTRADOS]]</f>
        <v>0</v>
      </c>
      <c r="O1221">
        <f>Tabela3[[#This Row],[LIVRO DE REGISTRO]]</f>
        <v>0</v>
      </c>
      <c r="P1221">
        <f>Tabela3[[#This Row],[DATA DO ULTIMO REGISTRO]]</f>
        <v>0</v>
      </c>
      <c r="Q1221">
        <f>Tabela3[[#This Row],[REG DE INSTRUTORES2]]</f>
        <v>0</v>
      </c>
      <c r="R1221">
        <f>Tabela3[[#This Row],[REGISTRO DE INSTRUTORES NO SEI]]</f>
        <v>0</v>
      </c>
      <c r="S1221">
        <f>Tabela3[[#This Row],[2021]]</f>
        <v>0</v>
      </c>
      <c r="T1221">
        <f>Tabela3[[#This Row],[2022]]</f>
        <v>45700</v>
      </c>
      <c r="U1221">
        <f>Tabela3[[#This Row],[2023]]</f>
        <v>0</v>
      </c>
      <c r="V1221">
        <f>Tabela3[[#This Row],[REGISTRO NO SEI/2024]]</f>
        <v>0</v>
      </c>
      <c r="W1221">
        <f>Tabela3[[#This Row],[2024]]</f>
        <v>0</v>
      </c>
      <c r="X1221">
        <f>Tabela3[[#This Row],[REGISTRO NO SEI/2025]]</f>
        <v>0</v>
      </c>
      <c r="Y1221">
        <f>Tabela3[[#This Row],[TOTAL CERTIFICADOS EMITIDOS/2025]]</f>
        <v>0</v>
      </c>
      <c r="Z1221">
        <f>Tabela3[[#This Row],[1º trim/2025]]</f>
        <v>0</v>
      </c>
      <c r="AA1221">
        <f>Tabela3[[#This Row],[2º trim/2025]]</f>
        <v>0</v>
      </c>
      <c r="AB1221">
        <f>Tabela3[[#This Row],[3º trim/2025]]</f>
        <v>0</v>
      </c>
      <c r="AC1221">
        <f>Tabela3[[#This Row],[4º trim/2025]]</f>
        <v>0</v>
      </c>
    </row>
    <row r="1222" spans="1:29" x14ac:dyDescent="0.25">
      <c r="A1222" s="293" t="str">
        <f>Tabela3[[#This Row],[MODALIDADE]]</f>
        <v>certificado</v>
      </c>
      <c r="B1222" s="293">
        <f>Tabela3[[#This Row],[ID DA PLANILHA]]</f>
        <v>1235</v>
      </c>
      <c r="C1222" s="293">
        <f>Tabela3[[#This Row],[ANO]]</f>
        <v>2025</v>
      </c>
      <c r="D1222" s="293" t="str">
        <f>Tabela3[[#This Row],[SEI]]</f>
        <v>0159570-09.2024.8.16.6000</v>
      </c>
      <c r="E1222" s="294" t="str">
        <f>Tabela3[[#This Row],[NOME DO Curso]]</f>
        <v>ENCONTROS REGIONAIS DAS REGIÕES ADMINISTRATIVAS JUDICIÁRIAS (RAJ's)</v>
      </c>
      <c r="F1222" s="294" t="str">
        <f>Tabela3[[#This Row],[NENHUMA CLASSIFICAÇÃO COPILOT]]</f>
        <v>COPILOT</v>
      </c>
      <c r="G1222">
        <f>Tabela3[[#This Row],[Capacitação em Direitos Humanos, Gênero, Raça e Etnia; e em Depoimento Especial" - 0148945-13.2024.8.16.6000]]</f>
        <v>0</v>
      </c>
      <c r="H1222">
        <f>Tabela3[[#This Row],[Justiça Restaurativa - 0148919-15.2024.8.16.6000]]</f>
        <v>0</v>
      </c>
      <c r="I1222">
        <f>Tabela3[[#This Row],[Capacitação de Facilitadores 0148959-94.2024.8.16.6000]]</f>
        <v>0</v>
      </c>
      <c r="J1222">
        <f>Tabela3[[#This Row],[Acessibilidade e Inclusão - 0148938-21.2024.8.16.6000]]</f>
        <v>0</v>
      </c>
      <c r="K1222">
        <f>Tabela3[[#This Row],[Política de Prevenção e Enfrentamento do Assédio Moral, do Assédio Sexual e da Discriminação.0148908-83.2024.8.16.6000]]</f>
        <v>0</v>
      </c>
      <c r="L1222">
        <f>Tabela3[[#This Row],[SOCIOAMBIENTAL]]</f>
        <v>0</v>
      </c>
      <c r="M1222">
        <f>Tabela3[[#This Row],[SUSTENTABILIDADE
https://portal.tjpr.jus.br/portletforms/frm.do?idFormulario=7430
0017859-16.2024.8.16.6000]]</f>
        <v>0</v>
      </c>
      <c r="N1222">
        <f>Tabela3[[#This Row],[CURSO PARA MAGISTRADOS]]</f>
        <v>0</v>
      </c>
      <c r="O1222">
        <f>Tabela3[[#This Row],[LIVRO DE REGISTRO]]</f>
        <v>0</v>
      </c>
      <c r="P1222">
        <f>Tabela3[[#This Row],[DATA DO ULTIMO REGISTRO]]</f>
        <v>0</v>
      </c>
      <c r="Q1222">
        <f>Tabela3[[#This Row],[REG DE INSTRUTORES2]]</f>
        <v>0</v>
      </c>
      <c r="R1222">
        <f>Tabela3[[#This Row],[REGISTRO DE INSTRUTORES NO SEI]]</f>
        <v>0</v>
      </c>
      <c r="S1222">
        <f>Tabela3[[#This Row],[2021]]</f>
        <v>0</v>
      </c>
      <c r="T1222">
        <f>Tabela3[[#This Row],[2022]]</f>
        <v>0</v>
      </c>
      <c r="U1222">
        <f>Tabela3[[#This Row],[2023]]</f>
        <v>0</v>
      </c>
      <c r="V1222">
        <f>Tabela3[[#This Row],[REGISTRO NO SEI/2024]]</f>
        <v>0</v>
      </c>
      <c r="W1222">
        <f>Tabela3[[#This Row],[2024]]</f>
        <v>0</v>
      </c>
      <c r="X1222">
        <f>Tabela3[[#This Row],[REGISTRO NO SEI/2025]]</f>
        <v>0</v>
      </c>
      <c r="Y1222">
        <f>Tabela3[[#This Row],[TOTAL CERTIFICADOS EMITIDOS/2025]]</f>
        <v>0</v>
      </c>
      <c r="Z1222">
        <f>Tabela3[[#This Row],[1º trim/2025]]</f>
        <v>0</v>
      </c>
      <c r="AA1222">
        <f>Tabela3[[#This Row],[2º trim/2025]]</f>
        <v>0</v>
      </c>
      <c r="AB1222">
        <f>Tabela3[[#This Row],[3º trim/2025]]</f>
        <v>0</v>
      </c>
      <c r="AC1222">
        <f>Tabela3[[#This Row],[4º trim/2025]]</f>
        <v>0</v>
      </c>
    </row>
    <row r="1223" spans="1:29" x14ac:dyDescent="0.25">
      <c r="A1223" s="293" t="str">
        <f>Tabela3[[#This Row],[MODALIDADE]]</f>
        <v>certificado</v>
      </c>
      <c r="B1223" s="293">
        <f>Tabela3[[#This Row],[ID DA PLANILHA]]</f>
        <v>1236</v>
      </c>
      <c r="C1223" s="293">
        <f>Tabela3[[#This Row],[ANO]]</f>
        <v>2025</v>
      </c>
      <c r="D1223" s="293" t="str">
        <f>Tabela3[[#This Row],[SEI]]</f>
        <v>0159570-09.2024.8.16.6000</v>
      </c>
      <c r="E1223" s="294" t="str">
        <f>Tabela3[[#This Row],[NOME DO Curso]]</f>
        <v>ENCONTROS REGIONAIS DAS REGIÕES ADMINISTRATIVAS JUDICIÁRIAS (RAJ's)</v>
      </c>
      <c r="F1223" s="294" t="str">
        <f>Tabela3[[#This Row],[NENHUMA CLASSIFICAÇÃO COPILOT]]</f>
        <v>COPILOT</v>
      </c>
      <c r="G1223">
        <f>Tabela3[[#This Row],[Capacitação em Direitos Humanos, Gênero, Raça e Etnia; e em Depoimento Especial" - 0148945-13.2024.8.16.6000]]</f>
        <v>0</v>
      </c>
      <c r="H1223">
        <f>Tabela3[[#This Row],[Justiça Restaurativa - 0148919-15.2024.8.16.6000]]</f>
        <v>0</v>
      </c>
      <c r="I1223">
        <f>Tabela3[[#This Row],[Capacitação de Facilitadores 0148959-94.2024.8.16.6000]]</f>
        <v>0</v>
      </c>
      <c r="J1223">
        <f>Tabela3[[#This Row],[Acessibilidade e Inclusão - 0148938-21.2024.8.16.6000]]</f>
        <v>0</v>
      </c>
      <c r="K1223">
        <f>Tabela3[[#This Row],[Política de Prevenção e Enfrentamento do Assédio Moral, do Assédio Sexual e da Discriminação.0148908-83.2024.8.16.6000]]</f>
        <v>0</v>
      </c>
      <c r="L1223">
        <f>Tabela3[[#This Row],[SOCIOAMBIENTAL]]</f>
        <v>0</v>
      </c>
      <c r="M1223">
        <f>Tabela3[[#This Row],[SUSTENTABILIDADE
https://portal.tjpr.jus.br/portletforms/frm.do?idFormulario=7430
0017859-16.2024.8.16.6000]]</f>
        <v>0</v>
      </c>
      <c r="N1223">
        <f>Tabela3[[#This Row],[CURSO PARA MAGISTRADOS]]</f>
        <v>0</v>
      </c>
      <c r="O1223">
        <f>Tabela3[[#This Row],[LIVRO DE REGISTRO]]</f>
        <v>0</v>
      </c>
      <c r="P1223">
        <f>Tabela3[[#This Row],[DATA DO ULTIMO REGISTRO]]</f>
        <v>0</v>
      </c>
      <c r="Q1223">
        <f>Tabela3[[#This Row],[REG DE INSTRUTORES2]]</f>
        <v>0</v>
      </c>
      <c r="R1223">
        <f>Tabela3[[#This Row],[REGISTRO DE INSTRUTORES NO SEI]]</f>
        <v>0</v>
      </c>
      <c r="S1223">
        <f>Tabela3[[#This Row],[2021]]</f>
        <v>0</v>
      </c>
      <c r="T1223">
        <f>Tabela3[[#This Row],[2022]]</f>
        <v>0</v>
      </c>
      <c r="U1223">
        <f>Tabela3[[#This Row],[2023]]</f>
        <v>0</v>
      </c>
      <c r="V1223">
        <f>Tabela3[[#This Row],[REGISTRO NO SEI/2024]]</f>
        <v>0</v>
      </c>
      <c r="W1223">
        <f>Tabela3[[#This Row],[2024]]</f>
        <v>0</v>
      </c>
      <c r="X1223">
        <f>Tabela3[[#This Row],[REGISTRO NO SEI/2025]]</f>
        <v>0</v>
      </c>
      <c r="Y1223">
        <f>Tabela3[[#This Row],[TOTAL CERTIFICADOS EMITIDOS/2025]]</f>
        <v>0</v>
      </c>
      <c r="Z1223">
        <f>Tabela3[[#This Row],[1º trim/2025]]</f>
        <v>0</v>
      </c>
      <c r="AA1223">
        <f>Tabela3[[#This Row],[2º trim/2025]]</f>
        <v>0</v>
      </c>
      <c r="AB1223">
        <f>Tabela3[[#This Row],[3º trim/2025]]</f>
        <v>0</v>
      </c>
      <c r="AC1223">
        <f>Tabela3[[#This Row],[4º trim/2025]]</f>
        <v>0</v>
      </c>
    </row>
    <row r="1224" spans="1:29" x14ac:dyDescent="0.25">
      <c r="A1224" s="293" t="str">
        <f>Tabela3[[#This Row],[MODALIDADE]]</f>
        <v>certificado</v>
      </c>
      <c r="B1224" s="293">
        <f>Tabela3[[#This Row],[ID DA PLANILHA]]</f>
        <v>1241</v>
      </c>
      <c r="C1224" s="293">
        <f>Tabela3[[#This Row],[ANO]]</f>
        <v>2025</v>
      </c>
      <c r="D1224" s="293" t="str">
        <f>Tabela3[[#This Row],[SEI]]</f>
        <v>0159570-09.2024.8.16.6000</v>
      </c>
      <c r="E1224" s="294" t="str">
        <f>Tabela3[[#This Row],[NOME DO Curso]]</f>
        <v>ENCONTROS REGIONAIS DAS REGIÕES ADMINISTRATIVAS JUDICIÁRIAS (RAJ's)</v>
      </c>
      <c r="F1224" s="294" t="str">
        <f>Tabela3[[#This Row],[NENHUMA CLASSIFICAÇÃO COPILOT]]</f>
        <v>COPILOT</v>
      </c>
      <c r="G1224">
        <f>Tabela3[[#This Row],[Capacitação em Direitos Humanos, Gênero, Raça e Etnia; e em Depoimento Especial" - 0148945-13.2024.8.16.6000]]</f>
        <v>0</v>
      </c>
      <c r="H1224">
        <f>Tabela3[[#This Row],[Justiça Restaurativa - 0148919-15.2024.8.16.6000]]</f>
        <v>0</v>
      </c>
      <c r="I1224">
        <f>Tabela3[[#This Row],[Capacitação de Facilitadores 0148959-94.2024.8.16.6000]]</f>
        <v>0</v>
      </c>
      <c r="J1224">
        <f>Tabela3[[#This Row],[Acessibilidade e Inclusão - 0148938-21.2024.8.16.6000]]</f>
        <v>0</v>
      </c>
      <c r="K1224">
        <f>Tabela3[[#This Row],[Política de Prevenção e Enfrentamento do Assédio Moral, do Assédio Sexual e da Discriminação.0148908-83.2024.8.16.6000]]</f>
        <v>0</v>
      </c>
      <c r="L1224">
        <f>Tabela3[[#This Row],[SOCIOAMBIENTAL]]</f>
        <v>0</v>
      </c>
      <c r="M1224">
        <f>Tabela3[[#This Row],[SUSTENTABILIDADE
https://portal.tjpr.jus.br/portletforms/frm.do?idFormulario=7430
0017859-16.2024.8.16.6000]]</f>
        <v>0</v>
      </c>
      <c r="N1224">
        <f>Tabela3[[#This Row],[CURSO PARA MAGISTRADOS]]</f>
        <v>0</v>
      </c>
      <c r="O1224">
        <f>Tabela3[[#This Row],[LIVRO DE REGISTRO]]</f>
        <v>0</v>
      </c>
      <c r="P1224">
        <f>Tabela3[[#This Row],[DATA DO ULTIMO REGISTRO]]</f>
        <v>0</v>
      </c>
      <c r="Q1224">
        <f>Tabela3[[#This Row],[REG DE INSTRUTORES2]]</f>
        <v>0</v>
      </c>
      <c r="R1224">
        <f>Tabela3[[#This Row],[REGISTRO DE INSTRUTORES NO SEI]]</f>
        <v>0</v>
      </c>
      <c r="S1224">
        <f>Tabela3[[#This Row],[2021]]</f>
        <v>0</v>
      </c>
      <c r="T1224">
        <f>Tabela3[[#This Row],[2022]]</f>
        <v>0</v>
      </c>
      <c r="U1224">
        <f>Tabela3[[#This Row],[2023]]</f>
        <v>0</v>
      </c>
      <c r="V1224">
        <f>Tabela3[[#This Row],[REGISTRO NO SEI/2024]]</f>
        <v>0</v>
      </c>
      <c r="W1224">
        <f>Tabela3[[#This Row],[2024]]</f>
        <v>0</v>
      </c>
      <c r="X1224">
        <f>Tabela3[[#This Row],[REGISTRO NO SEI/2025]]</f>
        <v>0</v>
      </c>
      <c r="Y1224">
        <f>Tabela3[[#This Row],[TOTAL CERTIFICADOS EMITIDOS/2025]]</f>
        <v>0</v>
      </c>
      <c r="Z1224">
        <f>Tabela3[[#This Row],[1º trim/2025]]</f>
        <v>0</v>
      </c>
      <c r="AA1224">
        <f>Tabela3[[#This Row],[2º trim/2025]]</f>
        <v>0</v>
      </c>
      <c r="AB1224">
        <f>Tabela3[[#This Row],[3º trim/2025]]</f>
        <v>0</v>
      </c>
      <c r="AC1224">
        <f>Tabela3[[#This Row],[4º trim/2025]]</f>
        <v>0</v>
      </c>
    </row>
    <row r="1225" spans="1:29" x14ac:dyDescent="0.25">
      <c r="A1225" s="293">
        <f>Tabela3[[#This Row],[MODALIDADE]]</f>
        <v>0</v>
      </c>
      <c r="B1225" s="293">
        <f>Tabela3[[#This Row],[ID DA PLANILHA]]</f>
        <v>1242</v>
      </c>
      <c r="C1225" s="293">
        <f>Tabela3[[#This Row],[ANO]]</f>
        <v>2025</v>
      </c>
      <c r="D1225" s="293" t="str">
        <f>Tabela3[[#This Row],[SEI]]</f>
        <v>0161386-26.2024.8.16.6000</v>
      </c>
      <c r="E1225" s="294" t="str">
        <f>Tabela3[[#This Row],[NOME DO Curso]]</f>
        <v>A Política Antimanicomial do Poder Judiciário</v>
      </c>
      <c r="F1225" s="294">
        <f>Tabela3[[#This Row],[NENHUMA CLASSIFICAÇÃO COPILOT]]</f>
        <v>0</v>
      </c>
      <c r="G1225" t="str">
        <f>Tabela3[[#This Row],[Capacitação em Direitos Humanos, Gênero, Raça e Etnia; e em Depoimento Especial" - 0148945-13.2024.8.16.6000]]</f>
        <v>cursos de formação inicial e de formação continuada para capacitação magistrados(as) ativos(as), de primeiro e segundo graus de jurisdição</v>
      </c>
      <c r="H1225">
        <f>Tabela3[[#This Row],[Justiça Restaurativa - 0148919-15.2024.8.16.6000]]</f>
        <v>0</v>
      </c>
      <c r="I1225">
        <f>Tabela3[[#This Row],[Capacitação de Facilitadores 0148959-94.2024.8.16.6000]]</f>
        <v>0</v>
      </c>
      <c r="J1225" t="str">
        <f>Tabela3[[#This Row],[Acessibilidade e Inclusão - 0148938-21.2024.8.16.6000]]</f>
        <v>COPILOT - Acessibilidade comunicacional.</v>
      </c>
      <c r="K1225">
        <f>Tabela3[[#This Row],[Política de Prevenção e Enfrentamento do Assédio Moral, do Assédio Sexual e da Discriminação.0148908-83.2024.8.16.6000]]</f>
        <v>0</v>
      </c>
      <c r="L1225">
        <f>Tabela3[[#This Row],[SOCIOAMBIENTAL]]</f>
        <v>0</v>
      </c>
      <c r="M1225">
        <f>Tabela3[[#This Row],[SUSTENTABILIDADE
https://portal.tjpr.jus.br/portletforms/frm.do?idFormulario=7430
0017859-16.2024.8.16.6000]]</f>
        <v>0</v>
      </c>
      <c r="N1225" t="str">
        <f>Tabela3[[#This Row],[CURSO PARA MAGISTRADOS]]</f>
        <v>SIM</v>
      </c>
      <c r="O1225" t="str">
        <f>Tabela3[[#This Row],[LIVRO DE REGISTRO]]</f>
        <v>1 - LISTA GERAL_2020 A ...</v>
      </c>
      <c r="P1225">
        <f>Tabela3[[#This Row],[DATA DO ULTIMO REGISTRO]]</f>
        <v>45755</v>
      </c>
      <c r="Q1225" t="str">
        <f>Tabela3[[#This Row],[REG DE INSTRUTORES2]]</f>
        <v>1105-1106/2025</v>
      </c>
      <c r="R1225" t="str">
        <f>Tabela3[[#This Row],[REGISTRO DE INSTRUTORES NO SEI]]</f>
        <v>Livro Registro (11644677)</v>
      </c>
      <c r="S1225">
        <f>Tabela3[[#This Row],[2021]]</f>
        <v>0</v>
      </c>
      <c r="T1225">
        <f>Tabela3[[#This Row],[2022]]</f>
        <v>0</v>
      </c>
      <c r="U1225">
        <f>Tabela3[[#This Row],[2023]]</f>
        <v>0</v>
      </c>
      <c r="V1225">
        <f>Tabela3[[#This Row],[REGISTRO NO SEI/2024]]</f>
        <v>0</v>
      </c>
      <c r="W1225">
        <f>Tabela3[[#This Row],[2024]]</f>
        <v>0</v>
      </c>
      <c r="X1225" t="str">
        <f>Tabela3[[#This Row],[REGISTRO NO SEI/2025]]</f>
        <v>Livro Registro (11644677)</v>
      </c>
      <c r="Y1225">
        <f>Tabela3[[#This Row],[TOTAL CERTIFICADOS EMITIDOS/2025]]</f>
        <v>28</v>
      </c>
      <c r="Z1225">
        <f>Tabela3[[#This Row],[1º trim/2025]]</f>
        <v>17</v>
      </c>
      <c r="AA1225">
        <f>Tabela3[[#This Row],[2º trim/2025]]</f>
        <v>11</v>
      </c>
      <c r="AB1225">
        <f>Tabela3[[#This Row],[3º trim/2025]]</f>
        <v>0</v>
      </c>
      <c r="AC1225">
        <f>Tabela3[[#This Row],[4º trim/2025]]</f>
        <v>0</v>
      </c>
    </row>
    <row r="1226" spans="1:29" ht="30" x14ac:dyDescent="0.25">
      <c r="A1226" s="293">
        <f>Tabela3[[#This Row],[MODALIDADE]]</f>
        <v>0</v>
      </c>
      <c r="B1226" s="293">
        <f>Tabela3[[#This Row],[ID DA PLANILHA]]</f>
        <v>1245</v>
      </c>
      <c r="C1226" s="293">
        <f>Tabela3[[#This Row],[ANO]]</f>
        <v>2025</v>
      </c>
      <c r="D1226" s="293" t="str">
        <f>Tabela3[[#This Row],[SEI]]</f>
        <v>0167525-91.2024.8.16.6000</v>
      </c>
      <c r="E1226" s="294" t="str">
        <f>Tabela3[[#This Row],[NOME DO Curso]]</f>
        <v>Análise Econômica no Processo Civil, Gerenciamento Processual Eficiente e Consensualidade</v>
      </c>
      <c r="F1226" s="294">
        <f>Tabela3[[#This Row],[NENHUMA CLASSIFICAÇÃO COPILOT]]</f>
        <v>0</v>
      </c>
      <c r="G1226" t="str">
        <f>Tabela3[[#This Row],[Capacitação em Direitos Humanos, Gênero, Raça e Etnia; e em Depoimento Especial" - 0148945-13.2024.8.16.6000]]</f>
        <v>COPILOT - cursos de formação inicial e de formação continuada para capacitação magistrados(as) ativos(as), de primeiro e segundo graus de jurisdição</v>
      </c>
      <c r="H1226">
        <f>Tabela3[[#This Row],[Justiça Restaurativa - 0148919-15.2024.8.16.6000]]</f>
        <v>0</v>
      </c>
      <c r="I1226">
        <f>Tabela3[[#This Row],[Capacitação de Facilitadores 0148959-94.2024.8.16.6000]]</f>
        <v>0</v>
      </c>
      <c r="J1226">
        <f>Tabela3[[#This Row],[Acessibilidade e Inclusão - 0148938-21.2024.8.16.6000]]</f>
        <v>0</v>
      </c>
      <c r="K1226">
        <f>Tabela3[[#This Row],[Política de Prevenção e Enfrentamento do Assédio Moral, do Assédio Sexual e da Discriminação.0148908-83.2024.8.16.6000]]</f>
        <v>0</v>
      </c>
      <c r="L1226">
        <f>Tabela3[[#This Row],[SOCIOAMBIENTAL]]</f>
        <v>0</v>
      </c>
      <c r="M1226">
        <f>Tabela3[[#This Row],[SUSTENTABILIDADE
https://portal.tjpr.jus.br/portletforms/frm.do?idFormulario=7430
0017859-16.2024.8.16.6000]]</f>
        <v>0</v>
      </c>
      <c r="N1226" t="str">
        <f>Tabela3[[#This Row],[CURSO PARA MAGISTRADOS]]</f>
        <v>SIM</v>
      </c>
      <c r="O1226" t="str">
        <f>Tabela3[[#This Row],[LIVRO DE REGISTRO]]</f>
        <v xml:space="preserve">1 - LISTA GERAL_2020 A ... </v>
      </c>
      <c r="P1226">
        <f>Tabela3[[#This Row],[DATA DO ULTIMO REGISTRO]]</f>
        <v>45772</v>
      </c>
      <c r="Q1226" t="str">
        <f>Tabela3[[#This Row],[REG DE INSTRUTORES2]]</f>
        <v>1141/2025</v>
      </c>
      <c r="R1226" t="str">
        <f>Tabela3[[#This Row],[REGISTRO DE INSTRUTORES NO SEI]]</f>
        <v>Livro Registro (11693680)</v>
      </c>
      <c r="S1226">
        <f>Tabela3[[#This Row],[2021]]</f>
        <v>0</v>
      </c>
      <c r="T1226">
        <f>Tabela3[[#This Row],[2022]]</f>
        <v>0</v>
      </c>
      <c r="U1226">
        <f>Tabela3[[#This Row],[2023]]</f>
        <v>0</v>
      </c>
      <c r="V1226">
        <f>Tabela3[[#This Row],[REGISTRO NO SEI/2024]]</f>
        <v>0</v>
      </c>
      <c r="W1226">
        <f>Tabela3[[#This Row],[2024]]</f>
        <v>0</v>
      </c>
      <c r="X1226" t="str">
        <f>Tabela3[[#This Row],[REGISTRO NO SEI/2025]]</f>
        <v>Livro Registro (11693680)</v>
      </c>
      <c r="Y1226">
        <f>Tabela3[[#This Row],[TOTAL CERTIFICADOS EMITIDOS/2025]]</f>
        <v>38</v>
      </c>
      <c r="Z1226">
        <f>Tabela3[[#This Row],[1º trim/2025]]</f>
        <v>31</v>
      </c>
      <c r="AA1226">
        <f>Tabela3[[#This Row],[2º trim/2025]]</f>
        <v>7</v>
      </c>
      <c r="AB1226">
        <f>Tabela3[[#This Row],[3º trim/2025]]</f>
        <v>0</v>
      </c>
      <c r="AC1226">
        <f>Tabela3[[#This Row],[4º trim/2025]]</f>
        <v>0</v>
      </c>
    </row>
    <row r="1227" spans="1:29" x14ac:dyDescent="0.25">
      <c r="A1227" s="293" t="str">
        <f>Tabela3[[#This Row],[MODALIDADE]]</f>
        <v>IN COMPANY</v>
      </c>
      <c r="B1227" s="293">
        <f>Tabela3[[#This Row],[ID DA PLANILHA]]</f>
        <v>1246</v>
      </c>
      <c r="C1227" s="293">
        <f>Tabela3[[#This Row],[ANO]]</f>
        <v>2025</v>
      </c>
      <c r="D1227" s="293" t="str">
        <f>Tabela3[[#This Row],[SEI]]</f>
        <v>0177370-50.2024.8.16.6000</v>
      </c>
      <c r="E1227" s="294" t="str">
        <f>Tabela3[[#This Row],[NOME DO Curso]]</f>
        <v>curso “TREINAMENTO ARQUITETO JAVA"</v>
      </c>
      <c r="F1227" s="294">
        <f>Tabela3[[#This Row],[NENHUMA CLASSIFICAÇÃO COPILOT]]</f>
        <v>0</v>
      </c>
      <c r="G1227">
        <f>Tabela3[[#This Row],[Capacitação em Direitos Humanos, Gênero, Raça e Etnia; e em Depoimento Especial" - 0148945-13.2024.8.16.6000]]</f>
        <v>0</v>
      </c>
      <c r="H1227">
        <f>Tabela3[[#This Row],[Justiça Restaurativa - 0148919-15.2024.8.16.6000]]</f>
        <v>0</v>
      </c>
      <c r="I1227">
        <f>Tabela3[[#This Row],[Capacitação de Facilitadores 0148959-94.2024.8.16.6000]]</f>
        <v>0</v>
      </c>
      <c r="J1227">
        <f>Tabela3[[#This Row],[Acessibilidade e Inclusão - 0148938-21.2024.8.16.6000]]</f>
        <v>0</v>
      </c>
      <c r="K1227">
        <f>Tabela3[[#This Row],[Política de Prevenção e Enfrentamento do Assédio Moral, do Assédio Sexual e da Discriminação.0148908-83.2024.8.16.6000]]</f>
        <v>0</v>
      </c>
      <c r="L1227">
        <f>Tabela3[[#This Row],[SOCIOAMBIENTAL]]</f>
        <v>0</v>
      </c>
      <c r="M1227">
        <f>Tabela3[[#This Row],[SUSTENTABILIDADE
https://portal.tjpr.jus.br/portletforms/frm.do?idFormulario=7430
0017859-16.2024.8.16.6000]]</f>
        <v>0</v>
      </c>
      <c r="N1227">
        <f>Tabela3[[#This Row],[CURSO PARA MAGISTRADOS]]</f>
        <v>0</v>
      </c>
      <c r="O1227">
        <f>Tabela3[[#This Row],[LIVRO DE REGISTRO]]</f>
        <v>0</v>
      </c>
      <c r="P1227">
        <f>Tabela3[[#This Row],[DATA DO ULTIMO REGISTRO]]</f>
        <v>0</v>
      </c>
      <c r="Q1227">
        <f>Tabela3[[#This Row],[REG DE INSTRUTORES2]]</f>
        <v>0</v>
      </c>
      <c r="R1227">
        <f>Tabela3[[#This Row],[REGISTRO DE INSTRUTORES NO SEI]]</f>
        <v>0</v>
      </c>
      <c r="S1227">
        <f>Tabela3[[#This Row],[2021]]</f>
        <v>0</v>
      </c>
      <c r="T1227">
        <f>Tabela3[[#This Row],[2022]]</f>
        <v>0</v>
      </c>
      <c r="U1227">
        <f>Tabela3[[#This Row],[2023]]</f>
        <v>0</v>
      </c>
      <c r="V1227">
        <f>Tabela3[[#This Row],[REGISTRO NO SEI/2024]]</f>
        <v>0</v>
      </c>
      <c r="W1227">
        <f>Tabela3[[#This Row],[2024]]</f>
        <v>0</v>
      </c>
      <c r="X1227">
        <f>Tabela3[[#This Row],[REGISTRO NO SEI/2025]]</f>
        <v>0</v>
      </c>
      <c r="Y1227">
        <f>Tabela3[[#This Row],[TOTAL CERTIFICADOS EMITIDOS/2025]]</f>
        <v>0</v>
      </c>
      <c r="Z1227">
        <f>Tabela3[[#This Row],[1º trim/2025]]</f>
        <v>0</v>
      </c>
      <c r="AA1227">
        <f>Tabela3[[#This Row],[2º trim/2025]]</f>
        <v>0</v>
      </c>
      <c r="AB1227">
        <f>Tabela3[[#This Row],[3º trim/2025]]</f>
        <v>0</v>
      </c>
      <c r="AC1227">
        <f>Tabela3[[#This Row],[4º trim/2025]]</f>
        <v>0</v>
      </c>
    </row>
    <row r="1228" spans="1:29" x14ac:dyDescent="0.25">
      <c r="A1228" s="293">
        <f>Tabela3[[#This Row],[MODALIDADE]]</f>
        <v>0</v>
      </c>
      <c r="B1228" s="293">
        <f>Tabela3[[#This Row],[ID DA PLANILHA]]</f>
        <v>1247</v>
      </c>
      <c r="C1228" s="293">
        <f>Tabela3[[#This Row],[ANO]]</f>
        <v>2025</v>
      </c>
      <c r="D1228" s="293" t="str">
        <f>Tabela3[[#This Row],[SEI]]</f>
        <v>0178552-71.2024.8.16.6000</v>
      </c>
      <c r="E1228" s="294" t="str">
        <f>Tabela3[[#This Row],[NOME DO Curso]]</f>
        <v>I Congresso de Inovação em Inteligência Artificial (IA) no Judiciário</v>
      </c>
      <c r="F1228" s="294">
        <f>Tabela3[[#This Row],[NENHUMA CLASSIFICAÇÃO COPILOT]]</f>
        <v>0</v>
      </c>
      <c r="G1228">
        <f>Tabela3[[#This Row],[Capacitação em Direitos Humanos, Gênero, Raça e Etnia; e em Depoimento Especial" - 0148945-13.2024.8.16.6000]]</f>
        <v>0</v>
      </c>
      <c r="H1228">
        <f>Tabela3[[#This Row],[Justiça Restaurativa - 0148919-15.2024.8.16.6000]]</f>
        <v>0</v>
      </c>
      <c r="I1228">
        <f>Tabela3[[#This Row],[Capacitação de Facilitadores 0148959-94.2024.8.16.6000]]</f>
        <v>0</v>
      </c>
      <c r="J1228">
        <f>Tabela3[[#This Row],[Acessibilidade e Inclusão - 0148938-21.2024.8.16.6000]]</f>
        <v>0</v>
      </c>
      <c r="K1228">
        <f>Tabela3[[#This Row],[Política de Prevenção e Enfrentamento do Assédio Moral, do Assédio Sexual e da Discriminação.0148908-83.2024.8.16.6000]]</f>
        <v>0</v>
      </c>
      <c r="L1228">
        <f>Tabela3[[#This Row],[SOCIOAMBIENTAL]]</f>
        <v>0</v>
      </c>
      <c r="M1228">
        <f>Tabela3[[#This Row],[SUSTENTABILIDADE
https://portal.tjpr.jus.br/portletforms/frm.do?idFormulario=7430
0017859-16.2024.8.16.6000]]</f>
        <v>0</v>
      </c>
      <c r="N1228">
        <f>Tabela3[[#This Row],[CURSO PARA MAGISTRADOS]]</f>
        <v>0</v>
      </c>
      <c r="O1228">
        <f>Tabela3[[#This Row],[LIVRO DE REGISTRO]]</f>
        <v>0</v>
      </c>
      <c r="P1228">
        <f>Tabela3[[#This Row],[DATA DO ULTIMO REGISTRO]]</f>
        <v>0</v>
      </c>
      <c r="Q1228">
        <f>Tabela3[[#This Row],[REG DE INSTRUTORES2]]</f>
        <v>0</v>
      </c>
      <c r="R1228">
        <f>Tabela3[[#This Row],[REGISTRO DE INSTRUTORES NO SEI]]</f>
        <v>0</v>
      </c>
      <c r="S1228">
        <f>Tabela3[[#This Row],[2021]]</f>
        <v>0</v>
      </c>
      <c r="T1228">
        <f>Tabela3[[#This Row],[2022]]</f>
        <v>0</v>
      </c>
      <c r="U1228">
        <f>Tabela3[[#This Row],[2023]]</f>
        <v>0</v>
      </c>
      <c r="V1228">
        <f>Tabela3[[#This Row],[REGISTRO NO SEI/2024]]</f>
        <v>0</v>
      </c>
      <c r="W1228">
        <f>Tabela3[[#This Row],[2024]]</f>
        <v>0</v>
      </c>
      <c r="X1228">
        <f>Tabela3[[#This Row],[REGISTRO NO SEI/2025]]</f>
        <v>0</v>
      </c>
      <c r="Y1228">
        <f>Tabela3[[#This Row],[TOTAL CERTIFICADOS EMITIDOS/2025]]</f>
        <v>0</v>
      </c>
      <c r="Z1228">
        <f>Tabela3[[#This Row],[1º trim/2025]]</f>
        <v>0</v>
      </c>
      <c r="AA1228">
        <f>Tabela3[[#This Row],[2º trim/2025]]</f>
        <v>0</v>
      </c>
      <c r="AB1228">
        <f>Tabela3[[#This Row],[3º trim/2025]]</f>
        <v>0</v>
      </c>
      <c r="AC1228">
        <f>Tabela3[[#This Row],[4º trim/2025]]</f>
        <v>0</v>
      </c>
    </row>
    <row r="1229" spans="1:29" ht="45" x14ac:dyDescent="0.25">
      <c r="A1229" s="293" t="str">
        <f>Tabela3[[#This Row],[MODALIDADE]]</f>
        <v>autoinstrucional</v>
      </c>
      <c r="B1229" s="293">
        <f>Tabela3[[#This Row],[ID DA PLANILHA]]</f>
        <v>1249</v>
      </c>
      <c r="C1229" s="293">
        <f>Tabela3[[#This Row],[ANO]]</f>
        <v>0</v>
      </c>
      <c r="D1229" s="293" t="str">
        <f>Tabela3[[#This Row],[SEI]]</f>
        <v>0002297-98.2023.8.16.6000</v>
      </c>
      <c r="E1229" s="294" t="str">
        <f>Tabela3[[#This Row],[NOME DO Curso]]</f>
        <v>manual de boas práticas quanto à implementação das medidas previstas nesta Resolução", determina-se o sobrestamento do presente expediente por 180 (cento e oitenta) dias até que seja publicado o Manual citado pelo CNJ</v>
      </c>
      <c r="F1229" s="294">
        <f>Tabela3[[#This Row],[NENHUMA CLASSIFICAÇÃO COPILOT]]</f>
        <v>0</v>
      </c>
      <c r="G1229">
        <f>Tabela3[[#This Row],[Capacitação em Direitos Humanos, Gênero, Raça e Etnia; e em Depoimento Especial" - 0148945-13.2024.8.16.6000]]</f>
        <v>0</v>
      </c>
      <c r="H1229">
        <f>Tabela3[[#This Row],[Justiça Restaurativa - 0148919-15.2024.8.16.6000]]</f>
        <v>0</v>
      </c>
      <c r="I1229">
        <f>Tabela3[[#This Row],[Capacitação de Facilitadores 0148959-94.2024.8.16.6000]]</f>
        <v>0</v>
      </c>
      <c r="J1229">
        <f>Tabela3[[#This Row],[Acessibilidade e Inclusão - 0148938-21.2024.8.16.6000]]</f>
        <v>0</v>
      </c>
      <c r="K1229">
        <f>Tabela3[[#This Row],[Política de Prevenção e Enfrentamento do Assédio Moral, do Assédio Sexual e da Discriminação.0148908-83.2024.8.16.6000]]</f>
        <v>0</v>
      </c>
      <c r="L1229">
        <f>Tabela3[[#This Row],[SOCIOAMBIENTAL]]</f>
        <v>0</v>
      </c>
      <c r="M1229">
        <f>Tabela3[[#This Row],[SUSTENTABILIDADE
https://portal.tjpr.jus.br/portletforms/frm.do?idFormulario=7430
0017859-16.2024.8.16.6000]]</f>
        <v>0</v>
      </c>
      <c r="N1229">
        <f>Tabela3[[#This Row],[CURSO PARA MAGISTRADOS]]</f>
        <v>0</v>
      </c>
      <c r="O1229">
        <f>Tabela3[[#This Row],[LIVRO DE REGISTRO]]</f>
        <v>0</v>
      </c>
      <c r="P1229">
        <f>Tabela3[[#This Row],[DATA DO ULTIMO REGISTRO]]</f>
        <v>0</v>
      </c>
      <c r="Q1229">
        <f>Tabela3[[#This Row],[REG DE INSTRUTORES2]]</f>
        <v>0</v>
      </c>
      <c r="R1229">
        <f>Tabela3[[#This Row],[REGISTRO DE INSTRUTORES NO SEI]]</f>
        <v>0</v>
      </c>
      <c r="S1229">
        <f>Tabela3[[#This Row],[2021]]</f>
        <v>0</v>
      </c>
      <c r="T1229">
        <f>Tabela3[[#This Row],[2022]]</f>
        <v>0</v>
      </c>
      <c r="U1229">
        <f>Tabela3[[#This Row],[2023]]</f>
        <v>0</v>
      </c>
      <c r="V1229">
        <f>Tabela3[[#This Row],[REGISTRO NO SEI/2024]]</f>
        <v>0</v>
      </c>
      <c r="W1229">
        <f>Tabela3[[#This Row],[2024]]</f>
        <v>0</v>
      </c>
      <c r="X1229">
        <f>Tabela3[[#This Row],[REGISTRO NO SEI/2025]]</f>
        <v>0</v>
      </c>
      <c r="Y1229">
        <f>Tabela3[[#This Row],[TOTAL CERTIFICADOS EMITIDOS/2025]]</f>
        <v>0</v>
      </c>
      <c r="Z1229">
        <f>Tabela3[[#This Row],[1º trim/2025]]</f>
        <v>0</v>
      </c>
      <c r="AA1229">
        <f>Tabela3[[#This Row],[2º trim/2025]]</f>
        <v>0</v>
      </c>
      <c r="AB1229">
        <f>Tabela3[[#This Row],[3º trim/2025]]</f>
        <v>0</v>
      </c>
      <c r="AC1229">
        <f>Tabela3[[#This Row],[4º trim/2025]]</f>
        <v>0</v>
      </c>
    </row>
    <row r="1230" spans="1:29" ht="30" x14ac:dyDescent="0.25">
      <c r="A1230" s="293" t="str">
        <f>Tabela3[[#This Row],[MODALIDADE]]</f>
        <v>IN COMPANY</v>
      </c>
      <c r="B1230" s="293">
        <f>Tabela3[[#This Row],[ID DA PLANILHA]]</f>
        <v>1250</v>
      </c>
      <c r="C1230" s="293">
        <f>Tabela3[[#This Row],[ANO]]</f>
        <v>0</v>
      </c>
      <c r="D1230" s="293" t="str">
        <f>Tabela3[[#This Row],[SEI]]</f>
        <v>0003972-28.2025.8.16.6000</v>
      </c>
      <c r="E1230" s="294" t="str">
        <f>Tabela3[[#This Row],[NOME DO Curso]]</f>
        <v>Curso Online: Impactos da Reforma Tributária nos Municípios: Estratégias Para Transição do Regime Tributário Municipal"</v>
      </c>
      <c r="F1230" s="294">
        <f>Tabela3[[#This Row],[NENHUMA CLASSIFICAÇÃO COPILOT]]</f>
        <v>0</v>
      </c>
      <c r="G1230">
        <f>Tabela3[[#This Row],[Capacitação em Direitos Humanos, Gênero, Raça e Etnia; e em Depoimento Especial" - 0148945-13.2024.8.16.6000]]</f>
        <v>0</v>
      </c>
      <c r="H1230">
        <f>Tabela3[[#This Row],[Justiça Restaurativa - 0148919-15.2024.8.16.6000]]</f>
        <v>0</v>
      </c>
      <c r="I1230">
        <f>Tabela3[[#This Row],[Capacitação de Facilitadores 0148959-94.2024.8.16.6000]]</f>
        <v>0</v>
      </c>
      <c r="J1230">
        <f>Tabela3[[#This Row],[Acessibilidade e Inclusão - 0148938-21.2024.8.16.6000]]</f>
        <v>0</v>
      </c>
      <c r="K1230">
        <f>Tabela3[[#This Row],[Política de Prevenção e Enfrentamento do Assédio Moral, do Assédio Sexual e da Discriminação.0148908-83.2024.8.16.6000]]</f>
        <v>0</v>
      </c>
      <c r="L1230">
        <f>Tabela3[[#This Row],[SOCIOAMBIENTAL]]</f>
        <v>0</v>
      </c>
      <c r="M1230">
        <f>Tabela3[[#This Row],[SUSTENTABILIDADE
https://portal.tjpr.jus.br/portletforms/frm.do?idFormulario=7430
0017859-16.2024.8.16.6000]]</f>
        <v>0</v>
      </c>
      <c r="N1230">
        <f>Tabela3[[#This Row],[CURSO PARA MAGISTRADOS]]</f>
        <v>0</v>
      </c>
      <c r="O1230" t="str">
        <f>Tabela3[[#This Row],[LIVRO DE REGISTRO]]</f>
        <v>2 - IN COMPANY</v>
      </c>
      <c r="P1230">
        <f>Tabela3[[#This Row],[DATA DO ULTIMO REGISTRO]]</f>
        <v>0</v>
      </c>
      <c r="Q1230">
        <f>Tabela3[[#This Row],[REG DE INSTRUTORES2]]</f>
        <v>0</v>
      </c>
      <c r="R1230">
        <f>Tabela3[[#This Row],[REGISTRO DE INSTRUTORES NO SEI]]</f>
        <v>0</v>
      </c>
      <c r="S1230">
        <f>Tabela3[[#This Row],[2021]]</f>
        <v>0</v>
      </c>
      <c r="T1230">
        <f>Tabela3[[#This Row],[2022]]</f>
        <v>0</v>
      </c>
      <c r="U1230">
        <f>Tabela3[[#This Row],[2023]]</f>
        <v>0</v>
      </c>
      <c r="V1230">
        <f>Tabela3[[#This Row],[REGISTRO NO SEI/2024]]</f>
        <v>0</v>
      </c>
      <c r="W1230">
        <f>Tabela3[[#This Row],[2024]]</f>
        <v>0</v>
      </c>
      <c r="X1230">
        <f>Tabela3[[#This Row],[REGISTRO NO SEI/2025]]</f>
        <v>0</v>
      </c>
      <c r="Y1230">
        <f>Tabela3[[#This Row],[TOTAL CERTIFICADOS EMITIDOS/2025]]</f>
        <v>0</v>
      </c>
      <c r="Z1230">
        <f>Tabela3[[#This Row],[1º trim/2025]]</f>
        <v>0</v>
      </c>
      <c r="AA1230">
        <f>Tabela3[[#This Row],[2º trim/2025]]</f>
        <v>0</v>
      </c>
      <c r="AB1230">
        <f>Tabela3[[#This Row],[3º trim/2025]]</f>
        <v>0</v>
      </c>
      <c r="AC1230">
        <f>Tabela3[[#This Row],[4º trim/2025]]</f>
        <v>0</v>
      </c>
    </row>
    <row r="1231" spans="1:29" ht="30" x14ac:dyDescent="0.25">
      <c r="A1231" s="293">
        <f>Tabela3[[#This Row],[MODALIDADE]]</f>
        <v>0</v>
      </c>
      <c r="B1231" s="293">
        <f>Tabela3[[#This Row],[ID DA PLANILHA]]</f>
        <v>1252</v>
      </c>
      <c r="C1231" s="293" t="str">
        <f>Tabela3[[#This Row],[ANO]]</f>
        <v>2023A</v>
      </c>
      <c r="D1231" s="293" t="str">
        <f>Tabela3[[#This Row],[SEI]]</f>
        <v>0007445-90.2023.8.16.6000</v>
      </c>
      <c r="E1231" s="294" t="str">
        <f>Tabela3[[#This Row],[NOME DO Curso]]</f>
        <v>Justiça Penal Negociada, Desafios, Expectativas e Realidade da Atuação dos Magistrados no Âmbito da Justiça Criminal</v>
      </c>
      <c r="F1231" s="294">
        <f>Tabela3[[#This Row],[NENHUMA CLASSIFICAÇÃO COPILOT]]</f>
        <v>0</v>
      </c>
      <c r="G1231">
        <f>Tabela3[[#This Row],[Capacitação em Direitos Humanos, Gênero, Raça e Etnia; e em Depoimento Especial" - 0148945-13.2024.8.16.6000]]</f>
        <v>0</v>
      </c>
      <c r="H1231">
        <f>Tabela3[[#This Row],[Justiça Restaurativa - 0148919-15.2024.8.16.6000]]</f>
        <v>0</v>
      </c>
      <c r="I1231">
        <f>Tabela3[[#This Row],[Capacitação de Facilitadores 0148959-94.2024.8.16.6000]]</f>
        <v>0</v>
      </c>
      <c r="J1231">
        <f>Tabela3[[#This Row],[Acessibilidade e Inclusão - 0148938-21.2024.8.16.6000]]</f>
        <v>0</v>
      </c>
      <c r="K1231">
        <f>Tabela3[[#This Row],[Política de Prevenção e Enfrentamento do Assédio Moral, do Assédio Sexual e da Discriminação.0148908-83.2024.8.16.6000]]</f>
        <v>0</v>
      </c>
      <c r="L1231">
        <f>Tabela3[[#This Row],[SOCIOAMBIENTAL]]</f>
        <v>0</v>
      </c>
      <c r="M1231">
        <f>Tabela3[[#This Row],[SUSTENTABILIDADE
https://portal.tjpr.jus.br/portletforms/frm.do?idFormulario=7430
0017859-16.2024.8.16.6000]]</f>
        <v>0</v>
      </c>
      <c r="N1231">
        <f>Tabela3[[#This Row],[CURSO PARA MAGISTRADOS]]</f>
        <v>0</v>
      </c>
      <c r="O1231">
        <f>Tabela3[[#This Row],[LIVRO DE REGISTRO]]</f>
        <v>0</v>
      </c>
      <c r="P1231">
        <f>Tabela3[[#This Row],[DATA DO ULTIMO REGISTRO]]</f>
        <v>0</v>
      </c>
      <c r="Q1231">
        <f>Tabela3[[#This Row],[REG DE INSTRUTORES2]]</f>
        <v>0</v>
      </c>
      <c r="R1231">
        <f>Tabela3[[#This Row],[REGISTRO DE INSTRUTORES NO SEI]]</f>
        <v>0</v>
      </c>
      <c r="S1231">
        <f>Tabela3[[#This Row],[2021]]</f>
        <v>0</v>
      </c>
      <c r="T1231">
        <f>Tabela3[[#This Row],[2022]]</f>
        <v>0</v>
      </c>
      <c r="U1231" t="e">
        <f>Tabela3[[#This Row],[2023]]</f>
        <v>#VALUE!</v>
      </c>
      <c r="V1231">
        <f>Tabela3[[#This Row],[REGISTRO NO SEI/2024]]</f>
        <v>0</v>
      </c>
      <c r="W1231">
        <f>Tabela3[[#This Row],[2024]]</f>
        <v>0</v>
      </c>
      <c r="X1231">
        <f>Tabela3[[#This Row],[REGISTRO NO SEI/2025]]</f>
        <v>0</v>
      </c>
      <c r="Y1231">
        <f>Tabela3[[#This Row],[TOTAL CERTIFICADOS EMITIDOS/2025]]</f>
        <v>0</v>
      </c>
      <c r="Z1231">
        <f>Tabela3[[#This Row],[1º trim/2025]]</f>
        <v>0</v>
      </c>
      <c r="AA1231">
        <f>Tabela3[[#This Row],[2º trim/2025]]</f>
        <v>0</v>
      </c>
      <c r="AB1231">
        <f>Tabela3[[#This Row],[3º trim/2025]]</f>
        <v>0</v>
      </c>
      <c r="AC1231">
        <f>Tabela3[[#This Row],[4º trim/2025]]</f>
        <v>0</v>
      </c>
    </row>
    <row r="1232" spans="1:29" x14ac:dyDescent="0.25">
      <c r="A1232" s="293" t="str">
        <f>Tabela3[[#This Row],[MODALIDADE]]</f>
        <v>autoinstrucional</v>
      </c>
      <c r="B1232" s="293">
        <f>Tabela3[[#This Row],[ID DA PLANILHA]]</f>
        <v>1253</v>
      </c>
      <c r="C1232" s="293">
        <f>Tabela3[[#This Row],[ANO]]</f>
        <v>2025</v>
      </c>
      <c r="D1232" s="293" t="str">
        <f>Tabela3[[#This Row],[SEI]]</f>
        <v>0008819-49.2020.8.16.6000</v>
      </c>
      <c r="E1232" s="294" t="str">
        <f>Tabela3[[#This Row],[NOME DO Curso]]</f>
        <v>A atuação dos Juízes Leigos</v>
      </c>
      <c r="F1232" s="294">
        <f>Tabela3[[#This Row],[NENHUMA CLASSIFICAÇÃO COPILOT]]</f>
        <v>0</v>
      </c>
      <c r="G1232" t="str">
        <f>Tabela3[[#This Row],[Capacitação em Direitos Humanos, Gênero, Raça e Etnia; e em Depoimento Especial" - 0148945-13.2024.8.16.6000]]</f>
        <v>COPILOT - Direitos humanos, gênero, raça e etnia</v>
      </c>
      <c r="H1232">
        <f>Tabela3[[#This Row],[Justiça Restaurativa - 0148919-15.2024.8.16.6000]]</f>
        <v>0</v>
      </c>
      <c r="I1232">
        <f>Tabela3[[#This Row],[Capacitação de Facilitadores 0148959-94.2024.8.16.6000]]</f>
        <v>0</v>
      </c>
      <c r="J1232">
        <f>Tabela3[[#This Row],[Acessibilidade e Inclusão - 0148938-21.2024.8.16.6000]]</f>
        <v>0</v>
      </c>
      <c r="K1232">
        <f>Tabela3[[#This Row],[Política de Prevenção e Enfrentamento do Assédio Moral, do Assédio Sexual e da Discriminação.0148908-83.2024.8.16.6000]]</f>
        <v>0</v>
      </c>
      <c r="L1232">
        <f>Tabela3[[#This Row],[SOCIOAMBIENTAL]]</f>
        <v>0</v>
      </c>
      <c r="M1232">
        <f>Tabela3[[#This Row],[SUSTENTABILIDADE
https://portal.tjpr.jus.br/portletforms/frm.do?idFormulario=7430
0017859-16.2024.8.16.6000]]</f>
        <v>0</v>
      </c>
      <c r="N1232">
        <f>Tabela3[[#This Row],[CURSO PARA MAGISTRADOS]]</f>
        <v>0</v>
      </c>
      <c r="O1232">
        <f>Tabela3[[#This Row],[LIVRO DE REGISTRO]]</f>
        <v>0</v>
      </c>
      <c r="P1232">
        <f>Tabela3[[#This Row],[DATA DO ULTIMO REGISTRO]]</f>
        <v>45775</v>
      </c>
      <c r="Q1232">
        <f>Tabela3[[#This Row],[REG DE INSTRUTORES2]]</f>
        <v>0</v>
      </c>
      <c r="R1232">
        <f>Tabela3[[#This Row],[REGISTRO DE INSTRUTORES NO SEI]]</f>
        <v>0</v>
      </c>
      <c r="S1232">
        <f>Tabela3[[#This Row],[2021]]</f>
        <v>0</v>
      </c>
      <c r="T1232">
        <f>Tabela3[[#This Row],[2022]]</f>
        <v>0</v>
      </c>
      <c r="U1232">
        <f>Tabela3[[#This Row],[2023]]</f>
        <v>0</v>
      </c>
      <c r="V1232">
        <f>Tabela3[[#This Row],[REGISTRO NO SEI/2024]]</f>
        <v>0</v>
      </c>
      <c r="W1232">
        <f>Tabela3[[#This Row],[2024]]</f>
        <v>0</v>
      </c>
      <c r="X1232">
        <f>Tabela3[[#This Row],[REGISTRO NO SEI/2025]]</f>
        <v>0</v>
      </c>
      <c r="Y1232">
        <f>Tabela3[[#This Row],[TOTAL CERTIFICADOS EMITIDOS/2025]]</f>
        <v>81</v>
      </c>
      <c r="Z1232">
        <f>Tabela3[[#This Row],[1º trim/2025]]</f>
        <v>11</v>
      </c>
      <c r="AA1232">
        <f>Tabela3[[#This Row],[2º trim/2025]]</f>
        <v>70</v>
      </c>
      <c r="AB1232">
        <f>Tabela3[[#This Row],[3º trim/2025]]</f>
        <v>0</v>
      </c>
      <c r="AC1232">
        <f>Tabela3[[#This Row],[4º trim/2025]]</f>
        <v>0</v>
      </c>
    </row>
    <row r="1233" spans="1:29" ht="30" x14ac:dyDescent="0.25">
      <c r="A1233" s="293">
        <f>Tabela3[[#This Row],[MODALIDADE]]</f>
        <v>0</v>
      </c>
      <c r="B1233" s="293">
        <f>Tabela3[[#This Row],[ID DA PLANILHA]]</f>
        <v>1254</v>
      </c>
      <c r="C1233" s="293" t="str">
        <f>Tabela3[[#This Row],[ANO]]</f>
        <v>2023A</v>
      </c>
      <c r="D1233" s="293" t="str">
        <f>Tabela3[[#This Row],[SEI]]</f>
        <v>0009031-65.2023.8.16.6000</v>
      </c>
      <c r="E1233" s="294" t="str">
        <f>Tabela3[[#This Row],[NOME DO Curso]]</f>
        <v>Curso de Capacitação aos Servidores e Estagiários do Departamento Judiciário.</v>
      </c>
      <c r="F1233" s="294">
        <f>Tabela3[[#This Row],[NENHUMA CLASSIFICAÇÃO COPILOT]]</f>
        <v>0</v>
      </c>
      <c r="G1233">
        <f>Tabela3[[#This Row],[Capacitação em Direitos Humanos, Gênero, Raça e Etnia; e em Depoimento Especial" - 0148945-13.2024.8.16.6000]]</f>
        <v>0</v>
      </c>
      <c r="H1233">
        <f>Tabela3[[#This Row],[Justiça Restaurativa - 0148919-15.2024.8.16.6000]]</f>
        <v>0</v>
      </c>
      <c r="I1233">
        <f>Tabela3[[#This Row],[Capacitação de Facilitadores 0148959-94.2024.8.16.6000]]</f>
        <v>0</v>
      </c>
      <c r="J1233">
        <f>Tabela3[[#This Row],[Acessibilidade e Inclusão - 0148938-21.2024.8.16.6000]]</f>
        <v>0</v>
      </c>
      <c r="K1233">
        <f>Tabela3[[#This Row],[Política de Prevenção e Enfrentamento do Assédio Moral, do Assédio Sexual e da Discriminação.0148908-83.2024.8.16.6000]]</f>
        <v>0</v>
      </c>
      <c r="L1233">
        <f>Tabela3[[#This Row],[SOCIOAMBIENTAL]]</f>
        <v>0</v>
      </c>
      <c r="M1233">
        <f>Tabela3[[#This Row],[SUSTENTABILIDADE
https://portal.tjpr.jus.br/portletforms/frm.do?idFormulario=7430
0017859-16.2024.8.16.6000]]</f>
        <v>0</v>
      </c>
      <c r="N1233">
        <f>Tabela3[[#This Row],[CURSO PARA MAGISTRADOS]]</f>
        <v>0</v>
      </c>
      <c r="O1233">
        <f>Tabela3[[#This Row],[LIVRO DE REGISTRO]]</f>
        <v>0</v>
      </c>
      <c r="P1233">
        <f>Tabela3[[#This Row],[DATA DO ULTIMO REGISTRO]]</f>
        <v>0</v>
      </c>
      <c r="Q1233">
        <f>Tabela3[[#This Row],[REG DE INSTRUTORES2]]</f>
        <v>0</v>
      </c>
      <c r="R1233">
        <f>Tabela3[[#This Row],[REGISTRO DE INSTRUTORES NO SEI]]</f>
        <v>0</v>
      </c>
      <c r="S1233">
        <f>Tabela3[[#This Row],[2021]]</f>
        <v>0</v>
      </c>
      <c r="T1233">
        <f>Tabela3[[#This Row],[2022]]</f>
        <v>0</v>
      </c>
      <c r="U1233" t="e">
        <f>Tabela3[[#This Row],[2023]]</f>
        <v>#VALUE!</v>
      </c>
      <c r="V1233">
        <f>Tabela3[[#This Row],[REGISTRO NO SEI/2024]]</f>
        <v>0</v>
      </c>
      <c r="W1233">
        <f>Tabela3[[#This Row],[2024]]</f>
        <v>0</v>
      </c>
      <c r="X1233">
        <f>Tabela3[[#This Row],[REGISTRO NO SEI/2025]]</f>
        <v>0</v>
      </c>
      <c r="Y1233">
        <f>Tabela3[[#This Row],[TOTAL CERTIFICADOS EMITIDOS/2025]]</f>
        <v>0</v>
      </c>
      <c r="Z1233">
        <f>Tabela3[[#This Row],[1º trim/2025]]</f>
        <v>0</v>
      </c>
      <c r="AA1233">
        <f>Tabela3[[#This Row],[2º trim/2025]]</f>
        <v>0</v>
      </c>
      <c r="AB1233">
        <f>Tabela3[[#This Row],[3º trim/2025]]</f>
        <v>0</v>
      </c>
      <c r="AC1233">
        <f>Tabela3[[#This Row],[4º trim/2025]]</f>
        <v>0</v>
      </c>
    </row>
    <row r="1234" spans="1:29" ht="45" x14ac:dyDescent="0.25">
      <c r="A1234" s="293">
        <f>Tabela3[[#This Row],[MODALIDADE]]</f>
        <v>0</v>
      </c>
      <c r="B1234" s="293">
        <f>Tabela3[[#This Row],[ID DA PLANILHA]]</f>
        <v>1255</v>
      </c>
      <c r="C1234" s="293" t="str">
        <f>Tabela3[[#This Row],[ANO]]</f>
        <v>2023A</v>
      </c>
      <c r="D1234" s="293" t="str">
        <f>Tabela3[[#This Row],[SEI]]</f>
        <v>0012417-06.2023.8.16.6000</v>
      </c>
      <c r="E1234" s="294" t="str">
        <f>Tabela3[[#This Row],[NOME DO Curso]]</f>
        <v>Curso de “Contratação pública de mão de obra terceirizada para Desenvolvimento Ágil de Novas soluções e Manutenção de Software de forma segura e efetiva”</v>
      </c>
      <c r="F1234" s="294">
        <f>Tabela3[[#This Row],[NENHUMA CLASSIFICAÇÃO COPILOT]]</f>
        <v>0</v>
      </c>
      <c r="G1234">
        <f>Tabela3[[#This Row],[Capacitação em Direitos Humanos, Gênero, Raça e Etnia; e em Depoimento Especial" - 0148945-13.2024.8.16.6000]]</f>
        <v>0</v>
      </c>
      <c r="H1234">
        <f>Tabela3[[#This Row],[Justiça Restaurativa - 0148919-15.2024.8.16.6000]]</f>
        <v>0</v>
      </c>
      <c r="I1234">
        <f>Tabela3[[#This Row],[Capacitação de Facilitadores 0148959-94.2024.8.16.6000]]</f>
        <v>0</v>
      </c>
      <c r="J1234">
        <f>Tabela3[[#This Row],[Acessibilidade e Inclusão - 0148938-21.2024.8.16.6000]]</f>
        <v>0</v>
      </c>
      <c r="K1234">
        <f>Tabela3[[#This Row],[Política de Prevenção e Enfrentamento do Assédio Moral, do Assédio Sexual e da Discriminação.0148908-83.2024.8.16.6000]]</f>
        <v>0</v>
      </c>
      <c r="L1234">
        <f>Tabela3[[#This Row],[SOCIOAMBIENTAL]]</f>
        <v>0</v>
      </c>
      <c r="M1234">
        <f>Tabela3[[#This Row],[SUSTENTABILIDADE
https://portal.tjpr.jus.br/portletforms/frm.do?idFormulario=7430
0017859-16.2024.8.16.6000]]</f>
        <v>0</v>
      </c>
      <c r="N1234">
        <f>Tabela3[[#This Row],[CURSO PARA MAGISTRADOS]]</f>
        <v>0</v>
      </c>
      <c r="O1234" t="str">
        <f>Tabela3[[#This Row],[LIVRO DE REGISTRO]]</f>
        <v>2 - IN COMPANY</v>
      </c>
      <c r="P1234">
        <f>Tabela3[[#This Row],[DATA DO ULTIMO REGISTRO]]</f>
        <v>0</v>
      </c>
      <c r="Q1234">
        <f>Tabela3[[#This Row],[REG DE INSTRUTORES2]]</f>
        <v>0</v>
      </c>
      <c r="R1234">
        <f>Tabela3[[#This Row],[REGISTRO DE INSTRUTORES NO SEI]]</f>
        <v>0</v>
      </c>
      <c r="S1234">
        <f>Tabela3[[#This Row],[2021]]</f>
        <v>0</v>
      </c>
      <c r="T1234">
        <f>Tabela3[[#This Row],[2022]]</f>
        <v>0</v>
      </c>
      <c r="U1234" t="e">
        <f>Tabela3[[#This Row],[2023]]</f>
        <v>#VALUE!</v>
      </c>
      <c r="V1234">
        <f>Tabela3[[#This Row],[REGISTRO NO SEI/2024]]</f>
        <v>0</v>
      </c>
      <c r="W1234">
        <f>Tabela3[[#This Row],[2024]]</f>
        <v>0</v>
      </c>
      <c r="X1234">
        <f>Tabela3[[#This Row],[REGISTRO NO SEI/2025]]</f>
        <v>0</v>
      </c>
      <c r="Y1234">
        <f>Tabela3[[#This Row],[TOTAL CERTIFICADOS EMITIDOS/2025]]</f>
        <v>0</v>
      </c>
      <c r="Z1234">
        <f>Tabela3[[#This Row],[1º trim/2025]]</f>
        <v>0</v>
      </c>
      <c r="AA1234">
        <f>Tabela3[[#This Row],[2º trim/2025]]</f>
        <v>0</v>
      </c>
      <c r="AB1234">
        <f>Tabela3[[#This Row],[3º trim/2025]]</f>
        <v>0</v>
      </c>
      <c r="AC1234">
        <f>Tabela3[[#This Row],[4º trim/2025]]</f>
        <v>0</v>
      </c>
    </row>
    <row r="1235" spans="1:29" x14ac:dyDescent="0.25">
      <c r="A1235" s="293">
        <f>Tabela3[[#This Row],[MODALIDADE]]</f>
        <v>0</v>
      </c>
      <c r="B1235" s="293">
        <f>Tabela3[[#This Row],[ID DA PLANILHA]]</f>
        <v>1256</v>
      </c>
      <c r="C1235" s="293">
        <f>Tabela3[[#This Row],[ANO]]</f>
        <v>2018</v>
      </c>
      <c r="D1235" s="293" t="str">
        <f>Tabela3[[#This Row],[SEI]]</f>
        <v>0012962-52.2018.8.16.6000</v>
      </c>
      <c r="E1235" s="294" t="str">
        <f>Tabela3[[#This Row],[NOME DO Curso]]</f>
        <v>2º Encontro de Gestão Judiciária Sustentável - Presencial</v>
      </c>
      <c r="F1235" s="294">
        <f>Tabela3[[#This Row],[NENHUMA CLASSIFICAÇÃO COPILOT]]</f>
        <v>0</v>
      </c>
      <c r="G1235">
        <f>Tabela3[[#This Row],[Capacitação em Direitos Humanos, Gênero, Raça e Etnia; e em Depoimento Especial" - 0148945-13.2024.8.16.6000]]</f>
        <v>0</v>
      </c>
      <c r="H1235">
        <f>Tabela3[[#This Row],[Justiça Restaurativa - 0148919-15.2024.8.16.6000]]</f>
        <v>0</v>
      </c>
      <c r="I1235">
        <f>Tabela3[[#This Row],[Capacitação de Facilitadores 0148959-94.2024.8.16.6000]]</f>
        <v>0</v>
      </c>
      <c r="J1235">
        <f>Tabela3[[#This Row],[Acessibilidade e Inclusão - 0148938-21.2024.8.16.6000]]</f>
        <v>0</v>
      </c>
      <c r="K1235">
        <f>Tabela3[[#This Row],[Política de Prevenção e Enfrentamento do Assédio Moral, do Assédio Sexual e da Discriminação.0148908-83.2024.8.16.6000]]</f>
        <v>0</v>
      </c>
      <c r="L1235">
        <f>Tabela3[[#This Row],[SOCIOAMBIENTAL]]</f>
        <v>0</v>
      </c>
      <c r="M1235" t="str">
        <f>Tabela3[[#This Row],[SUSTENTABILIDADE
https://portal.tjpr.jus.br/portletforms/frm.do?idFormulario=7430
0017859-16.2024.8.16.6000]]</f>
        <v>sustentabilidade</v>
      </c>
      <c r="N1235">
        <f>Tabela3[[#This Row],[CURSO PARA MAGISTRADOS]]</f>
        <v>0</v>
      </c>
      <c r="O1235">
        <f>Tabela3[[#This Row],[LIVRO DE REGISTRO]]</f>
        <v>0</v>
      </c>
      <c r="P1235">
        <f>Tabela3[[#This Row],[DATA DO ULTIMO REGISTRO]]</f>
        <v>0</v>
      </c>
      <c r="Q1235">
        <f>Tabela3[[#This Row],[REG DE INSTRUTORES2]]</f>
        <v>0</v>
      </c>
      <c r="R1235">
        <f>Tabela3[[#This Row],[REGISTRO DE INSTRUTORES NO SEI]]</f>
        <v>0</v>
      </c>
      <c r="S1235">
        <f>Tabela3[[#This Row],[2021]]</f>
        <v>0</v>
      </c>
      <c r="T1235">
        <f>Tabela3[[#This Row],[2022]]</f>
        <v>0</v>
      </c>
      <c r="U1235">
        <f>Tabela3[[#This Row],[2023]]</f>
        <v>0</v>
      </c>
      <c r="V1235">
        <f>Tabela3[[#This Row],[REGISTRO NO SEI/2024]]</f>
        <v>0</v>
      </c>
      <c r="W1235">
        <f>Tabela3[[#This Row],[2024]]</f>
        <v>0</v>
      </c>
      <c r="X1235">
        <f>Tabela3[[#This Row],[REGISTRO NO SEI/2025]]</f>
        <v>0</v>
      </c>
      <c r="Y1235">
        <f>Tabela3[[#This Row],[TOTAL CERTIFICADOS EMITIDOS/2025]]</f>
        <v>0</v>
      </c>
      <c r="Z1235">
        <f>Tabela3[[#This Row],[1º trim/2025]]</f>
        <v>0</v>
      </c>
      <c r="AA1235">
        <f>Tabela3[[#This Row],[2º trim/2025]]</f>
        <v>0</v>
      </c>
      <c r="AB1235">
        <f>Tabela3[[#This Row],[3º trim/2025]]</f>
        <v>0</v>
      </c>
      <c r="AC1235">
        <f>Tabela3[[#This Row],[4º trim/2025]]</f>
        <v>0</v>
      </c>
    </row>
    <row r="1236" spans="1:29" ht="30" x14ac:dyDescent="0.25">
      <c r="A1236" s="293">
        <f>Tabela3[[#This Row],[MODALIDADE]]</f>
        <v>0</v>
      </c>
      <c r="B1236" s="293">
        <f>Tabela3[[#This Row],[ID DA PLANILHA]]</f>
        <v>1257</v>
      </c>
      <c r="C1236" s="293" t="str">
        <f>Tabela3[[#This Row],[ANO]]</f>
        <v>2024A</v>
      </c>
      <c r="D1236" s="293" t="str">
        <f>Tabela3[[#This Row],[SEI]]</f>
        <v>0014240-78.2024.8.16.6000</v>
      </c>
      <c r="E1236" s="294" t="str">
        <f>Tabela3[[#This Row],[NOME DO Curso]]</f>
        <v>Responsabilidade Civil por Danos Ambientais: Aspectos Teóricos e Perspectiva Jurisprudencial</v>
      </c>
      <c r="F1236" s="294">
        <f>Tabela3[[#This Row],[NENHUMA CLASSIFICAÇÃO COPILOT]]</f>
        <v>0</v>
      </c>
      <c r="G1236">
        <f>Tabela3[[#This Row],[Capacitação em Direitos Humanos, Gênero, Raça e Etnia; e em Depoimento Especial" - 0148945-13.2024.8.16.6000]]</f>
        <v>0</v>
      </c>
      <c r="H1236">
        <f>Tabela3[[#This Row],[Justiça Restaurativa - 0148919-15.2024.8.16.6000]]</f>
        <v>0</v>
      </c>
      <c r="I1236">
        <f>Tabela3[[#This Row],[Capacitação de Facilitadores 0148959-94.2024.8.16.6000]]</f>
        <v>0</v>
      </c>
      <c r="J1236">
        <f>Tabela3[[#This Row],[Acessibilidade e Inclusão - 0148938-21.2024.8.16.6000]]</f>
        <v>0</v>
      </c>
      <c r="K1236">
        <f>Tabela3[[#This Row],[Política de Prevenção e Enfrentamento do Assédio Moral, do Assédio Sexual e da Discriminação.0148908-83.2024.8.16.6000]]</f>
        <v>0</v>
      </c>
      <c r="L1236">
        <f>Tabela3[[#This Row],[SOCIOAMBIENTAL]]</f>
        <v>0</v>
      </c>
      <c r="M1236">
        <f>Tabela3[[#This Row],[SUSTENTABILIDADE
https://portal.tjpr.jus.br/portletforms/frm.do?idFormulario=7430
0017859-16.2024.8.16.6000]]</f>
        <v>0</v>
      </c>
      <c r="N1236">
        <f>Tabela3[[#This Row],[CURSO PARA MAGISTRADOS]]</f>
        <v>0</v>
      </c>
      <c r="O1236">
        <f>Tabela3[[#This Row],[LIVRO DE REGISTRO]]</f>
        <v>0</v>
      </c>
      <c r="P1236">
        <f>Tabela3[[#This Row],[DATA DO ULTIMO REGISTRO]]</f>
        <v>0</v>
      </c>
      <c r="Q1236">
        <f>Tabela3[[#This Row],[REG DE INSTRUTORES2]]</f>
        <v>0</v>
      </c>
      <c r="R1236">
        <f>Tabela3[[#This Row],[REGISTRO DE INSTRUTORES NO SEI]]</f>
        <v>0</v>
      </c>
      <c r="S1236">
        <f>Tabela3[[#This Row],[2021]]</f>
        <v>0</v>
      </c>
      <c r="T1236">
        <f>Tabela3[[#This Row],[2022]]</f>
        <v>0</v>
      </c>
      <c r="U1236" t="e">
        <f>Tabela3[[#This Row],[2023]]</f>
        <v>#VALUE!</v>
      </c>
      <c r="V1236">
        <f>Tabela3[[#This Row],[REGISTRO NO SEI/2024]]</f>
        <v>0</v>
      </c>
      <c r="W1236">
        <f>Tabela3[[#This Row],[2024]]</f>
        <v>0</v>
      </c>
      <c r="X1236">
        <f>Tabela3[[#This Row],[REGISTRO NO SEI/2025]]</f>
        <v>0</v>
      </c>
      <c r="Y1236">
        <f>Tabela3[[#This Row],[TOTAL CERTIFICADOS EMITIDOS/2025]]</f>
        <v>0</v>
      </c>
      <c r="Z1236">
        <f>Tabela3[[#This Row],[1º trim/2025]]</f>
        <v>0</v>
      </c>
      <c r="AA1236">
        <f>Tabela3[[#This Row],[2º trim/2025]]</f>
        <v>0</v>
      </c>
      <c r="AB1236">
        <f>Tabela3[[#This Row],[3º trim/2025]]</f>
        <v>0</v>
      </c>
      <c r="AC1236">
        <f>Tabela3[[#This Row],[4º trim/2025]]</f>
        <v>0</v>
      </c>
    </row>
    <row r="1237" spans="1:29" x14ac:dyDescent="0.25">
      <c r="A1237" s="293">
        <f>Tabela3[[#This Row],[MODALIDADE]]</f>
        <v>0</v>
      </c>
      <c r="B1237" s="293">
        <f>Tabela3[[#This Row],[ID DA PLANILHA]]</f>
        <v>1258</v>
      </c>
      <c r="C1237" s="293">
        <f>Tabela3[[#This Row],[ANO]]</f>
        <v>0</v>
      </c>
      <c r="D1237" s="293" t="str">
        <f>Tabela3[[#This Row],[SEI]]</f>
        <v>0014818-12.2022.8.16.6000</v>
      </c>
      <c r="E1237" s="294" t="str">
        <f>Tabela3[[#This Row],[NOME DO Curso]]</f>
        <v>Curso "O Juiz e a Atividade Notarial e Registral</v>
      </c>
      <c r="F1237" s="294">
        <f>Tabela3[[#This Row],[NENHUMA CLASSIFICAÇÃO COPILOT]]</f>
        <v>0</v>
      </c>
      <c r="G1237">
        <f>Tabela3[[#This Row],[Capacitação em Direitos Humanos, Gênero, Raça e Etnia; e em Depoimento Especial" - 0148945-13.2024.8.16.6000]]</f>
        <v>0</v>
      </c>
      <c r="H1237">
        <f>Tabela3[[#This Row],[Justiça Restaurativa - 0148919-15.2024.8.16.6000]]</f>
        <v>0</v>
      </c>
      <c r="I1237">
        <f>Tabela3[[#This Row],[Capacitação de Facilitadores 0148959-94.2024.8.16.6000]]</f>
        <v>0</v>
      </c>
      <c r="J1237">
        <f>Tabela3[[#This Row],[Acessibilidade e Inclusão - 0148938-21.2024.8.16.6000]]</f>
        <v>0</v>
      </c>
      <c r="K1237">
        <f>Tabela3[[#This Row],[Política de Prevenção e Enfrentamento do Assédio Moral, do Assédio Sexual e da Discriminação.0148908-83.2024.8.16.6000]]</f>
        <v>0</v>
      </c>
      <c r="L1237">
        <f>Tabela3[[#This Row],[SOCIOAMBIENTAL]]</f>
        <v>0</v>
      </c>
      <c r="M1237">
        <f>Tabela3[[#This Row],[SUSTENTABILIDADE
https://portal.tjpr.jus.br/portletforms/frm.do?idFormulario=7430
0017859-16.2024.8.16.6000]]</f>
        <v>0</v>
      </c>
      <c r="N1237">
        <f>Tabela3[[#This Row],[CURSO PARA MAGISTRADOS]]</f>
        <v>0</v>
      </c>
      <c r="O1237">
        <f>Tabela3[[#This Row],[LIVRO DE REGISTRO]]</f>
        <v>0</v>
      </c>
      <c r="P1237">
        <f>Tabela3[[#This Row],[DATA DO ULTIMO REGISTRO]]</f>
        <v>0</v>
      </c>
      <c r="Q1237">
        <f>Tabela3[[#This Row],[REG DE INSTRUTORES2]]</f>
        <v>0</v>
      </c>
      <c r="R1237">
        <f>Tabela3[[#This Row],[REGISTRO DE INSTRUTORES NO SEI]]</f>
        <v>0</v>
      </c>
      <c r="S1237">
        <f>Tabela3[[#This Row],[2021]]</f>
        <v>0</v>
      </c>
      <c r="T1237">
        <f>Tabela3[[#This Row],[2022]]</f>
        <v>0</v>
      </c>
      <c r="U1237">
        <f>Tabela3[[#This Row],[2023]]</f>
        <v>0</v>
      </c>
      <c r="V1237">
        <f>Tabela3[[#This Row],[REGISTRO NO SEI/2024]]</f>
        <v>0</v>
      </c>
      <c r="W1237">
        <f>Tabela3[[#This Row],[2024]]</f>
        <v>0</v>
      </c>
      <c r="X1237">
        <f>Tabela3[[#This Row],[REGISTRO NO SEI/2025]]</f>
        <v>0</v>
      </c>
      <c r="Y1237">
        <f>Tabela3[[#This Row],[TOTAL CERTIFICADOS EMITIDOS/2025]]</f>
        <v>0</v>
      </c>
      <c r="Z1237">
        <f>Tabela3[[#This Row],[1º trim/2025]]</f>
        <v>0</v>
      </c>
      <c r="AA1237">
        <f>Tabela3[[#This Row],[2º trim/2025]]</f>
        <v>0</v>
      </c>
      <c r="AB1237">
        <f>Tabela3[[#This Row],[3º trim/2025]]</f>
        <v>0</v>
      </c>
      <c r="AC1237">
        <f>Tabela3[[#This Row],[4º trim/2025]]</f>
        <v>0</v>
      </c>
    </row>
    <row r="1238" spans="1:29" x14ac:dyDescent="0.25">
      <c r="A1238" s="293">
        <f>Tabela3[[#This Row],[MODALIDADE]]</f>
        <v>0</v>
      </c>
      <c r="B1238" s="293">
        <f>Tabela3[[#This Row],[ID DA PLANILHA]]</f>
        <v>1260</v>
      </c>
      <c r="C1238" s="293" t="str">
        <f>Tabela3[[#This Row],[ANO]]</f>
        <v>2022A</v>
      </c>
      <c r="D1238" s="293" t="str">
        <f>Tabela3[[#This Row],[SEI]]</f>
        <v>0019663-87.2022.8.16.6000</v>
      </c>
      <c r="E1238" s="294" t="str">
        <f>Tabela3[[#This Row],[NOME DO Curso]]</f>
        <v>Micro Serviços</v>
      </c>
      <c r="F1238" s="294">
        <f>Tabela3[[#This Row],[NENHUMA CLASSIFICAÇÃO COPILOT]]</f>
        <v>0</v>
      </c>
      <c r="G1238">
        <f>Tabela3[[#This Row],[Capacitação em Direitos Humanos, Gênero, Raça e Etnia; e em Depoimento Especial" - 0148945-13.2024.8.16.6000]]</f>
        <v>0</v>
      </c>
      <c r="H1238">
        <f>Tabela3[[#This Row],[Justiça Restaurativa - 0148919-15.2024.8.16.6000]]</f>
        <v>0</v>
      </c>
      <c r="I1238">
        <f>Tabela3[[#This Row],[Capacitação de Facilitadores 0148959-94.2024.8.16.6000]]</f>
        <v>0</v>
      </c>
      <c r="J1238">
        <f>Tabela3[[#This Row],[Acessibilidade e Inclusão - 0148938-21.2024.8.16.6000]]</f>
        <v>0</v>
      </c>
      <c r="K1238">
        <f>Tabela3[[#This Row],[Política de Prevenção e Enfrentamento do Assédio Moral, do Assédio Sexual e da Discriminação.0148908-83.2024.8.16.6000]]</f>
        <v>0</v>
      </c>
      <c r="L1238">
        <f>Tabela3[[#This Row],[SOCIOAMBIENTAL]]</f>
        <v>0</v>
      </c>
      <c r="M1238">
        <f>Tabela3[[#This Row],[SUSTENTABILIDADE
https://portal.tjpr.jus.br/portletforms/frm.do?idFormulario=7430
0017859-16.2024.8.16.6000]]</f>
        <v>0</v>
      </c>
      <c r="N1238">
        <f>Tabela3[[#This Row],[CURSO PARA MAGISTRADOS]]</f>
        <v>0</v>
      </c>
      <c r="O1238" t="str">
        <f>Tabela3[[#This Row],[LIVRO DE REGISTRO]]</f>
        <v>2 - IN COMPANY</v>
      </c>
      <c r="P1238">
        <f>Tabela3[[#This Row],[DATA DO ULTIMO REGISTRO]]</f>
        <v>0</v>
      </c>
      <c r="Q1238">
        <f>Tabela3[[#This Row],[REG DE INSTRUTORES2]]</f>
        <v>0</v>
      </c>
      <c r="R1238">
        <f>Tabela3[[#This Row],[REGISTRO DE INSTRUTORES NO SEI]]</f>
        <v>0</v>
      </c>
      <c r="S1238">
        <f>Tabela3[[#This Row],[2021]]</f>
        <v>0</v>
      </c>
      <c r="T1238">
        <f>Tabela3[[#This Row],[2022]]</f>
        <v>0</v>
      </c>
      <c r="U1238" t="e">
        <f>Tabela3[[#This Row],[2023]]</f>
        <v>#VALUE!</v>
      </c>
      <c r="V1238">
        <f>Tabela3[[#This Row],[REGISTRO NO SEI/2024]]</f>
        <v>0</v>
      </c>
      <c r="W1238">
        <f>Tabela3[[#This Row],[2024]]</f>
        <v>0</v>
      </c>
      <c r="X1238">
        <f>Tabela3[[#This Row],[REGISTRO NO SEI/2025]]</f>
        <v>0</v>
      </c>
      <c r="Y1238">
        <f>Tabela3[[#This Row],[TOTAL CERTIFICADOS EMITIDOS/2025]]</f>
        <v>0</v>
      </c>
      <c r="Z1238">
        <f>Tabela3[[#This Row],[1º trim/2025]]</f>
        <v>0</v>
      </c>
      <c r="AA1238">
        <f>Tabela3[[#This Row],[2º trim/2025]]</f>
        <v>0</v>
      </c>
      <c r="AB1238">
        <f>Tabela3[[#This Row],[3º trim/2025]]</f>
        <v>0</v>
      </c>
      <c r="AC1238">
        <f>Tabela3[[#This Row],[4º trim/2025]]</f>
        <v>0</v>
      </c>
    </row>
    <row r="1239" spans="1:29" ht="30" x14ac:dyDescent="0.25">
      <c r="A1239" s="293">
        <f>Tabela3[[#This Row],[MODALIDADE]]</f>
        <v>0</v>
      </c>
      <c r="B1239" s="293">
        <f>Tabela3[[#This Row],[ID DA PLANILHA]]</f>
        <v>1261</v>
      </c>
      <c r="C1239" s="293" t="str">
        <f>Tabela3[[#This Row],[ANO]]</f>
        <v>2024A</v>
      </c>
      <c r="D1239" s="293" t="str">
        <f>Tabela3[[#This Row],[SEI]]</f>
        <v>0020086-76.2024.8.16.6000</v>
      </c>
      <c r="E1239" s="294" t="str">
        <f>Tabela3[[#This Row],[NOME DO Curso]]</f>
        <v>Curso de Formação de Expositores das Oficinas de Divórcio e Parentalidade - tjrj</v>
      </c>
      <c r="F1239" s="294">
        <f>Tabela3[[#This Row],[NENHUMA CLASSIFICAÇÃO COPILOT]]</f>
        <v>0</v>
      </c>
      <c r="G1239">
        <f>Tabela3[[#This Row],[Capacitação em Direitos Humanos, Gênero, Raça e Etnia; e em Depoimento Especial" - 0148945-13.2024.8.16.6000]]</f>
        <v>0</v>
      </c>
      <c r="H1239">
        <f>Tabela3[[#This Row],[Justiça Restaurativa - 0148919-15.2024.8.16.6000]]</f>
        <v>0</v>
      </c>
      <c r="I1239">
        <f>Tabela3[[#This Row],[Capacitação de Facilitadores 0148959-94.2024.8.16.6000]]</f>
        <v>0</v>
      </c>
      <c r="J1239">
        <f>Tabela3[[#This Row],[Acessibilidade e Inclusão - 0148938-21.2024.8.16.6000]]</f>
        <v>0</v>
      </c>
      <c r="K1239">
        <f>Tabela3[[#This Row],[Política de Prevenção e Enfrentamento do Assédio Moral, do Assédio Sexual e da Discriminação.0148908-83.2024.8.16.6000]]</f>
        <v>0</v>
      </c>
      <c r="L1239">
        <f>Tabela3[[#This Row],[SOCIOAMBIENTAL]]</f>
        <v>0</v>
      </c>
      <c r="M1239">
        <f>Tabela3[[#This Row],[SUSTENTABILIDADE
https://portal.tjpr.jus.br/portletforms/frm.do?idFormulario=7430
0017859-16.2024.8.16.6000]]</f>
        <v>0</v>
      </c>
      <c r="N1239">
        <f>Tabela3[[#This Row],[CURSO PARA MAGISTRADOS]]</f>
        <v>0</v>
      </c>
      <c r="O1239">
        <f>Tabela3[[#This Row],[LIVRO DE REGISTRO]]</f>
        <v>0</v>
      </c>
      <c r="P1239">
        <f>Tabela3[[#This Row],[DATA DO ULTIMO REGISTRO]]</f>
        <v>0</v>
      </c>
      <c r="Q1239">
        <f>Tabela3[[#This Row],[REG DE INSTRUTORES2]]</f>
        <v>0</v>
      </c>
      <c r="R1239">
        <f>Tabela3[[#This Row],[REGISTRO DE INSTRUTORES NO SEI]]</f>
        <v>0</v>
      </c>
      <c r="S1239">
        <f>Tabela3[[#This Row],[2021]]</f>
        <v>0</v>
      </c>
      <c r="T1239">
        <f>Tabela3[[#This Row],[2022]]</f>
        <v>0</v>
      </c>
      <c r="U1239">
        <f>Tabela3[[#This Row],[2023]]</f>
        <v>0</v>
      </c>
      <c r="V1239">
        <f>Tabela3[[#This Row],[REGISTRO NO SEI/2024]]</f>
        <v>0</v>
      </c>
      <c r="W1239">
        <f>Tabela3[[#This Row],[2024]]</f>
        <v>0</v>
      </c>
      <c r="X1239">
        <f>Tabela3[[#This Row],[REGISTRO NO SEI/2025]]</f>
        <v>0</v>
      </c>
      <c r="Y1239">
        <f>Tabela3[[#This Row],[TOTAL CERTIFICADOS EMITIDOS/2025]]</f>
        <v>0</v>
      </c>
      <c r="Z1239">
        <f>Tabela3[[#This Row],[1º trim/2025]]</f>
        <v>0</v>
      </c>
      <c r="AA1239">
        <f>Tabela3[[#This Row],[2º trim/2025]]</f>
        <v>0</v>
      </c>
      <c r="AB1239">
        <f>Tabela3[[#This Row],[3º trim/2025]]</f>
        <v>0</v>
      </c>
      <c r="AC1239">
        <f>Tabela3[[#This Row],[4º trim/2025]]</f>
        <v>0</v>
      </c>
    </row>
    <row r="1240" spans="1:29" x14ac:dyDescent="0.25">
      <c r="A1240" s="293">
        <f>Tabela3[[#This Row],[MODALIDADE]]</f>
        <v>0</v>
      </c>
      <c r="B1240" s="293">
        <f>Tabela3[[#This Row],[ID DA PLANILHA]]</f>
        <v>1262</v>
      </c>
      <c r="C1240" s="293" t="str">
        <f>Tabela3[[#This Row],[ANO]]</f>
        <v>2020 A</v>
      </c>
      <c r="D1240" s="293" t="str">
        <f>Tabela3[[#This Row],[SEI]]</f>
        <v>0020849-19.2020.8.16.6000</v>
      </c>
      <c r="E1240" s="294" t="str">
        <f>Tabela3[[#This Row],[NOME DO Curso]]</f>
        <v>Gestão de Equipes de Trabalho</v>
      </c>
      <c r="F1240" s="294">
        <f>Tabela3[[#This Row],[NENHUMA CLASSIFICAÇÃO COPILOT]]</f>
        <v>0</v>
      </c>
      <c r="G1240">
        <f>Tabela3[[#This Row],[Capacitação em Direitos Humanos, Gênero, Raça e Etnia; e em Depoimento Especial" - 0148945-13.2024.8.16.6000]]</f>
        <v>0</v>
      </c>
      <c r="H1240">
        <f>Tabela3[[#This Row],[Justiça Restaurativa - 0148919-15.2024.8.16.6000]]</f>
        <v>0</v>
      </c>
      <c r="I1240">
        <f>Tabela3[[#This Row],[Capacitação de Facilitadores 0148959-94.2024.8.16.6000]]</f>
        <v>0</v>
      </c>
      <c r="J1240">
        <f>Tabela3[[#This Row],[Acessibilidade e Inclusão - 0148938-21.2024.8.16.6000]]</f>
        <v>0</v>
      </c>
      <c r="K1240">
        <f>Tabela3[[#This Row],[Política de Prevenção e Enfrentamento do Assédio Moral, do Assédio Sexual e da Discriminação.0148908-83.2024.8.16.6000]]</f>
        <v>0</v>
      </c>
      <c r="L1240">
        <f>Tabela3[[#This Row],[SOCIOAMBIENTAL]]</f>
        <v>0</v>
      </c>
      <c r="M1240">
        <f>Tabela3[[#This Row],[SUSTENTABILIDADE
https://portal.tjpr.jus.br/portletforms/frm.do?idFormulario=7430
0017859-16.2024.8.16.6000]]</f>
        <v>0</v>
      </c>
      <c r="N1240">
        <f>Tabela3[[#This Row],[CURSO PARA MAGISTRADOS]]</f>
        <v>0</v>
      </c>
      <c r="O1240">
        <f>Tabela3[[#This Row],[LIVRO DE REGISTRO]]</f>
        <v>0</v>
      </c>
      <c r="P1240">
        <f>Tabela3[[#This Row],[DATA DO ULTIMO REGISTRO]]</f>
        <v>0</v>
      </c>
      <c r="Q1240">
        <f>Tabela3[[#This Row],[REG DE INSTRUTORES2]]</f>
        <v>0</v>
      </c>
      <c r="R1240">
        <f>Tabela3[[#This Row],[REGISTRO DE INSTRUTORES NO SEI]]</f>
        <v>0</v>
      </c>
      <c r="S1240">
        <f>Tabela3[[#This Row],[2021]]</f>
        <v>0</v>
      </c>
      <c r="T1240">
        <f>Tabela3[[#This Row],[2022]]</f>
        <v>0</v>
      </c>
      <c r="U1240" t="e">
        <f>Tabela3[[#This Row],[2023]]</f>
        <v>#VALUE!</v>
      </c>
      <c r="V1240">
        <f>Tabela3[[#This Row],[REGISTRO NO SEI/2024]]</f>
        <v>0</v>
      </c>
      <c r="W1240">
        <f>Tabela3[[#This Row],[2024]]</f>
        <v>0</v>
      </c>
      <c r="X1240">
        <f>Tabela3[[#This Row],[REGISTRO NO SEI/2025]]</f>
        <v>0</v>
      </c>
      <c r="Y1240">
        <f>Tabela3[[#This Row],[TOTAL CERTIFICADOS EMITIDOS/2025]]</f>
        <v>0</v>
      </c>
      <c r="Z1240">
        <f>Tabela3[[#This Row],[1º trim/2025]]</f>
        <v>0</v>
      </c>
      <c r="AA1240">
        <f>Tabela3[[#This Row],[2º trim/2025]]</f>
        <v>0</v>
      </c>
      <c r="AB1240">
        <f>Tabela3[[#This Row],[3º trim/2025]]</f>
        <v>0</v>
      </c>
      <c r="AC1240">
        <f>Tabela3[[#This Row],[4º trim/2025]]</f>
        <v>0</v>
      </c>
    </row>
    <row r="1241" spans="1:29" x14ac:dyDescent="0.25">
      <c r="A1241" s="293">
        <f>Tabela3[[#This Row],[MODALIDADE]]</f>
        <v>0</v>
      </c>
      <c r="B1241" s="293">
        <f>Tabela3[[#This Row],[ID DA PLANILHA]]</f>
        <v>1263</v>
      </c>
      <c r="C1241" s="293" t="str">
        <f>Tabela3[[#This Row],[ANO]]</f>
        <v>2024A</v>
      </c>
      <c r="D1241" s="293" t="str">
        <f>Tabela3[[#This Row],[SEI]]</f>
        <v>0024127-86.2024.8.16.6000</v>
      </c>
      <c r="E1241" s="294" t="str">
        <f>Tabela3[[#This Row],[NOME DO Curso]]</f>
        <v>Encontro do Colégio Nacional dos Ouvidores Judiciais - COJUD</v>
      </c>
      <c r="F1241" s="294">
        <f>Tabela3[[#This Row],[NENHUMA CLASSIFICAÇÃO COPILOT]]</f>
        <v>0</v>
      </c>
      <c r="G1241">
        <f>Tabela3[[#This Row],[Capacitação em Direitos Humanos, Gênero, Raça e Etnia; e em Depoimento Especial" - 0148945-13.2024.8.16.6000]]</f>
        <v>0</v>
      </c>
      <c r="H1241">
        <f>Tabela3[[#This Row],[Justiça Restaurativa - 0148919-15.2024.8.16.6000]]</f>
        <v>0</v>
      </c>
      <c r="I1241">
        <f>Tabela3[[#This Row],[Capacitação de Facilitadores 0148959-94.2024.8.16.6000]]</f>
        <v>0</v>
      </c>
      <c r="J1241">
        <f>Tabela3[[#This Row],[Acessibilidade e Inclusão - 0148938-21.2024.8.16.6000]]</f>
        <v>0</v>
      </c>
      <c r="K1241">
        <f>Tabela3[[#This Row],[Política de Prevenção e Enfrentamento do Assédio Moral, do Assédio Sexual e da Discriminação.0148908-83.2024.8.16.6000]]</f>
        <v>0</v>
      </c>
      <c r="L1241">
        <f>Tabela3[[#This Row],[SOCIOAMBIENTAL]]</f>
        <v>0</v>
      </c>
      <c r="M1241">
        <f>Tabela3[[#This Row],[SUSTENTABILIDADE
https://portal.tjpr.jus.br/portletforms/frm.do?idFormulario=7430
0017859-16.2024.8.16.6000]]</f>
        <v>0</v>
      </c>
      <c r="N1241">
        <f>Tabela3[[#This Row],[CURSO PARA MAGISTRADOS]]</f>
        <v>0</v>
      </c>
      <c r="O1241">
        <f>Tabela3[[#This Row],[LIVRO DE REGISTRO]]</f>
        <v>0</v>
      </c>
      <c r="P1241">
        <f>Tabela3[[#This Row],[DATA DO ULTIMO REGISTRO]]</f>
        <v>0</v>
      </c>
      <c r="Q1241">
        <f>Tabela3[[#This Row],[REG DE INSTRUTORES2]]</f>
        <v>0</v>
      </c>
      <c r="R1241">
        <f>Tabela3[[#This Row],[REGISTRO DE INSTRUTORES NO SEI]]</f>
        <v>0</v>
      </c>
      <c r="S1241">
        <f>Tabela3[[#This Row],[2021]]</f>
        <v>0</v>
      </c>
      <c r="T1241">
        <f>Tabela3[[#This Row],[2022]]</f>
        <v>0</v>
      </c>
      <c r="U1241">
        <f>Tabela3[[#This Row],[2023]]</f>
        <v>0</v>
      </c>
      <c r="V1241">
        <f>Tabela3[[#This Row],[REGISTRO NO SEI/2024]]</f>
        <v>0</v>
      </c>
      <c r="W1241">
        <f>Tabela3[[#This Row],[2024]]</f>
        <v>0</v>
      </c>
      <c r="X1241">
        <f>Tabela3[[#This Row],[REGISTRO NO SEI/2025]]</f>
        <v>0</v>
      </c>
      <c r="Y1241">
        <f>Tabela3[[#This Row],[TOTAL CERTIFICADOS EMITIDOS/2025]]</f>
        <v>0</v>
      </c>
      <c r="Z1241">
        <f>Tabela3[[#This Row],[1º trim/2025]]</f>
        <v>0</v>
      </c>
      <c r="AA1241">
        <f>Tabela3[[#This Row],[2º trim/2025]]</f>
        <v>0</v>
      </c>
      <c r="AB1241">
        <f>Tabela3[[#This Row],[3º trim/2025]]</f>
        <v>0</v>
      </c>
      <c r="AC1241">
        <f>Tabela3[[#This Row],[4º trim/2025]]</f>
        <v>0</v>
      </c>
    </row>
    <row r="1242" spans="1:29" ht="45" x14ac:dyDescent="0.25">
      <c r="A1242" s="293" t="str">
        <f>Tabela3[[#This Row],[MODALIDADE]]</f>
        <v>IN COMPANY</v>
      </c>
      <c r="B1242" s="293">
        <f>Tabela3[[#This Row],[ID DA PLANILHA]]</f>
        <v>1264</v>
      </c>
      <c r="C1242" s="293" t="str">
        <f>Tabela3[[#This Row],[ANO]]</f>
        <v>2023A</v>
      </c>
      <c r="D1242" s="293" t="str">
        <f>Tabela3[[#This Row],[SEI]]</f>
        <v>0024890-24.2023.8.16.6000</v>
      </c>
      <c r="E1242" s="294" t="str">
        <f>Tabela3[[#This Row],[NOME DO Curso]]</f>
        <v>curso de PLANEJAMENTO DE CONTRATAÇÕES COM ENFOQUE EM ELABORAÇÃO DO ESTUDO TÉCNICO PRELIMINAR, TERMO DE REFERÊNCIA E DO PROJETO BÁSICO PARA OBRAS PÚBLICAS E SERVIÇOS DE ENGENHARIA</v>
      </c>
      <c r="F1242" s="294">
        <f>Tabela3[[#This Row],[NENHUMA CLASSIFICAÇÃO COPILOT]]</f>
        <v>0</v>
      </c>
      <c r="G1242">
        <f>Tabela3[[#This Row],[Capacitação em Direitos Humanos, Gênero, Raça e Etnia; e em Depoimento Especial" - 0148945-13.2024.8.16.6000]]</f>
        <v>0</v>
      </c>
      <c r="H1242">
        <f>Tabela3[[#This Row],[Justiça Restaurativa - 0148919-15.2024.8.16.6000]]</f>
        <v>0</v>
      </c>
      <c r="I1242">
        <f>Tabela3[[#This Row],[Capacitação de Facilitadores 0148959-94.2024.8.16.6000]]</f>
        <v>0</v>
      </c>
      <c r="J1242">
        <f>Tabela3[[#This Row],[Acessibilidade e Inclusão - 0148938-21.2024.8.16.6000]]</f>
        <v>0</v>
      </c>
      <c r="K1242">
        <f>Tabela3[[#This Row],[Política de Prevenção e Enfrentamento do Assédio Moral, do Assédio Sexual e da Discriminação.0148908-83.2024.8.16.6000]]</f>
        <v>0</v>
      </c>
      <c r="L1242">
        <f>Tabela3[[#This Row],[SOCIOAMBIENTAL]]</f>
        <v>0</v>
      </c>
      <c r="M1242">
        <f>Tabela3[[#This Row],[SUSTENTABILIDADE
https://portal.tjpr.jus.br/portletforms/frm.do?idFormulario=7430
0017859-16.2024.8.16.6000]]</f>
        <v>0</v>
      </c>
      <c r="N1242">
        <f>Tabela3[[#This Row],[CURSO PARA MAGISTRADOS]]</f>
        <v>0</v>
      </c>
      <c r="O1242" t="str">
        <f>Tabela3[[#This Row],[LIVRO DE REGISTRO]]</f>
        <v>2 - IN COMPANY</v>
      </c>
      <c r="P1242">
        <f>Tabela3[[#This Row],[DATA DO ULTIMO REGISTRO]]</f>
        <v>0</v>
      </c>
      <c r="Q1242">
        <f>Tabela3[[#This Row],[REG DE INSTRUTORES2]]</f>
        <v>0</v>
      </c>
      <c r="R1242">
        <f>Tabela3[[#This Row],[REGISTRO DE INSTRUTORES NO SEI]]</f>
        <v>0</v>
      </c>
      <c r="S1242">
        <f>Tabela3[[#This Row],[2021]]</f>
        <v>0</v>
      </c>
      <c r="T1242">
        <f>Tabela3[[#This Row],[2022]]</f>
        <v>0</v>
      </c>
      <c r="U1242">
        <f>Tabela3[[#This Row],[2023]]</f>
        <v>0</v>
      </c>
      <c r="V1242">
        <f>Tabela3[[#This Row],[REGISTRO NO SEI/2024]]</f>
        <v>0</v>
      </c>
      <c r="W1242">
        <f>Tabela3[[#This Row],[2024]]</f>
        <v>0</v>
      </c>
      <c r="X1242">
        <f>Tabela3[[#This Row],[REGISTRO NO SEI/2025]]</f>
        <v>0</v>
      </c>
      <c r="Y1242">
        <f>Tabela3[[#This Row],[TOTAL CERTIFICADOS EMITIDOS/2025]]</f>
        <v>0</v>
      </c>
      <c r="Z1242">
        <f>Tabela3[[#This Row],[1º trim/2025]]</f>
        <v>0</v>
      </c>
      <c r="AA1242">
        <f>Tabela3[[#This Row],[2º trim/2025]]</f>
        <v>0</v>
      </c>
      <c r="AB1242">
        <f>Tabela3[[#This Row],[3º trim/2025]]</f>
        <v>0</v>
      </c>
      <c r="AC1242">
        <f>Tabela3[[#This Row],[4º trim/2025]]</f>
        <v>0</v>
      </c>
    </row>
    <row r="1243" spans="1:29" ht="30" x14ac:dyDescent="0.25">
      <c r="A1243" s="293">
        <f>Tabela3[[#This Row],[MODALIDADE]]</f>
        <v>0</v>
      </c>
      <c r="B1243" s="293">
        <f>Tabela3[[#This Row],[ID DA PLANILHA]]</f>
        <v>1265</v>
      </c>
      <c r="C1243" s="293" t="str">
        <f>Tabela3[[#This Row],[ANO]]</f>
        <v>2022A</v>
      </c>
      <c r="D1243" s="293" t="str">
        <f>Tabela3[[#This Row],[SEI]]</f>
        <v>0025731-53.2022.8.16.6000</v>
      </c>
      <c r="E1243" s="294" t="str">
        <f>Tabela3[[#This Row],[NOME DO Curso]]</f>
        <v>criação ou contratação de 04 (quatro) cursos relacionados à temática da Lei Geral de Proteção de Dados.</v>
      </c>
      <c r="F1243" s="294">
        <f>Tabela3[[#This Row],[NENHUMA CLASSIFICAÇÃO COPILOT]]</f>
        <v>0</v>
      </c>
      <c r="G1243">
        <f>Tabela3[[#This Row],[Capacitação em Direitos Humanos, Gênero, Raça e Etnia; e em Depoimento Especial" - 0148945-13.2024.8.16.6000]]</f>
        <v>0</v>
      </c>
      <c r="H1243">
        <f>Tabela3[[#This Row],[Justiça Restaurativa - 0148919-15.2024.8.16.6000]]</f>
        <v>0</v>
      </c>
      <c r="I1243">
        <f>Tabela3[[#This Row],[Capacitação de Facilitadores 0148959-94.2024.8.16.6000]]</f>
        <v>0</v>
      </c>
      <c r="J1243">
        <f>Tabela3[[#This Row],[Acessibilidade e Inclusão - 0148938-21.2024.8.16.6000]]</f>
        <v>0</v>
      </c>
      <c r="K1243">
        <f>Tabela3[[#This Row],[Política de Prevenção e Enfrentamento do Assédio Moral, do Assédio Sexual e da Discriminação.0148908-83.2024.8.16.6000]]</f>
        <v>0</v>
      </c>
      <c r="L1243">
        <f>Tabela3[[#This Row],[SOCIOAMBIENTAL]]</f>
        <v>0</v>
      </c>
      <c r="M1243">
        <f>Tabela3[[#This Row],[SUSTENTABILIDADE
https://portal.tjpr.jus.br/portletforms/frm.do?idFormulario=7430
0017859-16.2024.8.16.6000]]</f>
        <v>0</v>
      </c>
      <c r="N1243">
        <f>Tabela3[[#This Row],[CURSO PARA MAGISTRADOS]]</f>
        <v>0</v>
      </c>
      <c r="O1243">
        <f>Tabela3[[#This Row],[LIVRO DE REGISTRO]]</f>
        <v>0</v>
      </c>
      <c r="P1243">
        <f>Tabela3[[#This Row],[DATA DO ULTIMO REGISTRO]]</f>
        <v>0</v>
      </c>
      <c r="Q1243">
        <f>Tabela3[[#This Row],[REG DE INSTRUTORES2]]</f>
        <v>0</v>
      </c>
      <c r="R1243">
        <f>Tabela3[[#This Row],[REGISTRO DE INSTRUTORES NO SEI]]</f>
        <v>0</v>
      </c>
      <c r="S1243">
        <f>Tabela3[[#This Row],[2021]]</f>
        <v>0</v>
      </c>
      <c r="T1243">
        <f>Tabela3[[#This Row],[2022]]</f>
        <v>0</v>
      </c>
      <c r="U1243">
        <f>Tabela3[[#This Row],[2023]]</f>
        <v>0</v>
      </c>
      <c r="V1243">
        <f>Tabela3[[#This Row],[REGISTRO NO SEI/2024]]</f>
        <v>0</v>
      </c>
      <c r="W1243">
        <f>Tabela3[[#This Row],[2024]]</f>
        <v>0</v>
      </c>
      <c r="X1243">
        <f>Tabela3[[#This Row],[REGISTRO NO SEI/2025]]</f>
        <v>0</v>
      </c>
      <c r="Y1243">
        <f>Tabela3[[#This Row],[TOTAL CERTIFICADOS EMITIDOS/2025]]</f>
        <v>0</v>
      </c>
      <c r="Z1243">
        <f>Tabela3[[#This Row],[1º trim/2025]]</f>
        <v>0</v>
      </c>
      <c r="AA1243">
        <f>Tabela3[[#This Row],[2º trim/2025]]</f>
        <v>0</v>
      </c>
      <c r="AB1243">
        <f>Tabela3[[#This Row],[3º trim/2025]]</f>
        <v>0</v>
      </c>
      <c r="AC1243">
        <f>Tabela3[[#This Row],[4º trim/2025]]</f>
        <v>0</v>
      </c>
    </row>
    <row r="1244" spans="1:29" x14ac:dyDescent="0.25">
      <c r="A1244" s="293">
        <f>Tabela3[[#This Row],[MODALIDADE]]</f>
        <v>0</v>
      </c>
      <c r="B1244" s="293">
        <f>Tabela3[[#This Row],[ID DA PLANILHA]]</f>
        <v>1266</v>
      </c>
      <c r="C1244" s="293" t="str">
        <f>Tabela3[[#This Row],[ANO]]</f>
        <v>2022A</v>
      </c>
      <c r="D1244" s="293" t="str">
        <f>Tabela3[[#This Row],[SEI]]</f>
        <v>0025731-53.2022.8.16.6000</v>
      </c>
      <c r="E1244" s="294" t="str">
        <f>Tabela3[[#This Row],[NOME DO Curso]]</f>
        <v>LGPD - 4 Cursos</v>
      </c>
      <c r="F1244" s="294">
        <f>Tabela3[[#This Row],[NENHUMA CLASSIFICAÇÃO COPILOT]]</f>
        <v>0</v>
      </c>
      <c r="G1244">
        <f>Tabela3[[#This Row],[Capacitação em Direitos Humanos, Gênero, Raça e Etnia; e em Depoimento Especial" - 0148945-13.2024.8.16.6000]]</f>
        <v>0</v>
      </c>
      <c r="H1244">
        <f>Tabela3[[#This Row],[Justiça Restaurativa - 0148919-15.2024.8.16.6000]]</f>
        <v>0</v>
      </c>
      <c r="I1244">
        <f>Tabela3[[#This Row],[Capacitação de Facilitadores 0148959-94.2024.8.16.6000]]</f>
        <v>0</v>
      </c>
      <c r="J1244">
        <f>Tabela3[[#This Row],[Acessibilidade e Inclusão - 0148938-21.2024.8.16.6000]]</f>
        <v>0</v>
      </c>
      <c r="K1244">
        <f>Tabela3[[#This Row],[Política de Prevenção e Enfrentamento do Assédio Moral, do Assédio Sexual e da Discriminação.0148908-83.2024.8.16.6000]]</f>
        <v>0</v>
      </c>
      <c r="L1244">
        <f>Tabela3[[#This Row],[SOCIOAMBIENTAL]]</f>
        <v>0</v>
      </c>
      <c r="M1244">
        <f>Tabela3[[#This Row],[SUSTENTABILIDADE
https://portal.tjpr.jus.br/portletforms/frm.do?idFormulario=7430
0017859-16.2024.8.16.6000]]</f>
        <v>0</v>
      </c>
      <c r="N1244">
        <f>Tabela3[[#This Row],[CURSO PARA MAGISTRADOS]]</f>
        <v>0</v>
      </c>
      <c r="O1244" t="str">
        <f>Tabela3[[#This Row],[LIVRO DE REGISTRO]]</f>
        <v>2 - IN COMPANY</v>
      </c>
      <c r="P1244">
        <f>Tabela3[[#This Row],[DATA DO ULTIMO REGISTRO]]</f>
        <v>0</v>
      </c>
      <c r="Q1244">
        <f>Tabela3[[#This Row],[REG DE INSTRUTORES2]]</f>
        <v>0</v>
      </c>
      <c r="R1244">
        <f>Tabela3[[#This Row],[REGISTRO DE INSTRUTORES NO SEI]]</f>
        <v>0</v>
      </c>
      <c r="S1244">
        <f>Tabela3[[#This Row],[2021]]</f>
        <v>0</v>
      </c>
      <c r="T1244">
        <f>Tabela3[[#This Row],[2022]]</f>
        <v>0</v>
      </c>
      <c r="U1244" t="e">
        <f>Tabela3[[#This Row],[2023]]</f>
        <v>#VALUE!</v>
      </c>
      <c r="V1244">
        <f>Tabela3[[#This Row],[REGISTRO NO SEI/2024]]</f>
        <v>0</v>
      </c>
      <c r="W1244">
        <f>Tabela3[[#This Row],[2024]]</f>
        <v>0</v>
      </c>
      <c r="X1244">
        <f>Tabela3[[#This Row],[REGISTRO NO SEI/2025]]</f>
        <v>0</v>
      </c>
      <c r="Y1244">
        <f>Tabela3[[#This Row],[TOTAL CERTIFICADOS EMITIDOS/2025]]</f>
        <v>0</v>
      </c>
      <c r="Z1244">
        <f>Tabela3[[#This Row],[1º trim/2025]]</f>
        <v>0</v>
      </c>
      <c r="AA1244">
        <f>Tabela3[[#This Row],[2º trim/2025]]</f>
        <v>0</v>
      </c>
      <c r="AB1244">
        <f>Tabela3[[#This Row],[3º trim/2025]]</f>
        <v>0</v>
      </c>
      <c r="AC1244">
        <f>Tabela3[[#This Row],[4º trim/2025]]</f>
        <v>0</v>
      </c>
    </row>
    <row r="1245" spans="1:29" x14ac:dyDescent="0.25">
      <c r="A1245" s="293">
        <f>Tabela3[[#This Row],[MODALIDADE]]</f>
        <v>0</v>
      </c>
      <c r="B1245" s="293">
        <f>Tabela3[[#This Row],[ID DA PLANILHA]]</f>
        <v>1267</v>
      </c>
      <c r="C1245" s="293" t="str">
        <f>Tabela3[[#This Row],[ANO]]</f>
        <v>2024A</v>
      </c>
      <c r="D1245" s="293" t="str">
        <f>Tabela3[[#This Row],[SEI]]</f>
        <v>0026745-04.2024.8.16.6000</v>
      </c>
      <c r="E1245" s="294" t="str">
        <f>Tabela3[[#This Row],[NOME DO Curso]]</f>
        <v>capacitação para Magistrados(as) sobre a Política Antimanicomial</v>
      </c>
      <c r="F1245" s="294">
        <f>Tabela3[[#This Row],[NENHUMA CLASSIFICAÇÃO COPILOT]]</f>
        <v>0</v>
      </c>
      <c r="G1245">
        <f>Tabela3[[#This Row],[Capacitação em Direitos Humanos, Gênero, Raça e Etnia; e em Depoimento Especial" - 0148945-13.2024.8.16.6000]]</f>
        <v>0</v>
      </c>
      <c r="H1245">
        <f>Tabela3[[#This Row],[Justiça Restaurativa - 0148919-15.2024.8.16.6000]]</f>
        <v>0</v>
      </c>
      <c r="I1245">
        <f>Tabela3[[#This Row],[Capacitação de Facilitadores 0148959-94.2024.8.16.6000]]</f>
        <v>0</v>
      </c>
      <c r="J1245">
        <f>Tabela3[[#This Row],[Acessibilidade e Inclusão - 0148938-21.2024.8.16.6000]]</f>
        <v>0</v>
      </c>
      <c r="K1245">
        <f>Tabela3[[#This Row],[Política de Prevenção e Enfrentamento do Assédio Moral, do Assédio Sexual e da Discriminação.0148908-83.2024.8.16.6000]]</f>
        <v>0</v>
      </c>
      <c r="L1245">
        <f>Tabela3[[#This Row],[SOCIOAMBIENTAL]]</f>
        <v>0</v>
      </c>
      <c r="M1245">
        <f>Tabela3[[#This Row],[SUSTENTABILIDADE
https://portal.tjpr.jus.br/portletforms/frm.do?idFormulario=7430
0017859-16.2024.8.16.6000]]</f>
        <v>0</v>
      </c>
      <c r="N1245">
        <f>Tabela3[[#This Row],[CURSO PARA MAGISTRADOS]]</f>
        <v>0</v>
      </c>
      <c r="O1245">
        <f>Tabela3[[#This Row],[LIVRO DE REGISTRO]]</f>
        <v>0</v>
      </c>
      <c r="P1245">
        <f>Tabela3[[#This Row],[DATA DO ULTIMO REGISTRO]]</f>
        <v>0</v>
      </c>
      <c r="Q1245">
        <f>Tabela3[[#This Row],[REG DE INSTRUTORES2]]</f>
        <v>0</v>
      </c>
      <c r="R1245">
        <f>Tabela3[[#This Row],[REGISTRO DE INSTRUTORES NO SEI]]</f>
        <v>0</v>
      </c>
      <c r="S1245">
        <f>Tabela3[[#This Row],[2021]]</f>
        <v>0</v>
      </c>
      <c r="T1245">
        <f>Tabela3[[#This Row],[2022]]</f>
        <v>0</v>
      </c>
      <c r="U1245">
        <f>Tabela3[[#This Row],[2023]]</f>
        <v>0</v>
      </c>
      <c r="V1245">
        <f>Tabela3[[#This Row],[REGISTRO NO SEI/2024]]</f>
        <v>0</v>
      </c>
      <c r="W1245">
        <f>Tabela3[[#This Row],[2024]]</f>
        <v>0</v>
      </c>
      <c r="X1245">
        <f>Tabela3[[#This Row],[REGISTRO NO SEI/2025]]</f>
        <v>0</v>
      </c>
      <c r="Y1245">
        <f>Tabela3[[#This Row],[TOTAL CERTIFICADOS EMITIDOS/2025]]</f>
        <v>0</v>
      </c>
      <c r="Z1245">
        <f>Tabela3[[#This Row],[1º trim/2025]]</f>
        <v>0</v>
      </c>
      <c r="AA1245">
        <f>Tabela3[[#This Row],[2º trim/2025]]</f>
        <v>0</v>
      </c>
      <c r="AB1245">
        <f>Tabela3[[#This Row],[3º trim/2025]]</f>
        <v>0</v>
      </c>
      <c r="AC1245">
        <f>Tabela3[[#This Row],[4º trim/2025]]</f>
        <v>0</v>
      </c>
    </row>
    <row r="1246" spans="1:29" x14ac:dyDescent="0.25">
      <c r="A1246" s="293">
        <f>Tabela3[[#This Row],[MODALIDADE]]</f>
        <v>0</v>
      </c>
      <c r="B1246" s="293">
        <f>Tabela3[[#This Row],[ID DA PLANILHA]]</f>
        <v>1268</v>
      </c>
      <c r="C1246" s="293">
        <f>Tabela3[[#This Row],[ANO]]</f>
        <v>0</v>
      </c>
      <c r="D1246" s="293" t="str">
        <f>Tabela3[[#This Row],[SEI]]</f>
        <v>0027063-84.2024.8.16.6000</v>
      </c>
      <c r="E1246" s="294" t="str">
        <f>Tabela3[[#This Row],[NOME DO Curso]]</f>
        <v>ANALISAR DADOS NO QLIK SENSE.</v>
      </c>
      <c r="F1246" s="294">
        <f>Tabela3[[#This Row],[NENHUMA CLASSIFICAÇÃO COPILOT]]</f>
        <v>0</v>
      </c>
      <c r="G1246">
        <f>Tabela3[[#This Row],[Capacitação em Direitos Humanos, Gênero, Raça e Etnia; e em Depoimento Especial" - 0148945-13.2024.8.16.6000]]</f>
        <v>0</v>
      </c>
      <c r="H1246">
        <f>Tabela3[[#This Row],[Justiça Restaurativa - 0148919-15.2024.8.16.6000]]</f>
        <v>0</v>
      </c>
      <c r="I1246">
        <f>Tabela3[[#This Row],[Capacitação de Facilitadores 0148959-94.2024.8.16.6000]]</f>
        <v>0</v>
      </c>
      <c r="J1246">
        <f>Tabela3[[#This Row],[Acessibilidade e Inclusão - 0148938-21.2024.8.16.6000]]</f>
        <v>0</v>
      </c>
      <c r="K1246">
        <f>Tabela3[[#This Row],[Política de Prevenção e Enfrentamento do Assédio Moral, do Assédio Sexual e da Discriminação.0148908-83.2024.8.16.6000]]</f>
        <v>0</v>
      </c>
      <c r="L1246">
        <f>Tabela3[[#This Row],[SOCIOAMBIENTAL]]</f>
        <v>0</v>
      </c>
      <c r="M1246">
        <f>Tabela3[[#This Row],[SUSTENTABILIDADE
https://portal.tjpr.jus.br/portletforms/frm.do?idFormulario=7430
0017859-16.2024.8.16.6000]]</f>
        <v>0</v>
      </c>
      <c r="N1246">
        <f>Tabela3[[#This Row],[CURSO PARA MAGISTRADOS]]</f>
        <v>0</v>
      </c>
      <c r="O1246">
        <f>Tabela3[[#This Row],[LIVRO DE REGISTRO]]</f>
        <v>0</v>
      </c>
      <c r="P1246">
        <f>Tabela3[[#This Row],[DATA DO ULTIMO REGISTRO]]</f>
        <v>0</v>
      </c>
      <c r="Q1246">
        <f>Tabela3[[#This Row],[REG DE INSTRUTORES2]]</f>
        <v>0</v>
      </c>
      <c r="R1246">
        <f>Tabela3[[#This Row],[REGISTRO DE INSTRUTORES NO SEI]]</f>
        <v>0</v>
      </c>
      <c r="S1246">
        <f>Tabela3[[#This Row],[2021]]</f>
        <v>0</v>
      </c>
      <c r="T1246">
        <f>Tabela3[[#This Row],[2022]]</f>
        <v>0</v>
      </c>
      <c r="U1246">
        <f>Tabela3[[#This Row],[2023]]</f>
        <v>0</v>
      </c>
      <c r="V1246">
        <f>Tabela3[[#This Row],[REGISTRO NO SEI/2024]]</f>
        <v>0</v>
      </c>
      <c r="W1246">
        <f>Tabela3[[#This Row],[2024]]</f>
        <v>0</v>
      </c>
      <c r="X1246">
        <f>Tabela3[[#This Row],[REGISTRO NO SEI/2025]]</f>
        <v>0</v>
      </c>
      <c r="Y1246">
        <f>Tabela3[[#This Row],[TOTAL CERTIFICADOS EMITIDOS/2025]]</f>
        <v>0</v>
      </c>
      <c r="Z1246">
        <f>Tabela3[[#This Row],[1º trim/2025]]</f>
        <v>0</v>
      </c>
      <c r="AA1246">
        <f>Tabela3[[#This Row],[2º trim/2025]]</f>
        <v>0</v>
      </c>
      <c r="AB1246">
        <f>Tabela3[[#This Row],[3º trim/2025]]</f>
        <v>0</v>
      </c>
      <c r="AC1246">
        <f>Tabela3[[#This Row],[4º trim/2025]]</f>
        <v>0</v>
      </c>
    </row>
    <row r="1247" spans="1:29" x14ac:dyDescent="0.25">
      <c r="A1247" s="293">
        <f>Tabela3[[#This Row],[MODALIDADE]]</f>
        <v>0</v>
      </c>
      <c r="B1247" s="293">
        <f>Tabela3[[#This Row],[ID DA PLANILHA]]</f>
        <v>1269</v>
      </c>
      <c r="C1247" s="293" t="str">
        <f>Tabela3[[#This Row],[ANO]]</f>
        <v>2021A</v>
      </c>
      <c r="D1247" s="293" t="str">
        <f>Tabela3[[#This Row],[SEI]]</f>
        <v>0027511-62.2021.8.16.6000</v>
      </c>
      <c r="E1247" s="294" t="str">
        <f>Tabela3[[#This Row],[NOME DO Curso]]</f>
        <v>Capacitação em Avaliação Psicológica para manuseio de arma de fogo</v>
      </c>
      <c r="F1247" s="294">
        <f>Tabela3[[#This Row],[NENHUMA CLASSIFICAÇÃO COPILOT]]</f>
        <v>0</v>
      </c>
      <c r="G1247">
        <f>Tabela3[[#This Row],[Capacitação em Direitos Humanos, Gênero, Raça e Etnia; e em Depoimento Especial" - 0148945-13.2024.8.16.6000]]</f>
        <v>0</v>
      </c>
      <c r="H1247">
        <f>Tabela3[[#This Row],[Justiça Restaurativa - 0148919-15.2024.8.16.6000]]</f>
        <v>0</v>
      </c>
      <c r="I1247">
        <f>Tabela3[[#This Row],[Capacitação de Facilitadores 0148959-94.2024.8.16.6000]]</f>
        <v>0</v>
      </c>
      <c r="J1247">
        <f>Tabela3[[#This Row],[Acessibilidade e Inclusão - 0148938-21.2024.8.16.6000]]</f>
        <v>0</v>
      </c>
      <c r="K1247">
        <f>Tabela3[[#This Row],[Política de Prevenção e Enfrentamento do Assédio Moral, do Assédio Sexual e da Discriminação.0148908-83.2024.8.16.6000]]</f>
        <v>0</v>
      </c>
      <c r="L1247">
        <f>Tabela3[[#This Row],[SOCIOAMBIENTAL]]</f>
        <v>0</v>
      </c>
      <c r="M1247">
        <f>Tabela3[[#This Row],[SUSTENTABILIDADE
https://portal.tjpr.jus.br/portletforms/frm.do?idFormulario=7430
0017859-16.2024.8.16.6000]]</f>
        <v>0</v>
      </c>
      <c r="N1247">
        <f>Tabela3[[#This Row],[CURSO PARA MAGISTRADOS]]</f>
        <v>0</v>
      </c>
      <c r="O1247" t="str">
        <f>Tabela3[[#This Row],[LIVRO DE REGISTRO]]</f>
        <v>2 - IN COMPANY</v>
      </c>
      <c r="P1247">
        <f>Tabela3[[#This Row],[DATA DO ULTIMO REGISTRO]]</f>
        <v>0</v>
      </c>
      <c r="Q1247">
        <f>Tabela3[[#This Row],[REG DE INSTRUTORES2]]</f>
        <v>0</v>
      </c>
      <c r="R1247">
        <f>Tabela3[[#This Row],[REGISTRO DE INSTRUTORES NO SEI]]</f>
        <v>0</v>
      </c>
      <c r="S1247">
        <f>Tabela3[[#This Row],[2021]]</f>
        <v>0</v>
      </c>
      <c r="T1247">
        <f>Tabela3[[#This Row],[2022]]</f>
        <v>0</v>
      </c>
      <c r="U1247" t="e">
        <f>Tabela3[[#This Row],[2023]]</f>
        <v>#VALUE!</v>
      </c>
      <c r="V1247">
        <f>Tabela3[[#This Row],[REGISTRO NO SEI/2024]]</f>
        <v>0</v>
      </c>
      <c r="W1247">
        <f>Tabela3[[#This Row],[2024]]</f>
        <v>0</v>
      </c>
      <c r="X1247">
        <f>Tabela3[[#This Row],[REGISTRO NO SEI/2025]]</f>
        <v>0</v>
      </c>
      <c r="Y1247">
        <f>Tabela3[[#This Row],[TOTAL CERTIFICADOS EMITIDOS/2025]]</f>
        <v>0</v>
      </c>
      <c r="Z1247">
        <f>Tabela3[[#This Row],[1º trim/2025]]</f>
        <v>0</v>
      </c>
      <c r="AA1247">
        <f>Tabela3[[#This Row],[2º trim/2025]]</f>
        <v>0</v>
      </c>
      <c r="AB1247">
        <f>Tabela3[[#This Row],[3º trim/2025]]</f>
        <v>0</v>
      </c>
      <c r="AC1247">
        <f>Tabela3[[#This Row],[4º trim/2025]]</f>
        <v>0</v>
      </c>
    </row>
    <row r="1248" spans="1:29" x14ac:dyDescent="0.25">
      <c r="A1248" s="293">
        <f>Tabela3[[#This Row],[MODALIDADE]]</f>
        <v>0</v>
      </c>
      <c r="B1248" s="293">
        <f>Tabela3[[#This Row],[ID DA PLANILHA]]</f>
        <v>1270</v>
      </c>
      <c r="C1248" s="293" t="str">
        <f>Tabela3[[#This Row],[ANO]]</f>
        <v>2023A</v>
      </c>
      <c r="D1248" s="293" t="str">
        <f>Tabela3[[#This Row],[SEI]]</f>
        <v>0032813-04.2023.8.16.6000</v>
      </c>
      <c r="E1248" s="294" t="str">
        <f>Tabela3[[#This Row],[NOME DO Curso]]</f>
        <v>Advocacia, Poder Judiciário e Inovação</v>
      </c>
      <c r="F1248" s="294">
        <f>Tabela3[[#This Row],[NENHUMA CLASSIFICAÇÃO COPILOT]]</f>
        <v>0</v>
      </c>
      <c r="G1248">
        <f>Tabela3[[#This Row],[Capacitação em Direitos Humanos, Gênero, Raça e Etnia; e em Depoimento Especial" - 0148945-13.2024.8.16.6000]]</f>
        <v>0</v>
      </c>
      <c r="H1248">
        <f>Tabela3[[#This Row],[Justiça Restaurativa - 0148919-15.2024.8.16.6000]]</f>
        <v>0</v>
      </c>
      <c r="I1248">
        <f>Tabela3[[#This Row],[Capacitação de Facilitadores 0148959-94.2024.8.16.6000]]</f>
        <v>0</v>
      </c>
      <c r="J1248">
        <f>Tabela3[[#This Row],[Acessibilidade e Inclusão - 0148938-21.2024.8.16.6000]]</f>
        <v>0</v>
      </c>
      <c r="K1248">
        <f>Tabela3[[#This Row],[Política de Prevenção e Enfrentamento do Assédio Moral, do Assédio Sexual e da Discriminação.0148908-83.2024.8.16.6000]]</f>
        <v>0</v>
      </c>
      <c r="L1248">
        <f>Tabela3[[#This Row],[SOCIOAMBIENTAL]]</f>
        <v>0</v>
      </c>
      <c r="M1248">
        <f>Tabela3[[#This Row],[SUSTENTABILIDADE
https://portal.tjpr.jus.br/portletforms/frm.do?idFormulario=7430
0017859-16.2024.8.16.6000]]</f>
        <v>0</v>
      </c>
      <c r="N1248">
        <f>Tabela3[[#This Row],[CURSO PARA MAGISTRADOS]]</f>
        <v>0</v>
      </c>
      <c r="O1248">
        <f>Tabela3[[#This Row],[LIVRO DE REGISTRO]]</f>
        <v>0</v>
      </c>
      <c r="P1248">
        <f>Tabela3[[#This Row],[DATA DO ULTIMO REGISTRO]]</f>
        <v>0</v>
      </c>
      <c r="Q1248">
        <f>Tabela3[[#This Row],[REG DE INSTRUTORES2]]</f>
        <v>0</v>
      </c>
      <c r="R1248">
        <f>Tabela3[[#This Row],[REGISTRO DE INSTRUTORES NO SEI]]</f>
        <v>0</v>
      </c>
      <c r="S1248">
        <f>Tabela3[[#This Row],[2021]]</f>
        <v>0</v>
      </c>
      <c r="T1248">
        <f>Tabela3[[#This Row],[2022]]</f>
        <v>0</v>
      </c>
      <c r="U1248">
        <f>Tabela3[[#This Row],[2023]]</f>
        <v>0</v>
      </c>
      <c r="V1248">
        <f>Tabela3[[#This Row],[REGISTRO NO SEI/2024]]</f>
        <v>0</v>
      </c>
      <c r="W1248">
        <f>Tabela3[[#This Row],[2024]]</f>
        <v>0</v>
      </c>
      <c r="X1248">
        <f>Tabela3[[#This Row],[REGISTRO NO SEI/2025]]</f>
        <v>0</v>
      </c>
      <c r="Y1248">
        <f>Tabela3[[#This Row],[TOTAL CERTIFICADOS EMITIDOS/2025]]</f>
        <v>0</v>
      </c>
      <c r="Z1248">
        <f>Tabela3[[#This Row],[1º trim/2025]]</f>
        <v>0</v>
      </c>
      <c r="AA1248">
        <f>Tabela3[[#This Row],[2º trim/2025]]</f>
        <v>0</v>
      </c>
      <c r="AB1248">
        <f>Tabela3[[#This Row],[3º trim/2025]]</f>
        <v>0</v>
      </c>
      <c r="AC1248">
        <f>Tabela3[[#This Row],[4º trim/2025]]</f>
        <v>0</v>
      </c>
    </row>
    <row r="1249" spans="1:29" x14ac:dyDescent="0.25">
      <c r="A1249" s="293">
        <f>Tabela3[[#This Row],[MODALIDADE]]</f>
        <v>0</v>
      </c>
      <c r="B1249" s="293">
        <f>Tabela3[[#This Row],[ID DA PLANILHA]]</f>
        <v>1271</v>
      </c>
      <c r="C1249" s="293" t="str">
        <f>Tabela3[[#This Row],[ANO]]</f>
        <v>2023A</v>
      </c>
      <c r="D1249" s="293" t="str">
        <f>Tabela3[[#This Row],[SEI]]</f>
        <v>0032813-04.2023.8.16.6000</v>
      </c>
      <c r="E1249" s="294" t="str">
        <f>Tabela3[[#This Row],[NOME DO Curso]]</f>
        <v>Inovação e Conformidade</v>
      </c>
      <c r="F1249" s="294">
        <f>Tabela3[[#This Row],[NENHUMA CLASSIFICAÇÃO COPILOT]]</f>
        <v>0</v>
      </c>
      <c r="G1249">
        <f>Tabela3[[#This Row],[Capacitação em Direitos Humanos, Gênero, Raça e Etnia; e em Depoimento Especial" - 0148945-13.2024.8.16.6000]]</f>
        <v>0</v>
      </c>
      <c r="H1249">
        <f>Tabela3[[#This Row],[Justiça Restaurativa - 0148919-15.2024.8.16.6000]]</f>
        <v>0</v>
      </c>
      <c r="I1249">
        <f>Tabela3[[#This Row],[Capacitação de Facilitadores 0148959-94.2024.8.16.6000]]</f>
        <v>0</v>
      </c>
      <c r="J1249">
        <f>Tabela3[[#This Row],[Acessibilidade e Inclusão - 0148938-21.2024.8.16.6000]]</f>
        <v>0</v>
      </c>
      <c r="K1249">
        <f>Tabela3[[#This Row],[Política de Prevenção e Enfrentamento do Assédio Moral, do Assédio Sexual e da Discriminação.0148908-83.2024.8.16.6000]]</f>
        <v>0</v>
      </c>
      <c r="L1249">
        <f>Tabela3[[#This Row],[SOCIOAMBIENTAL]]</f>
        <v>0</v>
      </c>
      <c r="M1249">
        <f>Tabela3[[#This Row],[SUSTENTABILIDADE
https://portal.tjpr.jus.br/portletforms/frm.do?idFormulario=7430
0017859-16.2024.8.16.6000]]</f>
        <v>0</v>
      </c>
      <c r="N1249">
        <f>Tabela3[[#This Row],[CURSO PARA MAGISTRADOS]]</f>
        <v>0</v>
      </c>
      <c r="O1249">
        <f>Tabela3[[#This Row],[LIVRO DE REGISTRO]]</f>
        <v>0</v>
      </c>
      <c r="P1249">
        <f>Tabela3[[#This Row],[DATA DO ULTIMO REGISTRO]]</f>
        <v>0</v>
      </c>
      <c r="Q1249">
        <f>Tabela3[[#This Row],[REG DE INSTRUTORES2]]</f>
        <v>0</v>
      </c>
      <c r="R1249">
        <f>Tabela3[[#This Row],[REGISTRO DE INSTRUTORES NO SEI]]</f>
        <v>0</v>
      </c>
      <c r="S1249">
        <f>Tabela3[[#This Row],[2021]]</f>
        <v>0</v>
      </c>
      <c r="T1249">
        <f>Tabela3[[#This Row],[2022]]</f>
        <v>0</v>
      </c>
      <c r="U1249">
        <f>Tabela3[[#This Row],[2023]]</f>
        <v>0</v>
      </c>
      <c r="V1249">
        <f>Tabela3[[#This Row],[REGISTRO NO SEI/2024]]</f>
        <v>0</v>
      </c>
      <c r="W1249">
        <f>Tabela3[[#This Row],[2024]]</f>
        <v>0</v>
      </c>
      <c r="X1249">
        <f>Tabela3[[#This Row],[REGISTRO NO SEI/2025]]</f>
        <v>0</v>
      </c>
      <c r="Y1249">
        <f>Tabela3[[#This Row],[TOTAL CERTIFICADOS EMITIDOS/2025]]</f>
        <v>0</v>
      </c>
      <c r="Z1249">
        <f>Tabela3[[#This Row],[1º trim/2025]]</f>
        <v>0</v>
      </c>
      <c r="AA1249">
        <f>Tabela3[[#This Row],[2º trim/2025]]</f>
        <v>0</v>
      </c>
      <c r="AB1249">
        <f>Tabela3[[#This Row],[3º trim/2025]]</f>
        <v>0</v>
      </c>
      <c r="AC1249">
        <f>Tabela3[[#This Row],[4º trim/2025]]</f>
        <v>0</v>
      </c>
    </row>
    <row r="1250" spans="1:29" x14ac:dyDescent="0.25">
      <c r="A1250" s="293">
        <f>Tabela3[[#This Row],[MODALIDADE]]</f>
        <v>0</v>
      </c>
      <c r="B1250" s="293">
        <f>Tabela3[[#This Row],[ID DA PLANILHA]]</f>
        <v>1272</v>
      </c>
      <c r="C1250" s="293" t="str">
        <f>Tabela3[[#This Row],[ANO]]</f>
        <v>2023A</v>
      </c>
      <c r="D1250" s="293" t="str">
        <f>Tabela3[[#This Row],[SEI]]</f>
        <v>0032813-04.2023.8.16.6000</v>
      </c>
      <c r="E1250" s="294" t="str">
        <f>Tabela3[[#This Row],[NOME DO Curso]]</f>
        <v>Inovação Social</v>
      </c>
      <c r="F1250" s="294">
        <f>Tabela3[[#This Row],[NENHUMA CLASSIFICAÇÃO COPILOT]]</f>
        <v>0</v>
      </c>
      <c r="G1250">
        <f>Tabela3[[#This Row],[Capacitação em Direitos Humanos, Gênero, Raça e Etnia; e em Depoimento Especial" - 0148945-13.2024.8.16.6000]]</f>
        <v>0</v>
      </c>
      <c r="H1250">
        <f>Tabela3[[#This Row],[Justiça Restaurativa - 0148919-15.2024.8.16.6000]]</f>
        <v>0</v>
      </c>
      <c r="I1250">
        <f>Tabela3[[#This Row],[Capacitação de Facilitadores 0148959-94.2024.8.16.6000]]</f>
        <v>0</v>
      </c>
      <c r="J1250">
        <f>Tabela3[[#This Row],[Acessibilidade e Inclusão - 0148938-21.2024.8.16.6000]]</f>
        <v>0</v>
      </c>
      <c r="K1250">
        <f>Tabela3[[#This Row],[Política de Prevenção e Enfrentamento do Assédio Moral, do Assédio Sexual e da Discriminação.0148908-83.2024.8.16.6000]]</f>
        <v>0</v>
      </c>
      <c r="L1250">
        <f>Tabela3[[#This Row],[SOCIOAMBIENTAL]]</f>
        <v>0</v>
      </c>
      <c r="M1250">
        <f>Tabela3[[#This Row],[SUSTENTABILIDADE
https://portal.tjpr.jus.br/portletforms/frm.do?idFormulario=7430
0017859-16.2024.8.16.6000]]</f>
        <v>0</v>
      </c>
      <c r="N1250">
        <f>Tabela3[[#This Row],[CURSO PARA MAGISTRADOS]]</f>
        <v>0</v>
      </c>
      <c r="O1250">
        <f>Tabela3[[#This Row],[LIVRO DE REGISTRO]]</f>
        <v>0</v>
      </c>
      <c r="P1250">
        <f>Tabela3[[#This Row],[DATA DO ULTIMO REGISTRO]]</f>
        <v>0</v>
      </c>
      <c r="Q1250">
        <f>Tabela3[[#This Row],[REG DE INSTRUTORES2]]</f>
        <v>0</v>
      </c>
      <c r="R1250">
        <f>Tabela3[[#This Row],[REGISTRO DE INSTRUTORES NO SEI]]</f>
        <v>0</v>
      </c>
      <c r="S1250">
        <f>Tabela3[[#This Row],[2021]]</f>
        <v>0</v>
      </c>
      <c r="T1250">
        <f>Tabela3[[#This Row],[2022]]</f>
        <v>0</v>
      </c>
      <c r="U1250" t="e">
        <f>Tabela3[[#This Row],[2023]]</f>
        <v>#VALUE!</v>
      </c>
      <c r="V1250">
        <f>Tabela3[[#This Row],[REGISTRO NO SEI/2024]]</f>
        <v>0</v>
      </c>
      <c r="W1250">
        <f>Tabela3[[#This Row],[2024]]</f>
        <v>0</v>
      </c>
      <c r="X1250">
        <f>Tabela3[[#This Row],[REGISTRO NO SEI/2025]]</f>
        <v>0</v>
      </c>
      <c r="Y1250">
        <f>Tabela3[[#This Row],[TOTAL CERTIFICADOS EMITIDOS/2025]]</f>
        <v>0</v>
      </c>
      <c r="Z1250">
        <f>Tabela3[[#This Row],[1º trim/2025]]</f>
        <v>0</v>
      </c>
      <c r="AA1250">
        <f>Tabela3[[#This Row],[2º trim/2025]]</f>
        <v>0</v>
      </c>
      <c r="AB1250">
        <f>Tabela3[[#This Row],[3º trim/2025]]</f>
        <v>0</v>
      </c>
      <c r="AC1250">
        <f>Tabela3[[#This Row],[4º trim/2025]]</f>
        <v>0</v>
      </c>
    </row>
    <row r="1251" spans="1:29" x14ac:dyDescent="0.25">
      <c r="A1251" s="293">
        <f>Tabela3[[#This Row],[MODALIDADE]]</f>
        <v>0</v>
      </c>
      <c r="B1251" s="293">
        <f>Tabela3[[#This Row],[ID DA PLANILHA]]</f>
        <v>1273</v>
      </c>
      <c r="C1251" s="293" t="str">
        <f>Tabela3[[#This Row],[ANO]]</f>
        <v>2023A</v>
      </c>
      <c r="D1251" s="293" t="str">
        <f>Tabela3[[#This Row],[SEI]]</f>
        <v>0032813-04.2023.8.16.6000</v>
      </c>
      <c r="E1251" s="294" t="str">
        <f>Tabela3[[#This Row],[NOME DO Curso]]</f>
        <v>Tecnologia e Inovação</v>
      </c>
      <c r="F1251" s="294">
        <f>Tabela3[[#This Row],[NENHUMA CLASSIFICAÇÃO COPILOT]]</f>
        <v>0</v>
      </c>
      <c r="G1251">
        <f>Tabela3[[#This Row],[Capacitação em Direitos Humanos, Gênero, Raça e Etnia; e em Depoimento Especial" - 0148945-13.2024.8.16.6000]]</f>
        <v>0</v>
      </c>
      <c r="H1251">
        <f>Tabela3[[#This Row],[Justiça Restaurativa - 0148919-15.2024.8.16.6000]]</f>
        <v>0</v>
      </c>
      <c r="I1251">
        <f>Tabela3[[#This Row],[Capacitação de Facilitadores 0148959-94.2024.8.16.6000]]</f>
        <v>0</v>
      </c>
      <c r="J1251">
        <f>Tabela3[[#This Row],[Acessibilidade e Inclusão - 0148938-21.2024.8.16.6000]]</f>
        <v>0</v>
      </c>
      <c r="K1251">
        <f>Tabela3[[#This Row],[Política de Prevenção e Enfrentamento do Assédio Moral, do Assédio Sexual e da Discriminação.0148908-83.2024.8.16.6000]]</f>
        <v>0</v>
      </c>
      <c r="L1251">
        <f>Tabela3[[#This Row],[SOCIOAMBIENTAL]]</f>
        <v>0</v>
      </c>
      <c r="M1251">
        <f>Tabela3[[#This Row],[SUSTENTABILIDADE
https://portal.tjpr.jus.br/portletforms/frm.do?idFormulario=7430
0017859-16.2024.8.16.6000]]</f>
        <v>0</v>
      </c>
      <c r="N1251">
        <f>Tabela3[[#This Row],[CURSO PARA MAGISTRADOS]]</f>
        <v>0</v>
      </c>
      <c r="O1251">
        <f>Tabela3[[#This Row],[LIVRO DE REGISTRO]]</f>
        <v>0</v>
      </c>
      <c r="P1251">
        <f>Tabela3[[#This Row],[DATA DO ULTIMO REGISTRO]]</f>
        <v>0</v>
      </c>
      <c r="Q1251">
        <f>Tabela3[[#This Row],[REG DE INSTRUTORES2]]</f>
        <v>0</v>
      </c>
      <c r="R1251">
        <f>Tabela3[[#This Row],[REGISTRO DE INSTRUTORES NO SEI]]</f>
        <v>0</v>
      </c>
      <c r="S1251">
        <f>Tabela3[[#This Row],[2021]]</f>
        <v>0</v>
      </c>
      <c r="T1251">
        <f>Tabela3[[#This Row],[2022]]</f>
        <v>0</v>
      </c>
      <c r="U1251">
        <f>Tabela3[[#This Row],[2023]]</f>
        <v>0</v>
      </c>
      <c r="V1251">
        <f>Tabela3[[#This Row],[REGISTRO NO SEI/2024]]</f>
        <v>0</v>
      </c>
      <c r="W1251">
        <f>Tabela3[[#This Row],[2024]]</f>
        <v>0</v>
      </c>
      <c r="X1251">
        <f>Tabela3[[#This Row],[REGISTRO NO SEI/2025]]</f>
        <v>0</v>
      </c>
      <c r="Y1251">
        <f>Tabela3[[#This Row],[TOTAL CERTIFICADOS EMITIDOS/2025]]</f>
        <v>0</v>
      </c>
      <c r="Z1251">
        <f>Tabela3[[#This Row],[1º trim/2025]]</f>
        <v>0</v>
      </c>
      <c r="AA1251">
        <f>Tabela3[[#This Row],[2º trim/2025]]</f>
        <v>0</v>
      </c>
      <c r="AB1251">
        <f>Tabela3[[#This Row],[3º trim/2025]]</f>
        <v>0</v>
      </c>
      <c r="AC1251">
        <f>Tabela3[[#This Row],[4º trim/2025]]</f>
        <v>0</v>
      </c>
    </row>
    <row r="1252" spans="1:29" x14ac:dyDescent="0.25">
      <c r="A1252" s="293">
        <f>Tabela3[[#This Row],[MODALIDADE]]</f>
        <v>0</v>
      </c>
      <c r="B1252" s="293">
        <f>Tabela3[[#This Row],[ID DA PLANILHA]]</f>
        <v>1274</v>
      </c>
      <c r="C1252" s="293" t="str">
        <f>Tabela3[[#This Row],[ANO]]</f>
        <v>2023A</v>
      </c>
      <c r="D1252" s="293" t="str">
        <f>Tabela3[[#This Row],[SEI]]</f>
        <v>0032895-35.2023.8.16.6000</v>
      </c>
      <c r="E1252" s="294" t="str">
        <f>Tabela3[[#This Row],[NOME DO Curso]]</f>
        <v>Aperfeiçoamento para Magistrados em Violência Doméstica</v>
      </c>
      <c r="F1252" s="294">
        <f>Tabela3[[#This Row],[NENHUMA CLASSIFICAÇÃO COPILOT]]</f>
        <v>0</v>
      </c>
      <c r="G1252">
        <f>Tabela3[[#This Row],[Capacitação em Direitos Humanos, Gênero, Raça e Etnia; e em Depoimento Especial" - 0148945-13.2024.8.16.6000]]</f>
        <v>0</v>
      </c>
      <c r="H1252">
        <f>Tabela3[[#This Row],[Justiça Restaurativa - 0148919-15.2024.8.16.6000]]</f>
        <v>0</v>
      </c>
      <c r="I1252">
        <f>Tabela3[[#This Row],[Capacitação de Facilitadores 0148959-94.2024.8.16.6000]]</f>
        <v>0</v>
      </c>
      <c r="J1252">
        <f>Tabela3[[#This Row],[Acessibilidade e Inclusão - 0148938-21.2024.8.16.6000]]</f>
        <v>0</v>
      </c>
      <c r="K1252">
        <f>Tabela3[[#This Row],[Política de Prevenção e Enfrentamento do Assédio Moral, do Assédio Sexual e da Discriminação.0148908-83.2024.8.16.6000]]</f>
        <v>0</v>
      </c>
      <c r="L1252">
        <f>Tabela3[[#This Row],[SOCIOAMBIENTAL]]</f>
        <v>0</v>
      </c>
      <c r="M1252">
        <f>Tabela3[[#This Row],[SUSTENTABILIDADE
https://portal.tjpr.jus.br/portletforms/frm.do?idFormulario=7430
0017859-16.2024.8.16.6000]]</f>
        <v>0</v>
      </c>
      <c r="N1252">
        <f>Tabela3[[#This Row],[CURSO PARA MAGISTRADOS]]</f>
        <v>0</v>
      </c>
      <c r="O1252">
        <f>Tabela3[[#This Row],[LIVRO DE REGISTRO]]</f>
        <v>0</v>
      </c>
      <c r="P1252">
        <f>Tabela3[[#This Row],[DATA DO ULTIMO REGISTRO]]</f>
        <v>0</v>
      </c>
      <c r="Q1252">
        <f>Tabela3[[#This Row],[REG DE INSTRUTORES2]]</f>
        <v>0</v>
      </c>
      <c r="R1252">
        <f>Tabela3[[#This Row],[REGISTRO DE INSTRUTORES NO SEI]]</f>
        <v>0</v>
      </c>
      <c r="S1252">
        <f>Tabela3[[#This Row],[2021]]</f>
        <v>0</v>
      </c>
      <c r="T1252">
        <f>Tabela3[[#This Row],[2022]]</f>
        <v>0</v>
      </c>
      <c r="U1252" t="e">
        <f>Tabela3[[#This Row],[2023]]</f>
        <v>#VALUE!</v>
      </c>
      <c r="V1252">
        <f>Tabela3[[#This Row],[REGISTRO NO SEI/2024]]</f>
        <v>0</v>
      </c>
      <c r="W1252">
        <f>Tabela3[[#This Row],[2024]]</f>
        <v>0</v>
      </c>
      <c r="X1252">
        <f>Tabela3[[#This Row],[REGISTRO NO SEI/2025]]</f>
        <v>0</v>
      </c>
      <c r="Y1252">
        <f>Tabela3[[#This Row],[TOTAL CERTIFICADOS EMITIDOS/2025]]</f>
        <v>0</v>
      </c>
      <c r="Z1252">
        <f>Tabela3[[#This Row],[1º trim/2025]]</f>
        <v>0</v>
      </c>
      <c r="AA1252">
        <f>Tabela3[[#This Row],[2º trim/2025]]</f>
        <v>0</v>
      </c>
      <c r="AB1252">
        <f>Tabela3[[#This Row],[3º trim/2025]]</f>
        <v>0</v>
      </c>
      <c r="AC1252">
        <f>Tabela3[[#This Row],[4º trim/2025]]</f>
        <v>0</v>
      </c>
    </row>
    <row r="1253" spans="1:29" x14ac:dyDescent="0.25">
      <c r="A1253" s="293">
        <f>Tabela3[[#This Row],[MODALIDADE]]</f>
        <v>0</v>
      </c>
      <c r="B1253" s="293">
        <f>Tabela3[[#This Row],[ID DA PLANILHA]]</f>
        <v>1275</v>
      </c>
      <c r="C1253" s="293" t="str">
        <f>Tabela3[[#This Row],[ANO]]</f>
        <v>2023A</v>
      </c>
      <c r="D1253" s="293" t="str">
        <f>Tabela3[[#This Row],[SEI]]</f>
        <v>0036566-66.2023.8.16.6000</v>
      </c>
      <c r="E1253" s="294" t="str">
        <f>Tabela3[[#This Row],[NOME DO Curso]]</f>
        <v>XXII Encontro do Colégio de Coordenadores</v>
      </c>
      <c r="F1253" s="294">
        <f>Tabela3[[#This Row],[NENHUMA CLASSIFICAÇÃO COPILOT]]</f>
        <v>0</v>
      </c>
      <c r="G1253">
        <f>Tabela3[[#This Row],[Capacitação em Direitos Humanos, Gênero, Raça e Etnia; e em Depoimento Especial" - 0148945-13.2024.8.16.6000]]</f>
        <v>0</v>
      </c>
      <c r="H1253">
        <f>Tabela3[[#This Row],[Justiça Restaurativa - 0148919-15.2024.8.16.6000]]</f>
        <v>0</v>
      </c>
      <c r="I1253">
        <f>Tabela3[[#This Row],[Capacitação de Facilitadores 0148959-94.2024.8.16.6000]]</f>
        <v>0</v>
      </c>
      <c r="J1253">
        <f>Tabela3[[#This Row],[Acessibilidade e Inclusão - 0148938-21.2024.8.16.6000]]</f>
        <v>0</v>
      </c>
      <c r="K1253">
        <f>Tabela3[[#This Row],[Política de Prevenção e Enfrentamento do Assédio Moral, do Assédio Sexual e da Discriminação.0148908-83.2024.8.16.6000]]</f>
        <v>0</v>
      </c>
      <c r="L1253">
        <f>Tabela3[[#This Row],[SOCIOAMBIENTAL]]</f>
        <v>0</v>
      </c>
      <c r="M1253">
        <f>Tabela3[[#This Row],[SUSTENTABILIDADE
https://portal.tjpr.jus.br/portletforms/frm.do?idFormulario=7430
0017859-16.2024.8.16.6000]]</f>
        <v>0</v>
      </c>
      <c r="N1253">
        <f>Tabela3[[#This Row],[CURSO PARA MAGISTRADOS]]</f>
        <v>0</v>
      </c>
      <c r="O1253">
        <f>Tabela3[[#This Row],[LIVRO DE REGISTRO]]</f>
        <v>0</v>
      </c>
      <c r="P1253">
        <f>Tabela3[[#This Row],[DATA DO ULTIMO REGISTRO]]</f>
        <v>0</v>
      </c>
      <c r="Q1253">
        <f>Tabela3[[#This Row],[REG DE INSTRUTORES2]]</f>
        <v>0</v>
      </c>
      <c r="R1253">
        <f>Tabela3[[#This Row],[REGISTRO DE INSTRUTORES NO SEI]]</f>
        <v>0</v>
      </c>
      <c r="S1253">
        <f>Tabela3[[#This Row],[2021]]</f>
        <v>0</v>
      </c>
      <c r="T1253">
        <f>Tabela3[[#This Row],[2022]]</f>
        <v>0</v>
      </c>
      <c r="U1253" t="e">
        <f>Tabela3[[#This Row],[2023]]</f>
        <v>#VALUE!</v>
      </c>
      <c r="V1253">
        <f>Tabela3[[#This Row],[REGISTRO NO SEI/2024]]</f>
        <v>0</v>
      </c>
      <c r="W1253">
        <f>Tabela3[[#This Row],[2024]]</f>
        <v>0</v>
      </c>
      <c r="X1253">
        <f>Tabela3[[#This Row],[REGISTRO NO SEI/2025]]</f>
        <v>0</v>
      </c>
      <c r="Y1253">
        <f>Tabela3[[#This Row],[TOTAL CERTIFICADOS EMITIDOS/2025]]</f>
        <v>0</v>
      </c>
      <c r="Z1253">
        <f>Tabela3[[#This Row],[1º trim/2025]]</f>
        <v>0</v>
      </c>
      <c r="AA1253">
        <f>Tabela3[[#This Row],[2º trim/2025]]</f>
        <v>0</v>
      </c>
      <c r="AB1253">
        <f>Tabela3[[#This Row],[3º trim/2025]]</f>
        <v>0</v>
      </c>
      <c r="AC1253">
        <f>Tabela3[[#This Row],[4º trim/2025]]</f>
        <v>0</v>
      </c>
    </row>
    <row r="1254" spans="1:29" ht="30" x14ac:dyDescent="0.25">
      <c r="A1254" s="293">
        <f>Tabela3[[#This Row],[MODALIDADE]]</f>
        <v>0</v>
      </c>
      <c r="B1254" s="293">
        <f>Tabela3[[#This Row],[ID DA PLANILHA]]</f>
        <v>1276</v>
      </c>
      <c r="C1254" s="293" t="str">
        <f>Tabela3[[#This Row],[ANO]]</f>
        <v>2023A</v>
      </c>
      <c r="D1254" s="293" t="str">
        <f>Tabela3[[#This Row],[SEI]]</f>
        <v>0037662-19.2023.8.16.6000</v>
      </c>
      <c r="E1254" s="294" t="str">
        <f>Tabela3[[#This Row],[NOME DO Curso]]</f>
        <v>Ciclo de Palestras "Direito e Inclusão das pessoas com Transtorno do Espectro Autista</v>
      </c>
      <c r="F1254" s="294">
        <f>Tabela3[[#This Row],[NENHUMA CLASSIFICAÇÃO COPILOT]]</f>
        <v>0</v>
      </c>
      <c r="G1254">
        <f>Tabela3[[#This Row],[Capacitação em Direitos Humanos, Gênero, Raça e Etnia; e em Depoimento Especial" - 0148945-13.2024.8.16.6000]]</f>
        <v>0</v>
      </c>
      <c r="H1254">
        <f>Tabela3[[#This Row],[Justiça Restaurativa - 0148919-15.2024.8.16.6000]]</f>
        <v>0</v>
      </c>
      <c r="I1254">
        <f>Tabela3[[#This Row],[Capacitação de Facilitadores 0148959-94.2024.8.16.6000]]</f>
        <v>0</v>
      </c>
      <c r="J1254">
        <f>Tabela3[[#This Row],[Acessibilidade e Inclusão - 0148938-21.2024.8.16.6000]]</f>
        <v>0</v>
      </c>
      <c r="K1254">
        <f>Tabela3[[#This Row],[Política de Prevenção e Enfrentamento do Assédio Moral, do Assédio Sexual e da Discriminação.0148908-83.2024.8.16.6000]]</f>
        <v>0</v>
      </c>
      <c r="L1254">
        <f>Tabela3[[#This Row],[SOCIOAMBIENTAL]]</f>
        <v>0</v>
      </c>
      <c r="M1254">
        <f>Tabela3[[#This Row],[SUSTENTABILIDADE
https://portal.tjpr.jus.br/portletforms/frm.do?idFormulario=7430
0017859-16.2024.8.16.6000]]</f>
        <v>0</v>
      </c>
      <c r="N1254">
        <f>Tabela3[[#This Row],[CURSO PARA MAGISTRADOS]]</f>
        <v>0</v>
      </c>
      <c r="O1254">
        <f>Tabela3[[#This Row],[LIVRO DE REGISTRO]]</f>
        <v>0</v>
      </c>
      <c r="P1254">
        <f>Tabela3[[#This Row],[DATA DO ULTIMO REGISTRO]]</f>
        <v>0</v>
      </c>
      <c r="Q1254">
        <f>Tabela3[[#This Row],[REG DE INSTRUTORES2]]</f>
        <v>0</v>
      </c>
      <c r="R1254">
        <f>Tabela3[[#This Row],[REGISTRO DE INSTRUTORES NO SEI]]</f>
        <v>0</v>
      </c>
      <c r="S1254">
        <f>Tabela3[[#This Row],[2021]]</f>
        <v>0</v>
      </c>
      <c r="T1254">
        <f>Tabela3[[#This Row],[2022]]</f>
        <v>0</v>
      </c>
      <c r="U1254">
        <f>Tabela3[[#This Row],[2023]]</f>
        <v>0</v>
      </c>
      <c r="V1254">
        <f>Tabela3[[#This Row],[REGISTRO NO SEI/2024]]</f>
        <v>0</v>
      </c>
      <c r="W1254">
        <f>Tabela3[[#This Row],[2024]]</f>
        <v>0</v>
      </c>
      <c r="X1254">
        <f>Tabela3[[#This Row],[REGISTRO NO SEI/2025]]</f>
        <v>0</v>
      </c>
      <c r="Y1254">
        <f>Tabela3[[#This Row],[TOTAL CERTIFICADOS EMITIDOS/2025]]</f>
        <v>0</v>
      </c>
      <c r="Z1254">
        <f>Tabela3[[#This Row],[1º trim/2025]]</f>
        <v>0</v>
      </c>
      <c r="AA1254">
        <f>Tabela3[[#This Row],[2º trim/2025]]</f>
        <v>0</v>
      </c>
      <c r="AB1254">
        <f>Tabela3[[#This Row],[3º trim/2025]]</f>
        <v>0</v>
      </c>
      <c r="AC1254">
        <f>Tabela3[[#This Row],[4º trim/2025]]</f>
        <v>0</v>
      </c>
    </row>
    <row r="1255" spans="1:29" x14ac:dyDescent="0.25">
      <c r="A1255" s="293" t="str">
        <f>Tabela3[[#This Row],[MODALIDADE]]</f>
        <v>IN COMPANY</v>
      </c>
      <c r="B1255" s="293">
        <f>Tabela3[[#This Row],[ID DA PLANILHA]]</f>
        <v>1277</v>
      </c>
      <c r="C1255" s="293">
        <f>Tabela3[[#This Row],[ANO]]</f>
        <v>0</v>
      </c>
      <c r="D1255" s="293" t="str">
        <f>Tabela3[[#This Row],[SEI]]</f>
        <v>0038162-85.2023.8.16.6000</v>
      </c>
      <c r="E1255" s="294" t="str">
        <f>Tabela3[[#This Row],[NOME DO Curso]]</f>
        <v>capacitação mais aprofundada para avaliação de bens móveis,</v>
      </c>
      <c r="F1255" s="294">
        <f>Tabela3[[#This Row],[NENHUMA CLASSIFICAÇÃO COPILOT]]</f>
        <v>0</v>
      </c>
      <c r="G1255">
        <f>Tabela3[[#This Row],[Capacitação em Direitos Humanos, Gênero, Raça e Etnia; e em Depoimento Especial" - 0148945-13.2024.8.16.6000]]</f>
        <v>0</v>
      </c>
      <c r="H1255">
        <f>Tabela3[[#This Row],[Justiça Restaurativa - 0148919-15.2024.8.16.6000]]</f>
        <v>0</v>
      </c>
      <c r="I1255">
        <f>Tabela3[[#This Row],[Capacitação de Facilitadores 0148959-94.2024.8.16.6000]]</f>
        <v>0</v>
      </c>
      <c r="J1255">
        <f>Tabela3[[#This Row],[Acessibilidade e Inclusão - 0148938-21.2024.8.16.6000]]</f>
        <v>0</v>
      </c>
      <c r="K1255">
        <f>Tabela3[[#This Row],[Política de Prevenção e Enfrentamento do Assédio Moral, do Assédio Sexual e da Discriminação.0148908-83.2024.8.16.6000]]</f>
        <v>0</v>
      </c>
      <c r="L1255">
        <f>Tabela3[[#This Row],[SOCIOAMBIENTAL]]</f>
        <v>0</v>
      </c>
      <c r="M1255">
        <f>Tabela3[[#This Row],[SUSTENTABILIDADE
https://portal.tjpr.jus.br/portletforms/frm.do?idFormulario=7430
0017859-16.2024.8.16.6000]]</f>
        <v>0</v>
      </c>
      <c r="N1255">
        <f>Tabela3[[#This Row],[CURSO PARA MAGISTRADOS]]</f>
        <v>0</v>
      </c>
      <c r="O1255" t="str">
        <f>Tabela3[[#This Row],[LIVRO DE REGISTRO]]</f>
        <v>2 - IN COMPANY</v>
      </c>
      <c r="P1255">
        <f>Tabela3[[#This Row],[DATA DO ULTIMO REGISTRO]]</f>
        <v>0</v>
      </c>
      <c r="Q1255">
        <f>Tabela3[[#This Row],[REG DE INSTRUTORES2]]</f>
        <v>0</v>
      </c>
      <c r="R1255">
        <f>Tabela3[[#This Row],[REGISTRO DE INSTRUTORES NO SEI]]</f>
        <v>0</v>
      </c>
      <c r="S1255">
        <f>Tabela3[[#This Row],[2021]]</f>
        <v>0</v>
      </c>
      <c r="T1255">
        <f>Tabela3[[#This Row],[2022]]</f>
        <v>0</v>
      </c>
      <c r="U1255">
        <f>Tabela3[[#This Row],[2023]]</f>
        <v>0</v>
      </c>
      <c r="V1255">
        <f>Tabela3[[#This Row],[REGISTRO NO SEI/2024]]</f>
        <v>0</v>
      </c>
      <c r="W1255">
        <f>Tabela3[[#This Row],[2024]]</f>
        <v>0</v>
      </c>
      <c r="X1255">
        <f>Tabela3[[#This Row],[REGISTRO NO SEI/2025]]</f>
        <v>0</v>
      </c>
      <c r="Y1255">
        <f>Tabela3[[#This Row],[TOTAL CERTIFICADOS EMITIDOS/2025]]</f>
        <v>0</v>
      </c>
      <c r="Z1255">
        <f>Tabela3[[#This Row],[1º trim/2025]]</f>
        <v>0</v>
      </c>
      <c r="AA1255">
        <f>Tabela3[[#This Row],[2º trim/2025]]</f>
        <v>0</v>
      </c>
      <c r="AB1255">
        <f>Tabela3[[#This Row],[3º trim/2025]]</f>
        <v>0</v>
      </c>
      <c r="AC1255">
        <f>Tabela3[[#This Row],[4º trim/2025]]</f>
        <v>0</v>
      </c>
    </row>
    <row r="1256" spans="1:29" ht="45" x14ac:dyDescent="0.25">
      <c r="A1256" s="293">
        <f>Tabela3[[#This Row],[MODALIDADE]]</f>
        <v>0</v>
      </c>
      <c r="B1256" s="293">
        <f>Tabela3[[#This Row],[ID DA PLANILHA]]</f>
        <v>1278</v>
      </c>
      <c r="C1256" s="293">
        <f>Tabela3[[#This Row],[ANO]]</f>
        <v>2025</v>
      </c>
      <c r="D1256" s="293" t="str">
        <f>Tabela3[[#This Row],[SEI]]</f>
        <v>0038643-48.2023.8.16.6000</v>
      </c>
      <c r="E1256" s="294" t="str">
        <f>Tabela3[[#This Row],[NOME DO Curso]]</f>
        <v>Jornada de atualização para os/as servidores/as com atuação em competências que atendem crianças e adolescentes em processos judiciais: modI - Entrega Voluntária para Adoção</v>
      </c>
      <c r="F1256" s="294">
        <f>Tabela3[[#This Row],[NENHUMA CLASSIFICAÇÃO COPILOT]]</f>
        <v>0</v>
      </c>
      <c r="G1256">
        <f>Tabela3[[#This Row],[Capacitação em Direitos Humanos, Gênero, Raça e Etnia; e em Depoimento Especial" - 0148945-13.2024.8.16.6000]]</f>
        <v>0</v>
      </c>
      <c r="H1256">
        <f>Tabela3[[#This Row],[Justiça Restaurativa - 0148919-15.2024.8.16.6000]]</f>
        <v>0</v>
      </c>
      <c r="I1256">
        <f>Tabela3[[#This Row],[Capacitação de Facilitadores 0148959-94.2024.8.16.6000]]</f>
        <v>0</v>
      </c>
      <c r="J1256">
        <f>Tabela3[[#This Row],[Acessibilidade e Inclusão - 0148938-21.2024.8.16.6000]]</f>
        <v>0</v>
      </c>
      <c r="K1256">
        <f>Tabela3[[#This Row],[Política de Prevenção e Enfrentamento do Assédio Moral, do Assédio Sexual e da Discriminação.0148908-83.2024.8.16.6000]]</f>
        <v>0</v>
      </c>
      <c r="L1256">
        <f>Tabela3[[#This Row],[SOCIOAMBIENTAL]]</f>
        <v>0</v>
      </c>
      <c r="M1256">
        <f>Tabela3[[#This Row],[SUSTENTABILIDADE
https://portal.tjpr.jus.br/portletforms/frm.do?idFormulario=7430
0017859-16.2024.8.16.6000]]</f>
        <v>0</v>
      </c>
      <c r="N1256">
        <f>Tabela3[[#This Row],[CURSO PARA MAGISTRADOS]]</f>
        <v>0</v>
      </c>
      <c r="O1256">
        <f>Tabela3[[#This Row],[LIVRO DE REGISTRO]]</f>
        <v>0</v>
      </c>
      <c r="P1256">
        <f>Tabela3[[#This Row],[DATA DO ULTIMO REGISTRO]]</f>
        <v>0</v>
      </c>
      <c r="Q1256">
        <f>Tabela3[[#This Row],[REG DE INSTRUTORES2]]</f>
        <v>0</v>
      </c>
      <c r="R1256">
        <f>Tabela3[[#This Row],[REGISTRO DE INSTRUTORES NO SEI]]</f>
        <v>0</v>
      </c>
      <c r="S1256">
        <f>Tabela3[[#This Row],[2021]]</f>
        <v>0</v>
      </c>
      <c r="T1256">
        <f>Tabela3[[#This Row],[2022]]</f>
        <v>0</v>
      </c>
      <c r="U1256" t="e">
        <f>Tabela3[[#This Row],[2023]]</f>
        <v>#VALUE!</v>
      </c>
      <c r="V1256">
        <f>Tabela3[[#This Row],[REGISTRO NO SEI/2024]]</f>
        <v>0</v>
      </c>
      <c r="W1256">
        <f>Tabela3[[#This Row],[2024]]</f>
        <v>0</v>
      </c>
      <c r="X1256">
        <f>Tabela3[[#This Row],[REGISTRO NO SEI/2025]]</f>
        <v>0</v>
      </c>
      <c r="Y1256">
        <f>Tabela3[[#This Row],[TOTAL CERTIFICADOS EMITIDOS/2025]]</f>
        <v>0</v>
      </c>
      <c r="Z1256">
        <f>Tabela3[[#This Row],[1º trim/2025]]</f>
        <v>0</v>
      </c>
      <c r="AA1256">
        <f>Tabela3[[#This Row],[2º trim/2025]]</f>
        <v>0</v>
      </c>
      <c r="AB1256">
        <f>Tabela3[[#This Row],[3º trim/2025]]</f>
        <v>0</v>
      </c>
      <c r="AC1256">
        <f>Tabela3[[#This Row],[4º trim/2025]]</f>
        <v>0</v>
      </c>
    </row>
    <row r="1257" spans="1:29" x14ac:dyDescent="0.25">
      <c r="A1257" s="293">
        <f>Tabela3[[#This Row],[MODALIDADE]]</f>
        <v>0</v>
      </c>
      <c r="B1257" s="293">
        <f>Tabela3[[#This Row],[ID DA PLANILHA]]</f>
        <v>1279</v>
      </c>
      <c r="C1257" s="293" t="str">
        <f>Tabela3[[#This Row],[ANO]]</f>
        <v>2023A</v>
      </c>
      <c r="D1257" s="293" t="str">
        <f>Tabela3[[#This Row],[SEI]]</f>
        <v>0038668-61.2023.8.16.6000</v>
      </c>
      <c r="E1257" s="294" t="str">
        <f>Tabela3[[#This Row],[NOME DO Curso]]</f>
        <v>Curso “Fraud"</v>
      </c>
      <c r="F1257" s="294">
        <f>Tabela3[[#This Row],[NENHUMA CLASSIFICAÇÃO COPILOT]]</f>
        <v>0</v>
      </c>
      <c r="G1257">
        <f>Tabela3[[#This Row],[Capacitação em Direitos Humanos, Gênero, Raça e Etnia; e em Depoimento Especial" - 0148945-13.2024.8.16.6000]]</f>
        <v>0</v>
      </c>
      <c r="H1257">
        <f>Tabela3[[#This Row],[Justiça Restaurativa - 0148919-15.2024.8.16.6000]]</f>
        <v>0</v>
      </c>
      <c r="I1257">
        <f>Tabela3[[#This Row],[Capacitação de Facilitadores 0148959-94.2024.8.16.6000]]</f>
        <v>0</v>
      </c>
      <c r="J1257">
        <f>Tabela3[[#This Row],[Acessibilidade e Inclusão - 0148938-21.2024.8.16.6000]]</f>
        <v>0</v>
      </c>
      <c r="K1257">
        <f>Tabela3[[#This Row],[Política de Prevenção e Enfrentamento do Assédio Moral, do Assédio Sexual e da Discriminação.0148908-83.2024.8.16.6000]]</f>
        <v>0</v>
      </c>
      <c r="L1257">
        <f>Tabela3[[#This Row],[SOCIOAMBIENTAL]]</f>
        <v>0</v>
      </c>
      <c r="M1257">
        <f>Tabela3[[#This Row],[SUSTENTABILIDADE
https://portal.tjpr.jus.br/portletforms/frm.do?idFormulario=7430
0017859-16.2024.8.16.6000]]</f>
        <v>0</v>
      </c>
      <c r="N1257">
        <f>Tabela3[[#This Row],[CURSO PARA MAGISTRADOS]]</f>
        <v>0</v>
      </c>
      <c r="O1257" t="str">
        <f>Tabela3[[#This Row],[LIVRO DE REGISTRO]]</f>
        <v>2 - IN COMPANY</v>
      </c>
      <c r="P1257">
        <f>Tabela3[[#This Row],[DATA DO ULTIMO REGISTRO]]</f>
        <v>0</v>
      </c>
      <c r="Q1257">
        <f>Tabela3[[#This Row],[REG DE INSTRUTORES2]]</f>
        <v>0</v>
      </c>
      <c r="R1257">
        <f>Tabela3[[#This Row],[REGISTRO DE INSTRUTORES NO SEI]]</f>
        <v>0</v>
      </c>
      <c r="S1257">
        <f>Tabela3[[#This Row],[2021]]</f>
        <v>0</v>
      </c>
      <c r="T1257">
        <f>Tabela3[[#This Row],[2022]]</f>
        <v>0</v>
      </c>
      <c r="U1257" t="e">
        <f>Tabela3[[#This Row],[2023]]</f>
        <v>#VALUE!</v>
      </c>
      <c r="V1257">
        <f>Tabela3[[#This Row],[REGISTRO NO SEI/2024]]</f>
        <v>0</v>
      </c>
      <c r="W1257">
        <f>Tabela3[[#This Row],[2024]]</f>
        <v>0</v>
      </c>
      <c r="X1257">
        <f>Tabela3[[#This Row],[REGISTRO NO SEI/2025]]</f>
        <v>0</v>
      </c>
      <c r="Y1257">
        <f>Tabela3[[#This Row],[TOTAL CERTIFICADOS EMITIDOS/2025]]</f>
        <v>0</v>
      </c>
      <c r="Z1257">
        <f>Tabela3[[#This Row],[1º trim/2025]]</f>
        <v>0</v>
      </c>
      <c r="AA1257">
        <f>Tabela3[[#This Row],[2º trim/2025]]</f>
        <v>0</v>
      </c>
      <c r="AB1257">
        <f>Tabela3[[#This Row],[3º trim/2025]]</f>
        <v>0</v>
      </c>
      <c r="AC1257">
        <f>Tabela3[[#This Row],[4º trim/2025]]</f>
        <v>0</v>
      </c>
    </row>
    <row r="1258" spans="1:29" x14ac:dyDescent="0.25">
      <c r="A1258" s="293">
        <f>Tabela3[[#This Row],[MODALIDADE]]</f>
        <v>0</v>
      </c>
      <c r="B1258" s="293">
        <f>Tabela3[[#This Row],[ID DA PLANILHA]]</f>
        <v>1280</v>
      </c>
      <c r="C1258" s="293">
        <f>Tabela3[[#This Row],[ANO]]</f>
        <v>0</v>
      </c>
      <c r="D1258" s="293" t="str">
        <f>Tabela3[[#This Row],[SEI]]</f>
        <v>0040912-26.2024.8.16.6000</v>
      </c>
      <c r="E1258" s="294" t="str">
        <f>Tabela3[[#This Row],[NOME DO Curso]]</f>
        <v>Direitos e Deveres dos Auxiliares de Justiça</v>
      </c>
      <c r="F1258" s="294">
        <f>Tabela3[[#This Row],[NENHUMA CLASSIFICAÇÃO COPILOT]]</f>
        <v>0</v>
      </c>
      <c r="G1258">
        <f>Tabela3[[#This Row],[Capacitação em Direitos Humanos, Gênero, Raça e Etnia; e em Depoimento Especial" - 0148945-13.2024.8.16.6000]]</f>
        <v>0</v>
      </c>
      <c r="H1258">
        <f>Tabela3[[#This Row],[Justiça Restaurativa - 0148919-15.2024.8.16.6000]]</f>
        <v>0</v>
      </c>
      <c r="I1258">
        <f>Tabela3[[#This Row],[Capacitação de Facilitadores 0148959-94.2024.8.16.6000]]</f>
        <v>0</v>
      </c>
      <c r="J1258">
        <f>Tabela3[[#This Row],[Acessibilidade e Inclusão - 0148938-21.2024.8.16.6000]]</f>
        <v>0</v>
      </c>
      <c r="K1258">
        <f>Tabela3[[#This Row],[Política de Prevenção e Enfrentamento do Assédio Moral, do Assédio Sexual e da Discriminação.0148908-83.2024.8.16.6000]]</f>
        <v>0</v>
      </c>
      <c r="L1258">
        <f>Tabela3[[#This Row],[SOCIOAMBIENTAL]]</f>
        <v>0</v>
      </c>
      <c r="M1258">
        <f>Tabela3[[#This Row],[SUSTENTABILIDADE
https://portal.tjpr.jus.br/portletforms/frm.do?idFormulario=7430
0017859-16.2024.8.16.6000]]</f>
        <v>0</v>
      </c>
      <c r="N1258">
        <f>Tabela3[[#This Row],[CURSO PARA MAGISTRADOS]]</f>
        <v>0</v>
      </c>
      <c r="O1258">
        <f>Tabela3[[#This Row],[LIVRO DE REGISTRO]]</f>
        <v>0</v>
      </c>
      <c r="P1258">
        <f>Tabela3[[#This Row],[DATA DO ULTIMO REGISTRO]]</f>
        <v>0</v>
      </c>
      <c r="Q1258">
        <f>Tabela3[[#This Row],[REG DE INSTRUTORES2]]</f>
        <v>0</v>
      </c>
      <c r="R1258">
        <f>Tabela3[[#This Row],[REGISTRO DE INSTRUTORES NO SEI]]</f>
        <v>0</v>
      </c>
      <c r="S1258">
        <f>Tabela3[[#This Row],[2021]]</f>
        <v>0</v>
      </c>
      <c r="T1258">
        <f>Tabela3[[#This Row],[2022]]</f>
        <v>0</v>
      </c>
      <c r="U1258">
        <f>Tabela3[[#This Row],[2023]]</f>
        <v>0</v>
      </c>
      <c r="V1258">
        <f>Tabela3[[#This Row],[REGISTRO NO SEI/2024]]</f>
        <v>0</v>
      </c>
      <c r="W1258">
        <f>Tabela3[[#This Row],[2024]]</f>
        <v>0</v>
      </c>
      <c r="X1258">
        <f>Tabela3[[#This Row],[REGISTRO NO SEI/2025]]</f>
        <v>0</v>
      </c>
      <c r="Y1258">
        <f>Tabela3[[#This Row],[TOTAL CERTIFICADOS EMITIDOS/2025]]</f>
        <v>0</v>
      </c>
      <c r="Z1258">
        <f>Tabela3[[#This Row],[1º trim/2025]]</f>
        <v>0</v>
      </c>
      <c r="AA1258">
        <f>Tabela3[[#This Row],[2º trim/2025]]</f>
        <v>0</v>
      </c>
      <c r="AB1258">
        <f>Tabela3[[#This Row],[3º trim/2025]]</f>
        <v>0</v>
      </c>
      <c r="AC1258">
        <f>Tabela3[[#This Row],[4º trim/2025]]</f>
        <v>0</v>
      </c>
    </row>
    <row r="1259" spans="1:29" ht="45" x14ac:dyDescent="0.25">
      <c r="A1259" s="293" t="str">
        <f>Tabela3[[#This Row],[MODALIDADE]]</f>
        <v>IN COMPANY</v>
      </c>
      <c r="B1259" s="293">
        <f>Tabela3[[#This Row],[ID DA PLANILHA]]</f>
        <v>1281</v>
      </c>
      <c r="C1259" s="293">
        <f>Tabela3[[#This Row],[ANO]]</f>
        <v>0</v>
      </c>
      <c r="D1259" s="293" t="str">
        <f>Tabela3[[#This Row],[SEI]]</f>
        <v>0047428-96.2023.8.16.6000</v>
      </c>
      <c r="E1259" s="294" t="str">
        <f>Tabela3[[#This Row],[NOME DO Curso]]</f>
        <v>Capacitações em segurança e saúde do trabalho: NR 11 (movimentação de cargas); NR 12 (Segurança em Máquinas e Equipamentos); NR 23 (proteção contra incêndios); NR 35 (trabaho em altura) e Curso Primeiros Socorros.</v>
      </c>
      <c r="F1259" s="294">
        <f>Tabela3[[#This Row],[NENHUMA CLASSIFICAÇÃO COPILOT]]</f>
        <v>0</v>
      </c>
      <c r="G1259">
        <f>Tabela3[[#This Row],[Capacitação em Direitos Humanos, Gênero, Raça e Etnia; e em Depoimento Especial" - 0148945-13.2024.8.16.6000]]</f>
        <v>0</v>
      </c>
      <c r="H1259">
        <f>Tabela3[[#This Row],[Justiça Restaurativa - 0148919-15.2024.8.16.6000]]</f>
        <v>0</v>
      </c>
      <c r="I1259">
        <f>Tabela3[[#This Row],[Capacitação de Facilitadores 0148959-94.2024.8.16.6000]]</f>
        <v>0</v>
      </c>
      <c r="J1259">
        <f>Tabela3[[#This Row],[Acessibilidade e Inclusão - 0148938-21.2024.8.16.6000]]</f>
        <v>0</v>
      </c>
      <c r="K1259">
        <f>Tabela3[[#This Row],[Política de Prevenção e Enfrentamento do Assédio Moral, do Assédio Sexual e da Discriminação.0148908-83.2024.8.16.6000]]</f>
        <v>0</v>
      </c>
      <c r="L1259">
        <f>Tabela3[[#This Row],[SOCIOAMBIENTAL]]</f>
        <v>0</v>
      </c>
      <c r="M1259">
        <f>Tabela3[[#This Row],[SUSTENTABILIDADE
https://portal.tjpr.jus.br/portletforms/frm.do?idFormulario=7430
0017859-16.2024.8.16.6000]]</f>
        <v>0</v>
      </c>
      <c r="N1259">
        <f>Tabela3[[#This Row],[CURSO PARA MAGISTRADOS]]</f>
        <v>0</v>
      </c>
      <c r="O1259" t="str">
        <f>Tabela3[[#This Row],[LIVRO DE REGISTRO]]</f>
        <v>2 - IN COMPANY</v>
      </c>
      <c r="P1259">
        <f>Tabela3[[#This Row],[DATA DO ULTIMO REGISTRO]]</f>
        <v>0</v>
      </c>
      <c r="Q1259">
        <f>Tabela3[[#This Row],[REG DE INSTRUTORES2]]</f>
        <v>0</v>
      </c>
      <c r="R1259">
        <f>Tabela3[[#This Row],[REGISTRO DE INSTRUTORES NO SEI]]</f>
        <v>0</v>
      </c>
      <c r="S1259">
        <f>Tabela3[[#This Row],[2021]]</f>
        <v>0</v>
      </c>
      <c r="T1259">
        <f>Tabela3[[#This Row],[2022]]</f>
        <v>0</v>
      </c>
      <c r="U1259">
        <f>Tabela3[[#This Row],[2023]]</f>
        <v>0</v>
      </c>
      <c r="V1259">
        <f>Tabela3[[#This Row],[REGISTRO NO SEI/2024]]</f>
        <v>0</v>
      </c>
      <c r="W1259">
        <f>Tabela3[[#This Row],[2024]]</f>
        <v>0</v>
      </c>
      <c r="X1259">
        <f>Tabela3[[#This Row],[REGISTRO NO SEI/2025]]</f>
        <v>0</v>
      </c>
      <c r="Y1259">
        <f>Tabela3[[#This Row],[TOTAL CERTIFICADOS EMITIDOS/2025]]</f>
        <v>0</v>
      </c>
      <c r="Z1259">
        <f>Tabela3[[#This Row],[1º trim/2025]]</f>
        <v>0</v>
      </c>
      <c r="AA1259">
        <f>Tabela3[[#This Row],[2º trim/2025]]</f>
        <v>0</v>
      </c>
      <c r="AB1259">
        <f>Tabela3[[#This Row],[3º trim/2025]]</f>
        <v>0</v>
      </c>
      <c r="AC1259">
        <f>Tabela3[[#This Row],[4º trim/2025]]</f>
        <v>0</v>
      </c>
    </row>
    <row r="1260" spans="1:29" ht="30" x14ac:dyDescent="0.25">
      <c r="A1260" s="293">
        <f>Tabela3[[#This Row],[MODALIDADE]]</f>
        <v>0</v>
      </c>
      <c r="B1260" s="293">
        <f>Tabela3[[#This Row],[ID DA PLANILHA]]</f>
        <v>1283</v>
      </c>
      <c r="C1260" s="293" t="str">
        <f>Tabela3[[#This Row],[ANO]]</f>
        <v>2024A</v>
      </c>
      <c r="D1260" s="293" t="str">
        <f>Tabela3[[#This Row],[SEI]]</f>
        <v>0049939-33.2024.8.16.6000</v>
      </c>
      <c r="E1260" s="294" t="str">
        <f>Tabela3[[#This Row],[NOME DO Curso]]</f>
        <v>verificação da viabilidade de disponibilização do curso Introdução ao novo regime jurídico da Curatela</v>
      </c>
      <c r="F1260" s="294">
        <f>Tabela3[[#This Row],[NENHUMA CLASSIFICAÇÃO COPILOT]]</f>
        <v>0</v>
      </c>
      <c r="G1260">
        <f>Tabela3[[#This Row],[Capacitação em Direitos Humanos, Gênero, Raça e Etnia; e em Depoimento Especial" - 0148945-13.2024.8.16.6000]]</f>
        <v>0</v>
      </c>
      <c r="H1260">
        <f>Tabela3[[#This Row],[Justiça Restaurativa - 0148919-15.2024.8.16.6000]]</f>
        <v>0</v>
      </c>
      <c r="I1260">
        <f>Tabela3[[#This Row],[Capacitação de Facilitadores 0148959-94.2024.8.16.6000]]</f>
        <v>0</v>
      </c>
      <c r="J1260">
        <f>Tabela3[[#This Row],[Acessibilidade e Inclusão - 0148938-21.2024.8.16.6000]]</f>
        <v>0</v>
      </c>
      <c r="K1260">
        <f>Tabela3[[#This Row],[Política de Prevenção e Enfrentamento do Assédio Moral, do Assédio Sexual e da Discriminação.0148908-83.2024.8.16.6000]]</f>
        <v>0</v>
      </c>
      <c r="L1260">
        <f>Tabela3[[#This Row],[SOCIOAMBIENTAL]]</f>
        <v>0</v>
      </c>
      <c r="M1260">
        <f>Tabela3[[#This Row],[SUSTENTABILIDADE
https://portal.tjpr.jus.br/portletforms/frm.do?idFormulario=7430
0017859-16.2024.8.16.6000]]</f>
        <v>0</v>
      </c>
      <c r="N1260">
        <f>Tabela3[[#This Row],[CURSO PARA MAGISTRADOS]]</f>
        <v>0</v>
      </c>
      <c r="O1260">
        <f>Tabela3[[#This Row],[LIVRO DE REGISTRO]]</f>
        <v>0</v>
      </c>
      <c r="P1260">
        <f>Tabela3[[#This Row],[DATA DO ULTIMO REGISTRO]]</f>
        <v>0</v>
      </c>
      <c r="Q1260">
        <f>Tabela3[[#This Row],[REG DE INSTRUTORES2]]</f>
        <v>0</v>
      </c>
      <c r="R1260">
        <f>Tabela3[[#This Row],[REGISTRO DE INSTRUTORES NO SEI]]</f>
        <v>0</v>
      </c>
      <c r="S1260">
        <f>Tabela3[[#This Row],[2021]]</f>
        <v>0</v>
      </c>
      <c r="T1260">
        <f>Tabela3[[#This Row],[2022]]</f>
        <v>0</v>
      </c>
      <c r="U1260">
        <f>Tabela3[[#This Row],[2023]]</f>
        <v>0</v>
      </c>
      <c r="V1260">
        <f>Tabela3[[#This Row],[REGISTRO NO SEI/2024]]</f>
        <v>0</v>
      </c>
      <c r="W1260">
        <f>Tabela3[[#This Row],[2024]]</f>
        <v>0</v>
      </c>
      <c r="X1260">
        <f>Tabela3[[#This Row],[REGISTRO NO SEI/2025]]</f>
        <v>0</v>
      </c>
      <c r="Y1260">
        <f>Tabela3[[#This Row],[TOTAL CERTIFICADOS EMITIDOS/2025]]</f>
        <v>0</v>
      </c>
      <c r="Z1260">
        <f>Tabela3[[#This Row],[1º trim/2025]]</f>
        <v>0</v>
      </c>
      <c r="AA1260">
        <f>Tabela3[[#This Row],[2º trim/2025]]</f>
        <v>0</v>
      </c>
      <c r="AB1260">
        <f>Tabela3[[#This Row],[3º trim/2025]]</f>
        <v>0</v>
      </c>
      <c r="AC1260">
        <f>Tabela3[[#This Row],[4º trim/2025]]</f>
        <v>0</v>
      </c>
    </row>
    <row r="1261" spans="1:29" ht="30" x14ac:dyDescent="0.25">
      <c r="A1261" s="293">
        <f>Tabela3[[#This Row],[MODALIDADE]]</f>
        <v>0</v>
      </c>
      <c r="B1261" s="293">
        <f>Tabela3[[#This Row],[ID DA PLANILHA]]</f>
        <v>1284</v>
      </c>
      <c r="C1261" s="293">
        <f>Tabela3[[#This Row],[ANO]]</f>
        <v>2024</v>
      </c>
      <c r="D1261" s="293" t="str">
        <f>Tabela3[[#This Row],[SEI]]</f>
        <v>0056117-95.2024.8.16.6000</v>
      </c>
      <c r="E1261" s="294" t="str">
        <f>Tabela3[[#This Row],[NOME DO Curso]]</f>
        <v>3º Workshop sobre Demandas e Projetos de TI - incorporação da referida capacitação à sua plataforma de cursos online</v>
      </c>
      <c r="F1261" s="294">
        <f>Tabela3[[#This Row],[NENHUMA CLASSIFICAÇÃO COPILOT]]</f>
        <v>0</v>
      </c>
      <c r="G1261">
        <f>Tabela3[[#This Row],[Capacitação em Direitos Humanos, Gênero, Raça e Etnia; e em Depoimento Especial" - 0148945-13.2024.8.16.6000]]</f>
        <v>0</v>
      </c>
      <c r="H1261">
        <f>Tabela3[[#This Row],[Justiça Restaurativa - 0148919-15.2024.8.16.6000]]</f>
        <v>0</v>
      </c>
      <c r="I1261">
        <f>Tabela3[[#This Row],[Capacitação de Facilitadores 0148959-94.2024.8.16.6000]]</f>
        <v>0</v>
      </c>
      <c r="J1261">
        <f>Tabela3[[#This Row],[Acessibilidade e Inclusão - 0148938-21.2024.8.16.6000]]</f>
        <v>0</v>
      </c>
      <c r="K1261">
        <f>Tabela3[[#This Row],[Política de Prevenção e Enfrentamento do Assédio Moral, do Assédio Sexual e da Discriminação.0148908-83.2024.8.16.6000]]</f>
        <v>0</v>
      </c>
      <c r="L1261">
        <f>Tabela3[[#This Row],[SOCIOAMBIENTAL]]</f>
        <v>0</v>
      </c>
      <c r="M1261">
        <f>Tabela3[[#This Row],[SUSTENTABILIDADE
https://portal.tjpr.jus.br/portletforms/frm.do?idFormulario=7430
0017859-16.2024.8.16.6000]]</f>
        <v>0</v>
      </c>
      <c r="N1261">
        <f>Tabela3[[#This Row],[CURSO PARA MAGISTRADOS]]</f>
        <v>0</v>
      </c>
      <c r="O1261">
        <f>Tabela3[[#This Row],[LIVRO DE REGISTRO]]</f>
        <v>0</v>
      </c>
      <c r="P1261">
        <f>Tabela3[[#This Row],[DATA DO ULTIMO REGISTRO]]</f>
        <v>0</v>
      </c>
      <c r="Q1261">
        <f>Tabela3[[#This Row],[REG DE INSTRUTORES2]]</f>
        <v>0</v>
      </c>
      <c r="R1261">
        <f>Tabela3[[#This Row],[REGISTRO DE INSTRUTORES NO SEI]]</f>
        <v>0</v>
      </c>
      <c r="S1261">
        <f>Tabela3[[#This Row],[2021]]</f>
        <v>0</v>
      </c>
      <c r="T1261">
        <f>Tabela3[[#This Row],[2022]]</f>
        <v>0</v>
      </c>
      <c r="U1261">
        <f>Tabela3[[#This Row],[2023]]</f>
        <v>0</v>
      </c>
      <c r="V1261">
        <f>Tabela3[[#This Row],[REGISTRO NO SEI/2024]]</f>
        <v>0</v>
      </c>
      <c r="W1261">
        <f>Tabela3[[#This Row],[2024]]</f>
        <v>0</v>
      </c>
      <c r="X1261">
        <f>Tabela3[[#This Row],[REGISTRO NO SEI/2025]]</f>
        <v>0</v>
      </c>
      <c r="Y1261">
        <f>Tabela3[[#This Row],[TOTAL CERTIFICADOS EMITIDOS/2025]]</f>
        <v>0</v>
      </c>
      <c r="Z1261">
        <f>Tabela3[[#This Row],[1º trim/2025]]</f>
        <v>0</v>
      </c>
      <c r="AA1261">
        <f>Tabela3[[#This Row],[2º trim/2025]]</f>
        <v>0</v>
      </c>
      <c r="AB1261">
        <f>Tabela3[[#This Row],[3º trim/2025]]</f>
        <v>0</v>
      </c>
      <c r="AC1261">
        <f>Tabela3[[#This Row],[4º trim/2025]]</f>
        <v>0</v>
      </c>
    </row>
    <row r="1262" spans="1:29" x14ac:dyDescent="0.25">
      <c r="A1262" s="293">
        <f>Tabela3[[#This Row],[MODALIDADE]]</f>
        <v>0</v>
      </c>
      <c r="B1262" s="293">
        <f>Tabela3[[#This Row],[ID DA PLANILHA]]</f>
        <v>1285</v>
      </c>
      <c r="C1262" s="293" t="str">
        <f>Tabela3[[#This Row],[ANO]]</f>
        <v>2023A</v>
      </c>
      <c r="D1262" s="293" t="str">
        <f>Tabela3[[#This Row],[SEI]]</f>
        <v>0060188-77.2023.8.16.6000</v>
      </c>
      <c r="E1262" s="294" t="str">
        <f>Tabela3[[#This Row],[NOME DO Curso]]</f>
        <v>Diálogos sobre a Jurisprudência</v>
      </c>
      <c r="F1262" s="294">
        <f>Tabela3[[#This Row],[NENHUMA CLASSIFICAÇÃO COPILOT]]</f>
        <v>0</v>
      </c>
      <c r="G1262">
        <f>Tabela3[[#This Row],[Capacitação em Direitos Humanos, Gênero, Raça e Etnia; e em Depoimento Especial" - 0148945-13.2024.8.16.6000]]</f>
        <v>0</v>
      </c>
      <c r="H1262">
        <f>Tabela3[[#This Row],[Justiça Restaurativa - 0148919-15.2024.8.16.6000]]</f>
        <v>0</v>
      </c>
      <c r="I1262">
        <f>Tabela3[[#This Row],[Capacitação de Facilitadores 0148959-94.2024.8.16.6000]]</f>
        <v>0</v>
      </c>
      <c r="J1262">
        <f>Tabela3[[#This Row],[Acessibilidade e Inclusão - 0148938-21.2024.8.16.6000]]</f>
        <v>0</v>
      </c>
      <c r="K1262">
        <f>Tabela3[[#This Row],[Política de Prevenção e Enfrentamento do Assédio Moral, do Assédio Sexual e da Discriminação.0148908-83.2024.8.16.6000]]</f>
        <v>0</v>
      </c>
      <c r="L1262">
        <f>Tabela3[[#This Row],[SOCIOAMBIENTAL]]</f>
        <v>0</v>
      </c>
      <c r="M1262">
        <f>Tabela3[[#This Row],[SUSTENTABILIDADE
https://portal.tjpr.jus.br/portletforms/frm.do?idFormulario=7430
0017859-16.2024.8.16.6000]]</f>
        <v>0</v>
      </c>
      <c r="N1262">
        <f>Tabela3[[#This Row],[CURSO PARA MAGISTRADOS]]</f>
        <v>0</v>
      </c>
      <c r="O1262">
        <f>Tabela3[[#This Row],[LIVRO DE REGISTRO]]</f>
        <v>0</v>
      </c>
      <c r="P1262">
        <f>Tabela3[[#This Row],[DATA DO ULTIMO REGISTRO]]</f>
        <v>0</v>
      </c>
      <c r="Q1262">
        <f>Tabela3[[#This Row],[REG DE INSTRUTORES2]]</f>
        <v>0</v>
      </c>
      <c r="R1262">
        <f>Tabela3[[#This Row],[REGISTRO DE INSTRUTORES NO SEI]]</f>
        <v>0</v>
      </c>
      <c r="S1262">
        <f>Tabela3[[#This Row],[2021]]</f>
        <v>0</v>
      </c>
      <c r="T1262">
        <f>Tabela3[[#This Row],[2022]]</f>
        <v>0</v>
      </c>
      <c r="U1262" t="e">
        <f>Tabela3[[#This Row],[2023]]</f>
        <v>#VALUE!</v>
      </c>
      <c r="V1262">
        <f>Tabela3[[#This Row],[REGISTRO NO SEI/2024]]</f>
        <v>0</v>
      </c>
      <c r="W1262">
        <f>Tabela3[[#This Row],[2024]]</f>
        <v>0</v>
      </c>
      <c r="X1262">
        <f>Tabela3[[#This Row],[REGISTRO NO SEI/2025]]</f>
        <v>0</v>
      </c>
      <c r="Y1262">
        <f>Tabela3[[#This Row],[TOTAL CERTIFICADOS EMITIDOS/2025]]</f>
        <v>0</v>
      </c>
      <c r="Z1262">
        <f>Tabela3[[#This Row],[1º trim/2025]]</f>
        <v>0</v>
      </c>
      <c r="AA1262">
        <f>Tabela3[[#This Row],[2º trim/2025]]</f>
        <v>0</v>
      </c>
      <c r="AB1262">
        <f>Tabela3[[#This Row],[3º trim/2025]]</f>
        <v>0</v>
      </c>
      <c r="AC1262">
        <f>Tabela3[[#This Row],[4º trim/2025]]</f>
        <v>0</v>
      </c>
    </row>
    <row r="1263" spans="1:29" x14ac:dyDescent="0.25">
      <c r="A1263" s="293">
        <f>Tabela3[[#This Row],[MODALIDADE]]</f>
        <v>0</v>
      </c>
      <c r="B1263" s="293">
        <f>Tabela3[[#This Row],[ID DA PLANILHA]]</f>
        <v>1286</v>
      </c>
      <c r="C1263" s="293">
        <f>Tabela3[[#This Row],[ANO]]</f>
        <v>0</v>
      </c>
      <c r="D1263" s="293" t="str">
        <f>Tabela3[[#This Row],[SEI]]</f>
        <v>0061497-02.2024.8.16.6000</v>
      </c>
      <c r="E1263" s="294" t="str">
        <f>Tabela3[[#This Row],[NOME DO Curso]]</f>
        <v>E-Fórum</v>
      </c>
      <c r="F1263" s="294">
        <f>Tabela3[[#This Row],[NENHUMA CLASSIFICAÇÃO COPILOT]]</f>
        <v>0</v>
      </c>
      <c r="G1263">
        <f>Tabela3[[#This Row],[Capacitação em Direitos Humanos, Gênero, Raça e Etnia; e em Depoimento Especial" - 0148945-13.2024.8.16.6000]]</f>
        <v>0</v>
      </c>
      <c r="H1263">
        <f>Tabela3[[#This Row],[Justiça Restaurativa - 0148919-15.2024.8.16.6000]]</f>
        <v>0</v>
      </c>
      <c r="I1263">
        <f>Tabela3[[#This Row],[Capacitação de Facilitadores 0148959-94.2024.8.16.6000]]</f>
        <v>0</v>
      </c>
      <c r="J1263">
        <f>Tabela3[[#This Row],[Acessibilidade e Inclusão - 0148938-21.2024.8.16.6000]]</f>
        <v>0</v>
      </c>
      <c r="K1263">
        <f>Tabela3[[#This Row],[Política de Prevenção e Enfrentamento do Assédio Moral, do Assédio Sexual e da Discriminação.0148908-83.2024.8.16.6000]]</f>
        <v>0</v>
      </c>
      <c r="L1263">
        <f>Tabela3[[#This Row],[SOCIOAMBIENTAL]]</f>
        <v>0</v>
      </c>
      <c r="M1263">
        <f>Tabela3[[#This Row],[SUSTENTABILIDADE
https://portal.tjpr.jus.br/portletforms/frm.do?idFormulario=7430
0017859-16.2024.8.16.6000]]</f>
        <v>0</v>
      </c>
      <c r="N1263">
        <f>Tabela3[[#This Row],[CURSO PARA MAGISTRADOS]]</f>
        <v>0</v>
      </c>
      <c r="O1263">
        <f>Tabela3[[#This Row],[LIVRO DE REGISTRO]]</f>
        <v>0</v>
      </c>
      <c r="P1263">
        <f>Tabela3[[#This Row],[DATA DO ULTIMO REGISTRO]]</f>
        <v>0</v>
      </c>
      <c r="Q1263">
        <f>Tabela3[[#This Row],[REG DE INSTRUTORES2]]</f>
        <v>0</v>
      </c>
      <c r="R1263">
        <f>Tabela3[[#This Row],[REGISTRO DE INSTRUTORES NO SEI]]</f>
        <v>0</v>
      </c>
      <c r="S1263">
        <f>Tabela3[[#This Row],[2021]]</f>
        <v>0</v>
      </c>
      <c r="T1263">
        <f>Tabela3[[#This Row],[2022]]</f>
        <v>0</v>
      </c>
      <c r="U1263">
        <f>Tabela3[[#This Row],[2023]]</f>
        <v>0</v>
      </c>
      <c r="V1263">
        <f>Tabela3[[#This Row],[REGISTRO NO SEI/2024]]</f>
        <v>0</v>
      </c>
      <c r="W1263">
        <f>Tabela3[[#This Row],[2024]]</f>
        <v>0</v>
      </c>
      <c r="X1263">
        <f>Tabela3[[#This Row],[REGISTRO NO SEI/2025]]</f>
        <v>0</v>
      </c>
      <c r="Y1263">
        <f>Tabela3[[#This Row],[TOTAL CERTIFICADOS EMITIDOS/2025]]</f>
        <v>0</v>
      </c>
      <c r="Z1263">
        <f>Tabela3[[#This Row],[1º trim/2025]]</f>
        <v>0</v>
      </c>
      <c r="AA1263">
        <f>Tabela3[[#This Row],[2º trim/2025]]</f>
        <v>0</v>
      </c>
      <c r="AB1263">
        <f>Tabela3[[#This Row],[3º trim/2025]]</f>
        <v>0</v>
      </c>
      <c r="AC1263">
        <f>Tabela3[[#This Row],[4º trim/2025]]</f>
        <v>0</v>
      </c>
    </row>
    <row r="1264" spans="1:29" x14ac:dyDescent="0.25">
      <c r="A1264" s="293">
        <f>Tabela3[[#This Row],[MODALIDADE]]</f>
        <v>0</v>
      </c>
      <c r="B1264" s="293">
        <f>Tabela3[[#This Row],[ID DA PLANILHA]]</f>
        <v>1288</v>
      </c>
      <c r="C1264" s="293" t="str">
        <f>Tabela3[[#This Row],[ANO]]</f>
        <v>2024A</v>
      </c>
      <c r="D1264" s="293" t="str">
        <f>Tabela3[[#This Row],[SEI]]</f>
        <v>0062839-48.2024.8.16.6000</v>
      </c>
      <c r="E1264" s="294" t="str">
        <f>Tabela3[[#This Row],[NOME DO Curso]]</f>
        <v>asos envolvendo terapias indicadas para Transtorno do Espectro Autista (TEA)</v>
      </c>
      <c r="F1264" s="294">
        <f>Tabela3[[#This Row],[NENHUMA CLASSIFICAÇÃO COPILOT]]</f>
        <v>0</v>
      </c>
      <c r="G1264">
        <f>Tabela3[[#This Row],[Capacitação em Direitos Humanos, Gênero, Raça e Etnia; e em Depoimento Especial" - 0148945-13.2024.8.16.6000]]</f>
        <v>0</v>
      </c>
      <c r="H1264">
        <f>Tabela3[[#This Row],[Justiça Restaurativa - 0148919-15.2024.8.16.6000]]</f>
        <v>0</v>
      </c>
      <c r="I1264">
        <f>Tabela3[[#This Row],[Capacitação de Facilitadores 0148959-94.2024.8.16.6000]]</f>
        <v>0</v>
      </c>
      <c r="J1264">
        <f>Tabela3[[#This Row],[Acessibilidade e Inclusão - 0148938-21.2024.8.16.6000]]</f>
        <v>0</v>
      </c>
      <c r="K1264">
        <f>Tabela3[[#This Row],[Política de Prevenção e Enfrentamento do Assédio Moral, do Assédio Sexual e da Discriminação.0148908-83.2024.8.16.6000]]</f>
        <v>0</v>
      </c>
      <c r="L1264">
        <f>Tabela3[[#This Row],[SOCIOAMBIENTAL]]</f>
        <v>0</v>
      </c>
      <c r="M1264">
        <f>Tabela3[[#This Row],[SUSTENTABILIDADE
https://portal.tjpr.jus.br/portletforms/frm.do?idFormulario=7430
0017859-16.2024.8.16.6000]]</f>
        <v>0</v>
      </c>
      <c r="N1264">
        <f>Tabela3[[#This Row],[CURSO PARA MAGISTRADOS]]</f>
        <v>0</v>
      </c>
      <c r="O1264">
        <f>Tabela3[[#This Row],[LIVRO DE REGISTRO]]</f>
        <v>0</v>
      </c>
      <c r="P1264">
        <f>Tabela3[[#This Row],[DATA DO ULTIMO REGISTRO]]</f>
        <v>0</v>
      </c>
      <c r="Q1264">
        <f>Tabela3[[#This Row],[REG DE INSTRUTORES2]]</f>
        <v>0</v>
      </c>
      <c r="R1264">
        <f>Tabela3[[#This Row],[REGISTRO DE INSTRUTORES NO SEI]]</f>
        <v>0</v>
      </c>
      <c r="S1264">
        <f>Tabela3[[#This Row],[2021]]</f>
        <v>0</v>
      </c>
      <c r="T1264">
        <f>Tabela3[[#This Row],[2022]]</f>
        <v>0</v>
      </c>
      <c r="U1264">
        <f>Tabela3[[#This Row],[2023]]</f>
        <v>0</v>
      </c>
      <c r="V1264">
        <f>Tabela3[[#This Row],[REGISTRO NO SEI/2024]]</f>
        <v>0</v>
      </c>
      <c r="W1264">
        <f>Tabela3[[#This Row],[2024]]</f>
        <v>0</v>
      </c>
      <c r="X1264">
        <f>Tabela3[[#This Row],[REGISTRO NO SEI/2025]]</f>
        <v>0</v>
      </c>
      <c r="Y1264">
        <f>Tabela3[[#This Row],[TOTAL CERTIFICADOS EMITIDOS/2025]]</f>
        <v>0</v>
      </c>
      <c r="Z1264">
        <f>Tabela3[[#This Row],[1º trim/2025]]</f>
        <v>0</v>
      </c>
      <c r="AA1264">
        <f>Tabela3[[#This Row],[2º trim/2025]]</f>
        <v>0</v>
      </c>
      <c r="AB1264">
        <f>Tabela3[[#This Row],[3º trim/2025]]</f>
        <v>0</v>
      </c>
      <c r="AC1264">
        <f>Tabela3[[#This Row],[4º trim/2025]]</f>
        <v>0</v>
      </c>
    </row>
    <row r="1265" spans="1:29" ht="45" x14ac:dyDescent="0.25">
      <c r="A1265" s="293">
        <f>Tabela3[[#This Row],[MODALIDADE]]</f>
        <v>0</v>
      </c>
      <c r="B1265" s="293">
        <f>Tabela3[[#This Row],[ID DA PLANILHA]]</f>
        <v>1290</v>
      </c>
      <c r="C1265" s="293" t="str">
        <f>Tabela3[[#This Row],[ANO]]</f>
        <v>2023A</v>
      </c>
      <c r="D1265" s="293" t="str">
        <f>Tabela3[[#This Row],[SEI]]</f>
        <v>0068644-16.2023.8.16.6000</v>
      </c>
      <c r="E1265" s="294" t="str">
        <f>Tabela3[[#This Row],[NOME DO Curso]]</f>
        <v>Secretaria da Vara de Execuções Penais, Medidas Alternativas e Corregedoria dos Presídios do Foro Central da Comarca da Região Metropolitana de Londrina</v>
      </c>
      <c r="F1265" s="294">
        <f>Tabela3[[#This Row],[NENHUMA CLASSIFICAÇÃO COPILOT]]</f>
        <v>0</v>
      </c>
      <c r="G1265">
        <f>Tabela3[[#This Row],[Capacitação em Direitos Humanos, Gênero, Raça e Etnia; e em Depoimento Especial" - 0148945-13.2024.8.16.6000]]</f>
        <v>0</v>
      </c>
      <c r="H1265">
        <f>Tabela3[[#This Row],[Justiça Restaurativa - 0148919-15.2024.8.16.6000]]</f>
        <v>0</v>
      </c>
      <c r="I1265">
        <f>Tabela3[[#This Row],[Capacitação de Facilitadores 0148959-94.2024.8.16.6000]]</f>
        <v>0</v>
      </c>
      <c r="J1265">
        <f>Tabela3[[#This Row],[Acessibilidade e Inclusão - 0148938-21.2024.8.16.6000]]</f>
        <v>0</v>
      </c>
      <c r="K1265">
        <f>Tabela3[[#This Row],[Política de Prevenção e Enfrentamento do Assédio Moral, do Assédio Sexual e da Discriminação.0148908-83.2024.8.16.6000]]</f>
        <v>0</v>
      </c>
      <c r="L1265">
        <f>Tabela3[[#This Row],[SOCIOAMBIENTAL]]</f>
        <v>0</v>
      </c>
      <c r="M1265">
        <f>Tabela3[[#This Row],[SUSTENTABILIDADE
https://portal.tjpr.jus.br/portletforms/frm.do?idFormulario=7430
0017859-16.2024.8.16.6000]]</f>
        <v>0</v>
      </c>
      <c r="N1265">
        <f>Tabela3[[#This Row],[CURSO PARA MAGISTRADOS]]</f>
        <v>0</v>
      </c>
      <c r="O1265">
        <f>Tabela3[[#This Row],[LIVRO DE REGISTRO]]</f>
        <v>0</v>
      </c>
      <c r="P1265">
        <f>Tabela3[[#This Row],[DATA DO ULTIMO REGISTRO]]</f>
        <v>0</v>
      </c>
      <c r="Q1265">
        <f>Tabela3[[#This Row],[REG DE INSTRUTORES2]]</f>
        <v>0</v>
      </c>
      <c r="R1265">
        <f>Tabela3[[#This Row],[REGISTRO DE INSTRUTORES NO SEI]]</f>
        <v>0</v>
      </c>
      <c r="S1265">
        <f>Tabela3[[#This Row],[2021]]</f>
        <v>0</v>
      </c>
      <c r="T1265">
        <f>Tabela3[[#This Row],[2022]]</f>
        <v>0</v>
      </c>
      <c r="U1265" t="e">
        <f>Tabela3[[#This Row],[2023]]</f>
        <v>#VALUE!</v>
      </c>
      <c r="V1265">
        <f>Tabela3[[#This Row],[REGISTRO NO SEI/2024]]</f>
        <v>0</v>
      </c>
      <c r="W1265">
        <f>Tabela3[[#This Row],[2024]]</f>
        <v>0</v>
      </c>
      <c r="X1265">
        <f>Tabela3[[#This Row],[REGISTRO NO SEI/2025]]</f>
        <v>0</v>
      </c>
      <c r="Y1265">
        <f>Tabela3[[#This Row],[TOTAL CERTIFICADOS EMITIDOS/2025]]</f>
        <v>0</v>
      </c>
      <c r="Z1265">
        <f>Tabela3[[#This Row],[1º trim/2025]]</f>
        <v>0</v>
      </c>
      <c r="AA1265">
        <f>Tabela3[[#This Row],[2º trim/2025]]</f>
        <v>0</v>
      </c>
      <c r="AB1265">
        <f>Tabela3[[#This Row],[3º trim/2025]]</f>
        <v>0</v>
      </c>
      <c r="AC1265">
        <f>Tabela3[[#This Row],[4º trim/2025]]</f>
        <v>0</v>
      </c>
    </row>
    <row r="1266" spans="1:29" ht="30" x14ac:dyDescent="0.25">
      <c r="A1266" s="293">
        <f>Tabela3[[#This Row],[MODALIDADE]]</f>
        <v>0</v>
      </c>
      <c r="B1266" s="293">
        <f>Tabela3[[#This Row],[ID DA PLANILHA]]</f>
        <v>1293</v>
      </c>
      <c r="C1266" s="293" t="str">
        <f>Tabela3[[#This Row],[ANO]]</f>
        <v>2023A</v>
      </c>
      <c r="D1266" s="293" t="str">
        <f>Tabela3[[#This Row],[SEI]]</f>
        <v>0073794-75.2023.8.16.6000</v>
      </c>
      <c r="E1266" s="294" t="str">
        <f>Tabela3[[#This Row],[NOME DO Curso]]</f>
        <v>PROJETO PARA IDENTIFICAÇÃO DE NÍVEL DE QUALIDADE DE VIDA EM SERVIDORES AUTORIZADOS AO TELETRABALHO INTEGRAL NO TJPR</v>
      </c>
      <c r="F1266" s="294">
        <f>Tabela3[[#This Row],[NENHUMA CLASSIFICAÇÃO COPILOT]]</f>
        <v>0</v>
      </c>
      <c r="G1266">
        <f>Tabela3[[#This Row],[Capacitação em Direitos Humanos, Gênero, Raça e Etnia; e em Depoimento Especial" - 0148945-13.2024.8.16.6000]]</f>
        <v>0</v>
      </c>
      <c r="H1266">
        <f>Tabela3[[#This Row],[Justiça Restaurativa - 0148919-15.2024.8.16.6000]]</f>
        <v>0</v>
      </c>
      <c r="I1266">
        <f>Tabela3[[#This Row],[Capacitação de Facilitadores 0148959-94.2024.8.16.6000]]</f>
        <v>0</v>
      </c>
      <c r="J1266">
        <f>Tabela3[[#This Row],[Acessibilidade e Inclusão - 0148938-21.2024.8.16.6000]]</f>
        <v>0</v>
      </c>
      <c r="K1266">
        <f>Tabela3[[#This Row],[Política de Prevenção e Enfrentamento do Assédio Moral, do Assédio Sexual e da Discriminação.0148908-83.2024.8.16.6000]]</f>
        <v>0</v>
      </c>
      <c r="L1266">
        <f>Tabela3[[#This Row],[SOCIOAMBIENTAL]]</f>
        <v>0</v>
      </c>
      <c r="M1266">
        <f>Tabela3[[#This Row],[SUSTENTABILIDADE
https://portal.tjpr.jus.br/portletforms/frm.do?idFormulario=7430
0017859-16.2024.8.16.6000]]</f>
        <v>0</v>
      </c>
      <c r="N1266">
        <f>Tabela3[[#This Row],[CURSO PARA MAGISTRADOS]]</f>
        <v>0</v>
      </c>
      <c r="O1266">
        <f>Tabela3[[#This Row],[LIVRO DE REGISTRO]]</f>
        <v>0</v>
      </c>
      <c r="P1266">
        <f>Tabela3[[#This Row],[DATA DO ULTIMO REGISTRO]]</f>
        <v>0</v>
      </c>
      <c r="Q1266">
        <f>Tabela3[[#This Row],[REG DE INSTRUTORES2]]</f>
        <v>0</v>
      </c>
      <c r="R1266">
        <f>Tabela3[[#This Row],[REGISTRO DE INSTRUTORES NO SEI]]</f>
        <v>0</v>
      </c>
      <c r="S1266">
        <f>Tabela3[[#This Row],[2021]]</f>
        <v>0</v>
      </c>
      <c r="T1266">
        <f>Tabela3[[#This Row],[2022]]</f>
        <v>0</v>
      </c>
      <c r="U1266">
        <f>Tabela3[[#This Row],[2023]]</f>
        <v>0</v>
      </c>
      <c r="V1266">
        <f>Tabela3[[#This Row],[REGISTRO NO SEI/2024]]</f>
        <v>0</v>
      </c>
      <c r="W1266">
        <f>Tabela3[[#This Row],[2024]]</f>
        <v>0</v>
      </c>
      <c r="X1266">
        <f>Tabela3[[#This Row],[REGISTRO NO SEI/2025]]</f>
        <v>0</v>
      </c>
      <c r="Y1266">
        <f>Tabela3[[#This Row],[TOTAL CERTIFICADOS EMITIDOS/2025]]</f>
        <v>0</v>
      </c>
      <c r="Z1266">
        <f>Tabela3[[#This Row],[1º trim/2025]]</f>
        <v>0</v>
      </c>
      <c r="AA1266">
        <f>Tabela3[[#This Row],[2º trim/2025]]</f>
        <v>0</v>
      </c>
      <c r="AB1266">
        <f>Tabela3[[#This Row],[3º trim/2025]]</f>
        <v>0</v>
      </c>
      <c r="AC1266">
        <f>Tabela3[[#This Row],[4º trim/2025]]</f>
        <v>0</v>
      </c>
    </row>
    <row r="1267" spans="1:29" x14ac:dyDescent="0.25">
      <c r="A1267" s="293">
        <f>Tabela3[[#This Row],[MODALIDADE]]</f>
        <v>0</v>
      </c>
      <c r="B1267" s="293">
        <f>Tabela3[[#This Row],[ID DA PLANILHA]]</f>
        <v>1294</v>
      </c>
      <c r="C1267" s="293">
        <f>Tabela3[[#This Row],[ANO]]</f>
        <v>0</v>
      </c>
      <c r="D1267" s="293" t="str">
        <f>Tabela3[[#This Row],[SEI]]</f>
        <v>0074116-95.2023.8.16.6000</v>
      </c>
      <c r="E1267" s="294" t="str">
        <f>Tabela3[[#This Row],[NOME DO Curso]]</f>
        <v>2ª edição do curso "Formação de tutores: docência on-line</v>
      </c>
      <c r="F1267" s="294">
        <f>Tabela3[[#This Row],[NENHUMA CLASSIFICAÇÃO COPILOT]]</f>
        <v>0</v>
      </c>
      <c r="G1267">
        <f>Tabela3[[#This Row],[Capacitação em Direitos Humanos, Gênero, Raça e Etnia; e em Depoimento Especial" - 0148945-13.2024.8.16.6000]]</f>
        <v>0</v>
      </c>
      <c r="H1267">
        <f>Tabela3[[#This Row],[Justiça Restaurativa - 0148919-15.2024.8.16.6000]]</f>
        <v>0</v>
      </c>
      <c r="I1267">
        <f>Tabela3[[#This Row],[Capacitação de Facilitadores 0148959-94.2024.8.16.6000]]</f>
        <v>0</v>
      </c>
      <c r="J1267">
        <f>Tabela3[[#This Row],[Acessibilidade e Inclusão - 0148938-21.2024.8.16.6000]]</f>
        <v>0</v>
      </c>
      <c r="K1267">
        <f>Tabela3[[#This Row],[Política de Prevenção e Enfrentamento do Assédio Moral, do Assédio Sexual e da Discriminação.0148908-83.2024.8.16.6000]]</f>
        <v>0</v>
      </c>
      <c r="L1267">
        <f>Tabela3[[#This Row],[SOCIOAMBIENTAL]]</f>
        <v>0</v>
      </c>
      <c r="M1267">
        <f>Tabela3[[#This Row],[SUSTENTABILIDADE
https://portal.tjpr.jus.br/portletforms/frm.do?idFormulario=7430
0017859-16.2024.8.16.6000]]</f>
        <v>0</v>
      </c>
      <c r="N1267">
        <f>Tabela3[[#This Row],[CURSO PARA MAGISTRADOS]]</f>
        <v>0</v>
      </c>
      <c r="O1267">
        <f>Tabela3[[#This Row],[LIVRO DE REGISTRO]]</f>
        <v>0</v>
      </c>
      <c r="P1267">
        <f>Tabela3[[#This Row],[DATA DO ULTIMO REGISTRO]]</f>
        <v>0</v>
      </c>
      <c r="Q1267">
        <f>Tabela3[[#This Row],[REG DE INSTRUTORES2]]</f>
        <v>0</v>
      </c>
      <c r="R1267">
        <f>Tabela3[[#This Row],[REGISTRO DE INSTRUTORES NO SEI]]</f>
        <v>0</v>
      </c>
      <c r="S1267">
        <f>Tabela3[[#This Row],[2021]]</f>
        <v>0</v>
      </c>
      <c r="T1267">
        <f>Tabela3[[#This Row],[2022]]</f>
        <v>0</v>
      </c>
      <c r="U1267">
        <f>Tabela3[[#This Row],[2023]]</f>
        <v>0</v>
      </c>
      <c r="V1267">
        <f>Tabela3[[#This Row],[REGISTRO NO SEI/2024]]</f>
        <v>0</v>
      </c>
      <c r="W1267">
        <f>Tabela3[[#This Row],[2024]]</f>
        <v>0</v>
      </c>
      <c r="X1267">
        <f>Tabela3[[#This Row],[REGISTRO NO SEI/2025]]</f>
        <v>0</v>
      </c>
      <c r="Y1267">
        <f>Tabela3[[#This Row],[TOTAL CERTIFICADOS EMITIDOS/2025]]</f>
        <v>0</v>
      </c>
      <c r="Z1267">
        <f>Tabela3[[#This Row],[1º trim/2025]]</f>
        <v>0</v>
      </c>
      <c r="AA1267">
        <f>Tabela3[[#This Row],[2º trim/2025]]</f>
        <v>0</v>
      </c>
      <c r="AB1267">
        <f>Tabela3[[#This Row],[3º trim/2025]]</f>
        <v>0</v>
      </c>
      <c r="AC1267">
        <f>Tabela3[[#This Row],[4º trim/2025]]</f>
        <v>0</v>
      </c>
    </row>
    <row r="1268" spans="1:29" ht="45" x14ac:dyDescent="0.25">
      <c r="A1268" s="293" t="str">
        <f>Tabela3[[#This Row],[MODALIDADE]]</f>
        <v>Evento</v>
      </c>
      <c r="B1268" s="293">
        <f>Tabela3[[#This Row],[ID DA PLANILHA]]</f>
        <v>1295</v>
      </c>
      <c r="C1268" s="293">
        <f>Tabela3[[#This Row],[ANO]]</f>
        <v>0</v>
      </c>
      <c r="D1268" s="293" t="str">
        <f>Tabela3[[#This Row],[SEI]]</f>
        <v>0074333-07.2024.8.16.6000</v>
      </c>
      <c r="E1268" s="294" t="str">
        <f>Tabela3[[#This Row],[NOME DO Curso]]</f>
        <v>XXVI COLINJ, XVIII FONAJUP, XXXV FONAJUV E XXX ABRAMINJ, realizados no segundo semestre de 2025, com proposta de serem sediados em Foz do Iguaçu.</v>
      </c>
      <c r="F1268" s="294">
        <f>Tabela3[[#This Row],[NENHUMA CLASSIFICAÇÃO COPILOT]]</f>
        <v>0</v>
      </c>
      <c r="G1268">
        <f>Tabela3[[#This Row],[Capacitação em Direitos Humanos, Gênero, Raça e Etnia; e em Depoimento Especial" - 0148945-13.2024.8.16.6000]]</f>
        <v>0</v>
      </c>
      <c r="H1268">
        <f>Tabela3[[#This Row],[Justiça Restaurativa - 0148919-15.2024.8.16.6000]]</f>
        <v>0</v>
      </c>
      <c r="I1268">
        <f>Tabela3[[#This Row],[Capacitação de Facilitadores 0148959-94.2024.8.16.6000]]</f>
        <v>0</v>
      </c>
      <c r="J1268">
        <f>Tabela3[[#This Row],[Acessibilidade e Inclusão - 0148938-21.2024.8.16.6000]]</f>
        <v>0</v>
      </c>
      <c r="K1268">
        <f>Tabela3[[#This Row],[Política de Prevenção e Enfrentamento do Assédio Moral, do Assédio Sexual e da Discriminação.0148908-83.2024.8.16.6000]]</f>
        <v>0</v>
      </c>
      <c r="L1268">
        <f>Tabela3[[#This Row],[SOCIOAMBIENTAL]]</f>
        <v>0</v>
      </c>
      <c r="M1268">
        <f>Tabela3[[#This Row],[SUSTENTABILIDADE
https://portal.tjpr.jus.br/portletforms/frm.do?idFormulario=7430
0017859-16.2024.8.16.6000]]</f>
        <v>0</v>
      </c>
      <c r="N1268">
        <f>Tabela3[[#This Row],[CURSO PARA MAGISTRADOS]]</f>
        <v>0</v>
      </c>
      <c r="O1268">
        <f>Tabela3[[#This Row],[LIVRO DE REGISTRO]]</f>
        <v>0</v>
      </c>
      <c r="P1268">
        <f>Tabela3[[#This Row],[DATA DO ULTIMO REGISTRO]]</f>
        <v>0</v>
      </c>
      <c r="Q1268">
        <f>Tabela3[[#This Row],[REG DE INSTRUTORES2]]</f>
        <v>0</v>
      </c>
      <c r="R1268">
        <f>Tabela3[[#This Row],[REGISTRO DE INSTRUTORES NO SEI]]</f>
        <v>0</v>
      </c>
      <c r="S1268">
        <f>Tabela3[[#This Row],[2021]]</f>
        <v>0</v>
      </c>
      <c r="T1268">
        <f>Tabela3[[#This Row],[2022]]</f>
        <v>0</v>
      </c>
      <c r="U1268">
        <f>Tabela3[[#This Row],[2023]]</f>
        <v>0</v>
      </c>
      <c r="V1268">
        <f>Tabela3[[#This Row],[REGISTRO NO SEI/2024]]</f>
        <v>0</v>
      </c>
      <c r="W1268">
        <f>Tabela3[[#This Row],[2024]]</f>
        <v>0</v>
      </c>
      <c r="X1268">
        <f>Tabela3[[#This Row],[REGISTRO NO SEI/2025]]</f>
        <v>0</v>
      </c>
      <c r="Y1268">
        <f>Tabela3[[#This Row],[TOTAL CERTIFICADOS EMITIDOS/2025]]</f>
        <v>0</v>
      </c>
      <c r="Z1268">
        <f>Tabela3[[#This Row],[1º trim/2025]]</f>
        <v>0</v>
      </c>
      <c r="AA1268">
        <f>Tabela3[[#This Row],[2º trim/2025]]</f>
        <v>0</v>
      </c>
      <c r="AB1268">
        <f>Tabela3[[#This Row],[3º trim/2025]]</f>
        <v>0</v>
      </c>
      <c r="AC1268">
        <f>Tabela3[[#This Row],[4º trim/2025]]</f>
        <v>0</v>
      </c>
    </row>
    <row r="1269" spans="1:29" x14ac:dyDescent="0.25">
      <c r="A1269" s="293">
        <f>Tabela3[[#This Row],[MODALIDADE]]</f>
        <v>0</v>
      </c>
      <c r="B1269" s="293">
        <f>Tabela3[[#This Row],[ID DA PLANILHA]]</f>
        <v>1297</v>
      </c>
      <c r="C1269" s="293">
        <f>Tabela3[[#This Row],[ANO]]</f>
        <v>0</v>
      </c>
      <c r="D1269" s="293" t="str">
        <f>Tabela3[[#This Row],[SEI]]</f>
        <v>0078253-86.2024.8.16.6000</v>
      </c>
      <c r="E1269" s="294" t="str">
        <f>Tabela3[[#This Row],[NOME DO Curso]]</f>
        <v>implementar JUIZ DAS GARANTIAS</v>
      </c>
      <c r="F1269" s="294">
        <f>Tabela3[[#This Row],[NENHUMA CLASSIFICAÇÃO COPILOT]]</f>
        <v>0</v>
      </c>
      <c r="G1269">
        <f>Tabela3[[#This Row],[Capacitação em Direitos Humanos, Gênero, Raça e Etnia; e em Depoimento Especial" - 0148945-13.2024.8.16.6000]]</f>
        <v>0</v>
      </c>
      <c r="H1269">
        <f>Tabela3[[#This Row],[Justiça Restaurativa - 0148919-15.2024.8.16.6000]]</f>
        <v>0</v>
      </c>
      <c r="I1269">
        <f>Tabela3[[#This Row],[Capacitação de Facilitadores 0148959-94.2024.8.16.6000]]</f>
        <v>0</v>
      </c>
      <c r="J1269">
        <f>Tabela3[[#This Row],[Acessibilidade e Inclusão - 0148938-21.2024.8.16.6000]]</f>
        <v>0</v>
      </c>
      <c r="K1269">
        <f>Tabela3[[#This Row],[Política de Prevenção e Enfrentamento do Assédio Moral, do Assédio Sexual e da Discriminação.0148908-83.2024.8.16.6000]]</f>
        <v>0</v>
      </c>
      <c r="L1269">
        <f>Tabela3[[#This Row],[SOCIOAMBIENTAL]]</f>
        <v>0</v>
      </c>
      <c r="M1269">
        <f>Tabela3[[#This Row],[SUSTENTABILIDADE
https://portal.tjpr.jus.br/portletforms/frm.do?idFormulario=7430
0017859-16.2024.8.16.6000]]</f>
        <v>0</v>
      </c>
      <c r="N1269">
        <f>Tabela3[[#This Row],[CURSO PARA MAGISTRADOS]]</f>
        <v>0</v>
      </c>
      <c r="O1269">
        <f>Tabela3[[#This Row],[LIVRO DE REGISTRO]]</f>
        <v>0</v>
      </c>
      <c r="P1269">
        <f>Tabela3[[#This Row],[DATA DO ULTIMO REGISTRO]]</f>
        <v>0</v>
      </c>
      <c r="Q1269">
        <f>Tabela3[[#This Row],[REG DE INSTRUTORES2]]</f>
        <v>0</v>
      </c>
      <c r="R1269">
        <f>Tabela3[[#This Row],[REGISTRO DE INSTRUTORES NO SEI]]</f>
        <v>0</v>
      </c>
      <c r="S1269">
        <f>Tabela3[[#This Row],[2021]]</f>
        <v>0</v>
      </c>
      <c r="T1269">
        <f>Tabela3[[#This Row],[2022]]</f>
        <v>0</v>
      </c>
      <c r="U1269">
        <f>Tabela3[[#This Row],[2023]]</f>
        <v>0</v>
      </c>
      <c r="V1269">
        <f>Tabela3[[#This Row],[REGISTRO NO SEI/2024]]</f>
        <v>0</v>
      </c>
      <c r="W1269">
        <f>Tabela3[[#This Row],[2024]]</f>
        <v>0</v>
      </c>
      <c r="X1269">
        <f>Tabela3[[#This Row],[REGISTRO NO SEI/2025]]</f>
        <v>0</v>
      </c>
      <c r="Y1269">
        <f>Tabela3[[#This Row],[TOTAL CERTIFICADOS EMITIDOS/2025]]</f>
        <v>0</v>
      </c>
      <c r="Z1269">
        <f>Tabela3[[#This Row],[1º trim/2025]]</f>
        <v>0</v>
      </c>
      <c r="AA1269">
        <f>Tabela3[[#This Row],[2º trim/2025]]</f>
        <v>0</v>
      </c>
      <c r="AB1269">
        <f>Tabela3[[#This Row],[3º trim/2025]]</f>
        <v>0</v>
      </c>
      <c r="AC1269">
        <f>Tabela3[[#This Row],[4º trim/2025]]</f>
        <v>0</v>
      </c>
    </row>
    <row r="1270" spans="1:29" x14ac:dyDescent="0.25">
      <c r="A1270" s="293">
        <f>Tabela3[[#This Row],[MODALIDADE]]</f>
        <v>0</v>
      </c>
      <c r="B1270" s="293">
        <f>Tabela3[[#This Row],[ID DA PLANILHA]]</f>
        <v>1298</v>
      </c>
      <c r="C1270" s="293" t="str">
        <f>Tabela3[[#This Row],[ANO]]</f>
        <v>2023A</v>
      </c>
      <c r="D1270" s="293" t="str">
        <f>Tabela3[[#This Row],[SEI]]</f>
        <v>0080007-97.2023.8.16.6000</v>
      </c>
      <c r="E1270" s="294" t="str">
        <f>Tabela3[[#This Row],[NOME DO Curso]]</f>
        <v>Resposta Sexual Feminina</v>
      </c>
      <c r="F1270" s="294">
        <f>Tabela3[[#This Row],[NENHUMA CLASSIFICAÇÃO COPILOT]]</f>
        <v>0</v>
      </c>
      <c r="G1270">
        <f>Tabela3[[#This Row],[Capacitação em Direitos Humanos, Gênero, Raça e Etnia; e em Depoimento Especial" - 0148945-13.2024.8.16.6000]]</f>
        <v>0</v>
      </c>
      <c r="H1270">
        <f>Tabela3[[#This Row],[Justiça Restaurativa - 0148919-15.2024.8.16.6000]]</f>
        <v>0</v>
      </c>
      <c r="I1270">
        <f>Tabela3[[#This Row],[Capacitação de Facilitadores 0148959-94.2024.8.16.6000]]</f>
        <v>0</v>
      </c>
      <c r="J1270">
        <f>Tabela3[[#This Row],[Acessibilidade e Inclusão - 0148938-21.2024.8.16.6000]]</f>
        <v>0</v>
      </c>
      <c r="K1270">
        <f>Tabela3[[#This Row],[Política de Prevenção e Enfrentamento do Assédio Moral, do Assédio Sexual e da Discriminação.0148908-83.2024.8.16.6000]]</f>
        <v>0</v>
      </c>
      <c r="L1270">
        <f>Tabela3[[#This Row],[SOCIOAMBIENTAL]]</f>
        <v>0</v>
      </c>
      <c r="M1270">
        <f>Tabela3[[#This Row],[SUSTENTABILIDADE
https://portal.tjpr.jus.br/portletforms/frm.do?idFormulario=7430
0017859-16.2024.8.16.6000]]</f>
        <v>0</v>
      </c>
      <c r="N1270">
        <f>Tabela3[[#This Row],[CURSO PARA MAGISTRADOS]]</f>
        <v>0</v>
      </c>
      <c r="O1270">
        <f>Tabela3[[#This Row],[LIVRO DE REGISTRO]]</f>
        <v>0</v>
      </c>
      <c r="P1270">
        <f>Tabela3[[#This Row],[DATA DO ULTIMO REGISTRO]]</f>
        <v>0</v>
      </c>
      <c r="Q1270">
        <f>Tabela3[[#This Row],[REG DE INSTRUTORES2]]</f>
        <v>0</v>
      </c>
      <c r="R1270">
        <f>Tabela3[[#This Row],[REGISTRO DE INSTRUTORES NO SEI]]</f>
        <v>0</v>
      </c>
      <c r="S1270">
        <f>Tabela3[[#This Row],[2021]]</f>
        <v>0</v>
      </c>
      <c r="T1270">
        <f>Tabela3[[#This Row],[2022]]</f>
        <v>0</v>
      </c>
      <c r="U1270" t="e">
        <f>Tabela3[[#This Row],[2023]]</f>
        <v>#VALUE!</v>
      </c>
      <c r="V1270">
        <f>Tabela3[[#This Row],[REGISTRO NO SEI/2024]]</f>
        <v>0</v>
      </c>
      <c r="W1270">
        <f>Tabela3[[#This Row],[2024]]</f>
        <v>0</v>
      </c>
      <c r="X1270">
        <f>Tabela3[[#This Row],[REGISTRO NO SEI/2025]]</f>
        <v>0</v>
      </c>
      <c r="Y1270">
        <f>Tabela3[[#This Row],[TOTAL CERTIFICADOS EMITIDOS/2025]]</f>
        <v>0</v>
      </c>
      <c r="Z1270">
        <f>Tabela3[[#This Row],[1º trim/2025]]</f>
        <v>0</v>
      </c>
      <c r="AA1270">
        <f>Tabela3[[#This Row],[2º trim/2025]]</f>
        <v>0</v>
      </c>
      <c r="AB1270">
        <f>Tabela3[[#This Row],[3º trim/2025]]</f>
        <v>0</v>
      </c>
      <c r="AC1270">
        <f>Tabela3[[#This Row],[4º trim/2025]]</f>
        <v>0</v>
      </c>
    </row>
    <row r="1271" spans="1:29" x14ac:dyDescent="0.25">
      <c r="A1271" s="293">
        <f>Tabela3[[#This Row],[MODALIDADE]]</f>
        <v>0</v>
      </c>
      <c r="B1271" s="293">
        <f>Tabela3[[#This Row],[ID DA PLANILHA]]</f>
        <v>1299</v>
      </c>
      <c r="C1271" s="293">
        <f>Tabela3[[#This Row],[ANO]]</f>
        <v>0</v>
      </c>
      <c r="D1271" s="293" t="str">
        <f>Tabela3[[#This Row],[SEI]]</f>
        <v>0084834-20.2024.8.16.6000</v>
      </c>
      <c r="E1271" s="294" t="str">
        <f>Tabela3[[#This Row],[NOME DO Curso]]</f>
        <v>Criação de cursos sobre integridade junto à EJUD</v>
      </c>
      <c r="F1271" s="294">
        <f>Tabela3[[#This Row],[NENHUMA CLASSIFICAÇÃO COPILOT]]</f>
        <v>0</v>
      </c>
      <c r="G1271">
        <f>Tabela3[[#This Row],[Capacitação em Direitos Humanos, Gênero, Raça e Etnia; e em Depoimento Especial" - 0148945-13.2024.8.16.6000]]</f>
        <v>0</v>
      </c>
      <c r="H1271">
        <f>Tabela3[[#This Row],[Justiça Restaurativa - 0148919-15.2024.8.16.6000]]</f>
        <v>0</v>
      </c>
      <c r="I1271">
        <f>Tabela3[[#This Row],[Capacitação de Facilitadores 0148959-94.2024.8.16.6000]]</f>
        <v>0</v>
      </c>
      <c r="J1271">
        <f>Tabela3[[#This Row],[Acessibilidade e Inclusão - 0148938-21.2024.8.16.6000]]</f>
        <v>0</v>
      </c>
      <c r="K1271">
        <f>Tabela3[[#This Row],[Política de Prevenção e Enfrentamento do Assédio Moral, do Assédio Sexual e da Discriminação.0148908-83.2024.8.16.6000]]</f>
        <v>0</v>
      </c>
      <c r="L1271">
        <f>Tabela3[[#This Row],[SOCIOAMBIENTAL]]</f>
        <v>0</v>
      </c>
      <c r="M1271">
        <f>Tabela3[[#This Row],[SUSTENTABILIDADE
https://portal.tjpr.jus.br/portletforms/frm.do?idFormulario=7430
0017859-16.2024.8.16.6000]]</f>
        <v>0</v>
      </c>
      <c r="N1271">
        <f>Tabela3[[#This Row],[CURSO PARA MAGISTRADOS]]</f>
        <v>0</v>
      </c>
      <c r="O1271">
        <f>Tabela3[[#This Row],[LIVRO DE REGISTRO]]</f>
        <v>0</v>
      </c>
      <c r="P1271">
        <f>Tabela3[[#This Row],[DATA DO ULTIMO REGISTRO]]</f>
        <v>0</v>
      </c>
      <c r="Q1271">
        <f>Tabela3[[#This Row],[REG DE INSTRUTORES2]]</f>
        <v>0</v>
      </c>
      <c r="R1271">
        <f>Tabela3[[#This Row],[REGISTRO DE INSTRUTORES NO SEI]]</f>
        <v>0</v>
      </c>
      <c r="S1271">
        <f>Tabela3[[#This Row],[2021]]</f>
        <v>0</v>
      </c>
      <c r="T1271">
        <f>Tabela3[[#This Row],[2022]]</f>
        <v>0</v>
      </c>
      <c r="U1271">
        <f>Tabela3[[#This Row],[2023]]</f>
        <v>0</v>
      </c>
      <c r="V1271">
        <f>Tabela3[[#This Row],[REGISTRO NO SEI/2024]]</f>
        <v>0</v>
      </c>
      <c r="W1271">
        <f>Tabela3[[#This Row],[2024]]</f>
        <v>0</v>
      </c>
      <c r="X1271">
        <f>Tabela3[[#This Row],[REGISTRO NO SEI/2025]]</f>
        <v>0</v>
      </c>
      <c r="Y1271">
        <f>Tabela3[[#This Row],[TOTAL CERTIFICADOS EMITIDOS/2025]]</f>
        <v>0</v>
      </c>
      <c r="Z1271">
        <f>Tabela3[[#This Row],[1º trim/2025]]</f>
        <v>0</v>
      </c>
      <c r="AA1271">
        <f>Tabela3[[#This Row],[2º trim/2025]]</f>
        <v>0</v>
      </c>
      <c r="AB1271">
        <f>Tabela3[[#This Row],[3º trim/2025]]</f>
        <v>0</v>
      </c>
      <c r="AC1271">
        <f>Tabela3[[#This Row],[4º trim/2025]]</f>
        <v>0</v>
      </c>
    </row>
    <row r="1272" spans="1:29" x14ac:dyDescent="0.25">
      <c r="A1272" s="293" t="str">
        <f>Tabela3[[#This Row],[MODALIDADE]]</f>
        <v>autoinstrucional</v>
      </c>
      <c r="B1272" s="293">
        <f>Tabela3[[#This Row],[ID DA PLANILHA]]</f>
        <v>1300</v>
      </c>
      <c r="C1272" s="293">
        <f>Tabela3[[#This Row],[ANO]]</f>
        <v>0</v>
      </c>
      <c r="D1272" s="293" t="str">
        <f>Tabela3[[#This Row],[SEI]]</f>
        <v>0087665-75.2023.8.16.6000</v>
      </c>
      <c r="E1272" s="294" t="str">
        <f>Tabela3[[#This Row],[NOME DO Curso]]</f>
        <v>ALFABETIZAÇÃO DE DADOS</v>
      </c>
      <c r="F1272" s="294" t="str">
        <f>Tabela3[[#This Row],[NENHUMA CLASSIFICAÇÃO COPILOT]]</f>
        <v>COPILOT</v>
      </c>
      <c r="G1272">
        <f>Tabela3[[#This Row],[Capacitação em Direitos Humanos, Gênero, Raça e Etnia; e em Depoimento Especial" - 0148945-13.2024.8.16.6000]]</f>
        <v>0</v>
      </c>
      <c r="H1272">
        <f>Tabela3[[#This Row],[Justiça Restaurativa - 0148919-15.2024.8.16.6000]]</f>
        <v>0</v>
      </c>
      <c r="I1272">
        <f>Tabela3[[#This Row],[Capacitação de Facilitadores 0148959-94.2024.8.16.6000]]</f>
        <v>0</v>
      </c>
      <c r="J1272">
        <f>Tabela3[[#This Row],[Acessibilidade e Inclusão - 0148938-21.2024.8.16.6000]]</f>
        <v>0</v>
      </c>
      <c r="K1272">
        <f>Tabela3[[#This Row],[Política de Prevenção e Enfrentamento do Assédio Moral, do Assédio Sexual e da Discriminação.0148908-83.2024.8.16.6000]]</f>
        <v>0</v>
      </c>
      <c r="L1272">
        <f>Tabela3[[#This Row],[SOCIOAMBIENTAL]]</f>
        <v>0</v>
      </c>
      <c r="M1272">
        <f>Tabela3[[#This Row],[SUSTENTABILIDADE
https://portal.tjpr.jus.br/portletforms/frm.do?idFormulario=7430
0017859-16.2024.8.16.6000]]</f>
        <v>0</v>
      </c>
      <c r="N1272">
        <f>Tabela3[[#This Row],[CURSO PARA MAGISTRADOS]]</f>
        <v>0</v>
      </c>
      <c r="O1272">
        <f>Tabela3[[#This Row],[LIVRO DE REGISTRO]]</f>
        <v>0</v>
      </c>
      <c r="P1272">
        <f>Tabela3[[#This Row],[DATA DO ULTIMO REGISTRO]]</f>
        <v>0</v>
      </c>
      <c r="Q1272">
        <f>Tabela3[[#This Row],[REG DE INSTRUTORES2]]</f>
        <v>0</v>
      </c>
      <c r="R1272">
        <f>Tabela3[[#This Row],[REGISTRO DE INSTRUTORES NO SEI]]</f>
        <v>0</v>
      </c>
      <c r="S1272">
        <f>Tabela3[[#This Row],[2021]]</f>
        <v>0</v>
      </c>
      <c r="T1272">
        <f>Tabela3[[#This Row],[2022]]</f>
        <v>0</v>
      </c>
      <c r="U1272">
        <f>Tabela3[[#This Row],[2023]]</f>
        <v>0</v>
      </c>
      <c r="V1272">
        <f>Tabela3[[#This Row],[REGISTRO NO SEI/2024]]</f>
        <v>0</v>
      </c>
      <c r="W1272">
        <f>Tabela3[[#This Row],[2024]]</f>
        <v>0</v>
      </c>
      <c r="X1272">
        <f>Tabela3[[#This Row],[REGISTRO NO SEI/2025]]</f>
        <v>0</v>
      </c>
      <c r="Y1272">
        <f>Tabela3[[#This Row],[TOTAL CERTIFICADOS EMITIDOS/2025]]</f>
        <v>0</v>
      </c>
      <c r="Z1272">
        <f>Tabela3[[#This Row],[1º trim/2025]]</f>
        <v>0</v>
      </c>
      <c r="AA1272">
        <f>Tabela3[[#This Row],[2º trim/2025]]</f>
        <v>0</v>
      </c>
      <c r="AB1272">
        <f>Tabela3[[#This Row],[3º trim/2025]]</f>
        <v>0</v>
      </c>
      <c r="AC1272">
        <f>Tabela3[[#This Row],[4º trim/2025]]</f>
        <v>0</v>
      </c>
    </row>
    <row r="1273" spans="1:29" ht="45" x14ac:dyDescent="0.25">
      <c r="A1273" s="293">
        <f>Tabela3[[#This Row],[MODALIDADE]]</f>
        <v>0</v>
      </c>
      <c r="B1273" s="293">
        <f>Tabela3[[#This Row],[ID DA PLANILHA]]</f>
        <v>1301</v>
      </c>
      <c r="C1273" s="293" t="str">
        <f>Tabela3[[#This Row],[ANO]]</f>
        <v>2023A</v>
      </c>
      <c r="D1273" s="293" t="str">
        <f>Tabela3[[#This Row],[SEI]]</f>
        <v>0087911-71.2023.8.16.6000</v>
      </c>
      <c r="E1273" s="294" t="str">
        <f>Tabela3[[#This Row],[NOME DO Curso]]</f>
        <v>Formação de agentes de contratação, pregoeiros e equipe de apoio, de acordo com a nova Lei de Licitações 14.133/2021 e prática no sistema do compras.gov.br</v>
      </c>
      <c r="F1273" s="294">
        <f>Tabela3[[#This Row],[NENHUMA CLASSIFICAÇÃO COPILOT]]</f>
        <v>0</v>
      </c>
      <c r="G1273">
        <f>Tabela3[[#This Row],[Capacitação em Direitos Humanos, Gênero, Raça e Etnia; e em Depoimento Especial" - 0148945-13.2024.8.16.6000]]</f>
        <v>0</v>
      </c>
      <c r="H1273">
        <f>Tabela3[[#This Row],[Justiça Restaurativa - 0148919-15.2024.8.16.6000]]</f>
        <v>0</v>
      </c>
      <c r="I1273">
        <f>Tabela3[[#This Row],[Capacitação de Facilitadores 0148959-94.2024.8.16.6000]]</f>
        <v>0</v>
      </c>
      <c r="J1273">
        <f>Tabela3[[#This Row],[Acessibilidade e Inclusão - 0148938-21.2024.8.16.6000]]</f>
        <v>0</v>
      </c>
      <c r="K1273">
        <f>Tabela3[[#This Row],[Política de Prevenção e Enfrentamento do Assédio Moral, do Assédio Sexual e da Discriminação.0148908-83.2024.8.16.6000]]</f>
        <v>0</v>
      </c>
      <c r="L1273">
        <f>Tabela3[[#This Row],[SOCIOAMBIENTAL]]</f>
        <v>0</v>
      </c>
      <c r="M1273">
        <f>Tabela3[[#This Row],[SUSTENTABILIDADE
https://portal.tjpr.jus.br/portletforms/frm.do?idFormulario=7430
0017859-16.2024.8.16.6000]]</f>
        <v>0</v>
      </c>
      <c r="N1273">
        <f>Tabela3[[#This Row],[CURSO PARA MAGISTRADOS]]</f>
        <v>0</v>
      </c>
      <c r="O1273" t="str">
        <f>Tabela3[[#This Row],[LIVRO DE REGISTRO]]</f>
        <v>2 - IN COMPANY</v>
      </c>
      <c r="P1273">
        <f>Tabela3[[#This Row],[DATA DO ULTIMO REGISTRO]]</f>
        <v>0</v>
      </c>
      <c r="Q1273">
        <f>Tabela3[[#This Row],[REG DE INSTRUTORES2]]</f>
        <v>0</v>
      </c>
      <c r="R1273">
        <f>Tabela3[[#This Row],[REGISTRO DE INSTRUTORES NO SEI]]</f>
        <v>0</v>
      </c>
      <c r="S1273">
        <f>Tabela3[[#This Row],[2021]]</f>
        <v>0</v>
      </c>
      <c r="T1273">
        <f>Tabela3[[#This Row],[2022]]</f>
        <v>0</v>
      </c>
      <c r="U1273" t="e">
        <f>Tabela3[[#This Row],[2023]]</f>
        <v>#VALUE!</v>
      </c>
      <c r="V1273">
        <f>Tabela3[[#This Row],[REGISTRO NO SEI/2024]]</f>
        <v>0</v>
      </c>
      <c r="W1273">
        <f>Tabela3[[#This Row],[2024]]</f>
        <v>0</v>
      </c>
      <c r="X1273">
        <f>Tabela3[[#This Row],[REGISTRO NO SEI/2025]]</f>
        <v>0</v>
      </c>
      <c r="Y1273">
        <f>Tabela3[[#This Row],[TOTAL CERTIFICADOS EMITIDOS/2025]]</f>
        <v>0</v>
      </c>
      <c r="Z1273">
        <f>Tabela3[[#This Row],[1º trim/2025]]</f>
        <v>0</v>
      </c>
      <c r="AA1273">
        <f>Tabela3[[#This Row],[2º trim/2025]]</f>
        <v>0</v>
      </c>
      <c r="AB1273">
        <f>Tabela3[[#This Row],[3º trim/2025]]</f>
        <v>0</v>
      </c>
      <c r="AC1273">
        <f>Tabela3[[#This Row],[4º trim/2025]]</f>
        <v>0</v>
      </c>
    </row>
    <row r="1274" spans="1:29" x14ac:dyDescent="0.25">
      <c r="A1274" s="293">
        <f>Tabela3[[#This Row],[MODALIDADE]]</f>
        <v>0</v>
      </c>
      <c r="B1274" s="293">
        <f>Tabela3[[#This Row],[ID DA PLANILHA]]</f>
        <v>1302</v>
      </c>
      <c r="C1274" s="293" t="str">
        <f>Tabela3[[#This Row],[ANO]]</f>
        <v>2020A</v>
      </c>
      <c r="D1274" s="293" t="str">
        <f>Tabela3[[#This Row],[SEI]]</f>
        <v>0088384-62.2020.8.16.6000</v>
      </c>
      <c r="E1274" s="294" t="str">
        <f>Tabela3[[#This Row],[NOME DO Curso]]</f>
        <v>Gestão de Estoques</v>
      </c>
      <c r="F1274" s="294">
        <f>Tabela3[[#This Row],[NENHUMA CLASSIFICAÇÃO COPILOT]]</f>
        <v>0</v>
      </c>
      <c r="G1274">
        <f>Tabela3[[#This Row],[Capacitação em Direitos Humanos, Gênero, Raça e Etnia; e em Depoimento Especial" - 0148945-13.2024.8.16.6000]]</f>
        <v>0</v>
      </c>
      <c r="H1274">
        <f>Tabela3[[#This Row],[Justiça Restaurativa - 0148919-15.2024.8.16.6000]]</f>
        <v>0</v>
      </c>
      <c r="I1274">
        <f>Tabela3[[#This Row],[Capacitação de Facilitadores 0148959-94.2024.8.16.6000]]</f>
        <v>0</v>
      </c>
      <c r="J1274">
        <f>Tabela3[[#This Row],[Acessibilidade e Inclusão - 0148938-21.2024.8.16.6000]]</f>
        <v>0</v>
      </c>
      <c r="K1274">
        <f>Tabela3[[#This Row],[Política de Prevenção e Enfrentamento do Assédio Moral, do Assédio Sexual e da Discriminação.0148908-83.2024.8.16.6000]]</f>
        <v>0</v>
      </c>
      <c r="L1274">
        <f>Tabela3[[#This Row],[SOCIOAMBIENTAL]]</f>
        <v>0</v>
      </c>
      <c r="M1274">
        <f>Tabela3[[#This Row],[SUSTENTABILIDADE
https://portal.tjpr.jus.br/portletforms/frm.do?idFormulario=7430
0017859-16.2024.8.16.6000]]</f>
        <v>0</v>
      </c>
      <c r="N1274">
        <f>Tabela3[[#This Row],[CURSO PARA MAGISTRADOS]]</f>
        <v>0</v>
      </c>
      <c r="O1274">
        <f>Tabela3[[#This Row],[LIVRO DE REGISTRO]]</f>
        <v>0</v>
      </c>
      <c r="P1274">
        <f>Tabela3[[#This Row],[DATA DO ULTIMO REGISTRO]]</f>
        <v>0</v>
      </c>
      <c r="Q1274">
        <f>Tabela3[[#This Row],[REG DE INSTRUTORES2]]</f>
        <v>0</v>
      </c>
      <c r="R1274">
        <f>Tabela3[[#This Row],[REGISTRO DE INSTRUTORES NO SEI]]</f>
        <v>0</v>
      </c>
      <c r="S1274">
        <f>Tabela3[[#This Row],[2021]]</f>
        <v>0</v>
      </c>
      <c r="T1274">
        <f>Tabela3[[#This Row],[2022]]</f>
        <v>0</v>
      </c>
      <c r="U1274" t="str">
        <f>Tabela3[[#This Row],[2023]]</f>
        <v>Livro REGISTRO (7740272)</v>
      </c>
      <c r="V1274">
        <f>Tabela3[[#This Row],[REGISTRO NO SEI/2024]]</f>
        <v>0</v>
      </c>
      <c r="W1274">
        <f>Tabela3[[#This Row],[2024]]</f>
        <v>0</v>
      </c>
      <c r="X1274">
        <f>Tabela3[[#This Row],[REGISTRO NO SEI/2025]]</f>
        <v>0</v>
      </c>
      <c r="Y1274">
        <f>Tabela3[[#This Row],[TOTAL CERTIFICADOS EMITIDOS/2025]]</f>
        <v>0</v>
      </c>
      <c r="Z1274">
        <f>Tabela3[[#This Row],[1º trim/2025]]</f>
        <v>0</v>
      </c>
      <c r="AA1274">
        <f>Tabela3[[#This Row],[2º trim/2025]]</f>
        <v>0</v>
      </c>
      <c r="AB1274">
        <f>Tabela3[[#This Row],[3º trim/2025]]</f>
        <v>0</v>
      </c>
      <c r="AC1274">
        <f>Tabela3[[#This Row],[4º trim/2025]]</f>
        <v>0</v>
      </c>
    </row>
    <row r="1275" spans="1:29" ht="30" x14ac:dyDescent="0.25">
      <c r="A1275" s="293">
        <f>Tabela3[[#This Row],[MODALIDADE]]</f>
        <v>0</v>
      </c>
      <c r="B1275" s="293">
        <f>Tabela3[[#This Row],[ID DA PLANILHA]]</f>
        <v>1303</v>
      </c>
      <c r="C1275" s="293">
        <f>Tabela3[[#This Row],[ANO]]</f>
        <v>0</v>
      </c>
      <c r="D1275" s="293" t="str">
        <f>Tabela3[[#This Row],[SEI]]</f>
        <v>0090103-40.2024.8.16.6000</v>
      </c>
      <c r="E1275" s="294" t="str">
        <f>Tabela3[[#This Row],[NOME DO Curso]]</f>
        <v>AÇÃO 10 do PLANO DE AÇÃO ESTADUAL DA POLÍTICA JUDICIÁRIA PARA A PRIMEIRA INFÂNCIA,</v>
      </c>
      <c r="F1275" s="294">
        <f>Tabela3[[#This Row],[NENHUMA CLASSIFICAÇÃO COPILOT]]</f>
        <v>0</v>
      </c>
      <c r="G1275">
        <f>Tabela3[[#This Row],[Capacitação em Direitos Humanos, Gênero, Raça e Etnia; e em Depoimento Especial" - 0148945-13.2024.8.16.6000]]</f>
        <v>0</v>
      </c>
      <c r="H1275">
        <f>Tabela3[[#This Row],[Justiça Restaurativa - 0148919-15.2024.8.16.6000]]</f>
        <v>0</v>
      </c>
      <c r="I1275">
        <f>Tabela3[[#This Row],[Capacitação de Facilitadores 0148959-94.2024.8.16.6000]]</f>
        <v>0</v>
      </c>
      <c r="J1275">
        <f>Tabela3[[#This Row],[Acessibilidade e Inclusão - 0148938-21.2024.8.16.6000]]</f>
        <v>0</v>
      </c>
      <c r="K1275">
        <f>Tabela3[[#This Row],[Política de Prevenção e Enfrentamento do Assédio Moral, do Assédio Sexual e da Discriminação.0148908-83.2024.8.16.6000]]</f>
        <v>0</v>
      </c>
      <c r="L1275">
        <f>Tabela3[[#This Row],[SOCIOAMBIENTAL]]</f>
        <v>0</v>
      </c>
      <c r="M1275">
        <f>Tabela3[[#This Row],[SUSTENTABILIDADE
https://portal.tjpr.jus.br/portletforms/frm.do?idFormulario=7430
0017859-16.2024.8.16.6000]]</f>
        <v>0</v>
      </c>
      <c r="N1275">
        <f>Tabela3[[#This Row],[CURSO PARA MAGISTRADOS]]</f>
        <v>0</v>
      </c>
      <c r="O1275">
        <f>Tabela3[[#This Row],[LIVRO DE REGISTRO]]</f>
        <v>0</v>
      </c>
      <c r="P1275">
        <f>Tabela3[[#This Row],[DATA DO ULTIMO REGISTRO]]</f>
        <v>0</v>
      </c>
      <c r="Q1275">
        <f>Tabela3[[#This Row],[REG DE INSTRUTORES2]]</f>
        <v>0</v>
      </c>
      <c r="R1275">
        <f>Tabela3[[#This Row],[REGISTRO DE INSTRUTORES NO SEI]]</f>
        <v>0</v>
      </c>
      <c r="S1275">
        <f>Tabela3[[#This Row],[2021]]</f>
        <v>0</v>
      </c>
      <c r="T1275">
        <f>Tabela3[[#This Row],[2022]]</f>
        <v>0</v>
      </c>
      <c r="U1275">
        <f>Tabela3[[#This Row],[2023]]</f>
        <v>0</v>
      </c>
      <c r="V1275">
        <f>Tabela3[[#This Row],[REGISTRO NO SEI/2024]]</f>
        <v>0</v>
      </c>
      <c r="W1275">
        <f>Tabela3[[#This Row],[2024]]</f>
        <v>0</v>
      </c>
      <c r="X1275">
        <f>Tabela3[[#This Row],[REGISTRO NO SEI/2025]]</f>
        <v>0</v>
      </c>
      <c r="Y1275">
        <f>Tabela3[[#This Row],[TOTAL CERTIFICADOS EMITIDOS/2025]]</f>
        <v>0</v>
      </c>
      <c r="Z1275">
        <f>Tabela3[[#This Row],[1º trim/2025]]</f>
        <v>0</v>
      </c>
      <c r="AA1275">
        <f>Tabela3[[#This Row],[2º trim/2025]]</f>
        <v>0</v>
      </c>
      <c r="AB1275">
        <f>Tabela3[[#This Row],[3º trim/2025]]</f>
        <v>0</v>
      </c>
      <c r="AC1275">
        <f>Tabela3[[#This Row],[4º trim/2025]]</f>
        <v>0</v>
      </c>
    </row>
    <row r="1276" spans="1:29" ht="60" x14ac:dyDescent="0.25">
      <c r="A1276" s="293">
        <f>Tabela3[[#This Row],[MODALIDADE]]</f>
        <v>0</v>
      </c>
      <c r="B1276" s="293">
        <f>Tabela3[[#This Row],[ID DA PLANILHA]]</f>
        <v>1304</v>
      </c>
      <c r="C1276" s="293" t="str">
        <f>Tabela3[[#This Row],[ANO]]</f>
        <v>2024A</v>
      </c>
      <c r="D1276" s="293" t="str">
        <f>Tabela3[[#This Row],[SEI]]</f>
        <v>0093209-10.2024.8.16.6000</v>
      </c>
      <c r="E1276" s="294" t="str">
        <f>Tabela3[[#This Row],[NOME DO Curso]]</f>
        <v>curso de aperfeiçoamento aos magistrados que atuam nas Varas Cíveis, pertinente a metodologia do cálculo e questões jurídicas correlatadas, no que tange as alterações trazidas pela Lei n. 14.905/2024 ao Código Civil, mais propriamente aos arts. 389 e 406.</v>
      </c>
      <c r="F1276" s="294">
        <f>Tabela3[[#This Row],[NENHUMA CLASSIFICAÇÃO COPILOT]]</f>
        <v>0</v>
      </c>
      <c r="G1276">
        <f>Tabela3[[#This Row],[Capacitação em Direitos Humanos, Gênero, Raça e Etnia; e em Depoimento Especial" - 0148945-13.2024.8.16.6000]]</f>
        <v>0</v>
      </c>
      <c r="H1276">
        <f>Tabela3[[#This Row],[Justiça Restaurativa - 0148919-15.2024.8.16.6000]]</f>
        <v>0</v>
      </c>
      <c r="I1276">
        <f>Tabela3[[#This Row],[Capacitação de Facilitadores 0148959-94.2024.8.16.6000]]</f>
        <v>0</v>
      </c>
      <c r="J1276">
        <f>Tabela3[[#This Row],[Acessibilidade e Inclusão - 0148938-21.2024.8.16.6000]]</f>
        <v>0</v>
      </c>
      <c r="K1276">
        <f>Tabela3[[#This Row],[Política de Prevenção e Enfrentamento do Assédio Moral, do Assédio Sexual e da Discriminação.0148908-83.2024.8.16.6000]]</f>
        <v>0</v>
      </c>
      <c r="L1276">
        <f>Tabela3[[#This Row],[SOCIOAMBIENTAL]]</f>
        <v>0</v>
      </c>
      <c r="M1276">
        <f>Tabela3[[#This Row],[SUSTENTABILIDADE
https://portal.tjpr.jus.br/portletforms/frm.do?idFormulario=7430
0017859-16.2024.8.16.6000]]</f>
        <v>0</v>
      </c>
      <c r="N1276">
        <f>Tabela3[[#This Row],[CURSO PARA MAGISTRADOS]]</f>
        <v>0</v>
      </c>
      <c r="O1276">
        <f>Tabela3[[#This Row],[LIVRO DE REGISTRO]]</f>
        <v>0</v>
      </c>
      <c r="P1276">
        <f>Tabela3[[#This Row],[DATA DO ULTIMO REGISTRO]]</f>
        <v>0</v>
      </c>
      <c r="Q1276">
        <f>Tabela3[[#This Row],[REG DE INSTRUTORES2]]</f>
        <v>0</v>
      </c>
      <c r="R1276">
        <f>Tabela3[[#This Row],[REGISTRO DE INSTRUTORES NO SEI]]</f>
        <v>0</v>
      </c>
      <c r="S1276">
        <f>Tabela3[[#This Row],[2021]]</f>
        <v>0</v>
      </c>
      <c r="T1276">
        <f>Tabela3[[#This Row],[2022]]</f>
        <v>0</v>
      </c>
      <c r="U1276">
        <f>Tabela3[[#This Row],[2023]]</f>
        <v>0</v>
      </c>
      <c r="V1276">
        <f>Tabela3[[#This Row],[REGISTRO NO SEI/2024]]</f>
        <v>0</v>
      </c>
      <c r="W1276">
        <f>Tabela3[[#This Row],[2024]]</f>
        <v>0</v>
      </c>
      <c r="X1276">
        <f>Tabela3[[#This Row],[REGISTRO NO SEI/2025]]</f>
        <v>0</v>
      </c>
      <c r="Y1276">
        <f>Tabela3[[#This Row],[TOTAL CERTIFICADOS EMITIDOS/2025]]</f>
        <v>0</v>
      </c>
      <c r="Z1276">
        <f>Tabela3[[#This Row],[1º trim/2025]]</f>
        <v>0</v>
      </c>
      <c r="AA1276">
        <f>Tabela3[[#This Row],[2º trim/2025]]</f>
        <v>0</v>
      </c>
      <c r="AB1276">
        <f>Tabela3[[#This Row],[3º trim/2025]]</f>
        <v>0</v>
      </c>
      <c r="AC1276">
        <f>Tabela3[[#This Row],[4º trim/2025]]</f>
        <v>0</v>
      </c>
    </row>
    <row r="1277" spans="1:29" ht="30" x14ac:dyDescent="0.25">
      <c r="A1277" s="293">
        <f>Tabela3[[#This Row],[MODALIDADE]]</f>
        <v>0</v>
      </c>
      <c r="B1277" s="293">
        <f>Tabela3[[#This Row],[ID DA PLANILHA]]</f>
        <v>1305</v>
      </c>
      <c r="C1277" s="293">
        <f>Tabela3[[#This Row],[ANO]]</f>
        <v>0</v>
      </c>
      <c r="D1277" s="293" t="str">
        <f>Tabela3[[#This Row],[SEI]]</f>
        <v>0094425-06.2024.8.16.6000</v>
      </c>
      <c r="E1277" s="294" t="str">
        <f>Tabela3[[#This Row],[NOME DO Curso]]</f>
        <v>Capacitação dos servidores das unidades administrativas com cursos ou com campanhas</v>
      </c>
      <c r="F1277" s="294">
        <f>Tabela3[[#This Row],[NENHUMA CLASSIFICAÇÃO COPILOT]]</f>
        <v>0</v>
      </c>
      <c r="G1277">
        <f>Tabela3[[#This Row],[Capacitação em Direitos Humanos, Gênero, Raça e Etnia; e em Depoimento Especial" - 0148945-13.2024.8.16.6000]]</f>
        <v>0</v>
      </c>
      <c r="H1277">
        <f>Tabela3[[#This Row],[Justiça Restaurativa - 0148919-15.2024.8.16.6000]]</f>
        <v>0</v>
      </c>
      <c r="I1277">
        <f>Tabela3[[#This Row],[Capacitação de Facilitadores 0148959-94.2024.8.16.6000]]</f>
        <v>0</v>
      </c>
      <c r="J1277">
        <f>Tabela3[[#This Row],[Acessibilidade e Inclusão - 0148938-21.2024.8.16.6000]]</f>
        <v>0</v>
      </c>
      <c r="K1277">
        <f>Tabela3[[#This Row],[Política de Prevenção e Enfrentamento do Assédio Moral, do Assédio Sexual e da Discriminação.0148908-83.2024.8.16.6000]]</f>
        <v>0</v>
      </c>
      <c r="L1277">
        <f>Tabela3[[#This Row],[SOCIOAMBIENTAL]]</f>
        <v>0</v>
      </c>
      <c r="M1277">
        <f>Tabela3[[#This Row],[SUSTENTABILIDADE
https://portal.tjpr.jus.br/portletforms/frm.do?idFormulario=7430
0017859-16.2024.8.16.6000]]</f>
        <v>0</v>
      </c>
      <c r="N1277">
        <f>Tabela3[[#This Row],[CURSO PARA MAGISTRADOS]]</f>
        <v>0</v>
      </c>
      <c r="O1277">
        <f>Tabela3[[#This Row],[LIVRO DE REGISTRO]]</f>
        <v>0</v>
      </c>
      <c r="P1277">
        <f>Tabela3[[#This Row],[DATA DO ULTIMO REGISTRO]]</f>
        <v>0</v>
      </c>
      <c r="Q1277">
        <f>Tabela3[[#This Row],[REG DE INSTRUTORES2]]</f>
        <v>0</v>
      </c>
      <c r="R1277">
        <f>Tabela3[[#This Row],[REGISTRO DE INSTRUTORES NO SEI]]</f>
        <v>0</v>
      </c>
      <c r="S1277">
        <f>Tabela3[[#This Row],[2021]]</f>
        <v>0</v>
      </c>
      <c r="T1277">
        <f>Tabela3[[#This Row],[2022]]</f>
        <v>0</v>
      </c>
      <c r="U1277">
        <f>Tabela3[[#This Row],[2023]]</f>
        <v>0</v>
      </c>
      <c r="V1277">
        <f>Tabela3[[#This Row],[REGISTRO NO SEI/2024]]</f>
        <v>0</v>
      </c>
      <c r="W1277">
        <f>Tabela3[[#This Row],[2024]]</f>
        <v>0</v>
      </c>
      <c r="X1277">
        <f>Tabela3[[#This Row],[REGISTRO NO SEI/2025]]</f>
        <v>0</v>
      </c>
      <c r="Y1277">
        <f>Tabela3[[#This Row],[TOTAL CERTIFICADOS EMITIDOS/2025]]</f>
        <v>0</v>
      </c>
      <c r="Z1277">
        <f>Tabela3[[#This Row],[1º trim/2025]]</f>
        <v>0</v>
      </c>
      <c r="AA1277">
        <f>Tabela3[[#This Row],[2º trim/2025]]</f>
        <v>0</v>
      </c>
      <c r="AB1277">
        <f>Tabela3[[#This Row],[3º trim/2025]]</f>
        <v>0</v>
      </c>
      <c r="AC1277">
        <f>Tabela3[[#This Row],[4º trim/2025]]</f>
        <v>0</v>
      </c>
    </row>
    <row r="1278" spans="1:29" x14ac:dyDescent="0.25">
      <c r="A1278" s="293">
        <f>Tabela3[[#This Row],[MODALIDADE]]</f>
        <v>0</v>
      </c>
      <c r="B1278" s="293">
        <f>Tabela3[[#This Row],[ID DA PLANILHA]]</f>
        <v>1306</v>
      </c>
      <c r="C1278" s="293" t="str">
        <f>Tabela3[[#This Row],[ANO]]</f>
        <v>2022A</v>
      </c>
      <c r="D1278" s="293" t="str">
        <f>Tabela3[[#This Row],[SEI]]</f>
        <v>0095014-66.2022.8.16.6000</v>
      </c>
      <c r="E1278" s="294" t="str">
        <f>Tabela3[[#This Row],[NOME DO Curso]]</f>
        <v>IV Encontro de Magistrados e Magistradas da Infância e Juventude/PR</v>
      </c>
      <c r="F1278" s="294">
        <f>Tabela3[[#This Row],[NENHUMA CLASSIFICAÇÃO COPILOT]]</f>
        <v>0</v>
      </c>
      <c r="G1278">
        <f>Tabela3[[#This Row],[Capacitação em Direitos Humanos, Gênero, Raça e Etnia; e em Depoimento Especial" - 0148945-13.2024.8.16.6000]]</f>
        <v>0</v>
      </c>
      <c r="H1278">
        <f>Tabela3[[#This Row],[Justiça Restaurativa - 0148919-15.2024.8.16.6000]]</f>
        <v>0</v>
      </c>
      <c r="I1278">
        <f>Tabela3[[#This Row],[Capacitação de Facilitadores 0148959-94.2024.8.16.6000]]</f>
        <v>0</v>
      </c>
      <c r="J1278">
        <f>Tabela3[[#This Row],[Acessibilidade e Inclusão - 0148938-21.2024.8.16.6000]]</f>
        <v>0</v>
      </c>
      <c r="K1278">
        <f>Tabela3[[#This Row],[Política de Prevenção e Enfrentamento do Assédio Moral, do Assédio Sexual e da Discriminação.0148908-83.2024.8.16.6000]]</f>
        <v>0</v>
      </c>
      <c r="L1278">
        <f>Tabela3[[#This Row],[SOCIOAMBIENTAL]]</f>
        <v>0</v>
      </c>
      <c r="M1278">
        <f>Tabela3[[#This Row],[SUSTENTABILIDADE
https://portal.tjpr.jus.br/portletforms/frm.do?idFormulario=7430
0017859-16.2024.8.16.6000]]</f>
        <v>0</v>
      </c>
      <c r="N1278">
        <f>Tabela3[[#This Row],[CURSO PARA MAGISTRADOS]]</f>
        <v>0</v>
      </c>
      <c r="O1278">
        <f>Tabela3[[#This Row],[LIVRO DE REGISTRO]]</f>
        <v>0</v>
      </c>
      <c r="P1278">
        <f>Tabela3[[#This Row],[DATA DO ULTIMO REGISTRO]]</f>
        <v>0</v>
      </c>
      <c r="Q1278">
        <f>Tabela3[[#This Row],[REG DE INSTRUTORES2]]</f>
        <v>0</v>
      </c>
      <c r="R1278">
        <f>Tabela3[[#This Row],[REGISTRO DE INSTRUTORES NO SEI]]</f>
        <v>0</v>
      </c>
      <c r="S1278">
        <f>Tabela3[[#This Row],[2021]]</f>
        <v>0</v>
      </c>
      <c r="T1278">
        <f>Tabela3[[#This Row],[2022]]</f>
        <v>0</v>
      </c>
      <c r="U1278">
        <f>Tabela3[[#This Row],[2023]]</f>
        <v>0</v>
      </c>
      <c r="V1278">
        <f>Tabela3[[#This Row],[REGISTRO NO SEI/2024]]</f>
        <v>0</v>
      </c>
      <c r="W1278">
        <f>Tabela3[[#This Row],[2024]]</f>
        <v>0</v>
      </c>
      <c r="X1278">
        <f>Tabela3[[#This Row],[REGISTRO NO SEI/2025]]</f>
        <v>0</v>
      </c>
      <c r="Y1278">
        <f>Tabela3[[#This Row],[TOTAL CERTIFICADOS EMITIDOS/2025]]</f>
        <v>0</v>
      </c>
      <c r="Z1278">
        <f>Tabela3[[#This Row],[1º trim/2025]]</f>
        <v>0</v>
      </c>
      <c r="AA1278">
        <f>Tabela3[[#This Row],[2º trim/2025]]</f>
        <v>0</v>
      </c>
      <c r="AB1278">
        <f>Tabela3[[#This Row],[3º trim/2025]]</f>
        <v>0</v>
      </c>
      <c r="AC1278">
        <f>Tabela3[[#This Row],[4º trim/2025]]</f>
        <v>0</v>
      </c>
    </row>
    <row r="1279" spans="1:29" ht="30" x14ac:dyDescent="0.25">
      <c r="A1279" s="293">
        <f>Tabela3[[#This Row],[MODALIDADE]]</f>
        <v>0</v>
      </c>
      <c r="B1279" s="293">
        <f>Tabela3[[#This Row],[ID DA PLANILHA]]</f>
        <v>1307</v>
      </c>
      <c r="C1279" s="293">
        <f>Tabela3[[#This Row],[ANO]]</f>
        <v>0</v>
      </c>
      <c r="D1279" s="293" t="str">
        <f>Tabela3[[#This Row],[SEI]]</f>
        <v>0095735-47.2024.8.16.6000</v>
      </c>
      <c r="E1279" s="294" t="str">
        <f>Tabela3[[#This Row],[NOME DO Curso]]</f>
        <v>Política Nacional de Formação e Aperfeiçoamento dos Servidores do Poder Judiciário e sobre a Política Nacional de Gestão de Pessoas</v>
      </c>
      <c r="F1279" s="294">
        <f>Tabela3[[#This Row],[NENHUMA CLASSIFICAÇÃO COPILOT]]</f>
        <v>0</v>
      </c>
      <c r="G1279">
        <f>Tabela3[[#This Row],[Capacitação em Direitos Humanos, Gênero, Raça e Etnia; e em Depoimento Especial" - 0148945-13.2024.8.16.6000]]</f>
        <v>0</v>
      </c>
      <c r="H1279">
        <f>Tabela3[[#This Row],[Justiça Restaurativa - 0148919-15.2024.8.16.6000]]</f>
        <v>0</v>
      </c>
      <c r="I1279">
        <f>Tabela3[[#This Row],[Capacitação de Facilitadores 0148959-94.2024.8.16.6000]]</f>
        <v>0</v>
      </c>
      <c r="J1279">
        <f>Tabela3[[#This Row],[Acessibilidade e Inclusão - 0148938-21.2024.8.16.6000]]</f>
        <v>0</v>
      </c>
      <c r="K1279">
        <f>Tabela3[[#This Row],[Política de Prevenção e Enfrentamento do Assédio Moral, do Assédio Sexual e da Discriminação.0148908-83.2024.8.16.6000]]</f>
        <v>0</v>
      </c>
      <c r="L1279">
        <f>Tabela3[[#This Row],[SOCIOAMBIENTAL]]</f>
        <v>0</v>
      </c>
      <c r="M1279">
        <f>Tabela3[[#This Row],[SUSTENTABILIDADE
https://portal.tjpr.jus.br/portletforms/frm.do?idFormulario=7430
0017859-16.2024.8.16.6000]]</f>
        <v>0</v>
      </c>
      <c r="N1279">
        <f>Tabela3[[#This Row],[CURSO PARA MAGISTRADOS]]</f>
        <v>0</v>
      </c>
      <c r="O1279">
        <f>Tabela3[[#This Row],[LIVRO DE REGISTRO]]</f>
        <v>0</v>
      </c>
      <c r="P1279">
        <f>Tabela3[[#This Row],[DATA DO ULTIMO REGISTRO]]</f>
        <v>0</v>
      </c>
      <c r="Q1279">
        <f>Tabela3[[#This Row],[REG DE INSTRUTORES2]]</f>
        <v>0</v>
      </c>
      <c r="R1279">
        <f>Tabela3[[#This Row],[REGISTRO DE INSTRUTORES NO SEI]]</f>
        <v>0</v>
      </c>
      <c r="S1279">
        <f>Tabela3[[#This Row],[2021]]</f>
        <v>0</v>
      </c>
      <c r="T1279">
        <f>Tabela3[[#This Row],[2022]]</f>
        <v>0</v>
      </c>
      <c r="U1279">
        <f>Tabela3[[#This Row],[2023]]</f>
        <v>0</v>
      </c>
      <c r="V1279">
        <f>Tabela3[[#This Row],[REGISTRO NO SEI/2024]]</f>
        <v>0</v>
      </c>
      <c r="W1279">
        <f>Tabela3[[#This Row],[2024]]</f>
        <v>0</v>
      </c>
      <c r="X1279">
        <f>Tabela3[[#This Row],[REGISTRO NO SEI/2025]]</f>
        <v>0</v>
      </c>
      <c r="Y1279">
        <f>Tabela3[[#This Row],[TOTAL CERTIFICADOS EMITIDOS/2025]]</f>
        <v>0</v>
      </c>
      <c r="Z1279">
        <f>Tabela3[[#This Row],[1º trim/2025]]</f>
        <v>0</v>
      </c>
      <c r="AA1279">
        <f>Tabela3[[#This Row],[2º trim/2025]]</f>
        <v>0</v>
      </c>
      <c r="AB1279">
        <f>Tabela3[[#This Row],[3º trim/2025]]</f>
        <v>0</v>
      </c>
      <c r="AC1279">
        <f>Tabela3[[#This Row],[4º trim/2025]]</f>
        <v>0</v>
      </c>
    </row>
    <row r="1280" spans="1:29" x14ac:dyDescent="0.25">
      <c r="A1280" s="293">
        <f>Tabela3[[#This Row],[MODALIDADE]]</f>
        <v>0</v>
      </c>
      <c r="B1280" s="293">
        <f>Tabela3[[#This Row],[ID DA PLANILHA]]</f>
        <v>1308</v>
      </c>
      <c r="C1280" s="293">
        <f>Tabela3[[#This Row],[ANO]]</f>
        <v>0</v>
      </c>
      <c r="D1280" s="293" t="str">
        <f>Tabela3[[#This Row],[SEI]]</f>
        <v>0096646-59.2024.8.16.6000</v>
      </c>
      <c r="E1280" s="294" t="str">
        <f>Tabela3[[#This Row],[NOME DO Curso]]</f>
        <v>Curso “Proservidor – Módulo Direção do Fórum</v>
      </c>
      <c r="F1280" s="294">
        <f>Tabela3[[#This Row],[NENHUMA CLASSIFICAÇÃO COPILOT]]</f>
        <v>0</v>
      </c>
      <c r="G1280">
        <f>Tabela3[[#This Row],[Capacitação em Direitos Humanos, Gênero, Raça e Etnia; e em Depoimento Especial" - 0148945-13.2024.8.16.6000]]</f>
        <v>0</v>
      </c>
      <c r="H1280">
        <f>Tabela3[[#This Row],[Justiça Restaurativa - 0148919-15.2024.8.16.6000]]</f>
        <v>0</v>
      </c>
      <c r="I1280">
        <f>Tabela3[[#This Row],[Capacitação de Facilitadores 0148959-94.2024.8.16.6000]]</f>
        <v>0</v>
      </c>
      <c r="J1280">
        <f>Tabela3[[#This Row],[Acessibilidade e Inclusão - 0148938-21.2024.8.16.6000]]</f>
        <v>0</v>
      </c>
      <c r="K1280">
        <f>Tabela3[[#This Row],[Política de Prevenção e Enfrentamento do Assédio Moral, do Assédio Sexual e da Discriminação.0148908-83.2024.8.16.6000]]</f>
        <v>0</v>
      </c>
      <c r="L1280">
        <f>Tabela3[[#This Row],[SOCIOAMBIENTAL]]</f>
        <v>0</v>
      </c>
      <c r="M1280">
        <f>Tabela3[[#This Row],[SUSTENTABILIDADE
https://portal.tjpr.jus.br/portletforms/frm.do?idFormulario=7430
0017859-16.2024.8.16.6000]]</f>
        <v>0</v>
      </c>
      <c r="N1280">
        <f>Tabela3[[#This Row],[CURSO PARA MAGISTRADOS]]</f>
        <v>0</v>
      </c>
      <c r="O1280">
        <f>Tabela3[[#This Row],[LIVRO DE REGISTRO]]</f>
        <v>0</v>
      </c>
      <c r="P1280">
        <f>Tabela3[[#This Row],[DATA DO ULTIMO REGISTRO]]</f>
        <v>0</v>
      </c>
      <c r="Q1280">
        <f>Tabela3[[#This Row],[REG DE INSTRUTORES2]]</f>
        <v>0</v>
      </c>
      <c r="R1280">
        <f>Tabela3[[#This Row],[REGISTRO DE INSTRUTORES NO SEI]]</f>
        <v>0</v>
      </c>
      <c r="S1280">
        <f>Tabela3[[#This Row],[2021]]</f>
        <v>0</v>
      </c>
      <c r="T1280">
        <f>Tabela3[[#This Row],[2022]]</f>
        <v>0</v>
      </c>
      <c r="U1280">
        <f>Tabela3[[#This Row],[2023]]</f>
        <v>0</v>
      </c>
      <c r="V1280">
        <f>Tabela3[[#This Row],[REGISTRO NO SEI/2024]]</f>
        <v>0</v>
      </c>
      <c r="W1280">
        <f>Tabela3[[#This Row],[2024]]</f>
        <v>0</v>
      </c>
      <c r="X1280">
        <f>Tabela3[[#This Row],[REGISTRO NO SEI/2025]]</f>
        <v>0</v>
      </c>
      <c r="Y1280">
        <f>Tabela3[[#This Row],[TOTAL CERTIFICADOS EMITIDOS/2025]]</f>
        <v>0</v>
      </c>
      <c r="Z1280">
        <f>Tabela3[[#This Row],[1º trim/2025]]</f>
        <v>0</v>
      </c>
      <c r="AA1280">
        <f>Tabela3[[#This Row],[2º trim/2025]]</f>
        <v>0</v>
      </c>
      <c r="AB1280">
        <f>Tabela3[[#This Row],[3º trim/2025]]</f>
        <v>0</v>
      </c>
      <c r="AC1280">
        <f>Tabela3[[#This Row],[4º trim/2025]]</f>
        <v>0</v>
      </c>
    </row>
    <row r="1281" spans="1:29" x14ac:dyDescent="0.25">
      <c r="A1281" s="293">
        <f>Tabela3[[#This Row],[MODALIDADE]]</f>
        <v>0</v>
      </c>
      <c r="B1281" s="293">
        <f>Tabela3[[#This Row],[ID DA PLANILHA]]</f>
        <v>1309</v>
      </c>
      <c r="C1281" s="293" t="str">
        <f>Tabela3[[#This Row],[ANO]]</f>
        <v>2023A</v>
      </c>
      <c r="D1281" s="293" t="str">
        <f>Tabela3[[#This Row],[SEI]]</f>
        <v>0096789-82.2023.8.16.6000</v>
      </c>
      <c r="E1281" s="294" t="str">
        <f>Tabela3[[#This Row],[NOME DO Curso]]</f>
        <v>Cursos de Capacitação para a utilização do SEEU</v>
      </c>
      <c r="F1281" s="294">
        <f>Tabela3[[#This Row],[NENHUMA CLASSIFICAÇÃO COPILOT]]</f>
        <v>0</v>
      </c>
      <c r="G1281">
        <f>Tabela3[[#This Row],[Capacitação em Direitos Humanos, Gênero, Raça e Etnia; e em Depoimento Especial" - 0148945-13.2024.8.16.6000]]</f>
        <v>0</v>
      </c>
      <c r="H1281">
        <f>Tabela3[[#This Row],[Justiça Restaurativa - 0148919-15.2024.8.16.6000]]</f>
        <v>0</v>
      </c>
      <c r="I1281">
        <f>Tabela3[[#This Row],[Capacitação de Facilitadores 0148959-94.2024.8.16.6000]]</f>
        <v>0</v>
      </c>
      <c r="J1281">
        <f>Tabela3[[#This Row],[Acessibilidade e Inclusão - 0148938-21.2024.8.16.6000]]</f>
        <v>0</v>
      </c>
      <c r="K1281">
        <f>Tabela3[[#This Row],[Política de Prevenção e Enfrentamento do Assédio Moral, do Assédio Sexual e da Discriminação.0148908-83.2024.8.16.6000]]</f>
        <v>0</v>
      </c>
      <c r="L1281">
        <f>Tabela3[[#This Row],[SOCIOAMBIENTAL]]</f>
        <v>0</v>
      </c>
      <c r="M1281">
        <f>Tabela3[[#This Row],[SUSTENTABILIDADE
https://portal.tjpr.jus.br/portletforms/frm.do?idFormulario=7430
0017859-16.2024.8.16.6000]]</f>
        <v>0</v>
      </c>
      <c r="N1281">
        <f>Tabela3[[#This Row],[CURSO PARA MAGISTRADOS]]</f>
        <v>0</v>
      </c>
      <c r="O1281">
        <f>Tabela3[[#This Row],[LIVRO DE REGISTRO]]</f>
        <v>0</v>
      </c>
      <c r="P1281">
        <f>Tabela3[[#This Row],[DATA DO ULTIMO REGISTRO]]</f>
        <v>0</v>
      </c>
      <c r="Q1281">
        <f>Tabela3[[#This Row],[REG DE INSTRUTORES2]]</f>
        <v>0</v>
      </c>
      <c r="R1281">
        <f>Tabela3[[#This Row],[REGISTRO DE INSTRUTORES NO SEI]]</f>
        <v>0</v>
      </c>
      <c r="S1281">
        <f>Tabela3[[#This Row],[2021]]</f>
        <v>0</v>
      </c>
      <c r="T1281">
        <f>Tabela3[[#This Row],[2022]]</f>
        <v>0</v>
      </c>
      <c r="U1281" t="e">
        <f>Tabela3[[#This Row],[2023]]</f>
        <v>#VALUE!</v>
      </c>
      <c r="V1281">
        <f>Tabela3[[#This Row],[REGISTRO NO SEI/2024]]</f>
        <v>0</v>
      </c>
      <c r="W1281">
        <f>Tabela3[[#This Row],[2024]]</f>
        <v>0</v>
      </c>
      <c r="X1281">
        <f>Tabela3[[#This Row],[REGISTRO NO SEI/2025]]</f>
        <v>0</v>
      </c>
      <c r="Y1281">
        <f>Tabela3[[#This Row],[TOTAL CERTIFICADOS EMITIDOS/2025]]</f>
        <v>0</v>
      </c>
      <c r="Z1281">
        <f>Tabela3[[#This Row],[1º trim/2025]]</f>
        <v>0</v>
      </c>
      <c r="AA1281">
        <f>Tabela3[[#This Row],[2º trim/2025]]</f>
        <v>0</v>
      </c>
      <c r="AB1281">
        <f>Tabela3[[#This Row],[3º trim/2025]]</f>
        <v>0</v>
      </c>
      <c r="AC1281">
        <f>Tabela3[[#This Row],[4º trim/2025]]</f>
        <v>0</v>
      </c>
    </row>
    <row r="1282" spans="1:29" x14ac:dyDescent="0.25">
      <c r="A1282" s="293" t="str">
        <f>Tabela3[[#This Row],[MODALIDADE]]</f>
        <v>IN COMPANY</v>
      </c>
      <c r="B1282" s="293">
        <f>Tabela3[[#This Row],[ID DA PLANILHA]]</f>
        <v>1310</v>
      </c>
      <c r="C1282" s="293">
        <f>Tabela3[[#This Row],[ANO]]</f>
        <v>0</v>
      </c>
      <c r="D1282" s="293" t="str">
        <f>Tabela3[[#This Row],[SEI]]</f>
        <v>0098077-31.2024.8.16.6000</v>
      </c>
      <c r="E1282" s="294" t="str">
        <f>Tabela3[[#This Row],[NOME DO Curso]]</f>
        <v>processo administrativo disciplinar e sindicância</v>
      </c>
      <c r="F1282" s="294">
        <f>Tabela3[[#This Row],[NENHUMA CLASSIFICAÇÃO COPILOT]]</f>
        <v>0</v>
      </c>
      <c r="G1282">
        <f>Tabela3[[#This Row],[Capacitação em Direitos Humanos, Gênero, Raça e Etnia; e em Depoimento Especial" - 0148945-13.2024.8.16.6000]]</f>
        <v>0</v>
      </c>
      <c r="H1282">
        <f>Tabela3[[#This Row],[Justiça Restaurativa - 0148919-15.2024.8.16.6000]]</f>
        <v>0</v>
      </c>
      <c r="I1282">
        <f>Tabela3[[#This Row],[Capacitação de Facilitadores 0148959-94.2024.8.16.6000]]</f>
        <v>0</v>
      </c>
      <c r="J1282">
        <f>Tabela3[[#This Row],[Acessibilidade e Inclusão - 0148938-21.2024.8.16.6000]]</f>
        <v>0</v>
      </c>
      <c r="K1282">
        <f>Tabela3[[#This Row],[Política de Prevenção e Enfrentamento do Assédio Moral, do Assédio Sexual e da Discriminação.0148908-83.2024.8.16.6000]]</f>
        <v>0</v>
      </c>
      <c r="L1282">
        <f>Tabela3[[#This Row],[SOCIOAMBIENTAL]]</f>
        <v>0</v>
      </c>
      <c r="M1282">
        <f>Tabela3[[#This Row],[SUSTENTABILIDADE
https://portal.tjpr.jus.br/portletforms/frm.do?idFormulario=7430
0017859-16.2024.8.16.6000]]</f>
        <v>0</v>
      </c>
      <c r="N1282">
        <f>Tabela3[[#This Row],[CURSO PARA MAGISTRADOS]]</f>
        <v>0</v>
      </c>
      <c r="O1282" t="str">
        <f>Tabela3[[#This Row],[LIVRO DE REGISTRO]]</f>
        <v>2 - IN COMPANY</v>
      </c>
      <c r="P1282">
        <f>Tabela3[[#This Row],[DATA DO ULTIMO REGISTRO]]</f>
        <v>0</v>
      </c>
      <c r="Q1282">
        <f>Tabela3[[#This Row],[REG DE INSTRUTORES2]]</f>
        <v>0</v>
      </c>
      <c r="R1282">
        <f>Tabela3[[#This Row],[REGISTRO DE INSTRUTORES NO SEI]]</f>
        <v>0</v>
      </c>
      <c r="S1282">
        <f>Tabela3[[#This Row],[2021]]</f>
        <v>0</v>
      </c>
      <c r="T1282">
        <f>Tabela3[[#This Row],[2022]]</f>
        <v>0</v>
      </c>
      <c r="U1282">
        <f>Tabela3[[#This Row],[2023]]</f>
        <v>0</v>
      </c>
      <c r="V1282">
        <f>Tabela3[[#This Row],[REGISTRO NO SEI/2024]]</f>
        <v>0</v>
      </c>
      <c r="W1282">
        <f>Tabela3[[#This Row],[2024]]</f>
        <v>0</v>
      </c>
      <c r="X1282">
        <f>Tabela3[[#This Row],[REGISTRO NO SEI/2025]]</f>
        <v>0</v>
      </c>
      <c r="Y1282">
        <f>Tabela3[[#This Row],[TOTAL CERTIFICADOS EMITIDOS/2025]]</f>
        <v>0</v>
      </c>
      <c r="Z1282">
        <f>Tabela3[[#This Row],[1º trim/2025]]</f>
        <v>0</v>
      </c>
      <c r="AA1282">
        <f>Tabela3[[#This Row],[2º trim/2025]]</f>
        <v>0</v>
      </c>
      <c r="AB1282">
        <f>Tabela3[[#This Row],[3º trim/2025]]</f>
        <v>0</v>
      </c>
      <c r="AC1282">
        <f>Tabela3[[#This Row],[4º trim/2025]]</f>
        <v>0</v>
      </c>
    </row>
    <row r="1283" spans="1:29" ht="30" x14ac:dyDescent="0.25">
      <c r="A1283" s="293">
        <f>Tabela3[[#This Row],[MODALIDADE]]</f>
        <v>0</v>
      </c>
      <c r="B1283" s="293">
        <f>Tabela3[[#This Row],[ID DA PLANILHA]]</f>
        <v>1311</v>
      </c>
      <c r="C1283" s="293" t="str">
        <f>Tabela3[[#This Row],[ANO]]</f>
        <v>2023A</v>
      </c>
      <c r="D1283" s="293" t="str">
        <f>Tabela3[[#This Row],[SEI]]</f>
        <v>0098309-77.2023.8.16.6000</v>
      </c>
      <c r="E1283" s="294" t="str">
        <f>Tabela3[[#This Row],[NOME DO Curso]]</f>
        <v>compartilhamento de Projeto Pedagógico para curso de formação inicial e continuada de profissionais que atuam nos serviços penais.</v>
      </c>
      <c r="F1283" s="294">
        <f>Tabela3[[#This Row],[NENHUMA CLASSIFICAÇÃO COPILOT]]</f>
        <v>0</v>
      </c>
      <c r="G1283">
        <f>Tabela3[[#This Row],[Capacitação em Direitos Humanos, Gênero, Raça e Etnia; e em Depoimento Especial" - 0148945-13.2024.8.16.6000]]</f>
        <v>0</v>
      </c>
      <c r="H1283">
        <f>Tabela3[[#This Row],[Justiça Restaurativa - 0148919-15.2024.8.16.6000]]</f>
        <v>0</v>
      </c>
      <c r="I1283">
        <f>Tabela3[[#This Row],[Capacitação de Facilitadores 0148959-94.2024.8.16.6000]]</f>
        <v>0</v>
      </c>
      <c r="J1283">
        <f>Tabela3[[#This Row],[Acessibilidade e Inclusão - 0148938-21.2024.8.16.6000]]</f>
        <v>0</v>
      </c>
      <c r="K1283">
        <f>Tabela3[[#This Row],[Política de Prevenção e Enfrentamento do Assédio Moral, do Assédio Sexual e da Discriminação.0148908-83.2024.8.16.6000]]</f>
        <v>0</v>
      </c>
      <c r="L1283">
        <f>Tabela3[[#This Row],[SOCIOAMBIENTAL]]</f>
        <v>0</v>
      </c>
      <c r="M1283">
        <f>Tabela3[[#This Row],[SUSTENTABILIDADE
https://portal.tjpr.jus.br/portletforms/frm.do?idFormulario=7430
0017859-16.2024.8.16.6000]]</f>
        <v>0</v>
      </c>
      <c r="N1283">
        <f>Tabela3[[#This Row],[CURSO PARA MAGISTRADOS]]</f>
        <v>0</v>
      </c>
      <c r="O1283">
        <f>Tabela3[[#This Row],[LIVRO DE REGISTRO]]</f>
        <v>0</v>
      </c>
      <c r="P1283">
        <f>Tabela3[[#This Row],[DATA DO ULTIMO REGISTRO]]</f>
        <v>0</v>
      </c>
      <c r="Q1283">
        <f>Tabela3[[#This Row],[REG DE INSTRUTORES2]]</f>
        <v>0</v>
      </c>
      <c r="R1283">
        <f>Tabela3[[#This Row],[REGISTRO DE INSTRUTORES NO SEI]]</f>
        <v>0</v>
      </c>
      <c r="S1283">
        <f>Tabela3[[#This Row],[2021]]</f>
        <v>0</v>
      </c>
      <c r="T1283">
        <f>Tabela3[[#This Row],[2022]]</f>
        <v>0</v>
      </c>
      <c r="U1283" t="e">
        <f>Tabela3[[#This Row],[2023]]</f>
        <v>#VALUE!</v>
      </c>
      <c r="V1283">
        <f>Tabela3[[#This Row],[REGISTRO NO SEI/2024]]</f>
        <v>0</v>
      </c>
      <c r="W1283">
        <f>Tabela3[[#This Row],[2024]]</f>
        <v>0</v>
      </c>
      <c r="X1283">
        <f>Tabela3[[#This Row],[REGISTRO NO SEI/2025]]</f>
        <v>0</v>
      </c>
      <c r="Y1283">
        <f>Tabela3[[#This Row],[TOTAL CERTIFICADOS EMITIDOS/2025]]</f>
        <v>0</v>
      </c>
      <c r="Z1283">
        <f>Tabela3[[#This Row],[1º trim/2025]]</f>
        <v>0</v>
      </c>
      <c r="AA1283">
        <f>Tabela3[[#This Row],[2º trim/2025]]</f>
        <v>0</v>
      </c>
      <c r="AB1283">
        <f>Tabela3[[#This Row],[3º trim/2025]]</f>
        <v>0</v>
      </c>
      <c r="AC1283">
        <f>Tabela3[[#This Row],[4º trim/2025]]</f>
        <v>0</v>
      </c>
    </row>
    <row r="1284" spans="1:29" x14ac:dyDescent="0.25">
      <c r="A1284" s="293">
        <f>Tabela3[[#This Row],[MODALIDADE]]</f>
        <v>0</v>
      </c>
      <c r="B1284" s="293">
        <f>Tabela3[[#This Row],[ID DA PLANILHA]]</f>
        <v>1312</v>
      </c>
      <c r="C1284" s="293" t="str">
        <f>Tabela3[[#This Row],[ANO]]</f>
        <v>2023A</v>
      </c>
      <c r="D1284" s="293" t="str">
        <f>Tabela3[[#This Row],[SEI]]</f>
        <v>0098507-17.2023.8.16.6000</v>
      </c>
      <c r="E1284" s="294" t="str">
        <f>Tabela3[[#This Row],[NOME DO Curso]]</f>
        <v>Proposta de Projeto “Capacitação de líderes”</v>
      </c>
      <c r="F1284" s="294">
        <f>Tabela3[[#This Row],[NENHUMA CLASSIFICAÇÃO COPILOT]]</f>
        <v>0</v>
      </c>
      <c r="G1284">
        <f>Tabela3[[#This Row],[Capacitação em Direitos Humanos, Gênero, Raça e Etnia; e em Depoimento Especial" - 0148945-13.2024.8.16.6000]]</f>
        <v>0</v>
      </c>
      <c r="H1284">
        <f>Tabela3[[#This Row],[Justiça Restaurativa - 0148919-15.2024.8.16.6000]]</f>
        <v>0</v>
      </c>
      <c r="I1284">
        <f>Tabela3[[#This Row],[Capacitação de Facilitadores 0148959-94.2024.8.16.6000]]</f>
        <v>0</v>
      </c>
      <c r="J1284">
        <f>Tabela3[[#This Row],[Acessibilidade e Inclusão - 0148938-21.2024.8.16.6000]]</f>
        <v>0</v>
      </c>
      <c r="K1284">
        <f>Tabela3[[#This Row],[Política de Prevenção e Enfrentamento do Assédio Moral, do Assédio Sexual e da Discriminação.0148908-83.2024.8.16.6000]]</f>
        <v>0</v>
      </c>
      <c r="L1284">
        <f>Tabela3[[#This Row],[SOCIOAMBIENTAL]]</f>
        <v>0</v>
      </c>
      <c r="M1284">
        <f>Tabela3[[#This Row],[SUSTENTABILIDADE
https://portal.tjpr.jus.br/portletforms/frm.do?idFormulario=7430
0017859-16.2024.8.16.6000]]</f>
        <v>0</v>
      </c>
      <c r="N1284">
        <f>Tabela3[[#This Row],[CURSO PARA MAGISTRADOS]]</f>
        <v>0</v>
      </c>
      <c r="O1284">
        <f>Tabela3[[#This Row],[LIVRO DE REGISTRO]]</f>
        <v>0</v>
      </c>
      <c r="P1284">
        <f>Tabela3[[#This Row],[DATA DO ULTIMO REGISTRO]]</f>
        <v>0</v>
      </c>
      <c r="Q1284">
        <f>Tabela3[[#This Row],[REG DE INSTRUTORES2]]</f>
        <v>0</v>
      </c>
      <c r="R1284">
        <f>Tabela3[[#This Row],[REGISTRO DE INSTRUTORES NO SEI]]</f>
        <v>0</v>
      </c>
      <c r="S1284">
        <f>Tabela3[[#This Row],[2021]]</f>
        <v>0</v>
      </c>
      <c r="T1284">
        <f>Tabela3[[#This Row],[2022]]</f>
        <v>0</v>
      </c>
      <c r="U1284" t="e">
        <f>Tabela3[[#This Row],[2023]]</f>
        <v>#VALUE!</v>
      </c>
      <c r="V1284">
        <f>Tabela3[[#This Row],[REGISTRO NO SEI/2024]]</f>
        <v>0</v>
      </c>
      <c r="W1284">
        <f>Tabela3[[#This Row],[2024]]</f>
        <v>0</v>
      </c>
      <c r="X1284">
        <f>Tabela3[[#This Row],[REGISTRO NO SEI/2025]]</f>
        <v>0</v>
      </c>
      <c r="Y1284">
        <f>Tabela3[[#This Row],[TOTAL CERTIFICADOS EMITIDOS/2025]]</f>
        <v>0</v>
      </c>
      <c r="Z1284">
        <f>Tabela3[[#This Row],[1º trim/2025]]</f>
        <v>0</v>
      </c>
      <c r="AA1284">
        <f>Tabela3[[#This Row],[2º trim/2025]]</f>
        <v>0</v>
      </c>
      <c r="AB1284">
        <f>Tabela3[[#This Row],[3º trim/2025]]</f>
        <v>0</v>
      </c>
      <c r="AC1284">
        <f>Tabela3[[#This Row],[4º trim/2025]]</f>
        <v>0</v>
      </c>
    </row>
    <row r="1285" spans="1:29" x14ac:dyDescent="0.25">
      <c r="A1285" s="293">
        <f>Tabela3[[#This Row],[MODALIDADE]]</f>
        <v>0</v>
      </c>
      <c r="B1285" s="293">
        <f>Tabela3[[#This Row],[ID DA PLANILHA]]</f>
        <v>1313</v>
      </c>
      <c r="C1285" s="293" t="str">
        <f>Tabela3[[#This Row],[ANO]]</f>
        <v>2019 A</v>
      </c>
      <c r="D1285" s="293" t="str">
        <f>Tabela3[[#This Row],[SEI]]</f>
        <v>0099076-57.2019.8.16.6000</v>
      </c>
      <c r="E1285" s="294" t="str">
        <f>Tabela3[[#This Row],[NOME DO Curso]]</f>
        <v>Avaliação de Desempenho por Competências</v>
      </c>
      <c r="F1285" s="294">
        <f>Tabela3[[#This Row],[NENHUMA CLASSIFICAÇÃO COPILOT]]</f>
        <v>0</v>
      </c>
      <c r="G1285">
        <f>Tabela3[[#This Row],[Capacitação em Direitos Humanos, Gênero, Raça e Etnia; e em Depoimento Especial" - 0148945-13.2024.8.16.6000]]</f>
        <v>0</v>
      </c>
      <c r="H1285">
        <f>Tabela3[[#This Row],[Justiça Restaurativa - 0148919-15.2024.8.16.6000]]</f>
        <v>0</v>
      </c>
      <c r="I1285">
        <f>Tabela3[[#This Row],[Capacitação de Facilitadores 0148959-94.2024.8.16.6000]]</f>
        <v>0</v>
      </c>
      <c r="J1285">
        <f>Tabela3[[#This Row],[Acessibilidade e Inclusão - 0148938-21.2024.8.16.6000]]</f>
        <v>0</v>
      </c>
      <c r="K1285">
        <f>Tabela3[[#This Row],[Política de Prevenção e Enfrentamento do Assédio Moral, do Assédio Sexual e da Discriminação.0148908-83.2024.8.16.6000]]</f>
        <v>0</v>
      </c>
      <c r="L1285">
        <f>Tabela3[[#This Row],[SOCIOAMBIENTAL]]</f>
        <v>0</v>
      </c>
      <c r="M1285">
        <f>Tabela3[[#This Row],[SUSTENTABILIDADE
https://portal.tjpr.jus.br/portletforms/frm.do?idFormulario=7430
0017859-16.2024.8.16.6000]]</f>
        <v>0</v>
      </c>
      <c r="N1285">
        <f>Tabela3[[#This Row],[CURSO PARA MAGISTRADOS]]</f>
        <v>0</v>
      </c>
      <c r="O1285">
        <f>Tabela3[[#This Row],[LIVRO DE REGISTRO]]</f>
        <v>0</v>
      </c>
      <c r="P1285">
        <f>Tabela3[[#This Row],[DATA DO ULTIMO REGISTRO]]</f>
        <v>0</v>
      </c>
      <c r="Q1285">
        <f>Tabela3[[#This Row],[REG DE INSTRUTORES2]]</f>
        <v>0</v>
      </c>
      <c r="R1285">
        <f>Tabela3[[#This Row],[REGISTRO DE INSTRUTORES NO SEI]]</f>
        <v>0</v>
      </c>
      <c r="S1285">
        <f>Tabela3[[#This Row],[2021]]</f>
        <v>0</v>
      </c>
      <c r="T1285">
        <f>Tabela3[[#This Row],[2022]]</f>
        <v>0</v>
      </c>
      <c r="U1285" t="e">
        <f>Tabela3[[#This Row],[2023]]</f>
        <v>#VALUE!</v>
      </c>
      <c r="V1285">
        <f>Tabela3[[#This Row],[REGISTRO NO SEI/2024]]</f>
        <v>0</v>
      </c>
      <c r="W1285">
        <f>Tabela3[[#This Row],[2024]]</f>
        <v>0</v>
      </c>
      <c r="X1285">
        <f>Tabela3[[#This Row],[REGISTRO NO SEI/2025]]</f>
        <v>0</v>
      </c>
      <c r="Y1285">
        <f>Tabela3[[#This Row],[TOTAL CERTIFICADOS EMITIDOS/2025]]</f>
        <v>0</v>
      </c>
      <c r="Z1285">
        <f>Tabela3[[#This Row],[1º trim/2025]]</f>
        <v>0</v>
      </c>
      <c r="AA1285">
        <f>Tabela3[[#This Row],[2º trim/2025]]</f>
        <v>0</v>
      </c>
      <c r="AB1285">
        <f>Tabela3[[#This Row],[3º trim/2025]]</f>
        <v>0</v>
      </c>
      <c r="AC1285">
        <f>Tabela3[[#This Row],[4º trim/2025]]</f>
        <v>0</v>
      </c>
    </row>
    <row r="1286" spans="1:29" x14ac:dyDescent="0.25">
      <c r="A1286" s="293">
        <f>Tabela3[[#This Row],[MODALIDADE]]</f>
        <v>0</v>
      </c>
      <c r="B1286" s="293">
        <f>Tabela3[[#This Row],[ID DA PLANILHA]]</f>
        <v>1314</v>
      </c>
      <c r="C1286" s="293" t="str">
        <f>Tabela3[[#This Row],[ANO]]</f>
        <v>2023A</v>
      </c>
      <c r="D1286" s="293" t="str">
        <f>Tabela3[[#This Row],[SEI]]</f>
        <v>0099101-70.2019.8.16.6000</v>
      </c>
      <c r="E1286" s="294" t="str">
        <f>Tabela3[[#This Row],[NOME DO Curso]]</f>
        <v>Gestão e Mapeamento de Processos Aplicados ao Setor Público</v>
      </c>
      <c r="F1286" s="294">
        <f>Tabela3[[#This Row],[NENHUMA CLASSIFICAÇÃO COPILOT]]</f>
        <v>0</v>
      </c>
      <c r="G1286">
        <f>Tabela3[[#This Row],[Capacitação em Direitos Humanos, Gênero, Raça e Etnia; e em Depoimento Especial" - 0148945-13.2024.8.16.6000]]</f>
        <v>0</v>
      </c>
      <c r="H1286">
        <f>Tabela3[[#This Row],[Justiça Restaurativa - 0148919-15.2024.8.16.6000]]</f>
        <v>0</v>
      </c>
      <c r="I1286">
        <f>Tabela3[[#This Row],[Capacitação de Facilitadores 0148959-94.2024.8.16.6000]]</f>
        <v>0</v>
      </c>
      <c r="J1286">
        <f>Tabela3[[#This Row],[Acessibilidade e Inclusão - 0148938-21.2024.8.16.6000]]</f>
        <v>0</v>
      </c>
      <c r="K1286">
        <f>Tabela3[[#This Row],[Política de Prevenção e Enfrentamento do Assédio Moral, do Assédio Sexual e da Discriminação.0148908-83.2024.8.16.6000]]</f>
        <v>0</v>
      </c>
      <c r="L1286">
        <f>Tabela3[[#This Row],[SOCIOAMBIENTAL]]</f>
        <v>0</v>
      </c>
      <c r="M1286">
        <f>Tabela3[[#This Row],[SUSTENTABILIDADE
https://portal.tjpr.jus.br/portletforms/frm.do?idFormulario=7430
0017859-16.2024.8.16.6000]]</f>
        <v>0</v>
      </c>
      <c r="N1286">
        <f>Tabela3[[#This Row],[CURSO PARA MAGISTRADOS]]</f>
        <v>0</v>
      </c>
      <c r="O1286">
        <f>Tabela3[[#This Row],[LIVRO DE REGISTRO]]</f>
        <v>0</v>
      </c>
      <c r="P1286">
        <f>Tabela3[[#This Row],[DATA DO ULTIMO REGISTRO]]</f>
        <v>0</v>
      </c>
      <c r="Q1286">
        <f>Tabela3[[#This Row],[REG DE INSTRUTORES2]]</f>
        <v>0</v>
      </c>
      <c r="R1286">
        <f>Tabela3[[#This Row],[REGISTRO DE INSTRUTORES NO SEI]]</f>
        <v>0</v>
      </c>
      <c r="S1286">
        <f>Tabela3[[#This Row],[2021]]</f>
        <v>0</v>
      </c>
      <c r="T1286">
        <f>Tabela3[[#This Row],[2022]]</f>
        <v>0</v>
      </c>
      <c r="U1286" t="e">
        <f>Tabela3[[#This Row],[2023]]</f>
        <v>#VALUE!</v>
      </c>
      <c r="V1286">
        <f>Tabela3[[#This Row],[REGISTRO NO SEI/2024]]</f>
        <v>0</v>
      </c>
      <c r="W1286">
        <f>Tabela3[[#This Row],[2024]]</f>
        <v>0</v>
      </c>
      <c r="X1286">
        <f>Tabela3[[#This Row],[REGISTRO NO SEI/2025]]</f>
        <v>0</v>
      </c>
      <c r="Y1286">
        <f>Tabela3[[#This Row],[TOTAL CERTIFICADOS EMITIDOS/2025]]</f>
        <v>0</v>
      </c>
      <c r="Z1286">
        <f>Tabela3[[#This Row],[1º trim/2025]]</f>
        <v>0</v>
      </c>
      <c r="AA1286">
        <f>Tabela3[[#This Row],[2º trim/2025]]</f>
        <v>0</v>
      </c>
      <c r="AB1286">
        <f>Tabela3[[#This Row],[3º trim/2025]]</f>
        <v>0</v>
      </c>
      <c r="AC1286">
        <f>Tabela3[[#This Row],[4º trim/2025]]</f>
        <v>0</v>
      </c>
    </row>
    <row r="1287" spans="1:29" ht="30" x14ac:dyDescent="0.25">
      <c r="A1287" s="293">
        <f>Tabela3[[#This Row],[MODALIDADE]]</f>
        <v>0</v>
      </c>
      <c r="B1287" s="293">
        <f>Tabela3[[#This Row],[ID DA PLANILHA]]</f>
        <v>1315</v>
      </c>
      <c r="C1287" s="293">
        <f>Tabela3[[#This Row],[ANO]]</f>
        <v>0</v>
      </c>
      <c r="D1287" s="293" t="str">
        <f>Tabela3[[#This Row],[SEI]]</f>
        <v>0100002-62.2024.8.16.6000</v>
      </c>
      <c r="E1287" s="294" t="str">
        <f>Tabela3[[#This Row],[NOME DO Curso]]</f>
        <v>Curso Avaliação de Desempenho por Competências na Administração Pública - EAD</v>
      </c>
      <c r="F1287" s="294">
        <f>Tabela3[[#This Row],[NENHUMA CLASSIFICAÇÃO COPILOT]]</f>
        <v>0</v>
      </c>
      <c r="G1287">
        <f>Tabela3[[#This Row],[Capacitação em Direitos Humanos, Gênero, Raça e Etnia; e em Depoimento Especial" - 0148945-13.2024.8.16.6000]]</f>
        <v>0</v>
      </c>
      <c r="H1287">
        <f>Tabela3[[#This Row],[Justiça Restaurativa - 0148919-15.2024.8.16.6000]]</f>
        <v>0</v>
      </c>
      <c r="I1287">
        <f>Tabela3[[#This Row],[Capacitação de Facilitadores 0148959-94.2024.8.16.6000]]</f>
        <v>0</v>
      </c>
      <c r="J1287">
        <f>Tabela3[[#This Row],[Acessibilidade e Inclusão - 0148938-21.2024.8.16.6000]]</f>
        <v>0</v>
      </c>
      <c r="K1287">
        <f>Tabela3[[#This Row],[Política de Prevenção e Enfrentamento do Assédio Moral, do Assédio Sexual e da Discriminação.0148908-83.2024.8.16.6000]]</f>
        <v>0</v>
      </c>
      <c r="L1287">
        <f>Tabela3[[#This Row],[SOCIOAMBIENTAL]]</f>
        <v>0</v>
      </c>
      <c r="M1287">
        <f>Tabela3[[#This Row],[SUSTENTABILIDADE
https://portal.tjpr.jus.br/portletforms/frm.do?idFormulario=7430
0017859-16.2024.8.16.6000]]</f>
        <v>0</v>
      </c>
      <c r="N1287">
        <f>Tabela3[[#This Row],[CURSO PARA MAGISTRADOS]]</f>
        <v>0</v>
      </c>
      <c r="O1287">
        <f>Tabela3[[#This Row],[LIVRO DE REGISTRO]]</f>
        <v>0</v>
      </c>
      <c r="P1287">
        <f>Tabela3[[#This Row],[DATA DO ULTIMO REGISTRO]]</f>
        <v>0</v>
      </c>
      <c r="Q1287">
        <f>Tabela3[[#This Row],[REG DE INSTRUTORES2]]</f>
        <v>0</v>
      </c>
      <c r="R1287">
        <f>Tabela3[[#This Row],[REGISTRO DE INSTRUTORES NO SEI]]</f>
        <v>0</v>
      </c>
      <c r="S1287">
        <f>Tabela3[[#This Row],[2021]]</f>
        <v>0</v>
      </c>
      <c r="T1287">
        <f>Tabela3[[#This Row],[2022]]</f>
        <v>0</v>
      </c>
      <c r="U1287">
        <f>Tabela3[[#This Row],[2023]]</f>
        <v>0</v>
      </c>
      <c r="V1287">
        <f>Tabela3[[#This Row],[REGISTRO NO SEI/2024]]</f>
        <v>0</v>
      </c>
      <c r="W1287">
        <f>Tabela3[[#This Row],[2024]]</f>
        <v>0</v>
      </c>
      <c r="X1287">
        <f>Tabela3[[#This Row],[REGISTRO NO SEI/2025]]</f>
        <v>0</v>
      </c>
      <c r="Y1287">
        <f>Tabela3[[#This Row],[TOTAL CERTIFICADOS EMITIDOS/2025]]</f>
        <v>0</v>
      </c>
      <c r="Z1287">
        <f>Tabela3[[#This Row],[1º trim/2025]]</f>
        <v>0</v>
      </c>
      <c r="AA1287">
        <f>Tabela3[[#This Row],[2º trim/2025]]</f>
        <v>0</v>
      </c>
      <c r="AB1287">
        <f>Tabela3[[#This Row],[3º trim/2025]]</f>
        <v>0</v>
      </c>
      <c r="AC1287">
        <f>Tabela3[[#This Row],[4º trim/2025]]</f>
        <v>0</v>
      </c>
    </row>
    <row r="1288" spans="1:29" ht="45" x14ac:dyDescent="0.25">
      <c r="A1288" s="293">
        <f>Tabela3[[#This Row],[MODALIDADE]]</f>
        <v>0</v>
      </c>
      <c r="B1288" s="293">
        <f>Tabela3[[#This Row],[ID DA PLANILHA]]</f>
        <v>1316</v>
      </c>
      <c r="C1288" s="293" t="str">
        <f>Tabela3[[#This Row],[ANO]]</f>
        <v>2024A</v>
      </c>
      <c r="D1288" s="293" t="str">
        <f>Tabela3[[#This Row],[SEI]]</f>
        <v>0103477-26.2024.8.16.6000</v>
      </c>
      <c r="E1288" s="294" t="str">
        <f>Tabela3[[#This Row],[NOME DO Curso]]</f>
        <v>compartilhamento de curso sobre Política Antimanicomial disponibilizado pela Escola Nacional de Formação e Aperfeiçoamento de Magistrados (ENFAM)".</v>
      </c>
      <c r="F1288" s="294">
        <f>Tabela3[[#This Row],[NENHUMA CLASSIFICAÇÃO COPILOT]]</f>
        <v>0</v>
      </c>
      <c r="G1288">
        <f>Tabela3[[#This Row],[Capacitação em Direitos Humanos, Gênero, Raça e Etnia; e em Depoimento Especial" - 0148945-13.2024.8.16.6000]]</f>
        <v>0</v>
      </c>
      <c r="H1288">
        <f>Tabela3[[#This Row],[Justiça Restaurativa - 0148919-15.2024.8.16.6000]]</f>
        <v>0</v>
      </c>
      <c r="I1288">
        <f>Tabela3[[#This Row],[Capacitação de Facilitadores 0148959-94.2024.8.16.6000]]</f>
        <v>0</v>
      </c>
      <c r="J1288">
        <f>Tabela3[[#This Row],[Acessibilidade e Inclusão - 0148938-21.2024.8.16.6000]]</f>
        <v>0</v>
      </c>
      <c r="K1288">
        <f>Tabela3[[#This Row],[Política de Prevenção e Enfrentamento do Assédio Moral, do Assédio Sexual e da Discriminação.0148908-83.2024.8.16.6000]]</f>
        <v>0</v>
      </c>
      <c r="L1288">
        <f>Tabela3[[#This Row],[SOCIOAMBIENTAL]]</f>
        <v>0</v>
      </c>
      <c r="M1288">
        <f>Tabela3[[#This Row],[SUSTENTABILIDADE
https://portal.tjpr.jus.br/portletforms/frm.do?idFormulario=7430
0017859-16.2024.8.16.6000]]</f>
        <v>0</v>
      </c>
      <c r="N1288">
        <f>Tabela3[[#This Row],[CURSO PARA MAGISTRADOS]]</f>
        <v>0</v>
      </c>
      <c r="O1288">
        <f>Tabela3[[#This Row],[LIVRO DE REGISTRO]]</f>
        <v>0</v>
      </c>
      <c r="P1288">
        <f>Tabela3[[#This Row],[DATA DO ULTIMO REGISTRO]]</f>
        <v>0</v>
      </c>
      <c r="Q1288">
        <f>Tabela3[[#This Row],[REG DE INSTRUTORES2]]</f>
        <v>0</v>
      </c>
      <c r="R1288">
        <f>Tabela3[[#This Row],[REGISTRO DE INSTRUTORES NO SEI]]</f>
        <v>0</v>
      </c>
      <c r="S1288">
        <f>Tabela3[[#This Row],[2021]]</f>
        <v>0</v>
      </c>
      <c r="T1288">
        <f>Tabela3[[#This Row],[2022]]</f>
        <v>0</v>
      </c>
      <c r="U1288">
        <f>Tabela3[[#This Row],[2023]]</f>
        <v>0</v>
      </c>
      <c r="V1288">
        <f>Tabela3[[#This Row],[REGISTRO NO SEI/2024]]</f>
        <v>0</v>
      </c>
      <c r="W1288">
        <f>Tabela3[[#This Row],[2024]]</f>
        <v>0</v>
      </c>
      <c r="X1288">
        <f>Tabela3[[#This Row],[REGISTRO NO SEI/2025]]</f>
        <v>0</v>
      </c>
      <c r="Y1288">
        <f>Tabela3[[#This Row],[TOTAL CERTIFICADOS EMITIDOS/2025]]</f>
        <v>0</v>
      </c>
      <c r="Z1288">
        <f>Tabela3[[#This Row],[1º trim/2025]]</f>
        <v>0</v>
      </c>
      <c r="AA1288">
        <f>Tabela3[[#This Row],[2º trim/2025]]</f>
        <v>0</v>
      </c>
      <c r="AB1288">
        <f>Tabela3[[#This Row],[3º trim/2025]]</f>
        <v>0</v>
      </c>
      <c r="AC1288">
        <f>Tabela3[[#This Row],[4º trim/2025]]</f>
        <v>0</v>
      </c>
    </row>
    <row r="1289" spans="1:29" ht="30" x14ac:dyDescent="0.25">
      <c r="A1289" s="293">
        <f>Tabela3[[#This Row],[MODALIDADE]]</f>
        <v>0</v>
      </c>
      <c r="B1289" s="293">
        <f>Tabela3[[#This Row],[ID DA PLANILHA]]</f>
        <v>1317</v>
      </c>
      <c r="C1289" s="293" t="str">
        <f>Tabela3[[#This Row],[ANO]]</f>
        <v>2023A</v>
      </c>
      <c r="D1289" s="293" t="str">
        <f>Tabela3[[#This Row],[SEI]]</f>
        <v>0104933-45.2023.8.16.6000</v>
      </c>
      <c r="E1289" s="294" t="str">
        <f>Tabela3[[#This Row],[NOME DO Curso]]</f>
        <v>III Encontro do Judiciário Paranaense pela Integridade – do Combate à Corrupção ao Fortalecimento da Integridade Institucional</v>
      </c>
      <c r="F1289" s="294">
        <f>Tabela3[[#This Row],[NENHUMA CLASSIFICAÇÃO COPILOT]]</f>
        <v>0</v>
      </c>
      <c r="G1289">
        <f>Tabela3[[#This Row],[Capacitação em Direitos Humanos, Gênero, Raça e Etnia; e em Depoimento Especial" - 0148945-13.2024.8.16.6000]]</f>
        <v>0</v>
      </c>
      <c r="H1289">
        <f>Tabela3[[#This Row],[Justiça Restaurativa - 0148919-15.2024.8.16.6000]]</f>
        <v>0</v>
      </c>
      <c r="I1289">
        <f>Tabela3[[#This Row],[Capacitação de Facilitadores 0148959-94.2024.8.16.6000]]</f>
        <v>0</v>
      </c>
      <c r="J1289">
        <f>Tabela3[[#This Row],[Acessibilidade e Inclusão - 0148938-21.2024.8.16.6000]]</f>
        <v>0</v>
      </c>
      <c r="K1289">
        <f>Tabela3[[#This Row],[Política de Prevenção e Enfrentamento do Assédio Moral, do Assédio Sexual e da Discriminação.0148908-83.2024.8.16.6000]]</f>
        <v>0</v>
      </c>
      <c r="L1289">
        <f>Tabela3[[#This Row],[SOCIOAMBIENTAL]]</f>
        <v>0</v>
      </c>
      <c r="M1289">
        <f>Tabela3[[#This Row],[SUSTENTABILIDADE
https://portal.tjpr.jus.br/portletforms/frm.do?idFormulario=7430
0017859-16.2024.8.16.6000]]</f>
        <v>0</v>
      </c>
      <c r="N1289">
        <f>Tabela3[[#This Row],[CURSO PARA MAGISTRADOS]]</f>
        <v>0</v>
      </c>
      <c r="O1289">
        <f>Tabela3[[#This Row],[LIVRO DE REGISTRO]]</f>
        <v>0</v>
      </c>
      <c r="P1289">
        <f>Tabela3[[#This Row],[DATA DO ULTIMO REGISTRO]]</f>
        <v>0</v>
      </c>
      <c r="Q1289">
        <f>Tabela3[[#This Row],[REG DE INSTRUTORES2]]</f>
        <v>0</v>
      </c>
      <c r="R1289">
        <f>Tabela3[[#This Row],[REGISTRO DE INSTRUTORES NO SEI]]</f>
        <v>0</v>
      </c>
      <c r="S1289">
        <f>Tabela3[[#This Row],[2021]]</f>
        <v>0</v>
      </c>
      <c r="T1289">
        <f>Tabela3[[#This Row],[2022]]</f>
        <v>0</v>
      </c>
      <c r="U1289" t="e">
        <f>Tabela3[[#This Row],[2023]]</f>
        <v>#VALUE!</v>
      </c>
      <c r="V1289">
        <f>Tabela3[[#This Row],[REGISTRO NO SEI/2024]]</f>
        <v>0</v>
      </c>
      <c r="W1289">
        <f>Tabela3[[#This Row],[2024]]</f>
        <v>0</v>
      </c>
      <c r="X1289">
        <f>Tabela3[[#This Row],[REGISTRO NO SEI/2025]]</f>
        <v>0</v>
      </c>
      <c r="Y1289">
        <f>Tabela3[[#This Row],[TOTAL CERTIFICADOS EMITIDOS/2025]]</f>
        <v>0</v>
      </c>
      <c r="Z1289">
        <f>Tabela3[[#This Row],[1º trim/2025]]</f>
        <v>0</v>
      </c>
      <c r="AA1289">
        <f>Tabela3[[#This Row],[2º trim/2025]]</f>
        <v>0</v>
      </c>
      <c r="AB1289">
        <f>Tabela3[[#This Row],[3º trim/2025]]</f>
        <v>0</v>
      </c>
      <c r="AC1289">
        <f>Tabela3[[#This Row],[4º trim/2025]]</f>
        <v>0</v>
      </c>
    </row>
    <row r="1290" spans="1:29" ht="30" x14ac:dyDescent="0.25">
      <c r="A1290" s="293">
        <f>Tabela3[[#This Row],[MODALIDADE]]</f>
        <v>0</v>
      </c>
      <c r="B1290" s="293">
        <f>Tabela3[[#This Row],[ID DA PLANILHA]]</f>
        <v>1318</v>
      </c>
      <c r="C1290" s="293" t="str">
        <f>Tabela3[[#This Row],[ANO]]</f>
        <v>2024A</v>
      </c>
      <c r="D1290" s="293" t="str">
        <f>Tabela3[[#This Row],[SEI]]</f>
        <v>0108279-67.2024.8.16.6000</v>
      </c>
      <c r="E1290" s="294" t="str">
        <f>Tabela3[[#This Row],[NOME DO Curso]]</f>
        <v>Capacitação de Servidores e Servidoras, Estagiários e Estagiárias na Competência Criminal e Anexos</v>
      </c>
      <c r="F1290" s="294">
        <f>Tabela3[[#This Row],[NENHUMA CLASSIFICAÇÃO COPILOT]]</f>
        <v>0</v>
      </c>
      <c r="G1290">
        <f>Tabela3[[#This Row],[Capacitação em Direitos Humanos, Gênero, Raça e Etnia; e em Depoimento Especial" - 0148945-13.2024.8.16.6000]]</f>
        <v>0</v>
      </c>
      <c r="H1290">
        <f>Tabela3[[#This Row],[Justiça Restaurativa - 0148919-15.2024.8.16.6000]]</f>
        <v>0</v>
      </c>
      <c r="I1290">
        <f>Tabela3[[#This Row],[Capacitação de Facilitadores 0148959-94.2024.8.16.6000]]</f>
        <v>0</v>
      </c>
      <c r="J1290">
        <f>Tabela3[[#This Row],[Acessibilidade e Inclusão - 0148938-21.2024.8.16.6000]]</f>
        <v>0</v>
      </c>
      <c r="K1290">
        <f>Tabela3[[#This Row],[Política de Prevenção e Enfrentamento do Assédio Moral, do Assédio Sexual e da Discriminação.0148908-83.2024.8.16.6000]]</f>
        <v>0</v>
      </c>
      <c r="L1290">
        <f>Tabela3[[#This Row],[SOCIOAMBIENTAL]]</f>
        <v>0</v>
      </c>
      <c r="M1290">
        <f>Tabela3[[#This Row],[SUSTENTABILIDADE
https://portal.tjpr.jus.br/portletforms/frm.do?idFormulario=7430
0017859-16.2024.8.16.6000]]</f>
        <v>0</v>
      </c>
      <c r="N1290">
        <f>Tabela3[[#This Row],[CURSO PARA MAGISTRADOS]]</f>
        <v>0</v>
      </c>
      <c r="O1290">
        <f>Tabela3[[#This Row],[LIVRO DE REGISTRO]]</f>
        <v>0</v>
      </c>
      <c r="P1290">
        <f>Tabela3[[#This Row],[DATA DO ULTIMO REGISTRO]]</f>
        <v>0</v>
      </c>
      <c r="Q1290">
        <f>Tabela3[[#This Row],[REG DE INSTRUTORES2]]</f>
        <v>0</v>
      </c>
      <c r="R1290">
        <f>Tabela3[[#This Row],[REGISTRO DE INSTRUTORES NO SEI]]</f>
        <v>0</v>
      </c>
      <c r="S1290">
        <f>Tabela3[[#This Row],[2021]]</f>
        <v>0</v>
      </c>
      <c r="T1290">
        <f>Tabela3[[#This Row],[2022]]</f>
        <v>0</v>
      </c>
      <c r="U1290">
        <f>Tabela3[[#This Row],[2023]]</f>
        <v>0</v>
      </c>
      <c r="V1290">
        <f>Tabela3[[#This Row],[REGISTRO NO SEI/2024]]</f>
        <v>0</v>
      </c>
      <c r="W1290">
        <f>Tabela3[[#This Row],[2024]]</f>
        <v>0</v>
      </c>
      <c r="X1290">
        <f>Tabela3[[#This Row],[REGISTRO NO SEI/2025]]</f>
        <v>0</v>
      </c>
      <c r="Y1290">
        <f>Tabela3[[#This Row],[TOTAL CERTIFICADOS EMITIDOS/2025]]</f>
        <v>0</v>
      </c>
      <c r="Z1290">
        <f>Tabela3[[#This Row],[1º trim/2025]]</f>
        <v>0</v>
      </c>
      <c r="AA1290">
        <f>Tabela3[[#This Row],[2º trim/2025]]</f>
        <v>0</v>
      </c>
      <c r="AB1290">
        <f>Tabela3[[#This Row],[3º trim/2025]]</f>
        <v>0</v>
      </c>
      <c r="AC1290">
        <f>Tabela3[[#This Row],[4º trim/2025]]</f>
        <v>0</v>
      </c>
    </row>
    <row r="1291" spans="1:29" x14ac:dyDescent="0.25">
      <c r="A1291" s="293">
        <f>Tabela3[[#This Row],[MODALIDADE]]</f>
        <v>0</v>
      </c>
      <c r="B1291" s="293">
        <f>Tabela3[[#This Row],[ID DA PLANILHA]]</f>
        <v>1319</v>
      </c>
      <c r="C1291" s="293" t="str">
        <f>Tabela3[[#This Row],[ANO]]</f>
        <v>2023A</v>
      </c>
      <c r="D1291" s="293" t="str">
        <f>Tabela3[[#This Row],[SEI]]</f>
        <v>0109927-19.2023.8.16.6000</v>
      </c>
      <c r="E1291" s="294" t="str">
        <f>Tabela3[[#This Row],[NOME DO Curso]]</f>
        <v>curso um aperfeiçoamento dos instrutores em mediação e conciliação.</v>
      </c>
      <c r="F1291" s="294">
        <f>Tabela3[[#This Row],[NENHUMA CLASSIFICAÇÃO COPILOT]]</f>
        <v>0</v>
      </c>
      <c r="G1291">
        <f>Tabela3[[#This Row],[Capacitação em Direitos Humanos, Gênero, Raça e Etnia; e em Depoimento Especial" - 0148945-13.2024.8.16.6000]]</f>
        <v>0</v>
      </c>
      <c r="H1291">
        <f>Tabela3[[#This Row],[Justiça Restaurativa - 0148919-15.2024.8.16.6000]]</f>
        <v>0</v>
      </c>
      <c r="I1291">
        <f>Tabela3[[#This Row],[Capacitação de Facilitadores 0148959-94.2024.8.16.6000]]</f>
        <v>0</v>
      </c>
      <c r="J1291">
        <f>Tabela3[[#This Row],[Acessibilidade e Inclusão - 0148938-21.2024.8.16.6000]]</f>
        <v>0</v>
      </c>
      <c r="K1291">
        <f>Tabela3[[#This Row],[Política de Prevenção e Enfrentamento do Assédio Moral, do Assédio Sexual e da Discriminação.0148908-83.2024.8.16.6000]]</f>
        <v>0</v>
      </c>
      <c r="L1291">
        <f>Tabela3[[#This Row],[SOCIOAMBIENTAL]]</f>
        <v>0</v>
      </c>
      <c r="M1291">
        <f>Tabela3[[#This Row],[SUSTENTABILIDADE
https://portal.tjpr.jus.br/portletforms/frm.do?idFormulario=7430
0017859-16.2024.8.16.6000]]</f>
        <v>0</v>
      </c>
      <c r="N1291">
        <f>Tabela3[[#This Row],[CURSO PARA MAGISTRADOS]]</f>
        <v>0</v>
      </c>
      <c r="O1291">
        <f>Tabela3[[#This Row],[LIVRO DE REGISTRO]]</f>
        <v>0</v>
      </c>
      <c r="P1291">
        <f>Tabela3[[#This Row],[DATA DO ULTIMO REGISTRO]]</f>
        <v>0</v>
      </c>
      <c r="Q1291">
        <f>Tabela3[[#This Row],[REG DE INSTRUTORES2]]</f>
        <v>0</v>
      </c>
      <c r="R1291">
        <f>Tabela3[[#This Row],[REGISTRO DE INSTRUTORES NO SEI]]</f>
        <v>0</v>
      </c>
      <c r="S1291">
        <f>Tabela3[[#This Row],[2021]]</f>
        <v>0</v>
      </c>
      <c r="T1291">
        <f>Tabela3[[#This Row],[2022]]</f>
        <v>0</v>
      </c>
      <c r="U1291" t="e">
        <f>Tabela3[[#This Row],[2023]]</f>
        <v>#VALUE!</v>
      </c>
      <c r="V1291">
        <f>Tabela3[[#This Row],[REGISTRO NO SEI/2024]]</f>
        <v>0</v>
      </c>
      <c r="W1291">
        <f>Tabela3[[#This Row],[2024]]</f>
        <v>0</v>
      </c>
      <c r="X1291">
        <f>Tabela3[[#This Row],[REGISTRO NO SEI/2025]]</f>
        <v>0</v>
      </c>
      <c r="Y1291">
        <f>Tabela3[[#This Row],[TOTAL CERTIFICADOS EMITIDOS/2025]]</f>
        <v>0</v>
      </c>
      <c r="Z1291">
        <f>Tabela3[[#This Row],[1º trim/2025]]</f>
        <v>0</v>
      </c>
      <c r="AA1291">
        <f>Tabela3[[#This Row],[2º trim/2025]]</f>
        <v>0</v>
      </c>
      <c r="AB1291">
        <f>Tabela3[[#This Row],[3º trim/2025]]</f>
        <v>0</v>
      </c>
      <c r="AC1291">
        <f>Tabela3[[#This Row],[4º trim/2025]]</f>
        <v>0</v>
      </c>
    </row>
    <row r="1292" spans="1:29" x14ac:dyDescent="0.25">
      <c r="A1292" s="293">
        <f>Tabela3[[#This Row],[MODALIDADE]]</f>
        <v>0</v>
      </c>
      <c r="B1292" s="293">
        <f>Tabela3[[#This Row],[ID DA PLANILHA]]</f>
        <v>1320</v>
      </c>
      <c r="C1292" s="293">
        <f>Tabela3[[#This Row],[ANO]]</f>
        <v>2025</v>
      </c>
      <c r="D1292" s="293" t="str">
        <f>Tabela3[[#This Row],[SEI]]</f>
        <v>0113017-98.2024.8.16.6000</v>
      </c>
      <c r="E1292" s="294" t="str">
        <f>Tabela3[[#This Row],[NOME DO Curso]]</f>
        <v>Construindo um Tribunal antirracista</v>
      </c>
      <c r="F1292" s="294">
        <f>Tabela3[[#This Row],[NENHUMA CLASSIFICAÇÃO COPILOT]]</f>
        <v>0</v>
      </c>
      <c r="G1292" t="str">
        <f>Tabela3[[#This Row],[Capacitação em Direitos Humanos, Gênero, Raça e Etnia; e em Depoimento Especial" - 0148945-13.2024.8.16.6000]]</f>
        <v>direitos humanos, gênero, raça e etnia</v>
      </c>
      <c r="H1292">
        <f>Tabela3[[#This Row],[Justiça Restaurativa - 0148919-15.2024.8.16.6000]]</f>
        <v>0</v>
      </c>
      <c r="I1292">
        <f>Tabela3[[#This Row],[Capacitação de Facilitadores 0148959-94.2024.8.16.6000]]</f>
        <v>0</v>
      </c>
      <c r="J1292" t="str">
        <f>Tabela3[[#This Row],[Acessibilidade e Inclusão - 0148938-21.2024.8.16.6000]]</f>
        <v>SIM</v>
      </c>
      <c r="K1292">
        <f>Tabela3[[#This Row],[Política de Prevenção e Enfrentamento do Assédio Moral, do Assédio Sexual e da Discriminação.0148908-83.2024.8.16.6000]]</f>
        <v>0</v>
      </c>
      <c r="L1292">
        <f>Tabela3[[#This Row],[SOCIOAMBIENTAL]]</f>
        <v>0</v>
      </c>
      <c r="M1292">
        <f>Tabela3[[#This Row],[SUSTENTABILIDADE
https://portal.tjpr.jus.br/portletforms/frm.do?idFormulario=7430
0017859-16.2024.8.16.6000]]</f>
        <v>0</v>
      </c>
      <c r="N1292">
        <f>Tabela3[[#This Row],[CURSO PARA MAGISTRADOS]]</f>
        <v>0</v>
      </c>
      <c r="O1292">
        <f>Tabela3[[#This Row],[LIVRO DE REGISTRO]]</f>
        <v>0</v>
      </c>
      <c r="P1292">
        <f>Tabela3[[#This Row],[DATA DO ULTIMO REGISTRO]]</f>
        <v>0</v>
      </c>
      <c r="Q1292">
        <f>Tabela3[[#This Row],[REG DE INSTRUTORES2]]</f>
        <v>0</v>
      </c>
      <c r="R1292">
        <f>Tabela3[[#This Row],[REGISTRO DE INSTRUTORES NO SEI]]</f>
        <v>0</v>
      </c>
      <c r="S1292">
        <f>Tabela3[[#This Row],[2021]]</f>
        <v>0</v>
      </c>
      <c r="T1292">
        <f>Tabela3[[#This Row],[2022]]</f>
        <v>0</v>
      </c>
      <c r="U1292">
        <f>Tabela3[[#This Row],[2023]]</f>
        <v>0</v>
      </c>
      <c r="V1292">
        <f>Tabela3[[#This Row],[REGISTRO NO SEI/2024]]</f>
        <v>0</v>
      </c>
      <c r="W1292">
        <f>Tabela3[[#This Row],[2024]]</f>
        <v>0</v>
      </c>
      <c r="X1292">
        <f>Tabela3[[#This Row],[REGISTRO NO SEI/2025]]</f>
        <v>0</v>
      </c>
      <c r="Y1292">
        <f>Tabela3[[#This Row],[TOTAL CERTIFICADOS EMITIDOS/2025]]</f>
        <v>0</v>
      </c>
      <c r="Z1292">
        <f>Tabela3[[#This Row],[1º trim/2025]]</f>
        <v>0</v>
      </c>
      <c r="AA1292">
        <f>Tabela3[[#This Row],[2º trim/2025]]</f>
        <v>0</v>
      </c>
      <c r="AB1292">
        <f>Tabela3[[#This Row],[3º trim/2025]]</f>
        <v>0</v>
      </c>
      <c r="AC1292">
        <f>Tabela3[[#This Row],[4º trim/2025]]</f>
        <v>0</v>
      </c>
    </row>
    <row r="1293" spans="1:29" x14ac:dyDescent="0.25">
      <c r="A1293" s="293">
        <f>Tabela3[[#This Row],[MODALIDADE]]</f>
        <v>0</v>
      </c>
      <c r="B1293" s="293">
        <f>Tabela3[[#This Row],[ID DA PLANILHA]]</f>
        <v>1321</v>
      </c>
      <c r="C1293" s="293" t="str">
        <f>Tabela3[[#This Row],[ANO]]</f>
        <v>2024A</v>
      </c>
      <c r="D1293" s="293" t="str">
        <f>Tabela3[[#This Row],[SEI]]</f>
        <v>0113499-46.2024.8.16.6000</v>
      </c>
      <c r="E1293" s="294" t="str">
        <f>Tabela3[[#This Row],[NOME DO Curso]]</f>
        <v>Improbidade Administrativa</v>
      </c>
      <c r="F1293" s="294">
        <f>Tabela3[[#This Row],[NENHUMA CLASSIFICAÇÃO COPILOT]]</f>
        <v>0</v>
      </c>
      <c r="G1293">
        <f>Tabela3[[#This Row],[Capacitação em Direitos Humanos, Gênero, Raça e Etnia; e em Depoimento Especial" - 0148945-13.2024.8.16.6000]]</f>
        <v>0</v>
      </c>
      <c r="H1293">
        <f>Tabela3[[#This Row],[Justiça Restaurativa - 0148919-15.2024.8.16.6000]]</f>
        <v>0</v>
      </c>
      <c r="I1293">
        <f>Tabela3[[#This Row],[Capacitação de Facilitadores 0148959-94.2024.8.16.6000]]</f>
        <v>0</v>
      </c>
      <c r="J1293">
        <f>Tabela3[[#This Row],[Acessibilidade e Inclusão - 0148938-21.2024.8.16.6000]]</f>
        <v>0</v>
      </c>
      <c r="K1293">
        <f>Tabela3[[#This Row],[Política de Prevenção e Enfrentamento do Assédio Moral, do Assédio Sexual e da Discriminação.0148908-83.2024.8.16.6000]]</f>
        <v>0</v>
      </c>
      <c r="L1293">
        <f>Tabela3[[#This Row],[SOCIOAMBIENTAL]]</f>
        <v>0</v>
      </c>
      <c r="M1293">
        <f>Tabela3[[#This Row],[SUSTENTABILIDADE
https://portal.tjpr.jus.br/portletforms/frm.do?idFormulario=7430
0017859-16.2024.8.16.6000]]</f>
        <v>0</v>
      </c>
      <c r="N1293">
        <f>Tabela3[[#This Row],[CURSO PARA MAGISTRADOS]]</f>
        <v>0</v>
      </c>
      <c r="O1293">
        <f>Tabela3[[#This Row],[LIVRO DE REGISTRO]]</f>
        <v>0</v>
      </c>
      <c r="P1293">
        <f>Tabela3[[#This Row],[DATA DO ULTIMO REGISTRO]]</f>
        <v>0</v>
      </c>
      <c r="Q1293">
        <f>Tabela3[[#This Row],[REG DE INSTRUTORES2]]</f>
        <v>0</v>
      </c>
      <c r="R1293">
        <f>Tabela3[[#This Row],[REGISTRO DE INSTRUTORES NO SEI]]</f>
        <v>0</v>
      </c>
      <c r="S1293">
        <f>Tabela3[[#This Row],[2021]]</f>
        <v>0</v>
      </c>
      <c r="T1293">
        <f>Tabela3[[#This Row],[2022]]</f>
        <v>0</v>
      </c>
      <c r="U1293">
        <f>Tabela3[[#This Row],[2023]]</f>
        <v>0</v>
      </c>
      <c r="V1293">
        <f>Tabela3[[#This Row],[REGISTRO NO SEI/2024]]</f>
        <v>0</v>
      </c>
      <c r="W1293">
        <f>Tabela3[[#This Row],[2024]]</f>
        <v>0</v>
      </c>
      <c r="X1293">
        <f>Tabela3[[#This Row],[REGISTRO NO SEI/2025]]</f>
        <v>0</v>
      </c>
      <c r="Y1293">
        <f>Tabela3[[#This Row],[TOTAL CERTIFICADOS EMITIDOS/2025]]</f>
        <v>0</v>
      </c>
      <c r="Z1293">
        <f>Tabela3[[#This Row],[1º trim/2025]]</f>
        <v>0</v>
      </c>
      <c r="AA1293">
        <f>Tabela3[[#This Row],[2º trim/2025]]</f>
        <v>0</v>
      </c>
      <c r="AB1293">
        <f>Tabela3[[#This Row],[3º trim/2025]]</f>
        <v>0</v>
      </c>
      <c r="AC1293">
        <f>Tabela3[[#This Row],[4º trim/2025]]</f>
        <v>0</v>
      </c>
    </row>
    <row r="1294" spans="1:29" x14ac:dyDescent="0.25">
      <c r="A1294" s="293">
        <f>Tabela3[[#This Row],[MODALIDADE]]</f>
        <v>0</v>
      </c>
      <c r="B1294" s="293">
        <f>Tabela3[[#This Row],[ID DA PLANILHA]]</f>
        <v>1322</v>
      </c>
      <c r="C1294" s="293" t="str">
        <f>Tabela3[[#This Row],[ANO]]</f>
        <v>2023A</v>
      </c>
      <c r="D1294" s="293" t="str">
        <f>Tabela3[[#This Row],[SEI]]</f>
        <v>0115135-81.2023.8.16.6000</v>
      </c>
      <c r="E1294" s="294" t="str">
        <f>Tabela3[[#This Row],[NOME DO Curso]]</f>
        <v>Curso de redação padrão de ementas</v>
      </c>
      <c r="F1294" s="294">
        <f>Tabela3[[#This Row],[NENHUMA CLASSIFICAÇÃO COPILOT]]</f>
        <v>0</v>
      </c>
      <c r="G1294">
        <f>Tabela3[[#This Row],[Capacitação em Direitos Humanos, Gênero, Raça e Etnia; e em Depoimento Especial" - 0148945-13.2024.8.16.6000]]</f>
        <v>0</v>
      </c>
      <c r="H1294">
        <f>Tabela3[[#This Row],[Justiça Restaurativa - 0148919-15.2024.8.16.6000]]</f>
        <v>0</v>
      </c>
      <c r="I1294">
        <f>Tabela3[[#This Row],[Capacitação de Facilitadores 0148959-94.2024.8.16.6000]]</f>
        <v>0</v>
      </c>
      <c r="J1294">
        <f>Tabela3[[#This Row],[Acessibilidade e Inclusão - 0148938-21.2024.8.16.6000]]</f>
        <v>0</v>
      </c>
      <c r="K1294">
        <f>Tabela3[[#This Row],[Política de Prevenção e Enfrentamento do Assédio Moral, do Assédio Sexual e da Discriminação.0148908-83.2024.8.16.6000]]</f>
        <v>0</v>
      </c>
      <c r="L1294">
        <f>Tabela3[[#This Row],[SOCIOAMBIENTAL]]</f>
        <v>0</v>
      </c>
      <c r="M1294">
        <f>Tabela3[[#This Row],[SUSTENTABILIDADE
https://portal.tjpr.jus.br/portletforms/frm.do?idFormulario=7430
0017859-16.2024.8.16.6000]]</f>
        <v>0</v>
      </c>
      <c r="N1294">
        <f>Tabela3[[#This Row],[CURSO PARA MAGISTRADOS]]</f>
        <v>0</v>
      </c>
      <c r="O1294" t="str">
        <f>Tabela3[[#This Row],[LIVRO DE REGISTRO]]</f>
        <v>2 - IN COMPANY</v>
      </c>
      <c r="P1294">
        <f>Tabela3[[#This Row],[DATA DO ULTIMO REGISTRO]]</f>
        <v>0</v>
      </c>
      <c r="Q1294">
        <f>Tabela3[[#This Row],[REG DE INSTRUTORES2]]</f>
        <v>0</v>
      </c>
      <c r="R1294">
        <f>Tabela3[[#This Row],[REGISTRO DE INSTRUTORES NO SEI]]</f>
        <v>0</v>
      </c>
      <c r="S1294">
        <f>Tabela3[[#This Row],[2021]]</f>
        <v>0</v>
      </c>
      <c r="T1294">
        <f>Tabela3[[#This Row],[2022]]</f>
        <v>0</v>
      </c>
      <c r="U1294" t="e">
        <f>Tabela3[[#This Row],[2023]]</f>
        <v>#VALUE!</v>
      </c>
      <c r="V1294">
        <f>Tabela3[[#This Row],[REGISTRO NO SEI/2024]]</f>
        <v>0</v>
      </c>
      <c r="W1294">
        <f>Tabela3[[#This Row],[2024]]</f>
        <v>0</v>
      </c>
      <c r="X1294">
        <f>Tabela3[[#This Row],[REGISTRO NO SEI/2025]]</f>
        <v>0</v>
      </c>
      <c r="Y1294">
        <f>Tabela3[[#This Row],[TOTAL CERTIFICADOS EMITIDOS/2025]]</f>
        <v>0</v>
      </c>
      <c r="Z1294">
        <f>Tabela3[[#This Row],[1º trim/2025]]</f>
        <v>0</v>
      </c>
      <c r="AA1294">
        <f>Tabela3[[#This Row],[2º trim/2025]]</f>
        <v>0</v>
      </c>
      <c r="AB1294">
        <f>Tabela3[[#This Row],[3º trim/2025]]</f>
        <v>0</v>
      </c>
      <c r="AC1294">
        <f>Tabela3[[#This Row],[4º trim/2025]]</f>
        <v>0</v>
      </c>
    </row>
    <row r="1295" spans="1:29" ht="30" x14ac:dyDescent="0.25">
      <c r="A1295" s="293">
        <f>Tabela3[[#This Row],[MODALIDADE]]</f>
        <v>0</v>
      </c>
      <c r="B1295" s="293">
        <f>Tabela3[[#This Row],[ID DA PLANILHA]]</f>
        <v>1323</v>
      </c>
      <c r="C1295" s="293">
        <f>Tabela3[[#This Row],[ANO]]</f>
        <v>0</v>
      </c>
      <c r="D1295" s="293" t="str">
        <f>Tabela3[[#This Row],[SEI]]</f>
        <v>0116419-61.2022.8.16.6000</v>
      </c>
      <c r="E1295" s="294" t="str">
        <f>Tabela3[[#This Row],[NOME DO Curso]]</f>
        <v>Curso “OFICINAS DE LIDERANÇA E GESTÃO NAS DIRETORIAS DE DEPARTAMENTOS</v>
      </c>
      <c r="F1295" s="294">
        <f>Tabela3[[#This Row],[NENHUMA CLASSIFICAÇÃO COPILOT]]</f>
        <v>0</v>
      </c>
      <c r="G1295">
        <f>Tabela3[[#This Row],[Capacitação em Direitos Humanos, Gênero, Raça e Etnia; e em Depoimento Especial" - 0148945-13.2024.8.16.6000]]</f>
        <v>0</v>
      </c>
      <c r="H1295">
        <f>Tabela3[[#This Row],[Justiça Restaurativa - 0148919-15.2024.8.16.6000]]</f>
        <v>0</v>
      </c>
      <c r="I1295">
        <f>Tabela3[[#This Row],[Capacitação de Facilitadores 0148959-94.2024.8.16.6000]]</f>
        <v>0</v>
      </c>
      <c r="J1295">
        <f>Tabela3[[#This Row],[Acessibilidade e Inclusão - 0148938-21.2024.8.16.6000]]</f>
        <v>0</v>
      </c>
      <c r="K1295">
        <f>Tabela3[[#This Row],[Política de Prevenção e Enfrentamento do Assédio Moral, do Assédio Sexual e da Discriminação.0148908-83.2024.8.16.6000]]</f>
        <v>0</v>
      </c>
      <c r="L1295">
        <f>Tabela3[[#This Row],[SOCIOAMBIENTAL]]</f>
        <v>0</v>
      </c>
      <c r="M1295">
        <f>Tabela3[[#This Row],[SUSTENTABILIDADE
https://portal.tjpr.jus.br/portletforms/frm.do?idFormulario=7430
0017859-16.2024.8.16.6000]]</f>
        <v>0</v>
      </c>
      <c r="N1295">
        <f>Tabela3[[#This Row],[CURSO PARA MAGISTRADOS]]</f>
        <v>0</v>
      </c>
      <c r="O1295">
        <f>Tabela3[[#This Row],[LIVRO DE REGISTRO]]</f>
        <v>0</v>
      </c>
      <c r="P1295">
        <f>Tabela3[[#This Row],[DATA DO ULTIMO REGISTRO]]</f>
        <v>0</v>
      </c>
      <c r="Q1295">
        <f>Tabela3[[#This Row],[REG DE INSTRUTORES2]]</f>
        <v>0</v>
      </c>
      <c r="R1295">
        <f>Tabela3[[#This Row],[REGISTRO DE INSTRUTORES NO SEI]]</f>
        <v>0</v>
      </c>
      <c r="S1295">
        <f>Tabela3[[#This Row],[2021]]</f>
        <v>0</v>
      </c>
      <c r="T1295">
        <f>Tabela3[[#This Row],[2022]]</f>
        <v>0</v>
      </c>
      <c r="U1295">
        <f>Tabela3[[#This Row],[2023]]</f>
        <v>0</v>
      </c>
      <c r="V1295">
        <f>Tabela3[[#This Row],[REGISTRO NO SEI/2024]]</f>
        <v>0</v>
      </c>
      <c r="W1295">
        <f>Tabela3[[#This Row],[2024]]</f>
        <v>0</v>
      </c>
      <c r="X1295">
        <f>Tabela3[[#This Row],[REGISTRO NO SEI/2025]]</f>
        <v>0</v>
      </c>
      <c r="Y1295">
        <f>Tabela3[[#This Row],[TOTAL CERTIFICADOS EMITIDOS/2025]]</f>
        <v>0</v>
      </c>
      <c r="Z1295">
        <f>Tabela3[[#This Row],[1º trim/2025]]</f>
        <v>0</v>
      </c>
      <c r="AA1295">
        <f>Tabela3[[#This Row],[2º trim/2025]]</f>
        <v>0</v>
      </c>
      <c r="AB1295">
        <f>Tabela3[[#This Row],[3º trim/2025]]</f>
        <v>0</v>
      </c>
      <c r="AC1295">
        <f>Tabela3[[#This Row],[4º trim/2025]]</f>
        <v>0</v>
      </c>
    </row>
    <row r="1296" spans="1:29" x14ac:dyDescent="0.25">
      <c r="A1296" s="293">
        <f>Tabela3[[#This Row],[MODALIDADE]]</f>
        <v>0</v>
      </c>
      <c r="B1296" s="293">
        <f>Tabela3[[#This Row],[ID DA PLANILHA]]</f>
        <v>1325</v>
      </c>
      <c r="C1296" s="293" t="str">
        <f>Tabela3[[#This Row],[ANO]]</f>
        <v>2023A</v>
      </c>
      <c r="D1296" s="293" t="str">
        <f>Tabela3[[#This Row],[SEI]]</f>
        <v>0118713-52.2023.8.16.6000</v>
      </c>
      <c r="E1296" s="294" t="str">
        <f>Tabela3[[#This Row],[NOME DO Curso]]</f>
        <v>Projeto “e-Fórum”</v>
      </c>
      <c r="F1296" s="294">
        <f>Tabela3[[#This Row],[NENHUMA CLASSIFICAÇÃO COPILOT]]</f>
        <v>0</v>
      </c>
      <c r="G1296">
        <f>Tabela3[[#This Row],[Capacitação em Direitos Humanos, Gênero, Raça e Etnia; e em Depoimento Especial" - 0148945-13.2024.8.16.6000]]</f>
        <v>0</v>
      </c>
      <c r="H1296">
        <f>Tabela3[[#This Row],[Justiça Restaurativa - 0148919-15.2024.8.16.6000]]</f>
        <v>0</v>
      </c>
      <c r="I1296">
        <f>Tabela3[[#This Row],[Capacitação de Facilitadores 0148959-94.2024.8.16.6000]]</f>
        <v>0</v>
      </c>
      <c r="J1296">
        <f>Tabela3[[#This Row],[Acessibilidade e Inclusão - 0148938-21.2024.8.16.6000]]</f>
        <v>0</v>
      </c>
      <c r="K1296">
        <f>Tabela3[[#This Row],[Política de Prevenção e Enfrentamento do Assédio Moral, do Assédio Sexual e da Discriminação.0148908-83.2024.8.16.6000]]</f>
        <v>0</v>
      </c>
      <c r="L1296">
        <f>Tabela3[[#This Row],[SOCIOAMBIENTAL]]</f>
        <v>0</v>
      </c>
      <c r="M1296">
        <f>Tabela3[[#This Row],[SUSTENTABILIDADE
https://portal.tjpr.jus.br/portletforms/frm.do?idFormulario=7430
0017859-16.2024.8.16.6000]]</f>
        <v>0</v>
      </c>
      <c r="N1296">
        <f>Tabela3[[#This Row],[CURSO PARA MAGISTRADOS]]</f>
        <v>0</v>
      </c>
      <c r="O1296">
        <f>Tabela3[[#This Row],[LIVRO DE REGISTRO]]</f>
        <v>0</v>
      </c>
      <c r="P1296">
        <f>Tabela3[[#This Row],[DATA DO ULTIMO REGISTRO]]</f>
        <v>0</v>
      </c>
      <c r="Q1296">
        <f>Tabela3[[#This Row],[REG DE INSTRUTORES2]]</f>
        <v>0</v>
      </c>
      <c r="R1296">
        <f>Tabela3[[#This Row],[REGISTRO DE INSTRUTORES NO SEI]]</f>
        <v>0</v>
      </c>
      <c r="S1296">
        <f>Tabela3[[#This Row],[2021]]</f>
        <v>0</v>
      </c>
      <c r="T1296">
        <f>Tabela3[[#This Row],[2022]]</f>
        <v>0</v>
      </c>
      <c r="U1296" t="e">
        <f>Tabela3[[#This Row],[2023]]</f>
        <v>#VALUE!</v>
      </c>
      <c r="V1296">
        <f>Tabela3[[#This Row],[REGISTRO NO SEI/2024]]</f>
        <v>0</v>
      </c>
      <c r="W1296">
        <f>Tabela3[[#This Row],[2024]]</f>
        <v>0</v>
      </c>
      <c r="X1296">
        <f>Tabela3[[#This Row],[REGISTRO NO SEI/2025]]</f>
        <v>0</v>
      </c>
      <c r="Y1296">
        <f>Tabela3[[#This Row],[TOTAL CERTIFICADOS EMITIDOS/2025]]</f>
        <v>0</v>
      </c>
      <c r="Z1296">
        <f>Tabela3[[#This Row],[1º trim/2025]]</f>
        <v>0</v>
      </c>
      <c r="AA1296">
        <f>Tabela3[[#This Row],[2º trim/2025]]</f>
        <v>0</v>
      </c>
      <c r="AB1296">
        <f>Tabela3[[#This Row],[3º trim/2025]]</f>
        <v>0</v>
      </c>
      <c r="AC1296">
        <f>Tabela3[[#This Row],[4º trim/2025]]</f>
        <v>0</v>
      </c>
    </row>
    <row r="1297" spans="1:29" ht="30" x14ac:dyDescent="0.25">
      <c r="A1297" s="293">
        <f>Tabela3[[#This Row],[MODALIDADE]]</f>
        <v>0</v>
      </c>
      <c r="B1297" s="293">
        <f>Tabela3[[#This Row],[ID DA PLANILHA]]</f>
        <v>1326</v>
      </c>
      <c r="C1297" s="293" t="str">
        <f>Tabela3[[#This Row],[ANO]]</f>
        <v>2024A</v>
      </c>
      <c r="D1297" s="293" t="str">
        <f>Tabela3[[#This Row],[SEI]]</f>
        <v>0121774-81.2024.8.16.6000</v>
      </c>
      <c r="E1297" s="294" t="str">
        <f>Tabela3[[#This Row],[NOME DO Curso]]</f>
        <v>Curso de Formação de Facilitadores em Justiça Restaurativa – Módulos Práticos I e II,</v>
      </c>
      <c r="F1297" s="294">
        <f>Tabela3[[#This Row],[NENHUMA CLASSIFICAÇÃO COPILOT]]</f>
        <v>0</v>
      </c>
      <c r="G1297">
        <f>Tabela3[[#This Row],[Capacitação em Direitos Humanos, Gênero, Raça e Etnia; e em Depoimento Especial" - 0148945-13.2024.8.16.6000]]</f>
        <v>0</v>
      </c>
      <c r="H1297" t="str">
        <f>Tabela3[[#This Row],[Justiça Restaurativa - 0148919-15.2024.8.16.6000]]</f>
        <v>SIM</v>
      </c>
      <c r="I1297">
        <f>Tabela3[[#This Row],[Capacitação de Facilitadores 0148959-94.2024.8.16.6000]]</f>
        <v>0</v>
      </c>
      <c r="J1297">
        <f>Tabela3[[#This Row],[Acessibilidade e Inclusão - 0148938-21.2024.8.16.6000]]</f>
        <v>0</v>
      </c>
      <c r="K1297">
        <f>Tabela3[[#This Row],[Política de Prevenção e Enfrentamento do Assédio Moral, do Assédio Sexual e da Discriminação.0148908-83.2024.8.16.6000]]</f>
        <v>0</v>
      </c>
      <c r="L1297">
        <f>Tabela3[[#This Row],[SOCIOAMBIENTAL]]</f>
        <v>0</v>
      </c>
      <c r="M1297">
        <f>Tabela3[[#This Row],[SUSTENTABILIDADE
https://portal.tjpr.jus.br/portletforms/frm.do?idFormulario=7430
0017859-16.2024.8.16.6000]]</f>
        <v>0</v>
      </c>
      <c r="N1297">
        <f>Tabela3[[#This Row],[CURSO PARA MAGISTRADOS]]</f>
        <v>0</v>
      </c>
      <c r="O1297">
        <f>Tabela3[[#This Row],[LIVRO DE REGISTRO]]</f>
        <v>0</v>
      </c>
      <c r="P1297">
        <f>Tabela3[[#This Row],[DATA DO ULTIMO REGISTRO]]</f>
        <v>0</v>
      </c>
      <c r="Q1297">
        <f>Tabela3[[#This Row],[REG DE INSTRUTORES2]]</f>
        <v>0</v>
      </c>
      <c r="R1297">
        <f>Tabela3[[#This Row],[REGISTRO DE INSTRUTORES NO SEI]]</f>
        <v>0</v>
      </c>
      <c r="S1297">
        <f>Tabela3[[#This Row],[2021]]</f>
        <v>0</v>
      </c>
      <c r="T1297">
        <f>Tabela3[[#This Row],[2022]]</f>
        <v>0</v>
      </c>
      <c r="U1297">
        <f>Tabela3[[#This Row],[2023]]</f>
        <v>0</v>
      </c>
      <c r="V1297">
        <f>Tabela3[[#This Row],[REGISTRO NO SEI/2024]]</f>
        <v>0</v>
      </c>
      <c r="W1297">
        <f>Tabela3[[#This Row],[2024]]</f>
        <v>0</v>
      </c>
      <c r="X1297">
        <f>Tabela3[[#This Row],[REGISTRO NO SEI/2025]]</f>
        <v>0</v>
      </c>
      <c r="Y1297">
        <f>Tabela3[[#This Row],[TOTAL CERTIFICADOS EMITIDOS/2025]]</f>
        <v>0</v>
      </c>
      <c r="Z1297">
        <f>Tabela3[[#This Row],[1º trim/2025]]</f>
        <v>0</v>
      </c>
      <c r="AA1297">
        <f>Tabela3[[#This Row],[2º trim/2025]]</f>
        <v>0</v>
      </c>
      <c r="AB1297">
        <f>Tabela3[[#This Row],[3º trim/2025]]</f>
        <v>0</v>
      </c>
      <c r="AC1297">
        <f>Tabela3[[#This Row],[4º trim/2025]]</f>
        <v>0</v>
      </c>
    </row>
    <row r="1298" spans="1:29" ht="30" x14ac:dyDescent="0.25">
      <c r="A1298" s="293">
        <f>Tabela3[[#This Row],[MODALIDADE]]</f>
        <v>0</v>
      </c>
      <c r="B1298" s="293">
        <f>Tabela3[[#This Row],[ID DA PLANILHA]]</f>
        <v>1327</v>
      </c>
      <c r="C1298" s="293" t="str">
        <f>Tabela3[[#This Row],[ANO]]</f>
        <v>2022A</v>
      </c>
      <c r="D1298" s="293" t="str">
        <f>Tabela3[[#This Row],[SEI]]</f>
        <v>0122721-09.2022.8.16.6000</v>
      </c>
      <c r="E1298" s="294" t="str">
        <f>Tabela3[[#This Row],[NOME DO Curso]]</f>
        <v>Masterclass Nacional de Gestão e Fiscalização de Obras e Serviços de Engenharia</v>
      </c>
      <c r="F1298" s="294">
        <f>Tabela3[[#This Row],[NENHUMA CLASSIFICAÇÃO COPILOT]]</f>
        <v>0</v>
      </c>
      <c r="G1298">
        <f>Tabela3[[#This Row],[Capacitação em Direitos Humanos, Gênero, Raça e Etnia; e em Depoimento Especial" - 0148945-13.2024.8.16.6000]]</f>
        <v>0</v>
      </c>
      <c r="H1298">
        <f>Tabela3[[#This Row],[Justiça Restaurativa - 0148919-15.2024.8.16.6000]]</f>
        <v>0</v>
      </c>
      <c r="I1298">
        <f>Tabela3[[#This Row],[Capacitação de Facilitadores 0148959-94.2024.8.16.6000]]</f>
        <v>0</v>
      </c>
      <c r="J1298">
        <f>Tabela3[[#This Row],[Acessibilidade e Inclusão - 0148938-21.2024.8.16.6000]]</f>
        <v>0</v>
      </c>
      <c r="K1298">
        <f>Tabela3[[#This Row],[Política de Prevenção e Enfrentamento do Assédio Moral, do Assédio Sexual e da Discriminação.0148908-83.2024.8.16.6000]]</f>
        <v>0</v>
      </c>
      <c r="L1298">
        <f>Tabela3[[#This Row],[SOCIOAMBIENTAL]]</f>
        <v>0</v>
      </c>
      <c r="M1298">
        <f>Tabela3[[#This Row],[SUSTENTABILIDADE
https://portal.tjpr.jus.br/portletforms/frm.do?idFormulario=7430
0017859-16.2024.8.16.6000]]</f>
        <v>0</v>
      </c>
      <c r="N1298">
        <f>Tabela3[[#This Row],[CURSO PARA MAGISTRADOS]]</f>
        <v>0</v>
      </c>
      <c r="O1298" t="str">
        <f>Tabela3[[#This Row],[LIVRO DE REGISTRO]]</f>
        <v>2 - IN COMPANY</v>
      </c>
      <c r="P1298">
        <f>Tabela3[[#This Row],[DATA DO ULTIMO REGISTRO]]</f>
        <v>0</v>
      </c>
      <c r="Q1298">
        <f>Tabela3[[#This Row],[REG DE INSTRUTORES2]]</f>
        <v>0</v>
      </c>
      <c r="R1298">
        <f>Tabela3[[#This Row],[REGISTRO DE INSTRUTORES NO SEI]]</f>
        <v>0</v>
      </c>
      <c r="S1298">
        <f>Tabela3[[#This Row],[2021]]</f>
        <v>0</v>
      </c>
      <c r="T1298">
        <f>Tabela3[[#This Row],[2022]]</f>
        <v>0</v>
      </c>
      <c r="U1298" t="e">
        <f>Tabela3[[#This Row],[2023]]</f>
        <v>#VALUE!</v>
      </c>
      <c r="V1298">
        <f>Tabela3[[#This Row],[REGISTRO NO SEI/2024]]</f>
        <v>0</v>
      </c>
      <c r="W1298">
        <f>Tabela3[[#This Row],[2024]]</f>
        <v>0</v>
      </c>
      <c r="X1298">
        <f>Tabela3[[#This Row],[REGISTRO NO SEI/2025]]</f>
        <v>0</v>
      </c>
      <c r="Y1298">
        <f>Tabela3[[#This Row],[TOTAL CERTIFICADOS EMITIDOS/2025]]</f>
        <v>0</v>
      </c>
      <c r="Z1298">
        <f>Tabela3[[#This Row],[1º trim/2025]]</f>
        <v>0</v>
      </c>
      <c r="AA1298">
        <f>Tabela3[[#This Row],[2º trim/2025]]</f>
        <v>0</v>
      </c>
      <c r="AB1298">
        <f>Tabela3[[#This Row],[3º trim/2025]]</f>
        <v>0</v>
      </c>
      <c r="AC1298">
        <f>Tabela3[[#This Row],[4º trim/2025]]</f>
        <v>0</v>
      </c>
    </row>
    <row r="1299" spans="1:29" x14ac:dyDescent="0.25">
      <c r="A1299" s="293">
        <f>Tabela3[[#This Row],[MODALIDADE]]</f>
        <v>0</v>
      </c>
      <c r="B1299" s="293">
        <f>Tabela3[[#This Row],[ID DA PLANILHA]]</f>
        <v>1328</v>
      </c>
      <c r="C1299" s="293" t="str">
        <f>Tabela3[[#This Row],[ANO]]</f>
        <v>2022A</v>
      </c>
      <c r="D1299" s="293" t="str">
        <f>Tabela3[[#This Row],[SEI]]</f>
        <v>0123067-57.2022.8.16.6000</v>
      </c>
      <c r="E1299" s="294" t="str">
        <f>Tabela3[[#This Row],[NOME DO Curso]]</f>
        <v>Masterclass Gestão Estratégica de Pessoas</v>
      </c>
      <c r="F1299" s="294">
        <f>Tabela3[[#This Row],[NENHUMA CLASSIFICAÇÃO COPILOT]]</f>
        <v>0</v>
      </c>
      <c r="G1299">
        <f>Tabela3[[#This Row],[Capacitação em Direitos Humanos, Gênero, Raça e Etnia; e em Depoimento Especial" - 0148945-13.2024.8.16.6000]]</f>
        <v>0</v>
      </c>
      <c r="H1299">
        <f>Tabela3[[#This Row],[Justiça Restaurativa - 0148919-15.2024.8.16.6000]]</f>
        <v>0</v>
      </c>
      <c r="I1299">
        <f>Tabela3[[#This Row],[Capacitação de Facilitadores 0148959-94.2024.8.16.6000]]</f>
        <v>0</v>
      </c>
      <c r="J1299">
        <f>Tabela3[[#This Row],[Acessibilidade e Inclusão - 0148938-21.2024.8.16.6000]]</f>
        <v>0</v>
      </c>
      <c r="K1299">
        <f>Tabela3[[#This Row],[Política de Prevenção e Enfrentamento do Assédio Moral, do Assédio Sexual e da Discriminação.0148908-83.2024.8.16.6000]]</f>
        <v>0</v>
      </c>
      <c r="L1299">
        <f>Tabela3[[#This Row],[SOCIOAMBIENTAL]]</f>
        <v>0</v>
      </c>
      <c r="M1299">
        <f>Tabela3[[#This Row],[SUSTENTABILIDADE
https://portal.tjpr.jus.br/portletforms/frm.do?idFormulario=7430
0017859-16.2024.8.16.6000]]</f>
        <v>0</v>
      </c>
      <c r="N1299">
        <f>Tabela3[[#This Row],[CURSO PARA MAGISTRADOS]]</f>
        <v>0</v>
      </c>
      <c r="O1299" t="str">
        <f>Tabela3[[#This Row],[LIVRO DE REGISTRO]]</f>
        <v>2 - IN COMPANY</v>
      </c>
      <c r="P1299">
        <f>Tabela3[[#This Row],[DATA DO ULTIMO REGISTRO]]</f>
        <v>0</v>
      </c>
      <c r="Q1299">
        <f>Tabela3[[#This Row],[REG DE INSTRUTORES2]]</f>
        <v>0</v>
      </c>
      <c r="R1299">
        <f>Tabela3[[#This Row],[REGISTRO DE INSTRUTORES NO SEI]]</f>
        <v>0</v>
      </c>
      <c r="S1299">
        <f>Tabela3[[#This Row],[2021]]</f>
        <v>0</v>
      </c>
      <c r="T1299">
        <f>Tabela3[[#This Row],[2022]]</f>
        <v>0</v>
      </c>
      <c r="U1299" t="e">
        <f>Tabela3[[#This Row],[2023]]</f>
        <v>#VALUE!</v>
      </c>
      <c r="V1299">
        <f>Tabela3[[#This Row],[REGISTRO NO SEI/2024]]</f>
        <v>0</v>
      </c>
      <c r="W1299">
        <f>Tabela3[[#This Row],[2024]]</f>
        <v>0</v>
      </c>
      <c r="X1299">
        <f>Tabela3[[#This Row],[REGISTRO NO SEI/2025]]</f>
        <v>0</v>
      </c>
      <c r="Y1299">
        <f>Tabela3[[#This Row],[TOTAL CERTIFICADOS EMITIDOS/2025]]</f>
        <v>0</v>
      </c>
      <c r="Z1299">
        <f>Tabela3[[#This Row],[1º trim/2025]]</f>
        <v>0</v>
      </c>
      <c r="AA1299">
        <f>Tabela3[[#This Row],[2º trim/2025]]</f>
        <v>0</v>
      </c>
      <c r="AB1299">
        <f>Tabela3[[#This Row],[3º trim/2025]]</f>
        <v>0</v>
      </c>
      <c r="AC1299">
        <f>Tabela3[[#This Row],[4º trim/2025]]</f>
        <v>0</v>
      </c>
    </row>
    <row r="1300" spans="1:29" x14ac:dyDescent="0.25">
      <c r="A1300" s="293">
        <f>Tabela3[[#This Row],[MODALIDADE]]</f>
        <v>0</v>
      </c>
      <c r="B1300" s="293">
        <f>Tabela3[[#This Row],[ID DA PLANILHA]]</f>
        <v>1329</v>
      </c>
      <c r="C1300" s="293" t="str">
        <f>Tabela3[[#This Row],[ANO]]</f>
        <v>2024A</v>
      </c>
      <c r="D1300" s="293" t="str">
        <f>Tabela3[[#This Row],[SEI]]</f>
        <v>0136665-10.2024.8.16.6000</v>
      </c>
      <c r="E1300" s="294" t="str">
        <f>Tabela3[[#This Row],[NOME DO Curso]]</f>
        <v>Curso “Proservidor – Módulo Direção do Fórum</v>
      </c>
      <c r="F1300" s="294">
        <f>Tabela3[[#This Row],[NENHUMA CLASSIFICAÇÃO COPILOT]]</f>
        <v>0</v>
      </c>
      <c r="G1300">
        <f>Tabela3[[#This Row],[Capacitação em Direitos Humanos, Gênero, Raça e Etnia; e em Depoimento Especial" - 0148945-13.2024.8.16.6000]]</f>
        <v>0</v>
      </c>
      <c r="H1300">
        <f>Tabela3[[#This Row],[Justiça Restaurativa - 0148919-15.2024.8.16.6000]]</f>
        <v>0</v>
      </c>
      <c r="I1300">
        <f>Tabela3[[#This Row],[Capacitação de Facilitadores 0148959-94.2024.8.16.6000]]</f>
        <v>0</v>
      </c>
      <c r="J1300">
        <f>Tabela3[[#This Row],[Acessibilidade e Inclusão - 0148938-21.2024.8.16.6000]]</f>
        <v>0</v>
      </c>
      <c r="K1300">
        <f>Tabela3[[#This Row],[Política de Prevenção e Enfrentamento do Assédio Moral, do Assédio Sexual e da Discriminação.0148908-83.2024.8.16.6000]]</f>
        <v>0</v>
      </c>
      <c r="L1300">
        <f>Tabela3[[#This Row],[SOCIOAMBIENTAL]]</f>
        <v>0</v>
      </c>
      <c r="M1300">
        <f>Tabela3[[#This Row],[SUSTENTABILIDADE
https://portal.tjpr.jus.br/portletforms/frm.do?idFormulario=7430
0017859-16.2024.8.16.6000]]</f>
        <v>0</v>
      </c>
      <c r="N1300">
        <f>Tabela3[[#This Row],[CURSO PARA MAGISTRADOS]]</f>
        <v>0</v>
      </c>
      <c r="O1300">
        <f>Tabela3[[#This Row],[LIVRO DE REGISTRO]]</f>
        <v>0</v>
      </c>
      <c r="P1300">
        <f>Tabela3[[#This Row],[DATA DO ULTIMO REGISTRO]]</f>
        <v>0</v>
      </c>
      <c r="Q1300">
        <f>Tabela3[[#This Row],[REG DE INSTRUTORES2]]</f>
        <v>0</v>
      </c>
      <c r="R1300">
        <f>Tabela3[[#This Row],[REGISTRO DE INSTRUTORES NO SEI]]</f>
        <v>0</v>
      </c>
      <c r="S1300">
        <f>Tabela3[[#This Row],[2021]]</f>
        <v>0</v>
      </c>
      <c r="T1300">
        <f>Tabela3[[#This Row],[2022]]</f>
        <v>0</v>
      </c>
      <c r="U1300">
        <f>Tabela3[[#This Row],[2023]]</f>
        <v>0</v>
      </c>
      <c r="V1300">
        <f>Tabela3[[#This Row],[REGISTRO NO SEI/2024]]</f>
        <v>0</v>
      </c>
      <c r="W1300">
        <f>Tabela3[[#This Row],[2024]]</f>
        <v>0</v>
      </c>
      <c r="X1300">
        <f>Tabela3[[#This Row],[REGISTRO NO SEI/2025]]</f>
        <v>0</v>
      </c>
      <c r="Y1300">
        <f>Tabela3[[#This Row],[TOTAL CERTIFICADOS EMITIDOS/2025]]</f>
        <v>0</v>
      </c>
      <c r="Z1300">
        <f>Tabela3[[#This Row],[1º trim/2025]]</f>
        <v>0</v>
      </c>
      <c r="AA1300">
        <f>Tabela3[[#This Row],[2º trim/2025]]</f>
        <v>0</v>
      </c>
      <c r="AB1300">
        <f>Tabela3[[#This Row],[3º trim/2025]]</f>
        <v>0</v>
      </c>
      <c r="AC1300">
        <f>Tabela3[[#This Row],[4º trim/2025]]</f>
        <v>0</v>
      </c>
    </row>
    <row r="1301" spans="1:29" x14ac:dyDescent="0.25">
      <c r="A1301" s="293">
        <f>Tabela3[[#This Row],[MODALIDADE]]</f>
        <v>0</v>
      </c>
      <c r="B1301" s="293">
        <f>Tabela3[[#This Row],[ID DA PLANILHA]]</f>
        <v>1330</v>
      </c>
      <c r="C1301" s="293" t="str">
        <f>Tabela3[[#This Row],[ANO]]</f>
        <v>2022A</v>
      </c>
      <c r="D1301" s="293" t="str">
        <f>Tabela3[[#This Row],[SEI]]</f>
        <v>0136810-37.2022.8.16.6000</v>
      </c>
      <c r="E1301" s="294" t="str">
        <f>Tabela3[[#This Row],[NOME DO Curso]]</f>
        <v>curso "Gestão de desempenho</v>
      </c>
      <c r="F1301" s="294">
        <f>Tabela3[[#This Row],[NENHUMA CLASSIFICAÇÃO COPILOT]]</f>
        <v>0</v>
      </c>
      <c r="G1301">
        <f>Tabela3[[#This Row],[Capacitação em Direitos Humanos, Gênero, Raça e Etnia; e em Depoimento Especial" - 0148945-13.2024.8.16.6000]]</f>
        <v>0</v>
      </c>
      <c r="H1301">
        <f>Tabela3[[#This Row],[Justiça Restaurativa - 0148919-15.2024.8.16.6000]]</f>
        <v>0</v>
      </c>
      <c r="I1301">
        <f>Tabela3[[#This Row],[Capacitação de Facilitadores 0148959-94.2024.8.16.6000]]</f>
        <v>0</v>
      </c>
      <c r="J1301">
        <f>Tabela3[[#This Row],[Acessibilidade e Inclusão - 0148938-21.2024.8.16.6000]]</f>
        <v>0</v>
      </c>
      <c r="K1301">
        <f>Tabela3[[#This Row],[Política de Prevenção e Enfrentamento do Assédio Moral, do Assédio Sexual e da Discriminação.0148908-83.2024.8.16.6000]]</f>
        <v>0</v>
      </c>
      <c r="L1301">
        <f>Tabela3[[#This Row],[SOCIOAMBIENTAL]]</f>
        <v>0</v>
      </c>
      <c r="M1301">
        <f>Tabela3[[#This Row],[SUSTENTABILIDADE
https://portal.tjpr.jus.br/portletforms/frm.do?idFormulario=7430
0017859-16.2024.8.16.6000]]</f>
        <v>0</v>
      </c>
      <c r="N1301">
        <f>Tabela3[[#This Row],[CURSO PARA MAGISTRADOS]]</f>
        <v>0</v>
      </c>
      <c r="O1301">
        <f>Tabela3[[#This Row],[LIVRO DE REGISTRO]]</f>
        <v>0</v>
      </c>
      <c r="P1301">
        <f>Tabela3[[#This Row],[DATA DO ULTIMO REGISTRO]]</f>
        <v>0</v>
      </c>
      <c r="Q1301">
        <f>Tabela3[[#This Row],[REG DE INSTRUTORES2]]</f>
        <v>0</v>
      </c>
      <c r="R1301">
        <f>Tabela3[[#This Row],[REGISTRO DE INSTRUTORES NO SEI]]</f>
        <v>0</v>
      </c>
      <c r="S1301">
        <f>Tabela3[[#This Row],[2021]]</f>
        <v>0</v>
      </c>
      <c r="T1301">
        <f>Tabela3[[#This Row],[2022]]</f>
        <v>0</v>
      </c>
      <c r="U1301" t="e">
        <f>Tabela3[[#This Row],[2023]]</f>
        <v>#VALUE!</v>
      </c>
      <c r="V1301">
        <f>Tabela3[[#This Row],[REGISTRO NO SEI/2024]]</f>
        <v>0</v>
      </c>
      <c r="W1301">
        <f>Tabela3[[#This Row],[2024]]</f>
        <v>0</v>
      </c>
      <c r="X1301">
        <f>Tabela3[[#This Row],[REGISTRO NO SEI/2025]]</f>
        <v>0</v>
      </c>
      <c r="Y1301">
        <f>Tabela3[[#This Row],[TOTAL CERTIFICADOS EMITIDOS/2025]]</f>
        <v>0</v>
      </c>
      <c r="Z1301">
        <f>Tabela3[[#This Row],[1º trim/2025]]</f>
        <v>0</v>
      </c>
      <c r="AA1301">
        <f>Tabela3[[#This Row],[2º trim/2025]]</f>
        <v>0</v>
      </c>
      <c r="AB1301">
        <f>Tabela3[[#This Row],[3º trim/2025]]</f>
        <v>0</v>
      </c>
      <c r="AC1301">
        <f>Tabela3[[#This Row],[4º trim/2025]]</f>
        <v>0</v>
      </c>
    </row>
    <row r="1302" spans="1:29" ht="45" x14ac:dyDescent="0.25">
      <c r="A1302" s="293">
        <f>Tabela3[[#This Row],[MODALIDADE]]</f>
        <v>0</v>
      </c>
      <c r="B1302" s="293">
        <f>Tabela3[[#This Row],[ID DA PLANILHA]]</f>
        <v>1331</v>
      </c>
      <c r="C1302" s="293" t="str">
        <f>Tabela3[[#This Row],[ANO]]</f>
        <v>2023A</v>
      </c>
      <c r="D1302" s="293" t="str">
        <f>Tabela3[[#This Row],[SEI]]</f>
        <v>0136890-64.2023.8.16.6000</v>
      </c>
      <c r="E1302" s="294" t="str">
        <f>Tabela3[[#This Row],[NOME DO Curso]]</f>
        <v>replicar - Curso de Aperfeiçoamento para Magistrados e Magistradas em Audiências Concentradas na Jurisdição da Infância e da Juventude e Inspeções em Estab</v>
      </c>
      <c r="F1302" s="294">
        <f>Tabela3[[#This Row],[NENHUMA CLASSIFICAÇÃO COPILOT]]</f>
        <v>0</v>
      </c>
      <c r="G1302">
        <f>Tabela3[[#This Row],[Capacitação em Direitos Humanos, Gênero, Raça e Etnia; e em Depoimento Especial" - 0148945-13.2024.8.16.6000]]</f>
        <v>0</v>
      </c>
      <c r="H1302">
        <f>Tabela3[[#This Row],[Justiça Restaurativa - 0148919-15.2024.8.16.6000]]</f>
        <v>0</v>
      </c>
      <c r="I1302">
        <f>Tabela3[[#This Row],[Capacitação de Facilitadores 0148959-94.2024.8.16.6000]]</f>
        <v>0</v>
      </c>
      <c r="J1302">
        <f>Tabela3[[#This Row],[Acessibilidade e Inclusão - 0148938-21.2024.8.16.6000]]</f>
        <v>0</v>
      </c>
      <c r="K1302">
        <f>Tabela3[[#This Row],[Política de Prevenção e Enfrentamento do Assédio Moral, do Assédio Sexual e da Discriminação.0148908-83.2024.8.16.6000]]</f>
        <v>0</v>
      </c>
      <c r="L1302">
        <f>Tabela3[[#This Row],[SOCIOAMBIENTAL]]</f>
        <v>0</v>
      </c>
      <c r="M1302">
        <f>Tabela3[[#This Row],[SUSTENTABILIDADE
https://portal.tjpr.jus.br/portletforms/frm.do?idFormulario=7430
0017859-16.2024.8.16.6000]]</f>
        <v>0</v>
      </c>
      <c r="N1302">
        <f>Tabela3[[#This Row],[CURSO PARA MAGISTRADOS]]</f>
        <v>0</v>
      </c>
      <c r="O1302">
        <f>Tabela3[[#This Row],[LIVRO DE REGISTRO]]</f>
        <v>0</v>
      </c>
      <c r="P1302">
        <f>Tabela3[[#This Row],[DATA DO ULTIMO REGISTRO]]</f>
        <v>0</v>
      </c>
      <c r="Q1302">
        <f>Tabela3[[#This Row],[REG DE INSTRUTORES2]]</f>
        <v>0</v>
      </c>
      <c r="R1302">
        <f>Tabela3[[#This Row],[REGISTRO DE INSTRUTORES NO SEI]]</f>
        <v>0</v>
      </c>
      <c r="S1302">
        <f>Tabela3[[#This Row],[2021]]</f>
        <v>0</v>
      </c>
      <c r="T1302">
        <f>Tabela3[[#This Row],[2022]]</f>
        <v>0</v>
      </c>
      <c r="U1302">
        <f>Tabela3[[#This Row],[2023]]</f>
        <v>0</v>
      </c>
      <c r="V1302">
        <f>Tabela3[[#This Row],[REGISTRO NO SEI/2024]]</f>
        <v>0</v>
      </c>
      <c r="W1302">
        <f>Tabela3[[#This Row],[2024]]</f>
        <v>0</v>
      </c>
      <c r="X1302">
        <f>Tabela3[[#This Row],[REGISTRO NO SEI/2025]]</f>
        <v>0</v>
      </c>
      <c r="Y1302">
        <f>Tabela3[[#This Row],[TOTAL CERTIFICADOS EMITIDOS/2025]]</f>
        <v>0</v>
      </c>
      <c r="Z1302">
        <f>Tabela3[[#This Row],[1º trim/2025]]</f>
        <v>0</v>
      </c>
      <c r="AA1302">
        <f>Tabela3[[#This Row],[2º trim/2025]]</f>
        <v>0</v>
      </c>
      <c r="AB1302">
        <f>Tabela3[[#This Row],[3º trim/2025]]</f>
        <v>0</v>
      </c>
      <c r="AC1302">
        <f>Tabela3[[#This Row],[4º trim/2025]]</f>
        <v>0</v>
      </c>
    </row>
    <row r="1303" spans="1:29" ht="30" x14ac:dyDescent="0.25">
      <c r="A1303" s="293">
        <f>Tabela3[[#This Row],[MODALIDADE]]</f>
        <v>0</v>
      </c>
      <c r="B1303" s="293">
        <f>Tabela3[[#This Row],[ID DA PLANILHA]]</f>
        <v>1332</v>
      </c>
      <c r="C1303" s="293" t="str">
        <f>Tabela3[[#This Row],[ANO]]</f>
        <v>2023A</v>
      </c>
      <c r="D1303" s="293" t="str">
        <f>Tabela3[[#This Row],[SEI]]</f>
        <v>0148373-91.2023.8.16.6000</v>
      </c>
      <c r="E1303" s="294" t="str">
        <f>Tabela3[[#This Row],[NOME DO Curso]]</f>
        <v>sugestão de elaboração de curso e criação de manual para padronização de ementas jurisprudenciais no âmbito desta Corte de Justiça.</v>
      </c>
      <c r="F1303" s="294">
        <f>Tabela3[[#This Row],[NENHUMA CLASSIFICAÇÃO COPILOT]]</f>
        <v>0</v>
      </c>
      <c r="G1303">
        <f>Tabela3[[#This Row],[Capacitação em Direitos Humanos, Gênero, Raça e Etnia; e em Depoimento Especial" - 0148945-13.2024.8.16.6000]]</f>
        <v>0</v>
      </c>
      <c r="H1303">
        <f>Tabela3[[#This Row],[Justiça Restaurativa - 0148919-15.2024.8.16.6000]]</f>
        <v>0</v>
      </c>
      <c r="I1303">
        <f>Tabela3[[#This Row],[Capacitação de Facilitadores 0148959-94.2024.8.16.6000]]</f>
        <v>0</v>
      </c>
      <c r="J1303">
        <f>Tabela3[[#This Row],[Acessibilidade e Inclusão - 0148938-21.2024.8.16.6000]]</f>
        <v>0</v>
      </c>
      <c r="K1303">
        <f>Tabela3[[#This Row],[Política de Prevenção e Enfrentamento do Assédio Moral, do Assédio Sexual e da Discriminação.0148908-83.2024.8.16.6000]]</f>
        <v>0</v>
      </c>
      <c r="L1303">
        <f>Tabela3[[#This Row],[SOCIOAMBIENTAL]]</f>
        <v>0</v>
      </c>
      <c r="M1303">
        <f>Tabela3[[#This Row],[SUSTENTABILIDADE
https://portal.tjpr.jus.br/portletforms/frm.do?idFormulario=7430
0017859-16.2024.8.16.6000]]</f>
        <v>0</v>
      </c>
      <c r="N1303">
        <f>Tabela3[[#This Row],[CURSO PARA MAGISTRADOS]]</f>
        <v>0</v>
      </c>
      <c r="O1303">
        <f>Tabela3[[#This Row],[LIVRO DE REGISTRO]]</f>
        <v>0</v>
      </c>
      <c r="P1303">
        <f>Tabela3[[#This Row],[DATA DO ULTIMO REGISTRO]]</f>
        <v>0</v>
      </c>
      <c r="Q1303">
        <f>Tabela3[[#This Row],[REG DE INSTRUTORES2]]</f>
        <v>0</v>
      </c>
      <c r="R1303">
        <f>Tabela3[[#This Row],[REGISTRO DE INSTRUTORES NO SEI]]</f>
        <v>0</v>
      </c>
      <c r="S1303">
        <f>Tabela3[[#This Row],[2021]]</f>
        <v>0</v>
      </c>
      <c r="T1303">
        <f>Tabela3[[#This Row],[2022]]</f>
        <v>0</v>
      </c>
      <c r="U1303" t="e">
        <f>Tabela3[[#This Row],[2023]]</f>
        <v>#VALUE!</v>
      </c>
      <c r="V1303">
        <f>Tabela3[[#This Row],[REGISTRO NO SEI/2024]]</f>
        <v>0</v>
      </c>
      <c r="W1303">
        <f>Tabela3[[#This Row],[2024]]</f>
        <v>0</v>
      </c>
      <c r="X1303">
        <f>Tabela3[[#This Row],[REGISTRO NO SEI/2025]]</f>
        <v>0</v>
      </c>
      <c r="Y1303">
        <f>Tabela3[[#This Row],[TOTAL CERTIFICADOS EMITIDOS/2025]]</f>
        <v>0</v>
      </c>
      <c r="Z1303">
        <f>Tabela3[[#This Row],[1º trim/2025]]</f>
        <v>0</v>
      </c>
      <c r="AA1303">
        <f>Tabela3[[#This Row],[2º trim/2025]]</f>
        <v>0</v>
      </c>
      <c r="AB1303">
        <f>Tabela3[[#This Row],[3º trim/2025]]</f>
        <v>0</v>
      </c>
      <c r="AC1303">
        <f>Tabela3[[#This Row],[4º trim/2025]]</f>
        <v>0</v>
      </c>
    </row>
    <row r="1304" spans="1:29" ht="30" x14ac:dyDescent="0.25">
      <c r="A1304" s="293">
        <f>Tabela3[[#This Row],[MODALIDADE]]</f>
        <v>0</v>
      </c>
      <c r="B1304" s="293">
        <f>Tabela3[[#This Row],[ID DA PLANILHA]]</f>
        <v>1333</v>
      </c>
      <c r="C1304" s="293" t="str">
        <f>Tabela3[[#This Row],[ANO]]</f>
        <v>2023A</v>
      </c>
      <c r="D1304" s="293" t="str">
        <f>Tabela3[[#This Row],[SEI]]</f>
        <v>0151422-43.2023.8.16.6000</v>
      </c>
      <c r="E1304" s="294" t="str">
        <f>Tabela3[[#This Row],[NOME DO Curso]]</f>
        <v>Diálogos Jurisdicionais: Explorando os Precedentes da Corte Interamericana de Direitos Humanos</v>
      </c>
      <c r="F1304" s="294">
        <f>Tabela3[[#This Row],[NENHUMA CLASSIFICAÇÃO COPILOT]]</f>
        <v>0</v>
      </c>
      <c r="G1304">
        <f>Tabela3[[#This Row],[Capacitação em Direitos Humanos, Gênero, Raça e Etnia; e em Depoimento Especial" - 0148945-13.2024.8.16.6000]]</f>
        <v>0</v>
      </c>
      <c r="H1304">
        <f>Tabela3[[#This Row],[Justiça Restaurativa - 0148919-15.2024.8.16.6000]]</f>
        <v>0</v>
      </c>
      <c r="I1304">
        <f>Tabela3[[#This Row],[Capacitação de Facilitadores 0148959-94.2024.8.16.6000]]</f>
        <v>0</v>
      </c>
      <c r="J1304">
        <f>Tabela3[[#This Row],[Acessibilidade e Inclusão - 0148938-21.2024.8.16.6000]]</f>
        <v>0</v>
      </c>
      <c r="K1304">
        <f>Tabela3[[#This Row],[Política de Prevenção e Enfrentamento do Assédio Moral, do Assédio Sexual e da Discriminação.0148908-83.2024.8.16.6000]]</f>
        <v>0</v>
      </c>
      <c r="L1304">
        <f>Tabela3[[#This Row],[SOCIOAMBIENTAL]]</f>
        <v>0</v>
      </c>
      <c r="M1304">
        <f>Tabela3[[#This Row],[SUSTENTABILIDADE
https://portal.tjpr.jus.br/portletforms/frm.do?idFormulario=7430
0017859-16.2024.8.16.6000]]</f>
        <v>0</v>
      </c>
      <c r="N1304">
        <f>Tabela3[[#This Row],[CURSO PARA MAGISTRADOS]]</f>
        <v>0</v>
      </c>
      <c r="O1304">
        <f>Tabela3[[#This Row],[LIVRO DE REGISTRO]]</f>
        <v>0</v>
      </c>
      <c r="P1304">
        <f>Tabela3[[#This Row],[DATA DO ULTIMO REGISTRO]]</f>
        <v>0</v>
      </c>
      <c r="Q1304">
        <f>Tabela3[[#This Row],[REG DE INSTRUTORES2]]</f>
        <v>0</v>
      </c>
      <c r="R1304">
        <f>Tabela3[[#This Row],[REGISTRO DE INSTRUTORES NO SEI]]</f>
        <v>0</v>
      </c>
      <c r="S1304">
        <f>Tabela3[[#This Row],[2021]]</f>
        <v>0</v>
      </c>
      <c r="T1304">
        <f>Tabela3[[#This Row],[2022]]</f>
        <v>0</v>
      </c>
      <c r="U1304" t="e">
        <f>Tabela3[[#This Row],[2023]]</f>
        <v>#VALUE!</v>
      </c>
      <c r="V1304">
        <f>Tabela3[[#This Row],[REGISTRO NO SEI/2024]]</f>
        <v>0</v>
      </c>
      <c r="W1304">
        <f>Tabela3[[#This Row],[2024]]</f>
        <v>0</v>
      </c>
      <c r="X1304">
        <f>Tabela3[[#This Row],[REGISTRO NO SEI/2025]]</f>
        <v>0</v>
      </c>
      <c r="Y1304">
        <f>Tabela3[[#This Row],[TOTAL CERTIFICADOS EMITIDOS/2025]]</f>
        <v>0</v>
      </c>
      <c r="Z1304">
        <f>Tabela3[[#This Row],[1º trim/2025]]</f>
        <v>0</v>
      </c>
      <c r="AA1304">
        <f>Tabela3[[#This Row],[2º trim/2025]]</f>
        <v>0</v>
      </c>
      <c r="AB1304">
        <f>Tabela3[[#This Row],[3º trim/2025]]</f>
        <v>0</v>
      </c>
      <c r="AC1304">
        <f>Tabela3[[#This Row],[4º trim/2025]]</f>
        <v>0</v>
      </c>
    </row>
    <row r="1305" spans="1:29" ht="30" x14ac:dyDescent="0.25">
      <c r="A1305" s="293">
        <f>Tabela3[[#This Row],[MODALIDADE]]</f>
        <v>0</v>
      </c>
      <c r="B1305" s="293">
        <f>Tabela3[[#This Row],[ID DA PLANILHA]]</f>
        <v>1334</v>
      </c>
      <c r="C1305" s="293" t="str">
        <f>Tabela3[[#This Row],[ANO]]</f>
        <v>2022A</v>
      </c>
      <c r="D1305" s="293" t="str">
        <f>Tabela3[[#This Row],[SEI]]</f>
        <v>0153105-52.2022.8.16.6000</v>
      </c>
      <c r="E1305" s="294" t="str">
        <f>Tabela3[[#This Row],[NOME DO Curso]]</f>
        <v>projeto do Programa de Avaliação da Satisfação dos Usuários do Poder Judiciário do Paraná.</v>
      </c>
      <c r="F1305" s="294">
        <f>Tabela3[[#This Row],[NENHUMA CLASSIFICAÇÃO COPILOT]]</f>
        <v>0</v>
      </c>
      <c r="G1305">
        <f>Tabela3[[#This Row],[Capacitação em Direitos Humanos, Gênero, Raça e Etnia; e em Depoimento Especial" - 0148945-13.2024.8.16.6000]]</f>
        <v>0</v>
      </c>
      <c r="H1305">
        <f>Tabela3[[#This Row],[Justiça Restaurativa - 0148919-15.2024.8.16.6000]]</f>
        <v>0</v>
      </c>
      <c r="I1305">
        <f>Tabela3[[#This Row],[Capacitação de Facilitadores 0148959-94.2024.8.16.6000]]</f>
        <v>0</v>
      </c>
      <c r="J1305">
        <f>Tabela3[[#This Row],[Acessibilidade e Inclusão - 0148938-21.2024.8.16.6000]]</f>
        <v>0</v>
      </c>
      <c r="K1305">
        <f>Tabela3[[#This Row],[Política de Prevenção e Enfrentamento do Assédio Moral, do Assédio Sexual e da Discriminação.0148908-83.2024.8.16.6000]]</f>
        <v>0</v>
      </c>
      <c r="L1305">
        <f>Tabela3[[#This Row],[SOCIOAMBIENTAL]]</f>
        <v>0</v>
      </c>
      <c r="M1305">
        <f>Tabela3[[#This Row],[SUSTENTABILIDADE
https://portal.tjpr.jus.br/portletforms/frm.do?idFormulario=7430
0017859-16.2024.8.16.6000]]</f>
        <v>0</v>
      </c>
      <c r="N1305">
        <f>Tabela3[[#This Row],[CURSO PARA MAGISTRADOS]]</f>
        <v>0</v>
      </c>
      <c r="O1305">
        <f>Tabela3[[#This Row],[LIVRO DE REGISTRO]]</f>
        <v>0</v>
      </c>
      <c r="P1305">
        <f>Tabela3[[#This Row],[DATA DO ULTIMO REGISTRO]]</f>
        <v>0</v>
      </c>
      <c r="Q1305">
        <f>Tabela3[[#This Row],[REG DE INSTRUTORES2]]</f>
        <v>0</v>
      </c>
      <c r="R1305">
        <f>Tabela3[[#This Row],[REGISTRO DE INSTRUTORES NO SEI]]</f>
        <v>0</v>
      </c>
      <c r="S1305">
        <f>Tabela3[[#This Row],[2021]]</f>
        <v>0</v>
      </c>
      <c r="T1305">
        <f>Tabela3[[#This Row],[2022]]</f>
        <v>0</v>
      </c>
      <c r="U1305">
        <f>Tabela3[[#This Row],[2023]]</f>
        <v>0</v>
      </c>
      <c r="V1305">
        <f>Tabela3[[#This Row],[REGISTRO NO SEI/2024]]</f>
        <v>0</v>
      </c>
      <c r="W1305">
        <f>Tabela3[[#This Row],[2024]]</f>
        <v>0</v>
      </c>
      <c r="X1305">
        <f>Tabela3[[#This Row],[REGISTRO NO SEI/2025]]</f>
        <v>0</v>
      </c>
      <c r="Y1305">
        <f>Tabela3[[#This Row],[TOTAL CERTIFICADOS EMITIDOS/2025]]</f>
        <v>0</v>
      </c>
      <c r="Z1305">
        <f>Tabela3[[#This Row],[1º trim/2025]]</f>
        <v>0</v>
      </c>
      <c r="AA1305">
        <f>Tabela3[[#This Row],[2º trim/2025]]</f>
        <v>0</v>
      </c>
      <c r="AB1305">
        <f>Tabela3[[#This Row],[3º trim/2025]]</f>
        <v>0</v>
      </c>
      <c r="AC1305">
        <f>Tabela3[[#This Row],[4º trim/2025]]</f>
        <v>0</v>
      </c>
    </row>
    <row r="1306" spans="1:29" x14ac:dyDescent="0.25">
      <c r="A1306" s="293" t="str">
        <f>Tabela3[[#This Row],[MODALIDADE]]</f>
        <v>autoinstrucional</v>
      </c>
      <c r="B1306" s="293">
        <f>Tabela3[[#This Row],[ID DA PLANILHA]]</f>
        <v>1335</v>
      </c>
      <c r="C1306" s="293">
        <f>Tabela3[[#This Row],[ANO]]</f>
        <v>2024</v>
      </c>
      <c r="D1306" s="293" t="str">
        <f>Tabela3[[#This Row],[SEI]]</f>
        <v>0158376-71.2024.8.16.6000</v>
      </c>
      <c r="E1306" s="294" t="str">
        <f>Tabela3[[#This Row],[NOME DO Curso]]</f>
        <v>curso "Unindo esforços contra a violência doméstica e familiar"</v>
      </c>
      <c r="F1306" s="294">
        <f>Tabela3[[#This Row],[NENHUMA CLASSIFICAÇÃO COPILOT]]</f>
        <v>0</v>
      </c>
      <c r="G1306" t="str">
        <f>Tabela3[[#This Row],[Capacitação em Direitos Humanos, Gênero, Raça e Etnia; e em Depoimento Especial" - 0148945-13.2024.8.16.6000]]</f>
        <v>COPILOT - Direitos humanos, gênero, raça e etnia</v>
      </c>
      <c r="H1306">
        <f>Tabela3[[#This Row],[Justiça Restaurativa - 0148919-15.2024.8.16.6000]]</f>
        <v>0</v>
      </c>
      <c r="I1306" t="str">
        <f>Tabela3[[#This Row],[Capacitação de Facilitadores 0148959-94.2024.8.16.6000]]</f>
        <v>COPILOT - VIOLÊNCIA DOMESTICA</v>
      </c>
      <c r="J1306">
        <f>Tabela3[[#This Row],[Acessibilidade e Inclusão - 0148938-21.2024.8.16.6000]]</f>
        <v>0</v>
      </c>
      <c r="K1306">
        <f>Tabela3[[#This Row],[Política de Prevenção e Enfrentamento do Assédio Moral, do Assédio Sexual e da Discriminação.0148908-83.2024.8.16.6000]]</f>
        <v>0</v>
      </c>
      <c r="L1306">
        <f>Tabela3[[#This Row],[SOCIOAMBIENTAL]]</f>
        <v>0</v>
      </c>
      <c r="M1306">
        <f>Tabela3[[#This Row],[SUSTENTABILIDADE
https://portal.tjpr.jus.br/portletforms/frm.do?idFormulario=7430
0017859-16.2024.8.16.6000]]</f>
        <v>0</v>
      </c>
      <c r="N1306">
        <f>Tabela3[[#This Row],[CURSO PARA MAGISTRADOS]]</f>
        <v>0</v>
      </c>
      <c r="O1306">
        <f>Tabela3[[#This Row],[LIVRO DE REGISTRO]]</f>
        <v>0</v>
      </c>
      <c r="P1306">
        <f>Tabela3[[#This Row],[DATA DO ULTIMO REGISTRO]]</f>
        <v>0</v>
      </c>
      <c r="Q1306">
        <f>Tabela3[[#This Row],[REG DE INSTRUTORES2]]</f>
        <v>0</v>
      </c>
      <c r="R1306">
        <f>Tabela3[[#This Row],[REGISTRO DE INSTRUTORES NO SEI]]</f>
        <v>0</v>
      </c>
      <c r="S1306">
        <f>Tabela3[[#This Row],[2021]]</f>
        <v>0</v>
      </c>
      <c r="T1306">
        <f>Tabela3[[#This Row],[2022]]</f>
        <v>0</v>
      </c>
      <c r="U1306">
        <f>Tabela3[[#This Row],[2023]]</f>
        <v>0</v>
      </c>
      <c r="V1306">
        <f>Tabela3[[#This Row],[REGISTRO NO SEI/2024]]</f>
        <v>0</v>
      </c>
      <c r="W1306">
        <f>Tabela3[[#This Row],[2024]]</f>
        <v>0</v>
      </c>
      <c r="X1306">
        <f>Tabela3[[#This Row],[REGISTRO NO SEI/2025]]</f>
        <v>0</v>
      </c>
      <c r="Y1306">
        <f>Tabela3[[#This Row],[TOTAL CERTIFICADOS EMITIDOS/2025]]</f>
        <v>0</v>
      </c>
      <c r="Z1306">
        <f>Tabela3[[#This Row],[1º trim/2025]]</f>
        <v>0</v>
      </c>
      <c r="AA1306">
        <f>Tabela3[[#This Row],[2º trim/2025]]</f>
        <v>0</v>
      </c>
      <c r="AB1306">
        <f>Tabela3[[#This Row],[3º trim/2025]]</f>
        <v>0</v>
      </c>
      <c r="AC1306">
        <f>Tabela3[[#This Row],[4º trim/2025]]</f>
        <v>0</v>
      </c>
    </row>
    <row r="1307" spans="1:29" ht="45" x14ac:dyDescent="0.25">
      <c r="A1307" s="293" t="str">
        <f>Tabela3[[#This Row],[MODALIDADE]]</f>
        <v>curso</v>
      </c>
      <c r="B1307" s="293">
        <f>Tabela3[[#This Row],[ID DA PLANILHA]]</f>
        <v>1336</v>
      </c>
      <c r="C1307" s="293">
        <f>Tabela3[[#This Row],[ANO]]</f>
        <v>0</v>
      </c>
      <c r="D1307" s="293" t="str">
        <f>Tabela3[[#This Row],[SEI]]</f>
        <v>0158398-32.2024.8.16.6000</v>
      </c>
      <c r="E1307" s="294" t="str">
        <f>Tabela3[[#This Row],[NOME DO Curso]]</f>
        <v>Curso de Aperfeiçoamento para Magistrados e Magistradas – Medidas Protetivas de Urgência no Âmbito da Lei 11340/2006. Fundamentos, questões controvertidas e efetividade</v>
      </c>
      <c r="F1307" s="294">
        <f>Tabela3[[#This Row],[NENHUMA CLASSIFICAÇÃO COPILOT]]</f>
        <v>0</v>
      </c>
      <c r="G1307" t="str">
        <f>Tabela3[[#This Row],[Capacitação em Direitos Humanos, Gênero, Raça e Etnia; e em Depoimento Especial" - 0148945-13.2024.8.16.6000]]</f>
        <v>cursos de formação inicial e de formação continuada para capacitação magistrados(as) ativos(as), de primeiro e segundo graus de jurisdição</v>
      </c>
      <c r="H1307">
        <f>Tabela3[[#This Row],[Justiça Restaurativa - 0148919-15.2024.8.16.6000]]</f>
        <v>0</v>
      </c>
      <c r="I1307">
        <f>Tabela3[[#This Row],[Capacitação de Facilitadores 0148959-94.2024.8.16.6000]]</f>
        <v>0</v>
      </c>
      <c r="J1307">
        <f>Tabela3[[#This Row],[Acessibilidade e Inclusão - 0148938-21.2024.8.16.6000]]</f>
        <v>0</v>
      </c>
      <c r="K1307">
        <f>Tabela3[[#This Row],[Política de Prevenção e Enfrentamento do Assédio Moral, do Assédio Sexual e da Discriminação.0148908-83.2024.8.16.6000]]</f>
        <v>0</v>
      </c>
      <c r="L1307">
        <f>Tabela3[[#This Row],[SOCIOAMBIENTAL]]</f>
        <v>0</v>
      </c>
      <c r="M1307">
        <f>Tabela3[[#This Row],[SUSTENTABILIDADE
https://portal.tjpr.jus.br/portletforms/frm.do?idFormulario=7430
0017859-16.2024.8.16.6000]]</f>
        <v>0</v>
      </c>
      <c r="N1307" t="str">
        <f>Tabela3[[#This Row],[CURSO PARA MAGISTRADOS]]</f>
        <v>SIM</v>
      </c>
      <c r="O1307">
        <f>Tabela3[[#This Row],[LIVRO DE REGISTRO]]</f>
        <v>0</v>
      </c>
      <c r="P1307">
        <f>Tabela3[[#This Row],[DATA DO ULTIMO REGISTRO]]</f>
        <v>0</v>
      </c>
      <c r="Q1307">
        <f>Tabela3[[#This Row],[REG DE INSTRUTORES2]]</f>
        <v>0</v>
      </c>
      <c r="R1307">
        <f>Tabela3[[#This Row],[REGISTRO DE INSTRUTORES NO SEI]]</f>
        <v>0</v>
      </c>
      <c r="S1307">
        <f>Tabela3[[#This Row],[2021]]</f>
        <v>0</v>
      </c>
      <c r="T1307">
        <f>Tabela3[[#This Row],[2022]]</f>
        <v>0</v>
      </c>
      <c r="U1307">
        <f>Tabela3[[#This Row],[2023]]</f>
        <v>0</v>
      </c>
      <c r="V1307">
        <f>Tabela3[[#This Row],[REGISTRO NO SEI/2024]]</f>
        <v>0</v>
      </c>
      <c r="W1307">
        <f>Tabela3[[#This Row],[2024]]</f>
        <v>0</v>
      </c>
      <c r="X1307">
        <f>Tabela3[[#This Row],[REGISTRO NO SEI/2025]]</f>
        <v>0</v>
      </c>
      <c r="Y1307">
        <f>Tabela3[[#This Row],[TOTAL CERTIFICADOS EMITIDOS/2025]]</f>
        <v>0</v>
      </c>
      <c r="Z1307">
        <f>Tabela3[[#This Row],[1º trim/2025]]</f>
        <v>0</v>
      </c>
      <c r="AA1307">
        <f>Tabela3[[#This Row],[2º trim/2025]]</f>
        <v>0</v>
      </c>
      <c r="AB1307">
        <f>Tabela3[[#This Row],[3º trim/2025]]</f>
        <v>0</v>
      </c>
      <c r="AC1307">
        <f>Tabela3[[#This Row],[4º trim/2025]]</f>
        <v>0</v>
      </c>
    </row>
    <row r="1308" spans="1:29" ht="30" x14ac:dyDescent="0.25">
      <c r="A1308" s="293" t="str">
        <f>Tabela3[[#This Row],[MODALIDADE]]</f>
        <v>curso</v>
      </c>
      <c r="B1308" s="293">
        <f>Tabela3[[#This Row],[ID DA PLANILHA]]</f>
        <v>1337</v>
      </c>
      <c r="C1308" s="293">
        <f>Tabela3[[#This Row],[ANO]]</f>
        <v>0</v>
      </c>
      <c r="D1308" s="293" t="str">
        <f>Tabela3[[#This Row],[SEI]]</f>
        <v>0158573-26.2024.8.16.6000</v>
      </c>
      <c r="E1308" s="294" t="str">
        <f>Tabela3[[#This Row],[NOME DO Curso]]</f>
        <v>curso de “Formação para facilitadores de grupos reflexivos para homens autores de violência doméstica e familiar contra a mulher”.</v>
      </c>
      <c r="F1308" s="294">
        <f>Tabela3[[#This Row],[NENHUMA CLASSIFICAÇÃO COPILOT]]</f>
        <v>0</v>
      </c>
      <c r="G1308">
        <f>Tabela3[[#This Row],[Capacitação em Direitos Humanos, Gênero, Raça e Etnia; e em Depoimento Especial" - 0148945-13.2024.8.16.6000]]</f>
        <v>0</v>
      </c>
      <c r="H1308">
        <f>Tabela3[[#This Row],[Justiça Restaurativa - 0148919-15.2024.8.16.6000]]</f>
        <v>0</v>
      </c>
      <c r="I1308" t="str">
        <f>Tabela3[[#This Row],[Capacitação de Facilitadores 0148959-94.2024.8.16.6000]]</f>
        <v>VIOLÊNCIA DOMESTICA</v>
      </c>
      <c r="J1308">
        <f>Tabela3[[#This Row],[Acessibilidade e Inclusão - 0148938-21.2024.8.16.6000]]</f>
        <v>0</v>
      </c>
      <c r="K1308">
        <f>Tabela3[[#This Row],[Política de Prevenção e Enfrentamento do Assédio Moral, do Assédio Sexual e da Discriminação.0148908-83.2024.8.16.6000]]</f>
        <v>0</v>
      </c>
      <c r="L1308">
        <f>Tabela3[[#This Row],[SOCIOAMBIENTAL]]</f>
        <v>0</v>
      </c>
      <c r="M1308">
        <f>Tabela3[[#This Row],[SUSTENTABILIDADE
https://portal.tjpr.jus.br/portletforms/frm.do?idFormulario=7430
0017859-16.2024.8.16.6000]]</f>
        <v>0</v>
      </c>
      <c r="N1308">
        <f>Tabela3[[#This Row],[CURSO PARA MAGISTRADOS]]</f>
        <v>0</v>
      </c>
      <c r="O1308">
        <f>Tabela3[[#This Row],[LIVRO DE REGISTRO]]</f>
        <v>0</v>
      </c>
      <c r="P1308">
        <f>Tabela3[[#This Row],[DATA DO ULTIMO REGISTRO]]</f>
        <v>0</v>
      </c>
      <c r="Q1308">
        <f>Tabela3[[#This Row],[REG DE INSTRUTORES2]]</f>
        <v>0</v>
      </c>
      <c r="R1308">
        <f>Tabela3[[#This Row],[REGISTRO DE INSTRUTORES NO SEI]]</f>
        <v>0</v>
      </c>
      <c r="S1308">
        <f>Tabela3[[#This Row],[2021]]</f>
        <v>0</v>
      </c>
      <c r="T1308">
        <f>Tabela3[[#This Row],[2022]]</f>
        <v>0</v>
      </c>
      <c r="U1308">
        <f>Tabela3[[#This Row],[2023]]</f>
        <v>0</v>
      </c>
      <c r="V1308">
        <f>Tabela3[[#This Row],[REGISTRO NO SEI/2024]]</f>
        <v>0</v>
      </c>
      <c r="W1308">
        <f>Tabela3[[#This Row],[2024]]</f>
        <v>0</v>
      </c>
      <c r="X1308">
        <f>Tabela3[[#This Row],[REGISTRO NO SEI/2025]]</f>
        <v>0</v>
      </c>
      <c r="Y1308">
        <f>Tabela3[[#This Row],[TOTAL CERTIFICADOS EMITIDOS/2025]]</f>
        <v>0</v>
      </c>
      <c r="Z1308">
        <f>Tabela3[[#This Row],[1º trim/2025]]</f>
        <v>0</v>
      </c>
      <c r="AA1308">
        <f>Tabela3[[#This Row],[2º trim/2025]]</f>
        <v>0</v>
      </c>
      <c r="AB1308">
        <f>Tabela3[[#This Row],[3º trim/2025]]</f>
        <v>0</v>
      </c>
      <c r="AC1308">
        <f>Tabela3[[#This Row],[4º trim/2025]]</f>
        <v>0</v>
      </c>
    </row>
    <row r="1309" spans="1:29" x14ac:dyDescent="0.25">
      <c r="A1309" s="293" t="str">
        <f>Tabela3[[#This Row],[MODALIDADE]]</f>
        <v>certificado</v>
      </c>
      <c r="B1309" s="293">
        <f>Tabela3[[#This Row],[ID DA PLANILHA]]</f>
        <v>1338</v>
      </c>
      <c r="C1309" s="293">
        <f>Tabela3[[#This Row],[ANO]]</f>
        <v>2025</v>
      </c>
      <c r="D1309" s="293" t="str">
        <f>Tabela3[[#This Row],[SEI]]</f>
        <v>0159570-09.2024.8.16.6000</v>
      </c>
      <c r="E1309" s="294" t="str">
        <f>Tabela3[[#This Row],[NOME DO Curso]]</f>
        <v>ENCONTROS REGIONAIS DAS REGIÕES ADMINISTRATIVAS JUDICIÁRIAS (RAJ's)</v>
      </c>
      <c r="F1309" s="294" t="str">
        <f>Tabela3[[#This Row],[NENHUMA CLASSIFICAÇÃO COPILOT]]</f>
        <v>COPILOT</v>
      </c>
      <c r="G1309">
        <f>Tabela3[[#This Row],[Capacitação em Direitos Humanos, Gênero, Raça e Etnia; e em Depoimento Especial" - 0148945-13.2024.8.16.6000]]</f>
        <v>0</v>
      </c>
      <c r="H1309">
        <f>Tabela3[[#This Row],[Justiça Restaurativa - 0148919-15.2024.8.16.6000]]</f>
        <v>0</v>
      </c>
      <c r="I1309">
        <f>Tabela3[[#This Row],[Capacitação de Facilitadores 0148959-94.2024.8.16.6000]]</f>
        <v>0</v>
      </c>
      <c r="J1309">
        <f>Tabela3[[#This Row],[Acessibilidade e Inclusão - 0148938-21.2024.8.16.6000]]</f>
        <v>0</v>
      </c>
      <c r="K1309">
        <f>Tabela3[[#This Row],[Política de Prevenção e Enfrentamento do Assédio Moral, do Assédio Sexual e da Discriminação.0148908-83.2024.8.16.6000]]</f>
        <v>0</v>
      </c>
      <c r="L1309">
        <f>Tabela3[[#This Row],[SOCIOAMBIENTAL]]</f>
        <v>0</v>
      </c>
      <c r="M1309">
        <f>Tabela3[[#This Row],[SUSTENTABILIDADE
https://portal.tjpr.jus.br/portletforms/frm.do?idFormulario=7430
0017859-16.2024.8.16.6000]]</f>
        <v>0</v>
      </c>
      <c r="N1309">
        <f>Tabela3[[#This Row],[CURSO PARA MAGISTRADOS]]</f>
        <v>0</v>
      </c>
      <c r="O1309">
        <f>Tabela3[[#This Row],[LIVRO DE REGISTRO]]</f>
        <v>0</v>
      </c>
      <c r="P1309">
        <f>Tabela3[[#This Row],[DATA DO ULTIMO REGISTRO]]</f>
        <v>0</v>
      </c>
      <c r="Q1309">
        <f>Tabela3[[#This Row],[REG DE INSTRUTORES2]]</f>
        <v>0</v>
      </c>
      <c r="R1309">
        <f>Tabela3[[#This Row],[REGISTRO DE INSTRUTORES NO SEI]]</f>
        <v>0</v>
      </c>
      <c r="S1309">
        <f>Tabela3[[#This Row],[2021]]</f>
        <v>0</v>
      </c>
      <c r="T1309">
        <f>Tabela3[[#This Row],[2022]]</f>
        <v>0</v>
      </c>
      <c r="U1309">
        <f>Tabela3[[#This Row],[2023]]</f>
        <v>0</v>
      </c>
      <c r="V1309">
        <f>Tabela3[[#This Row],[REGISTRO NO SEI/2024]]</f>
        <v>0</v>
      </c>
      <c r="W1309">
        <f>Tabela3[[#This Row],[2024]]</f>
        <v>0</v>
      </c>
      <c r="X1309">
        <f>Tabela3[[#This Row],[REGISTRO NO SEI/2025]]</f>
        <v>0</v>
      </c>
      <c r="Y1309">
        <f>Tabela3[[#This Row],[TOTAL CERTIFICADOS EMITIDOS/2025]]</f>
        <v>0</v>
      </c>
      <c r="Z1309">
        <f>Tabela3[[#This Row],[1º trim/2025]]</f>
        <v>0</v>
      </c>
      <c r="AA1309">
        <f>Tabela3[[#This Row],[2º trim/2025]]</f>
        <v>0</v>
      </c>
      <c r="AB1309">
        <f>Tabela3[[#This Row],[3º trim/2025]]</f>
        <v>0</v>
      </c>
      <c r="AC1309">
        <f>Tabela3[[#This Row],[4º trim/2025]]</f>
        <v>0</v>
      </c>
    </row>
    <row r="1310" spans="1:29" x14ac:dyDescent="0.25">
      <c r="A1310" s="293" t="str">
        <f>Tabela3[[#This Row],[MODALIDADE]]</f>
        <v>certificado</v>
      </c>
      <c r="B1310" s="293">
        <f>Tabela3[[#This Row],[ID DA PLANILHA]]</f>
        <v>1339</v>
      </c>
      <c r="C1310" s="293">
        <f>Tabela3[[#This Row],[ANO]]</f>
        <v>2025</v>
      </c>
      <c r="D1310" s="293" t="str">
        <f>Tabela3[[#This Row],[SEI]]</f>
        <v>0159570-09.2024.8.16.6000</v>
      </c>
      <c r="E1310" s="294" t="str">
        <f>Tabela3[[#This Row],[NOME DO Curso]]</f>
        <v>ENCONTROS REGIONAIS DAS REGIÕES ADMINISTRATIVAS JUDICIÁRIAS (RAJ's)</v>
      </c>
      <c r="F1310" s="294" t="str">
        <f>Tabela3[[#This Row],[NENHUMA CLASSIFICAÇÃO COPILOT]]</f>
        <v>COPILOT</v>
      </c>
      <c r="G1310">
        <f>Tabela3[[#This Row],[Capacitação em Direitos Humanos, Gênero, Raça e Etnia; e em Depoimento Especial" - 0148945-13.2024.8.16.6000]]</f>
        <v>0</v>
      </c>
      <c r="H1310">
        <f>Tabela3[[#This Row],[Justiça Restaurativa - 0148919-15.2024.8.16.6000]]</f>
        <v>0</v>
      </c>
      <c r="I1310">
        <f>Tabela3[[#This Row],[Capacitação de Facilitadores 0148959-94.2024.8.16.6000]]</f>
        <v>0</v>
      </c>
      <c r="J1310">
        <f>Tabela3[[#This Row],[Acessibilidade e Inclusão - 0148938-21.2024.8.16.6000]]</f>
        <v>0</v>
      </c>
      <c r="K1310">
        <f>Tabela3[[#This Row],[Política de Prevenção e Enfrentamento do Assédio Moral, do Assédio Sexual e da Discriminação.0148908-83.2024.8.16.6000]]</f>
        <v>0</v>
      </c>
      <c r="L1310">
        <f>Tabela3[[#This Row],[SOCIOAMBIENTAL]]</f>
        <v>0</v>
      </c>
      <c r="M1310">
        <f>Tabela3[[#This Row],[SUSTENTABILIDADE
https://portal.tjpr.jus.br/portletforms/frm.do?idFormulario=7430
0017859-16.2024.8.16.6000]]</f>
        <v>0</v>
      </c>
      <c r="N1310">
        <f>Tabela3[[#This Row],[CURSO PARA MAGISTRADOS]]</f>
        <v>0</v>
      </c>
      <c r="O1310">
        <f>Tabela3[[#This Row],[LIVRO DE REGISTRO]]</f>
        <v>0</v>
      </c>
      <c r="P1310">
        <f>Tabela3[[#This Row],[DATA DO ULTIMO REGISTRO]]</f>
        <v>0</v>
      </c>
      <c r="Q1310">
        <f>Tabela3[[#This Row],[REG DE INSTRUTORES2]]</f>
        <v>0</v>
      </c>
      <c r="R1310">
        <f>Tabela3[[#This Row],[REGISTRO DE INSTRUTORES NO SEI]]</f>
        <v>0</v>
      </c>
      <c r="S1310">
        <f>Tabela3[[#This Row],[2021]]</f>
        <v>0</v>
      </c>
      <c r="T1310">
        <f>Tabela3[[#This Row],[2022]]</f>
        <v>0</v>
      </c>
      <c r="U1310">
        <f>Tabela3[[#This Row],[2023]]</f>
        <v>0</v>
      </c>
      <c r="V1310">
        <f>Tabela3[[#This Row],[REGISTRO NO SEI/2024]]</f>
        <v>0</v>
      </c>
      <c r="W1310">
        <f>Tabela3[[#This Row],[2024]]</f>
        <v>0</v>
      </c>
      <c r="X1310">
        <f>Tabela3[[#This Row],[REGISTRO NO SEI/2025]]</f>
        <v>0</v>
      </c>
      <c r="Y1310">
        <f>Tabela3[[#This Row],[TOTAL CERTIFICADOS EMITIDOS/2025]]</f>
        <v>0</v>
      </c>
      <c r="Z1310">
        <f>Tabela3[[#This Row],[1º trim/2025]]</f>
        <v>0</v>
      </c>
      <c r="AA1310">
        <f>Tabela3[[#This Row],[2º trim/2025]]</f>
        <v>0</v>
      </c>
      <c r="AB1310">
        <f>Tabela3[[#This Row],[3º trim/2025]]</f>
        <v>0</v>
      </c>
      <c r="AC1310">
        <f>Tabela3[[#This Row],[4º trim/2025]]</f>
        <v>0</v>
      </c>
    </row>
    <row r="1311" spans="1:29" x14ac:dyDescent="0.25">
      <c r="A1311" s="293" t="str">
        <f>Tabela3[[#This Row],[MODALIDADE]]</f>
        <v>certificado</v>
      </c>
      <c r="B1311" s="293">
        <f>Tabela3[[#This Row],[ID DA PLANILHA]]</f>
        <v>1340</v>
      </c>
      <c r="C1311" s="293">
        <f>Tabela3[[#This Row],[ANO]]</f>
        <v>2025</v>
      </c>
      <c r="D1311" s="293" t="str">
        <f>Tabela3[[#This Row],[SEI]]</f>
        <v>0159570-09.2024.8.16.6000</v>
      </c>
      <c r="E1311" s="294" t="str">
        <f>Tabela3[[#This Row],[NOME DO Curso]]</f>
        <v>ENCONTROS REGIONAIS DAS REGIÕES ADMINISTRATIVAS JUDICIÁRIAS (RAJ's)</v>
      </c>
      <c r="F1311" s="294" t="str">
        <f>Tabela3[[#This Row],[NENHUMA CLASSIFICAÇÃO COPILOT]]</f>
        <v>COPILOT</v>
      </c>
      <c r="G1311">
        <f>Tabela3[[#This Row],[Capacitação em Direitos Humanos, Gênero, Raça e Etnia; e em Depoimento Especial" - 0148945-13.2024.8.16.6000]]</f>
        <v>0</v>
      </c>
      <c r="H1311">
        <f>Tabela3[[#This Row],[Justiça Restaurativa - 0148919-15.2024.8.16.6000]]</f>
        <v>0</v>
      </c>
      <c r="I1311">
        <f>Tabela3[[#This Row],[Capacitação de Facilitadores 0148959-94.2024.8.16.6000]]</f>
        <v>0</v>
      </c>
      <c r="J1311">
        <f>Tabela3[[#This Row],[Acessibilidade e Inclusão - 0148938-21.2024.8.16.6000]]</f>
        <v>0</v>
      </c>
      <c r="K1311">
        <f>Tabela3[[#This Row],[Política de Prevenção e Enfrentamento do Assédio Moral, do Assédio Sexual e da Discriminação.0148908-83.2024.8.16.6000]]</f>
        <v>0</v>
      </c>
      <c r="L1311">
        <f>Tabela3[[#This Row],[SOCIOAMBIENTAL]]</f>
        <v>0</v>
      </c>
      <c r="M1311">
        <f>Tabela3[[#This Row],[SUSTENTABILIDADE
https://portal.tjpr.jus.br/portletforms/frm.do?idFormulario=7430
0017859-16.2024.8.16.6000]]</f>
        <v>0</v>
      </c>
      <c r="N1311">
        <f>Tabela3[[#This Row],[CURSO PARA MAGISTRADOS]]</f>
        <v>0</v>
      </c>
      <c r="O1311">
        <f>Tabela3[[#This Row],[LIVRO DE REGISTRO]]</f>
        <v>0</v>
      </c>
      <c r="P1311">
        <f>Tabela3[[#This Row],[DATA DO ULTIMO REGISTRO]]</f>
        <v>0</v>
      </c>
      <c r="Q1311">
        <f>Tabela3[[#This Row],[REG DE INSTRUTORES2]]</f>
        <v>0</v>
      </c>
      <c r="R1311">
        <f>Tabela3[[#This Row],[REGISTRO DE INSTRUTORES NO SEI]]</f>
        <v>0</v>
      </c>
      <c r="S1311">
        <f>Tabela3[[#This Row],[2021]]</f>
        <v>0</v>
      </c>
      <c r="T1311">
        <f>Tabela3[[#This Row],[2022]]</f>
        <v>0</v>
      </c>
      <c r="U1311">
        <f>Tabela3[[#This Row],[2023]]</f>
        <v>0</v>
      </c>
      <c r="V1311">
        <f>Tabela3[[#This Row],[REGISTRO NO SEI/2024]]</f>
        <v>0</v>
      </c>
      <c r="W1311">
        <f>Tabela3[[#This Row],[2024]]</f>
        <v>0</v>
      </c>
      <c r="X1311">
        <f>Tabela3[[#This Row],[REGISTRO NO SEI/2025]]</f>
        <v>0</v>
      </c>
      <c r="Y1311">
        <f>Tabela3[[#This Row],[TOTAL CERTIFICADOS EMITIDOS/2025]]</f>
        <v>0</v>
      </c>
      <c r="Z1311">
        <f>Tabela3[[#This Row],[1º trim/2025]]</f>
        <v>0</v>
      </c>
      <c r="AA1311">
        <f>Tabela3[[#This Row],[2º trim/2025]]</f>
        <v>0</v>
      </c>
      <c r="AB1311">
        <f>Tabela3[[#This Row],[3º trim/2025]]</f>
        <v>0</v>
      </c>
      <c r="AC1311">
        <f>Tabela3[[#This Row],[4º trim/2025]]</f>
        <v>0</v>
      </c>
    </row>
    <row r="1312" spans="1:29" x14ac:dyDescent="0.25">
      <c r="A1312" s="293" t="str">
        <f>Tabela3[[#This Row],[MODALIDADE]]</f>
        <v>certificado</v>
      </c>
      <c r="B1312" s="293">
        <f>Tabela3[[#This Row],[ID DA PLANILHA]]</f>
        <v>1341</v>
      </c>
      <c r="C1312" s="293">
        <f>Tabela3[[#This Row],[ANO]]</f>
        <v>2025</v>
      </c>
      <c r="D1312" s="293" t="str">
        <f>Tabela3[[#This Row],[SEI]]</f>
        <v>0159570-09.2024.8.16.6000</v>
      </c>
      <c r="E1312" s="294" t="str">
        <f>Tabela3[[#This Row],[NOME DO Curso]]</f>
        <v>ENCONTROS REGIONAIS DAS REGIÕES ADMINISTRATIVAS JUDICIÁRIAS (RAJ's)</v>
      </c>
      <c r="F1312" s="294" t="str">
        <f>Tabela3[[#This Row],[NENHUMA CLASSIFICAÇÃO COPILOT]]</f>
        <v>COPILOT</v>
      </c>
      <c r="G1312">
        <f>Tabela3[[#This Row],[Capacitação em Direitos Humanos, Gênero, Raça e Etnia; e em Depoimento Especial" - 0148945-13.2024.8.16.6000]]</f>
        <v>0</v>
      </c>
      <c r="H1312">
        <f>Tabela3[[#This Row],[Justiça Restaurativa - 0148919-15.2024.8.16.6000]]</f>
        <v>0</v>
      </c>
      <c r="I1312">
        <f>Tabela3[[#This Row],[Capacitação de Facilitadores 0148959-94.2024.8.16.6000]]</f>
        <v>0</v>
      </c>
      <c r="J1312">
        <f>Tabela3[[#This Row],[Acessibilidade e Inclusão - 0148938-21.2024.8.16.6000]]</f>
        <v>0</v>
      </c>
      <c r="K1312">
        <f>Tabela3[[#This Row],[Política de Prevenção e Enfrentamento do Assédio Moral, do Assédio Sexual e da Discriminação.0148908-83.2024.8.16.6000]]</f>
        <v>0</v>
      </c>
      <c r="L1312">
        <f>Tabela3[[#This Row],[SOCIOAMBIENTAL]]</f>
        <v>0</v>
      </c>
      <c r="M1312">
        <f>Tabela3[[#This Row],[SUSTENTABILIDADE
https://portal.tjpr.jus.br/portletforms/frm.do?idFormulario=7430
0017859-16.2024.8.16.6000]]</f>
        <v>0</v>
      </c>
      <c r="N1312">
        <f>Tabela3[[#This Row],[CURSO PARA MAGISTRADOS]]</f>
        <v>0</v>
      </c>
      <c r="O1312">
        <f>Tabela3[[#This Row],[LIVRO DE REGISTRO]]</f>
        <v>0</v>
      </c>
      <c r="P1312">
        <f>Tabela3[[#This Row],[DATA DO ULTIMO REGISTRO]]</f>
        <v>0</v>
      </c>
      <c r="Q1312">
        <f>Tabela3[[#This Row],[REG DE INSTRUTORES2]]</f>
        <v>0</v>
      </c>
      <c r="R1312">
        <f>Tabela3[[#This Row],[REGISTRO DE INSTRUTORES NO SEI]]</f>
        <v>0</v>
      </c>
      <c r="S1312">
        <f>Tabela3[[#This Row],[2021]]</f>
        <v>0</v>
      </c>
      <c r="T1312">
        <f>Tabela3[[#This Row],[2022]]</f>
        <v>0</v>
      </c>
      <c r="U1312">
        <f>Tabela3[[#This Row],[2023]]</f>
        <v>0</v>
      </c>
      <c r="V1312">
        <f>Tabela3[[#This Row],[REGISTRO NO SEI/2024]]</f>
        <v>0</v>
      </c>
      <c r="W1312">
        <f>Tabela3[[#This Row],[2024]]</f>
        <v>0</v>
      </c>
      <c r="X1312">
        <f>Tabela3[[#This Row],[REGISTRO NO SEI/2025]]</f>
        <v>0</v>
      </c>
      <c r="Y1312">
        <f>Tabela3[[#This Row],[TOTAL CERTIFICADOS EMITIDOS/2025]]</f>
        <v>0</v>
      </c>
      <c r="Z1312">
        <f>Tabela3[[#This Row],[1º trim/2025]]</f>
        <v>0</v>
      </c>
      <c r="AA1312">
        <f>Tabela3[[#This Row],[2º trim/2025]]</f>
        <v>0</v>
      </c>
      <c r="AB1312">
        <f>Tabela3[[#This Row],[3º trim/2025]]</f>
        <v>0</v>
      </c>
      <c r="AC1312">
        <f>Tabela3[[#This Row],[4º trim/2025]]</f>
        <v>0</v>
      </c>
    </row>
    <row r="1313" spans="1:29" x14ac:dyDescent="0.25">
      <c r="A1313" s="293" t="str">
        <f>Tabela3[[#This Row],[MODALIDADE]]</f>
        <v>certificado</v>
      </c>
      <c r="B1313" s="293">
        <f>Tabela3[[#This Row],[ID DA PLANILHA]]</f>
        <v>1342</v>
      </c>
      <c r="C1313" s="293">
        <f>Tabela3[[#This Row],[ANO]]</f>
        <v>2025</v>
      </c>
      <c r="D1313" s="293" t="str">
        <f>Tabela3[[#This Row],[SEI]]</f>
        <v>0159570-09.2024.8.16.6000</v>
      </c>
      <c r="E1313" s="294" t="str">
        <f>Tabela3[[#This Row],[NOME DO Curso]]</f>
        <v>ENCONTROS REGIONAIS DAS REGIÕES ADMINISTRATIVAS JUDICIÁRIAS (RAJ's)</v>
      </c>
      <c r="F1313" s="294" t="str">
        <f>Tabela3[[#This Row],[NENHUMA CLASSIFICAÇÃO COPILOT]]</f>
        <v>COPILOT</v>
      </c>
      <c r="G1313">
        <f>Tabela3[[#This Row],[Capacitação em Direitos Humanos, Gênero, Raça e Etnia; e em Depoimento Especial" - 0148945-13.2024.8.16.6000]]</f>
        <v>0</v>
      </c>
      <c r="H1313">
        <f>Tabela3[[#This Row],[Justiça Restaurativa - 0148919-15.2024.8.16.6000]]</f>
        <v>0</v>
      </c>
      <c r="I1313">
        <f>Tabela3[[#This Row],[Capacitação de Facilitadores 0148959-94.2024.8.16.6000]]</f>
        <v>0</v>
      </c>
      <c r="J1313">
        <f>Tabela3[[#This Row],[Acessibilidade e Inclusão - 0148938-21.2024.8.16.6000]]</f>
        <v>0</v>
      </c>
      <c r="K1313">
        <f>Tabela3[[#This Row],[Política de Prevenção e Enfrentamento do Assédio Moral, do Assédio Sexual e da Discriminação.0148908-83.2024.8.16.6000]]</f>
        <v>0</v>
      </c>
      <c r="L1313">
        <f>Tabela3[[#This Row],[SOCIOAMBIENTAL]]</f>
        <v>0</v>
      </c>
      <c r="M1313">
        <f>Tabela3[[#This Row],[SUSTENTABILIDADE
https://portal.tjpr.jus.br/portletforms/frm.do?idFormulario=7430
0017859-16.2024.8.16.6000]]</f>
        <v>0</v>
      </c>
      <c r="N1313">
        <f>Tabela3[[#This Row],[CURSO PARA MAGISTRADOS]]</f>
        <v>0</v>
      </c>
      <c r="O1313">
        <f>Tabela3[[#This Row],[LIVRO DE REGISTRO]]</f>
        <v>0</v>
      </c>
      <c r="P1313">
        <f>Tabela3[[#This Row],[DATA DO ULTIMO REGISTRO]]</f>
        <v>0</v>
      </c>
      <c r="Q1313">
        <f>Tabela3[[#This Row],[REG DE INSTRUTORES2]]</f>
        <v>0</v>
      </c>
      <c r="R1313">
        <f>Tabela3[[#This Row],[REGISTRO DE INSTRUTORES NO SEI]]</f>
        <v>0</v>
      </c>
      <c r="S1313">
        <f>Tabela3[[#This Row],[2021]]</f>
        <v>0</v>
      </c>
      <c r="T1313">
        <f>Tabela3[[#This Row],[2022]]</f>
        <v>0</v>
      </c>
      <c r="U1313">
        <f>Tabela3[[#This Row],[2023]]</f>
        <v>0</v>
      </c>
      <c r="V1313">
        <f>Tabela3[[#This Row],[REGISTRO NO SEI/2024]]</f>
        <v>0</v>
      </c>
      <c r="W1313">
        <f>Tabela3[[#This Row],[2024]]</f>
        <v>0</v>
      </c>
      <c r="X1313">
        <f>Tabela3[[#This Row],[REGISTRO NO SEI/2025]]</f>
        <v>0</v>
      </c>
      <c r="Y1313">
        <f>Tabela3[[#This Row],[TOTAL CERTIFICADOS EMITIDOS/2025]]</f>
        <v>0</v>
      </c>
      <c r="Z1313">
        <f>Tabela3[[#This Row],[1º trim/2025]]</f>
        <v>0</v>
      </c>
      <c r="AA1313">
        <f>Tabela3[[#This Row],[2º trim/2025]]</f>
        <v>0</v>
      </c>
      <c r="AB1313">
        <f>Tabela3[[#This Row],[3º trim/2025]]</f>
        <v>0</v>
      </c>
      <c r="AC1313">
        <f>Tabela3[[#This Row],[4º trim/2025]]</f>
        <v>0</v>
      </c>
    </row>
    <row r="1314" spans="1:29" x14ac:dyDescent="0.25">
      <c r="A1314" s="293" t="str">
        <f>Tabela3[[#This Row],[MODALIDADE]]</f>
        <v>certificado</v>
      </c>
      <c r="B1314" s="293">
        <f>Tabela3[[#This Row],[ID DA PLANILHA]]</f>
        <v>1343</v>
      </c>
      <c r="C1314" s="293">
        <f>Tabela3[[#This Row],[ANO]]</f>
        <v>2025</v>
      </c>
      <c r="D1314" s="293" t="str">
        <f>Tabela3[[#This Row],[SEI]]</f>
        <v>0159570-09.2024.8.16.6000</v>
      </c>
      <c r="E1314" s="294" t="str">
        <f>Tabela3[[#This Row],[NOME DO Curso]]</f>
        <v>ENCONTROS REGIONAIS DAS REGIÕES ADMINISTRATIVAS JUDICIÁRIAS (RAJ's)</v>
      </c>
      <c r="F1314" s="294" t="str">
        <f>Tabela3[[#This Row],[NENHUMA CLASSIFICAÇÃO COPILOT]]</f>
        <v>COPILOT</v>
      </c>
      <c r="G1314">
        <f>Tabela3[[#This Row],[Capacitação em Direitos Humanos, Gênero, Raça e Etnia; e em Depoimento Especial" - 0148945-13.2024.8.16.6000]]</f>
        <v>0</v>
      </c>
      <c r="H1314">
        <f>Tabela3[[#This Row],[Justiça Restaurativa - 0148919-15.2024.8.16.6000]]</f>
        <v>0</v>
      </c>
      <c r="I1314">
        <f>Tabela3[[#This Row],[Capacitação de Facilitadores 0148959-94.2024.8.16.6000]]</f>
        <v>0</v>
      </c>
      <c r="J1314">
        <f>Tabela3[[#This Row],[Acessibilidade e Inclusão - 0148938-21.2024.8.16.6000]]</f>
        <v>0</v>
      </c>
      <c r="K1314">
        <f>Tabela3[[#This Row],[Política de Prevenção e Enfrentamento do Assédio Moral, do Assédio Sexual e da Discriminação.0148908-83.2024.8.16.6000]]</f>
        <v>0</v>
      </c>
      <c r="L1314">
        <f>Tabela3[[#This Row],[SOCIOAMBIENTAL]]</f>
        <v>0</v>
      </c>
      <c r="M1314">
        <f>Tabela3[[#This Row],[SUSTENTABILIDADE
https://portal.tjpr.jus.br/portletforms/frm.do?idFormulario=7430
0017859-16.2024.8.16.6000]]</f>
        <v>0</v>
      </c>
      <c r="N1314">
        <f>Tabela3[[#This Row],[CURSO PARA MAGISTRADOS]]</f>
        <v>0</v>
      </c>
      <c r="O1314">
        <f>Tabela3[[#This Row],[LIVRO DE REGISTRO]]</f>
        <v>0</v>
      </c>
      <c r="P1314">
        <f>Tabela3[[#This Row],[DATA DO ULTIMO REGISTRO]]</f>
        <v>0</v>
      </c>
      <c r="Q1314">
        <f>Tabela3[[#This Row],[REG DE INSTRUTORES2]]</f>
        <v>0</v>
      </c>
      <c r="R1314">
        <f>Tabela3[[#This Row],[REGISTRO DE INSTRUTORES NO SEI]]</f>
        <v>0</v>
      </c>
      <c r="S1314">
        <f>Tabela3[[#This Row],[2021]]</f>
        <v>0</v>
      </c>
      <c r="T1314">
        <f>Tabela3[[#This Row],[2022]]</f>
        <v>0</v>
      </c>
      <c r="U1314">
        <f>Tabela3[[#This Row],[2023]]</f>
        <v>0</v>
      </c>
      <c r="V1314">
        <f>Tabela3[[#This Row],[REGISTRO NO SEI/2024]]</f>
        <v>0</v>
      </c>
      <c r="W1314">
        <f>Tabela3[[#This Row],[2024]]</f>
        <v>0</v>
      </c>
      <c r="X1314">
        <f>Tabela3[[#This Row],[REGISTRO NO SEI/2025]]</f>
        <v>0</v>
      </c>
      <c r="Y1314">
        <f>Tabela3[[#This Row],[TOTAL CERTIFICADOS EMITIDOS/2025]]</f>
        <v>0</v>
      </c>
      <c r="Z1314">
        <f>Tabela3[[#This Row],[1º trim/2025]]</f>
        <v>0</v>
      </c>
      <c r="AA1314">
        <f>Tabela3[[#This Row],[2º trim/2025]]</f>
        <v>0</v>
      </c>
      <c r="AB1314">
        <f>Tabela3[[#This Row],[3º trim/2025]]</f>
        <v>0</v>
      </c>
      <c r="AC1314">
        <f>Tabela3[[#This Row],[4º trim/2025]]</f>
        <v>0</v>
      </c>
    </row>
    <row r="1315" spans="1:29" x14ac:dyDescent="0.25">
      <c r="A1315" s="293" t="str">
        <f>Tabela3[[#This Row],[MODALIDADE]]</f>
        <v>certificado</v>
      </c>
      <c r="B1315" s="293">
        <f>Tabela3[[#This Row],[ID DA PLANILHA]]</f>
        <v>1344</v>
      </c>
      <c r="C1315" s="293">
        <f>Tabela3[[#This Row],[ANO]]</f>
        <v>2025</v>
      </c>
      <c r="D1315" s="293" t="str">
        <f>Tabela3[[#This Row],[SEI]]</f>
        <v>0159570-09.2024.8.16.6000</v>
      </c>
      <c r="E1315" s="294" t="str">
        <f>Tabela3[[#This Row],[NOME DO Curso]]</f>
        <v>ENCONTROS REGIONAIS DAS REGIÕES ADMINISTRATIVAS JUDICIÁRIAS (RAJ's)</v>
      </c>
      <c r="F1315" s="294" t="str">
        <f>Tabela3[[#This Row],[NENHUMA CLASSIFICAÇÃO COPILOT]]</f>
        <v>COPILOT</v>
      </c>
      <c r="G1315">
        <f>Tabela3[[#This Row],[Capacitação em Direitos Humanos, Gênero, Raça e Etnia; e em Depoimento Especial" - 0148945-13.2024.8.16.6000]]</f>
        <v>0</v>
      </c>
      <c r="H1315">
        <f>Tabela3[[#This Row],[Justiça Restaurativa - 0148919-15.2024.8.16.6000]]</f>
        <v>0</v>
      </c>
      <c r="I1315">
        <f>Tabela3[[#This Row],[Capacitação de Facilitadores 0148959-94.2024.8.16.6000]]</f>
        <v>0</v>
      </c>
      <c r="J1315">
        <f>Tabela3[[#This Row],[Acessibilidade e Inclusão - 0148938-21.2024.8.16.6000]]</f>
        <v>0</v>
      </c>
      <c r="K1315">
        <f>Tabela3[[#This Row],[Política de Prevenção e Enfrentamento do Assédio Moral, do Assédio Sexual e da Discriminação.0148908-83.2024.8.16.6000]]</f>
        <v>0</v>
      </c>
      <c r="L1315">
        <f>Tabela3[[#This Row],[SOCIOAMBIENTAL]]</f>
        <v>0</v>
      </c>
      <c r="M1315">
        <f>Tabela3[[#This Row],[SUSTENTABILIDADE
https://portal.tjpr.jus.br/portletforms/frm.do?idFormulario=7430
0017859-16.2024.8.16.6000]]</f>
        <v>0</v>
      </c>
      <c r="N1315">
        <f>Tabela3[[#This Row],[CURSO PARA MAGISTRADOS]]</f>
        <v>0</v>
      </c>
      <c r="O1315">
        <f>Tabela3[[#This Row],[LIVRO DE REGISTRO]]</f>
        <v>0</v>
      </c>
      <c r="P1315">
        <f>Tabela3[[#This Row],[DATA DO ULTIMO REGISTRO]]</f>
        <v>0</v>
      </c>
      <c r="Q1315">
        <f>Tabela3[[#This Row],[REG DE INSTRUTORES2]]</f>
        <v>0</v>
      </c>
      <c r="R1315">
        <f>Tabela3[[#This Row],[REGISTRO DE INSTRUTORES NO SEI]]</f>
        <v>0</v>
      </c>
      <c r="S1315">
        <f>Tabela3[[#This Row],[2021]]</f>
        <v>0</v>
      </c>
      <c r="T1315">
        <f>Tabela3[[#This Row],[2022]]</f>
        <v>0</v>
      </c>
      <c r="U1315">
        <f>Tabela3[[#This Row],[2023]]</f>
        <v>0</v>
      </c>
      <c r="V1315">
        <f>Tabela3[[#This Row],[REGISTRO NO SEI/2024]]</f>
        <v>0</v>
      </c>
      <c r="W1315">
        <f>Tabela3[[#This Row],[2024]]</f>
        <v>0</v>
      </c>
      <c r="X1315">
        <f>Tabela3[[#This Row],[REGISTRO NO SEI/2025]]</f>
        <v>0</v>
      </c>
      <c r="Y1315">
        <f>Tabela3[[#This Row],[TOTAL CERTIFICADOS EMITIDOS/2025]]</f>
        <v>0</v>
      </c>
      <c r="Z1315">
        <f>Tabela3[[#This Row],[1º trim/2025]]</f>
        <v>0</v>
      </c>
      <c r="AA1315">
        <f>Tabela3[[#This Row],[2º trim/2025]]</f>
        <v>0</v>
      </c>
      <c r="AB1315">
        <f>Tabela3[[#This Row],[3º trim/2025]]</f>
        <v>0</v>
      </c>
      <c r="AC1315">
        <f>Tabela3[[#This Row],[4º trim/2025]]</f>
        <v>0</v>
      </c>
    </row>
    <row r="1316" spans="1:29" x14ac:dyDescent="0.25">
      <c r="A1316" s="293" t="str">
        <f>Tabela3[[#This Row],[MODALIDADE]]</f>
        <v>certificado</v>
      </c>
      <c r="B1316" s="293">
        <f>Tabela3[[#This Row],[ID DA PLANILHA]]</f>
        <v>1345</v>
      </c>
      <c r="C1316" s="293">
        <f>Tabela3[[#This Row],[ANO]]</f>
        <v>2025</v>
      </c>
      <c r="D1316" s="293" t="str">
        <f>Tabela3[[#This Row],[SEI]]</f>
        <v>0159570-09.2024.8.16.6000</v>
      </c>
      <c r="E1316" s="294" t="str">
        <f>Tabela3[[#This Row],[NOME DO Curso]]</f>
        <v>ENCONTROS REGIONAIS DAS REGIÕES ADMINISTRATIVAS JUDICIÁRIAS (RAJ's)</v>
      </c>
      <c r="F1316" s="294" t="str">
        <f>Tabela3[[#This Row],[NENHUMA CLASSIFICAÇÃO COPILOT]]</f>
        <v>COPILOT</v>
      </c>
      <c r="G1316">
        <f>Tabela3[[#This Row],[Capacitação em Direitos Humanos, Gênero, Raça e Etnia; e em Depoimento Especial" - 0148945-13.2024.8.16.6000]]</f>
        <v>0</v>
      </c>
      <c r="H1316">
        <f>Tabela3[[#This Row],[Justiça Restaurativa - 0148919-15.2024.8.16.6000]]</f>
        <v>0</v>
      </c>
      <c r="I1316">
        <f>Tabela3[[#This Row],[Capacitação de Facilitadores 0148959-94.2024.8.16.6000]]</f>
        <v>0</v>
      </c>
      <c r="J1316">
        <f>Tabela3[[#This Row],[Acessibilidade e Inclusão - 0148938-21.2024.8.16.6000]]</f>
        <v>0</v>
      </c>
      <c r="K1316">
        <f>Tabela3[[#This Row],[Política de Prevenção e Enfrentamento do Assédio Moral, do Assédio Sexual e da Discriminação.0148908-83.2024.8.16.6000]]</f>
        <v>0</v>
      </c>
      <c r="L1316">
        <f>Tabela3[[#This Row],[SOCIOAMBIENTAL]]</f>
        <v>0</v>
      </c>
      <c r="M1316">
        <f>Tabela3[[#This Row],[SUSTENTABILIDADE
https://portal.tjpr.jus.br/portletforms/frm.do?idFormulario=7430
0017859-16.2024.8.16.6000]]</f>
        <v>0</v>
      </c>
      <c r="N1316">
        <f>Tabela3[[#This Row],[CURSO PARA MAGISTRADOS]]</f>
        <v>0</v>
      </c>
      <c r="O1316">
        <f>Tabela3[[#This Row],[LIVRO DE REGISTRO]]</f>
        <v>0</v>
      </c>
      <c r="P1316">
        <f>Tabela3[[#This Row],[DATA DO ULTIMO REGISTRO]]</f>
        <v>0</v>
      </c>
      <c r="Q1316">
        <f>Tabela3[[#This Row],[REG DE INSTRUTORES2]]</f>
        <v>0</v>
      </c>
      <c r="R1316">
        <f>Tabela3[[#This Row],[REGISTRO DE INSTRUTORES NO SEI]]</f>
        <v>0</v>
      </c>
      <c r="S1316">
        <f>Tabela3[[#This Row],[2021]]</f>
        <v>0</v>
      </c>
      <c r="T1316">
        <f>Tabela3[[#This Row],[2022]]</f>
        <v>0</v>
      </c>
      <c r="U1316">
        <f>Tabela3[[#This Row],[2023]]</f>
        <v>0</v>
      </c>
      <c r="V1316">
        <f>Tabela3[[#This Row],[REGISTRO NO SEI/2024]]</f>
        <v>0</v>
      </c>
      <c r="W1316">
        <f>Tabela3[[#This Row],[2024]]</f>
        <v>0</v>
      </c>
      <c r="X1316">
        <f>Tabela3[[#This Row],[REGISTRO NO SEI/2025]]</f>
        <v>0</v>
      </c>
      <c r="Y1316">
        <f>Tabela3[[#This Row],[TOTAL CERTIFICADOS EMITIDOS/2025]]</f>
        <v>0</v>
      </c>
      <c r="Z1316">
        <f>Tabela3[[#This Row],[1º trim/2025]]</f>
        <v>0</v>
      </c>
      <c r="AA1316">
        <f>Tabela3[[#This Row],[2º trim/2025]]</f>
        <v>0</v>
      </c>
      <c r="AB1316">
        <f>Tabela3[[#This Row],[3º trim/2025]]</f>
        <v>0</v>
      </c>
      <c r="AC1316">
        <f>Tabela3[[#This Row],[4º trim/2025]]</f>
        <v>0</v>
      </c>
    </row>
    <row r="1317" spans="1:29" x14ac:dyDescent="0.25">
      <c r="A1317" s="293" t="str">
        <f>Tabela3[[#This Row],[MODALIDADE]]</f>
        <v>certificado</v>
      </c>
      <c r="B1317" s="293">
        <f>Tabela3[[#This Row],[ID DA PLANILHA]]</f>
        <v>1346</v>
      </c>
      <c r="C1317" s="293">
        <f>Tabela3[[#This Row],[ANO]]</f>
        <v>2025</v>
      </c>
      <c r="D1317" s="293" t="str">
        <f>Tabela3[[#This Row],[SEI]]</f>
        <v>0159570-09.2024.8.16.6000</v>
      </c>
      <c r="E1317" s="294" t="str">
        <f>Tabela3[[#This Row],[NOME DO Curso]]</f>
        <v>ENCONTROS REGIONAIS DAS REGIÕES ADMINISTRATIVAS JUDICIÁRIAS (RAJ's)</v>
      </c>
      <c r="F1317" s="294" t="str">
        <f>Tabela3[[#This Row],[NENHUMA CLASSIFICAÇÃO COPILOT]]</f>
        <v>COPILOT</v>
      </c>
      <c r="G1317">
        <f>Tabela3[[#This Row],[Capacitação em Direitos Humanos, Gênero, Raça e Etnia; e em Depoimento Especial" - 0148945-13.2024.8.16.6000]]</f>
        <v>0</v>
      </c>
      <c r="H1317">
        <f>Tabela3[[#This Row],[Justiça Restaurativa - 0148919-15.2024.8.16.6000]]</f>
        <v>0</v>
      </c>
      <c r="I1317">
        <f>Tabela3[[#This Row],[Capacitação de Facilitadores 0148959-94.2024.8.16.6000]]</f>
        <v>0</v>
      </c>
      <c r="J1317">
        <f>Tabela3[[#This Row],[Acessibilidade e Inclusão - 0148938-21.2024.8.16.6000]]</f>
        <v>0</v>
      </c>
      <c r="K1317">
        <f>Tabela3[[#This Row],[Política de Prevenção e Enfrentamento do Assédio Moral, do Assédio Sexual e da Discriminação.0148908-83.2024.8.16.6000]]</f>
        <v>0</v>
      </c>
      <c r="L1317">
        <f>Tabela3[[#This Row],[SOCIOAMBIENTAL]]</f>
        <v>0</v>
      </c>
      <c r="M1317">
        <f>Tabela3[[#This Row],[SUSTENTABILIDADE
https://portal.tjpr.jus.br/portletforms/frm.do?idFormulario=7430
0017859-16.2024.8.16.6000]]</f>
        <v>0</v>
      </c>
      <c r="N1317">
        <f>Tabela3[[#This Row],[CURSO PARA MAGISTRADOS]]</f>
        <v>0</v>
      </c>
      <c r="O1317">
        <f>Tabela3[[#This Row],[LIVRO DE REGISTRO]]</f>
        <v>0</v>
      </c>
      <c r="P1317">
        <f>Tabela3[[#This Row],[DATA DO ULTIMO REGISTRO]]</f>
        <v>0</v>
      </c>
      <c r="Q1317">
        <f>Tabela3[[#This Row],[REG DE INSTRUTORES2]]</f>
        <v>0</v>
      </c>
      <c r="R1317">
        <f>Tabela3[[#This Row],[REGISTRO DE INSTRUTORES NO SEI]]</f>
        <v>0</v>
      </c>
      <c r="S1317">
        <f>Tabela3[[#This Row],[2021]]</f>
        <v>0</v>
      </c>
      <c r="T1317">
        <f>Tabela3[[#This Row],[2022]]</f>
        <v>0</v>
      </c>
      <c r="U1317">
        <f>Tabela3[[#This Row],[2023]]</f>
        <v>0</v>
      </c>
      <c r="V1317">
        <f>Tabela3[[#This Row],[REGISTRO NO SEI/2024]]</f>
        <v>0</v>
      </c>
      <c r="W1317">
        <f>Tabela3[[#This Row],[2024]]</f>
        <v>0</v>
      </c>
      <c r="X1317">
        <f>Tabela3[[#This Row],[REGISTRO NO SEI/2025]]</f>
        <v>0</v>
      </c>
      <c r="Y1317">
        <f>Tabela3[[#This Row],[TOTAL CERTIFICADOS EMITIDOS/2025]]</f>
        <v>0</v>
      </c>
      <c r="Z1317">
        <f>Tabela3[[#This Row],[1º trim/2025]]</f>
        <v>0</v>
      </c>
      <c r="AA1317">
        <f>Tabela3[[#This Row],[2º trim/2025]]</f>
        <v>0</v>
      </c>
      <c r="AB1317">
        <f>Tabela3[[#This Row],[3º trim/2025]]</f>
        <v>0</v>
      </c>
      <c r="AC1317">
        <f>Tabela3[[#This Row],[4º trim/2025]]</f>
        <v>0</v>
      </c>
    </row>
    <row r="1318" spans="1:29" ht="45" x14ac:dyDescent="0.25">
      <c r="A1318" s="293">
        <f>Tabela3[[#This Row],[MODALIDADE]]</f>
        <v>0</v>
      </c>
      <c r="B1318" s="293">
        <f>Tabela3[[#This Row],[ID DA PLANILHA]]</f>
        <v>1347</v>
      </c>
      <c r="C1318" s="293">
        <f>Tabela3[[#This Row],[ANO]]</f>
        <v>2025</v>
      </c>
      <c r="D1318" s="293" t="str">
        <f>Tabela3[[#This Row],[SEI]]</f>
        <v>0159639-41.2024.8.16.6000</v>
      </c>
      <c r="E1318" s="294" t="str">
        <f>Tabela3[[#This Row],[NOME DO Curso]]</f>
        <v>COORTERRA - Capacitação de Téc. Judiciários e Oficiais de Justiça - Protocolo da PMPR para cumprimento de reintegração de posse, despejos e situações congêneres</v>
      </c>
      <c r="F1318" s="294">
        <f>Tabela3[[#This Row],[NENHUMA CLASSIFICAÇÃO COPILOT]]</f>
        <v>0</v>
      </c>
      <c r="G1318">
        <f>Tabela3[[#This Row],[Capacitação em Direitos Humanos, Gênero, Raça e Etnia; e em Depoimento Especial" - 0148945-13.2024.8.16.6000]]</f>
        <v>0</v>
      </c>
      <c r="H1318">
        <f>Tabela3[[#This Row],[Justiça Restaurativa - 0148919-15.2024.8.16.6000]]</f>
        <v>0</v>
      </c>
      <c r="I1318">
        <f>Tabela3[[#This Row],[Capacitação de Facilitadores 0148959-94.2024.8.16.6000]]</f>
        <v>0</v>
      </c>
      <c r="J1318">
        <f>Tabela3[[#This Row],[Acessibilidade e Inclusão - 0148938-21.2024.8.16.6000]]</f>
        <v>0</v>
      </c>
      <c r="K1318">
        <f>Tabela3[[#This Row],[Política de Prevenção e Enfrentamento do Assédio Moral, do Assédio Sexual e da Discriminação.0148908-83.2024.8.16.6000]]</f>
        <v>0</v>
      </c>
      <c r="L1318">
        <f>Tabela3[[#This Row],[SOCIOAMBIENTAL]]</f>
        <v>0</v>
      </c>
      <c r="M1318">
        <f>Tabela3[[#This Row],[SUSTENTABILIDADE
https://portal.tjpr.jus.br/portletforms/frm.do?idFormulario=7430
0017859-16.2024.8.16.6000]]</f>
        <v>0</v>
      </c>
      <c r="N1318">
        <f>Tabela3[[#This Row],[CURSO PARA MAGISTRADOS]]</f>
        <v>0</v>
      </c>
      <c r="O1318">
        <f>Tabela3[[#This Row],[LIVRO DE REGISTRO]]</f>
        <v>0</v>
      </c>
      <c r="P1318">
        <f>Tabela3[[#This Row],[DATA DO ULTIMO REGISTRO]]</f>
        <v>45755</v>
      </c>
      <c r="Q1318" t="str">
        <f>Tabela3[[#This Row],[REG DE INSTRUTORES2]]</f>
        <v>1006-1009/2025</v>
      </c>
      <c r="R1318" t="str">
        <f>Tabela3[[#This Row],[REGISTRO DE INSTRUTORES NO SEI]]</f>
        <v>Livro Registro (11644419)</v>
      </c>
      <c r="S1318">
        <f>Tabela3[[#This Row],[2021]]</f>
        <v>0</v>
      </c>
      <c r="T1318">
        <f>Tabela3[[#This Row],[2022]]</f>
        <v>0</v>
      </c>
      <c r="U1318">
        <f>Tabela3[[#This Row],[2023]]</f>
        <v>0</v>
      </c>
      <c r="V1318">
        <f>Tabela3[[#This Row],[REGISTRO NO SEI/2024]]</f>
        <v>0</v>
      </c>
      <c r="W1318">
        <f>Tabela3[[#This Row],[2024]]</f>
        <v>0</v>
      </c>
      <c r="X1318" t="str">
        <f>Tabela3[[#This Row],[REGISTRO NO SEI/2025]]</f>
        <v>Livro Registro (11644419)</v>
      </c>
      <c r="Y1318">
        <f>Tabela3[[#This Row],[TOTAL CERTIFICADOS EMITIDOS/2025]]</f>
        <v>138</v>
      </c>
      <c r="Z1318">
        <f>Tabela3[[#This Row],[1º trim/2025]]</f>
        <v>0</v>
      </c>
      <c r="AA1318">
        <f>Tabela3[[#This Row],[2º trim/2025]]</f>
        <v>138</v>
      </c>
      <c r="AB1318">
        <f>Tabela3[[#This Row],[3º trim/2025]]</f>
        <v>0</v>
      </c>
      <c r="AC1318">
        <f>Tabela3[[#This Row],[4º trim/2025]]</f>
        <v>0</v>
      </c>
    </row>
    <row r="1319" spans="1:29" x14ac:dyDescent="0.25">
      <c r="A1319" s="293">
        <f>Tabela3[[#This Row],[MODALIDADE]]</f>
        <v>0</v>
      </c>
      <c r="B1319" s="293">
        <f>Tabela3[[#This Row],[ID DA PLANILHA]]</f>
        <v>1348</v>
      </c>
      <c r="C1319" s="293" t="str">
        <f>Tabela3[[#This Row],[ANO]]</f>
        <v>2024A</v>
      </c>
      <c r="D1319" s="293" t="str">
        <f>Tabela3[[#This Row],[SEI]]</f>
        <v>0164697-25.2024.8.16.6000</v>
      </c>
      <c r="E1319" s="294" t="str">
        <f>Tabela3[[#This Row],[NOME DO Curso]]</f>
        <v>Apresentação de Casos de Sucesso na utilização do Copilot pelo TJPR</v>
      </c>
      <c r="F1319" s="294">
        <f>Tabela3[[#This Row],[NENHUMA CLASSIFICAÇÃO COPILOT]]</f>
        <v>0</v>
      </c>
      <c r="G1319">
        <f>Tabela3[[#This Row],[Capacitação em Direitos Humanos, Gênero, Raça e Etnia; e em Depoimento Especial" - 0148945-13.2024.8.16.6000]]</f>
        <v>0</v>
      </c>
      <c r="H1319">
        <f>Tabela3[[#This Row],[Justiça Restaurativa - 0148919-15.2024.8.16.6000]]</f>
        <v>0</v>
      </c>
      <c r="I1319">
        <f>Tabela3[[#This Row],[Capacitação de Facilitadores 0148959-94.2024.8.16.6000]]</f>
        <v>0</v>
      </c>
      <c r="J1319">
        <f>Tabela3[[#This Row],[Acessibilidade e Inclusão - 0148938-21.2024.8.16.6000]]</f>
        <v>0</v>
      </c>
      <c r="K1319">
        <f>Tabela3[[#This Row],[Política de Prevenção e Enfrentamento do Assédio Moral, do Assédio Sexual e da Discriminação.0148908-83.2024.8.16.6000]]</f>
        <v>0</v>
      </c>
      <c r="L1319">
        <f>Tabela3[[#This Row],[SOCIOAMBIENTAL]]</f>
        <v>0</v>
      </c>
      <c r="M1319">
        <f>Tabela3[[#This Row],[SUSTENTABILIDADE
https://portal.tjpr.jus.br/portletforms/frm.do?idFormulario=7430
0017859-16.2024.8.16.6000]]</f>
        <v>0</v>
      </c>
      <c r="N1319">
        <f>Tabela3[[#This Row],[CURSO PARA MAGISTRADOS]]</f>
        <v>0</v>
      </c>
      <c r="O1319">
        <f>Tabela3[[#This Row],[LIVRO DE REGISTRO]]</f>
        <v>0</v>
      </c>
      <c r="P1319">
        <f>Tabela3[[#This Row],[DATA DO ULTIMO REGISTRO]]</f>
        <v>0</v>
      </c>
      <c r="Q1319">
        <f>Tabela3[[#This Row],[REG DE INSTRUTORES2]]</f>
        <v>0</v>
      </c>
      <c r="R1319">
        <f>Tabela3[[#This Row],[REGISTRO DE INSTRUTORES NO SEI]]</f>
        <v>0</v>
      </c>
      <c r="S1319">
        <f>Tabela3[[#This Row],[2021]]</f>
        <v>0</v>
      </c>
      <c r="T1319">
        <f>Tabela3[[#This Row],[2022]]</f>
        <v>0</v>
      </c>
      <c r="U1319">
        <f>Tabela3[[#This Row],[2023]]</f>
        <v>0</v>
      </c>
      <c r="V1319">
        <f>Tabela3[[#This Row],[REGISTRO NO SEI/2024]]</f>
        <v>0</v>
      </c>
      <c r="W1319">
        <f>Tabela3[[#This Row],[2024]]</f>
        <v>0</v>
      </c>
      <c r="X1319">
        <f>Tabela3[[#This Row],[REGISTRO NO SEI/2025]]</f>
        <v>0</v>
      </c>
      <c r="Y1319">
        <f>Tabela3[[#This Row],[TOTAL CERTIFICADOS EMITIDOS/2025]]</f>
        <v>0</v>
      </c>
      <c r="Z1319">
        <f>Tabela3[[#This Row],[1º trim/2025]]</f>
        <v>0</v>
      </c>
      <c r="AA1319">
        <f>Tabela3[[#This Row],[2º trim/2025]]</f>
        <v>0</v>
      </c>
      <c r="AB1319">
        <f>Tabela3[[#This Row],[3º trim/2025]]</f>
        <v>0</v>
      </c>
      <c r="AC1319">
        <f>Tabela3[[#This Row],[4º trim/2025]]</f>
        <v>0</v>
      </c>
    </row>
    <row r="1320" spans="1:29" ht="30" x14ac:dyDescent="0.25">
      <c r="A1320" s="293">
        <f>Tabela3[[#This Row],[MODALIDADE]]</f>
        <v>0</v>
      </c>
      <c r="B1320" s="293">
        <f>Tabela3[[#This Row],[ID DA PLANILHA]]</f>
        <v>1349</v>
      </c>
      <c r="C1320" s="293">
        <f>Tabela3[[#This Row],[ANO]]</f>
        <v>0</v>
      </c>
      <c r="D1320" s="293" t="str">
        <f>Tabela3[[#This Row],[SEI]]</f>
        <v>0176606-64.2024.8.16.6000</v>
      </c>
      <c r="E1320" s="294" t="str">
        <f>Tabela3[[#This Row],[NOME DO Curso]]</f>
        <v>FORMAÇÃO CONTINUADA PARA SERVIDORES E SERVIDORAS CAPACITAÇÃO EM VIOLÊNCIA DOMÉSTICA E FAMILIAR CONTRA MULHER</v>
      </c>
      <c r="F1320" s="294">
        <f>Tabela3[[#This Row],[NENHUMA CLASSIFICAÇÃO COPILOT]]</f>
        <v>0</v>
      </c>
      <c r="G1320">
        <f>Tabela3[[#This Row],[Capacitação em Direitos Humanos, Gênero, Raça e Etnia; e em Depoimento Especial" - 0148945-13.2024.8.16.6000]]</f>
        <v>0</v>
      </c>
      <c r="H1320">
        <f>Tabela3[[#This Row],[Justiça Restaurativa - 0148919-15.2024.8.16.6000]]</f>
        <v>0</v>
      </c>
      <c r="I1320" t="str">
        <f>Tabela3[[#This Row],[Capacitação de Facilitadores 0148959-94.2024.8.16.6000]]</f>
        <v>COPILOT - VIOLÊNCIA DOMESTICA</v>
      </c>
      <c r="J1320">
        <f>Tabela3[[#This Row],[Acessibilidade e Inclusão - 0148938-21.2024.8.16.6000]]</f>
        <v>0</v>
      </c>
      <c r="K1320">
        <f>Tabela3[[#This Row],[Política de Prevenção e Enfrentamento do Assédio Moral, do Assédio Sexual e da Discriminação.0148908-83.2024.8.16.6000]]</f>
        <v>0</v>
      </c>
      <c r="L1320">
        <f>Tabela3[[#This Row],[SOCIOAMBIENTAL]]</f>
        <v>0</v>
      </c>
      <c r="M1320">
        <f>Tabela3[[#This Row],[SUSTENTABILIDADE
https://portal.tjpr.jus.br/portletforms/frm.do?idFormulario=7430
0017859-16.2024.8.16.6000]]</f>
        <v>0</v>
      </c>
      <c r="N1320">
        <f>Tabela3[[#This Row],[CURSO PARA MAGISTRADOS]]</f>
        <v>0</v>
      </c>
      <c r="O1320">
        <f>Tabela3[[#This Row],[LIVRO DE REGISTRO]]</f>
        <v>0</v>
      </c>
      <c r="P1320">
        <f>Tabela3[[#This Row],[DATA DO ULTIMO REGISTRO]]</f>
        <v>0</v>
      </c>
      <c r="Q1320">
        <f>Tabela3[[#This Row],[REG DE INSTRUTORES2]]</f>
        <v>0</v>
      </c>
      <c r="R1320">
        <f>Tabela3[[#This Row],[REGISTRO DE INSTRUTORES NO SEI]]</f>
        <v>0</v>
      </c>
      <c r="S1320">
        <f>Tabela3[[#This Row],[2021]]</f>
        <v>0</v>
      </c>
      <c r="T1320">
        <f>Tabela3[[#This Row],[2022]]</f>
        <v>0</v>
      </c>
      <c r="U1320">
        <f>Tabela3[[#This Row],[2023]]</f>
        <v>0</v>
      </c>
      <c r="V1320">
        <f>Tabela3[[#This Row],[REGISTRO NO SEI/2024]]</f>
        <v>0</v>
      </c>
      <c r="W1320">
        <f>Tabela3[[#This Row],[2024]]</f>
        <v>0</v>
      </c>
      <c r="X1320">
        <f>Tabela3[[#This Row],[REGISTRO NO SEI/2025]]</f>
        <v>0</v>
      </c>
      <c r="Y1320">
        <f>Tabela3[[#This Row],[TOTAL CERTIFICADOS EMITIDOS/2025]]</f>
        <v>0</v>
      </c>
      <c r="Z1320">
        <f>Tabela3[[#This Row],[1º trim/2025]]</f>
        <v>0</v>
      </c>
      <c r="AA1320">
        <f>Tabela3[[#This Row],[2º trim/2025]]</f>
        <v>0</v>
      </c>
      <c r="AB1320">
        <f>Tabela3[[#This Row],[3º trim/2025]]</f>
        <v>0</v>
      </c>
      <c r="AC1320">
        <f>Tabela3[[#This Row],[4º trim/2025]]</f>
        <v>0</v>
      </c>
    </row>
    <row r="1321" spans="1:29" ht="45" x14ac:dyDescent="0.25">
      <c r="A1321" s="293" t="str">
        <f>Tabela3[[#This Row],[MODALIDADE]]</f>
        <v>autoinstrucional</v>
      </c>
      <c r="B1321" s="293">
        <f>Tabela3[[#This Row],[ID DA PLANILHA]]</f>
        <v>1351</v>
      </c>
      <c r="C1321" s="293">
        <f>Tabela3[[#This Row],[ANO]]</f>
        <v>2024</v>
      </c>
      <c r="D1321" s="293" t="str">
        <f>Tabela3[[#This Row],[SEI]]</f>
        <v>0092272-97.2024.8.16.6000</v>
      </c>
      <c r="E1321" s="294" t="str">
        <f>Tabela3[[#This Row],[NOME DO Curso]]</f>
        <v>I Encontro de Instituições Facilitadoras de Grupos Reflexivos e Responsabilizantes para Autores de Violência Doméstica e Familiar da Cidade de Curitiba</v>
      </c>
      <c r="F1321" s="294">
        <f>Tabela3[[#This Row],[NENHUMA CLASSIFICAÇÃO COPILOT]]</f>
        <v>0</v>
      </c>
      <c r="G1321">
        <f>Tabela3[[#This Row],[Capacitação em Direitos Humanos, Gênero, Raça e Etnia; e em Depoimento Especial" - 0148945-13.2024.8.16.6000]]</f>
        <v>0</v>
      </c>
      <c r="H1321">
        <f>Tabela3[[#This Row],[Justiça Restaurativa - 0148919-15.2024.8.16.6000]]</f>
        <v>0</v>
      </c>
      <c r="I1321" t="str">
        <f>Tabela3[[#This Row],[Capacitação de Facilitadores 0148959-94.2024.8.16.6000]]</f>
        <v>COPILOT - VIOLÊNCIA DOMESTICA</v>
      </c>
      <c r="J1321">
        <f>Tabela3[[#This Row],[Acessibilidade e Inclusão - 0148938-21.2024.8.16.6000]]</f>
        <v>0</v>
      </c>
      <c r="K1321">
        <f>Tabela3[[#This Row],[Política de Prevenção e Enfrentamento do Assédio Moral, do Assédio Sexual e da Discriminação.0148908-83.2024.8.16.6000]]</f>
        <v>0</v>
      </c>
      <c r="L1321">
        <f>Tabela3[[#This Row],[SOCIOAMBIENTAL]]</f>
        <v>0</v>
      </c>
      <c r="M1321">
        <f>Tabela3[[#This Row],[SUSTENTABILIDADE
https://portal.tjpr.jus.br/portletforms/frm.do?idFormulario=7430
0017859-16.2024.8.16.6000]]</f>
        <v>0</v>
      </c>
      <c r="N1321">
        <f>Tabela3[[#This Row],[CURSO PARA MAGISTRADOS]]</f>
        <v>0</v>
      </c>
      <c r="O1321">
        <f>Tabela3[[#This Row],[LIVRO DE REGISTRO]]</f>
        <v>0</v>
      </c>
      <c r="P1321">
        <f>Tabela3[[#This Row],[DATA DO ULTIMO REGISTRO]]</f>
        <v>0</v>
      </c>
      <c r="Q1321">
        <f>Tabela3[[#This Row],[REG DE INSTRUTORES2]]</f>
        <v>0</v>
      </c>
      <c r="R1321">
        <f>Tabela3[[#This Row],[REGISTRO DE INSTRUTORES NO SEI]]</f>
        <v>0</v>
      </c>
      <c r="S1321">
        <f>Tabela3[[#This Row],[2021]]</f>
        <v>0</v>
      </c>
      <c r="T1321">
        <f>Tabela3[[#This Row],[2022]]</f>
        <v>0</v>
      </c>
      <c r="U1321">
        <f>Tabela3[[#This Row],[2023]]</f>
        <v>0</v>
      </c>
      <c r="V1321">
        <f>Tabela3[[#This Row],[REGISTRO NO SEI/2024]]</f>
        <v>0</v>
      </c>
      <c r="W1321">
        <f>Tabela3[[#This Row],[2024]]</f>
        <v>0</v>
      </c>
      <c r="X1321">
        <f>Tabela3[[#This Row],[REGISTRO NO SEI/2025]]</f>
        <v>0</v>
      </c>
      <c r="Y1321">
        <f>Tabela3[[#This Row],[TOTAL CERTIFICADOS EMITIDOS/2025]]</f>
        <v>0</v>
      </c>
      <c r="Z1321">
        <f>Tabela3[[#This Row],[1º trim/2025]]</f>
        <v>0</v>
      </c>
      <c r="AA1321">
        <f>Tabela3[[#This Row],[2º trim/2025]]</f>
        <v>0</v>
      </c>
      <c r="AB1321">
        <f>Tabela3[[#This Row],[3º trim/2025]]</f>
        <v>0</v>
      </c>
      <c r="AC1321">
        <f>Tabela3[[#This Row],[4º trim/2025]]</f>
        <v>0</v>
      </c>
    </row>
    <row r="1322" spans="1:29" ht="30" x14ac:dyDescent="0.25">
      <c r="A1322" s="293" t="str">
        <f>Tabela3[[#This Row],[MODALIDADE]]</f>
        <v>Evento</v>
      </c>
      <c r="B1322" s="293">
        <f>Tabela3[[#This Row],[ID DA PLANILHA]]</f>
        <v>1352</v>
      </c>
      <c r="C1322" s="293">
        <f>Tabela3[[#This Row],[ANO]]</f>
        <v>2025</v>
      </c>
      <c r="D1322" s="293" t="str">
        <f>Tabela3[[#This Row],[SEI]]</f>
        <v>0014158-13.2025.8.16.6000</v>
      </c>
      <c r="E1322" s="294" t="str">
        <f>Tabela3[[#This Row],[NOME DO Curso]]</f>
        <v>Ciclo de Workshops - Programa de Capacitação Institucional em Microsoft 365 Copilot - 1º Encontro - Fundamentos de Prompting</v>
      </c>
      <c r="F1322" s="294" t="str">
        <f>Tabela3[[#This Row],[NENHUMA CLASSIFICAÇÃO COPILOT]]</f>
        <v>COPILOT</v>
      </c>
      <c r="G1322">
        <f>Tabela3[[#This Row],[Capacitação em Direitos Humanos, Gênero, Raça e Etnia; e em Depoimento Especial" - 0148945-13.2024.8.16.6000]]</f>
        <v>0</v>
      </c>
      <c r="H1322">
        <f>Tabela3[[#This Row],[Justiça Restaurativa - 0148919-15.2024.8.16.6000]]</f>
        <v>0</v>
      </c>
      <c r="I1322">
        <f>Tabela3[[#This Row],[Capacitação de Facilitadores 0148959-94.2024.8.16.6000]]</f>
        <v>0</v>
      </c>
      <c r="J1322">
        <f>Tabela3[[#This Row],[Acessibilidade e Inclusão - 0148938-21.2024.8.16.6000]]</f>
        <v>0</v>
      </c>
      <c r="K1322">
        <f>Tabela3[[#This Row],[Política de Prevenção e Enfrentamento do Assédio Moral, do Assédio Sexual e da Discriminação.0148908-83.2024.8.16.6000]]</f>
        <v>0</v>
      </c>
      <c r="L1322">
        <f>Tabela3[[#This Row],[SOCIOAMBIENTAL]]</f>
        <v>0</v>
      </c>
      <c r="M1322">
        <f>Tabela3[[#This Row],[SUSTENTABILIDADE
https://portal.tjpr.jus.br/portletforms/frm.do?idFormulario=7430
0017859-16.2024.8.16.6000]]</f>
        <v>0</v>
      </c>
      <c r="N1322">
        <f>Tabela3[[#This Row],[CURSO PARA MAGISTRADOS]]</f>
        <v>0</v>
      </c>
      <c r="O1322">
        <f>Tabela3[[#This Row],[LIVRO DE REGISTRO]]</f>
        <v>0</v>
      </c>
      <c r="P1322">
        <f>Tabela3[[#This Row],[DATA DO ULTIMO REGISTRO]]</f>
        <v>45775</v>
      </c>
      <c r="Q1322">
        <f>Tabela3[[#This Row],[REG DE INSTRUTORES2]]</f>
        <v>0</v>
      </c>
      <c r="R1322">
        <f>Tabela3[[#This Row],[REGISTRO DE INSTRUTORES NO SEI]]</f>
        <v>0</v>
      </c>
      <c r="S1322">
        <f>Tabela3[[#This Row],[2021]]</f>
        <v>0</v>
      </c>
      <c r="T1322">
        <f>Tabela3[[#This Row],[2022]]</f>
        <v>0</v>
      </c>
      <c r="U1322">
        <f>Tabela3[[#This Row],[2023]]</f>
        <v>0</v>
      </c>
      <c r="V1322">
        <f>Tabela3[[#This Row],[REGISTRO NO SEI/2024]]</f>
        <v>0</v>
      </c>
      <c r="W1322">
        <f>Tabela3[[#This Row],[2024]]</f>
        <v>0</v>
      </c>
      <c r="X1322" t="str">
        <f>Tabela3[[#This Row],[REGISTRO NO SEI/2025]]</f>
        <v>Livro Registro_1º Encontro_24/03/2025 (11707990)</v>
      </c>
      <c r="Y1322">
        <f>Tabela3[[#This Row],[TOTAL CERTIFICADOS EMITIDOS/2025]]</f>
        <v>305</v>
      </c>
      <c r="Z1322">
        <f>Tabela3[[#This Row],[1º trim/2025]]</f>
        <v>0</v>
      </c>
      <c r="AA1322">
        <f>Tabela3[[#This Row],[2º trim/2025]]</f>
        <v>305</v>
      </c>
      <c r="AB1322">
        <f>Tabela3[[#This Row],[3º trim/2025]]</f>
        <v>0</v>
      </c>
      <c r="AC1322">
        <f>Tabela3[[#This Row],[4º trim/2025]]</f>
        <v>0</v>
      </c>
    </row>
    <row r="1323" spans="1:29" x14ac:dyDescent="0.25">
      <c r="A1323" s="293">
        <f>Tabela3[[#This Row],[MODALIDADE]]</f>
        <v>0</v>
      </c>
      <c r="B1323" s="293">
        <f>Tabela3[[#This Row],[ID DA PLANILHA]]</f>
        <v>1353</v>
      </c>
      <c r="C1323" s="293">
        <f>Tabela3[[#This Row],[ANO]]</f>
        <v>0</v>
      </c>
      <c r="D1323" s="293" t="str">
        <f>Tabela3[[#This Row],[SEI]]</f>
        <v>0018671-24.2025.8.16.6000</v>
      </c>
      <c r="E1323" s="294" t="str">
        <f>Tabela3[[#This Row],[NOME DO Curso]]</f>
        <v>Pedido de Inclusão de Temas Transversais no Plano Político Pedagógico</v>
      </c>
      <c r="F1323" s="294">
        <f>Tabela3[[#This Row],[NENHUMA CLASSIFICAÇÃO COPILOT]]</f>
        <v>0</v>
      </c>
      <c r="G1323">
        <f>Tabela3[[#This Row],[Capacitação em Direitos Humanos, Gênero, Raça e Etnia; e em Depoimento Especial" - 0148945-13.2024.8.16.6000]]</f>
        <v>0</v>
      </c>
      <c r="H1323">
        <f>Tabela3[[#This Row],[Justiça Restaurativa - 0148919-15.2024.8.16.6000]]</f>
        <v>0</v>
      </c>
      <c r="I1323">
        <f>Tabela3[[#This Row],[Capacitação de Facilitadores 0148959-94.2024.8.16.6000]]</f>
        <v>0</v>
      </c>
      <c r="J1323">
        <f>Tabela3[[#This Row],[Acessibilidade e Inclusão - 0148938-21.2024.8.16.6000]]</f>
        <v>0</v>
      </c>
      <c r="K1323">
        <f>Tabela3[[#This Row],[Política de Prevenção e Enfrentamento do Assédio Moral, do Assédio Sexual e da Discriminação.0148908-83.2024.8.16.6000]]</f>
        <v>0</v>
      </c>
      <c r="L1323">
        <f>Tabela3[[#This Row],[SOCIOAMBIENTAL]]</f>
        <v>0</v>
      </c>
      <c r="M1323">
        <f>Tabela3[[#This Row],[SUSTENTABILIDADE
https://portal.tjpr.jus.br/portletforms/frm.do?idFormulario=7430
0017859-16.2024.8.16.6000]]</f>
        <v>0</v>
      </c>
      <c r="N1323">
        <f>Tabela3[[#This Row],[CURSO PARA MAGISTRADOS]]</f>
        <v>0</v>
      </c>
      <c r="O1323">
        <f>Tabela3[[#This Row],[LIVRO DE REGISTRO]]</f>
        <v>0</v>
      </c>
      <c r="P1323">
        <f>Tabela3[[#This Row],[DATA DO ULTIMO REGISTRO]]</f>
        <v>0</v>
      </c>
      <c r="Q1323">
        <f>Tabela3[[#This Row],[REG DE INSTRUTORES2]]</f>
        <v>0</v>
      </c>
      <c r="R1323">
        <f>Tabela3[[#This Row],[REGISTRO DE INSTRUTORES NO SEI]]</f>
        <v>0</v>
      </c>
      <c r="S1323">
        <f>Tabela3[[#This Row],[2021]]</f>
        <v>0</v>
      </c>
      <c r="T1323">
        <f>Tabela3[[#This Row],[2022]]</f>
        <v>0</v>
      </c>
      <c r="U1323">
        <f>Tabela3[[#This Row],[2023]]</f>
        <v>0</v>
      </c>
      <c r="V1323">
        <f>Tabela3[[#This Row],[REGISTRO NO SEI/2024]]</f>
        <v>0</v>
      </c>
      <c r="W1323">
        <f>Tabela3[[#This Row],[2024]]</f>
        <v>0</v>
      </c>
      <c r="X1323">
        <f>Tabela3[[#This Row],[REGISTRO NO SEI/2025]]</f>
        <v>0</v>
      </c>
      <c r="Y1323">
        <f>Tabela3[[#This Row],[TOTAL CERTIFICADOS EMITIDOS/2025]]</f>
        <v>0</v>
      </c>
      <c r="Z1323">
        <f>Tabela3[[#This Row],[1º trim/2025]]</f>
        <v>0</v>
      </c>
      <c r="AA1323">
        <f>Tabela3[[#This Row],[2º trim/2025]]</f>
        <v>0</v>
      </c>
      <c r="AB1323">
        <f>Tabela3[[#This Row],[3º trim/2025]]</f>
        <v>0</v>
      </c>
      <c r="AC1323">
        <f>Tabela3[[#This Row],[4º trim/2025]]</f>
        <v>0</v>
      </c>
    </row>
    <row r="1324" spans="1:29" ht="45" x14ac:dyDescent="0.25">
      <c r="A1324" s="293">
        <f>Tabela3[[#This Row],[MODALIDADE]]</f>
        <v>0</v>
      </c>
      <c r="B1324" s="293">
        <f>Tabela3[[#This Row],[ID DA PLANILHA]]</f>
        <v>1354</v>
      </c>
      <c r="C1324" s="293">
        <f>Tabela3[[#This Row],[ANO]]</f>
        <v>2025</v>
      </c>
      <c r="D1324" s="293" t="str">
        <f>Tabela3[[#This Row],[SEI]]</f>
        <v>0016399-57.2025.8.16.6000</v>
      </c>
      <c r="E1324" s="294" t="str">
        <f>Tabela3[[#This Row],[NOME DO Curso]]</f>
        <v>6º Ciclo de treinamento - treinamento integrado do Departamento de Gestão de Precatórios - DGP e da Secretaria de Tecnologia da Informação - SETI: Cálculos de atualização e retenções legais em precatórios</v>
      </c>
      <c r="F1324" s="294" t="str">
        <f>Tabela3[[#This Row],[NENHUMA CLASSIFICAÇÃO COPILOT]]</f>
        <v>COPILOT</v>
      </c>
      <c r="G1324">
        <f>Tabela3[[#This Row],[Capacitação em Direitos Humanos, Gênero, Raça e Etnia; e em Depoimento Especial" - 0148945-13.2024.8.16.6000]]</f>
        <v>0</v>
      </c>
      <c r="H1324">
        <f>Tabela3[[#This Row],[Justiça Restaurativa - 0148919-15.2024.8.16.6000]]</f>
        <v>0</v>
      </c>
      <c r="I1324">
        <f>Tabela3[[#This Row],[Capacitação de Facilitadores 0148959-94.2024.8.16.6000]]</f>
        <v>0</v>
      </c>
      <c r="J1324">
        <f>Tabela3[[#This Row],[Acessibilidade e Inclusão - 0148938-21.2024.8.16.6000]]</f>
        <v>0</v>
      </c>
      <c r="K1324">
        <f>Tabela3[[#This Row],[Política de Prevenção e Enfrentamento do Assédio Moral, do Assédio Sexual e da Discriminação.0148908-83.2024.8.16.6000]]</f>
        <v>0</v>
      </c>
      <c r="L1324">
        <f>Tabela3[[#This Row],[SOCIOAMBIENTAL]]</f>
        <v>0</v>
      </c>
      <c r="M1324">
        <f>Tabela3[[#This Row],[SUSTENTABILIDADE
https://portal.tjpr.jus.br/portletforms/frm.do?idFormulario=7430
0017859-16.2024.8.16.6000]]</f>
        <v>0</v>
      </c>
      <c r="N1324">
        <f>Tabela3[[#This Row],[CURSO PARA MAGISTRADOS]]</f>
        <v>0</v>
      </c>
      <c r="O1324" t="str">
        <f>Tabela3[[#This Row],[LIVRO DE REGISTRO]]</f>
        <v xml:space="preserve">1 - LISTA GERAL_2020 A ... </v>
      </c>
      <c r="P1324">
        <f>Tabela3[[#This Row],[DATA DO ULTIMO REGISTRO]]</f>
        <v>45769</v>
      </c>
      <c r="Q1324">
        <f>Tabela3[[#This Row],[REG DE INSTRUTORES2]]</f>
        <v>0</v>
      </c>
      <c r="R1324" t="str">
        <f>Tabela3[[#This Row],[REGISTRO DE INSTRUTORES NO SEI]]</f>
        <v>Livro Registro (11680782)</v>
      </c>
      <c r="S1324">
        <f>Tabela3[[#This Row],[2021]]</f>
        <v>0</v>
      </c>
      <c r="T1324">
        <f>Tabela3[[#This Row],[2022]]</f>
        <v>0</v>
      </c>
      <c r="U1324">
        <f>Tabela3[[#This Row],[2023]]</f>
        <v>0</v>
      </c>
      <c r="V1324">
        <f>Tabela3[[#This Row],[REGISTRO NO SEI/2024]]</f>
        <v>0</v>
      </c>
      <c r="W1324">
        <f>Tabela3[[#This Row],[2024]]</f>
        <v>0</v>
      </c>
      <c r="X1324" t="str">
        <f>Tabela3[[#This Row],[REGISTRO NO SEI/2025]]</f>
        <v>Livro Registro (11680782)</v>
      </c>
      <c r="Y1324">
        <f>Tabela3[[#This Row],[TOTAL CERTIFICADOS EMITIDOS/2025]]</f>
        <v>15</v>
      </c>
      <c r="Z1324">
        <f>Tabela3[[#This Row],[1º trim/2025]]</f>
        <v>0</v>
      </c>
      <c r="AA1324">
        <f>Tabela3[[#This Row],[2º trim/2025]]</f>
        <v>15</v>
      </c>
      <c r="AB1324">
        <f>Tabela3[[#This Row],[3º trim/2025]]</f>
        <v>0</v>
      </c>
      <c r="AC1324">
        <f>Tabela3[[#This Row],[4º trim/2025]]</f>
        <v>0</v>
      </c>
    </row>
    <row r="1325" spans="1:29" ht="30" x14ac:dyDescent="0.25">
      <c r="A1325" s="293" t="str">
        <f>Tabela3[[#This Row],[MODALIDADE]]</f>
        <v>Evento</v>
      </c>
      <c r="B1325" s="293">
        <f>Tabela3[[#This Row],[ID DA PLANILHA]]</f>
        <v>1355</v>
      </c>
      <c r="C1325" s="293">
        <f>Tabela3[[#This Row],[ANO]]</f>
        <v>2025</v>
      </c>
      <c r="D1325" s="293" t="str">
        <f>Tabela3[[#This Row],[SEI]]</f>
        <v>0017921-22.2025.8.16.6000</v>
      </c>
      <c r="E1325" s="294" t="str">
        <f>Tabela3[[#This Row],[NOME DO Curso]]</f>
        <v>1º Diálogo Regional do FONAREF: Recuperação Empresarial no Brasil – Desafios e Perspectivas no Paraná</v>
      </c>
      <c r="F1325" s="294">
        <f>Tabela3[[#This Row],[NENHUMA CLASSIFICAÇÃO COPILOT]]</f>
        <v>0</v>
      </c>
      <c r="G1325" t="str">
        <f>Tabela3[[#This Row],[Capacitação em Direitos Humanos, Gênero, Raça e Etnia; e em Depoimento Especial" - 0148945-13.2024.8.16.6000]]</f>
        <v>COPILOT - Direitos humanos, gênero, raça e etnia</v>
      </c>
      <c r="H1325">
        <f>Tabela3[[#This Row],[Justiça Restaurativa - 0148919-15.2024.8.16.6000]]</f>
        <v>0</v>
      </c>
      <c r="I1325">
        <f>Tabela3[[#This Row],[Capacitação de Facilitadores 0148959-94.2024.8.16.6000]]</f>
        <v>0</v>
      </c>
      <c r="J1325">
        <f>Tabela3[[#This Row],[Acessibilidade e Inclusão - 0148938-21.2024.8.16.6000]]</f>
        <v>0</v>
      </c>
      <c r="K1325">
        <f>Tabela3[[#This Row],[Política de Prevenção e Enfrentamento do Assédio Moral, do Assédio Sexual e da Discriminação.0148908-83.2024.8.16.6000]]</f>
        <v>0</v>
      </c>
      <c r="L1325">
        <f>Tabela3[[#This Row],[SOCIOAMBIENTAL]]</f>
        <v>0</v>
      </c>
      <c r="M1325">
        <f>Tabela3[[#This Row],[SUSTENTABILIDADE
https://portal.tjpr.jus.br/portletforms/frm.do?idFormulario=7430
0017859-16.2024.8.16.6000]]</f>
        <v>0</v>
      </c>
      <c r="N1325">
        <f>Tabela3[[#This Row],[CURSO PARA MAGISTRADOS]]</f>
        <v>0</v>
      </c>
      <c r="O1325" t="str">
        <f>Tabela3[[#This Row],[LIVRO DE REGISTRO]]</f>
        <v xml:space="preserve">1 - LISTA GERAL_2020 A ... </v>
      </c>
      <c r="P1325">
        <f>Tabela3[[#This Row],[DATA DO ULTIMO REGISTRO]]</f>
        <v>45771</v>
      </c>
      <c r="Q1325" t="str">
        <f>Tabela3[[#This Row],[REG DE INSTRUTORES2]]</f>
        <v>1122-1131/2025</v>
      </c>
      <c r="R1325" t="str">
        <f>Tabela3[[#This Row],[REGISTRO DE INSTRUTORES NO SEI]]</f>
        <v>Livro Registro (11691564)</v>
      </c>
      <c r="S1325">
        <f>Tabela3[[#This Row],[2021]]</f>
        <v>0</v>
      </c>
      <c r="T1325">
        <f>Tabela3[[#This Row],[2022]]</f>
        <v>0</v>
      </c>
      <c r="U1325">
        <f>Tabela3[[#This Row],[2023]]</f>
        <v>0</v>
      </c>
      <c r="V1325">
        <f>Tabela3[[#This Row],[REGISTRO NO SEI/2024]]</f>
        <v>0</v>
      </c>
      <c r="W1325">
        <f>Tabela3[[#This Row],[2024]]</f>
        <v>0</v>
      </c>
      <c r="X1325" t="str">
        <f>Tabela3[[#This Row],[REGISTRO NO SEI/2025]]</f>
        <v>Livro Registro (11691564)</v>
      </c>
      <c r="Y1325">
        <f>Tabela3[[#This Row],[TOTAL CERTIFICADOS EMITIDOS/2025]]</f>
        <v>16</v>
      </c>
      <c r="Z1325">
        <f>Tabela3[[#This Row],[1º trim/2025]]</f>
        <v>0</v>
      </c>
      <c r="AA1325">
        <f>Tabela3[[#This Row],[2º trim/2025]]</f>
        <v>16</v>
      </c>
      <c r="AB1325">
        <f>Tabela3[[#This Row],[3º trim/2025]]</f>
        <v>0</v>
      </c>
      <c r="AC1325">
        <f>Tabela3[[#This Row],[4º trim/2025]]</f>
        <v>0</v>
      </c>
    </row>
    <row r="1326" spans="1:29" x14ac:dyDescent="0.25">
      <c r="A1326" s="293">
        <f>Tabela3[[#This Row],[MODALIDADE]]</f>
        <v>0</v>
      </c>
      <c r="B1326" s="293">
        <f>Tabela3[[#This Row],[ID DA PLANILHA]]</f>
        <v>1356</v>
      </c>
      <c r="C1326" s="293">
        <f>Tabela3[[#This Row],[ANO]]</f>
        <v>0</v>
      </c>
      <c r="D1326" s="293" t="str">
        <f>Tabela3[[#This Row],[SEI]]</f>
        <v>0048565-79.2024.8.16.6000</v>
      </c>
      <c r="E1326" s="294" t="str">
        <f>Tabela3[[#This Row],[NOME DO Curso]]</f>
        <v>A gestão do Cejusc Pré-Processual nas Unidades Judiciárias</v>
      </c>
      <c r="F1326" s="294">
        <f>Tabela3[[#This Row],[NENHUMA CLASSIFICAÇÃO COPILOT]]</f>
        <v>0</v>
      </c>
      <c r="G1326">
        <f>Tabela3[[#This Row],[Capacitação em Direitos Humanos, Gênero, Raça e Etnia; e em Depoimento Especial" - 0148945-13.2024.8.16.6000]]</f>
        <v>0</v>
      </c>
      <c r="H1326" t="str">
        <f>Tabela3[[#This Row],[Justiça Restaurativa - 0148919-15.2024.8.16.6000]]</f>
        <v>COPILOT - violência doméstica e familiar contra a mulher: Embora não mencionado diretamente, a capacitação de facilitadores pode ser relevante para o tratamento adequado dos conflitos de interesse e a implantação de CEJUSCs (Centros Judiciários de Solução de Conflitos e Cidadania).</v>
      </c>
      <c r="I1326">
        <f>Tabela3[[#This Row],[Capacitação de Facilitadores 0148959-94.2024.8.16.6000]]</f>
        <v>0</v>
      </c>
      <c r="J1326">
        <f>Tabela3[[#This Row],[Acessibilidade e Inclusão - 0148938-21.2024.8.16.6000]]</f>
        <v>0</v>
      </c>
      <c r="K1326" t="str">
        <f>Tabela3[[#This Row],[Política de Prevenção e Enfrentamento do Assédio Moral, do Assédio Sexual e da Discriminação.0148908-83.2024.8.16.6000]]</f>
        <v>COPIlot - discriminação: A política judiciária nacional e o tratamento adequado dos conflitos de interesse podem incluir medidas para prevenir e enfrentar a discriminação.</v>
      </c>
      <c r="L1326">
        <f>Tabela3[[#This Row],[SOCIOAMBIENTAL]]</f>
        <v>0</v>
      </c>
      <c r="M1326">
        <f>Tabela3[[#This Row],[SUSTENTABILIDADE
https://portal.tjpr.jus.br/portletforms/frm.do?idFormulario=7430
0017859-16.2024.8.16.6000]]</f>
        <v>0</v>
      </c>
      <c r="N1326">
        <f>Tabela3[[#This Row],[CURSO PARA MAGISTRADOS]]</f>
        <v>0</v>
      </c>
      <c r="O1326">
        <f>Tabela3[[#This Row],[LIVRO DE REGISTRO]]</f>
        <v>0</v>
      </c>
      <c r="P1326">
        <f>Tabela3[[#This Row],[DATA DO ULTIMO REGISTRO]]</f>
        <v>0</v>
      </c>
      <c r="Q1326">
        <f>Tabela3[[#This Row],[REG DE INSTRUTORES2]]</f>
        <v>0</v>
      </c>
      <c r="R1326">
        <f>Tabela3[[#This Row],[REGISTRO DE INSTRUTORES NO SEI]]</f>
        <v>0</v>
      </c>
      <c r="S1326">
        <f>Tabela3[[#This Row],[2021]]</f>
        <v>0</v>
      </c>
      <c r="T1326">
        <f>Tabela3[[#This Row],[2022]]</f>
        <v>0</v>
      </c>
      <c r="U1326">
        <f>Tabela3[[#This Row],[2023]]</f>
        <v>0</v>
      </c>
      <c r="V1326">
        <f>Tabela3[[#This Row],[REGISTRO NO SEI/2024]]</f>
        <v>0</v>
      </c>
      <c r="W1326">
        <f>Tabela3[[#This Row],[2024]]</f>
        <v>0</v>
      </c>
      <c r="X1326">
        <f>Tabela3[[#This Row],[REGISTRO NO SEI/2025]]</f>
        <v>0</v>
      </c>
      <c r="Y1326">
        <f>Tabela3[[#This Row],[TOTAL CERTIFICADOS EMITIDOS/2025]]</f>
        <v>0</v>
      </c>
      <c r="Z1326">
        <f>Tabela3[[#This Row],[1º trim/2025]]</f>
        <v>0</v>
      </c>
      <c r="AA1326">
        <f>Tabela3[[#This Row],[2º trim/2025]]</f>
        <v>0</v>
      </c>
      <c r="AB1326">
        <f>Tabela3[[#This Row],[3º trim/2025]]</f>
        <v>0</v>
      </c>
      <c r="AC1326">
        <f>Tabela3[[#This Row],[4º trim/2025]]</f>
        <v>0</v>
      </c>
    </row>
    <row r="1327" spans="1:29" ht="30" x14ac:dyDescent="0.25">
      <c r="A1327" s="293">
        <f>Tabela3[[#This Row],[MODALIDADE]]</f>
        <v>0</v>
      </c>
      <c r="B1327" s="293">
        <f>Tabela3[[#This Row],[ID DA PLANILHA]]</f>
        <v>1357</v>
      </c>
      <c r="C1327" s="293">
        <f>Tabela3[[#This Row],[ANO]]</f>
        <v>0</v>
      </c>
      <c r="D1327" s="293" t="str">
        <f>Tabela3[[#This Row],[SEI]]</f>
        <v>0018614-06.2025.8.16.6000</v>
      </c>
      <c r="E1327" s="294" t="str">
        <f>Tabela3[[#This Row],[NOME DO Curso]]</f>
        <v>reedição do curso de saúde aos (às) magistrados (as) e respectivas assessorias, com enfoque no segundo grau de jurisdição (item c);</v>
      </c>
      <c r="F1327" s="294">
        <f>Tabela3[[#This Row],[NENHUMA CLASSIFICAÇÃO COPILOT]]</f>
        <v>0</v>
      </c>
      <c r="G1327">
        <f>Tabela3[[#This Row],[Capacitação em Direitos Humanos, Gênero, Raça e Etnia; e em Depoimento Especial" - 0148945-13.2024.8.16.6000]]</f>
        <v>0</v>
      </c>
      <c r="H1327">
        <f>Tabela3[[#This Row],[Justiça Restaurativa - 0148919-15.2024.8.16.6000]]</f>
        <v>0</v>
      </c>
      <c r="I1327">
        <f>Tabela3[[#This Row],[Capacitação de Facilitadores 0148959-94.2024.8.16.6000]]</f>
        <v>0</v>
      </c>
      <c r="J1327">
        <f>Tabela3[[#This Row],[Acessibilidade e Inclusão - 0148938-21.2024.8.16.6000]]</f>
        <v>0</v>
      </c>
      <c r="K1327">
        <f>Tabela3[[#This Row],[Política de Prevenção e Enfrentamento do Assédio Moral, do Assédio Sexual e da Discriminação.0148908-83.2024.8.16.6000]]</f>
        <v>0</v>
      </c>
      <c r="L1327">
        <f>Tabela3[[#This Row],[SOCIOAMBIENTAL]]</f>
        <v>0</v>
      </c>
      <c r="M1327">
        <f>Tabela3[[#This Row],[SUSTENTABILIDADE
https://portal.tjpr.jus.br/portletforms/frm.do?idFormulario=7430
0017859-16.2024.8.16.6000]]</f>
        <v>0</v>
      </c>
      <c r="N1327">
        <f>Tabela3[[#This Row],[CURSO PARA MAGISTRADOS]]</f>
        <v>0</v>
      </c>
      <c r="O1327">
        <f>Tabela3[[#This Row],[LIVRO DE REGISTRO]]</f>
        <v>0</v>
      </c>
      <c r="P1327">
        <f>Tabela3[[#This Row],[DATA DO ULTIMO REGISTRO]]</f>
        <v>0</v>
      </c>
      <c r="Q1327">
        <f>Tabela3[[#This Row],[REG DE INSTRUTORES2]]</f>
        <v>0</v>
      </c>
      <c r="R1327">
        <f>Tabela3[[#This Row],[REGISTRO DE INSTRUTORES NO SEI]]</f>
        <v>0</v>
      </c>
      <c r="S1327">
        <f>Tabela3[[#This Row],[2021]]</f>
        <v>0</v>
      </c>
      <c r="T1327">
        <f>Tabela3[[#This Row],[2022]]</f>
        <v>0</v>
      </c>
      <c r="U1327">
        <f>Tabela3[[#This Row],[2023]]</f>
        <v>0</v>
      </c>
      <c r="V1327">
        <f>Tabela3[[#This Row],[REGISTRO NO SEI/2024]]</f>
        <v>0</v>
      </c>
      <c r="W1327">
        <f>Tabela3[[#This Row],[2024]]</f>
        <v>0</v>
      </c>
      <c r="X1327">
        <f>Tabela3[[#This Row],[REGISTRO NO SEI/2025]]</f>
        <v>0</v>
      </c>
      <c r="Y1327">
        <f>Tabela3[[#This Row],[TOTAL CERTIFICADOS EMITIDOS/2025]]</f>
        <v>0</v>
      </c>
      <c r="Z1327">
        <f>Tabela3[[#This Row],[1º trim/2025]]</f>
        <v>0</v>
      </c>
      <c r="AA1327">
        <f>Tabela3[[#This Row],[2º trim/2025]]</f>
        <v>0</v>
      </c>
      <c r="AB1327">
        <f>Tabela3[[#This Row],[3º trim/2025]]</f>
        <v>0</v>
      </c>
      <c r="AC1327">
        <f>Tabela3[[#This Row],[4º trim/2025]]</f>
        <v>0</v>
      </c>
    </row>
    <row r="1328" spans="1:29" x14ac:dyDescent="0.25">
      <c r="A1328" s="293" t="str">
        <f>Tabela3[[#This Row],[MODALIDADE]]</f>
        <v>evento externo</v>
      </c>
      <c r="B1328" s="293">
        <f>Tabela3[[#This Row],[ID DA PLANILHA]]</f>
        <v>1358</v>
      </c>
      <c r="C1328" s="293">
        <f>Tabela3[[#This Row],[ANO]]</f>
        <v>2025</v>
      </c>
      <c r="D1328" s="293" t="str">
        <f>Tabela3[[#This Row],[SEI]]</f>
        <v>0019396-13.2025.8.16.6000</v>
      </c>
      <c r="E1328" s="294" t="str">
        <f>Tabela3[[#This Row],[NOME DO Curso]]</f>
        <v>Curso de Formação de Mediadores e Conciliadores Judiciais</v>
      </c>
      <c r="F1328" s="294">
        <f>Tabela3[[#This Row],[NENHUMA CLASSIFICAÇÃO COPILOT]]</f>
        <v>0</v>
      </c>
      <c r="G1328">
        <f>Tabela3[[#This Row],[Capacitação em Direitos Humanos, Gênero, Raça e Etnia; e em Depoimento Especial" - 0148945-13.2024.8.16.6000]]</f>
        <v>0</v>
      </c>
      <c r="H1328" t="str">
        <f>Tabela3[[#This Row],[Justiça Restaurativa - 0148919-15.2024.8.16.6000]]</f>
        <v>COPILOT - violência doméstica e familiar contra a mulher: Embora não mencionado diretamente, a capacitação de facilitadores pode ser relevante para o tratamento adequado dos conflitos de interesse e a implantação de CEJUSCs (Centros Judiciários de Solução de Conflitos e Cidadania).</v>
      </c>
      <c r="I1328">
        <f>Tabela3[[#This Row],[Capacitação de Facilitadores 0148959-94.2024.8.16.6000]]</f>
        <v>0</v>
      </c>
      <c r="J1328">
        <f>Tabela3[[#This Row],[Acessibilidade e Inclusão - 0148938-21.2024.8.16.6000]]</f>
        <v>0</v>
      </c>
      <c r="K1328">
        <f>Tabela3[[#This Row],[Política de Prevenção e Enfrentamento do Assédio Moral, do Assédio Sexual e da Discriminação.0148908-83.2024.8.16.6000]]</f>
        <v>0</v>
      </c>
      <c r="L1328">
        <f>Tabela3[[#This Row],[SOCIOAMBIENTAL]]</f>
        <v>0</v>
      </c>
      <c r="M1328">
        <f>Tabela3[[#This Row],[SUSTENTABILIDADE
https://portal.tjpr.jus.br/portletforms/frm.do?idFormulario=7430
0017859-16.2024.8.16.6000]]</f>
        <v>0</v>
      </c>
      <c r="N1328">
        <f>Tabela3[[#This Row],[CURSO PARA MAGISTRADOS]]</f>
        <v>0</v>
      </c>
      <c r="O1328">
        <f>Tabela3[[#This Row],[LIVRO DE REGISTRO]]</f>
        <v>0</v>
      </c>
      <c r="P1328">
        <f>Tabela3[[#This Row],[DATA DO ULTIMO REGISTRO]]</f>
        <v>0</v>
      </c>
      <c r="Q1328">
        <f>Tabela3[[#This Row],[REG DE INSTRUTORES2]]</f>
        <v>0</v>
      </c>
      <c r="R1328">
        <f>Tabela3[[#This Row],[REGISTRO DE INSTRUTORES NO SEI]]</f>
        <v>0</v>
      </c>
      <c r="S1328">
        <f>Tabela3[[#This Row],[2021]]</f>
        <v>0</v>
      </c>
      <c r="T1328">
        <f>Tabela3[[#This Row],[2022]]</f>
        <v>0</v>
      </c>
      <c r="U1328">
        <f>Tabela3[[#This Row],[2023]]</f>
        <v>0</v>
      </c>
      <c r="V1328">
        <f>Tabela3[[#This Row],[REGISTRO NO SEI/2024]]</f>
        <v>0</v>
      </c>
      <c r="W1328">
        <f>Tabela3[[#This Row],[2024]]</f>
        <v>0</v>
      </c>
      <c r="X1328">
        <f>Tabela3[[#This Row],[REGISTRO NO SEI/2025]]</f>
        <v>0</v>
      </c>
      <c r="Y1328">
        <f>Tabela3[[#This Row],[TOTAL CERTIFICADOS EMITIDOS/2025]]</f>
        <v>0</v>
      </c>
      <c r="Z1328">
        <f>Tabela3[[#This Row],[1º trim/2025]]</f>
        <v>0</v>
      </c>
      <c r="AA1328">
        <f>Tabela3[[#This Row],[2º trim/2025]]</f>
        <v>0</v>
      </c>
      <c r="AB1328">
        <f>Tabela3[[#This Row],[3º trim/2025]]</f>
        <v>0</v>
      </c>
      <c r="AC1328">
        <f>Tabela3[[#This Row],[4º trim/2025]]</f>
        <v>0</v>
      </c>
    </row>
    <row r="1329" spans="1:29" ht="30" x14ac:dyDescent="0.25">
      <c r="A1329" s="293">
        <f>Tabela3[[#This Row],[MODALIDADE]]</f>
        <v>0</v>
      </c>
      <c r="B1329" s="293">
        <f>Tabela3[[#This Row],[ID DA PLANILHA]]</f>
        <v>1359</v>
      </c>
      <c r="C1329" s="293">
        <f>Tabela3[[#This Row],[ANO]]</f>
        <v>2025</v>
      </c>
      <c r="D1329" s="293" t="str">
        <f>Tabela3[[#This Row],[SEI]]</f>
        <v>0020038-83.2025.8.16.6000</v>
      </c>
      <c r="E1329" s="294" t="str">
        <f>Tabela3[[#This Row],[NOME DO Curso]]</f>
        <v>Formação de Estagiário de Pós-Graduação dos gabinetes de Desembargadores e Desembargadoras do TJPR</v>
      </c>
      <c r="F1329" s="294">
        <f>Tabela3[[#This Row],[NENHUMA CLASSIFICAÇÃO COPILOT]]</f>
        <v>0</v>
      </c>
      <c r="G1329" t="str">
        <f>Tabela3[[#This Row],[Capacitação em Direitos Humanos, Gênero, Raça e Etnia; e em Depoimento Especial" - 0148945-13.2024.8.16.6000]]</f>
        <v>COPILOT - cursos de formação inicial e de formação continuada para capacitação magistrados(as) ativos(as), de primeiro e segundo graus de jurisdição</v>
      </c>
      <c r="H1329">
        <f>Tabela3[[#This Row],[Justiça Restaurativa - 0148919-15.2024.8.16.6000]]</f>
        <v>0</v>
      </c>
      <c r="I1329">
        <f>Tabela3[[#This Row],[Capacitação de Facilitadores 0148959-94.2024.8.16.6000]]</f>
        <v>0</v>
      </c>
      <c r="J1329">
        <f>Tabela3[[#This Row],[Acessibilidade e Inclusão - 0148938-21.2024.8.16.6000]]</f>
        <v>0</v>
      </c>
      <c r="K1329">
        <f>Tabela3[[#This Row],[Política de Prevenção e Enfrentamento do Assédio Moral, do Assédio Sexual e da Discriminação.0148908-83.2024.8.16.6000]]</f>
        <v>0</v>
      </c>
      <c r="L1329">
        <f>Tabela3[[#This Row],[SOCIOAMBIENTAL]]</f>
        <v>0</v>
      </c>
      <c r="M1329">
        <f>Tabela3[[#This Row],[SUSTENTABILIDADE
https://portal.tjpr.jus.br/portletforms/frm.do?idFormulario=7430
0017859-16.2024.8.16.6000]]</f>
        <v>0</v>
      </c>
      <c r="N1329" t="str">
        <f>Tabela3[[#This Row],[CURSO PARA MAGISTRADOS]]</f>
        <v>SIM</v>
      </c>
      <c r="O1329">
        <f>Tabela3[[#This Row],[LIVRO DE REGISTRO]]</f>
        <v>0</v>
      </c>
      <c r="P1329">
        <f>Tabela3[[#This Row],[DATA DO ULTIMO REGISTRO]]</f>
        <v>0</v>
      </c>
      <c r="Q1329">
        <f>Tabela3[[#This Row],[REG DE INSTRUTORES2]]</f>
        <v>0</v>
      </c>
      <c r="R1329">
        <f>Tabela3[[#This Row],[REGISTRO DE INSTRUTORES NO SEI]]</f>
        <v>0</v>
      </c>
      <c r="S1329">
        <f>Tabela3[[#This Row],[2021]]</f>
        <v>0</v>
      </c>
      <c r="T1329">
        <f>Tabela3[[#This Row],[2022]]</f>
        <v>0</v>
      </c>
      <c r="U1329">
        <f>Tabela3[[#This Row],[2023]]</f>
        <v>0</v>
      </c>
      <c r="V1329">
        <f>Tabela3[[#This Row],[REGISTRO NO SEI/2024]]</f>
        <v>0</v>
      </c>
      <c r="W1329">
        <f>Tabela3[[#This Row],[2024]]</f>
        <v>0</v>
      </c>
      <c r="X1329">
        <f>Tabela3[[#This Row],[REGISTRO NO SEI/2025]]</f>
        <v>0</v>
      </c>
      <c r="Y1329">
        <f>Tabela3[[#This Row],[TOTAL CERTIFICADOS EMITIDOS/2025]]</f>
        <v>0</v>
      </c>
      <c r="Z1329">
        <f>Tabela3[[#This Row],[1º trim/2025]]</f>
        <v>0</v>
      </c>
      <c r="AA1329">
        <f>Tabela3[[#This Row],[2º trim/2025]]</f>
        <v>0</v>
      </c>
      <c r="AB1329">
        <f>Tabela3[[#This Row],[3º trim/2025]]</f>
        <v>0</v>
      </c>
      <c r="AC1329">
        <f>Tabela3[[#This Row],[4º trim/2025]]</f>
        <v>0</v>
      </c>
    </row>
    <row r="1330" spans="1:29" x14ac:dyDescent="0.25">
      <c r="A1330" s="293" t="str">
        <f>Tabela3[[#This Row],[MODALIDADE]]</f>
        <v>evento externo</v>
      </c>
      <c r="B1330" s="293">
        <f>Tabela3[[#This Row],[ID DA PLANILHA]]</f>
        <v>1360</v>
      </c>
      <c r="C1330" s="293">
        <f>Tabela3[[#This Row],[ANO]]</f>
        <v>2025</v>
      </c>
      <c r="D1330" s="293" t="str">
        <f>Tabela3[[#This Row],[SEI]]</f>
        <v>0020301-18.2025.8.16.6000</v>
      </c>
      <c r="E1330" s="294" t="str">
        <f>Tabela3[[#This Row],[NOME DO Curso]]</f>
        <v>Seminário de Direitos Indígenas: Visão Jurídica, Antropológica e Sociológica</v>
      </c>
      <c r="F1330" s="294">
        <f>Tabela3[[#This Row],[NENHUMA CLASSIFICAÇÃO COPILOT]]</f>
        <v>0</v>
      </c>
      <c r="G1330">
        <f>Tabela3[[#This Row],[Capacitação em Direitos Humanos, Gênero, Raça e Etnia; e em Depoimento Especial" - 0148945-13.2024.8.16.6000]]</f>
        <v>0</v>
      </c>
      <c r="H1330">
        <f>Tabela3[[#This Row],[Justiça Restaurativa - 0148919-15.2024.8.16.6000]]</f>
        <v>0</v>
      </c>
      <c r="I1330">
        <f>Tabela3[[#This Row],[Capacitação de Facilitadores 0148959-94.2024.8.16.6000]]</f>
        <v>0</v>
      </c>
      <c r="J1330" t="str">
        <f>Tabela3[[#This Row],[Acessibilidade e Inclusão - 0148938-21.2024.8.16.6000]]</f>
        <v>?</v>
      </c>
      <c r="K1330">
        <f>Tabela3[[#This Row],[Política de Prevenção e Enfrentamento do Assédio Moral, do Assédio Sexual e da Discriminação.0148908-83.2024.8.16.6000]]</f>
        <v>0</v>
      </c>
      <c r="L1330">
        <f>Tabela3[[#This Row],[SOCIOAMBIENTAL]]</f>
        <v>0</v>
      </c>
      <c r="M1330">
        <f>Tabela3[[#This Row],[SUSTENTABILIDADE
https://portal.tjpr.jus.br/portletforms/frm.do?idFormulario=7430
0017859-16.2024.8.16.6000]]</f>
        <v>0</v>
      </c>
      <c r="N1330">
        <f>Tabela3[[#This Row],[CURSO PARA MAGISTRADOS]]</f>
        <v>0</v>
      </c>
      <c r="O1330">
        <f>Tabela3[[#This Row],[LIVRO DE REGISTRO]]</f>
        <v>0</v>
      </c>
      <c r="P1330">
        <f>Tabela3[[#This Row],[DATA DO ULTIMO REGISTRO]]</f>
        <v>0</v>
      </c>
      <c r="Q1330">
        <f>Tabela3[[#This Row],[REG DE INSTRUTORES2]]</f>
        <v>0</v>
      </c>
      <c r="R1330">
        <f>Tabela3[[#This Row],[REGISTRO DE INSTRUTORES NO SEI]]</f>
        <v>0</v>
      </c>
      <c r="S1330">
        <f>Tabela3[[#This Row],[2021]]</f>
        <v>0</v>
      </c>
      <c r="T1330">
        <f>Tabela3[[#This Row],[2022]]</f>
        <v>0</v>
      </c>
      <c r="U1330">
        <f>Tabela3[[#This Row],[2023]]</f>
        <v>0</v>
      </c>
      <c r="V1330">
        <f>Tabela3[[#This Row],[REGISTRO NO SEI/2024]]</f>
        <v>0</v>
      </c>
      <c r="W1330">
        <f>Tabela3[[#This Row],[2024]]</f>
        <v>0</v>
      </c>
      <c r="X1330">
        <f>Tabela3[[#This Row],[REGISTRO NO SEI/2025]]</f>
        <v>0</v>
      </c>
      <c r="Y1330">
        <f>Tabela3[[#This Row],[TOTAL CERTIFICADOS EMITIDOS/2025]]</f>
        <v>0</v>
      </c>
      <c r="Z1330">
        <f>Tabela3[[#This Row],[1º trim/2025]]</f>
        <v>0</v>
      </c>
      <c r="AA1330">
        <f>Tabela3[[#This Row],[2º trim/2025]]</f>
        <v>0</v>
      </c>
      <c r="AB1330">
        <f>Tabela3[[#This Row],[3º trim/2025]]</f>
        <v>0</v>
      </c>
      <c r="AC1330">
        <f>Tabela3[[#This Row],[4º trim/2025]]</f>
        <v>0</v>
      </c>
    </row>
    <row r="1331" spans="1:29" ht="30" x14ac:dyDescent="0.25">
      <c r="A1331" s="293">
        <f>Tabela3[[#This Row],[MODALIDADE]]</f>
        <v>0</v>
      </c>
      <c r="B1331" s="293">
        <f>Tabela3[[#This Row],[ID DA PLANILHA]]</f>
        <v>1361</v>
      </c>
      <c r="C1331" s="293">
        <f>Tabela3[[#This Row],[ANO]]</f>
        <v>2025</v>
      </c>
      <c r="D1331" s="293" t="str">
        <f>Tabela3[[#This Row],[SEI]]</f>
        <v>0020559-28.2025.8.16.6000</v>
      </c>
      <c r="E1331" s="294" t="str">
        <f>Tabela3[[#This Row],[NOME DO Curso]]</f>
        <v>Gestão e produtividade no 1º grau de jurisdição: Projudi e outras ferramentas - 4ª edição</v>
      </c>
      <c r="F1331" s="294">
        <f>Tabela3[[#This Row],[NENHUMA CLASSIFICAÇÃO COPILOT]]</f>
        <v>0</v>
      </c>
      <c r="G1331" t="str">
        <f>Tabela3[[#This Row],[Capacitação em Direitos Humanos, Gênero, Raça e Etnia; e em Depoimento Especial" - 0148945-13.2024.8.16.6000]]</f>
        <v>COPILOT - cursos de formação inicial e de formação continuada para capacitação magistrados(as) ativos(as), de primeiro e segundo graus de jurisdição</v>
      </c>
      <c r="H1331">
        <f>Tabela3[[#This Row],[Justiça Restaurativa - 0148919-15.2024.8.16.6000]]</f>
        <v>0</v>
      </c>
      <c r="I1331">
        <f>Tabela3[[#This Row],[Capacitação de Facilitadores 0148959-94.2024.8.16.6000]]</f>
        <v>0</v>
      </c>
      <c r="J1331">
        <f>Tabela3[[#This Row],[Acessibilidade e Inclusão - 0148938-21.2024.8.16.6000]]</f>
        <v>0</v>
      </c>
      <c r="K1331">
        <f>Tabela3[[#This Row],[Política de Prevenção e Enfrentamento do Assédio Moral, do Assédio Sexual e da Discriminação.0148908-83.2024.8.16.6000]]</f>
        <v>0</v>
      </c>
      <c r="L1331">
        <f>Tabela3[[#This Row],[SOCIOAMBIENTAL]]</f>
        <v>0</v>
      </c>
      <c r="M1331">
        <f>Tabela3[[#This Row],[SUSTENTABILIDADE
https://portal.tjpr.jus.br/portletforms/frm.do?idFormulario=7430
0017859-16.2024.8.16.6000]]</f>
        <v>0</v>
      </c>
      <c r="N1331" t="str">
        <f>Tabela3[[#This Row],[CURSO PARA MAGISTRADOS]]</f>
        <v>SIM</v>
      </c>
      <c r="O1331">
        <f>Tabela3[[#This Row],[LIVRO DE REGISTRO]]</f>
        <v>0</v>
      </c>
      <c r="P1331">
        <f>Tabela3[[#This Row],[DATA DO ULTIMO REGISTRO]]</f>
        <v>0</v>
      </c>
      <c r="Q1331">
        <f>Tabela3[[#This Row],[REG DE INSTRUTORES2]]</f>
        <v>0</v>
      </c>
      <c r="R1331">
        <f>Tabela3[[#This Row],[REGISTRO DE INSTRUTORES NO SEI]]</f>
        <v>0</v>
      </c>
      <c r="S1331">
        <f>Tabela3[[#This Row],[2021]]</f>
        <v>0</v>
      </c>
      <c r="T1331">
        <f>Tabela3[[#This Row],[2022]]</f>
        <v>0</v>
      </c>
      <c r="U1331">
        <f>Tabela3[[#This Row],[2023]]</f>
        <v>0</v>
      </c>
      <c r="V1331">
        <f>Tabela3[[#This Row],[REGISTRO NO SEI/2024]]</f>
        <v>0</v>
      </c>
      <c r="W1331">
        <f>Tabela3[[#This Row],[2024]]</f>
        <v>0</v>
      </c>
      <c r="X1331">
        <f>Tabela3[[#This Row],[REGISTRO NO SEI/2025]]</f>
        <v>0</v>
      </c>
      <c r="Y1331">
        <f>Tabela3[[#This Row],[TOTAL CERTIFICADOS EMITIDOS/2025]]</f>
        <v>0</v>
      </c>
      <c r="Z1331">
        <f>Tabela3[[#This Row],[1º trim/2025]]</f>
        <v>0</v>
      </c>
      <c r="AA1331">
        <f>Tabela3[[#This Row],[2º trim/2025]]</f>
        <v>0</v>
      </c>
      <c r="AB1331">
        <f>Tabela3[[#This Row],[3º trim/2025]]</f>
        <v>0</v>
      </c>
      <c r="AC1331">
        <f>Tabela3[[#This Row],[4º trim/2025]]</f>
        <v>0</v>
      </c>
    </row>
    <row r="1332" spans="1:29" x14ac:dyDescent="0.25">
      <c r="A1332" s="293">
        <f>Tabela3[[#This Row],[MODALIDADE]]</f>
        <v>0</v>
      </c>
      <c r="B1332" s="293">
        <f>Tabela3[[#This Row],[ID DA PLANILHA]]</f>
        <v>1362</v>
      </c>
      <c r="C1332" s="293">
        <f>Tabela3[[#This Row],[ANO]]</f>
        <v>2025</v>
      </c>
      <c r="D1332" s="293" t="str">
        <f>Tabela3[[#This Row],[SEI]]</f>
        <v>0019121-64.2025.8.16.6000</v>
      </c>
      <c r="E1332" s="294" t="str">
        <f>Tabela3[[#This Row],[NOME DO Curso]]</f>
        <v>curso Formação de formadores - Nível 1 Módulo 1 (FOFO N1M1)</v>
      </c>
      <c r="F1332" s="294">
        <f>Tabela3[[#This Row],[NENHUMA CLASSIFICAÇÃO COPILOT]]</f>
        <v>0</v>
      </c>
      <c r="G1332" t="str">
        <f>Tabela3[[#This Row],[Capacitação em Direitos Humanos, Gênero, Raça e Etnia; e em Depoimento Especial" - 0148945-13.2024.8.16.6000]]</f>
        <v>COPILOT - cursos de formação inicial e de formação continuada para capacitação magistrados(as) ativos(as), de primeiro e segundo graus de jurisdição</v>
      </c>
      <c r="H1332">
        <f>Tabela3[[#This Row],[Justiça Restaurativa - 0148919-15.2024.8.16.6000]]</f>
        <v>0</v>
      </c>
      <c r="I1332">
        <f>Tabela3[[#This Row],[Capacitação de Facilitadores 0148959-94.2024.8.16.6000]]</f>
        <v>0</v>
      </c>
      <c r="J1332">
        <f>Tabela3[[#This Row],[Acessibilidade e Inclusão - 0148938-21.2024.8.16.6000]]</f>
        <v>0</v>
      </c>
      <c r="K1332">
        <f>Tabela3[[#This Row],[Política de Prevenção e Enfrentamento do Assédio Moral, do Assédio Sexual e da Discriminação.0148908-83.2024.8.16.6000]]</f>
        <v>0</v>
      </c>
      <c r="L1332">
        <f>Tabela3[[#This Row],[SOCIOAMBIENTAL]]</f>
        <v>0</v>
      </c>
      <c r="M1332">
        <f>Tabela3[[#This Row],[SUSTENTABILIDADE
https://portal.tjpr.jus.br/portletforms/frm.do?idFormulario=7430
0017859-16.2024.8.16.6000]]</f>
        <v>0</v>
      </c>
      <c r="N1332" t="str">
        <f>Tabela3[[#This Row],[CURSO PARA MAGISTRADOS]]</f>
        <v>SIM</v>
      </c>
      <c r="O1332">
        <f>Tabela3[[#This Row],[LIVRO DE REGISTRO]]</f>
        <v>0</v>
      </c>
      <c r="P1332">
        <f>Tabela3[[#This Row],[DATA DO ULTIMO REGISTRO]]</f>
        <v>0</v>
      </c>
      <c r="Q1332">
        <f>Tabela3[[#This Row],[REG DE INSTRUTORES2]]</f>
        <v>0</v>
      </c>
      <c r="R1332">
        <f>Tabela3[[#This Row],[REGISTRO DE INSTRUTORES NO SEI]]</f>
        <v>0</v>
      </c>
      <c r="S1332">
        <f>Tabela3[[#This Row],[2021]]</f>
        <v>0</v>
      </c>
      <c r="T1332">
        <f>Tabela3[[#This Row],[2022]]</f>
        <v>0</v>
      </c>
      <c r="U1332">
        <f>Tabela3[[#This Row],[2023]]</f>
        <v>0</v>
      </c>
      <c r="V1332">
        <f>Tabela3[[#This Row],[REGISTRO NO SEI/2024]]</f>
        <v>0</v>
      </c>
      <c r="W1332">
        <f>Tabela3[[#This Row],[2024]]</f>
        <v>0</v>
      </c>
      <c r="X1332">
        <f>Tabela3[[#This Row],[REGISTRO NO SEI/2025]]</f>
        <v>0</v>
      </c>
      <c r="Y1332">
        <f>Tabela3[[#This Row],[TOTAL CERTIFICADOS EMITIDOS/2025]]</f>
        <v>0</v>
      </c>
      <c r="Z1332">
        <f>Tabela3[[#This Row],[1º trim/2025]]</f>
        <v>0</v>
      </c>
      <c r="AA1332">
        <f>Tabela3[[#This Row],[2º trim/2025]]</f>
        <v>0</v>
      </c>
      <c r="AB1332">
        <f>Tabela3[[#This Row],[3º trim/2025]]</f>
        <v>0</v>
      </c>
      <c r="AC1332">
        <f>Tabela3[[#This Row],[4º trim/2025]]</f>
        <v>0</v>
      </c>
    </row>
    <row r="1333" spans="1:29" x14ac:dyDescent="0.25">
      <c r="A1333" s="293" t="str">
        <f>Tabela3[[#This Row],[MODALIDADE]]</f>
        <v>autoinstrucional</v>
      </c>
      <c r="B1333" s="293">
        <f>Tabela3[[#This Row],[ID DA PLANILHA]]</f>
        <v>1364</v>
      </c>
      <c r="C1333" s="293">
        <f>Tabela3[[#This Row],[ANO]]</f>
        <v>2024</v>
      </c>
      <c r="D1333" s="293" t="str">
        <f>Tabela3[[#This Row],[SEI]]</f>
        <v>0080329-83.2024.8.16.6000</v>
      </c>
      <c r="E1333" s="294" t="str">
        <f>Tabela3[[#This Row],[NOME DO Curso]]</f>
        <v>I Jornada CEVID Orienta – Conhecendo o Programa</v>
      </c>
      <c r="F1333" s="294">
        <f>Tabela3[[#This Row],[NENHUMA CLASSIFICAÇÃO COPILOT]]</f>
        <v>0</v>
      </c>
      <c r="G1333" t="str">
        <f>Tabela3[[#This Row],[Capacitação em Direitos Humanos, Gênero, Raça e Etnia; e em Depoimento Especial" - 0148945-13.2024.8.16.6000]]</f>
        <v>COPILOT - Direitos humanos, gênero, raça e etnia</v>
      </c>
      <c r="H1333">
        <f>Tabela3[[#This Row],[Justiça Restaurativa - 0148919-15.2024.8.16.6000]]</f>
        <v>0</v>
      </c>
      <c r="I1333" t="str">
        <f>Tabela3[[#This Row],[Capacitação de Facilitadores 0148959-94.2024.8.16.6000]]</f>
        <v>COPILOT - VIOLÊNCIA DOMESTICA</v>
      </c>
      <c r="J1333">
        <f>Tabela3[[#This Row],[Acessibilidade e Inclusão - 0148938-21.2024.8.16.6000]]</f>
        <v>0</v>
      </c>
      <c r="K1333">
        <f>Tabela3[[#This Row],[Política de Prevenção e Enfrentamento do Assédio Moral, do Assédio Sexual e da Discriminação.0148908-83.2024.8.16.6000]]</f>
        <v>0</v>
      </c>
      <c r="L1333">
        <f>Tabela3[[#This Row],[SOCIOAMBIENTAL]]</f>
        <v>0</v>
      </c>
      <c r="M1333">
        <f>Tabela3[[#This Row],[SUSTENTABILIDADE
https://portal.tjpr.jus.br/portletforms/frm.do?idFormulario=7430
0017859-16.2024.8.16.6000]]</f>
        <v>0</v>
      </c>
      <c r="N1333">
        <f>Tabela3[[#This Row],[CURSO PARA MAGISTRADOS]]</f>
        <v>0</v>
      </c>
      <c r="O1333" t="str">
        <f>Tabela3[[#This Row],[LIVRO DE REGISTRO]]</f>
        <v>1 - LISTA GERAL_2020 A ...</v>
      </c>
      <c r="P1333">
        <f>Tabela3[[#This Row],[DATA DO ULTIMO REGISTRO]]</f>
        <v>45773</v>
      </c>
      <c r="Q1333">
        <f>Tabela3[[#This Row],[REG DE INSTRUTORES2]]</f>
        <v>0</v>
      </c>
      <c r="R1333">
        <f>Tabela3[[#This Row],[REGISTRO DE INSTRUTORES NO SEI]]</f>
        <v>0</v>
      </c>
      <c r="S1333">
        <f>Tabela3[[#This Row],[2021]]</f>
        <v>0</v>
      </c>
      <c r="T1333">
        <f>Tabela3[[#This Row],[2022]]</f>
        <v>0</v>
      </c>
      <c r="U1333">
        <f>Tabela3[[#This Row],[2023]]</f>
        <v>0</v>
      </c>
      <c r="V1333">
        <f>Tabela3[[#This Row],[REGISTRO NO SEI/2024]]</f>
        <v>0</v>
      </c>
      <c r="W1333">
        <f>Tabela3[[#This Row],[2024]]</f>
        <v>0</v>
      </c>
      <c r="X1333">
        <f>Tabela3[[#This Row],[REGISTRO NO SEI/2025]]</f>
        <v>0</v>
      </c>
      <c r="Y1333">
        <f>Tabela3[[#This Row],[TOTAL CERTIFICADOS EMITIDOS/2025]]</f>
        <v>118</v>
      </c>
      <c r="Z1333">
        <f>Tabela3[[#This Row],[1º trim/2025]]</f>
        <v>9</v>
      </c>
      <c r="AA1333">
        <f>Tabela3[[#This Row],[2º trim/2025]]</f>
        <v>109</v>
      </c>
      <c r="AB1333">
        <f>Tabela3[[#This Row],[3º trim/2025]]</f>
        <v>0</v>
      </c>
      <c r="AC1333">
        <f>Tabela3[[#This Row],[4º trim/2025]]</f>
        <v>0</v>
      </c>
    </row>
    <row r="1334" spans="1:29" x14ac:dyDescent="0.25">
      <c r="A1334" s="293" t="str">
        <f>Tabela3[[#This Row],[MODALIDADE]]</f>
        <v>autoinstrucional</v>
      </c>
      <c r="B1334" s="293">
        <f>Tabela3[[#This Row],[ID DA PLANILHA]]</f>
        <v>1365</v>
      </c>
      <c r="C1334" s="293">
        <f>Tabela3[[#This Row],[ANO]]</f>
        <v>2024</v>
      </c>
      <c r="D1334" s="293" t="str">
        <f>Tabela3[[#This Row],[SEI]]</f>
        <v>0093718-38.2024.8.16.6000</v>
      </c>
      <c r="E1334" s="294" t="str">
        <f>Tabela3[[#This Row],[NOME DO Curso]]</f>
        <v>II Jornada CEVID Orienta – Segurança Institucional</v>
      </c>
      <c r="F1334" s="294">
        <f>Tabela3[[#This Row],[NENHUMA CLASSIFICAÇÃO COPILOT]]</f>
        <v>0</v>
      </c>
      <c r="G1334" t="str">
        <f>Tabela3[[#This Row],[Capacitação em Direitos Humanos, Gênero, Raça e Etnia; e em Depoimento Especial" - 0148945-13.2024.8.16.6000]]</f>
        <v>COPILOT - Direitos humanos, gênero, raça e etnia</v>
      </c>
      <c r="H1334">
        <f>Tabela3[[#This Row],[Justiça Restaurativa - 0148919-15.2024.8.16.6000]]</f>
        <v>0</v>
      </c>
      <c r="I1334" t="str">
        <f>Tabela3[[#This Row],[Capacitação de Facilitadores 0148959-94.2024.8.16.6000]]</f>
        <v>COPILOT - VIOLÊNCIA DOMESTICA</v>
      </c>
      <c r="J1334">
        <f>Tabela3[[#This Row],[Acessibilidade e Inclusão - 0148938-21.2024.8.16.6000]]</f>
        <v>0</v>
      </c>
      <c r="K1334">
        <f>Tabela3[[#This Row],[Política de Prevenção e Enfrentamento do Assédio Moral, do Assédio Sexual e da Discriminação.0148908-83.2024.8.16.6000]]</f>
        <v>0</v>
      </c>
      <c r="L1334">
        <f>Tabela3[[#This Row],[SOCIOAMBIENTAL]]</f>
        <v>0</v>
      </c>
      <c r="M1334">
        <f>Tabela3[[#This Row],[SUSTENTABILIDADE
https://portal.tjpr.jus.br/portletforms/frm.do?idFormulario=7430
0017859-16.2024.8.16.6000]]</f>
        <v>0</v>
      </c>
      <c r="N1334">
        <f>Tabela3[[#This Row],[CURSO PARA MAGISTRADOS]]</f>
        <v>0</v>
      </c>
      <c r="O1334" t="str">
        <f>Tabela3[[#This Row],[LIVRO DE REGISTRO]]</f>
        <v>1 - LISTA GERAL_2020 A ...</v>
      </c>
      <c r="P1334">
        <f>Tabela3[[#This Row],[DATA DO ULTIMO REGISTRO]]</f>
        <v>45773</v>
      </c>
      <c r="Q1334">
        <f>Tabela3[[#This Row],[REG DE INSTRUTORES2]]</f>
        <v>0</v>
      </c>
      <c r="R1334">
        <f>Tabela3[[#This Row],[REGISTRO DE INSTRUTORES NO SEI]]</f>
        <v>0</v>
      </c>
      <c r="S1334">
        <f>Tabela3[[#This Row],[2021]]</f>
        <v>0</v>
      </c>
      <c r="T1334">
        <f>Tabela3[[#This Row],[2022]]</f>
        <v>0</v>
      </c>
      <c r="U1334">
        <f>Tabela3[[#This Row],[2023]]</f>
        <v>0</v>
      </c>
      <c r="V1334">
        <f>Tabela3[[#This Row],[REGISTRO NO SEI/2024]]</f>
        <v>0</v>
      </c>
      <c r="W1334">
        <f>Tabela3[[#This Row],[2024]]</f>
        <v>0</v>
      </c>
      <c r="X1334">
        <f>Tabela3[[#This Row],[REGISTRO NO SEI/2025]]</f>
        <v>0</v>
      </c>
      <c r="Y1334">
        <f>Tabela3[[#This Row],[TOTAL CERTIFICADOS EMITIDOS/2025]]</f>
        <v>133</v>
      </c>
      <c r="Z1334">
        <f>Tabela3[[#This Row],[1º trim/2025]]</f>
        <v>13</v>
      </c>
      <c r="AA1334">
        <f>Tabela3[[#This Row],[2º trim/2025]]</f>
        <v>120</v>
      </c>
      <c r="AB1334">
        <f>Tabela3[[#This Row],[3º trim/2025]]</f>
        <v>0</v>
      </c>
      <c r="AC1334">
        <f>Tabela3[[#This Row],[4º trim/2025]]</f>
        <v>0</v>
      </c>
    </row>
    <row r="1335" spans="1:29" x14ac:dyDescent="0.25">
      <c r="A1335" s="293" t="str">
        <f>Tabela3[[#This Row],[MODALIDADE]]</f>
        <v>evento externo</v>
      </c>
      <c r="B1335" s="293">
        <f>Tabela3[[#This Row],[ID DA PLANILHA]]</f>
        <v>1366</v>
      </c>
      <c r="C1335" s="293">
        <f>Tabela3[[#This Row],[ANO]]</f>
        <v>2025</v>
      </c>
      <c r="D1335" s="293" t="str">
        <f>Tabela3[[#This Row],[SEI]]</f>
        <v>0021395-98.2025.8.16.6000</v>
      </c>
      <c r="E1335" s="294" t="str">
        <f>Tabela3[[#This Row],[NOME DO Curso]]</f>
        <v>Treinamento avançado no combate ao cibercrime</v>
      </c>
      <c r="F1335" s="294">
        <f>Tabela3[[#This Row],[NENHUMA CLASSIFICAÇÃO COPILOT]]</f>
        <v>0</v>
      </c>
      <c r="G1335">
        <f>Tabela3[[#This Row],[Capacitação em Direitos Humanos, Gênero, Raça e Etnia; e em Depoimento Especial" - 0148945-13.2024.8.16.6000]]</f>
        <v>0</v>
      </c>
      <c r="H1335">
        <f>Tabela3[[#This Row],[Justiça Restaurativa - 0148919-15.2024.8.16.6000]]</f>
        <v>0</v>
      </c>
      <c r="I1335">
        <f>Tabela3[[#This Row],[Capacitação de Facilitadores 0148959-94.2024.8.16.6000]]</f>
        <v>0</v>
      </c>
      <c r="J1335">
        <f>Tabela3[[#This Row],[Acessibilidade e Inclusão - 0148938-21.2024.8.16.6000]]</f>
        <v>0</v>
      </c>
      <c r="K1335">
        <f>Tabela3[[#This Row],[Política de Prevenção e Enfrentamento do Assédio Moral, do Assédio Sexual e da Discriminação.0148908-83.2024.8.16.6000]]</f>
        <v>0</v>
      </c>
      <c r="L1335">
        <f>Tabela3[[#This Row],[SOCIOAMBIENTAL]]</f>
        <v>0</v>
      </c>
      <c r="M1335">
        <f>Tabela3[[#This Row],[SUSTENTABILIDADE
https://portal.tjpr.jus.br/portletforms/frm.do?idFormulario=7430
0017859-16.2024.8.16.6000]]</f>
        <v>0</v>
      </c>
      <c r="N1335">
        <f>Tabela3[[#This Row],[CURSO PARA MAGISTRADOS]]</f>
        <v>0</v>
      </c>
      <c r="O1335">
        <f>Tabela3[[#This Row],[LIVRO DE REGISTRO]]</f>
        <v>0</v>
      </c>
      <c r="P1335">
        <f>Tabela3[[#This Row],[DATA DO ULTIMO REGISTRO]]</f>
        <v>0</v>
      </c>
      <c r="Q1335">
        <f>Tabela3[[#This Row],[REG DE INSTRUTORES2]]</f>
        <v>0</v>
      </c>
      <c r="R1335">
        <f>Tabela3[[#This Row],[REGISTRO DE INSTRUTORES NO SEI]]</f>
        <v>0</v>
      </c>
      <c r="S1335">
        <f>Tabela3[[#This Row],[2021]]</f>
        <v>0</v>
      </c>
      <c r="T1335">
        <f>Tabela3[[#This Row],[2022]]</f>
        <v>0</v>
      </c>
      <c r="U1335">
        <f>Tabela3[[#This Row],[2023]]</f>
        <v>0</v>
      </c>
      <c r="V1335">
        <f>Tabela3[[#This Row],[REGISTRO NO SEI/2024]]</f>
        <v>0</v>
      </c>
      <c r="W1335">
        <f>Tabela3[[#This Row],[2024]]</f>
        <v>0</v>
      </c>
      <c r="X1335">
        <f>Tabela3[[#This Row],[REGISTRO NO SEI/2025]]</f>
        <v>0</v>
      </c>
      <c r="Y1335">
        <f>Tabela3[[#This Row],[TOTAL CERTIFICADOS EMITIDOS/2025]]</f>
        <v>0</v>
      </c>
      <c r="Z1335">
        <f>Tabela3[[#This Row],[1º trim/2025]]</f>
        <v>0</v>
      </c>
      <c r="AA1335">
        <f>Tabela3[[#This Row],[2º trim/2025]]</f>
        <v>0</v>
      </c>
      <c r="AB1335">
        <f>Tabela3[[#This Row],[3º trim/2025]]</f>
        <v>0</v>
      </c>
      <c r="AC1335">
        <f>Tabela3[[#This Row],[4º trim/2025]]</f>
        <v>0</v>
      </c>
    </row>
    <row r="1336" spans="1:29" ht="30" x14ac:dyDescent="0.25">
      <c r="A1336" s="293">
        <f>Tabela3[[#This Row],[MODALIDADE]]</f>
        <v>0</v>
      </c>
      <c r="B1336" s="293">
        <f>Tabela3[[#This Row],[ID DA PLANILHA]]</f>
        <v>1367</v>
      </c>
      <c r="C1336" s="293">
        <f>Tabela3[[#This Row],[ANO]]</f>
        <v>0</v>
      </c>
      <c r="D1336" s="293" t="str">
        <f>Tabela3[[#This Row],[SEI]]</f>
        <v>0112594-75.2023.8.16.6000</v>
      </c>
      <c r="E1336" s="294" t="str">
        <f>Tabela3[[#This Row],[NOME DO Curso]]</f>
        <v>curso e manual para qualificação/capacitação de servidores atuantes nos plantões judiciários das Comarcas</v>
      </c>
      <c r="F1336" s="294">
        <f>Tabela3[[#This Row],[NENHUMA CLASSIFICAÇÃO COPILOT]]</f>
        <v>0</v>
      </c>
      <c r="G1336">
        <f>Tabela3[[#This Row],[Capacitação em Direitos Humanos, Gênero, Raça e Etnia; e em Depoimento Especial" - 0148945-13.2024.8.16.6000]]</f>
        <v>0</v>
      </c>
      <c r="H1336">
        <f>Tabela3[[#This Row],[Justiça Restaurativa - 0148919-15.2024.8.16.6000]]</f>
        <v>0</v>
      </c>
      <c r="I1336">
        <f>Tabela3[[#This Row],[Capacitação de Facilitadores 0148959-94.2024.8.16.6000]]</f>
        <v>0</v>
      </c>
      <c r="J1336">
        <f>Tabela3[[#This Row],[Acessibilidade e Inclusão - 0148938-21.2024.8.16.6000]]</f>
        <v>0</v>
      </c>
      <c r="K1336">
        <f>Tabela3[[#This Row],[Política de Prevenção e Enfrentamento do Assédio Moral, do Assédio Sexual e da Discriminação.0148908-83.2024.8.16.6000]]</f>
        <v>0</v>
      </c>
      <c r="L1336">
        <f>Tabela3[[#This Row],[SOCIOAMBIENTAL]]</f>
        <v>0</v>
      </c>
      <c r="M1336">
        <f>Tabela3[[#This Row],[SUSTENTABILIDADE
https://portal.tjpr.jus.br/portletforms/frm.do?idFormulario=7430
0017859-16.2024.8.16.6000]]</f>
        <v>0</v>
      </c>
      <c r="N1336">
        <f>Tabela3[[#This Row],[CURSO PARA MAGISTRADOS]]</f>
        <v>0</v>
      </c>
      <c r="O1336">
        <f>Tabela3[[#This Row],[LIVRO DE REGISTRO]]</f>
        <v>0</v>
      </c>
      <c r="P1336">
        <f>Tabela3[[#This Row],[DATA DO ULTIMO REGISTRO]]</f>
        <v>0</v>
      </c>
      <c r="Q1336">
        <f>Tabela3[[#This Row],[REG DE INSTRUTORES2]]</f>
        <v>0</v>
      </c>
      <c r="R1336">
        <f>Tabela3[[#This Row],[REGISTRO DE INSTRUTORES NO SEI]]</f>
        <v>0</v>
      </c>
      <c r="S1336">
        <f>Tabela3[[#This Row],[2021]]</f>
        <v>0</v>
      </c>
      <c r="T1336">
        <f>Tabela3[[#This Row],[2022]]</f>
        <v>0</v>
      </c>
      <c r="U1336">
        <f>Tabela3[[#This Row],[2023]]</f>
        <v>0</v>
      </c>
      <c r="V1336">
        <f>Tabela3[[#This Row],[REGISTRO NO SEI/2024]]</f>
        <v>0</v>
      </c>
      <c r="W1336">
        <f>Tabela3[[#This Row],[2024]]</f>
        <v>0</v>
      </c>
      <c r="X1336">
        <f>Tabela3[[#This Row],[REGISTRO NO SEI/2025]]</f>
        <v>0</v>
      </c>
      <c r="Y1336">
        <f>Tabela3[[#This Row],[TOTAL CERTIFICADOS EMITIDOS/2025]]</f>
        <v>0</v>
      </c>
      <c r="Z1336">
        <f>Tabela3[[#This Row],[1º trim/2025]]</f>
        <v>0</v>
      </c>
      <c r="AA1336">
        <f>Tabela3[[#This Row],[2º trim/2025]]</f>
        <v>0</v>
      </c>
      <c r="AB1336">
        <f>Tabela3[[#This Row],[3º trim/2025]]</f>
        <v>0</v>
      </c>
      <c r="AC1336">
        <f>Tabela3[[#This Row],[4º trim/2025]]</f>
        <v>0</v>
      </c>
    </row>
    <row r="1337" spans="1:29" x14ac:dyDescent="0.25">
      <c r="A1337" s="293" t="str">
        <f>Tabela3[[#This Row],[MODALIDADE]]</f>
        <v>PAE2025</v>
      </c>
      <c r="B1337" s="293">
        <f>Tabela3[[#This Row],[ID DA PLANILHA]]</f>
        <v>1368</v>
      </c>
      <c r="C1337" s="293">
        <f>Tabela3[[#This Row],[ANO]]</f>
        <v>0</v>
      </c>
      <c r="D1337" s="293">
        <f>Tabela3[[#This Row],[SEI]]</f>
        <v>0</v>
      </c>
      <c r="E1337" s="294" t="str">
        <f>Tabela3[[#This Row],[NOME DO Curso]]</f>
        <v>Sustentabilidade no Poder Judiciário</v>
      </c>
      <c r="F1337" s="294">
        <f>Tabela3[[#This Row],[NENHUMA CLASSIFICAÇÃO COPILOT]]</f>
        <v>0</v>
      </c>
      <c r="G1337">
        <f>Tabela3[[#This Row],[Capacitação em Direitos Humanos, Gênero, Raça e Etnia; e em Depoimento Especial" - 0148945-13.2024.8.16.6000]]</f>
        <v>0</v>
      </c>
      <c r="H1337">
        <f>Tabela3[[#This Row],[Justiça Restaurativa - 0148919-15.2024.8.16.6000]]</f>
        <v>0</v>
      </c>
      <c r="I1337">
        <f>Tabela3[[#This Row],[Capacitação de Facilitadores 0148959-94.2024.8.16.6000]]</f>
        <v>0</v>
      </c>
      <c r="J1337">
        <f>Tabela3[[#This Row],[Acessibilidade e Inclusão - 0148938-21.2024.8.16.6000]]</f>
        <v>0</v>
      </c>
      <c r="K1337">
        <f>Tabela3[[#This Row],[Política de Prevenção e Enfrentamento do Assédio Moral, do Assédio Sexual e da Discriminação.0148908-83.2024.8.16.6000]]</f>
        <v>0</v>
      </c>
      <c r="L1337">
        <f>Tabela3[[#This Row],[SOCIOAMBIENTAL]]</f>
        <v>0</v>
      </c>
      <c r="M1337">
        <f>Tabela3[[#This Row],[SUSTENTABILIDADE
https://portal.tjpr.jus.br/portletforms/frm.do?idFormulario=7430
0017859-16.2024.8.16.6000]]</f>
        <v>0</v>
      </c>
      <c r="N1337">
        <f>Tabela3[[#This Row],[CURSO PARA MAGISTRADOS]]</f>
        <v>0</v>
      </c>
      <c r="O1337">
        <f>Tabela3[[#This Row],[LIVRO DE REGISTRO]]</f>
        <v>0</v>
      </c>
      <c r="P1337">
        <f>Tabela3[[#This Row],[DATA DO ULTIMO REGISTRO]]</f>
        <v>0</v>
      </c>
      <c r="Q1337">
        <f>Tabela3[[#This Row],[REG DE INSTRUTORES2]]</f>
        <v>0</v>
      </c>
      <c r="R1337">
        <f>Tabela3[[#This Row],[REGISTRO DE INSTRUTORES NO SEI]]</f>
        <v>0</v>
      </c>
      <c r="S1337">
        <f>Tabela3[[#This Row],[2021]]</f>
        <v>0</v>
      </c>
      <c r="T1337">
        <f>Tabela3[[#This Row],[2022]]</f>
        <v>0</v>
      </c>
      <c r="U1337">
        <f>Tabela3[[#This Row],[2023]]</f>
        <v>0</v>
      </c>
      <c r="V1337">
        <f>Tabela3[[#This Row],[REGISTRO NO SEI/2024]]</f>
        <v>0</v>
      </c>
      <c r="W1337">
        <f>Tabela3[[#This Row],[2024]]</f>
        <v>0</v>
      </c>
      <c r="X1337">
        <f>Tabela3[[#This Row],[REGISTRO NO SEI/2025]]</f>
        <v>0</v>
      </c>
      <c r="Y1337">
        <f>Tabela3[[#This Row],[TOTAL CERTIFICADOS EMITIDOS/2025]]</f>
        <v>0</v>
      </c>
      <c r="Z1337">
        <f>Tabela3[[#This Row],[1º trim/2025]]</f>
        <v>0</v>
      </c>
      <c r="AA1337">
        <f>Tabela3[[#This Row],[2º trim/2025]]</f>
        <v>0</v>
      </c>
      <c r="AB1337">
        <f>Tabela3[[#This Row],[3º trim/2025]]</f>
        <v>0</v>
      </c>
      <c r="AC1337">
        <f>Tabela3[[#This Row],[4º trim/2025]]</f>
        <v>0</v>
      </c>
    </row>
    <row r="1338" spans="1:29" x14ac:dyDescent="0.25">
      <c r="A1338" s="293" t="str">
        <f>Tabela3[[#This Row],[MODALIDADE]]</f>
        <v>PAE2025</v>
      </c>
      <c r="B1338" s="293">
        <f>Tabela3[[#This Row],[ID DA PLANILHA]]</f>
        <v>1369</v>
      </c>
      <c r="C1338" s="293">
        <f>Tabela3[[#This Row],[ANO]]</f>
        <v>0</v>
      </c>
      <c r="D1338" s="293">
        <f>Tabela3[[#This Row],[SEI]]</f>
        <v>0</v>
      </c>
      <c r="E1338" s="294" t="str">
        <f>Tabela3[[#This Row],[NOME DO Curso]]</f>
        <v>Individualização da pena direcionada aos fins do sistema penal</v>
      </c>
      <c r="F1338" s="294">
        <f>Tabela3[[#This Row],[NENHUMA CLASSIFICAÇÃO COPILOT]]</f>
        <v>0</v>
      </c>
      <c r="G1338">
        <f>Tabela3[[#This Row],[Capacitação em Direitos Humanos, Gênero, Raça e Etnia; e em Depoimento Especial" - 0148945-13.2024.8.16.6000]]</f>
        <v>0</v>
      </c>
      <c r="H1338">
        <f>Tabela3[[#This Row],[Justiça Restaurativa - 0148919-15.2024.8.16.6000]]</f>
        <v>0</v>
      </c>
      <c r="I1338">
        <f>Tabela3[[#This Row],[Capacitação de Facilitadores 0148959-94.2024.8.16.6000]]</f>
        <v>0</v>
      </c>
      <c r="J1338">
        <f>Tabela3[[#This Row],[Acessibilidade e Inclusão - 0148938-21.2024.8.16.6000]]</f>
        <v>0</v>
      </c>
      <c r="K1338">
        <f>Tabela3[[#This Row],[Política de Prevenção e Enfrentamento do Assédio Moral, do Assédio Sexual e da Discriminação.0148908-83.2024.8.16.6000]]</f>
        <v>0</v>
      </c>
      <c r="L1338">
        <f>Tabela3[[#This Row],[SOCIOAMBIENTAL]]</f>
        <v>0</v>
      </c>
      <c r="M1338">
        <f>Tabela3[[#This Row],[SUSTENTABILIDADE
https://portal.tjpr.jus.br/portletforms/frm.do?idFormulario=7430
0017859-16.2024.8.16.6000]]</f>
        <v>0</v>
      </c>
      <c r="N1338">
        <f>Tabela3[[#This Row],[CURSO PARA MAGISTRADOS]]</f>
        <v>0</v>
      </c>
      <c r="O1338">
        <f>Tabela3[[#This Row],[LIVRO DE REGISTRO]]</f>
        <v>0</v>
      </c>
      <c r="P1338">
        <f>Tabela3[[#This Row],[DATA DO ULTIMO REGISTRO]]</f>
        <v>0</v>
      </c>
      <c r="Q1338">
        <f>Tabela3[[#This Row],[REG DE INSTRUTORES2]]</f>
        <v>0</v>
      </c>
      <c r="R1338">
        <f>Tabela3[[#This Row],[REGISTRO DE INSTRUTORES NO SEI]]</f>
        <v>0</v>
      </c>
      <c r="S1338">
        <f>Tabela3[[#This Row],[2021]]</f>
        <v>0</v>
      </c>
      <c r="T1338">
        <f>Tabela3[[#This Row],[2022]]</f>
        <v>0</v>
      </c>
      <c r="U1338">
        <f>Tabela3[[#This Row],[2023]]</f>
        <v>0</v>
      </c>
      <c r="V1338">
        <f>Tabela3[[#This Row],[REGISTRO NO SEI/2024]]</f>
        <v>0</v>
      </c>
      <c r="W1338">
        <f>Tabela3[[#This Row],[2024]]</f>
        <v>0</v>
      </c>
      <c r="X1338">
        <f>Tabela3[[#This Row],[REGISTRO NO SEI/2025]]</f>
        <v>0</v>
      </c>
      <c r="Y1338">
        <f>Tabela3[[#This Row],[TOTAL CERTIFICADOS EMITIDOS/2025]]</f>
        <v>0</v>
      </c>
      <c r="Z1338">
        <f>Tabela3[[#This Row],[1º trim/2025]]</f>
        <v>0</v>
      </c>
      <c r="AA1338">
        <f>Tabela3[[#This Row],[2º trim/2025]]</f>
        <v>0</v>
      </c>
      <c r="AB1338">
        <f>Tabela3[[#This Row],[3º trim/2025]]</f>
        <v>0</v>
      </c>
      <c r="AC1338">
        <f>Tabela3[[#This Row],[4º trim/2025]]</f>
        <v>0</v>
      </c>
    </row>
    <row r="1339" spans="1:29" x14ac:dyDescent="0.25">
      <c r="A1339" s="293" t="str">
        <f>Tabela3[[#This Row],[MODALIDADE]]</f>
        <v>PAE2025</v>
      </c>
      <c r="B1339" s="293">
        <f>Tabela3[[#This Row],[ID DA PLANILHA]]</f>
        <v>1370</v>
      </c>
      <c r="C1339" s="293">
        <f>Tabela3[[#This Row],[ANO]]</f>
        <v>0</v>
      </c>
      <c r="D1339" s="293">
        <f>Tabela3[[#This Row],[SEI]]</f>
        <v>0</v>
      </c>
      <c r="E1339" s="294" t="str">
        <f>Tabela3[[#This Row],[NOME DO Curso]]</f>
        <v>COMUNICAÇÃO NÃO VIOLENTA e HABILIDADES EMOCIONAIS</v>
      </c>
      <c r="F1339" s="294">
        <f>Tabela3[[#This Row],[NENHUMA CLASSIFICAÇÃO COPILOT]]</f>
        <v>0</v>
      </c>
      <c r="G1339">
        <f>Tabela3[[#This Row],[Capacitação em Direitos Humanos, Gênero, Raça e Etnia; e em Depoimento Especial" - 0148945-13.2024.8.16.6000]]</f>
        <v>0</v>
      </c>
      <c r="H1339">
        <f>Tabela3[[#This Row],[Justiça Restaurativa - 0148919-15.2024.8.16.6000]]</f>
        <v>0</v>
      </c>
      <c r="I1339">
        <f>Tabela3[[#This Row],[Capacitação de Facilitadores 0148959-94.2024.8.16.6000]]</f>
        <v>0</v>
      </c>
      <c r="J1339">
        <f>Tabela3[[#This Row],[Acessibilidade e Inclusão - 0148938-21.2024.8.16.6000]]</f>
        <v>0</v>
      </c>
      <c r="K1339">
        <f>Tabela3[[#This Row],[Política de Prevenção e Enfrentamento do Assédio Moral, do Assédio Sexual e da Discriminação.0148908-83.2024.8.16.6000]]</f>
        <v>0</v>
      </c>
      <c r="L1339">
        <f>Tabela3[[#This Row],[SOCIOAMBIENTAL]]</f>
        <v>0</v>
      </c>
      <c r="M1339">
        <f>Tabela3[[#This Row],[SUSTENTABILIDADE
https://portal.tjpr.jus.br/portletforms/frm.do?idFormulario=7430
0017859-16.2024.8.16.6000]]</f>
        <v>0</v>
      </c>
      <c r="N1339">
        <f>Tabela3[[#This Row],[CURSO PARA MAGISTRADOS]]</f>
        <v>0</v>
      </c>
      <c r="O1339">
        <f>Tabela3[[#This Row],[LIVRO DE REGISTRO]]</f>
        <v>0</v>
      </c>
      <c r="P1339">
        <f>Tabela3[[#This Row],[DATA DO ULTIMO REGISTRO]]</f>
        <v>0</v>
      </c>
      <c r="Q1339">
        <f>Tabela3[[#This Row],[REG DE INSTRUTORES2]]</f>
        <v>0</v>
      </c>
      <c r="R1339">
        <f>Tabela3[[#This Row],[REGISTRO DE INSTRUTORES NO SEI]]</f>
        <v>0</v>
      </c>
      <c r="S1339">
        <f>Tabela3[[#This Row],[2021]]</f>
        <v>0</v>
      </c>
      <c r="T1339">
        <f>Tabela3[[#This Row],[2022]]</f>
        <v>0</v>
      </c>
      <c r="U1339">
        <f>Tabela3[[#This Row],[2023]]</f>
        <v>0</v>
      </c>
      <c r="V1339">
        <f>Tabela3[[#This Row],[REGISTRO NO SEI/2024]]</f>
        <v>0</v>
      </c>
      <c r="W1339">
        <f>Tabela3[[#This Row],[2024]]</f>
        <v>0</v>
      </c>
      <c r="X1339">
        <f>Tabela3[[#This Row],[REGISTRO NO SEI/2025]]</f>
        <v>0</v>
      </c>
      <c r="Y1339">
        <f>Tabela3[[#This Row],[TOTAL CERTIFICADOS EMITIDOS/2025]]</f>
        <v>0</v>
      </c>
      <c r="Z1339">
        <f>Tabela3[[#This Row],[1º trim/2025]]</f>
        <v>0</v>
      </c>
      <c r="AA1339">
        <f>Tabela3[[#This Row],[2º trim/2025]]</f>
        <v>0</v>
      </c>
      <c r="AB1339">
        <f>Tabela3[[#This Row],[3º trim/2025]]</f>
        <v>0</v>
      </c>
      <c r="AC1339">
        <f>Tabela3[[#This Row],[4º trim/2025]]</f>
        <v>0</v>
      </c>
    </row>
    <row r="1340" spans="1:29" ht="30" x14ac:dyDescent="0.25">
      <c r="A1340" s="293" t="str">
        <f>Tabela3[[#This Row],[MODALIDADE]]</f>
        <v>PAE2025</v>
      </c>
      <c r="B1340" s="293">
        <f>Tabela3[[#This Row],[ID DA PLANILHA]]</f>
        <v>1371</v>
      </c>
      <c r="C1340" s="293">
        <f>Tabela3[[#This Row],[ANO]]</f>
        <v>0</v>
      </c>
      <c r="D1340" s="293">
        <f>Tabela3[[#This Row],[SEI]]</f>
        <v>0</v>
      </c>
      <c r="E1340" s="294" t="str">
        <f>Tabela3[[#This Row],[NOME DO Curso]]</f>
        <v>A Improbidade Administrativa na visão do Superior Tribunal de Justiça após o advento da Lei 14.230/2021</v>
      </c>
      <c r="F1340" s="294">
        <f>Tabela3[[#This Row],[NENHUMA CLASSIFICAÇÃO COPILOT]]</f>
        <v>0</v>
      </c>
      <c r="G1340">
        <f>Tabela3[[#This Row],[Capacitação em Direitos Humanos, Gênero, Raça e Etnia; e em Depoimento Especial" - 0148945-13.2024.8.16.6000]]</f>
        <v>0</v>
      </c>
      <c r="H1340">
        <f>Tabela3[[#This Row],[Justiça Restaurativa - 0148919-15.2024.8.16.6000]]</f>
        <v>0</v>
      </c>
      <c r="I1340">
        <f>Tabela3[[#This Row],[Capacitação de Facilitadores 0148959-94.2024.8.16.6000]]</f>
        <v>0</v>
      </c>
      <c r="J1340">
        <f>Tabela3[[#This Row],[Acessibilidade e Inclusão - 0148938-21.2024.8.16.6000]]</f>
        <v>0</v>
      </c>
      <c r="K1340">
        <f>Tabela3[[#This Row],[Política de Prevenção e Enfrentamento do Assédio Moral, do Assédio Sexual e da Discriminação.0148908-83.2024.8.16.6000]]</f>
        <v>0</v>
      </c>
      <c r="L1340">
        <f>Tabela3[[#This Row],[SOCIOAMBIENTAL]]</f>
        <v>0</v>
      </c>
      <c r="M1340">
        <f>Tabela3[[#This Row],[SUSTENTABILIDADE
https://portal.tjpr.jus.br/portletforms/frm.do?idFormulario=7430
0017859-16.2024.8.16.6000]]</f>
        <v>0</v>
      </c>
      <c r="N1340">
        <f>Tabela3[[#This Row],[CURSO PARA MAGISTRADOS]]</f>
        <v>0</v>
      </c>
      <c r="O1340">
        <f>Tabela3[[#This Row],[LIVRO DE REGISTRO]]</f>
        <v>0</v>
      </c>
      <c r="P1340">
        <f>Tabela3[[#This Row],[DATA DO ULTIMO REGISTRO]]</f>
        <v>0</v>
      </c>
      <c r="Q1340">
        <f>Tabela3[[#This Row],[REG DE INSTRUTORES2]]</f>
        <v>0</v>
      </c>
      <c r="R1340">
        <f>Tabela3[[#This Row],[REGISTRO DE INSTRUTORES NO SEI]]</f>
        <v>0</v>
      </c>
      <c r="S1340">
        <f>Tabela3[[#This Row],[2021]]</f>
        <v>0</v>
      </c>
      <c r="T1340">
        <f>Tabela3[[#This Row],[2022]]</f>
        <v>0</v>
      </c>
      <c r="U1340">
        <f>Tabela3[[#This Row],[2023]]</f>
        <v>0</v>
      </c>
      <c r="V1340">
        <f>Tabela3[[#This Row],[REGISTRO NO SEI/2024]]</f>
        <v>0</v>
      </c>
      <c r="W1340">
        <f>Tabela3[[#This Row],[2024]]</f>
        <v>0</v>
      </c>
      <c r="X1340">
        <f>Tabela3[[#This Row],[REGISTRO NO SEI/2025]]</f>
        <v>0</v>
      </c>
      <c r="Y1340">
        <f>Tabela3[[#This Row],[TOTAL CERTIFICADOS EMITIDOS/2025]]</f>
        <v>0</v>
      </c>
      <c r="Z1340">
        <f>Tabela3[[#This Row],[1º trim/2025]]</f>
        <v>0</v>
      </c>
      <c r="AA1340">
        <f>Tabela3[[#This Row],[2º trim/2025]]</f>
        <v>0</v>
      </c>
      <c r="AB1340">
        <f>Tabela3[[#This Row],[3º trim/2025]]</f>
        <v>0</v>
      </c>
      <c r="AC1340">
        <f>Tabela3[[#This Row],[4º trim/2025]]</f>
        <v>0</v>
      </c>
    </row>
    <row r="1341" spans="1:29" x14ac:dyDescent="0.25">
      <c r="A1341" s="293" t="str">
        <f>Tabela3[[#This Row],[MODALIDADE]]</f>
        <v>PAE2025</v>
      </c>
      <c r="B1341" s="293">
        <f>Tabela3[[#This Row],[ID DA PLANILHA]]</f>
        <v>1372</v>
      </c>
      <c r="C1341" s="293">
        <f>Tabela3[[#This Row],[ANO]]</f>
        <v>0</v>
      </c>
      <c r="D1341" s="293">
        <f>Tabela3[[#This Row],[SEI]]</f>
        <v>0</v>
      </c>
      <c r="E1341" s="294" t="str">
        <f>Tabela3[[#This Row],[NOME DO Curso]]</f>
        <v>PROTOCOLO PARA JULGAMENTO COM A PERSPECTIVA DE GÊNERO</v>
      </c>
      <c r="F1341" s="294">
        <f>Tabela3[[#This Row],[NENHUMA CLASSIFICAÇÃO COPILOT]]</f>
        <v>0</v>
      </c>
      <c r="G1341">
        <f>Tabela3[[#This Row],[Capacitação em Direitos Humanos, Gênero, Raça e Etnia; e em Depoimento Especial" - 0148945-13.2024.8.16.6000]]</f>
        <v>0</v>
      </c>
      <c r="H1341">
        <f>Tabela3[[#This Row],[Justiça Restaurativa - 0148919-15.2024.8.16.6000]]</f>
        <v>0</v>
      </c>
      <c r="I1341">
        <f>Tabela3[[#This Row],[Capacitação de Facilitadores 0148959-94.2024.8.16.6000]]</f>
        <v>0</v>
      </c>
      <c r="J1341">
        <f>Tabela3[[#This Row],[Acessibilidade e Inclusão - 0148938-21.2024.8.16.6000]]</f>
        <v>0</v>
      </c>
      <c r="K1341">
        <f>Tabela3[[#This Row],[Política de Prevenção e Enfrentamento do Assédio Moral, do Assédio Sexual e da Discriminação.0148908-83.2024.8.16.6000]]</f>
        <v>0</v>
      </c>
      <c r="L1341">
        <f>Tabela3[[#This Row],[SOCIOAMBIENTAL]]</f>
        <v>0</v>
      </c>
      <c r="M1341">
        <f>Tabela3[[#This Row],[SUSTENTABILIDADE
https://portal.tjpr.jus.br/portletforms/frm.do?idFormulario=7430
0017859-16.2024.8.16.6000]]</f>
        <v>0</v>
      </c>
      <c r="N1341">
        <f>Tabela3[[#This Row],[CURSO PARA MAGISTRADOS]]</f>
        <v>0</v>
      </c>
      <c r="O1341">
        <f>Tabela3[[#This Row],[LIVRO DE REGISTRO]]</f>
        <v>0</v>
      </c>
      <c r="P1341">
        <f>Tabela3[[#This Row],[DATA DO ULTIMO REGISTRO]]</f>
        <v>0</v>
      </c>
      <c r="Q1341">
        <f>Tabela3[[#This Row],[REG DE INSTRUTORES2]]</f>
        <v>0</v>
      </c>
      <c r="R1341">
        <f>Tabela3[[#This Row],[REGISTRO DE INSTRUTORES NO SEI]]</f>
        <v>0</v>
      </c>
      <c r="S1341">
        <f>Tabela3[[#This Row],[2021]]</f>
        <v>0</v>
      </c>
      <c r="T1341">
        <f>Tabela3[[#This Row],[2022]]</f>
        <v>0</v>
      </c>
      <c r="U1341">
        <f>Tabela3[[#This Row],[2023]]</f>
        <v>0</v>
      </c>
      <c r="V1341">
        <f>Tabela3[[#This Row],[REGISTRO NO SEI/2024]]</f>
        <v>0</v>
      </c>
      <c r="W1341">
        <f>Tabela3[[#This Row],[2024]]</f>
        <v>0</v>
      </c>
      <c r="X1341">
        <f>Tabela3[[#This Row],[REGISTRO NO SEI/2025]]</f>
        <v>0</v>
      </c>
      <c r="Y1341">
        <f>Tabela3[[#This Row],[TOTAL CERTIFICADOS EMITIDOS/2025]]</f>
        <v>0</v>
      </c>
      <c r="Z1341">
        <f>Tabela3[[#This Row],[1º trim/2025]]</f>
        <v>0</v>
      </c>
      <c r="AA1341">
        <f>Tabela3[[#This Row],[2º trim/2025]]</f>
        <v>0</v>
      </c>
      <c r="AB1341">
        <f>Tabela3[[#This Row],[3º trim/2025]]</f>
        <v>0</v>
      </c>
      <c r="AC1341">
        <f>Tabela3[[#This Row],[4º trim/2025]]</f>
        <v>0</v>
      </c>
    </row>
    <row r="1342" spans="1:29" x14ac:dyDescent="0.25">
      <c r="A1342" s="293" t="str">
        <f>Tabela3[[#This Row],[MODALIDADE]]</f>
        <v>PAE2025</v>
      </c>
      <c r="B1342" s="293">
        <f>Tabela3[[#This Row],[ID DA PLANILHA]]</f>
        <v>1373</v>
      </c>
      <c r="C1342" s="293">
        <f>Tabela3[[#This Row],[ANO]]</f>
        <v>0</v>
      </c>
      <c r="D1342" s="293">
        <f>Tabela3[[#This Row],[SEI]]</f>
        <v>0</v>
      </c>
      <c r="E1342" s="294" t="str">
        <f>Tabela3[[#This Row],[NOME DO Curso]]</f>
        <v>CRÉDITO AO CONSUMIDOR E SUPERENDIVIDAMENTO</v>
      </c>
      <c r="F1342" s="294">
        <f>Tabela3[[#This Row],[NENHUMA CLASSIFICAÇÃO COPILOT]]</f>
        <v>0</v>
      </c>
      <c r="G1342">
        <f>Tabela3[[#This Row],[Capacitação em Direitos Humanos, Gênero, Raça e Etnia; e em Depoimento Especial" - 0148945-13.2024.8.16.6000]]</f>
        <v>0</v>
      </c>
      <c r="H1342">
        <f>Tabela3[[#This Row],[Justiça Restaurativa - 0148919-15.2024.8.16.6000]]</f>
        <v>0</v>
      </c>
      <c r="I1342">
        <f>Tabela3[[#This Row],[Capacitação de Facilitadores 0148959-94.2024.8.16.6000]]</f>
        <v>0</v>
      </c>
      <c r="J1342">
        <f>Tabela3[[#This Row],[Acessibilidade e Inclusão - 0148938-21.2024.8.16.6000]]</f>
        <v>0</v>
      </c>
      <c r="K1342">
        <f>Tabela3[[#This Row],[Política de Prevenção e Enfrentamento do Assédio Moral, do Assédio Sexual e da Discriminação.0148908-83.2024.8.16.6000]]</f>
        <v>0</v>
      </c>
      <c r="L1342">
        <f>Tabela3[[#This Row],[SOCIOAMBIENTAL]]</f>
        <v>0</v>
      </c>
      <c r="M1342">
        <f>Tabela3[[#This Row],[SUSTENTABILIDADE
https://portal.tjpr.jus.br/portletforms/frm.do?idFormulario=7430
0017859-16.2024.8.16.6000]]</f>
        <v>0</v>
      </c>
      <c r="N1342">
        <f>Tabela3[[#This Row],[CURSO PARA MAGISTRADOS]]</f>
        <v>0</v>
      </c>
      <c r="O1342">
        <f>Tabela3[[#This Row],[LIVRO DE REGISTRO]]</f>
        <v>0</v>
      </c>
      <c r="P1342">
        <f>Tabela3[[#This Row],[DATA DO ULTIMO REGISTRO]]</f>
        <v>0</v>
      </c>
      <c r="Q1342">
        <f>Tabela3[[#This Row],[REG DE INSTRUTORES2]]</f>
        <v>0</v>
      </c>
      <c r="R1342">
        <f>Tabela3[[#This Row],[REGISTRO DE INSTRUTORES NO SEI]]</f>
        <v>0</v>
      </c>
      <c r="S1342">
        <f>Tabela3[[#This Row],[2021]]</f>
        <v>0</v>
      </c>
      <c r="T1342">
        <f>Tabela3[[#This Row],[2022]]</f>
        <v>0</v>
      </c>
      <c r="U1342">
        <f>Tabela3[[#This Row],[2023]]</f>
        <v>0</v>
      </c>
      <c r="V1342">
        <f>Tabela3[[#This Row],[REGISTRO NO SEI/2024]]</f>
        <v>0</v>
      </c>
      <c r="W1342">
        <f>Tabela3[[#This Row],[2024]]</f>
        <v>0</v>
      </c>
      <c r="X1342">
        <f>Tabela3[[#This Row],[REGISTRO NO SEI/2025]]</f>
        <v>0</v>
      </c>
      <c r="Y1342">
        <f>Tabela3[[#This Row],[TOTAL CERTIFICADOS EMITIDOS/2025]]</f>
        <v>0</v>
      </c>
      <c r="Z1342">
        <f>Tabela3[[#This Row],[1º trim/2025]]</f>
        <v>0</v>
      </c>
      <c r="AA1342">
        <f>Tabela3[[#This Row],[2º trim/2025]]</f>
        <v>0</v>
      </c>
      <c r="AB1342">
        <f>Tabela3[[#This Row],[3º trim/2025]]</f>
        <v>0</v>
      </c>
      <c r="AC1342">
        <f>Tabela3[[#This Row],[4º trim/2025]]</f>
        <v>0</v>
      </c>
    </row>
    <row r="1343" spans="1:29" x14ac:dyDescent="0.25">
      <c r="A1343" s="293" t="str">
        <f>Tabela3[[#This Row],[MODALIDADE]]</f>
        <v>PAE2025</v>
      </c>
      <c r="B1343" s="293">
        <f>Tabela3[[#This Row],[ID DA PLANILHA]]</f>
        <v>1374</v>
      </c>
      <c r="C1343" s="293">
        <f>Tabela3[[#This Row],[ANO]]</f>
        <v>0</v>
      </c>
      <c r="D1343" s="293">
        <f>Tabela3[[#This Row],[SEI]]</f>
        <v>0</v>
      </c>
      <c r="E1343" s="294" t="str">
        <f>Tabela3[[#This Row],[NOME DO Curso]]</f>
        <v>Capacitação de Servidores e Servidoras na Competência Criminal e Anexos</v>
      </c>
      <c r="F1343" s="294">
        <f>Tabela3[[#This Row],[NENHUMA CLASSIFICAÇÃO COPILOT]]</f>
        <v>0</v>
      </c>
      <c r="G1343">
        <f>Tabela3[[#This Row],[Capacitação em Direitos Humanos, Gênero, Raça e Etnia; e em Depoimento Especial" - 0148945-13.2024.8.16.6000]]</f>
        <v>0</v>
      </c>
      <c r="H1343">
        <f>Tabela3[[#This Row],[Justiça Restaurativa - 0148919-15.2024.8.16.6000]]</f>
        <v>0</v>
      </c>
      <c r="I1343">
        <f>Tabela3[[#This Row],[Capacitação de Facilitadores 0148959-94.2024.8.16.6000]]</f>
        <v>0</v>
      </c>
      <c r="J1343">
        <f>Tabela3[[#This Row],[Acessibilidade e Inclusão - 0148938-21.2024.8.16.6000]]</f>
        <v>0</v>
      </c>
      <c r="K1343">
        <f>Tabela3[[#This Row],[Política de Prevenção e Enfrentamento do Assédio Moral, do Assédio Sexual e da Discriminação.0148908-83.2024.8.16.6000]]</f>
        <v>0</v>
      </c>
      <c r="L1343">
        <f>Tabela3[[#This Row],[SOCIOAMBIENTAL]]</f>
        <v>0</v>
      </c>
      <c r="M1343">
        <f>Tabela3[[#This Row],[SUSTENTABILIDADE
https://portal.tjpr.jus.br/portletforms/frm.do?idFormulario=7430
0017859-16.2024.8.16.6000]]</f>
        <v>0</v>
      </c>
      <c r="N1343">
        <f>Tabela3[[#This Row],[CURSO PARA MAGISTRADOS]]</f>
        <v>0</v>
      </c>
      <c r="O1343">
        <f>Tabela3[[#This Row],[LIVRO DE REGISTRO]]</f>
        <v>0</v>
      </c>
      <c r="P1343">
        <f>Tabela3[[#This Row],[DATA DO ULTIMO REGISTRO]]</f>
        <v>0</v>
      </c>
      <c r="Q1343">
        <f>Tabela3[[#This Row],[REG DE INSTRUTORES2]]</f>
        <v>0</v>
      </c>
      <c r="R1343">
        <f>Tabela3[[#This Row],[REGISTRO DE INSTRUTORES NO SEI]]</f>
        <v>0</v>
      </c>
      <c r="S1343">
        <f>Tabela3[[#This Row],[2021]]</f>
        <v>0</v>
      </c>
      <c r="T1343">
        <f>Tabela3[[#This Row],[2022]]</f>
        <v>0</v>
      </c>
      <c r="U1343">
        <f>Tabela3[[#This Row],[2023]]</f>
        <v>0</v>
      </c>
      <c r="V1343">
        <f>Tabela3[[#This Row],[REGISTRO NO SEI/2024]]</f>
        <v>0</v>
      </c>
      <c r="W1343">
        <f>Tabela3[[#This Row],[2024]]</f>
        <v>0</v>
      </c>
      <c r="X1343">
        <f>Tabela3[[#This Row],[REGISTRO NO SEI/2025]]</f>
        <v>0</v>
      </c>
      <c r="Y1343">
        <f>Tabela3[[#This Row],[TOTAL CERTIFICADOS EMITIDOS/2025]]</f>
        <v>0</v>
      </c>
      <c r="Z1343">
        <f>Tabela3[[#This Row],[1º trim/2025]]</f>
        <v>0</v>
      </c>
      <c r="AA1343">
        <f>Tabela3[[#This Row],[2º trim/2025]]</f>
        <v>0</v>
      </c>
      <c r="AB1343">
        <f>Tabela3[[#This Row],[3º trim/2025]]</f>
        <v>0</v>
      </c>
      <c r="AC1343">
        <f>Tabela3[[#This Row],[4º trim/2025]]</f>
        <v>0</v>
      </c>
    </row>
    <row r="1344" spans="1:29" x14ac:dyDescent="0.25">
      <c r="A1344" s="293" t="str">
        <f>Tabela3[[#This Row],[MODALIDADE]]</f>
        <v>PAE2025</v>
      </c>
      <c r="B1344" s="293">
        <f>Tabela3[[#This Row],[ID DA PLANILHA]]</f>
        <v>1375</v>
      </c>
      <c r="C1344" s="293">
        <f>Tabela3[[#This Row],[ANO]]</f>
        <v>0</v>
      </c>
      <c r="D1344" s="293">
        <f>Tabela3[[#This Row],[SEI]]</f>
        <v>0</v>
      </c>
      <c r="E1344" s="294" t="str">
        <f>Tabela3[[#This Row],[NOME DO Curso]]</f>
        <v>Curso de atualização em Mediação Familiar</v>
      </c>
      <c r="F1344" s="294">
        <f>Tabela3[[#This Row],[NENHUMA CLASSIFICAÇÃO COPILOT]]</f>
        <v>0</v>
      </c>
      <c r="G1344">
        <f>Tabela3[[#This Row],[Capacitação em Direitos Humanos, Gênero, Raça e Etnia; e em Depoimento Especial" - 0148945-13.2024.8.16.6000]]</f>
        <v>0</v>
      </c>
      <c r="H1344">
        <f>Tabela3[[#This Row],[Justiça Restaurativa - 0148919-15.2024.8.16.6000]]</f>
        <v>0</v>
      </c>
      <c r="I1344">
        <f>Tabela3[[#This Row],[Capacitação de Facilitadores 0148959-94.2024.8.16.6000]]</f>
        <v>0</v>
      </c>
      <c r="J1344">
        <f>Tabela3[[#This Row],[Acessibilidade e Inclusão - 0148938-21.2024.8.16.6000]]</f>
        <v>0</v>
      </c>
      <c r="K1344">
        <f>Tabela3[[#This Row],[Política de Prevenção e Enfrentamento do Assédio Moral, do Assédio Sexual e da Discriminação.0148908-83.2024.8.16.6000]]</f>
        <v>0</v>
      </c>
      <c r="L1344">
        <f>Tabela3[[#This Row],[SOCIOAMBIENTAL]]</f>
        <v>0</v>
      </c>
      <c r="M1344">
        <f>Tabela3[[#This Row],[SUSTENTABILIDADE
https://portal.tjpr.jus.br/portletforms/frm.do?idFormulario=7430
0017859-16.2024.8.16.6000]]</f>
        <v>0</v>
      </c>
      <c r="N1344">
        <f>Tabela3[[#This Row],[CURSO PARA MAGISTRADOS]]</f>
        <v>0</v>
      </c>
      <c r="O1344">
        <f>Tabela3[[#This Row],[LIVRO DE REGISTRO]]</f>
        <v>0</v>
      </c>
      <c r="P1344">
        <f>Tabela3[[#This Row],[DATA DO ULTIMO REGISTRO]]</f>
        <v>0</v>
      </c>
      <c r="Q1344">
        <f>Tabela3[[#This Row],[REG DE INSTRUTORES2]]</f>
        <v>0</v>
      </c>
      <c r="R1344">
        <f>Tabela3[[#This Row],[REGISTRO DE INSTRUTORES NO SEI]]</f>
        <v>0</v>
      </c>
      <c r="S1344">
        <f>Tabela3[[#This Row],[2021]]</f>
        <v>0</v>
      </c>
      <c r="T1344">
        <f>Tabela3[[#This Row],[2022]]</f>
        <v>0</v>
      </c>
      <c r="U1344">
        <f>Tabela3[[#This Row],[2023]]</f>
        <v>0</v>
      </c>
      <c r="V1344">
        <f>Tabela3[[#This Row],[REGISTRO NO SEI/2024]]</f>
        <v>0</v>
      </c>
      <c r="W1344">
        <f>Tabela3[[#This Row],[2024]]</f>
        <v>0</v>
      </c>
      <c r="X1344">
        <f>Tabela3[[#This Row],[REGISTRO NO SEI/2025]]</f>
        <v>0</v>
      </c>
      <c r="Y1344">
        <f>Tabela3[[#This Row],[TOTAL CERTIFICADOS EMITIDOS/2025]]</f>
        <v>0</v>
      </c>
      <c r="Z1344">
        <f>Tabela3[[#This Row],[1º trim/2025]]</f>
        <v>0</v>
      </c>
      <c r="AA1344">
        <f>Tabela3[[#This Row],[2º trim/2025]]</f>
        <v>0</v>
      </c>
      <c r="AB1344">
        <f>Tabela3[[#This Row],[3º trim/2025]]</f>
        <v>0</v>
      </c>
      <c r="AC1344">
        <f>Tabela3[[#This Row],[4º trim/2025]]</f>
        <v>0</v>
      </c>
    </row>
    <row r="1345" spans="1:29" ht="45" x14ac:dyDescent="0.25">
      <c r="A1345" s="293">
        <f>Tabela3[[#This Row],[MODALIDADE]]</f>
        <v>0</v>
      </c>
      <c r="B1345" s="293">
        <f>Tabela3[[#This Row],[ID DA PLANILHA]]</f>
        <v>1376</v>
      </c>
      <c r="C1345" s="293">
        <f>Tabela3[[#This Row],[ANO]]</f>
        <v>0</v>
      </c>
      <c r="D1345" s="293" t="str">
        <f>Tabela3[[#This Row],[SEI]]</f>
        <v>0021747-56.2025.8.16.6000</v>
      </c>
      <c r="E1345" s="294" t="str">
        <f>Tabela3[[#This Row],[NOME DO Curso]]</f>
        <v>sugere-se que seja promovido vídeo informativo sobre o processo de Gestão por Competências bem como sobre o caminho a ser seguido para a demanda por capacitação.</v>
      </c>
      <c r="F1345" s="294">
        <f>Tabela3[[#This Row],[NENHUMA CLASSIFICAÇÃO COPILOT]]</f>
        <v>0</v>
      </c>
      <c r="G1345">
        <f>Tabela3[[#This Row],[Capacitação em Direitos Humanos, Gênero, Raça e Etnia; e em Depoimento Especial" - 0148945-13.2024.8.16.6000]]</f>
        <v>0</v>
      </c>
      <c r="H1345">
        <f>Tabela3[[#This Row],[Justiça Restaurativa - 0148919-15.2024.8.16.6000]]</f>
        <v>0</v>
      </c>
      <c r="I1345">
        <f>Tabela3[[#This Row],[Capacitação de Facilitadores 0148959-94.2024.8.16.6000]]</f>
        <v>0</v>
      </c>
      <c r="J1345">
        <f>Tabela3[[#This Row],[Acessibilidade e Inclusão - 0148938-21.2024.8.16.6000]]</f>
        <v>0</v>
      </c>
      <c r="K1345">
        <f>Tabela3[[#This Row],[Política de Prevenção e Enfrentamento do Assédio Moral, do Assédio Sexual e da Discriminação.0148908-83.2024.8.16.6000]]</f>
        <v>0</v>
      </c>
      <c r="L1345">
        <f>Tabela3[[#This Row],[SOCIOAMBIENTAL]]</f>
        <v>0</v>
      </c>
      <c r="M1345">
        <f>Tabela3[[#This Row],[SUSTENTABILIDADE
https://portal.tjpr.jus.br/portletforms/frm.do?idFormulario=7430
0017859-16.2024.8.16.6000]]</f>
        <v>0</v>
      </c>
      <c r="N1345">
        <f>Tabela3[[#This Row],[CURSO PARA MAGISTRADOS]]</f>
        <v>0</v>
      </c>
      <c r="O1345">
        <f>Tabela3[[#This Row],[LIVRO DE REGISTRO]]</f>
        <v>0</v>
      </c>
      <c r="P1345">
        <f>Tabela3[[#This Row],[DATA DO ULTIMO REGISTRO]]</f>
        <v>0</v>
      </c>
      <c r="Q1345">
        <f>Tabela3[[#This Row],[REG DE INSTRUTORES2]]</f>
        <v>0</v>
      </c>
      <c r="R1345">
        <f>Tabela3[[#This Row],[REGISTRO DE INSTRUTORES NO SEI]]</f>
        <v>0</v>
      </c>
      <c r="S1345">
        <f>Tabela3[[#This Row],[2021]]</f>
        <v>0</v>
      </c>
      <c r="T1345">
        <f>Tabela3[[#This Row],[2022]]</f>
        <v>0</v>
      </c>
      <c r="U1345">
        <f>Tabela3[[#This Row],[2023]]</f>
        <v>0</v>
      </c>
      <c r="V1345">
        <f>Tabela3[[#This Row],[REGISTRO NO SEI/2024]]</f>
        <v>0</v>
      </c>
      <c r="W1345">
        <f>Tabela3[[#This Row],[2024]]</f>
        <v>0</v>
      </c>
      <c r="X1345">
        <f>Tabela3[[#This Row],[REGISTRO NO SEI/2025]]</f>
        <v>0</v>
      </c>
      <c r="Y1345">
        <f>Tabela3[[#This Row],[TOTAL CERTIFICADOS EMITIDOS/2025]]</f>
        <v>0</v>
      </c>
      <c r="Z1345">
        <f>Tabela3[[#This Row],[1º trim/2025]]</f>
        <v>0</v>
      </c>
      <c r="AA1345">
        <f>Tabela3[[#This Row],[2º trim/2025]]</f>
        <v>0</v>
      </c>
      <c r="AB1345">
        <f>Tabela3[[#This Row],[3º trim/2025]]</f>
        <v>0</v>
      </c>
      <c r="AC1345">
        <f>Tabela3[[#This Row],[4º trim/2025]]</f>
        <v>0</v>
      </c>
    </row>
    <row r="1346" spans="1:29" x14ac:dyDescent="0.25">
      <c r="A1346" s="293">
        <f>Tabela3[[#This Row],[MODALIDADE]]</f>
        <v>0</v>
      </c>
      <c r="B1346" s="293">
        <f>Tabela3[[#This Row],[ID DA PLANILHA]]</f>
        <v>1377</v>
      </c>
      <c r="C1346" s="293">
        <f>Tabela3[[#This Row],[ANO]]</f>
        <v>0</v>
      </c>
      <c r="D1346" s="293" t="str">
        <f>Tabela3[[#This Row],[SEI]]</f>
        <v>0083607-92.2024.8.16.6000</v>
      </c>
      <c r="E1346" s="294" t="str">
        <f>Tabela3[[#This Row],[NOME DO Curso]]</f>
        <v>capacitação em atendimento telefônico e presencial</v>
      </c>
      <c r="F1346" s="294">
        <f>Tabela3[[#This Row],[NENHUMA CLASSIFICAÇÃO COPILOT]]</f>
        <v>0</v>
      </c>
      <c r="G1346">
        <f>Tabela3[[#This Row],[Capacitação em Direitos Humanos, Gênero, Raça e Etnia; e em Depoimento Especial" - 0148945-13.2024.8.16.6000]]</f>
        <v>0</v>
      </c>
      <c r="H1346">
        <f>Tabela3[[#This Row],[Justiça Restaurativa - 0148919-15.2024.8.16.6000]]</f>
        <v>0</v>
      </c>
      <c r="I1346">
        <f>Tabela3[[#This Row],[Capacitação de Facilitadores 0148959-94.2024.8.16.6000]]</f>
        <v>0</v>
      </c>
      <c r="J1346">
        <f>Tabela3[[#This Row],[Acessibilidade e Inclusão - 0148938-21.2024.8.16.6000]]</f>
        <v>0</v>
      </c>
      <c r="K1346">
        <f>Tabela3[[#This Row],[Política de Prevenção e Enfrentamento do Assédio Moral, do Assédio Sexual e da Discriminação.0148908-83.2024.8.16.6000]]</f>
        <v>0</v>
      </c>
      <c r="L1346">
        <f>Tabela3[[#This Row],[SOCIOAMBIENTAL]]</f>
        <v>0</v>
      </c>
      <c r="M1346">
        <f>Tabela3[[#This Row],[SUSTENTABILIDADE
https://portal.tjpr.jus.br/portletforms/frm.do?idFormulario=7430
0017859-16.2024.8.16.6000]]</f>
        <v>0</v>
      </c>
      <c r="N1346">
        <f>Tabela3[[#This Row],[CURSO PARA MAGISTRADOS]]</f>
        <v>0</v>
      </c>
      <c r="O1346">
        <f>Tabela3[[#This Row],[LIVRO DE REGISTRO]]</f>
        <v>0</v>
      </c>
      <c r="P1346">
        <f>Tabela3[[#This Row],[DATA DO ULTIMO REGISTRO]]</f>
        <v>0</v>
      </c>
      <c r="Q1346">
        <f>Tabela3[[#This Row],[REG DE INSTRUTORES2]]</f>
        <v>0</v>
      </c>
      <c r="R1346">
        <f>Tabela3[[#This Row],[REGISTRO DE INSTRUTORES NO SEI]]</f>
        <v>0</v>
      </c>
      <c r="S1346">
        <f>Tabela3[[#This Row],[2021]]</f>
        <v>0</v>
      </c>
      <c r="T1346">
        <f>Tabela3[[#This Row],[2022]]</f>
        <v>0</v>
      </c>
      <c r="U1346">
        <f>Tabela3[[#This Row],[2023]]</f>
        <v>0</v>
      </c>
      <c r="V1346">
        <f>Tabela3[[#This Row],[REGISTRO NO SEI/2024]]</f>
        <v>0</v>
      </c>
      <c r="W1346">
        <f>Tabela3[[#This Row],[2024]]</f>
        <v>0</v>
      </c>
      <c r="X1346">
        <f>Tabela3[[#This Row],[REGISTRO NO SEI/2025]]</f>
        <v>0</v>
      </c>
      <c r="Y1346">
        <f>Tabela3[[#This Row],[TOTAL CERTIFICADOS EMITIDOS/2025]]</f>
        <v>0</v>
      </c>
      <c r="Z1346">
        <f>Tabela3[[#This Row],[1º trim/2025]]</f>
        <v>0</v>
      </c>
      <c r="AA1346">
        <f>Tabela3[[#This Row],[2º trim/2025]]</f>
        <v>0</v>
      </c>
      <c r="AB1346">
        <f>Tabela3[[#This Row],[3º trim/2025]]</f>
        <v>0</v>
      </c>
      <c r="AC1346">
        <f>Tabela3[[#This Row],[4º trim/2025]]</f>
        <v>0</v>
      </c>
    </row>
    <row r="1347" spans="1:29" ht="90" x14ac:dyDescent="0.25">
      <c r="A1347" s="293">
        <f>Tabela3[[#This Row],[MODALIDADE]]</f>
        <v>0</v>
      </c>
      <c r="B1347" s="293">
        <f>Tabela3[[#This Row],[ID DA PLANILHA]]</f>
        <v>1378</v>
      </c>
      <c r="C1347" s="293">
        <f>Tabela3[[#This Row],[ANO]]</f>
        <v>0</v>
      </c>
      <c r="D1347" s="293" t="str">
        <f>Tabela3[[#This Row],[SEI]]</f>
        <v>0021912-06.2025.8.16.6000</v>
      </c>
      <c r="E1347" s="294" t="str">
        <f>Tabela3[[#This Row],[NOME DO Curso]]</f>
        <v>instaura-se o presente expediente para tratar especificamente do diagnóstico, planejamento e desenvolvimento da demanda de capacitação estabelecida no SEI n.º 0057795-19.2022.8.16.6000, que trata da Resolução CNJ n° 454/2022, editada para tratar de diretrizes e procedimentos para efetivar a garantia do direito ao acesso ao Judiciário de pessoas e povos indígenas.</v>
      </c>
      <c r="F1347" s="294">
        <f>Tabela3[[#This Row],[NENHUMA CLASSIFICAÇÃO COPILOT]]</f>
        <v>0</v>
      </c>
      <c r="G1347">
        <f>Tabela3[[#This Row],[Capacitação em Direitos Humanos, Gênero, Raça e Etnia; e em Depoimento Especial" - 0148945-13.2024.8.16.6000]]</f>
        <v>0</v>
      </c>
      <c r="H1347">
        <f>Tabela3[[#This Row],[Justiça Restaurativa - 0148919-15.2024.8.16.6000]]</f>
        <v>0</v>
      </c>
      <c r="I1347">
        <f>Tabela3[[#This Row],[Capacitação de Facilitadores 0148959-94.2024.8.16.6000]]</f>
        <v>0</v>
      </c>
      <c r="J1347">
        <f>Tabela3[[#This Row],[Acessibilidade e Inclusão - 0148938-21.2024.8.16.6000]]</f>
        <v>0</v>
      </c>
      <c r="K1347">
        <f>Tabela3[[#This Row],[Política de Prevenção e Enfrentamento do Assédio Moral, do Assédio Sexual e da Discriminação.0148908-83.2024.8.16.6000]]</f>
        <v>0</v>
      </c>
      <c r="L1347">
        <f>Tabela3[[#This Row],[SOCIOAMBIENTAL]]</f>
        <v>0</v>
      </c>
      <c r="M1347">
        <f>Tabela3[[#This Row],[SUSTENTABILIDADE
https://portal.tjpr.jus.br/portletforms/frm.do?idFormulario=7430
0017859-16.2024.8.16.6000]]</f>
        <v>0</v>
      </c>
      <c r="N1347">
        <f>Tabela3[[#This Row],[CURSO PARA MAGISTRADOS]]</f>
        <v>0</v>
      </c>
      <c r="O1347">
        <f>Tabela3[[#This Row],[LIVRO DE REGISTRO]]</f>
        <v>0</v>
      </c>
      <c r="P1347">
        <f>Tabela3[[#This Row],[DATA DO ULTIMO REGISTRO]]</f>
        <v>0</v>
      </c>
      <c r="Q1347">
        <f>Tabela3[[#This Row],[REG DE INSTRUTORES2]]</f>
        <v>0</v>
      </c>
      <c r="R1347">
        <f>Tabela3[[#This Row],[REGISTRO DE INSTRUTORES NO SEI]]</f>
        <v>0</v>
      </c>
      <c r="S1347">
        <f>Tabela3[[#This Row],[2021]]</f>
        <v>0</v>
      </c>
      <c r="T1347">
        <f>Tabela3[[#This Row],[2022]]</f>
        <v>0</v>
      </c>
      <c r="U1347">
        <f>Tabela3[[#This Row],[2023]]</f>
        <v>0</v>
      </c>
      <c r="V1347">
        <f>Tabela3[[#This Row],[REGISTRO NO SEI/2024]]</f>
        <v>0</v>
      </c>
      <c r="W1347">
        <f>Tabela3[[#This Row],[2024]]</f>
        <v>0</v>
      </c>
      <c r="X1347">
        <f>Tabela3[[#This Row],[REGISTRO NO SEI/2025]]</f>
        <v>0</v>
      </c>
      <c r="Y1347">
        <f>Tabela3[[#This Row],[TOTAL CERTIFICADOS EMITIDOS/2025]]</f>
        <v>0</v>
      </c>
      <c r="Z1347">
        <f>Tabela3[[#This Row],[1º trim/2025]]</f>
        <v>0</v>
      </c>
      <c r="AA1347">
        <f>Tabela3[[#This Row],[2º trim/2025]]</f>
        <v>0</v>
      </c>
      <c r="AB1347">
        <f>Tabela3[[#This Row],[3º trim/2025]]</f>
        <v>0</v>
      </c>
      <c r="AC1347">
        <f>Tabela3[[#This Row],[4º trim/2025]]</f>
        <v>0</v>
      </c>
    </row>
    <row r="1348" spans="1:29" ht="45" x14ac:dyDescent="0.25">
      <c r="A1348" s="293" t="str">
        <f>Tabela3[[#This Row],[MODALIDADE]]</f>
        <v>autoinstrucional</v>
      </c>
      <c r="B1348" s="293">
        <f>Tabela3[[#This Row],[ID DA PLANILHA]]</f>
        <v>1379</v>
      </c>
      <c r="C1348" s="293">
        <f>Tabela3[[#This Row],[ANO]]</f>
        <v>2024</v>
      </c>
      <c r="D1348" s="293" t="str">
        <f>Tabela3[[#This Row],[SEI]]</f>
        <v>0141450-15.2024.8.16.6000</v>
      </c>
      <c r="E1348" s="294" t="str">
        <f>Tabela3[[#This Row],[NOME DO Curso]]</f>
        <v>II ENCONTRO DE INSTITUIÇÕES FACILITADORAS DE GRUPOS REFLEXIVOS E RESPONSABILIZANTES PARA AUTORES DE VIOLÊNCIA DOMÉSTICA E FAMILIAR DA CIDADE DE CURITIBA</v>
      </c>
      <c r="F1348" s="294">
        <f>Tabela3[[#This Row],[NENHUMA CLASSIFICAÇÃO COPILOT]]</f>
        <v>0</v>
      </c>
      <c r="G1348">
        <f>Tabela3[[#This Row],[Capacitação em Direitos Humanos, Gênero, Raça e Etnia; e em Depoimento Especial" - 0148945-13.2024.8.16.6000]]</f>
        <v>0</v>
      </c>
      <c r="H1348">
        <f>Tabela3[[#This Row],[Justiça Restaurativa - 0148919-15.2024.8.16.6000]]</f>
        <v>0</v>
      </c>
      <c r="I1348" t="str">
        <f>Tabela3[[#This Row],[Capacitação de Facilitadores 0148959-94.2024.8.16.6000]]</f>
        <v>COPILOT - VIOLÊNCIA DOMESTICA</v>
      </c>
      <c r="J1348">
        <f>Tabela3[[#This Row],[Acessibilidade e Inclusão - 0148938-21.2024.8.16.6000]]</f>
        <v>0</v>
      </c>
      <c r="K1348">
        <f>Tabela3[[#This Row],[Política de Prevenção e Enfrentamento do Assédio Moral, do Assédio Sexual e da Discriminação.0148908-83.2024.8.16.6000]]</f>
        <v>0</v>
      </c>
      <c r="L1348">
        <f>Tabela3[[#This Row],[SOCIOAMBIENTAL]]</f>
        <v>0</v>
      </c>
      <c r="M1348">
        <f>Tabela3[[#This Row],[SUSTENTABILIDADE
https://portal.tjpr.jus.br/portletforms/frm.do?idFormulario=7430
0017859-16.2024.8.16.6000]]</f>
        <v>0</v>
      </c>
      <c r="N1348">
        <f>Tabela3[[#This Row],[CURSO PARA MAGISTRADOS]]</f>
        <v>0</v>
      </c>
      <c r="O1348">
        <f>Tabela3[[#This Row],[LIVRO DE REGISTRO]]</f>
        <v>0</v>
      </c>
      <c r="P1348">
        <f>Tabela3[[#This Row],[DATA DO ULTIMO REGISTRO]]</f>
        <v>0</v>
      </c>
      <c r="Q1348">
        <f>Tabela3[[#This Row],[REG DE INSTRUTORES2]]</f>
        <v>0</v>
      </c>
      <c r="R1348">
        <f>Tabela3[[#This Row],[REGISTRO DE INSTRUTORES NO SEI]]</f>
        <v>0</v>
      </c>
      <c r="S1348">
        <f>Tabela3[[#This Row],[2021]]</f>
        <v>0</v>
      </c>
      <c r="T1348">
        <f>Tabela3[[#This Row],[2022]]</f>
        <v>0</v>
      </c>
      <c r="U1348">
        <f>Tabela3[[#This Row],[2023]]</f>
        <v>0</v>
      </c>
      <c r="V1348">
        <f>Tabela3[[#This Row],[REGISTRO NO SEI/2024]]</f>
        <v>0</v>
      </c>
      <c r="W1348">
        <f>Tabela3[[#This Row],[2024]]</f>
        <v>0</v>
      </c>
      <c r="X1348">
        <f>Tabela3[[#This Row],[REGISTRO NO SEI/2025]]</f>
        <v>0</v>
      </c>
      <c r="Y1348">
        <f>Tabela3[[#This Row],[TOTAL CERTIFICADOS EMITIDOS/2025]]</f>
        <v>0</v>
      </c>
      <c r="Z1348">
        <f>Tabela3[[#This Row],[1º trim/2025]]</f>
        <v>0</v>
      </c>
      <c r="AA1348">
        <f>Tabela3[[#This Row],[2º trim/2025]]</f>
        <v>0</v>
      </c>
      <c r="AB1348">
        <f>Tabela3[[#This Row],[3º trim/2025]]</f>
        <v>0</v>
      </c>
      <c r="AC1348">
        <f>Tabela3[[#This Row],[4º trim/2025]]</f>
        <v>0</v>
      </c>
    </row>
    <row r="1349" spans="1:29" x14ac:dyDescent="0.25">
      <c r="A1349" s="293">
        <f>Tabela3[[#This Row],[MODALIDADE]]</f>
        <v>0</v>
      </c>
      <c r="B1349" s="293">
        <f>Tabela3[[#This Row],[ID DA PLANILHA]]</f>
        <v>1380</v>
      </c>
      <c r="C1349" s="293">
        <f>Tabela3[[#This Row],[ANO]]</f>
        <v>0</v>
      </c>
      <c r="D1349" s="293" t="str">
        <f>Tabela3[[#This Row],[SEI]]</f>
        <v>0003700-34.2025.8.16.6000</v>
      </c>
      <c r="E1349" s="294" t="str">
        <f>Tabela3[[#This Row],[NOME DO Curso]]</f>
        <v>curso de brigada de incêndio - Toledo</v>
      </c>
      <c r="F1349" s="294">
        <f>Tabela3[[#This Row],[NENHUMA CLASSIFICAÇÃO COPILOT]]</f>
        <v>0</v>
      </c>
      <c r="G1349">
        <f>Tabela3[[#This Row],[Capacitação em Direitos Humanos, Gênero, Raça e Etnia; e em Depoimento Especial" - 0148945-13.2024.8.16.6000]]</f>
        <v>0</v>
      </c>
      <c r="H1349">
        <f>Tabela3[[#This Row],[Justiça Restaurativa - 0148919-15.2024.8.16.6000]]</f>
        <v>0</v>
      </c>
      <c r="I1349">
        <f>Tabela3[[#This Row],[Capacitação de Facilitadores 0148959-94.2024.8.16.6000]]</f>
        <v>0</v>
      </c>
      <c r="J1349">
        <f>Tabela3[[#This Row],[Acessibilidade e Inclusão - 0148938-21.2024.8.16.6000]]</f>
        <v>0</v>
      </c>
      <c r="K1349">
        <f>Tabela3[[#This Row],[Política de Prevenção e Enfrentamento do Assédio Moral, do Assédio Sexual e da Discriminação.0148908-83.2024.8.16.6000]]</f>
        <v>0</v>
      </c>
      <c r="L1349">
        <f>Tabela3[[#This Row],[SOCIOAMBIENTAL]]</f>
        <v>0</v>
      </c>
      <c r="M1349">
        <f>Tabela3[[#This Row],[SUSTENTABILIDADE
https://portal.tjpr.jus.br/portletforms/frm.do?idFormulario=7430
0017859-16.2024.8.16.6000]]</f>
        <v>0</v>
      </c>
      <c r="N1349">
        <f>Tabela3[[#This Row],[CURSO PARA MAGISTRADOS]]</f>
        <v>0</v>
      </c>
      <c r="O1349">
        <f>Tabela3[[#This Row],[LIVRO DE REGISTRO]]</f>
        <v>0</v>
      </c>
      <c r="P1349">
        <f>Tabela3[[#This Row],[DATA DO ULTIMO REGISTRO]]</f>
        <v>0</v>
      </c>
      <c r="Q1349">
        <f>Tabela3[[#This Row],[REG DE INSTRUTORES2]]</f>
        <v>0</v>
      </c>
      <c r="R1349">
        <f>Tabela3[[#This Row],[REGISTRO DE INSTRUTORES NO SEI]]</f>
        <v>0</v>
      </c>
      <c r="S1349">
        <f>Tabela3[[#This Row],[2021]]</f>
        <v>0</v>
      </c>
      <c r="T1349">
        <f>Tabela3[[#This Row],[2022]]</f>
        <v>0</v>
      </c>
      <c r="U1349">
        <f>Tabela3[[#This Row],[2023]]</f>
        <v>0</v>
      </c>
      <c r="V1349">
        <f>Tabela3[[#This Row],[REGISTRO NO SEI/2024]]</f>
        <v>0</v>
      </c>
      <c r="W1349">
        <f>Tabela3[[#This Row],[2024]]</f>
        <v>0</v>
      </c>
      <c r="X1349">
        <f>Tabela3[[#This Row],[REGISTRO NO SEI/2025]]</f>
        <v>0</v>
      </c>
      <c r="Y1349">
        <f>Tabela3[[#This Row],[TOTAL CERTIFICADOS EMITIDOS/2025]]</f>
        <v>0</v>
      </c>
      <c r="Z1349">
        <f>Tabela3[[#This Row],[1º trim/2025]]</f>
        <v>0</v>
      </c>
      <c r="AA1349">
        <f>Tabela3[[#This Row],[2º trim/2025]]</f>
        <v>0</v>
      </c>
      <c r="AB1349">
        <f>Tabela3[[#This Row],[3º trim/2025]]</f>
        <v>0</v>
      </c>
      <c r="AC1349">
        <f>Tabela3[[#This Row],[4º trim/2025]]</f>
        <v>0</v>
      </c>
    </row>
    <row r="1350" spans="1:29" ht="30" x14ac:dyDescent="0.25">
      <c r="A1350" s="293">
        <f>Tabela3[[#This Row],[MODALIDADE]]</f>
        <v>0</v>
      </c>
      <c r="B1350" s="293">
        <f>Tabela3[[#This Row],[ID DA PLANILHA]]</f>
        <v>1381</v>
      </c>
      <c r="C1350" s="293">
        <f>Tabela3[[#This Row],[ANO]]</f>
        <v>2025</v>
      </c>
      <c r="D1350" s="293" t="str">
        <f>Tabela3[[#This Row],[SEI]]</f>
        <v>0008841-34.2025.8.16.6000</v>
      </c>
      <c r="E1350" s="294" t="str">
        <f>Tabela3[[#This Row],[NOME DO Curso]]</f>
        <v>2ª Edição Justiça Restaurativa: aspectos teóricos e práticos no contexto da magistratura</v>
      </c>
      <c r="F1350" s="294">
        <f>Tabela3[[#This Row],[NENHUMA CLASSIFICAÇÃO COPILOT]]</f>
        <v>0</v>
      </c>
      <c r="G1350" t="str">
        <f>Tabela3[[#This Row],[Capacitação em Direitos Humanos, Gênero, Raça e Etnia; e em Depoimento Especial" - 0148945-13.2024.8.16.6000]]</f>
        <v>COPILOT - cursos de formação inicial e de formação continuada para capacitação magistrados(as) ativos(as), de primeiro e segundo graus de jurisdição</v>
      </c>
      <c r="H1350" t="str">
        <f>Tabela3[[#This Row],[Justiça Restaurativa - 0148919-15.2024.8.16.6000]]</f>
        <v>COPILOT - Violência doméstica e familiar contra a mulher:</v>
      </c>
      <c r="I1350">
        <f>Tabela3[[#This Row],[Capacitação de Facilitadores 0148959-94.2024.8.16.6000]]</f>
        <v>0</v>
      </c>
      <c r="J1350">
        <f>Tabela3[[#This Row],[Acessibilidade e Inclusão - 0148938-21.2024.8.16.6000]]</f>
        <v>0</v>
      </c>
      <c r="K1350">
        <f>Tabela3[[#This Row],[Política de Prevenção e Enfrentamento do Assédio Moral, do Assédio Sexual e da Discriminação.0148908-83.2024.8.16.6000]]</f>
        <v>0</v>
      </c>
      <c r="L1350">
        <f>Tabela3[[#This Row],[SOCIOAMBIENTAL]]</f>
        <v>0</v>
      </c>
      <c r="M1350">
        <f>Tabela3[[#This Row],[SUSTENTABILIDADE
https://portal.tjpr.jus.br/portletforms/frm.do?idFormulario=7430
0017859-16.2024.8.16.6000]]</f>
        <v>0</v>
      </c>
      <c r="N1350" t="str">
        <f>Tabela3[[#This Row],[CURSO PARA MAGISTRADOS]]</f>
        <v>SIM</v>
      </c>
      <c r="O1350">
        <f>Tabela3[[#This Row],[LIVRO DE REGISTRO]]</f>
        <v>0</v>
      </c>
      <c r="P1350">
        <f>Tabela3[[#This Row],[DATA DO ULTIMO REGISTRO]]</f>
        <v>0</v>
      </c>
      <c r="Q1350">
        <f>Tabela3[[#This Row],[REG DE INSTRUTORES2]]</f>
        <v>0</v>
      </c>
      <c r="R1350">
        <f>Tabela3[[#This Row],[REGISTRO DE INSTRUTORES NO SEI]]</f>
        <v>0</v>
      </c>
      <c r="S1350">
        <f>Tabela3[[#This Row],[2021]]</f>
        <v>0</v>
      </c>
      <c r="T1350">
        <f>Tabela3[[#This Row],[2022]]</f>
        <v>0</v>
      </c>
      <c r="U1350">
        <f>Tabela3[[#This Row],[2023]]</f>
        <v>0</v>
      </c>
      <c r="V1350">
        <f>Tabela3[[#This Row],[REGISTRO NO SEI/2024]]</f>
        <v>0</v>
      </c>
      <c r="W1350">
        <f>Tabela3[[#This Row],[2024]]</f>
        <v>0</v>
      </c>
      <c r="X1350">
        <f>Tabela3[[#This Row],[REGISTRO NO SEI/2025]]</f>
        <v>0</v>
      </c>
      <c r="Y1350">
        <f>Tabela3[[#This Row],[TOTAL CERTIFICADOS EMITIDOS/2025]]</f>
        <v>0</v>
      </c>
      <c r="Z1350">
        <f>Tabela3[[#This Row],[1º trim/2025]]</f>
        <v>0</v>
      </c>
      <c r="AA1350">
        <f>Tabela3[[#This Row],[2º trim/2025]]</f>
        <v>0</v>
      </c>
      <c r="AB1350">
        <f>Tabela3[[#This Row],[3º trim/2025]]</f>
        <v>0</v>
      </c>
      <c r="AC1350">
        <f>Tabela3[[#This Row],[4º trim/2025]]</f>
        <v>0</v>
      </c>
    </row>
    <row r="1351" spans="1:29" ht="30" x14ac:dyDescent="0.25">
      <c r="A1351" s="293">
        <f>Tabela3[[#This Row],[MODALIDADE]]</f>
        <v>0</v>
      </c>
      <c r="B1351" s="293">
        <f>Tabela3[[#This Row],[ID DA PLANILHA]]</f>
        <v>1381</v>
      </c>
      <c r="C1351" s="293">
        <f>Tabela3[[#This Row],[ANO]]</f>
        <v>0</v>
      </c>
      <c r="D1351" s="293" t="str">
        <f>Tabela3[[#This Row],[SEI]]</f>
        <v>0022911-56.2025.8.16.6000</v>
      </c>
      <c r="E1351" s="294" t="str">
        <f>Tabela3[[#This Row],[NOME DO Curso]]</f>
        <v>Curso de Direção Defensiva e Evasiva para Magistrados e Magistradas do Estado do Paraná.</v>
      </c>
      <c r="F1351" s="294">
        <f>Tabela3[[#This Row],[NENHUMA CLASSIFICAÇÃO COPILOT]]</f>
        <v>0</v>
      </c>
      <c r="G1351" t="str">
        <f>Tabela3[[#This Row],[Capacitação em Direitos Humanos, Gênero, Raça e Etnia; e em Depoimento Especial" - 0148945-13.2024.8.16.6000]]</f>
        <v>cursos de formação inicial e de formação continuada para capacitação magistrados(as) ativos(as), de primeiro e segundo graus de jurisdição</v>
      </c>
      <c r="H1351">
        <f>Tabela3[[#This Row],[Justiça Restaurativa - 0148919-15.2024.8.16.6000]]</f>
        <v>0</v>
      </c>
      <c r="I1351">
        <f>Tabela3[[#This Row],[Capacitação de Facilitadores 0148959-94.2024.8.16.6000]]</f>
        <v>0</v>
      </c>
      <c r="J1351">
        <f>Tabela3[[#This Row],[Acessibilidade e Inclusão - 0148938-21.2024.8.16.6000]]</f>
        <v>0</v>
      </c>
      <c r="K1351">
        <f>Tabela3[[#This Row],[Política de Prevenção e Enfrentamento do Assédio Moral, do Assédio Sexual e da Discriminação.0148908-83.2024.8.16.6000]]</f>
        <v>0</v>
      </c>
      <c r="L1351">
        <f>Tabela3[[#This Row],[SOCIOAMBIENTAL]]</f>
        <v>0</v>
      </c>
      <c r="M1351">
        <f>Tabela3[[#This Row],[SUSTENTABILIDADE
https://portal.tjpr.jus.br/portletforms/frm.do?idFormulario=7430
0017859-16.2024.8.16.6000]]</f>
        <v>0</v>
      </c>
      <c r="N1351" t="str">
        <f>Tabela3[[#This Row],[CURSO PARA MAGISTRADOS]]</f>
        <v>SIM</v>
      </c>
      <c r="O1351">
        <f>Tabela3[[#This Row],[LIVRO DE REGISTRO]]</f>
        <v>0</v>
      </c>
      <c r="P1351">
        <f>Tabela3[[#This Row],[DATA DO ULTIMO REGISTRO]]</f>
        <v>0</v>
      </c>
      <c r="Q1351">
        <f>Tabela3[[#This Row],[REG DE INSTRUTORES2]]</f>
        <v>0</v>
      </c>
      <c r="R1351">
        <f>Tabela3[[#This Row],[REGISTRO DE INSTRUTORES NO SEI]]</f>
        <v>0</v>
      </c>
      <c r="S1351">
        <f>Tabela3[[#This Row],[2021]]</f>
        <v>0</v>
      </c>
      <c r="T1351">
        <f>Tabela3[[#This Row],[2022]]</f>
        <v>0</v>
      </c>
      <c r="U1351">
        <f>Tabela3[[#This Row],[2023]]</f>
        <v>0</v>
      </c>
      <c r="V1351">
        <f>Tabela3[[#This Row],[REGISTRO NO SEI/2024]]</f>
        <v>0</v>
      </c>
      <c r="W1351">
        <f>Tabela3[[#This Row],[2024]]</f>
        <v>0</v>
      </c>
      <c r="X1351">
        <f>Tabela3[[#This Row],[REGISTRO NO SEI/2025]]</f>
        <v>0</v>
      </c>
      <c r="Y1351">
        <f>Tabela3[[#This Row],[TOTAL CERTIFICADOS EMITIDOS/2025]]</f>
        <v>0</v>
      </c>
      <c r="Z1351">
        <f>Tabela3[[#This Row],[1º trim/2025]]</f>
        <v>0</v>
      </c>
      <c r="AA1351">
        <f>Tabela3[[#This Row],[2º trim/2025]]</f>
        <v>0</v>
      </c>
      <c r="AB1351">
        <f>Tabela3[[#This Row],[3º trim/2025]]</f>
        <v>0</v>
      </c>
      <c r="AC1351">
        <f>Tabela3[[#This Row],[4º trim/2025]]</f>
        <v>0</v>
      </c>
    </row>
    <row r="1352" spans="1:29" x14ac:dyDescent="0.25">
      <c r="A1352" s="293" t="str">
        <f>Tabela3[[#This Row],[MODALIDADE]]</f>
        <v>Evento</v>
      </c>
      <c r="B1352" s="293">
        <f>Tabela3[[#This Row],[ID DA PLANILHA]]</f>
        <v>1382</v>
      </c>
      <c r="C1352" s="293">
        <f>Tabela3[[#This Row],[ANO]]</f>
        <v>2025</v>
      </c>
      <c r="D1352" s="293" t="str">
        <f>Tabela3[[#This Row],[SEI]]</f>
        <v>0070448-82.2024.8.16.6000</v>
      </c>
      <c r="E1352" s="294" t="str">
        <f>Tabela3[[#This Row],[NOME DO Curso]]</f>
        <v>Projeto de Desenvolvimento de Competências do 1º Grau de Justiça - Boas práticas na gestão de secretarias de varas criminais</v>
      </c>
      <c r="F1352" s="294">
        <f>Tabela3[[#This Row],[NENHUMA CLASSIFICAÇÃO COPILOT]]</f>
        <v>0</v>
      </c>
      <c r="G1352">
        <f>Tabela3[[#This Row],[Capacitação em Direitos Humanos, Gênero, Raça e Etnia; e em Depoimento Especial" - 0148945-13.2024.8.16.6000]]</f>
        <v>0</v>
      </c>
      <c r="H1352">
        <f>Tabela3[[#This Row],[Justiça Restaurativa - 0148919-15.2024.8.16.6000]]</f>
        <v>0</v>
      </c>
      <c r="I1352">
        <f>Tabela3[[#This Row],[Capacitação de Facilitadores 0148959-94.2024.8.16.6000]]</f>
        <v>0</v>
      </c>
      <c r="J1352">
        <f>Tabela3[[#This Row],[Acessibilidade e Inclusão - 0148938-21.2024.8.16.6000]]</f>
        <v>0</v>
      </c>
      <c r="K1352">
        <f>Tabela3[[#This Row],[Política de Prevenção e Enfrentamento do Assédio Moral, do Assédio Sexual e da Discriminação.0148908-83.2024.8.16.6000]]</f>
        <v>0</v>
      </c>
      <c r="L1352">
        <f>Tabela3[[#This Row],[SOCIOAMBIENTAL]]</f>
        <v>0</v>
      </c>
      <c r="M1352">
        <f>Tabela3[[#This Row],[SUSTENTABILIDADE
https://portal.tjpr.jus.br/portletforms/frm.do?idFormulario=7430
0017859-16.2024.8.16.6000]]</f>
        <v>0</v>
      </c>
      <c r="N1352">
        <f>Tabela3[[#This Row],[CURSO PARA MAGISTRADOS]]</f>
        <v>0</v>
      </c>
      <c r="O1352" t="str">
        <f>Tabela3[[#This Row],[LIVRO DE REGISTRO]]</f>
        <v>1 - LISTA GERAL_2020 A ...</v>
      </c>
      <c r="P1352">
        <f>Tabela3[[#This Row],[DATA DO ULTIMO REGISTRO]]</f>
        <v>45775</v>
      </c>
      <c r="Q1352" t="str">
        <f>Tabela3[[#This Row],[REG DE INSTRUTORES2]]</f>
        <v>1142-1150/2025</v>
      </c>
      <c r="R1352">
        <f>Tabela3[[#This Row],[REGISTRO DE INSTRUTORES NO SEI]]</f>
        <v>0</v>
      </c>
      <c r="S1352">
        <f>Tabela3[[#This Row],[2021]]</f>
        <v>0</v>
      </c>
      <c r="T1352">
        <f>Tabela3[[#This Row],[2022]]</f>
        <v>0</v>
      </c>
      <c r="U1352">
        <f>Tabela3[[#This Row],[2023]]</f>
        <v>0</v>
      </c>
      <c r="V1352">
        <f>Tabela3[[#This Row],[REGISTRO NO SEI/2024]]</f>
        <v>0</v>
      </c>
      <c r="W1352">
        <f>Tabela3[[#This Row],[2024]]</f>
        <v>0</v>
      </c>
      <c r="X1352">
        <f>Tabela3[[#This Row],[REGISTRO NO SEI/2025]]</f>
        <v>0</v>
      </c>
      <c r="Y1352">
        <f>Tabela3[[#This Row],[TOTAL CERTIFICADOS EMITIDOS/2025]]</f>
        <v>0</v>
      </c>
      <c r="Z1352">
        <f>Tabela3[[#This Row],[1º trim/2025]]</f>
        <v>0</v>
      </c>
      <c r="AA1352">
        <f>Tabela3[[#This Row],[2º trim/2025]]</f>
        <v>98</v>
      </c>
      <c r="AB1352">
        <f>Tabela3[[#This Row],[3º trim/2025]]</f>
        <v>0</v>
      </c>
      <c r="AC1352">
        <f>Tabela3[[#This Row],[4º trim/2025]]</f>
        <v>0</v>
      </c>
    </row>
    <row r="1353" spans="1:29" x14ac:dyDescent="0.25">
      <c r="A1353" s="293" t="str">
        <f>Tabela3[[#This Row],[MODALIDADE]]</f>
        <v>Evento</v>
      </c>
      <c r="B1353" s="293">
        <f>Tabela3[[#This Row],[ID DA PLANILHA]]</f>
        <v>1383</v>
      </c>
      <c r="C1353" s="293">
        <f>Tabela3[[#This Row],[ANO]]</f>
        <v>2025</v>
      </c>
      <c r="D1353" s="293" t="str">
        <f>Tabela3[[#This Row],[SEI]]</f>
        <v>0070448-82.2024.8.16.6000</v>
      </c>
      <c r="E1353" s="294" t="str">
        <f>Tabela3[[#This Row],[NOME DO Curso]]</f>
        <v>Boas práticas no uso estratégico do Sistema Projudi em secretarias criminais</v>
      </c>
      <c r="F1353" s="294">
        <f>Tabela3[[#This Row],[NENHUMA CLASSIFICAÇÃO COPILOT]]</f>
        <v>0</v>
      </c>
      <c r="G1353">
        <f>Tabela3[[#This Row],[Capacitação em Direitos Humanos, Gênero, Raça e Etnia; e em Depoimento Especial" - 0148945-13.2024.8.16.6000]]</f>
        <v>0</v>
      </c>
      <c r="H1353">
        <f>Tabela3[[#This Row],[Justiça Restaurativa - 0148919-15.2024.8.16.6000]]</f>
        <v>0</v>
      </c>
      <c r="I1353">
        <f>Tabela3[[#This Row],[Capacitação de Facilitadores 0148959-94.2024.8.16.6000]]</f>
        <v>0</v>
      </c>
      <c r="J1353">
        <f>Tabela3[[#This Row],[Acessibilidade e Inclusão - 0148938-21.2024.8.16.6000]]</f>
        <v>0</v>
      </c>
      <c r="K1353">
        <f>Tabela3[[#This Row],[Política de Prevenção e Enfrentamento do Assédio Moral, do Assédio Sexual e da Discriminação.0148908-83.2024.8.16.6000]]</f>
        <v>0</v>
      </c>
      <c r="L1353">
        <f>Tabela3[[#This Row],[SOCIOAMBIENTAL]]</f>
        <v>0</v>
      </c>
      <c r="M1353">
        <f>Tabela3[[#This Row],[SUSTENTABILIDADE
https://portal.tjpr.jus.br/portletforms/frm.do?idFormulario=7430
0017859-16.2024.8.16.6000]]</f>
        <v>0</v>
      </c>
      <c r="N1353">
        <f>Tabela3[[#This Row],[CURSO PARA MAGISTRADOS]]</f>
        <v>0</v>
      </c>
      <c r="O1353" t="str">
        <f>Tabela3[[#This Row],[LIVRO DE REGISTRO]]</f>
        <v>1 - LISTA GERAL_2020 A ...</v>
      </c>
      <c r="P1353">
        <f>Tabela3[[#This Row],[DATA DO ULTIMO REGISTRO]]</f>
        <v>0</v>
      </c>
      <c r="Q1353" t="str">
        <f>Tabela3[[#This Row],[REG DE INSTRUTORES2]]</f>
        <v>1142-1150/2025</v>
      </c>
      <c r="R1353">
        <f>Tabela3[[#This Row],[REGISTRO DE INSTRUTORES NO SEI]]</f>
        <v>0</v>
      </c>
      <c r="S1353">
        <f>Tabela3[[#This Row],[2021]]</f>
        <v>0</v>
      </c>
      <c r="T1353">
        <f>Tabela3[[#This Row],[2022]]</f>
        <v>0</v>
      </c>
      <c r="U1353">
        <f>Tabela3[[#This Row],[2023]]</f>
        <v>0</v>
      </c>
      <c r="V1353">
        <f>Tabela3[[#This Row],[REGISTRO NO SEI/2024]]</f>
        <v>0</v>
      </c>
      <c r="W1353">
        <f>Tabela3[[#This Row],[2024]]</f>
        <v>0</v>
      </c>
      <c r="X1353">
        <f>Tabela3[[#This Row],[REGISTRO NO SEI/2025]]</f>
        <v>0</v>
      </c>
      <c r="Y1353">
        <f>Tabela3[[#This Row],[TOTAL CERTIFICADOS EMITIDOS/2025]]</f>
        <v>0</v>
      </c>
      <c r="Z1353">
        <f>Tabela3[[#This Row],[1º trim/2025]]</f>
        <v>0</v>
      </c>
      <c r="AA1353">
        <f>Tabela3[[#This Row],[2º trim/2025]]</f>
        <v>0</v>
      </c>
      <c r="AB1353">
        <f>Tabela3[[#This Row],[3º trim/2025]]</f>
        <v>0</v>
      </c>
      <c r="AC1353">
        <f>Tabela3[[#This Row],[4º trim/2025]]</f>
        <v>0</v>
      </c>
    </row>
    <row r="1354" spans="1:29" ht="30" x14ac:dyDescent="0.25">
      <c r="A1354" s="293" t="str">
        <f>Tabela3[[#This Row],[MODALIDADE]]</f>
        <v>evento externo</v>
      </c>
      <c r="B1354" s="293">
        <f>Tabela3[[#This Row],[ID DA PLANILHA]]</f>
        <v>1384</v>
      </c>
      <c r="C1354" s="293">
        <f>Tabela3[[#This Row],[ANO]]</f>
        <v>2025</v>
      </c>
      <c r="D1354" s="293" t="str">
        <f>Tabela3[[#This Row],[SEI]]</f>
        <v>0023104-71.2025.8.16.6000</v>
      </c>
      <c r="E1354" s="294" t="str">
        <f>Tabela3[[#This Row],[NOME DO Curso]]</f>
        <v>Curso de Verano sobre Desinformación y Libertad de Expresión - Universidad Complutense de Madrid</v>
      </c>
      <c r="F1354" s="294">
        <f>Tabela3[[#This Row],[NENHUMA CLASSIFICAÇÃO COPILOT]]</f>
        <v>0</v>
      </c>
      <c r="G1354">
        <f>Tabela3[[#This Row],[Capacitação em Direitos Humanos, Gênero, Raça e Etnia; e em Depoimento Especial" - 0148945-13.2024.8.16.6000]]</f>
        <v>0</v>
      </c>
      <c r="H1354">
        <f>Tabela3[[#This Row],[Justiça Restaurativa - 0148919-15.2024.8.16.6000]]</f>
        <v>0</v>
      </c>
      <c r="I1354">
        <f>Tabela3[[#This Row],[Capacitação de Facilitadores 0148959-94.2024.8.16.6000]]</f>
        <v>0</v>
      </c>
      <c r="J1354">
        <f>Tabela3[[#This Row],[Acessibilidade e Inclusão - 0148938-21.2024.8.16.6000]]</f>
        <v>0</v>
      </c>
      <c r="K1354">
        <f>Tabela3[[#This Row],[Política de Prevenção e Enfrentamento do Assédio Moral, do Assédio Sexual e da Discriminação.0148908-83.2024.8.16.6000]]</f>
        <v>0</v>
      </c>
      <c r="L1354">
        <f>Tabela3[[#This Row],[SOCIOAMBIENTAL]]</f>
        <v>0</v>
      </c>
      <c r="M1354">
        <f>Tabela3[[#This Row],[SUSTENTABILIDADE
https://portal.tjpr.jus.br/portletforms/frm.do?idFormulario=7430
0017859-16.2024.8.16.6000]]</f>
        <v>0</v>
      </c>
      <c r="N1354">
        <f>Tabela3[[#This Row],[CURSO PARA MAGISTRADOS]]</f>
        <v>0</v>
      </c>
      <c r="O1354">
        <f>Tabela3[[#This Row],[LIVRO DE REGISTRO]]</f>
        <v>0</v>
      </c>
      <c r="P1354">
        <f>Tabela3[[#This Row],[DATA DO ULTIMO REGISTRO]]</f>
        <v>0</v>
      </c>
      <c r="Q1354">
        <f>Tabela3[[#This Row],[REG DE INSTRUTORES2]]</f>
        <v>0</v>
      </c>
      <c r="R1354">
        <f>Tabela3[[#This Row],[REGISTRO DE INSTRUTORES NO SEI]]</f>
        <v>0</v>
      </c>
      <c r="S1354">
        <f>Tabela3[[#This Row],[2021]]</f>
        <v>0</v>
      </c>
      <c r="T1354">
        <f>Tabela3[[#This Row],[2022]]</f>
        <v>0</v>
      </c>
      <c r="U1354">
        <f>Tabela3[[#This Row],[2023]]</f>
        <v>0</v>
      </c>
      <c r="V1354">
        <f>Tabela3[[#This Row],[REGISTRO NO SEI/2024]]</f>
        <v>0</v>
      </c>
      <c r="W1354">
        <f>Tabela3[[#This Row],[2024]]</f>
        <v>0</v>
      </c>
      <c r="X1354">
        <f>Tabela3[[#This Row],[REGISTRO NO SEI/2025]]</f>
        <v>0</v>
      </c>
      <c r="Y1354">
        <f>Tabela3[[#This Row],[TOTAL CERTIFICADOS EMITIDOS/2025]]</f>
        <v>0</v>
      </c>
      <c r="Z1354">
        <f>Tabela3[[#This Row],[1º trim/2025]]</f>
        <v>0</v>
      </c>
      <c r="AA1354">
        <f>Tabela3[[#This Row],[2º trim/2025]]</f>
        <v>0</v>
      </c>
      <c r="AB1354">
        <f>Tabela3[[#This Row],[3º trim/2025]]</f>
        <v>0</v>
      </c>
      <c r="AC1354">
        <f>Tabela3[[#This Row],[4º trim/2025]]</f>
        <v>0</v>
      </c>
    </row>
    <row r="1355" spans="1:29" x14ac:dyDescent="0.25">
      <c r="A1355" s="293">
        <f>Tabela3[[#This Row],[MODALIDADE]]</f>
        <v>0</v>
      </c>
      <c r="B1355" s="293">
        <f>Tabela3[[#This Row],[ID DA PLANILHA]]</f>
        <v>1385</v>
      </c>
      <c r="C1355" s="293">
        <f>Tabela3[[#This Row],[ANO]]</f>
        <v>0</v>
      </c>
      <c r="D1355" s="293" t="str">
        <f>Tabela3[[#This Row],[SEI]]</f>
        <v>0023334-16.2025.8.16.6000</v>
      </c>
      <c r="E1355" s="294" t="str">
        <f>Tabela3[[#This Row],[NOME DO Curso]]</f>
        <v>2ª edição do curso “Introdução ao novo regime jurídico da Curatela</v>
      </c>
      <c r="F1355" s="294">
        <f>Tabela3[[#This Row],[NENHUMA CLASSIFICAÇÃO COPILOT]]</f>
        <v>0</v>
      </c>
      <c r="G1355" t="str">
        <f>Tabela3[[#This Row],[Capacitação em Direitos Humanos, Gênero, Raça e Etnia; e em Depoimento Especial" - 0148945-13.2024.8.16.6000]]</f>
        <v>COPILOT - cursos de formação inicial e de formação continuada para capacitação magistrados(as) ativos(as), de primeiro e segundo graus de jurisdição</v>
      </c>
      <c r="H1355">
        <f>Tabela3[[#This Row],[Justiça Restaurativa - 0148919-15.2024.8.16.6000]]</f>
        <v>0</v>
      </c>
      <c r="I1355">
        <f>Tabela3[[#This Row],[Capacitação de Facilitadores 0148959-94.2024.8.16.6000]]</f>
        <v>0</v>
      </c>
      <c r="J1355" t="str">
        <f>Tabela3[[#This Row],[Acessibilidade e Inclusão - 0148938-21.2024.8.16.6000]]</f>
        <v>COPILOT</v>
      </c>
      <c r="K1355">
        <f>Tabela3[[#This Row],[Política de Prevenção e Enfrentamento do Assédio Moral, do Assédio Sexual e da Discriminação.0148908-83.2024.8.16.6000]]</f>
        <v>0</v>
      </c>
      <c r="L1355">
        <f>Tabela3[[#This Row],[SOCIOAMBIENTAL]]</f>
        <v>0</v>
      </c>
      <c r="M1355">
        <f>Tabela3[[#This Row],[SUSTENTABILIDADE
https://portal.tjpr.jus.br/portletforms/frm.do?idFormulario=7430
0017859-16.2024.8.16.6000]]</f>
        <v>0</v>
      </c>
      <c r="N1355" t="str">
        <f>Tabela3[[#This Row],[CURSO PARA MAGISTRADOS]]</f>
        <v>SIM</v>
      </c>
      <c r="O1355">
        <f>Tabela3[[#This Row],[LIVRO DE REGISTRO]]</f>
        <v>0</v>
      </c>
      <c r="P1355">
        <f>Tabela3[[#This Row],[DATA DO ULTIMO REGISTRO]]</f>
        <v>0</v>
      </c>
      <c r="Q1355">
        <f>Tabela3[[#This Row],[REG DE INSTRUTORES2]]</f>
        <v>0</v>
      </c>
      <c r="R1355">
        <f>Tabela3[[#This Row],[REGISTRO DE INSTRUTORES NO SEI]]</f>
        <v>0</v>
      </c>
      <c r="S1355">
        <f>Tabela3[[#This Row],[2021]]</f>
        <v>0</v>
      </c>
      <c r="T1355">
        <f>Tabela3[[#This Row],[2022]]</f>
        <v>0</v>
      </c>
      <c r="U1355">
        <f>Tabela3[[#This Row],[2023]]</f>
        <v>0</v>
      </c>
      <c r="V1355">
        <f>Tabela3[[#This Row],[REGISTRO NO SEI/2024]]</f>
        <v>0</v>
      </c>
      <c r="W1355">
        <f>Tabela3[[#This Row],[2024]]</f>
        <v>0</v>
      </c>
      <c r="X1355">
        <f>Tabela3[[#This Row],[REGISTRO NO SEI/2025]]</f>
        <v>0</v>
      </c>
      <c r="Y1355">
        <f>Tabela3[[#This Row],[TOTAL CERTIFICADOS EMITIDOS/2025]]</f>
        <v>0</v>
      </c>
      <c r="Z1355">
        <f>Tabela3[[#This Row],[1º trim/2025]]</f>
        <v>0</v>
      </c>
      <c r="AA1355">
        <f>Tabela3[[#This Row],[2º trim/2025]]</f>
        <v>0</v>
      </c>
      <c r="AB1355">
        <f>Tabela3[[#This Row],[3º trim/2025]]</f>
        <v>0</v>
      </c>
      <c r="AC1355">
        <f>Tabela3[[#This Row],[4º trim/2025]]</f>
        <v>0</v>
      </c>
    </row>
    <row r="1356" spans="1:29" ht="30" x14ac:dyDescent="0.25">
      <c r="A1356" s="293">
        <f>Tabela3[[#This Row],[MODALIDADE]]</f>
        <v>0</v>
      </c>
      <c r="B1356" s="293">
        <f>Tabela3[[#This Row],[ID DA PLANILHA]]</f>
        <v>1386</v>
      </c>
      <c r="C1356" s="293">
        <f>Tabela3[[#This Row],[ANO]]</f>
        <v>2025</v>
      </c>
      <c r="D1356" s="293" t="str">
        <f>Tabela3[[#This Row],[SEI]]</f>
        <v>0024265-19.2025.8.16.6000</v>
      </c>
      <c r="E1356" s="294" t="str">
        <f>Tabela3[[#This Row],[NOME DO Curso]]</f>
        <v>Estica, Respira... e Escuta: O que o Teletrabalho Está Dizendo Sobre a Saúde dos Servidores?</v>
      </c>
      <c r="F1356" s="294">
        <f>Tabela3[[#This Row],[NENHUMA CLASSIFICAÇÃO COPILOT]]</f>
        <v>0</v>
      </c>
      <c r="G1356">
        <f>Tabela3[[#This Row],[Capacitação em Direitos Humanos, Gênero, Raça e Etnia; e em Depoimento Especial" - 0148945-13.2024.8.16.6000]]</f>
        <v>0</v>
      </c>
      <c r="H1356">
        <f>Tabela3[[#This Row],[Justiça Restaurativa - 0148919-15.2024.8.16.6000]]</f>
        <v>0</v>
      </c>
      <c r="I1356">
        <f>Tabela3[[#This Row],[Capacitação de Facilitadores 0148959-94.2024.8.16.6000]]</f>
        <v>0</v>
      </c>
      <c r="J1356">
        <f>Tabela3[[#This Row],[Acessibilidade e Inclusão - 0148938-21.2024.8.16.6000]]</f>
        <v>0</v>
      </c>
      <c r="K1356">
        <f>Tabela3[[#This Row],[Política de Prevenção e Enfrentamento do Assédio Moral, do Assédio Sexual e da Discriminação.0148908-83.2024.8.16.6000]]</f>
        <v>0</v>
      </c>
      <c r="L1356">
        <f>Tabela3[[#This Row],[SOCIOAMBIENTAL]]</f>
        <v>0</v>
      </c>
      <c r="M1356">
        <f>Tabela3[[#This Row],[SUSTENTABILIDADE
https://portal.tjpr.jus.br/portletforms/frm.do?idFormulario=7430
0017859-16.2024.8.16.6000]]</f>
        <v>0</v>
      </c>
      <c r="N1356">
        <f>Tabela3[[#This Row],[CURSO PARA MAGISTRADOS]]</f>
        <v>0</v>
      </c>
      <c r="O1356">
        <f>Tabela3[[#This Row],[LIVRO DE REGISTRO]]</f>
        <v>0</v>
      </c>
      <c r="P1356">
        <f>Tabela3[[#This Row],[DATA DO ULTIMO REGISTRO]]</f>
        <v>0</v>
      </c>
      <c r="Q1356">
        <f>Tabela3[[#This Row],[REG DE INSTRUTORES2]]</f>
        <v>0</v>
      </c>
      <c r="R1356">
        <f>Tabela3[[#This Row],[REGISTRO DE INSTRUTORES NO SEI]]</f>
        <v>0</v>
      </c>
      <c r="S1356">
        <f>Tabela3[[#This Row],[2021]]</f>
        <v>0</v>
      </c>
      <c r="T1356">
        <f>Tabela3[[#This Row],[2022]]</f>
        <v>0</v>
      </c>
      <c r="U1356">
        <f>Tabela3[[#This Row],[2023]]</f>
        <v>0</v>
      </c>
      <c r="V1356">
        <f>Tabela3[[#This Row],[REGISTRO NO SEI/2024]]</f>
        <v>0</v>
      </c>
      <c r="W1356">
        <f>Tabela3[[#This Row],[2024]]</f>
        <v>0</v>
      </c>
      <c r="X1356">
        <f>Tabela3[[#This Row],[REGISTRO NO SEI/2025]]</f>
        <v>0</v>
      </c>
      <c r="Y1356">
        <f>Tabela3[[#This Row],[TOTAL CERTIFICADOS EMITIDOS/2025]]</f>
        <v>0</v>
      </c>
      <c r="Z1356">
        <f>Tabela3[[#This Row],[1º trim/2025]]</f>
        <v>0</v>
      </c>
      <c r="AA1356">
        <f>Tabela3[[#This Row],[2º trim/2025]]</f>
        <v>0</v>
      </c>
      <c r="AB1356">
        <f>Tabela3[[#This Row],[3º trim/2025]]</f>
        <v>0</v>
      </c>
      <c r="AC1356">
        <f>Tabela3[[#This Row],[4º trim/2025]]</f>
        <v>0</v>
      </c>
    </row>
    <row r="1357" spans="1:29" ht="30" x14ac:dyDescent="0.25">
      <c r="A1357" s="293">
        <f>Tabela3[[#This Row],[MODALIDADE]]</f>
        <v>0</v>
      </c>
      <c r="B1357" s="293">
        <f>Tabela3[[#This Row],[ID DA PLANILHA]]</f>
        <v>1387</v>
      </c>
      <c r="C1357" s="293">
        <f>Tabela3[[#This Row],[ANO]]</f>
        <v>2025</v>
      </c>
      <c r="D1357" s="293" t="str">
        <f>Tabela3[[#This Row],[SEI]]</f>
        <v>0023555-96.2025.8.16.6000</v>
      </c>
      <c r="E1357" s="294" t="str">
        <f>Tabela3[[#This Row],[NOME DO Curso]]</f>
        <v>Atualidades na judicialização da saúde pública e suplementar: uma abordagem conceitual e prática - 2 ed</v>
      </c>
      <c r="F1357" s="294">
        <f>Tabela3[[#This Row],[NENHUMA CLASSIFICAÇÃO COPILOT]]</f>
        <v>0</v>
      </c>
      <c r="G1357" t="str">
        <f>Tabela3[[#This Row],[Capacitação em Direitos Humanos, Gênero, Raça e Etnia; e em Depoimento Especial" - 0148945-13.2024.8.16.6000]]</f>
        <v>COPILOT - cursos de formação inicial e de formação continuada para capacitação magistrados(as) ativos(as), de primeiro e segundo graus de jurisdição</v>
      </c>
      <c r="H1357">
        <f>Tabela3[[#This Row],[Justiça Restaurativa - 0148919-15.2024.8.16.6000]]</f>
        <v>0</v>
      </c>
      <c r="I1357">
        <f>Tabela3[[#This Row],[Capacitação de Facilitadores 0148959-94.2024.8.16.6000]]</f>
        <v>0</v>
      </c>
      <c r="J1357">
        <f>Tabela3[[#This Row],[Acessibilidade e Inclusão - 0148938-21.2024.8.16.6000]]</f>
        <v>0</v>
      </c>
      <c r="K1357">
        <f>Tabela3[[#This Row],[Política de Prevenção e Enfrentamento do Assédio Moral, do Assédio Sexual e da Discriminação.0148908-83.2024.8.16.6000]]</f>
        <v>0</v>
      </c>
      <c r="L1357">
        <f>Tabela3[[#This Row],[SOCIOAMBIENTAL]]</f>
        <v>0</v>
      </c>
      <c r="M1357">
        <f>Tabela3[[#This Row],[SUSTENTABILIDADE
https://portal.tjpr.jus.br/portletforms/frm.do?idFormulario=7430
0017859-16.2024.8.16.6000]]</f>
        <v>0</v>
      </c>
      <c r="N1357" t="str">
        <f>Tabela3[[#This Row],[CURSO PARA MAGISTRADOS]]</f>
        <v>SIM</v>
      </c>
      <c r="O1357">
        <f>Tabela3[[#This Row],[LIVRO DE REGISTRO]]</f>
        <v>0</v>
      </c>
      <c r="P1357">
        <f>Tabela3[[#This Row],[DATA DO ULTIMO REGISTRO]]</f>
        <v>0</v>
      </c>
      <c r="Q1357">
        <f>Tabela3[[#This Row],[REG DE INSTRUTORES2]]</f>
        <v>0</v>
      </c>
      <c r="R1357">
        <f>Tabela3[[#This Row],[REGISTRO DE INSTRUTORES NO SEI]]</f>
        <v>0</v>
      </c>
      <c r="S1357">
        <f>Tabela3[[#This Row],[2021]]</f>
        <v>0</v>
      </c>
      <c r="T1357">
        <f>Tabela3[[#This Row],[2022]]</f>
        <v>0</v>
      </c>
      <c r="U1357">
        <f>Tabela3[[#This Row],[2023]]</f>
        <v>0</v>
      </c>
      <c r="V1357">
        <f>Tabela3[[#This Row],[REGISTRO NO SEI/2024]]</f>
        <v>0</v>
      </c>
      <c r="W1357">
        <f>Tabela3[[#This Row],[2024]]</f>
        <v>0</v>
      </c>
      <c r="X1357">
        <f>Tabela3[[#This Row],[REGISTRO NO SEI/2025]]</f>
        <v>0</v>
      </c>
      <c r="Y1357">
        <f>Tabela3[[#This Row],[TOTAL CERTIFICADOS EMITIDOS/2025]]</f>
        <v>0</v>
      </c>
      <c r="Z1357">
        <f>Tabela3[[#This Row],[1º trim/2025]]</f>
        <v>0</v>
      </c>
      <c r="AA1357">
        <f>Tabela3[[#This Row],[2º trim/2025]]</f>
        <v>0</v>
      </c>
      <c r="AB1357">
        <f>Tabela3[[#This Row],[3º trim/2025]]</f>
        <v>0</v>
      </c>
      <c r="AC1357">
        <f>Tabela3[[#This Row],[4º trim/2025]]</f>
        <v>0</v>
      </c>
    </row>
    <row r="1358" spans="1:29" ht="45" x14ac:dyDescent="0.25">
      <c r="A1358" s="293">
        <f>Tabela3[[#This Row],[MODALIDADE]]</f>
        <v>0</v>
      </c>
      <c r="B1358" s="293">
        <f>Tabela3[[#This Row],[ID DA PLANILHA]]</f>
        <v>1388</v>
      </c>
      <c r="C1358" s="293">
        <f>Tabela3[[#This Row],[ANO]]</f>
        <v>2025</v>
      </c>
      <c r="D1358" s="293" t="str">
        <f>Tabela3[[#This Row],[SEI]]</f>
        <v>0017539-29.2025.8.16.6000</v>
      </c>
      <c r="E1358" s="294" t="str">
        <f>Tabela3[[#This Row],[NOME DO Curso]]</f>
        <v>CURSO DE APERFEIÇOAMENTO PARA MAGISTRADOS E MAGISTRADAS INTRODUÇÃO À INTELIGÊNCIA ARTIFICIAL GENERATIVA E AO COPILOT NA FUNÇÃO JURISDICIONAL DE PRIMEIRO GRAU</v>
      </c>
      <c r="F1358" s="294">
        <f>Tabela3[[#This Row],[NENHUMA CLASSIFICAÇÃO COPILOT]]</f>
        <v>0</v>
      </c>
      <c r="G1358" t="str">
        <f>Tabela3[[#This Row],[Capacitação em Direitos Humanos, Gênero, Raça e Etnia; e em Depoimento Especial" - 0148945-13.2024.8.16.6000]]</f>
        <v>COPILOT - cursos de formação inicial e de formação continuada para capacitação magistrados(as) ativos(as), de primeiro e segundo graus de jurisdição</v>
      </c>
      <c r="H1358">
        <f>Tabela3[[#This Row],[Justiça Restaurativa - 0148919-15.2024.8.16.6000]]</f>
        <v>0</v>
      </c>
      <c r="I1358">
        <f>Tabela3[[#This Row],[Capacitação de Facilitadores 0148959-94.2024.8.16.6000]]</f>
        <v>0</v>
      </c>
      <c r="J1358">
        <f>Tabela3[[#This Row],[Acessibilidade e Inclusão - 0148938-21.2024.8.16.6000]]</f>
        <v>0</v>
      </c>
      <c r="K1358">
        <f>Tabela3[[#This Row],[Política de Prevenção e Enfrentamento do Assédio Moral, do Assédio Sexual e da Discriminação.0148908-83.2024.8.16.6000]]</f>
        <v>0</v>
      </c>
      <c r="L1358">
        <f>Tabela3[[#This Row],[SOCIOAMBIENTAL]]</f>
        <v>0</v>
      </c>
      <c r="M1358">
        <f>Tabela3[[#This Row],[SUSTENTABILIDADE
https://portal.tjpr.jus.br/portletforms/frm.do?idFormulario=7430
0017859-16.2024.8.16.6000]]</f>
        <v>0</v>
      </c>
      <c r="N1358" t="str">
        <f>Tabela3[[#This Row],[CURSO PARA MAGISTRADOS]]</f>
        <v>SIM</v>
      </c>
      <c r="O1358">
        <f>Tabela3[[#This Row],[LIVRO DE REGISTRO]]</f>
        <v>0</v>
      </c>
      <c r="P1358">
        <f>Tabela3[[#This Row],[DATA DO ULTIMO REGISTRO]]</f>
        <v>0</v>
      </c>
      <c r="Q1358">
        <f>Tabela3[[#This Row],[REG DE INSTRUTORES2]]</f>
        <v>0</v>
      </c>
      <c r="R1358">
        <f>Tabela3[[#This Row],[REGISTRO DE INSTRUTORES NO SEI]]</f>
        <v>0</v>
      </c>
      <c r="S1358">
        <f>Tabela3[[#This Row],[2021]]</f>
        <v>0</v>
      </c>
      <c r="T1358">
        <f>Tabela3[[#This Row],[2022]]</f>
        <v>0</v>
      </c>
      <c r="U1358">
        <f>Tabela3[[#This Row],[2023]]</f>
        <v>0</v>
      </c>
      <c r="V1358">
        <f>Tabela3[[#This Row],[REGISTRO NO SEI/2024]]</f>
        <v>0</v>
      </c>
      <c r="W1358">
        <f>Tabela3[[#This Row],[2024]]</f>
        <v>0</v>
      </c>
      <c r="X1358">
        <f>Tabela3[[#This Row],[REGISTRO NO SEI/2025]]</f>
        <v>0</v>
      </c>
      <c r="Y1358">
        <f>Tabela3[[#This Row],[TOTAL CERTIFICADOS EMITIDOS/2025]]</f>
        <v>0</v>
      </c>
      <c r="Z1358">
        <f>Tabela3[[#This Row],[1º trim/2025]]</f>
        <v>0</v>
      </c>
      <c r="AA1358">
        <f>Tabela3[[#This Row],[2º trim/2025]]</f>
        <v>0</v>
      </c>
      <c r="AB1358">
        <f>Tabela3[[#This Row],[3º trim/2025]]</f>
        <v>0</v>
      </c>
      <c r="AC1358">
        <f>Tabela3[[#This Row],[4º trim/2025]]</f>
        <v>0</v>
      </c>
    </row>
    <row r="1359" spans="1:29" x14ac:dyDescent="0.25">
      <c r="A1359" s="293" t="str">
        <f>Tabela3[[#This Row],[MODALIDADE]]</f>
        <v>autoinstrucional</v>
      </c>
      <c r="B1359" s="293">
        <f>Tabela3[[#This Row],[ID DA PLANILHA]]</f>
        <v>1389</v>
      </c>
      <c r="C1359" s="293">
        <f>Tabela3[[#This Row],[ANO]]</f>
        <v>0</v>
      </c>
      <c r="D1359" s="293" t="str">
        <f>Tabela3[[#This Row],[SEI]]</f>
        <v>0046668-16.2024.8.16.6000</v>
      </c>
      <c r="E1359" s="294" t="str">
        <f>Tabela3[[#This Row],[NOME DO Curso]]</f>
        <v>GESTÃO DO TEMPO</v>
      </c>
      <c r="F1359" s="294">
        <f>Tabela3[[#This Row],[NENHUMA CLASSIFICAÇÃO COPILOT]]</f>
        <v>0</v>
      </c>
      <c r="G1359">
        <f>Tabela3[[#This Row],[Capacitação em Direitos Humanos, Gênero, Raça e Etnia; e em Depoimento Especial" - 0148945-13.2024.8.16.6000]]</f>
        <v>0</v>
      </c>
      <c r="H1359">
        <f>Tabela3[[#This Row],[Justiça Restaurativa - 0148919-15.2024.8.16.6000]]</f>
        <v>0</v>
      </c>
      <c r="I1359">
        <f>Tabela3[[#This Row],[Capacitação de Facilitadores 0148959-94.2024.8.16.6000]]</f>
        <v>0</v>
      </c>
      <c r="J1359">
        <f>Tabela3[[#This Row],[Acessibilidade e Inclusão - 0148938-21.2024.8.16.6000]]</f>
        <v>0</v>
      </c>
      <c r="K1359">
        <f>Tabela3[[#This Row],[Política de Prevenção e Enfrentamento do Assédio Moral, do Assédio Sexual e da Discriminação.0148908-83.2024.8.16.6000]]</f>
        <v>0</v>
      </c>
      <c r="L1359">
        <f>Tabela3[[#This Row],[SOCIOAMBIENTAL]]</f>
        <v>0</v>
      </c>
      <c r="M1359">
        <f>Tabela3[[#This Row],[SUSTENTABILIDADE
https://portal.tjpr.jus.br/portletforms/frm.do?idFormulario=7430
0017859-16.2024.8.16.6000]]</f>
        <v>0</v>
      </c>
      <c r="N1359">
        <f>Tabela3[[#This Row],[CURSO PARA MAGISTRADOS]]</f>
        <v>0</v>
      </c>
      <c r="O1359">
        <f>Tabela3[[#This Row],[LIVRO DE REGISTRO]]</f>
        <v>0</v>
      </c>
      <c r="P1359">
        <f>Tabela3[[#This Row],[DATA DO ULTIMO REGISTRO]]</f>
        <v>0</v>
      </c>
      <c r="Q1359">
        <f>Tabela3[[#This Row],[REG DE INSTRUTORES2]]</f>
        <v>0</v>
      </c>
      <c r="R1359">
        <f>Tabela3[[#This Row],[REGISTRO DE INSTRUTORES NO SEI]]</f>
        <v>0</v>
      </c>
      <c r="S1359">
        <f>Tabela3[[#This Row],[2021]]</f>
        <v>0</v>
      </c>
      <c r="T1359">
        <f>Tabela3[[#This Row],[2022]]</f>
        <v>0</v>
      </c>
      <c r="U1359">
        <f>Tabela3[[#This Row],[2023]]</f>
        <v>0</v>
      </c>
      <c r="V1359">
        <f>Tabela3[[#This Row],[REGISTRO NO SEI/2024]]</f>
        <v>0</v>
      </c>
      <c r="W1359">
        <f>Tabela3[[#This Row],[2024]]</f>
        <v>0</v>
      </c>
      <c r="X1359">
        <f>Tabela3[[#This Row],[REGISTRO NO SEI/2025]]</f>
        <v>0</v>
      </c>
      <c r="Y1359">
        <f>Tabela3[[#This Row],[TOTAL CERTIFICADOS EMITIDOS/2025]]</f>
        <v>0</v>
      </c>
      <c r="Z1359">
        <f>Tabela3[[#This Row],[1º trim/2025]]</f>
        <v>0</v>
      </c>
      <c r="AA1359">
        <f>Tabela3[[#This Row],[2º trim/2025]]</f>
        <v>0</v>
      </c>
      <c r="AB1359">
        <f>Tabela3[[#This Row],[3º trim/2025]]</f>
        <v>0</v>
      </c>
      <c r="AC1359">
        <f>Tabela3[[#This Row],[4º trim/2025]]</f>
        <v>0</v>
      </c>
    </row>
    <row r="1360" spans="1:29" ht="60" x14ac:dyDescent="0.25">
      <c r="A1360" s="293" t="str">
        <f>Tabela3[[#This Row],[MODALIDADE]]</f>
        <v>certificado</v>
      </c>
      <c r="B1360" s="293">
        <f>Tabela3[[#This Row],[ID DA PLANILHA]]</f>
        <v>1390</v>
      </c>
      <c r="C1360" s="293">
        <f>Tabela3[[#This Row],[ANO]]</f>
        <v>0</v>
      </c>
      <c r="D1360" s="293" t="str">
        <f>Tabela3[[#This Row],[SEI]]</f>
        <v>0014753-51.2021.8.16.6000</v>
      </c>
      <c r="E1360" s="294" t="str">
        <f>Tabela3[[#This Row],[NOME DO Curso]]</f>
        <v>3. Confirmar com a Escola Judicial do Tribunal de Justiça do Estado do Paraná (Ejud) a possibilidade de emissão de Certificado para a Capacitação Profissional indicadas no item anterior – com total de 7 horas e ministrada por Analistas de Sistema da Secretaria de Tecnologia da Informação.</v>
      </c>
      <c r="F1360" s="294">
        <f>Tabela3[[#This Row],[NENHUMA CLASSIFICAÇÃO COPILOT]]</f>
        <v>0</v>
      </c>
      <c r="G1360">
        <f>Tabela3[[#This Row],[Capacitação em Direitos Humanos, Gênero, Raça e Etnia; e em Depoimento Especial" - 0148945-13.2024.8.16.6000]]</f>
        <v>0</v>
      </c>
      <c r="H1360">
        <f>Tabela3[[#This Row],[Justiça Restaurativa - 0148919-15.2024.8.16.6000]]</f>
        <v>0</v>
      </c>
      <c r="I1360">
        <f>Tabela3[[#This Row],[Capacitação de Facilitadores 0148959-94.2024.8.16.6000]]</f>
        <v>0</v>
      </c>
      <c r="J1360">
        <f>Tabela3[[#This Row],[Acessibilidade e Inclusão - 0148938-21.2024.8.16.6000]]</f>
        <v>0</v>
      </c>
      <c r="K1360">
        <f>Tabela3[[#This Row],[Política de Prevenção e Enfrentamento do Assédio Moral, do Assédio Sexual e da Discriminação.0148908-83.2024.8.16.6000]]</f>
        <v>0</v>
      </c>
      <c r="L1360">
        <f>Tabela3[[#This Row],[SOCIOAMBIENTAL]]</f>
        <v>0</v>
      </c>
      <c r="M1360">
        <f>Tabela3[[#This Row],[SUSTENTABILIDADE
https://portal.tjpr.jus.br/portletforms/frm.do?idFormulario=7430
0017859-16.2024.8.16.6000]]</f>
        <v>0</v>
      </c>
      <c r="N1360">
        <f>Tabela3[[#This Row],[CURSO PARA MAGISTRADOS]]</f>
        <v>0</v>
      </c>
      <c r="O1360">
        <f>Tabela3[[#This Row],[LIVRO DE REGISTRO]]</f>
        <v>0</v>
      </c>
      <c r="P1360">
        <f>Tabela3[[#This Row],[DATA DO ULTIMO REGISTRO]]</f>
        <v>0</v>
      </c>
      <c r="Q1360">
        <f>Tabela3[[#This Row],[REG DE INSTRUTORES2]]</f>
        <v>0</v>
      </c>
      <c r="R1360">
        <f>Tabela3[[#This Row],[REGISTRO DE INSTRUTORES NO SEI]]</f>
        <v>0</v>
      </c>
      <c r="S1360">
        <f>Tabela3[[#This Row],[2021]]</f>
        <v>0</v>
      </c>
      <c r="T1360">
        <f>Tabela3[[#This Row],[2022]]</f>
        <v>0</v>
      </c>
      <c r="U1360">
        <f>Tabela3[[#This Row],[2023]]</f>
        <v>0</v>
      </c>
      <c r="V1360">
        <f>Tabela3[[#This Row],[REGISTRO NO SEI/2024]]</f>
        <v>0</v>
      </c>
      <c r="W1360">
        <f>Tabela3[[#This Row],[2024]]</f>
        <v>0</v>
      </c>
      <c r="X1360">
        <f>Tabela3[[#This Row],[REGISTRO NO SEI/2025]]</f>
        <v>0</v>
      </c>
      <c r="Y1360">
        <f>Tabela3[[#This Row],[TOTAL CERTIFICADOS EMITIDOS/2025]]</f>
        <v>0</v>
      </c>
      <c r="Z1360">
        <f>Tabela3[[#This Row],[1º trim/2025]]</f>
        <v>0</v>
      </c>
      <c r="AA1360">
        <f>Tabela3[[#This Row],[2º trim/2025]]</f>
        <v>0</v>
      </c>
      <c r="AB1360">
        <f>Tabela3[[#This Row],[3º trim/2025]]</f>
        <v>0</v>
      </c>
      <c r="AC1360">
        <f>Tabela3[[#This Row],[4º trim/2025]]</f>
        <v>0</v>
      </c>
    </row>
    <row r="1361" spans="1:29" x14ac:dyDescent="0.25">
      <c r="A1361" s="293">
        <f>Tabela3[[#This Row],[MODALIDADE]]</f>
        <v>0</v>
      </c>
      <c r="B1361" s="293">
        <f>Tabela3[[#This Row],[ID DA PLANILHA]]</f>
        <v>1391</v>
      </c>
      <c r="C1361" s="293">
        <f>Tabela3[[#This Row],[ANO]]</f>
        <v>0</v>
      </c>
      <c r="D1361" s="293" t="str">
        <f>Tabela3[[#This Row],[SEI]]</f>
        <v>0023982-93.2025.8.16.6000</v>
      </c>
      <c r="E1361" s="294" t="str">
        <f>Tabela3[[#This Row],[NOME DO Curso]]</f>
        <v>A Política Antimanicomial do Poder Judiciário - 2ed</v>
      </c>
      <c r="F1361" s="294">
        <f>Tabela3[[#This Row],[NENHUMA CLASSIFICAÇÃO COPILOT]]</f>
        <v>0</v>
      </c>
      <c r="G1361" t="str">
        <f>Tabela3[[#This Row],[Capacitação em Direitos Humanos, Gênero, Raça e Etnia; e em Depoimento Especial" - 0148945-13.2024.8.16.6000]]</f>
        <v>COPILOT - cursos de formação inicial e de formação continuada para capacitação magistrados(as) ativos(as), de primeiro e segundo graus de jurisdição</v>
      </c>
      <c r="H1361">
        <f>Tabela3[[#This Row],[Justiça Restaurativa - 0148919-15.2024.8.16.6000]]</f>
        <v>0</v>
      </c>
      <c r="I1361">
        <f>Tabela3[[#This Row],[Capacitação de Facilitadores 0148959-94.2024.8.16.6000]]</f>
        <v>0</v>
      </c>
      <c r="J1361" t="str">
        <f>Tabela3[[#This Row],[Acessibilidade e Inclusão - 0148938-21.2024.8.16.6000]]</f>
        <v>COPILOT</v>
      </c>
      <c r="K1361">
        <f>Tabela3[[#This Row],[Política de Prevenção e Enfrentamento do Assédio Moral, do Assédio Sexual e da Discriminação.0148908-83.2024.8.16.6000]]</f>
        <v>0</v>
      </c>
      <c r="L1361">
        <f>Tabela3[[#This Row],[SOCIOAMBIENTAL]]</f>
        <v>0</v>
      </c>
      <c r="M1361">
        <f>Tabela3[[#This Row],[SUSTENTABILIDADE
https://portal.tjpr.jus.br/portletforms/frm.do?idFormulario=7430
0017859-16.2024.8.16.6000]]</f>
        <v>0</v>
      </c>
      <c r="N1361" t="str">
        <f>Tabela3[[#This Row],[CURSO PARA MAGISTRADOS]]</f>
        <v>SIM</v>
      </c>
      <c r="O1361">
        <f>Tabela3[[#This Row],[LIVRO DE REGISTRO]]</f>
        <v>0</v>
      </c>
      <c r="P1361">
        <f>Tabela3[[#This Row],[DATA DO ULTIMO REGISTRO]]</f>
        <v>0</v>
      </c>
      <c r="Q1361">
        <f>Tabela3[[#This Row],[REG DE INSTRUTORES2]]</f>
        <v>0</v>
      </c>
      <c r="R1361">
        <f>Tabela3[[#This Row],[REGISTRO DE INSTRUTORES NO SEI]]</f>
        <v>0</v>
      </c>
      <c r="S1361">
        <f>Tabela3[[#This Row],[2021]]</f>
        <v>0</v>
      </c>
      <c r="T1361">
        <f>Tabela3[[#This Row],[2022]]</f>
        <v>0</v>
      </c>
      <c r="U1361">
        <f>Tabela3[[#This Row],[2023]]</f>
        <v>0</v>
      </c>
      <c r="V1361">
        <f>Tabela3[[#This Row],[REGISTRO NO SEI/2024]]</f>
        <v>0</v>
      </c>
      <c r="W1361">
        <f>Tabela3[[#This Row],[2024]]</f>
        <v>0</v>
      </c>
      <c r="X1361">
        <f>Tabela3[[#This Row],[REGISTRO NO SEI/2025]]</f>
        <v>0</v>
      </c>
      <c r="Y1361">
        <f>Tabela3[[#This Row],[TOTAL CERTIFICADOS EMITIDOS/2025]]</f>
        <v>0</v>
      </c>
      <c r="Z1361">
        <f>Tabela3[[#This Row],[1º trim/2025]]</f>
        <v>0</v>
      </c>
      <c r="AA1361">
        <f>Tabela3[[#This Row],[2º trim/2025]]</f>
        <v>0</v>
      </c>
      <c r="AB1361">
        <f>Tabela3[[#This Row],[3º trim/2025]]</f>
        <v>0</v>
      </c>
      <c r="AC1361">
        <f>Tabela3[[#This Row],[4º trim/2025]]</f>
        <v>0</v>
      </c>
    </row>
    <row r="1362" spans="1:29" x14ac:dyDescent="0.25">
      <c r="A1362" s="293" t="str">
        <f>Tabela3[[#This Row],[MODALIDADE]]</f>
        <v>Evento</v>
      </c>
      <c r="B1362" s="293">
        <f>Tabela3[[#This Row],[ID DA PLANILHA]]</f>
        <v>1392</v>
      </c>
      <c r="C1362" s="293">
        <f>Tabela3[[#This Row],[ANO]]</f>
        <v>2025</v>
      </c>
      <c r="D1362" s="293" t="str">
        <f>Tabela3[[#This Row],[SEI]]</f>
        <v>0025255-10.2025.8.16.6000</v>
      </c>
      <c r="E1362" s="294" t="str">
        <f>Tabela3[[#This Row],[NOME DO Curso]]</f>
        <v>II edição da Semana Nacional dos Juizados Especiais</v>
      </c>
      <c r="F1362" s="294">
        <f>Tabela3[[#This Row],[NENHUMA CLASSIFICAÇÃO COPILOT]]</f>
        <v>0</v>
      </c>
      <c r="G1362">
        <f>Tabela3[[#This Row],[Capacitação em Direitos Humanos, Gênero, Raça e Etnia; e em Depoimento Especial" - 0148945-13.2024.8.16.6000]]</f>
        <v>0</v>
      </c>
      <c r="H1362">
        <f>Tabela3[[#This Row],[Justiça Restaurativa - 0148919-15.2024.8.16.6000]]</f>
        <v>0</v>
      </c>
      <c r="I1362">
        <f>Tabela3[[#This Row],[Capacitação de Facilitadores 0148959-94.2024.8.16.6000]]</f>
        <v>0</v>
      </c>
      <c r="J1362">
        <f>Tabela3[[#This Row],[Acessibilidade e Inclusão - 0148938-21.2024.8.16.6000]]</f>
        <v>0</v>
      </c>
      <c r="K1362">
        <f>Tabela3[[#This Row],[Política de Prevenção e Enfrentamento do Assédio Moral, do Assédio Sexual e da Discriminação.0148908-83.2024.8.16.6000]]</f>
        <v>0</v>
      </c>
      <c r="L1362">
        <f>Tabela3[[#This Row],[SOCIOAMBIENTAL]]</f>
        <v>0</v>
      </c>
      <c r="M1362">
        <f>Tabela3[[#This Row],[SUSTENTABILIDADE
https://portal.tjpr.jus.br/portletforms/frm.do?idFormulario=7430
0017859-16.2024.8.16.6000]]</f>
        <v>0</v>
      </c>
      <c r="N1362">
        <f>Tabela3[[#This Row],[CURSO PARA MAGISTRADOS]]</f>
        <v>0</v>
      </c>
      <c r="O1362">
        <f>Tabela3[[#This Row],[LIVRO DE REGISTRO]]</f>
        <v>0</v>
      </c>
      <c r="P1362">
        <f>Tabela3[[#This Row],[DATA DO ULTIMO REGISTRO]]</f>
        <v>0</v>
      </c>
      <c r="Q1362">
        <f>Tabela3[[#This Row],[REG DE INSTRUTORES2]]</f>
        <v>0</v>
      </c>
      <c r="R1362">
        <f>Tabela3[[#This Row],[REGISTRO DE INSTRUTORES NO SEI]]</f>
        <v>0</v>
      </c>
      <c r="S1362">
        <f>Tabela3[[#This Row],[2021]]</f>
        <v>0</v>
      </c>
      <c r="T1362">
        <f>Tabela3[[#This Row],[2022]]</f>
        <v>0</v>
      </c>
      <c r="U1362">
        <f>Tabela3[[#This Row],[2023]]</f>
        <v>0</v>
      </c>
      <c r="V1362">
        <f>Tabela3[[#This Row],[REGISTRO NO SEI/2024]]</f>
        <v>0</v>
      </c>
      <c r="W1362">
        <f>Tabela3[[#This Row],[2024]]</f>
        <v>0</v>
      </c>
      <c r="X1362">
        <f>Tabela3[[#This Row],[REGISTRO NO SEI/2025]]</f>
        <v>0</v>
      </c>
      <c r="Y1362">
        <f>Tabela3[[#This Row],[TOTAL CERTIFICADOS EMITIDOS/2025]]</f>
        <v>0</v>
      </c>
      <c r="Z1362">
        <f>Tabela3[[#This Row],[1º trim/2025]]</f>
        <v>0</v>
      </c>
      <c r="AA1362">
        <f>Tabela3[[#This Row],[2º trim/2025]]</f>
        <v>0</v>
      </c>
      <c r="AB1362">
        <f>Tabela3[[#This Row],[3º trim/2025]]</f>
        <v>0</v>
      </c>
      <c r="AC1362">
        <f>Tabela3[[#This Row],[4º trim/2025]]</f>
        <v>0</v>
      </c>
    </row>
    <row r="1363" spans="1:29" ht="45" x14ac:dyDescent="0.25">
      <c r="A1363" s="293" t="str">
        <f>Tabela3[[#This Row],[MODALIDADE]]</f>
        <v>Evento</v>
      </c>
      <c r="B1363" s="293">
        <f>Tabela3[[#This Row],[ID DA PLANILHA]]</f>
        <v>1393</v>
      </c>
      <c r="C1363" s="293">
        <f>Tabela3[[#This Row],[ANO]]</f>
        <v>2025</v>
      </c>
      <c r="D1363" s="293" t="str">
        <f>Tabela3[[#This Row],[SEI]]</f>
        <v>0024895-75.2025.8.16.6000</v>
      </c>
      <c r="E1363" s="294" t="str">
        <f>Tabela3[[#This Row],[NOME DO Curso]]</f>
        <v>Semana de Combate ao Assédio e à Discriminação no Tribunal de Justiça do Paraná: Prevenção ao Assédio e à Discriminação e Boas Práticas nas Relações de Trabalho</v>
      </c>
      <c r="F1363" s="294">
        <f>Tabela3[[#This Row],[NENHUMA CLASSIFICAÇÃO COPILOT]]</f>
        <v>0</v>
      </c>
      <c r="G1363">
        <f>Tabela3[[#This Row],[Capacitação em Direitos Humanos, Gênero, Raça e Etnia; e em Depoimento Especial" - 0148945-13.2024.8.16.6000]]</f>
        <v>0</v>
      </c>
      <c r="H1363">
        <f>Tabela3[[#This Row],[Justiça Restaurativa - 0148919-15.2024.8.16.6000]]</f>
        <v>0</v>
      </c>
      <c r="I1363">
        <f>Tabela3[[#This Row],[Capacitação de Facilitadores 0148959-94.2024.8.16.6000]]</f>
        <v>0</v>
      </c>
      <c r="J1363">
        <f>Tabela3[[#This Row],[Acessibilidade e Inclusão - 0148938-21.2024.8.16.6000]]</f>
        <v>0</v>
      </c>
      <c r="K1363" t="str">
        <f>Tabela3[[#This Row],[Política de Prevenção e Enfrentamento do Assédio Moral, do Assédio Sexual e da Discriminação.0148908-83.2024.8.16.6000]]</f>
        <v>copilot</v>
      </c>
      <c r="L1363">
        <f>Tabela3[[#This Row],[SOCIOAMBIENTAL]]</f>
        <v>0</v>
      </c>
      <c r="M1363" t="str">
        <f>Tabela3[[#This Row],[SUSTENTABILIDADE
https://portal.tjpr.jus.br/portletforms/frm.do?idFormulario=7430
0017859-16.2024.8.16.6000]]</f>
        <v>Equidade e diversidade</v>
      </c>
      <c r="N1363">
        <f>Tabela3[[#This Row],[CURSO PARA MAGISTRADOS]]</f>
        <v>0</v>
      </c>
      <c r="O1363">
        <f>Tabela3[[#This Row],[LIVRO DE REGISTRO]]</f>
        <v>0</v>
      </c>
      <c r="P1363">
        <f>Tabela3[[#This Row],[DATA DO ULTIMO REGISTRO]]</f>
        <v>0</v>
      </c>
      <c r="Q1363">
        <f>Tabela3[[#This Row],[REG DE INSTRUTORES2]]</f>
        <v>0</v>
      </c>
      <c r="R1363">
        <f>Tabela3[[#This Row],[REGISTRO DE INSTRUTORES NO SEI]]</f>
        <v>0</v>
      </c>
      <c r="S1363">
        <f>Tabela3[[#This Row],[2021]]</f>
        <v>0</v>
      </c>
      <c r="T1363">
        <f>Tabela3[[#This Row],[2022]]</f>
        <v>0</v>
      </c>
      <c r="U1363">
        <f>Tabela3[[#This Row],[2023]]</f>
        <v>0</v>
      </c>
      <c r="V1363">
        <f>Tabela3[[#This Row],[REGISTRO NO SEI/2024]]</f>
        <v>0</v>
      </c>
      <c r="W1363">
        <f>Tabela3[[#This Row],[2024]]</f>
        <v>0</v>
      </c>
      <c r="X1363">
        <f>Tabela3[[#This Row],[REGISTRO NO SEI/2025]]</f>
        <v>0</v>
      </c>
      <c r="Y1363">
        <f>Tabela3[[#This Row],[TOTAL CERTIFICADOS EMITIDOS/2025]]</f>
        <v>0</v>
      </c>
      <c r="Z1363">
        <f>Tabela3[[#This Row],[1º trim/2025]]</f>
        <v>0</v>
      </c>
      <c r="AA1363">
        <f>Tabela3[[#This Row],[2º trim/2025]]</f>
        <v>0</v>
      </c>
      <c r="AB1363">
        <f>Tabela3[[#This Row],[3º trim/2025]]</f>
        <v>0</v>
      </c>
      <c r="AC1363">
        <f>Tabela3[[#This Row],[4º trim/2025]]</f>
        <v>0</v>
      </c>
    </row>
    <row r="1364" spans="1:29" ht="30" x14ac:dyDescent="0.25">
      <c r="A1364" s="293">
        <f>Tabela3[[#This Row],[MODALIDADE]]</f>
        <v>0</v>
      </c>
      <c r="B1364" s="293">
        <f>Tabela3[[#This Row],[ID DA PLANILHA]]</f>
        <v>1394</v>
      </c>
      <c r="C1364" s="293">
        <f>Tabela3[[#This Row],[ANO]]</f>
        <v>2025</v>
      </c>
      <c r="D1364" s="293" t="str">
        <f>Tabela3[[#This Row],[SEI]]</f>
        <v>0025251-70.2025.8.16.6000</v>
      </c>
      <c r="E1364" s="294" t="str">
        <f>Tabela3[[#This Row],[NOME DO Curso]]</f>
        <v>Aula Magna do Curso de Pós-Graduação em Falências e Recuperação de Empresas da Pontifícia Universidade Católica do Paraná.</v>
      </c>
      <c r="F1364" s="294">
        <f>Tabela3[[#This Row],[NENHUMA CLASSIFICAÇÃO COPILOT]]</f>
        <v>0</v>
      </c>
      <c r="G1364">
        <f>Tabela3[[#This Row],[Capacitação em Direitos Humanos, Gênero, Raça e Etnia; e em Depoimento Especial" - 0148945-13.2024.8.16.6000]]</f>
        <v>0</v>
      </c>
      <c r="H1364">
        <f>Tabela3[[#This Row],[Justiça Restaurativa - 0148919-15.2024.8.16.6000]]</f>
        <v>0</v>
      </c>
      <c r="I1364">
        <f>Tabela3[[#This Row],[Capacitação de Facilitadores 0148959-94.2024.8.16.6000]]</f>
        <v>0</v>
      </c>
      <c r="J1364">
        <f>Tabela3[[#This Row],[Acessibilidade e Inclusão - 0148938-21.2024.8.16.6000]]</f>
        <v>0</v>
      </c>
      <c r="K1364">
        <f>Tabela3[[#This Row],[Política de Prevenção e Enfrentamento do Assédio Moral, do Assédio Sexual e da Discriminação.0148908-83.2024.8.16.6000]]</f>
        <v>0</v>
      </c>
      <c r="L1364">
        <f>Tabela3[[#This Row],[SOCIOAMBIENTAL]]</f>
        <v>0</v>
      </c>
      <c r="M1364">
        <f>Tabela3[[#This Row],[SUSTENTABILIDADE
https://portal.tjpr.jus.br/portletforms/frm.do?idFormulario=7430
0017859-16.2024.8.16.6000]]</f>
        <v>0</v>
      </c>
      <c r="N1364">
        <f>Tabela3[[#This Row],[CURSO PARA MAGISTRADOS]]</f>
        <v>0</v>
      </c>
      <c r="O1364">
        <f>Tabela3[[#This Row],[LIVRO DE REGISTRO]]</f>
        <v>0</v>
      </c>
      <c r="P1364">
        <f>Tabela3[[#This Row],[DATA DO ULTIMO REGISTRO]]</f>
        <v>0</v>
      </c>
      <c r="Q1364">
        <f>Tabela3[[#This Row],[REG DE INSTRUTORES2]]</f>
        <v>0</v>
      </c>
      <c r="R1364">
        <f>Tabela3[[#This Row],[REGISTRO DE INSTRUTORES NO SEI]]</f>
        <v>0</v>
      </c>
      <c r="S1364">
        <f>Tabela3[[#This Row],[2021]]</f>
        <v>0</v>
      </c>
      <c r="T1364">
        <f>Tabela3[[#This Row],[2022]]</f>
        <v>0</v>
      </c>
      <c r="U1364">
        <f>Tabela3[[#This Row],[2023]]</f>
        <v>0</v>
      </c>
      <c r="V1364">
        <f>Tabela3[[#This Row],[REGISTRO NO SEI/2024]]</f>
        <v>0</v>
      </c>
      <c r="W1364">
        <f>Tabela3[[#This Row],[2024]]</f>
        <v>0</v>
      </c>
      <c r="X1364">
        <f>Tabela3[[#This Row],[REGISTRO NO SEI/2025]]</f>
        <v>0</v>
      </c>
      <c r="Y1364">
        <f>Tabela3[[#This Row],[TOTAL CERTIFICADOS EMITIDOS/2025]]</f>
        <v>0</v>
      </c>
      <c r="Z1364">
        <f>Tabela3[[#This Row],[1º trim/2025]]</f>
        <v>0</v>
      </c>
      <c r="AA1364">
        <f>Tabela3[[#This Row],[2º trim/2025]]</f>
        <v>0</v>
      </c>
      <c r="AB1364">
        <f>Tabela3[[#This Row],[3º trim/2025]]</f>
        <v>0</v>
      </c>
      <c r="AC1364">
        <f>Tabela3[[#This Row],[4º trim/2025]]</f>
        <v>0</v>
      </c>
    </row>
    <row r="1365" spans="1:29" x14ac:dyDescent="0.25">
      <c r="A1365" s="293">
        <f>Tabela3[[#This Row],[MODALIDADE]]</f>
        <v>0</v>
      </c>
      <c r="B1365" s="293">
        <f>Tabela3[[#This Row],[ID DA PLANILHA]]</f>
        <v>1395</v>
      </c>
      <c r="C1365" s="293">
        <f>Tabela3[[#This Row],[ANO]]</f>
        <v>2023</v>
      </c>
      <c r="D1365" s="293">
        <f>Tabela3[[#This Row],[SEI]]</f>
        <v>0</v>
      </c>
      <c r="E1365" s="294" t="str">
        <f>Tabela3[[#This Row],[NOME DO Curso]]</f>
        <v>1. Burnout: a síndrome do esgotamento profissional (10 de novembro de 2023)</v>
      </c>
      <c r="F1365" s="294">
        <f>Tabela3[[#This Row],[NENHUMA CLASSIFICAÇÃO COPILOT]]</f>
        <v>0</v>
      </c>
      <c r="G1365">
        <f>Tabela3[[#This Row],[Capacitação em Direitos Humanos, Gênero, Raça e Etnia; e em Depoimento Especial" - 0148945-13.2024.8.16.6000]]</f>
        <v>0</v>
      </c>
      <c r="H1365">
        <f>Tabela3[[#This Row],[Justiça Restaurativa - 0148919-15.2024.8.16.6000]]</f>
        <v>0</v>
      </c>
      <c r="I1365">
        <f>Tabela3[[#This Row],[Capacitação de Facilitadores 0148959-94.2024.8.16.6000]]</f>
        <v>0</v>
      </c>
      <c r="J1365">
        <f>Tabela3[[#This Row],[Acessibilidade e Inclusão - 0148938-21.2024.8.16.6000]]</f>
        <v>0</v>
      </c>
      <c r="K1365">
        <f>Tabela3[[#This Row],[Política de Prevenção e Enfrentamento do Assédio Moral, do Assédio Sexual e da Discriminação.0148908-83.2024.8.16.6000]]</f>
        <v>0</v>
      </c>
      <c r="L1365">
        <f>Tabela3[[#This Row],[SOCIOAMBIENTAL]]</f>
        <v>0</v>
      </c>
      <c r="M1365">
        <f>Tabela3[[#This Row],[SUSTENTABILIDADE
https://portal.tjpr.jus.br/portletforms/frm.do?idFormulario=7430
0017859-16.2024.8.16.6000]]</f>
        <v>0</v>
      </c>
      <c r="N1365">
        <f>Tabela3[[#This Row],[CURSO PARA MAGISTRADOS]]</f>
        <v>0</v>
      </c>
      <c r="O1365">
        <f>Tabela3[[#This Row],[LIVRO DE REGISTRO]]</f>
        <v>0</v>
      </c>
      <c r="P1365">
        <f>Tabela3[[#This Row],[DATA DO ULTIMO REGISTRO]]</f>
        <v>0</v>
      </c>
      <c r="Q1365">
        <f>Tabela3[[#This Row],[REG DE INSTRUTORES2]]</f>
        <v>0</v>
      </c>
      <c r="R1365">
        <f>Tabela3[[#This Row],[REGISTRO DE INSTRUTORES NO SEI]]</f>
        <v>0</v>
      </c>
      <c r="S1365">
        <f>Tabela3[[#This Row],[2021]]</f>
        <v>0</v>
      </c>
      <c r="T1365">
        <f>Tabela3[[#This Row],[2022]]</f>
        <v>0</v>
      </c>
      <c r="U1365">
        <f>Tabela3[[#This Row],[2023]]</f>
        <v>0</v>
      </c>
      <c r="V1365">
        <f>Tabela3[[#This Row],[REGISTRO NO SEI/2024]]</f>
        <v>0</v>
      </c>
      <c r="W1365">
        <f>Tabela3[[#This Row],[2024]]</f>
        <v>0</v>
      </c>
      <c r="X1365">
        <f>Tabela3[[#This Row],[REGISTRO NO SEI/2025]]</f>
        <v>0</v>
      </c>
      <c r="Y1365">
        <f>Tabela3[[#This Row],[TOTAL CERTIFICADOS EMITIDOS/2025]]</f>
        <v>0</v>
      </c>
      <c r="Z1365">
        <f>Tabela3[[#This Row],[1º trim/2025]]</f>
        <v>0</v>
      </c>
      <c r="AA1365">
        <f>Tabela3[[#This Row],[2º trim/2025]]</f>
        <v>0</v>
      </c>
      <c r="AB1365">
        <f>Tabela3[[#This Row],[3º trim/2025]]</f>
        <v>0</v>
      </c>
      <c r="AC1365">
        <f>Tabela3[[#This Row],[4º trim/2025]]</f>
        <v>0</v>
      </c>
    </row>
    <row r="1366" spans="1:29" ht="30" x14ac:dyDescent="0.25">
      <c r="A1366" s="293">
        <f>Tabela3[[#This Row],[MODALIDADE]]</f>
        <v>0</v>
      </c>
      <c r="B1366" s="293">
        <f>Tabela3[[#This Row],[ID DA PLANILHA]]</f>
        <v>1396</v>
      </c>
      <c r="C1366" s="293">
        <f>Tabela3[[#This Row],[ANO]]</f>
        <v>2024</v>
      </c>
      <c r="D1366" s="293">
        <f>Tabela3[[#This Row],[SEI]]</f>
        <v>0</v>
      </c>
      <c r="E1366" s="294" t="str">
        <f>Tabela3[[#This Row],[NOME DO Curso]]</f>
        <v>1. Aula Show sobre integração das ferramentas do Office 365 (24 de julho de 2024)</v>
      </c>
      <c r="F1366" s="294">
        <f>Tabela3[[#This Row],[NENHUMA CLASSIFICAÇÃO COPILOT]]</f>
        <v>0</v>
      </c>
      <c r="G1366">
        <f>Tabela3[[#This Row],[Capacitação em Direitos Humanos, Gênero, Raça e Etnia; e em Depoimento Especial" - 0148945-13.2024.8.16.6000]]</f>
        <v>0</v>
      </c>
      <c r="H1366">
        <f>Tabela3[[#This Row],[Justiça Restaurativa - 0148919-15.2024.8.16.6000]]</f>
        <v>0</v>
      </c>
      <c r="I1366">
        <f>Tabela3[[#This Row],[Capacitação de Facilitadores 0148959-94.2024.8.16.6000]]</f>
        <v>0</v>
      </c>
      <c r="J1366">
        <f>Tabela3[[#This Row],[Acessibilidade e Inclusão - 0148938-21.2024.8.16.6000]]</f>
        <v>0</v>
      </c>
      <c r="K1366">
        <f>Tabela3[[#This Row],[Política de Prevenção e Enfrentamento do Assédio Moral, do Assédio Sexual e da Discriminação.0148908-83.2024.8.16.6000]]</f>
        <v>0</v>
      </c>
      <c r="L1366">
        <f>Tabela3[[#This Row],[SOCIOAMBIENTAL]]</f>
        <v>0</v>
      </c>
      <c r="M1366">
        <f>Tabela3[[#This Row],[SUSTENTABILIDADE
https://portal.tjpr.jus.br/portletforms/frm.do?idFormulario=7430
0017859-16.2024.8.16.6000]]</f>
        <v>0</v>
      </c>
      <c r="N1366">
        <f>Tabela3[[#This Row],[CURSO PARA MAGISTRADOS]]</f>
        <v>0</v>
      </c>
      <c r="O1366">
        <f>Tabela3[[#This Row],[LIVRO DE REGISTRO]]</f>
        <v>0</v>
      </c>
      <c r="P1366">
        <f>Tabela3[[#This Row],[DATA DO ULTIMO REGISTRO]]</f>
        <v>0</v>
      </c>
      <c r="Q1366">
        <f>Tabela3[[#This Row],[REG DE INSTRUTORES2]]</f>
        <v>0</v>
      </c>
      <c r="R1366">
        <f>Tabela3[[#This Row],[REGISTRO DE INSTRUTORES NO SEI]]</f>
        <v>0</v>
      </c>
      <c r="S1366">
        <f>Tabela3[[#This Row],[2021]]</f>
        <v>0</v>
      </c>
      <c r="T1366">
        <f>Tabela3[[#This Row],[2022]]</f>
        <v>0</v>
      </c>
      <c r="U1366">
        <f>Tabela3[[#This Row],[2023]]</f>
        <v>0</v>
      </c>
      <c r="V1366">
        <f>Tabela3[[#This Row],[REGISTRO NO SEI/2024]]</f>
        <v>0</v>
      </c>
      <c r="W1366">
        <f>Tabela3[[#This Row],[2024]]</f>
        <v>0</v>
      </c>
      <c r="X1366">
        <f>Tabela3[[#This Row],[REGISTRO NO SEI/2025]]</f>
        <v>0</v>
      </c>
      <c r="Y1366">
        <f>Tabela3[[#This Row],[TOTAL CERTIFICADOS EMITIDOS/2025]]</f>
        <v>0</v>
      </c>
      <c r="Z1366">
        <f>Tabela3[[#This Row],[1º trim/2025]]</f>
        <v>0</v>
      </c>
      <c r="AA1366">
        <f>Tabela3[[#This Row],[2º trim/2025]]</f>
        <v>0</v>
      </c>
      <c r="AB1366">
        <f>Tabela3[[#This Row],[3º trim/2025]]</f>
        <v>0</v>
      </c>
      <c r="AC1366">
        <f>Tabela3[[#This Row],[4º trim/2025]]</f>
        <v>0</v>
      </c>
    </row>
    <row r="1367" spans="1:29" ht="30" x14ac:dyDescent="0.25">
      <c r="A1367" s="293">
        <f>Tabela3[[#This Row],[MODALIDADE]]</f>
        <v>0</v>
      </c>
      <c r="B1367" s="293">
        <f>Tabela3[[#This Row],[ID DA PLANILHA]]</f>
        <v>1397</v>
      </c>
      <c r="C1367" s="293">
        <f>Tabela3[[#This Row],[ANO]]</f>
        <v>2024</v>
      </c>
      <c r="D1367" s="293">
        <f>Tabela3[[#This Row],[SEI]]</f>
        <v>0</v>
      </c>
      <c r="E1367" s="294" t="str">
        <f>Tabela3[[#This Row],[NOME DO Curso]]</f>
        <v>1. DEMODAY - Aumentando a Produtividade com o Microsoft 365 Copilot (21 de maio de 2024)</v>
      </c>
      <c r="F1367" s="294">
        <f>Tabela3[[#This Row],[NENHUMA CLASSIFICAÇÃO COPILOT]]</f>
        <v>0</v>
      </c>
      <c r="G1367">
        <f>Tabela3[[#This Row],[Capacitação em Direitos Humanos, Gênero, Raça e Etnia; e em Depoimento Especial" - 0148945-13.2024.8.16.6000]]</f>
        <v>0</v>
      </c>
      <c r="H1367">
        <f>Tabela3[[#This Row],[Justiça Restaurativa - 0148919-15.2024.8.16.6000]]</f>
        <v>0</v>
      </c>
      <c r="I1367">
        <f>Tabela3[[#This Row],[Capacitação de Facilitadores 0148959-94.2024.8.16.6000]]</f>
        <v>0</v>
      </c>
      <c r="J1367">
        <f>Tabela3[[#This Row],[Acessibilidade e Inclusão - 0148938-21.2024.8.16.6000]]</f>
        <v>0</v>
      </c>
      <c r="K1367">
        <f>Tabela3[[#This Row],[Política de Prevenção e Enfrentamento do Assédio Moral, do Assédio Sexual e da Discriminação.0148908-83.2024.8.16.6000]]</f>
        <v>0</v>
      </c>
      <c r="L1367">
        <f>Tabela3[[#This Row],[SOCIOAMBIENTAL]]</f>
        <v>0</v>
      </c>
      <c r="M1367">
        <f>Tabela3[[#This Row],[SUSTENTABILIDADE
https://portal.tjpr.jus.br/portletforms/frm.do?idFormulario=7430
0017859-16.2024.8.16.6000]]</f>
        <v>0</v>
      </c>
      <c r="N1367">
        <f>Tabela3[[#This Row],[CURSO PARA MAGISTRADOS]]</f>
        <v>0</v>
      </c>
      <c r="O1367">
        <f>Tabela3[[#This Row],[LIVRO DE REGISTRO]]</f>
        <v>0</v>
      </c>
      <c r="P1367">
        <f>Tabela3[[#This Row],[DATA DO ULTIMO REGISTRO]]</f>
        <v>0</v>
      </c>
      <c r="Q1367">
        <f>Tabela3[[#This Row],[REG DE INSTRUTORES2]]</f>
        <v>0</v>
      </c>
      <c r="R1367">
        <f>Tabela3[[#This Row],[REGISTRO DE INSTRUTORES NO SEI]]</f>
        <v>0</v>
      </c>
      <c r="S1367">
        <f>Tabela3[[#This Row],[2021]]</f>
        <v>0</v>
      </c>
      <c r="T1367">
        <f>Tabela3[[#This Row],[2022]]</f>
        <v>0</v>
      </c>
      <c r="U1367">
        <f>Tabela3[[#This Row],[2023]]</f>
        <v>0</v>
      </c>
      <c r="V1367">
        <f>Tabela3[[#This Row],[REGISTRO NO SEI/2024]]</f>
        <v>0</v>
      </c>
      <c r="W1367">
        <f>Tabela3[[#This Row],[2024]]</f>
        <v>0</v>
      </c>
      <c r="X1367">
        <f>Tabela3[[#This Row],[REGISTRO NO SEI/2025]]</f>
        <v>0</v>
      </c>
      <c r="Y1367">
        <f>Tabela3[[#This Row],[TOTAL CERTIFICADOS EMITIDOS/2025]]</f>
        <v>0</v>
      </c>
      <c r="Z1367">
        <f>Tabela3[[#This Row],[1º trim/2025]]</f>
        <v>0</v>
      </c>
      <c r="AA1367">
        <f>Tabela3[[#This Row],[2º trim/2025]]</f>
        <v>0</v>
      </c>
      <c r="AB1367">
        <f>Tabela3[[#This Row],[3º trim/2025]]</f>
        <v>0</v>
      </c>
      <c r="AC1367">
        <f>Tabela3[[#This Row],[4º trim/2025]]</f>
        <v>0</v>
      </c>
    </row>
    <row r="1368" spans="1:29" x14ac:dyDescent="0.25">
      <c r="A1368" s="293">
        <f>Tabela3[[#This Row],[MODALIDADE]]</f>
        <v>0</v>
      </c>
      <c r="B1368" s="293">
        <f>Tabela3[[#This Row],[ID DA PLANILHA]]</f>
        <v>1398</v>
      </c>
      <c r="C1368" s="293">
        <f>Tabela3[[#This Row],[ANO]]</f>
        <v>2024</v>
      </c>
      <c r="D1368" s="293">
        <f>Tabela3[[#This Row],[SEI]]</f>
        <v>0</v>
      </c>
      <c r="E1368" s="294" t="str">
        <f>Tabela3[[#This Row],[NOME DO Curso]]</f>
        <v>2. Como se tornar mais produtivo com o Outlook (31 de julho de 2024)</v>
      </c>
      <c r="F1368" s="294">
        <f>Tabela3[[#This Row],[NENHUMA CLASSIFICAÇÃO COPILOT]]</f>
        <v>0</v>
      </c>
      <c r="G1368">
        <f>Tabela3[[#This Row],[Capacitação em Direitos Humanos, Gênero, Raça e Etnia; e em Depoimento Especial" - 0148945-13.2024.8.16.6000]]</f>
        <v>0</v>
      </c>
      <c r="H1368">
        <f>Tabela3[[#This Row],[Justiça Restaurativa - 0148919-15.2024.8.16.6000]]</f>
        <v>0</v>
      </c>
      <c r="I1368">
        <f>Tabela3[[#This Row],[Capacitação de Facilitadores 0148959-94.2024.8.16.6000]]</f>
        <v>0</v>
      </c>
      <c r="J1368">
        <f>Tabela3[[#This Row],[Acessibilidade e Inclusão - 0148938-21.2024.8.16.6000]]</f>
        <v>0</v>
      </c>
      <c r="K1368">
        <f>Tabela3[[#This Row],[Política de Prevenção e Enfrentamento do Assédio Moral, do Assédio Sexual e da Discriminação.0148908-83.2024.8.16.6000]]</f>
        <v>0</v>
      </c>
      <c r="L1368">
        <f>Tabela3[[#This Row],[SOCIOAMBIENTAL]]</f>
        <v>0</v>
      </c>
      <c r="M1368">
        <f>Tabela3[[#This Row],[SUSTENTABILIDADE
https://portal.tjpr.jus.br/portletforms/frm.do?idFormulario=7430
0017859-16.2024.8.16.6000]]</f>
        <v>0</v>
      </c>
      <c r="N1368">
        <f>Tabela3[[#This Row],[CURSO PARA MAGISTRADOS]]</f>
        <v>0</v>
      </c>
      <c r="O1368">
        <f>Tabela3[[#This Row],[LIVRO DE REGISTRO]]</f>
        <v>0</v>
      </c>
      <c r="P1368">
        <f>Tabela3[[#This Row],[DATA DO ULTIMO REGISTRO]]</f>
        <v>0</v>
      </c>
      <c r="Q1368">
        <f>Tabela3[[#This Row],[REG DE INSTRUTORES2]]</f>
        <v>0</v>
      </c>
      <c r="R1368">
        <f>Tabela3[[#This Row],[REGISTRO DE INSTRUTORES NO SEI]]</f>
        <v>0</v>
      </c>
      <c r="S1368">
        <f>Tabela3[[#This Row],[2021]]</f>
        <v>0</v>
      </c>
      <c r="T1368">
        <f>Tabela3[[#This Row],[2022]]</f>
        <v>0</v>
      </c>
      <c r="U1368">
        <f>Tabela3[[#This Row],[2023]]</f>
        <v>0</v>
      </c>
      <c r="V1368">
        <f>Tabela3[[#This Row],[REGISTRO NO SEI/2024]]</f>
        <v>0</v>
      </c>
      <c r="W1368">
        <f>Tabela3[[#This Row],[2024]]</f>
        <v>0</v>
      </c>
      <c r="X1368">
        <f>Tabela3[[#This Row],[REGISTRO NO SEI/2025]]</f>
        <v>0</v>
      </c>
      <c r="Y1368">
        <f>Tabela3[[#This Row],[TOTAL CERTIFICADOS EMITIDOS/2025]]</f>
        <v>0</v>
      </c>
      <c r="Z1368">
        <f>Tabela3[[#This Row],[1º trim/2025]]</f>
        <v>0</v>
      </c>
      <c r="AA1368">
        <f>Tabela3[[#This Row],[2º trim/2025]]</f>
        <v>0</v>
      </c>
      <c r="AB1368">
        <f>Tabela3[[#This Row],[3º trim/2025]]</f>
        <v>0</v>
      </c>
      <c r="AC1368">
        <f>Tabela3[[#This Row],[4º trim/2025]]</f>
        <v>0</v>
      </c>
    </row>
    <row r="1369" spans="1:29" x14ac:dyDescent="0.25">
      <c r="A1369" s="293">
        <f>Tabela3[[#This Row],[MODALIDADE]]</f>
        <v>0</v>
      </c>
      <c r="B1369" s="293">
        <f>Tabela3[[#This Row],[ID DA PLANILHA]]</f>
        <v>1399</v>
      </c>
      <c r="C1369" s="293">
        <f>Tabela3[[#This Row],[ANO]]</f>
        <v>2025</v>
      </c>
      <c r="D1369" s="293" t="str">
        <f>Tabela3[[#This Row],[SEI]]</f>
        <v>0015194-90.2025.8.16.6000</v>
      </c>
      <c r="E1369" s="294" t="str">
        <f>Tabela3[[#This Row],[NOME DO Curso]]</f>
        <v>Depoimento Especial - 8ª Edição</v>
      </c>
      <c r="F1369" s="294">
        <f>Tabela3[[#This Row],[NENHUMA CLASSIFICAÇÃO COPILOT]]</f>
        <v>0</v>
      </c>
      <c r="G1369" t="str">
        <f>Tabela3[[#This Row],[Capacitação em Direitos Humanos, Gênero, Raça e Etnia; e em Depoimento Especial" - 0148945-13.2024.8.16.6000]]</f>
        <v>COPILOT - DEPOIMENTO ESPECIAL</v>
      </c>
      <c r="H1369">
        <f>Tabela3[[#This Row],[Justiça Restaurativa - 0148919-15.2024.8.16.6000]]</f>
        <v>0</v>
      </c>
      <c r="I1369">
        <f>Tabela3[[#This Row],[Capacitação de Facilitadores 0148959-94.2024.8.16.6000]]</f>
        <v>0</v>
      </c>
      <c r="J1369">
        <f>Tabela3[[#This Row],[Acessibilidade e Inclusão - 0148938-21.2024.8.16.6000]]</f>
        <v>0</v>
      </c>
      <c r="K1369">
        <f>Tabela3[[#This Row],[Política de Prevenção e Enfrentamento do Assédio Moral, do Assédio Sexual e da Discriminação.0148908-83.2024.8.16.6000]]</f>
        <v>0</v>
      </c>
      <c r="L1369">
        <f>Tabela3[[#This Row],[SOCIOAMBIENTAL]]</f>
        <v>0</v>
      </c>
      <c r="M1369">
        <f>Tabela3[[#This Row],[SUSTENTABILIDADE
https://portal.tjpr.jus.br/portletforms/frm.do?idFormulario=7430
0017859-16.2024.8.16.6000]]</f>
        <v>0</v>
      </c>
      <c r="N1369">
        <f>Tabela3[[#This Row],[CURSO PARA MAGISTRADOS]]</f>
        <v>0</v>
      </c>
      <c r="O1369">
        <f>Tabela3[[#This Row],[LIVRO DE REGISTRO]]</f>
        <v>0</v>
      </c>
      <c r="P1369">
        <f>Tabela3[[#This Row],[DATA DO ULTIMO REGISTRO]]</f>
        <v>0</v>
      </c>
      <c r="Q1369">
        <f>Tabela3[[#This Row],[REG DE INSTRUTORES2]]</f>
        <v>0</v>
      </c>
      <c r="R1369">
        <f>Tabela3[[#This Row],[REGISTRO DE INSTRUTORES NO SEI]]</f>
        <v>0</v>
      </c>
      <c r="S1369">
        <f>Tabela3[[#This Row],[2021]]</f>
        <v>0</v>
      </c>
      <c r="T1369">
        <f>Tabela3[[#This Row],[2022]]</f>
        <v>0</v>
      </c>
      <c r="U1369">
        <f>Tabela3[[#This Row],[2023]]</f>
        <v>0</v>
      </c>
      <c r="V1369">
        <f>Tabela3[[#This Row],[REGISTRO NO SEI/2024]]</f>
        <v>0</v>
      </c>
      <c r="W1369">
        <f>Tabela3[[#This Row],[2024]]</f>
        <v>0</v>
      </c>
      <c r="X1369">
        <f>Tabela3[[#This Row],[REGISTRO NO SEI/2025]]</f>
        <v>0</v>
      </c>
      <c r="Y1369">
        <f>Tabela3[[#This Row],[TOTAL CERTIFICADOS EMITIDOS/2025]]</f>
        <v>0</v>
      </c>
      <c r="Z1369">
        <f>Tabela3[[#This Row],[1º trim/2025]]</f>
        <v>0</v>
      </c>
      <c r="AA1369">
        <f>Tabela3[[#This Row],[2º trim/2025]]</f>
        <v>0</v>
      </c>
      <c r="AB1369">
        <f>Tabela3[[#This Row],[3º trim/2025]]</f>
        <v>0</v>
      </c>
      <c r="AC1369">
        <f>Tabela3[[#This Row],[4º trim/2025]]</f>
        <v>0</v>
      </c>
    </row>
    <row r="1370" spans="1:29" x14ac:dyDescent="0.25">
      <c r="A1370" s="293">
        <f>Tabela3[[#This Row],[MODALIDADE]]</f>
        <v>0</v>
      </c>
      <c r="B1370" s="293">
        <f>Tabela3[[#This Row],[ID DA PLANILHA]]</f>
        <v>1400</v>
      </c>
      <c r="C1370" s="293">
        <f>Tabela3[[#This Row],[ANO]]</f>
        <v>2025</v>
      </c>
      <c r="D1370" s="293" t="str">
        <f>Tabela3[[#This Row],[SEI]]</f>
        <v>0022085-30.2025.8.16.6000</v>
      </c>
      <c r="E1370" s="294" t="str">
        <f>Tabela3[[#This Row],[NOME DO Curso]]</f>
        <v>É POSSÍVEL VIVER SEM DOR? Rolfing</v>
      </c>
      <c r="F1370" s="294">
        <f>Tabela3[[#This Row],[NENHUMA CLASSIFICAÇÃO COPILOT]]</f>
        <v>0</v>
      </c>
      <c r="G1370">
        <f>Tabela3[[#This Row],[Capacitação em Direitos Humanos, Gênero, Raça e Etnia; e em Depoimento Especial" - 0148945-13.2024.8.16.6000]]</f>
        <v>0</v>
      </c>
      <c r="H1370">
        <f>Tabela3[[#This Row],[Justiça Restaurativa - 0148919-15.2024.8.16.6000]]</f>
        <v>0</v>
      </c>
      <c r="I1370">
        <f>Tabela3[[#This Row],[Capacitação de Facilitadores 0148959-94.2024.8.16.6000]]</f>
        <v>0</v>
      </c>
      <c r="J1370" t="str">
        <f>Tabela3[[#This Row],[Acessibilidade e Inclusão - 0148938-21.2024.8.16.6000]]</f>
        <v>COPILOT - Acessibilidade comunicacional.</v>
      </c>
      <c r="K1370">
        <f>Tabela3[[#This Row],[Política de Prevenção e Enfrentamento do Assédio Moral, do Assédio Sexual e da Discriminação.0148908-83.2024.8.16.6000]]</f>
        <v>0</v>
      </c>
      <c r="L1370">
        <f>Tabela3[[#This Row],[SOCIOAMBIENTAL]]</f>
        <v>0</v>
      </c>
      <c r="M1370">
        <f>Tabela3[[#This Row],[SUSTENTABILIDADE
https://portal.tjpr.jus.br/portletforms/frm.do?idFormulario=7430
0017859-16.2024.8.16.6000]]</f>
        <v>0</v>
      </c>
      <c r="N1370">
        <f>Tabela3[[#This Row],[CURSO PARA MAGISTRADOS]]</f>
        <v>0</v>
      </c>
      <c r="O1370">
        <f>Tabela3[[#This Row],[LIVRO DE REGISTRO]]</f>
        <v>0</v>
      </c>
      <c r="P1370">
        <f>Tabela3[[#This Row],[DATA DO ULTIMO REGISTRO]]</f>
        <v>0</v>
      </c>
      <c r="Q1370">
        <f>Tabela3[[#This Row],[REG DE INSTRUTORES2]]</f>
        <v>0</v>
      </c>
      <c r="R1370">
        <f>Tabela3[[#This Row],[REGISTRO DE INSTRUTORES NO SEI]]</f>
        <v>0</v>
      </c>
      <c r="S1370">
        <f>Tabela3[[#This Row],[2021]]</f>
        <v>0</v>
      </c>
      <c r="T1370">
        <f>Tabela3[[#This Row],[2022]]</f>
        <v>0</v>
      </c>
      <c r="U1370">
        <f>Tabela3[[#This Row],[2023]]</f>
        <v>0</v>
      </c>
      <c r="V1370">
        <f>Tabela3[[#This Row],[REGISTRO NO SEI/2024]]</f>
        <v>0</v>
      </c>
      <c r="W1370">
        <f>Tabela3[[#This Row],[2024]]</f>
        <v>0</v>
      </c>
      <c r="X1370">
        <f>Tabela3[[#This Row],[REGISTRO NO SEI/2025]]</f>
        <v>0</v>
      </c>
      <c r="Y1370">
        <f>Tabela3[[#This Row],[TOTAL CERTIFICADOS EMITIDOS/2025]]</f>
        <v>0</v>
      </c>
      <c r="Z1370">
        <f>Tabela3[[#This Row],[1º trim/2025]]</f>
        <v>0</v>
      </c>
      <c r="AA1370">
        <f>Tabela3[[#This Row],[2º trim/2025]]</f>
        <v>0</v>
      </c>
      <c r="AB1370">
        <f>Tabela3[[#This Row],[3º trim/2025]]</f>
        <v>0</v>
      </c>
      <c r="AC1370">
        <f>Tabela3[[#This Row],[4º trim/2025]]</f>
        <v>0</v>
      </c>
    </row>
    <row r="1371" spans="1:29" ht="30" x14ac:dyDescent="0.25">
      <c r="A1371" s="293">
        <f>Tabela3[[#This Row],[MODALIDADE]]</f>
        <v>0</v>
      </c>
      <c r="B1371" s="293">
        <f>Tabela3[[#This Row],[ID DA PLANILHA]]</f>
        <v>1401</v>
      </c>
      <c r="C1371" s="293">
        <f>Tabela3[[#This Row],[ANO]]</f>
        <v>0</v>
      </c>
      <c r="D1371" s="293" t="str">
        <f>Tabela3[[#This Row],[SEI]]</f>
        <v>0026336-91.2025.8.16.6000</v>
      </c>
      <c r="E1371" s="294" t="str">
        <f>Tabela3[[#This Row],[NOME DO Curso]]</f>
        <v>Cursos de Formação em Métodos Consensuais de Solução de Conflitos e Justiça Restaurativa</v>
      </c>
      <c r="F1371" s="294">
        <f>Tabela3[[#This Row],[NENHUMA CLASSIFICAÇÃO COPILOT]]</f>
        <v>0</v>
      </c>
      <c r="G1371">
        <f>Tabela3[[#This Row],[Capacitação em Direitos Humanos, Gênero, Raça e Etnia; e em Depoimento Especial" - 0148945-13.2024.8.16.6000]]</f>
        <v>0</v>
      </c>
      <c r="H1371">
        <f>Tabela3[[#This Row],[Justiça Restaurativa - 0148919-15.2024.8.16.6000]]</f>
        <v>0</v>
      </c>
      <c r="I1371" t="str">
        <f>Tabela3[[#This Row],[Capacitação de Facilitadores 0148959-94.2024.8.16.6000]]</f>
        <v>COPILOT - Violência doméstica e familiar contra a mulher</v>
      </c>
      <c r="J1371">
        <f>Tabela3[[#This Row],[Acessibilidade e Inclusão - 0148938-21.2024.8.16.6000]]</f>
        <v>0</v>
      </c>
      <c r="K1371">
        <f>Tabela3[[#This Row],[Política de Prevenção e Enfrentamento do Assédio Moral, do Assédio Sexual e da Discriminação.0148908-83.2024.8.16.6000]]</f>
        <v>0</v>
      </c>
      <c r="L1371">
        <f>Tabela3[[#This Row],[SOCIOAMBIENTAL]]</f>
        <v>0</v>
      </c>
      <c r="M1371">
        <f>Tabela3[[#This Row],[SUSTENTABILIDADE
https://portal.tjpr.jus.br/portletforms/frm.do?idFormulario=7430
0017859-16.2024.8.16.6000]]</f>
        <v>0</v>
      </c>
      <c r="N1371">
        <f>Tabela3[[#This Row],[CURSO PARA MAGISTRADOS]]</f>
        <v>0</v>
      </c>
      <c r="O1371">
        <f>Tabela3[[#This Row],[LIVRO DE REGISTRO]]</f>
        <v>0</v>
      </c>
      <c r="P1371">
        <f>Tabela3[[#This Row],[DATA DO ULTIMO REGISTRO]]</f>
        <v>0</v>
      </c>
      <c r="Q1371">
        <f>Tabela3[[#This Row],[REG DE INSTRUTORES2]]</f>
        <v>0</v>
      </c>
      <c r="R1371">
        <f>Tabela3[[#This Row],[REGISTRO DE INSTRUTORES NO SEI]]</f>
        <v>0</v>
      </c>
      <c r="S1371">
        <f>Tabela3[[#This Row],[2021]]</f>
        <v>0</v>
      </c>
      <c r="T1371">
        <f>Tabela3[[#This Row],[2022]]</f>
        <v>0</v>
      </c>
      <c r="U1371">
        <f>Tabela3[[#This Row],[2023]]</f>
        <v>0</v>
      </c>
      <c r="V1371">
        <f>Tabela3[[#This Row],[REGISTRO NO SEI/2024]]</f>
        <v>0</v>
      </c>
      <c r="W1371">
        <f>Tabela3[[#This Row],[2024]]</f>
        <v>0</v>
      </c>
      <c r="X1371">
        <f>Tabela3[[#This Row],[REGISTRO NO SEI/2025]]</f>
        <v>0</v>
      </c>
      <c r="Y1371">
        <f>Tabela3[[#This Row],[TOTAL CERTIFICADOS EMITIDOS/2025]]</f>
        <v>0</v>
      </c>
      <c r="Z1371">
        <f>Tabela3[[#This Row],[1º trim/2025]]</f>
        <v>0</v>
      </c>
      <c r="AA1371">
        <f>Tabela3[[#This Row],[2º trim/2025]]</f>
        <v>0</v>
      </c>
      <c r="AB1371">
        <f>Tabela3[[#This Row],[3º trim/2025]]</f>
        <v>0</v>
      </c>
      <c r="AC1371">
        <f>Tabela3[[#This Row],[4º trim/2025]]</f>
        <v>0</v>
      </c>
    </row>
    <row r="1372" spans="1:29" x14ac:dyDescent="0.25">
      <c r="A1372" s="293">
        <f>Tabela3[[#This Row],[MODALIDADE]]</f>
        <v>0</v>
      </c>
      <c r="B1372" s="293">
        <f>Tabela3[[#This Row],[ID DA PLANILHA]]</f>
        <v>1402</v>
      </c>
      <c r="C1372" s="293">
        <f>Tabela3[[#This Row],[ANO]]</f>
        <v>2024</v>
      </c>
      <c r="D1372" s="293">
        <f>Tabela3[[#This Row],[SEI]]</f>
        <v>0</v>
      </c>
      <c r="E1372" s="294" t="str">
        <f>Tabela3[[#This Row],[NOME DO Curso]]</f>
        <v>2. Workshop das APACs em Funcionamento</v>
      </c>
      <c r="F1372" s="294">
        <f>Tabela3[[#This Row],[NENHUMA CLASSIFICAÇÃO COPILOT]]</f>
        <v>0</v>
      </c>
      <c r="G1372">
        <f>Tabela3[[#This Row],[Capacitação em Direitos Humanos, Gênero, Raça e Etnia; e em Depoimento Especial" - 0148945-13.2024.8.16.6000]]</f>
        <v>0</v>
      </c>
      <c r="H1372">
        <f>Tabela3[[#This Row],[Justiça Restaurativa - 0148919-15.2024.8.16.6000]]</f>
        <v>0</v>
      </c>
      <c r="I1372">
        <f>Tabela3[[#This Row],[Capacitação de Facilitadores 0148959-94.2024.8.16.6000]]</f>
        <v>0</v>
      </c>
      <c r="J1372">
        <f>Tabela3[[#This Row],[Acessibilidade e Inclusão - 0148938-21.2024.8.16.6000]]</f>
        <v>0</v>
      </c>
      <c r="K1372">
        <f>Tabela3[[#This Row],[Política de Prevenção e Enfrentamento do Assédio Moral, do Assédio Sexual e da Discriminação.0148908-83.2024.8.16.6000]]</f>
        <v>0</v>
      </c>
      <c r="L1372">
        <f>Tabela3[[#This Row],[SOCIOAMBIENTAL]]</f>
        <v>0</v>
      </c>
      <c r="M1372">
        <f>Tabela3[[#This Row],[SUSTENTABILIDADE
https://portal.tjpr.jus.br/portletforms/frm.do?idFormulario=7430
0017859-16.2024.8.16.6000]]</f>
        <v>0</v>
      </c>
      <c r="N1372">
        <f>Tabela3[[#This Row],[CURSO PARA MAGISTRADOS]]</f>
        <v>0</v>
      </c>
      <c r="O1372">
        <f>Tabela3[[#This Row],[LIVRO DE REGISTRO]]</f>
        <v>0</v>
      </c>
      <c r="P1372">
        <f>Tabela3[[#This Row],[DATA DO ULTIMO REGISTRO]]</f>
        <v>0</v>
      </c>
      <c r="Q1372">
        <f>Tabela3[[#This Row],[REG DE INSTRUTORES2]]</f>
        <v>0</v>
      </c>
      <c r="R1372">
        <f>Tabela3[[#This Row],[REGISTRO DE INSTRUTORES NO SEI]]</f>
        <v>0</v>
      </c>
      <c r="S1372">
        <f>Tabela3[[#This Row],[2021]]</f>
        <v>0</v>
      </c>
      <c r="T1372">
        <f>Tabela3[[#This Row],[2022]]</f>
        <v>0</v>
      </c>
      <c r="U1372">
        <f>Tabela3[[#This Row],[2023]]</f>
        <v>0</v>
      </c>
      <c r="V1372">
        <f>Tabela3[[#This Row],[REGISTRO NO SEI/2024]]</f>
        <v>0</v>
      </c>
      <c r="W1372">
        <f>Tabela3[[#This Row],[2024]]</f>
        <v>0</v>
      </c>
      <c r="X1372">
        <f>Tabela3[[#This Row],[REGISTRO NO SEI/2025]]</f>
        <v>0</v>
      </c>
      <c r="Y1372">
        <f>Tabela3[[#This Row],[TOTAL CERTIFICADOS EMITIDOS/2025]]</f>
        <v>0</v>
      </c>
      <c r="Z1372">
        <f>Tabela3[[#This Row],[1º trim/2025]]</f>
        <v>0</v>
      </c>
      <c r="AA1372">
        <f>Tabela3[[#This Row],[2º trim/2025]]</f>
        <v>0</v>
      </c>
      <c r="AB1372">
        <f>Tabela3[[#This Row],[3º trim/2025]]</f>
        <v>0</v>
      </c>
      <c r="AC1372">
        <f>Tabela3[[#This Row],[4º trim/2025]]</f>
        <v>0</v>
      </c>
    </row>
    <row r="1373" spans="1:29" x14ac:dyDescent="0.25">
      <c r="A1373" s="293">
        <f>Tabela3[[#This Row],[MODALIDADE]]</f>
        <v>0</v>
      </c>
      <c r="B1373" s="293">
        <f>Tabela3[[#This Row],[ID DA PLANILHA]]</f>
        <v>1403</v>
      </c>
      <c r="C1373" s="293">
        <f>Tabela3[[#This Row],[ANO]]</f>
        <v>2024</v>
      </c>
      <c r="D1373" s="293">
        <f>Tabela3[[#This Row],[SEI]]</f>
        <v>0</v>
      </c>
      <c r="E1373" s="294" t="str">
        <f>Tabela3[[#This Row],[NOME DO Curso]]</f>
        <v>Deficiência, família e cuidados</v>
      </c>
      <c r="F1373" s="294">
        <f>Tabela3[[#This Row],[NENHUMA CLASSIFICAÇÃO COPILOT]]</f>
        <v>0</v>
      </c>
      <c r="G1373">
        <f>Tabela3[[#This Row],[Capacitação em Direitos Humanos, Gênero, Raça e Etnia; e em Depoimento Especial" - 0148945-13.2024.8.16.6000]]</f>
        <v>0</v>
      </c>
      <c r="H1373">
        <f>Tabela3[[#This Row],[Justiça Restaurativa - 0148919-15.2024.8.16.6000]]</f>
        <v>0</v>
      </c>
      <c r="I1373">
        <f>Tabela3[[#This Row],[Capacitação de Facilitadores 0148959-94.2024.8.16.6000]]</f>
        <v>0</v>
      </c>
      <c r="J1373" t="str">
        <f>Tabela3[[#This Row],[Acessibilidade e Inclusão - 0148938-21.2024.8.16.6000]]</f>
        <v>COPILOT</v>
      </c>
      <c r="K1373">
        <f>Tabela3[[#This Row],[Política de Prevenção e Enfrentamento do Assédio Moral, do Assédio Sexual e da Discriminação.0148908-83.2024.8.16.6000]]</f>
        <v>0</v>
      </c>
      <c r="L1373">
        <f>Tabela3[[#This Row],[SOCIOAMBIENTAL]]</f>
        <v>0</v>
      </c>
      <c r="M1373">
        <f>Tabela3[[#This Row],[SUSTENTABILIDADE
https://portal.tjpr.jus.br/portletforms/frm.do?idFormulario=7430
0017859-16.2024.8.16.6000]]</f>
        <v>0</v>
      </c>
      <c r="N1373">
        <f>Tabela3[[#This Row],[CURSO PARA MAGISTRADOS]]</f>
        <v>0</v>
      </c>
      <c r="O1373">
        <f>Tabela3[[#This Row],[LIVRO DE REGISTRO]]</f>
        <v>0</v>
      </c>
      <c r="P1373">
        <f>Tabela3[[#This Row],[DATA DO ULTIMO REGISTRO]]</f>
        <v>0</v>
      </c>
      <c r="Q1373">
        <f>Tabela3[[#This Row],[REG DE INSTRUTORES2]]</f>
        <v>0</v>
      </c>
      <c r="R1373">
        <f>Tabela3[[#This Row],[REGISTRO DE INSTRUTORES NO SEI]]</f>
        <v>0</v>
      </c>
      <c r="S1373">
        <f>Tabela3[[#This Row],[2021]]</f>
        <v>0</v>
      </c>
      <c r="T1373">
        <f>Tabela3[[#This Row],[2022]]</f>
        <v>0</v>
      </c>
      <c r="U1373">
        <f>Tabela3[[#This Row],[2023]]</f>
        <v>0</v>
      </c>
      <c r="V1373">
        <f>Tabela3[[#This Row],[REGISTRO NO SEI/2024]]</f>
        <v>0</v>
      </c>
      <c r="W1373">
        <f>Tabela3[[#This Row],[2024]]</f>
        <v>0</v>
      </c>
      <c r="X1373">
        <f>Tabela3[[#This Row],[REGISTRO NO SEI/2025]]</f>
        <v>0</v>
      </c>
      <c r="Y1373">
        <f>Tabela3[[#This Row],[TOTAL CERTIFICADOS EMITIDOS/2025]]</f>
        <v>0</v>
      </c>
      <c r="Z1373">
        <f>Tabela3[[#This Row],[1º trim/2025]]</f>
        <v>0</v>
      </c>
      <c r="AA1373">
        <f>Tabela3[[#This Row],[2º trim/2025]]</f>
        <v>0</v>
      </c>
      <c r="AB1373">
        <f>Tabela3[[#This Row],[3º trim/2025]]</f>
        <v>0</v>
      </c>
      <c r="AC1373">
        <f>Tabela3[[#This Row],[4º trim/2025]]</f>
        <v>0</v>
      </c>
    </row>
    <row r="1374" spans="1:29" x14ac:dyDescent="0.25">
      <c r="A1374" s="293" t="str">
        <f>Tabela3[[#This Row],[MODALIDADE]]</f>
        <v>IN COMPANY</v>
      </c>
      <c r="B1374" s="293">
        <f>Tabela3[[#This Row],[ID DA PLANILHA]]</f>
        <v>1404</v>
      </c>
      <c r="C1374" s="293">
        <f>Tabela3[[#This Row],[ANO]]</f>
        <v>0</v>
      </c>
      <c r="D1374" s="293" t="str">
        <f>Tabela3[[#This Row],[SEI]]</f>
        <v>0024052-13.2025.8.16.6000</v>
      </c>
      <c r="E1374" s="294" t="str">
        <f>Tabela3[[#This Row],[NOME DO Curso]]</f>
        <v>GOVERNANÇA DAS CONTRATAÇÕES PÚBLICAS PARA O PODER JUDICIÁRIO</v>
      </c>
      <c r="F1374" s="294">
        <f>Tabela3[[#This Row],[NENHUMA CLASSIFICAÇÃO COPILOT]]</f>
        <v>0</v>
      </c>
      <c r="G1374">
        <f>Tabela3[[#This Row],[Capacitação em Direitos Humanos, Gênero, Raça e Etnia; e em Depoimento Especial" - 0148945-13.2024.8.16.6000]]</f>
        <v>0</v>
      </c>
      <c r="H1374">
        <f>Tabela3[[#This Row],[Justiça Restaurativa - 0148919-15.2024.8.16.6000]]</f>
        <v>0</v>
      </c>
      <c r="I1374">
        <f>Tabela3[[#This Row],[Capacitação de Facilitadores 0148959-94.2024.8.16.6000]]</f>
        <v>0</v>
      </c>
      <c r="J1374">
        <f>Tabela3[[#This Row],[Acessibilidade e Inclusão - 0148938-21.2024.8.16.6000]]</f>
        <v>0</v>
      </c>
      <c r="K1374">
        <f>Tabela3[[#This Row],[Política de Prevenção e Enfrentamento do Assédio Moral, do Assédio Sexual e da Discriminação.0148908-83.2024.8.16.6000]]</f>
        <v>0</v>
      </c>
      <c r="L1374">
        <f>Tabela3[[#This Row],[SOCIOAMBIENTAL]]</f>
        <v>0</v>
      </c>
      <c r="M1374">
        <f>Tabela3[[#This Row],[SUSTENTABILIDADE
https://portal.tjpr.jus.br/portletforms/frm.do?idFormulario=7430
0017859-16.2024.8.16.6000]]</f>
        <v>0</v>
      </c>
      <c r="N1374">
        <f>Tabela3[[#This Row],[CURSO PARA MAGISTRADOS]]</f>
        <v>0</v>
      </c>
      <c r="O1374">
        <f>Tabela3[[#This Row],[LIVRO DE REGISTRO]]</f>
        <v>0</v>
      </c>
      <c r="P1374">
        <f>Tabela3[[#This Row],[DATA DO ULTIMO REGISTRO]]</f>
        <v>0</v>
      </c>
      <c r="Q1374">
        <f>Tabela3[[#This Row],[REG DE INSTRUTORES2]]</f>
        <v>0</v>
      </c>
      <c r="R1374">
        <f>Tabela3[[#This Row],[REGISTRO DE INSTRUTORES NO SEI]]</f>
        <v>0</v>
      </c>
      <c r="S1374">
        <f>Tabela3[[#This Row],[2021]]</f>
        <v>0</v>
      </c>
      <c r="T1374">
        <f>Tabela3[[#This Row],[2022]]</f>
        <v>0</v>
      </c>
      <c r="U1374">
        <f>Tabela3[[#This Row],[2023]]</f>
        <v>0</v>
      </c>
      <c r="V1374">
        <f>Tabela3[[#This Row],[REGISTRO NO SEI/2024]]</f>
        <v>0</v>
      </c>
      <c r="W1374">
        <f>Tabela3[[#This Row],[2024]]</f>
        <v>0</v>
      </c>
      <c r="X1374">
        <f>Tabela3[[#This Row],[REGISTRO NO SEI/2025]]</f>
        <v>0</v>
      </c>
      <c r="Y1374">
        <f>Tabela3[[#This Row],[TOTAL CERTIFICADOS EMITIDOS/2025]]</f>
        <v>0</v>
      </c>
      <c r="Z1374">
        <f>Tabela3[[#This Row],[1º trim/2025]]</f>
        <v>0</v>
      </c>
      <c r="AA1374">
        <f>Tabela3[[#This Row],[2º trim/2025]]</f>
        <v>0</v>
      </c>
      <c r="AB1374">
        <f>Tabela3[[#This Row],[3º trim/2025]]</f>
        <v>0</v>
      </c>
      <c r="AC1374">
        <f>Tabela3[[#This Row],[4º trim/2025]]</f>
        <v>0</v>
      </c>
    </row>
    <row r="1375" spans="1:29" ht="48.75" customHeight="1" x14ac:dyDescent="0.25">
      <c r="A1375" s="293">
        <f>Tabela3[[#This Row],[MODALIDADE]]</f>
        <v>0</v>
      </c>
      <c r="B1375" s="293">
        <f>Tabela3[[#This Row],[ID DA PLANILHA]]</f>
        <v>1405</v>
      </c>
      <c r="C1375" s="293">
        <f>Tabela3[[#This Row],[ANO]]</f>
        <v>0</v>
      </c>
      <c r="D1375" s="293" t="str">
        <f>Tabela3[[#This Row],[SEI]]</f>
        <v>0049431-87.2024.8.16.6000</v>
      </c>
      <c r="E1375" s="294" t="str">
        <f>Tabela3[[#This Row],[NOME DO Curso]]</f>
        <v>Elaborar trilha de capacitação para colaboradores e gestores sobre prevenção e combate ao assédio e discriminação</v>
      </c>
      <c r="F1375" s="294">
        <f>Tabela3[[#This Row],[NENHUMA CLASSIFICAÇÃO COPILOT]]</f>
        <v>0</v>
      </c>
      <c r="G1375">
        <f>Tabela3[[#This Row],[Capacitação em Direitos Humanos, Gênero, Raça e Etnia; e em Depoimento Especial" - 0148945-13.2024.8.16.6000]]</f>
        <v>0</v>
      </c>
      <c r="H1375">
        <f>Tabela3[[#This Row],[Justiça Restaurativa - 0148919-15.2024.8.16.6000]]</f>
        <v>0</v>
      </c>
      <c r="I1375">
        <f>Tabela3[[#This Row],[Capacitação de Facilitadores 0148959-94.2024.8.16.6000]]</f>
        <v>0</v>
      </c>
      <c r="J1375">
        <f>Tabela3[[#This Row],[Acessibilidade e Inclusão - 0148938-21.2024.8.16.6000]]</f>
        <v>0</v>
      </c>
      <c r="K1375">
        <f>Tabela3[[#This Row],[Política de Prevenção e Enfrentamento do Assédio Moral, do Assédio Sexual e da Discriminação.0148908-83.2024.8.16.6000]]</f>
        <v>0</v>
      </c>
      <c r="L1375">
        <f>Tabela3[[#This Row],[SOCIOAMBIENTAL]]</f>
        <v>0</v>
      </c>
      <c r="M1375">
        <f>Tabela3[[#This Row],[SUSTENTABILIDADE
https://portal.tjpr.jus.br/portletforms/frm.do?idFormulario=7430
0017859-16.2024.8.16.6000]]</f>
        <v>0</v>
      </c>
      <c r="N1375">
        <f>Tabela3[[#This Row],[CURSO PARA MAGISTRADOS]]</f>
        <v>0</v>
      </c>
      <c r="O1375">
        <f>Tabela3[[#This Row],[LIVRO DE REGISTRO]]</f>
        <v>0</v>
      </c>
      <c r="P1375">
        <f>Tabela3[[#This Row],[DATA DO ULTIMO REGISTRO]]</f>
        <v>0</v>
      </c>
      <c r="Q1375">
        <f>Tabela3[[#This Row],[REG DE INSTRUTORES2]]</f>
        <v>0</v>
      </c>
      <c r="R1375">
        <f>Tabela3[[#This Row],[REGISTRO DE INSTRUTORES NO SEI]]</f>
        <v>0</v>
      </c>
      <c r="S1375">
        <f>Tabela3[[#This Row],[2021]]</f>
        <v>0</v>
      </c>
      <c r="T1375">
        <f>Tabela3[[#This Row],[2022]]</f>
        <v>0</v>
      </c>
      <c r="U1375">
        <f>Tabela3[[#This Row],[2023]]</f>
        <v>0</v>
      </c>
      <c r="V1375">
        <f>Tabela3[[#This Row],[REGISTRO NO SEI/2024]]</f>
        <v>0</v>
      </c>
      <c r="W1375">
        <f>Tabela3[[#This Row],[2024]]</f>
        <v>0</v>
      </c>
      <c r="X1375">
        <f>Tabela3[[#This Row],[REGISTRO NO SEI/2025]]</f>
        <v>0</v>
      </c>
      <c r="Y1375">
        <f>Tabela3[[#This Row],[TOTAL CERTIFICADOS EMITIDOS/2025]]</f>
        <v>0</v>
      </c>
      <c r="Z1375">
        <f>Tabela3[[#This Row],[1º trim/2025]]</f>
        <v>0</v>
      </c>
      <c r="AA1375">
        <f>Tabela3[[#This Row],[2º trim/2025]]</f>
        <v>0</v>
      </c>
      <c r="AB1375">
        <f>Tabela3[[#This Row],[3º trim/2025]]</f>
        <v>0</v>
      </c>
      <c r="AC1375">
        <f>Tabela3[[#This Row],[4º trim/2025]]</f>
        <v>0</v>
      </c>
    </row>
  </sheetData>
  <autoFilter ref="A1:AC1375" xr:uid="{6026179B-5752-4254-B9E7-6BB1547B1770}"/>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6C76D-0AB7-4680-9D53-02B86159DBD3}">
  <dimension ref="A1:L29"/>
  <sheetViews>
    <sheetView workbookViewId="0">
      <selection sqref="A1:XFD1048576"/>
    </sheetView>
  </sheetViews>
  <sheetFormatPr defaultRowHeight="15" x14ac:dyDescent="0.25"/>
  <cols>
    <col min="1" max="1" width="17.5703125" customWidth="1"/>
    <col min="2" max="3" width="41.140625" style="108" customWidth="1"/>
    <col min="4" max="4" width="24.140625" style="108" customWidth="1"/>
    <col min="5" max="8" width="41.140625" style="108" customWidth="1"/>
    <col min="9" max="9" width="16.140625" style="229" customWidth="1"/>
    <col min="10" max="12" width="41.140625" style="108" customWidth="1"/>
    <col min="16" max="16" width="18.5703125" customWidth="1"/>
    <col min="17" max="17" width="41.28515625" customWidth="1"/>
  </cols>
  <sheetData>
    <row r="1" spans="1:12" x14ac:dyDescent="0.25">
      <c r="A1" t="s">
        <v>4129</v>
      </c>
    </row>
    <row r="2" spans="1:12" ht="15.75" x14ac:dyDescent="0.25">
      <c r="A2" s="117" t="s">
        <v>4130</v>
      </c>
    </row>
    <row r="4" spans="1:12" ht="45" x14ac:dyDescent="0.25">
      <c r="A4" s="225"/>
      <c r="B4" s="228"/>
      <c r="C4" s="228"/>
      <c r="D4" s="226" t="s">
        <v>4131</v>
      </c>
      <c r="E4" s="226" t="s">
        <v>4132</v>
      </c>
      <c r="F4" s="226" t="s">
        <v>4133</v>
      </c>
      <c r="G4" s="226" t="s">
        <v>4134</v>
      </c>
      <c r="H4" s="226" t="s">
        <v>4135</v>
      </c>
      <c r="I4" s="227" t="s">
        <v>4136</v>
      </c>
      <c r="J4" s="226" t="s">
        <v>4137</v>
      </c>
      <c r="K4" s="226" t="s">
        <v>4138</v>
      </c>
      <c r="L4" s="230" t="s">
        <v>4139</v>
      </c>
    </row>
    <row r="5" spans="1:12" ht="120" x14ac:dyDescent="0.25">
      <c r="A5" s="225"/>
      <c r="B5" s="228" t="s">
        <v>4140</v>
      </c>
      <c r="C5" s="228" t="s">
        <v>4141</v>
      </c>
      <c r="D5" s="228"/>
      <c r="E5" s="228" t="s">
        <v>4142</v>
      </c>
      <c r="F5" s="228" t="s">
        <v>4143</v>
      </c>
      <c r="G5" s="228" t="s">
        <v>4144</v>
      </c>
      <c r="H5" s="228"/>
      <c r="I5" s="231">
        <v>3410.12</v>
      </c>
      <c r="J5" s="228"/>
      <c r="K5" s="232">
        <v>45689</v>
      </c>
      <c r="L5" s="228" t="s">
        <v>4145</v>
      </c>
    </row>
    <row r="6" spans="1:12" ht="30" x14ac:dyDescent="0.25">
      <c r="A6" s="225"/>
      <c r="B6" s="228" t="s">
        <v>4146</v>
      </c>
      <c r="C6" s="228" t="s">
        <v>4147</v>
      </c>
      <c r="D6" s="228"/>
      <c r="E6" s="228" t="s">
        <v>2992</v>
      </c>
      <c r="F6" s="228"/>
      <c r="G6" s="228"/>
      <c r="H6" s="228" t="s">
        <v>4148</v>
      </c>
      <c r="I6" s="231"/>
      <c r="J6" s="228"/>
      <c r="K6" s="232">
        <v>45748</v>
      </c>
      <c r="L6" s="228" t="s">
        <v>4149</v>
      </c>
    </row>
    <row r="7" spans="1:12" ht="30" x14ac:dyDescent="0.25">
      <c r="A7" s="225"/>
      <c r="B7" s="228" t="s">
        <v>4150</v>
      </c>
      <c r="C7" s="228" t="s">
        <v>4151</v>
      </c>
      <c r="D7" s="228"/>
      <c r="E7" s="228"/>
      <c r="F7" s="228"/>
      <c r="G7" s="228"/>
      <c r="H7" s="228"/>
      <c r="I7" s="231"/>
      <c r="J7" s="228"/>
      <c r="K7" s="228"/>
      <c r="L7" s="228" t="s">
        <v>4152</v>
      </c>
    </row>
    <row r="8" spans="1:12" x14ac:dyDescent="0.25">
      <c r="A8" s="225"/>
      <c r="B8" s="228"/>
      <c r="C8" s="228" t="s">
        <v>4153</v>
      </c>
      <c r="D8" s="228"/>
      <c r="E8" s="228"/>
      <c r="F8" s="228"/>
      <c r="G8" s="228"/>
      <c r="H8" s="228"/>
      <c r="I8" s="231"/>
      <c r="J8" s="228"/>
      <c r="K8" s="228"/>
      <c r="L8" s="228"/>
    </row>
    <row r="9" spans="1:12" x14ac:dyDescent="0.25">
      <c r="A9" s="225"/>
      <c r="B9" s="228"/>
      <c r="C9" s="228" t="s">
        <v>4154</v>
      </c>
      <c r="D9" s="228"/>
      <c r="E9" s="228"/>
      <c r="F9" s="228"/>
      <c r="G9" s="228"/>
      <c r="H9" s="228"/>
      <c r="I9" s="231"/>
      <c r="J9" s="228"/>
      <c r="K9" s="228"/>
      <c r="L9" s="228"/>
    </row>
    <row r="10" spans="1:12" ht="30" x14ac:dyDescent="0.25">
      <c r="A10" s="225"/>
      <c r="B10" s="228" t="s">
        <v>4155</v>
      </c>
      <c r="C10" s="228" t="s">
        <v>4156</v>
      </c>
      <c r="D10" s="228"/>
      <c r="E10" s="228" t="s">
        <v>4157</v>
      </c>
      <c r="F10" s="228">
        <v>400</v>
      </c>
      <c r="G10" s="228"/>
      <c r="H10" s="228"/>
      <c r="I10" s="231"/>
      <c r="J10" s="228"/>
      <c r="K10" s="232">
        <v>45717</v>
      </c>
      <c r="L10" s="228"/>
    </row>
    <row r="11" spans="1:12" ht="270" x14ac:dyDescent="0.25">
      <c r="A11" s="225"/>
      <c r="B11" s="228" t="s">
        <v>4158</v>
      </c>
      <c r="C11" s="228" t="s">
        <v>4159</v>
      </c>
      <c r="D11" s="228"/>
      <c r="E11" s="228" t="s">
        <v>4160</v>
      </c>
      <c r="F11" s="228">
        <v>13</v>
      </c>
      <c r="G11" s="228"/>
      <c r="H11" s="228" t="s">
        <v>4161</v>
      </c>
      <c r="I11" s="231">
        <v>260000</v>
      </c>
      <c r="J11" s="228"/>
      <c r="K11" s="232">
        <v>46023</v>
      </c>
      <c r="L11" s="228"/>
    </row>
    <row r="12" spans="1:12" ht="30" x14ac:dyDescent="0.25">
      <c r="A12" s="225"/>
      <c r="B12" s="228" t="s">
        <v>4162</v>
      </c>
      <c r="C12" s="228" t="s">
        <v>4163</v>
      </c>
      <c r="D12" s="228"/>
      <c r="E12" s="228" t="s">
        <v>750</v>
      </c>
      <c r="F12" s="228">
        <v>1</v>
      </c>
      <c r="G12" s="228"/>
      <c r="H12" s="228"/>
      <c r="I12" s="231">
        <v>89.6</v>
      </c>
      <c r="J12" s="228"/>
      <c r="K12" s="232">
        <v>45689</v>
      </c>
      <c r="L12" s="228"/>
    </row>
    <row r="13" spans="1:12" ht="30" x14ac:dyDescent="0.25">
      <c r="A13" s="225"/>
      <c r="B13" s="228" t="s">
        <v>4164</v>
      </c>
      <c r="C13" s="228" t="s">
        <v>4165</v>
      </c>
      <c r="D13" s="228"/>
      <c r="E13" s="228" t="s">
        <v>750</v>
      </c>
      <c r="F13" s="228">
        <v>12</v>
      </c>
      <c r="G13" s="228"/>
      <c r="H13" s="228" t="s">
        <v>4166</v>
      </c>
      <c r="I13" s="231">
        <v>1517.44</v>
      </c>
      <c r="J13" s="228"/>
      <c r="K13" s="232">
        <v>45689</v>
      </c>
      <c r="L13" s="228"/>
    </row>
    <row r="14" spans="1:12" ht="135" x14ac:dyDescent="0.25">
      <c r="A14" s="225"/>
      <c r="B14" s="228" t="s">
        <v>4167</v>
      </c>
      <c r="C14" s="228" t="s">
        <v>4168</v>
      </c>
      <c r="D14" s="228"/>
      <c r="E14" s="228" t="s">
        <v>750</v>
      </c>
      <c r="F14" s="228"/>
      <c r="G14" s="228"/>
      <c r="H14" s="228" t="s">
        <v>4169</v>
      </c>
      <c r="I14" s="231"/>
      <c r="J14" s="228"/>
      <c r="K14" s="232">
        <v>45748</v>
      </c>
      <c r="L14" s="228" t="s">
        <v>4170</v>
      </c>
    </row>
    <row r="15" spans="1:12" ht="45" x14ac:dyDescent="0.25">
      <c r="A15" s="225"/>
      <c r="B15" s="228" t="s">
        <v>4171</v>
      </c>
      <c r="C15" s="228" t="s">
        <v>4172</v>
      </c>
      <c r="D15" s="228"/>
      <c r="E15" s="228" t="s">
        <v>750</v>
      </c>
      <c r="F15" s="228"/>
      <c r="G15" s="228"/>
      <c r="H15" s="228" t="s">
        <v>4173</v>
      </c>
      <c r="I15" s="231"/>
      <c r="J15" s="228"/>
      <c r="K15" s="232">
        <v>45748</v>
      </c>
      <c r="L15" s="228" t="s">
        <v>4174</v>
      </c>
    </row>
    <row r="16" spans="1:12" x14ac:dyDescent="0.25">
      <c r="A16" s="225"/>
      <c r="B16" s="228" t="s">
        <v>4175</v>
      </c>
      <c r="C16" s="228" t="s">
        <v>4176</v>
      </c>
      <c r="D16" s="228"/>
      <c r="E16" s="228" t="s">
        <v>750</v>
      </c>
      <c r="F16" s="228" t="s">
        <v>4177</v>
      </c>
      <c r="G16" s="228"/>
      <c r="H16" s="228"/>
      <c r="I16" s="231"/>
      <c r="J16" s="228"/>
      <c r="K16" s="232">
        <v>45748</v>
      </c>
      <c r="L16" s="228"/>
    </row>
    <row r="17" spans="1:12" ht="120" x14ac:dyDescent="0.25">
      <c r="A17" s="225"/>
      <c r="B17" s="228" t="s">
        <v>4178</v>
      </c>
      <c r="C17" s="228" t="s">
        <v>4179</v>
      </c>
      <c r="D17" s="228"/>
      <c r="E17" s="228" t="s">
        <v>750</v>
      </c>
      <c r="F17" s="228" t="s">
        <v>4180</v>
      </c>
      <c r="G17" s="228"/>
      <c r="H17" s="228"/>
      <c r="I17" s="231"/>
      <c r="J17" s="228"/>
      <c r="K17" s="232">
        <v>45748</v>
      </c>
      <c r="L17" s="228"/>
    </row>
    <row r="18" spans="1:12" ht="45" x14ac:dyDescent="0.25">
      <c r="A18" s="225"/>
      <c r="B18" s="228" t="s">
        <v>4181</v>
      </c>
      <c r="C18" s="228" t="s">
        <v>4182</v>
      </c>
      <c r="D18" s="228"/>
      <c r="E18" s="228" t="s">
        <v>4183</v>
      </c>
      <c r="F18" s="228"/>
      <c r="G18" s="228" t="s">
        <v>4184</v>
      </c>
      <c r="H18" s="228"/>
      <c r="I18" s="231"/>
      <c r="J18" s="228"/>
      <c r="K18" s="232">
        <v>45748</v>
      </c>
      <c r="L18" s="228"/>
    </row>
    <row r="19" spans="1:12" ht="45" x14ac:dyDescent="0.25">
      <c r="A19" s="225"/>
      <c r="B19" s="228" t="s">
        <v>4185</v>
      </c>
      <c r="C19" s="228" t="s">
        <v>4186</v>
      </c>
      <c r="D19" s="228"/>
      <c r="E19" s="228" t="s">
        <v>750</v>
      </c>
      <c r="F19" s="228">
        <v>3</v>
      </c>
      <c r="G19" s="228" t="s">
        <v>4187</v>
      </c>
      <c r="H19" s="228"/>
      <c r="I19" s="231"/>
      <c r="J19" s="228"/>
      <c r="K19" s="232">
        <v>45748</v>
      </c>
      <c r="L19" s="228"/>
    </row>
    <row r="20" spans="1:12" ht="75" x14ac:dyDescent="0.25">
      <c r="A20" s="225"/>
      <c r="B20" s="228" t="s">
        <v>4188</v>
      </c>
      <c r="C20" s="228" t="s">
        <v>4189</v>
      </c>
      <c r="D20" s="228"/>
      <c r="E20" s="228" t="s">
        <v>750</v>
      </c>
      <c r="F20" s="228">
        <v>1</v>
      </c>
      <c r="G20" s="228" t="s">
        <v>4189</v>
      </c>
      <c r="H20" s="228" t="s">
        <v>4190</v>
      </c>
      <c r="I20" s="231">
        <v>2036.97</v>
      </c>
      <c r="J20" s="228"/>
      <c r="K20" s="232">
        <v>45717</v>
      </c>
      <c r="L20" s="228"/>
    </row>
    <row r="21" spans="1:12" ht="75" x14ac:dyDescent="0.25">
      <c r="A21" s="225"/>
      <c r="B21" s="228" t="s">
        <v>4191</v>
      </c>
      <c r="C21" s="228" t="s">
        <v>4192</v>
      </c>
      <c r="D21" s="228"/>
      <c r="E21" s="228" t="s">
        <v>750</v>
      </c>
      <c r="F21" s="228"/>
      <c r="G21" s="228" t="s">
        <v>4193</v>
      </c>
      <c r="H21" s="228" t="s">
        <v>4194</v>
      </c>
      <c r="I21" s="231"/>
      <c r="J21" s="228"/>
      <c r="K21" s="228"/>
      <c r="L21" s="228"/>
    </row>
    <row r="22" spans="1:12" ht="60" x14ac:dyDescent="0.25">
      <c r="A22" s="225"/>
      <c r="B22" s="228" t="s">
        <v>4195</v>
      </c>
      <c r="C22" s="228" t="s">
        <v>4196</v>
      </c>
      <c r="D22" s="228"/>
      <c r="E22" s="228" t="s">
        <v>750</v>
      </c>
      <c r="F22" s="228" t="s">
        <v>4197</v>
      </c>
      <c r="G22" s="228"/>
      <c r="H22" s="228" t="s">
        <v>4198</v>
      </c>
      <c r="I22" s="231"/>
      <c r="J22" s="228"/>
      <c r="K22" s="228"/>
      <c r="L22" s="228" t="s">
        <v>4199</v>
      </c>
    </row>
    <row r="23" spans="1:12" x14ac:dyDescent="0.25">
      <c r="A23" s="225"/>
      <c r="B23" s="228" t="s">
        <v>4200</v>
      </c>
      <c r="C23" s="228" t="s">
        <v>4201</v>
      </c>
      <c r="D23" s="228"/>
      <c r="E23" s="228"/>
      <c r="F23" s="228">
        <v>300</v>
      </c>
      <c r="G23" s="228"/>
      <c r="H23" s="228"/>
      <c r="I23" s="231"/>
      <c r="J23" s="228"/>
      <c r="K23" s="232">
        <v>45689</v>
      </c>
      <c r="L23" s="228"/>
    </row>
    <row r="24" spans="1:12" ht="30" x14ac:dyDescent="0.25">
      <c r="A24" s="225" t="s">
        <v>2760</v>
      </c>
      <c r="B24" s="228" t="s">
        <v>3408</v>
      </c>
      <c r="C24" s="228" t="s">
        <v>3409</v>
      </c>
      <c r="D24" s="228"/>
      <c r="E24" s="228" t="s">
        <v>4202</v>
      </c>
      <c r="F24" s="228">
        <v>10</v>
      </c>
      <c r="G24" s="228"/>
      <c r="H24" s="228"/>
      <c r="I24" s="231"/>
      <c r="J24" s="228"/>
      <c r="K24" s="232">
        <v>45689</v>
      </c>
      <c r="L24" s="228"/>
    </row>
    <row r="25" spans="1:12" x14ac:dyDescent="0.25">
      <c r="A25" s="225" t="s">
        <v>2760</v>
      </c>
      <c r="B25" s="228" t="s">
        <v>3501</v>
      </c>
      <c r="C25" s="228" t="s">
        <v>4203</v>
      </c>
      <c r="D25" s="228"/>
      <c r="E25" s="228" t="s">
        <v>4202</v>
      </c>
      <c r="F25" s="228">
        <v>40</v>
      </c>
      <c r="G25" s="228"/>
      <c r="H25" s="228"/>
      <c r="I25" s="231">
        <v>1107.5</v>
      </c>
      <c r="J25" s="228"/>
      <c r="K25" s="232">
        <v>45809</v>
      </c>
      <c r="L25" s="228"/>
    </row>
    <row r="26" spans="1:12" ht="45" x14ac:dyDescent="0.25">
      <c r="A26" s="225" t="s">
        <v>2760</v>
      </c>
      <c r="B26" s="228" t="s">
        <v>2762</v>
      </c>
      <c r="C26" s="228" t="s">
        <v>2763</v>
      </c>
      <c r="D26" s="228"/>
      <c r="E26" s="228" t="s">
        <v>3875</v>
      </c>
      <c r="F26" s="228">
        <v>15</v>
      </c>
      <c r="G26" s="228"/>
      <c r="H26" s="228"/>
      <c r="I26" s="231">
        <v>60000</v>
      </c>
      <c r="J26" s="228"/>
      <c r="K26" s="232">
        <v>45717</v>
      </c>
      <c r="L26" s="228"/>
    </row>
    <row r="27" spans="1:12" ht="60" x14ac:dyDescent="0.25">
      <c r="A27" s="225" t="s">
        <v>2760</v>
      </c>
      <c r="B27" s="228" t="s">
        <v>4097</v>
      </c>
      <c r="C27" s="228" t="s">
        <v>4204</v>
      </c>
      <c r="D27" s="228"/>
      <c r="E27" s="228" t="s">
        <v>4205</v>
      </c>
      <c r="F27" s="228">
        <v>1</v>
      </c>
      <c r="G27" s="228" t="s">
        <v>4206</v>
      </c>
      <c r="H27" s="228"/>
      <c r="I27" s="231">
        <v>2000</v>
      </c>
      <c r="J27" s="228"/>
      <c r="K27" s="228"/>
      <c r="L27" s="228"/>
    </row>
    <row r="28" spans="1:12" ht="90" x14ac:dyDescent="0.25">
      <c r="A28" s="225" t="s">
        <v>2760</v>
      </c>
      <c r="B28" s="228" t="s">
        <v>3571</v>
      </c>
      <c r="C28" s="228" t="s">
        <v>3888</v>
      </c>
      <c r="D28" s="228"/>
      <c r="E28" s="228" t="s">
        <v>4207</v>
      </c>
      <c r="F28" s="228">
        <v>3</v>
      </c>
      <c r="G28" s="228"/>
      <c r="H28" s="228" t="s">
        <v>4208</v>
      </c>
      <c r="I28" s="231">
        <v>600</v>
      </c>
      <c r="J28" s="228"/>
      <c r="K28" s="232">
        <v>45748</v>
      </c>
      <c r="L28" s="228"/>
    </row>
    <row r="29" spans="1:12" ht="105" x14ac:dyDescent="0.25">
      <c r="A29" s="225" t="s">
        <v>2760</v>
      </c>
      <c r="B29" s="228" t="s">
        <v>3986</v>
      </c>
      <c r="C29" s="228" t="s">
        <v>3987</v>
      </c>
      <c r="D29" s="228"/>
      <c r="E29" s="228" t="s">
        <v>4209</v>
      </c>
      <c r="F29" s="228">
        <v>5</v>
      </c>
      <c r="G29" s="228"/>
      <c r="H29" s="228" t="s">
        <v>4210</v>
      </c>
      <c r="I29" s="231" t="s">
        <v>4211</v>
      </c>
      <c r="J29" s="228"/>
      <c r="K29" s="232">
        <v>45748</v>
      </c>
      <c r="L29" s="228"/>
    </row>
  </sheetData>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9D4A8-A9D4-41B1-AFAC-DD827432F4F6}">
  <dimension ref="A1:R32"/>
  <sheetViews>
    <sheetView workbookViewId="0">
      <pane ySplit="3" topLeftCell="A19" activePane="bottomLeft" state="frozen"/>
      <selection pane="bottomLeft" activeCell="A4" sqref="A4"/>
    </sheetView>
  </sheetViews>
  <sheetFormatPr defaultRowHeight="15" x14ac:dyDescent="0.25"/>
  <cols>
    <col min="1" max="1" width="7" customWidth="1"/>
    <col min="2" max="2" width="9.42578125" customWidth="1"/>
    <col min="3" max="3" width="6.85546875" customWidth="1"/>
    <col min="4" max="4" width="27.85546875" customWidth="1"/>
    <col min="5" max="5" width="32.5703125" customWidth="1"/>
    <col min="6" max="6" width="17" style="188" customWidth="1"/>
    <col min="9" max="10" width="11.7109375" bestFit="1" customWidth="1"/>
    <col min="12" max="12" width="10.42578125" customWidth="1"/>
    <col min="13" max="16" width="10.42578125" bestFit="1" customWidth="1"/>
    <col min="17" max="17" width="10.5703125" customWidth="1"/>
    <col min="18" max="18" width="49.28515625" customWidth="1"/>
  </cols>
  <sheetData>
    <row r="1" spans="1:18" x14ac:dyDescent="0.25">
      <c r="A1" t="s">
        <v>4212</v>
      </c>
    </row>
    <row r="3" spans="1:18" ht="60" x14ac:dyDescent="0.25">
      <c r="A3" s="215" t="s">
        <v>100</v>
      </c>
      <c r="B3" s="215" t="s">
        <v>3632</v>
      </c>
      <c r="C3" s="215" t="s">
        <v>4213</v>
      </c>
      <c r="D3" s="215" t="s">
        <v>101</v>
      </c>
      <c r="E3" s="215" t="s">
        <v>102</v>
      </c>
      <c r="F3" s="215" t="s">
        <v>122</v>
      </c>
      <c r="G3" s="215" t="s">
        <v>123</v>
      </c>
      <c r="H3" s="215" t="s">
        <v>99</v>
      </c>
      <c r="I3" s="216" t="s">
        <v>124</v>
      </c>
      <c r="J3" s="216" t="s">
        <v>125</v>
      </c>
      <c r="K3" s="215" t="s">
        <v>127</v>
      </c>
      <c r="L3" s="217" t="s">
        <v>4214</v>
      </c>
      <c r="M3" s="217" t="s">
        <v>4215</v>
      </c>
      <c r="N3" s="217" t="s">
        <v>4216</v>
      </c>
      <c r="O3" s="217" t="s">
        <v>4217</v>
      </c>
      <c r="P3" s="217" t="s">
        <v>4218</v>
      </c>
      <c r="Q3" s="218" t="s">
        <v>4219</v>
      </c>
      <c r="R3" s="218" t="s">
        <v>4220</v>
      </c>
    </row>
    <row r="4" spans="1:18" x14ac:dyDescent="0.25">
      <c r="B4">
        <v>988</v>
      </c>
      <c r="C4">
        <v>2024</v>
      </c>
      <c r="D4" t="s">
        <v>2129</v>
      </c>
      <c r="E4" t="s">
        <v>4221</v>
      </c>
      <c r="F4" s="188" t="s">
        <v>2132</v>
      </c>
      <c r="G4" t="s">
        <v>154</v>
      </c>
      <c r="H4">
        <v>2024</v>
      </c>
      <c r="I4" s="105">
        <v>45419</v>
      </c>
      <c r="J4" s="105">
        <v>45440</v>
      </c>
      <c r="K4" t="s">
        <v>1794</v>
      </c>
      <c r="L4" s="105">
        <v>45405</v>
      </c>
      <c r="M4">
        <v>1</v>
      </c>
      <c r="N4" s="172">
        <v>6</v>
      </c>
      <c r="O4">
        <v>1</v>
      </c>
      <c r="P4">
        <v>2</v>
      </c>
    </row>
    <row r="5" spans="1:18" x14ac:dyDescent="0.25">
      <c r="B5">
        <v>988</v>
      </c>
      <c r="C5">
        <v>2024</v>
      </c>
      <c r="D5" t="s">
        <v>2129</v>
      </c>
      <c r="E5" t="s">
        <v>4222</v>
      </c>
      <c r="F5" s="188" t="s">
        <v>2132</v>
      </c>
      <c r="G5" t="s">
        <v>154</v>
      </c>
      <c r="H5">
        <v>2024</v>
      </c>
      <c r="I5" s="105">
        <v>45419</v>
      </c>
      <c r="J5" s="105">
        <v>45440</v>
      </c>
      <c r="K5" t="s">
        <v>1794</v>
      </c>
      <c r="L5" s="105">
        <v>45412</v>
      </c>
      <c r="N5" s="172"/>
      <c r="O5">
        <v>1</v>
      </c>
      <c r="P5">
        <v>2</v>
      </c>
    </row>
    <row r="6" spans="1:18" x14ac:dyDescent="0.25">
      <c r="B6">
        <v>988</v>
      </c>
      <c r="C6">
        <v>2024</v>
      </c>
      <c r="D6" t="s">
        <v>2129</v>
      </c>
      <c r="E6" t="s">
        <v>4223</v>
      </c>
      <c r="F6" s="188" t="s">
        <v>2132</v>
      </c>
      <c r="G6" t="s">
        <v>154</v>
      </c>
      <c r="H6">
        <v>2024</v>
      </c>
      <c r="I6" s="105">
        <v>45419</v>
      </c>
      <c r="J6" s="105">
        <v>45440</v>
      </c>
      <c r="K6" t="s">
        <v>1794</v>
      </c>
      <c r="L6" s="105">
        <v>45419</v>
      </c>
      <c r="N6" s="172"/>
      <c r="O6">
        <v>2</v>
      </c>
      <c r="P6">
        <v>2</v>
      </c>
    </row>
    <row r="7" spans="1:18" x14ac:dyDescent="0.25">
      <c r="B7">
        <v>988</v>
      </c>
      <c r="C7">
        <v>2024</v>
      </c>
      <c r="D7" t="s">
        <v>2129</v>
      </c>
      <c r="E7" t="s">
        <v>4224</v>
      </c>
      <c r="F7" s="188" t="s">
        <v>2132</v>
      </c>
      <c r="G7" t="s">
        <v>154</v>
      </c>
      <c r="H7">
        <v>2024</v>
      </c>
      <c r="I7" s="105">
        <v>45419</v>
      </c>
      <c r="J7" s="105">
        <v>45440</v>
      </c>
      <c r="K7" t="s">
        <v>1794</v>
      </c>
      <c r="L7" s="105">
        <v>45426</v>
      </c>
      <c r="N7" s="172"/>
      <c r="O7">
        <v>2</v>
      </c>
      <c r="P7">
        <v>2</v>
      </c>
    </row>
    <row r="8" spans="1:18" x14ac:dyDescent="0.25">
      <c r="B8">
        <v>988</v>
      </c>
      <c r="C8">
        <v>2024</v>
      </c>
      <c r="D8" t="s">
        <v>2129</v>
      </c>
      <c r="E8" t="s">
        <v>4225</v>
      </c>
      <c r="F8" s="188" t="s">
        <v>2132</v>
      </c>
      <c r="G8" t="s">
        <v>154</v>
      </c>
      <c r="H8">
        <v>2024</v>
      </c>
      <c r="I8" s="105">
        <v>45419</v>
      </c>
      <c r="J8" s="105">
        <v>45440</v>
      </c>
      <c r="K8" t="s">
        <v>1794</v>
      </c>
      <c r="L8" s="105">
        <v>45433</v>
      </c>
      <c r="N8" s="172"/>
      <c r="O8">
        <v>2</v>
      </c>
      <c r="P8">
        <v>2</v>
      </c>
    </row>
    <row r="9" spans="1:18" x14ac:dyDescent="0.25">
      <c r="B9">
        <v>988</v>
      </c>
      <c r="C9">
        <v>2024</v>
      </c>
      <c r="D9" t="s">
        <v>2129</v>
      </c>
      <c r="E9" t="s">
        <v>4226</v>
      </c>
      <c r="F9" s="188" t="s">
        <v>2132</v>
      </c>
      <c r="G9" t="s">
        <v>154</v>
      </c>
      <c r="H9">
        <v>2024</v>
      </c>
      <c r="I9" s="105">
        <v>45419</v>
      </c>
      <c r="J9" s="105">
        <v>45440</v>
      </c>
      <c r="K9" t="s">
        <v>1794</v>
      </c>
      <c r="L9" s="105">
        <v>45440</v>
      </c>
      <c r="N9" s="172"/>
      <c r="O9">
        <v>2</v>
      </c>
      <c r="P9">
        <v>2</v>
      </c>
    </row>
    <row r="10" spans="1:18" x14ac:dyDescent="0.25">
      <c r="B10">
        <v>1017</v>
      </c>
      <c r="C10">
        <v>2024</v>
      </c>
      <c r="D10" t="s">
        <v>2892</v>
      </c>
      <c r="E10" t="s">
        <v>2893</v>
      </c>
      <c r="F10" s="188" t="s">
        <v>2894</v>
      </c>
      <c r="H10">
        <v>2024</v>
      </c>
      <c r="I10" s="105">
        <v>45432</v>
      </c>
      <c r="J10" s="105">
        <v>45436</v>
      </c>
      <c r="K10" t="s">
        <v>1871</v>
      </c>
      <c r="L10" s="105">
        <v>45432</v>
      </c>
      <c r="M10">
        <v>1</v>
      </c>
      <c r="N10">
        <v>1</v>
      </c>
      <c r="O10">
        <v>1</v>
      </c>
      <c r="P10">
        <v>2</v>
      </c>
      <c r="Q10" s="105"/>
    </row>
    <row r="11" spans="1:18" x14ac:dyDescent="0.25">
      <c r="B11">
        <v>1025</v>
      </c>
      <c r="C11">
        <v>2024</v>
      </c>
      <c r="D11" t="s">
        <v>2378</v>
      </c>
      <c r="E11" t="s">
        <v>2379</v>
      </c>
      <c r="F11" s="188">
        <v>10172939</v>
      </c>
      <c r="G11" t="s">
        <v>287</v>
      </c>
      <c r="H11">
        <v>2024</v>
      </c>
      <c r="I11" s="105">
        <v>45476</v>
      </c>
      <c r="J11" s="105">
        <v>45478</v>
      </c>
      <c r="K11" t="s">
        <v>2086</v>
      </c>
      <c r="L11" s="105">
        <v>45476</v>
      </c>
      <c r="M11" s="393">
        <v>1</v>
      </c>
      <c r="N11" s="172">
        <v>4</v>
      </c>
      <c r="O11">
        <v>2</v>
      </c>
      <c r="P11">
        <v>2</v>
      </c>
      <c r="Q11" s="105"/>
    </row>
    <row r="12" spans="1:18" x14ac:dyDescent="0.25">
      <c r="B12">
        <v>1025</v>
      </c>
      <c r="C12">
        <v>2024</v>
      </c>
      <c r="D12" t="s">
        <v>2378</v>
      </c>
      <c r="E12" t="s">
        <v>2379</v>
      </c>
      <c r="F12" s="188">
        <v>10172939</v>
      </c>
      <c r="G12" t="s">
        <v>287</v>
      </c>
      <c r="H12">
        <v>2024</v>
      </c>
      <c r="I12" s="105">
        <v>45476</v>
      </c>
      <c r="J12" s="105">
        <v>45478</v>
      </c>
      <c r="K12" t="s">
        <v>2086</v>
      </c>
      <c r="L12" s="105">
        <v>45477</v>
      </c>
      <c r="M12" s="393"/>
      <c r="N12" s="172"/>
      <c r="O12">
        <v>3</v>
      </c>
      <c r="P12">
        <v>2</v>
      </c>
      <c r="Q12" s="105"/>
    </row>
    <row r="13" spans="1:18" x14ac:dyDescent="0.25">
      <c r="B13">
        <v>1025</v>
      </c>
      <c r="C13">
        <v>2024</v>
      </c>
      <c r="D13" t="s">
        <v>2378</v>
      </c>
      <c r="E13" t="s">
        <v>2379</v>
      </c>
      <c r="F13" s="188">
        <v>10172939</v>
      </c>
      <c r="G13" t="s">
        <v>287</v>
      </c>
      <c r="H13">
        <v>2024</v>
      </c>
      <c r="I13" s="105">
        <v>45476</v>
      </c>
      <c r="J13" s="105">
        <v>45478</v>
      </c>
      <c r="K13" t="s">
        <v>2086</v>
      </c>
      <c r="L13" s="105">
        <v>45477</v>
      </c>
      <c r="M13" s="393"/>
      <c r="N13" s="172"/>
      <c r="O13">
        <v>2</v>
      </c>
      <c r="P13">
        <v>2</v>
      </c>
      <c r="Q13" s="105"/>
    </row>
    <row r="14" spans="1:18" x14ac:dyDescent="0.25">
      <c r="B14">
        <v>1025</v>
      </c>
      <c r="C14">
        <v>2024</v>
      </c>
      <c r="D14" t="s">
        <v>2378</v>
      </c>
      <c r="E14" t="s">
        <v>2379</v>
      </c>
      <c r="F14" s="188">
        <v>10172939</v>
      </c>
      <c r="G14" t="s">
        <v>287</v>
      </c>
      <c r="H14">
        <v>2024</v>
      </c>
      <c r="I14" s="105">
        <v>45476</v>
      </c>
      <c r="J14" s="105">
        <v>45478</v>
      </c>
      <c r="K14" t="s">
        <v>2086</v>
      </c>
      <c r="L14" s="105">
        <v>45478</v>
      </c>
      <c r="M14" s="393"/>
      <c r="N14" s="172"/>
      <c r="O14">
        <v>4</v>
      </c>
      <c r="P14">
        <v>2</v>
      </c>
    </row>
    <row r="15" spans="1:18" x14ac:dyDescent="0.25">
      <c r="B15">
        <v>1037</v>
      </c>
      <c r="C15">
        <v>2024</v>
      </c>
      <c r="D15" t="s">
        <v>2277</v>
      </c>
      <c r="E15" t="s">
        <v>1813</v>
      </c>
      <c r="F15" s="188" t="s">
        <v>2279</v>
      </c>
      <c r="H15">
        <v>2024</v>
      </c>
      <c r="I15" s="105">
        <v>45420</v>
      </c>
      <c r="J15" s="105">
        <v>45420</v>
      </c>
      <c r="K15" t="s">
        <v>2280</v>
      </c>
      <c r="L15" s="105">
        <v>45420</v>
      </c>
      <c r="M15">
        <v>1</v>
      </c>
      <c r="N15">
        <v>1</v>
      </c>
      <c r="O15">
        <v>3</v>
      </c>
      <c r="P15">
        <v>2</v>
      </c>
    </row>
    <row r="16" spans="1:18" x14ac:dyDescent="0.25">
      <c r="B16">
        <v>1076</v>
      </c>
      <c r="C16">
        <v>2024</v>
      </c>
      <c r="D16" t="s">
        <v>2515</v>
      </c>
      <c r="E16" t="s">
        <v>2516</v>
      </c>
      <c r="F16" s="188" t="s">
        <v>2518</v>
      </c>
      <c r="H16">
        <v>2024</v>
      </c>
      <c r="I16" s="105">
        <v>45539</v>
      </c>
      <c r="J16" s="105">
        <v>45539</v>
      </c>
      <c r="K16" t="s">
        <v>1968</v>
      </c>
      <c r="L16" s="105">
        <v>45539</v>
      </c>
      <c r="M16">
        <v>1</v>
      </c>
      <c r="N16">
        <v>1</v>
      </c>
      <c r="O16">
        <v>3</v>
      </c>
      <c r="P16">
        <v>2</v>
      </c>
    </row>
    <row r="17" spans="1:18" x14ac:dyDescent="0.25">
      <c r="B17">
        <v>1077</v>
      </c>
      <c r="C17">
        <v>2024</v>
      </c>
      <c r="D17" t="s">
        <v>2436</v>
      </c>
      <c r="E17" t="s">
        <v>2437</v>
      </c>
      <c r="F17" s="188" t="s">
        <v>2439</v>
      </c>
      <c r="H17">
        <v>2024</v>
      </c>
      <c r="I17" s="105">
        <v>45496</v>
      </c>
      <c r="J17" s="105">
        <v>45499</v>
      </c>
      <c r="K17" t="s">
        <v>874</v>
      </c>
      <c r="L17" s="105">
        <v>45496</v>
      </c>
      <c r="M17">
        <v>1</v>
      </c>
      <c r="N17">
        <v>1</v>
      </c>
      <c r="O17">
        <v>2</v>
      </c>
      <c r="P17">
        <v>2</v>
      </c>
    </row>
    <row r="18" spans="1:18" x14ac:dyDescent="0.25">
      <c r="B18">
        <v>1088</v>
      </c>
      <c r="C18">
        <v>2024</v>
      </c>
      <c r="D18" t="s">
        <v>2374</v>
      </c>
      <c r="E18" t="s">
        <v>4227</v>
      </c>
      <c r="F18" s="188" t="s">
        <v>2377</v>
      </c>
      <c r="H18">
        <v>2024</v>
      </c>
      <c r="I18" s="105">
        <v>45573</v>
      </c>
      <c r="J18" s="105">
        <v>45594</v>
      </c>
      <c r="K18" t="s">
        <v>1794</v>
      </c>
      <c r="L18" s="105">
        <v>45552</v>
      </c>
      <c r="M18" s="393">
        <v>1</v>
      </c>
      <c r="N18" s="172">
        <v>6</v>
      </c>
      <c r="O18">
        <v>1</v>
      </c>
      <c r="P18">
        <v>2</v>
      </c>
    </row>
    <row r="19" spans="1:18" x14ac:dyDescent="0.25">
      <c r="B19">
        <v>1088</v>
      </c>
      <c r="C19">
        <v>2024</v>
      </c>
      <c r="D19" t="s">
        <v>2374</v>
      </c>
      <c r="E19" t="s">
        <v>4228</v>
      </c>
      <c r="F19" s="188" t="s">
        <v>2377</v>
      </c>
      <c r="H19">
        <v>2024</v>
      </c>
      <c r="I19" s="105">
        <v>45573</v>
      </c>
      <c r="J19" s="105">
        <v>45594</v>
      </c>
      <c r="K19" t="s">
        <v>1794</v>
      </c>
      <c r="L19" s="105">
        <v>45559</v>
      </c>
      <c r="M19" s="393"/>
      <c r="N19" s="172"/>
      <c r="O19">
        <v>1</v>
      </c>
      <c r="P19">
        <v>2</v>
      </c>
    </row>
    <row r="20" spans="1:18" x14ac:dyDescent="0.25">
      <c r="B20">
        <v>1088</v>
      </c>
      <c r="C20">
        <v>2024</v>
      </c>
      <c r="D20" t="s">
        <v>2374</v>
      </c>
      <c r="E20" t="s">
        <v>4229</v>
      </c>
      <c r="F20" s="188" t="s">
        <v>2377</v>
      </c>
      <c r="H20">
        <v>2024</v>
      </c>
      <c r="I20" s="105">
        <v>45573</v>
      </c>
      <c r="J20" s="105">
        <v>45594</v>
      </c>
      <c r="K20" t="s">
        <v>1794</v>
      </c>
      <c r="L20" s="105">
        <v>45573</v>
      </c>
      <c r="M20" s="393"/>
      <c r="N20" s="172"/>
      <c r="O20">
        <v>2</v>
      </c>
      <c r="P20">
        <v>2</v>
      </c>
    </row>
    <row r="21" spans="1:18" x14ac:dyDescent="0.25">
      <c r="B21">
        <v>1088</v>
      </c>
      <c r="C21">
        <v>2024</v>
      </c>
      <c r="D21" t="s">
        <v>2374</v>
      </c>
      <c r="E21" t="s">
        <v>4230</v>
      </c>
      <c r="F21" s="188" t="s">
        <v>2377</v>
      </c>
      <c r="H21">
        <v>2024</v>
      </c>
      <c r="I21" s="105">
        <v>45573</v>
      </c>
      <c r="J21" s="105">
        <v>45594</v>
      </c>
      <c r="K21" t="s">
        <v>1794</v>
      </c>
      <c r="L21" s="105">
        <v>45580</v>
      </c>
      <c r="M21" s="393"/>
      <c r="N21" s="172"/>
      <c r="O21">
        <v>2</v>
      </c>
      <c r="P21">
        <v>2</v>
      </c>
    </row>
    <row r="22" spans="1:18" x14ac:dyDescent="0.25">
      <c r="B22">
        <v>1088</v>
      </c>
      <c r="C22">
        <v>2024</v>
      </c>
      <c r="D22" t="s">
        <v>2374</v>
      </c>
      <c r="E22" t="s">
        <v>4231</v>
      </c>
      <c r="F22" s="188" t="s">
        <v>2377</v>
      </c>
      <c r="H22">
        <v>2024</v>
      </c>
      <c r="I22" s="105">
        <v>45573</v>
      </c>
      <c r="J22" s="105">
        <v>45594</v>
      </c>
      <c r="K22" t="s">
        <v>1794</v>
      </c>
      <c r="L22" s="105">
        <v>45587</v>
      </c>
      <c r="M22" s="393"/>
      <c r="N22" s="172"/>
      <c r="O22">
        <v>2</v>
      </c>
      <c r="P22">
        <v>2</v>
      </c>
    </row>
    <row r="23" spans="1:18" x14ac:dyDescent="0.25">
      <c r="B23">
        <v>1088</v>
      </c>
      <c r="C23">
        <v>2024</v>
      </c>
      <c r="D23" t="s">
        <v>2374</v>
      </c>
      <c r="E23" t="s">
        <v>4232</v>
      </c>
      <c r="F23" s="188" t="s">
        <v>2377</v>
      </c>
      <c r="H23">
        <v>2024</v>
      </c>
      <c r="I23" s="105">
        <v>45573</v>
      </c>
      <c r="J23" s="105">
        <v>45594</v>
      </c>
      <c r="K23" t="s">
        <v>1794</v>
      </c>
      <c r="L23" s="105">
        <v>45594</v>
      </c>
      <c r="M23" s="393"/>
      <c r="N23" s="172"/>
      <c r="O23">
        <v>2</v>
      </c>
      <c r="P23">
        <v>2</v>
      </c>
    </row>
    <row r="24" spans="1:18" x14ac:dyDescent="0.25">
      <c r="B24">
        <v>1110</v>
      </c>
      <c r="C24">
        <v>2024</v>
      </c>
      <c r="D24" t="s">
        <v>2527</v>
      </c>
      <c r="E24" t="s">
        <v>2528</v>
      </c>
      <c r="F24" s="188" t="s">
        <v>2529</v>
      </c>
      <c r="H24">
        <v>2024</v>
      </c>
      <c r="I24" s="105">
        <v>45555</v>
      </c>
      <c r="J24" s="105">
        <v>45555</v>
      </c>
      <c r="K24" t="s">
        <v>833</v>
      </c>
      <c r="L24" s="105">
        <v>45555</v>
      </c>
      <c r="M24">
        <v>1</v>
      </c>
      <c r="N24">
        <v>1</v>
      </c>
      <c r="O24">
        <v>2</v>
      </c>
      <c r="P24">
        <v>2</v>
      </c>
    </row>
    <row r="25" spans="1:18" x14ac:dyDescent="0.25">
      <c r="B25">
        <v>1137</v>
      </c>
      <c r="C25">
        <v>2024</v>
      </c>
      <c r="D25" t="s">
        <v>2188</v>
      </c>
      <c r="E25" t="s">
        <v>2189</v>
      </c>
      <c r="G25" t="s">
        <v>287</v>
      </c>
      <c r="H25">
        <v>2024</v>
      </c>
      <c r="I25" s="105">
        <v>45372</v>
      </c>
      <c r="J25" s="105">
        <v>45372</v>
      </c>
      <c r="K25" t="s">
        <v>1968</v>
      </c>
      <c r="L25" s="105">
        <v>45420</v>
      </c>
      <c r="M25">
        <v>1</v>
      </c>
      <c r="N25">
        <v>1</v>
      </c>
      <c r="O25">
        <v>3</v>
      </c>
      <c r="P25">
        <v>2</v>
      </c>
    </row>
    <row r="26" spans="1:18" x14ac:dyDescent="0.25">
      <c r="B26">
        <v>1150</v>
      </c>
      <c r="C26">
        <v>2024</v>
      </c>
      <c r="D26" t="s">
        <v>2590</v>
      </c>
      <c r="E26" t="s">
        <v>4233</v>
      </c>
      <c r="F26" s="188" t="s">
        <v>2593</v>
      </c>
      <c r="G26" t="s">
        <v>154</v>
      </c>
      <c r="H26">
        <v>2024</v>
      </c>
      <c r="I26" s="105">
        <v>45604</v>
      </c>
      <c r="J26" s="105">
        <v>45604</v>
      </c>
      <c r="K26" t="s">
        <v>874</v>
      </c>
      <c r="L26" s="105">
        <v>45604</v>
      </c>
      <c r="M26" s="393">
        <v>1</v>
      </c>
      <c r="N26" s="172">
        <v>1</v>
      </c>
      <c r="O26">
        <v>2</v>
      </c>
      <c r="P26">
        <v>2</v>
      </c>
    </row>
    <row r="27" spans="1:18" x14ac:dyDescent="0.25">
      <c r="B27">
        <v>1150</v>
      </c>
      <c r="C27">
        <v>2024</v>
      </c>
      <c r="D27" t="s">
        <v>2590</v>
      </c>
      <c r="E27" t="s">
        <v>4234</v>
      </c>
      <c r="F27" s="188" t="s">
        <v>2593</v>
      </c>
      <c r="G27" t="s">
        <v>154</v>
      </c>
      <c r="H27">
        <v>2024</v>
      </c>
      <c r="I27" s="105">
        <v>45604</v>
      </c>
      <c r="J27" s="105">
        <v>45604</v>
      </c>
      <c r="K27" t="s">
        <v>874</v>
      </c>
      <c r="L27" s="105">
        <v>45604</v>
      </c>
      <c r="M27" s="393"/>
      <c r="N27" s="172"/>
      <c r="O27">
        <v>4</v>
      </c>
      <c r="P27">
        <v>2</v>
      </c>
    </row>
    <row r="28" spans="1:18" x14ac:dyDescent="0.25">
      <c r="B28">
        <v>1172</v>
      </c>
      <c r="C28">
        <v>2024</v>
      </c>
      <c r="D28" t="s">
        <v>2669</v>
      </c>
      <c r="E28" t="s">
        <v>2670</v>
      </c>
      <c r="F28" s="188" t="s">
        <v>2671</v>
      </c>
      <c r="H28">
        <v>2024</v>
      </c>
      <c r="I28" s="105">
        <v>45617</v>
      </c>
      <c r="J28" s="105">
        <v>45617</v>
      </c>
      <c r="K28" t="s">
        <v>1968</v>
      </c>
      <c r="L28" s="105">
        <v>45617</v>
      </c>
      <c r="M28">
        <v>1</v>
      </c>
      <c r="N28">
        <v>1</v>
      </c>
      <c r="O28">
        <v>3</v>
      </c>
      <c r="P28">
        <v>2</v>
      </c>
    </row>
    <row r="29" spans="1:18" x14ac:dyDescent="0.25">
      <c r="A29" t="s">
        <v>2735</v>
      </c>
      <c r="B29">
        <v>1204</v>
      </c>
      <c r="C29">
        <v>2025</v>
      </c>
      <c r="D29" t="s">
        <v>2772</v>
      </c>
      <c r="E29" t="s">
        <v>2773</v>
      </c>
      <c r="F29" s="188" t="s">
        <v>2774</v>
      </c>
      <c r="G29" t="s">
        <v>154</v>
      </c>
      <c r="H29">
        <v>2025</v>
      </c>
      <c r="I29" s="105">
        <v>45730</v>
      </c>
      <c r="J29" s="105">
        <v>45730</v>
      </c>
      <c r="K29" t="s">
        <v>874</v>
      </c>
      <c r="L29" s="105">
        <v>45730</v>
      </c>
      <c r="M29">
        <v>1</v>
      </c>
      <c r="N29">
        <v>1</v>
      </c>
      <c r="O29">
        <v>7</v>
      </c>
      <c r="P29">
        <v>4</v>
      </c>
      <c r="Q29" t="s">
        <v>3883</v>
      </c>
    </row>
    <row r="30" spans="1:18" x14ac:dyDescent="0.25">
      <c r="B30">
        <v>1220</v>
      </c>
      <c r="C30">
        <v>2025</v>
      </c>
      <c r="D30" t="s">
        <v>3559</v>
      </c>
      <c r="E30" t="s">
        <v>3560</v>
      </c>
      <c r="F30" s="188" t="s">
        <v>3562</v>
      </c>
      <c r="H30">
        <v>2025</v>
      </c>
      <c r="I30" s="105">
        <v>45736</v>
      </c>
      <c r="J30" s="105">
        <v>45737</v>
      </c>
      <c r="K30" t="s">
        <v>874</v>
      </c>
      <c r="L30" s="105">
        <v>45746</v>
      </c>
      <c r="M30">
        <v>1</v>
      </c>
      <c r="N30">
        <v>2</v>
      </c>
      <c r="O30">
        <v>11</v>
      </c>
      <c r="P30">
        <v>6</v>
      </c>
      <c r="Q30" t="s">
        <v>3895</v>
      </c>
      <c r="R30" t="s">
        <v>4235</v>
      </c>
    </row>
    <row r="31" spans="1:18" x14ac:dyDescent="0.25">
      <c r="D31" t="s">
        <v>4236</v>
      </c>
      <c r="E31" t="s">
        <v>4237</v>
      </c>
      <c r="G31" t="s">
        <v>287</v>
      </c>
      <c r="H31">
        <v>2025</v>
      </c>
      <c r="I31" s="105">
        <v>45772</v>
      </c>
      <c r="J31" s="105">
        <v>45772</v>
      </c>
    </row>
    <row r="32" spans="1:18" ht="15.75" thickBot="1" x14ac:dyDescent="0.3">
      <c r="D32" t="s">
        <v>3952</v>
      </c>
      <c r="E32" t="s">
        <v>4238</v>
      </c>
      <c r="F32" s="316" t="s">
        <v>3955</v>
      </c>
      <c r="H32" s="317">
        <v>2025</v>
      </c>
      <c r="I32" s="318">
        <v>45740</v>
      </c>
      <c r="J32" s="318">
        <v>45779</v>
      </c>
      <c r="Q32" t="s">
        <v>3954</v>
      </c>
    </row>
  </sheetData>
  <mergeCells count="3">
    <mergeCell ref="M26:M27"/>
    <mergeCell ref="M11:M14"/>
    <mergeCell ref="M18:M23"/>
  </mergeCells>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02B4B-1751-499C-AD12-D8478F00764C}">
  <dimension ref="C2:M290"/>
  <sheetViews>
    <sheetView topLeftCell="B1" workbookViewId="0">
      <pane ySplit="2" topLeftCell="A274" activePane="bottomLeft" state="frozen"/>
      <selection pane="bottomLeft" activeCell="C288" sqref="C288:F290"/>
    </sheetView>
  </sheetViews>
  <sheetFormatPr defaultRowHeight="15" x14ac:dyDescent="0.25"/>
  <cols>
    <col min="3" max="3" width="24.140625" customWidth="1"/>
    <col min="4" max="4" width="42.7109375" customWidth="1"/>
    <col min="5" max="6" width="11.140625" bestFit="1" customWidth="1"/>
    <col min="7" max="7" width="27.7109375" customWidth="1"/>
    <col min="8" max="9" width="30.140625" customWidth="1"/>
    <col min="10" max="10" width="12.28515625" customWidth="1"/>
    <col min="11" max="11" width="13.42578125" customWidth="1"/>
    <col min="13" max="13" width="13.5703125" customWidth="1"/>
  </cols>
  <sheetData>
    <row r="2" spans="3:12" ht="45" x14ac:dyDescent="0.25">
      <c r="C2" s="106" t="s">
        <v>4239</v>
      </c>
      <c r="D2" s="106" t="s">
        <v>4240</v>
      </c>
      <c r="E2" s="106" t="s">
        <v>4241</v>
      </c>
      <c r="F2" s="106" t="s">
        <v>4242</v>
      </c>
      <c r="G2" s="107" t="s">
        <v>4243</v>
      </c>
      <c r="H2" s="107" t="s">
        <v>4244</v>
      </c>
      <c r="I2" s="107"/>
      <c r="J2" s="107" t="s">
        <v>4241</v>
      </c>
      <c r="K2" s="107" t="s">
        <v>4242</v>
      </c>
      <c r="L2" s="107" t="s">
        <v>4245</v>
      </c>
    </row>
    <row r="3" spans="3:12" x14ac:dyDescent="0.25">
      <c r="D3" t="s">
        <v>4246</v>
      </c>
      <c r="G3" t="s">
        <v>4247</v>
      </c>
    </row>
    <row r="4" spans="3:12" x14ac:dyDescent="0.25">
      <c r="D4" t="s">
        <v>4248</v>
      </c>
      <c r="G4" t="s">
        <v>4249</v>
      </c>
    </row>
    <row r="5" spans="3:12" x14ac:dyDescent="0.25">
      <c r="D5" t="s">
        <v>4250</v>
      </c>
      <c r="G5" t="s">
        <v>4251</v>
      </c>
    </row>
    <row r="6" spans="3:12" x14ac:dyDescent="0.25">
      <c r="D6" t="s">
        <v>4252</v>
      </c>
      <c r="G6" t="s">
        <v>4253</v>
      </c>
    </row>
    <row r="7" spans="3:12" x14ac:dyDescent="0.25">
      <c r="D7" t="s">
        <v>4254</v>
      </c>
      <c r="G7" t="s">
        <v>4255</v>
      </c>
    </row>
    <row r="8" spans="3:12" x14ac:dyDescent="0.25">
      <c r="D8" t="s">
        <v>4256</v>
      </c>
      <c r="G8" t="s">
        <v>4257</v>
      </c>
    </row>
    <row r="9" spans="3:12" x14ac:dyDescent="0.25">
      <c r="D9" t="s">
        <v>4258</v>
      </c>
      <c r="G9" t="s">
        <v>4259</v>
      </c>
    </row>
    <row r="10" spans="3:12" x14ac:dyDescent="0.25">
      <c r="D10" t="s">
        <v>4260</v>
      </c>
      <c r="G10" t="s">
        <v>4261</v>
      </c>
    </row>
    <row r="11" spans="3:12" x14ac:dyDescent="0.25">
      <c r="D11" t="s">
        <v>4262</v>
      </c>
      <c r="G11" t="s">
        <v>4263</v>
      </c>
    </row>
    <row r="12" spans="3:12" x14ac:dyDescent="0.25">
      <c r="D12" t="s">
        <v>4264</v>
      </c>
      <c r="G12" t="s">
        <v>4265</v>
      </c>
    </row>
    <row r="13" spans="3:12" x14ac:dyDescent="0.25">
      <c r="D13" t="s">
        <v>4266</v>
      </c>
      <c r="G13" t="s">
        <v>4267</v>
      </c>
    </row>
    <row r="14" spans="3:12" x14ac:dyDescent="0.25">
      <c r="D14" t="s">
        <v>4268</v>
      </c>
      <c r="G14" t="s">
        <v>4269</v>
      </c>
    </row>
    <row r="15" spans="3:12" x14ac:dyDescent="0.25">
      <c r="D15" t="s">
        <v>4270</v>
      </c>
      <c r="G15" t="s">
        <v>4271</v>
      </c>
    </row>
    <row r="16" spans="3:12" x14ac:dyDescent="0.25">
      <c r="D16" t="s">
        <v>4272</v>
      </c>
      <c r="G16" t="s">
        <v>4273</v>
      </c>
    </row>
    <row r="17" spans="4:7" x14ac:dyDescent="0.25">
      <c r="D17" t="s">
        <v>4274</v>
      </c>
      <c r="G17" t="s">
        <v>4275</v>
      </c>
    </row>
    <row r="18" spans="4:7" x14ac:dyDescent="0.25">
      <c r="D18" t="s">
        <v>4274</v>
      </c>
      <c r="G18" t="s">
        <v>4276</v>
      </c>
    </row>
    <row r="19" spans="4:7" x14ac:dyDescent="0.25">
      <c r="D19" t="s">
        <v>4277</v>
      </c>
      <c r="G19" t="s">
        <v>4278</v>
      </c>
    </row>
    <row r="20" spans="4:7" x14ac:dyDescent="0.25">
      <c r="D20" t="s">
        <v>4274</v>
      </c>
      <c r="G20" t="s">
        <v>4279</v>
      </c>
    </row>
    <row r="21" spans="4:7" x14ac:dyDescent="0.25">
      <c r="D21" t="s">
        <v>4274</v>
      </c>
      <c r="G21" t="s">
        <v>4280</v>
      </c>
    </row>
    <row r="22" spans="4:7" x14ac:dyDescent="0.25">
      <c r="G22" t="s">
        <v>4281</v>
      </c>
    </row>
    <row r="23" spans="4:7" x14ac:dyDescent="0.25">
      <c r="G23" t="s">
        <v>4282</v>
      </c>
    </row>
    <row r="24" spans="4:7" x14ac:dyDescent="0.25">
      <c r="G24" t="s">
        <v>4283</v>
      </c>
    </row>
    <row r="25" spans="4:7" x14ac:dyDescent="0.25">
      <c r="G25" t="s">
        <v>4284</v>
      </c>
    </row>
    <row r="26" spans="4:7" x14ac:dyDescent="0.25">
      <c r="G26" t="s">
        <v>4285</v>
      </c>
    </row>
    <row r="27" spans="4:7" x14ac:dyDescent="0.25">
      <c r="G27" t="s">
        <v>4286</v>
      </c>
    </row>
    <row r="28" spans="4:7" x14ac:dyDescent="0.25">
      <c r="G28" t="s">
        <v>4287</v>
      </c>
    </row>
    <row r="29" spans="4:7" x14ac:dyDescent="0.25">
      <c r="G29" t="s">
        <v>4288</v>
      </c>
    </row>
    <row r="30" spans="4:7" x14ac:dyDescent="0.25">
      <c r="G30" t="s">
        <v>4289</v>
      </c>
    </row>
    <row r="31" spans="4:7" x14ac:dyDescent="0.25">
      <c r="G31" t="s">
        <v>4290</v>
      </c>
    </row>
    <row r="32" spans="4:7" x14ac:dyDescent="0.25">
      <c r="G32" t="s">
        <v>4291</v>
      </c>
    </row>
    <row r="33" spans="7:7" x14ac:dyDescent="0.25">
      <c r="G33" t="s">
        <v>4292</v>
      </c>
    </row>
    <row r="34" spans="7:7" x14ac:dyDescent="0.25">
      <c r="G34" t="s">
        <v>4293</v>
      </c>
    </row>
    <row r="35" spans="7:7" x14ac:dyDescent="0.25">
      <c r="G35" t="s">
        <v>4294</v>
      </c>
    </row>
    <row r="36" spans="7:7" x14ac:dyDescent="0.25">
      <c r="G36" t="s">
        <v>4295</v>
      </c>
    </row>
    <row r="37" spans="7:7" x14ac:dyDescent="0.25">
      <c r="G37" t="s">
        <v>4296</v>
      </c>
    </row>
    <row r="38" spans="7:7" x14ac:dyDescent="0.25">
      <c r="G38" t="s">
        <v>4297</v>
      </c>
    </row>
    <row r="39" spans="7:7" x14ac:dyDescent="0.25">
      <c r="G39" t="s">
        <v>4298</v>
      </c>
    </row>
    <row r="40" spans="7:7" x14ac:dyDescent="0.25">
      <c r="G40" t="s">
        <v>4299</v>
      </c>
    </row>
    <row r="41" spans="7:7" x14ac:dyDescent="0.25">
      <c r="G41" t="s">
        <v>4300</v>
      </c>
    </row>
    <row r="42" spans="7:7" x14ac:dyDescent="0.25">
      <c r="G42" t="s">
        <v>4301</v>
      </c>
    </row>
    <row r="43" spans="7:7" x14ac:dyDescent="0.25">
      <c r="G43" t="s">
        <v>4302</v>
      </c>
    </row>
    <row r="44" spans="7:7" x14ac:dyDescent="0.25">
      <c r="G44" t="s">
        <v>4303</v>
      </c>
    </row>
    <row r="45" spans="7:7" x14ac:dyDescent="0.25">
      <c r="G45" t="s">
        <v>4304</v>
      </c>
    </row>
    <row r="46" spans="7:7" x14ac:dyDescent="0.25">
      <c r="G46" t="s">
        <v>4305</v>
      </c>
    </row>
    <row r="47" spans="7:7" x14ac:dyDescent="0.25">
      <c r="G47" t="s">
        <v>4306</v>
      </c>
    </row>
    <row r="48" spans="7:7" x14ac:dyDescent="0.25">
      <c r="G48" t="s">
        <v>4307</v>
      </c>
    </row>
    <row r="49" spans="7:7" x14ac:dyDescent="0.25">
      <c r="G49" t="s">
        <v>4308</v>
      </c>
    </row>
    <row r="50" spans="7:7" x14ac:dyDescent="0.25">
      <c r="G50" t="s">
        <v>4309</v>
      </c>
    </row>
    <row r="51" spans="7:7" x14ac:dyDescent="0.25">
      <c r="G51" t="s">
        <v>4310</v>
      </c>
    </row>
    <row r="52" spans="7:7" x14ac:dyDescent="0.25">
      <c r="G52" t="s">
        <v>4311</v>
      </c>
    </row>
    <row r="53" spans="7:7" x14ac:dyDescent="0.25">
      <c r="G53" t="s">
        <v>4312</v>
      </c>
    </row>
    <row r="54" spans="7:7" x14ac:dyDescent="0.25">
      <c r="G54" t="s">
        <v>4313</v>
      </c>
    </row>
    <row r="55" spans="7:7" x14ac:dyDescent="0.25">
      <c r="G55" t="s">
        <v>4314</v>
      </c>
    </row>
    <row r="56" spans="7:7" x14ac:dyDescent="0.25">
      <c r="G56" t="s">
        <v>4315</v>
      </c>
    </row>
    <row r="57" spans="7:7" x14ac:dyDescent="0.25">
      <c r="G57" t="s">
        <v>4316</v>
      </c>
    </row>
    <row r="58" spans="7:7" x14ac:dyDescent="0.25">
      <c r="G58" t="s">
        <v>4317</v>
      </c>
    </row>
    <row r="59" spans="7:7" x14ac:dyDescent="0.25">
      <c r="G59" t="s">
        <v>4318</v>
      </c>
    </row>
    <row r="60" spans="7:7" x14ac:dyDescent="0.25">
      <c r="G60" t="s">
        <v>4319</v>
      </c>
    </row>
    <row r="61" spans="7:7" x14ac:dyDescent="0.25">
      <c r="G61" t="s">
        <v>4320</v>
      </c>
    </row>
    <row r="62" spans="7:7" x14ac:dyDescent="0.25">
      <c r="G62" t="s">
        <v>4321</v>
      </c>
    </row>
    <row r="63" spans="7:7" x14ac:dyDescent="0.25">
      <c r="G63" t="s">
        <v>4322</v>
      </c>
    </row>
    <row r="64" spans="7:7" x14ac:dyDescent="0.25">
      <c r="G64" t="s">
        <v>4323</v>
      </c>
    </row>
    <row r="65" spans="4:7" x14ac:dyDescent="0.25">
      <c r="G65" t="s">
        <v>4324</v>
      </c>
    </row>
    <row r="66" spans="4:7" x14ac:dyDescent="0.25">
      <c r="G66" t="s">
        <v>4325</v>
      </c>
    </row>
    <row r="67" spans="4:7" x14ac:dyDescent="0.25">
      <c r="G67" t="s">
        <v>4326</v>
      </c>
    </row>
    <row r="68" spans="4:7" x14ac:dyDescent="0.25">
      <c r="G68" t="s">
        <v>4327</v>
      </c>
    </row>
    <row r="69" spans="4:7" x14ac:dyDescent="0.25">
      <c r="G69" t="s">
        <v>4328</v>
      </c>
    </row>
    <row r="70" spans="4:7" x14ac:dyDescent="0.25">
      <c r="G70" t="s">
        <v>4329</v>
      </c>
    </row>
    <row r="71" spans="4:7" x14ac:dyDescent="0.25">
      <c r="G71" t="s">
        <v>4330</v>
      </c>
    </row>
    <row r="72" spans="4:7" x14ac:dyDescent="0.25">
      <c r="G72" t="s">
        <v>4331</v>
      </c>
    </row>
    <row r="73" spans="4:7" x14ac:dyDescent="0.25">
      <c r="G73" t="s">
        <v>4332</v>
      </c>
    </row>
    <row r="74" spans="4:7" x14ac:dyDescent="0.25">
      <c r="G74" t="s">
        <v>4333</v>
      </c>
    </row>
    <row r="75" spans="4:7" x14ac:dyDescent="0.25">
      <c r="G75" t="s">
        <v>4334</v>
      </c>
    </row>
    <row r="76" spans="4:7" x14ac:dyDescent="0.25">
      <c r="G76" t="s">
        <v>4335</v>
      </c>
    </row>
    <row r="77" spans="4:7" x14ac:dyDescent="0.25">
      <c r="G77" t="s">
        <v>4336</v>
      </c>
    </row>
    <row r="78" spans="4:7" x14ac:dyDescent="0.25">
      <c r="G78" t="s">
        <v>4337</v>
      </c>
    </row>
    <row r="79" spans="4:7" x14ac:dyDescent="0.25">
      <c r="D79" t="s">
        <v>4338</v>
      </c>
      <c r="G79" t="s">
        <v>4339</v>
      </c>
    </row>
    <row r="80" spans="4:7" x14ac:dyDescent="0.25">
      <c r="G80" t="s">
        <v>4340</v>
      </c>
    </row>
    <row r="81" spans="7:7" x14ac:dyDescent="0.25">
      <c r="G81" t="s">
        <v>4341</v>
      </c>
    </row>
    <row r="82" spans="7:7" x14ac:dyDescent="0.25">
      <c r="G82" t="s">
        <v>4342</v>
      </c>
    </row>
    <row r="83" spans="7:7" x14ac:dyDescent="0.25">
      <c r="G83" t="s">
        <v>4343</v>
      </c>
    </row>
    <row r="84" spans="7:7" x14ac:dyDescent="0.25">
      <c r="G84" t="s">
        <v>4344</v>
      </c>
    </row>
    <row r="85" spans="7:7" x14ac:dyDescent="0.25">
      <c r="G85" t="s">
        <v>4345</v>
      </c>
    </row>
    <row r="86" spans="7:7" x14ac:dyDescent="0.25">
      <c r="G86" t="s">
        <v>4346</v>
      </c>
    </row>
    <row r="87" spans="7:7" x14ac:dyDescent="0.25">
      <c r="G87" t="s">
        <v>4347</v>
      </c>
    </row>
    <row r="88" spans="7:7" x14ac:dyDescent="0.25">
      <c r="G88" t="s">
        <v>4348</v>
      </c>
    </row>
    <row r="89" spans="7:7" x14ac:dyDescent="0.25">
      <c r="G89" t="s">
        <v>4349</v>
      </c>
    </row>
    <row r="90" spans="7:7" x14ac:dyDescent="0.25">
      <c r="G90" t="s">
        <v>4350</v>
      </c>
    </row>
    <row r="91" spans="7:7" x14ac:dyDescent="0.25">
      <c r="G91" t="s">
        <v>4351</v>
      </c>
    </row>
    <row r="92" spans="7:7" x14ac:dyDescent="0.25">
      <c r="G92" t="s">
        <v>4352</v>
      </c>
    </row>
    <row r="93" spans="7:7" x14ac:dyDescent="0.25">
      <c r="G93" t="s">
        <v>4353</v>
      </c>
    </row>
    <row r="94" spans="7:7" x14ac:dyDescent="0.25">
      <c r="G94" t="s">
        <v>4354</v>
      </c>
    </row>
    <row r="95" spans="7:7" x14ac:dyDescent="0.25">
      <c r="G95" t="s">
        <v>4355</v>
      </c>
    </row>
    <row r="96" spans="7:7" x14ac:dyDescent="0.25">
      <c r="G96" t="s">
        <v>4356</v>
      </c>
    </row>
    <row r="97" spans="3:8" x14ac:dyDescent="0.25">
      <c r="G97" t="s">
        <v>4357</v>
      </c>
    </row>
    <row r="98" spans="3:8" x14ac:dyDescent="0.25">
      <c r="G98" t="s">
        <v>4358</v>
      </c>
    </row>
    <row r="99" spans="3:8" x14ac:dyDescent="0.25">
      <c r="G99" t="s">
        <v>4359</v>
      </c>
    </row>
    <row r="100" spans="3:8" x14ac:dyDescent="0.25">
      <c r="G100" t="s">
        <v>4360</v>
      </c>
    </row>
    <row r="101" spans="3:8" x14ac:dyDescent="0.25">
      <c r="G101" t="s">
        <v>4361</v>
      </c>
    </row>
    <row r="102" spans="3:8" x14ac:dyDescent="0.25">
      <c r="G102" t="s">
        <v>4362</v>
      </c>
    </row>
    <row r="103" spans="3:8" x14ac:dyDescent="0.25">
      <c r="G103" t="s">
        <v>4363</v>
      </c>
    </row>
    <row r="104" spans="3:8" x14ac:dyDescent="0.25">
      <c r="G104" t="s">
        <v>4364</v>
      </c>
    </row>
    <row r="105" spans="3:8" x14ac:dyDescent="0.25">
      <c r="G105" t="s">
        <v>4365</v>
      </c>
    </row>
    <row r="106" spans="3:8" x14ac:dyDescent="0.25">
      <c r="G106" t="s">
        <v>4366</v>
      </c>
    </row>
    <row r="107" spans="3:8" x14ac:dyDescent="0.25">
      <c r="C107" t="s">
        <v>2378</v>
      </c>
      <c r="D107" t="s">
        <v>4367</v>
      </c>
      <c r="G107" t="s">
        <v>4368</v>
      </c>
      <c r="H107" t="s">
        <v>4369</v>
      </c>
    </row>
    <row r="108" spans="3:8" x14ac:dyDescent="0.25">
      <c r="G108" t="s">
        <v>4370</v>
      </c>
    </row>
    <row r="109" spans="3:8" x14ac:dyDescent="0.25">
      <c r="G109" t="s">
        <v>4371</v>
      </c>
    </row>
    <row r="110" spans="3:8" x14ac:dyDescent="0.25">
      <c r="G110" t="s">
        <v>4372</v>
      </c>
    </row>
    <row r="111" spans="3:8" x14ac:dyDescent="0.25">
      <c r="G111" t="s">
        <v>4373</v>
      </c>
    </row>
    <row r="112" spans="3:8" x14ac:dyDescent="0.25">
      <c r="G112" t="s">
        <v>4374</v>
      </c>
    </row>
    <row r="113" spans="7:7" x14ac:dyDescent="0.25">
      <c r="G113" t="s">
        <v>4375</v>
      </c>
    </row>
    <row r="114" spans="7:7" x14ac:dyDescent="0.25">
      <c r="G114" t="s">
        <v>4376</v>
      </c>
    </row>
    <row r="115" spans="7:7" x14ac:dyDescent="0.25">
      <c r="G115" t="s">
        <v>4377</v>
      </c>
    </row>
    <row r="116" spans="7:7" x14ac:dyDescent="0.25">
      <c r="G116" t="s">
        <v>4378</v>
      </c>
    </row>
    <row r="117" spans="7:7" x14ac:dyDescent="0.25">
      <c r="G117" t="s">
        <v>4379</v>
      </c>
    </row>
    <row r="118" spans="7:7" x14ac:dyDescent="0.25">
      <c r="G118" t="s">
        <v>4380</v>
      </c>
    </row>
    <row r="119" spans="7:7" x14ac:dyDescent="0.25">
      <c r="G119" t="s">
        <v>4381</v>
      </c>
    </row>
    <row r="120" spans="7:7" x14ac:dyDescent="0.25">
      <c r="G120" t="s">
        <v>4382</v>
      </c>
    </row>
    <row r="121" spans="7:7" x14ac:dyDescent="0.25">
      <c r="G121" t="s">
        <v>4383</v>
      </c>
    </row>
    <row r="122" spans="7:7" x14ac:dyDescent="0.25">
      <c r="G122" t="s">
        <v>4384</v>
      </c>
    </row>
    <row r="123" spans="7:7" x14ac:dyDescent="0.25">
      <c r="G123" t="s">
        <v>4385</v>
      </c>
    </row>
    <row r="124" spans="7:7" x14ac:dyDescent="0.25">
      <c r="G124" t="s">
        <v>4386</v>
      </c>
    </row>
    <row r="125" spans="7:7" x14ac:dyDescent="0.25">
      <c r="G125" t="s">
        <v>4387</v>
      </c>
    </row>
    <row r="126" spans="7:7" x14ac:dyDescent="0.25">
      <c r="G126" t="s">
        <v>4388</v>
      </c>
    </row>
    <row r="127" spans="7:7" x14ac:dyDescent="0.25">
      <c r="G127" t="s">
        <v>4389</v>
      </c>
    </row>
    <row r="128" spans="7:7" x14ac:dyDescent="0.25">
      <c r="G128" t="s">
        <v>4390</v>
      </c>
    </row>
    <row r="129" spans="3:8" x14ac:dyDescent="0.25">
      <c r="G129" t="s">
        <v>4391</v>
      </c>
    </row>
    <row r="130" spans="3:8" x14ac:dyDescent="0.25">
      <c r="G130" t="s">
        <v>4392</v>
      </c>
    </row>
    <row r="131" spans="3:8" x14ac:dyDescent="0.25">
      <c r="G131" t="s">
        <v>4393</v>
      </c>
    </row>
    <row r="132" spans="3:8" x14ac:dyDescent="0.25">
      <c r="G132" t="s">
        <v>4394</v>
      </c>
    </row>
    <row r="133" spans="3:8" x14ac:dyDescent="0.25">
      <c r="G133" t="s">
        <v>4395</v>
      </c>
    </row>
    <row r="134" spans="3:8" x14ac:dyDescent="0.25">
      <c r="C134" t="s">
        <v>2378</v>
      </c>
      <c r="D134" t="s">
        <v>4396</v>
      </c>
      <c r="G134" t="s">
        <v>4397</v>
      </c>
      <c r="H134" t="s">
        <v>4398</v>
      </c>
    </row>
    <row r="135" spans="3:8" x14ac:dyDescent="0.25">
      <c r="C135" t="s">
        <v>2361</v>
      </c>
      <c r="D135" t="s">
        <v>4399</v>
      </c>
      <c r="G135" t="s">
        <v>4400</v>
      </c>
      <c r="H135" t="s">
        <v>4401</v>
      </c>
    </row>
    <row r="136" spans="3:8" x14ac:dyDescent="0.25">
      <c r="G136" t="s">
        <v>4402</v>
      </c>
    </row>
    <row r="137" spans="3:8" x14ac:dyDescent="0.25">
      <c r="G137" t="s">
        <v>4403</v>
      </c>
    </row>
    <row r="138" spans="3:8" x14ac:dyDescent="0.25">
      <c r="G138" t="s">
        <v>4404</v>
      </c>
      <c r="H138" t="s">
        <v>4405</v>
      </c>
    </row>
    <row r="139" spans="3:8" x14ac:dyDescent="0.25">
      <c r="G139" t="s">
        <v>4406</v>
      </c>
    </row>
    <row r="140" spans="3:8" x14ac:dyDescent="0.25">
      <c r="G140" t="s">
        <v>4407</v>
      </c>
    </row>
    <row r="141" spans="3:8" x14ac:dyDescent="0.25">
      <c r="G141" t="s">
        <v>4408</v>
      </c>
    </row>
    <row r="142" spans="3:8" x14ac:dyDescent="0.25">
      <c r="G142" t="s">
        <v>4409</v>
      </c>
    </row>
    <row r="143" spans="3:8" x14ac:dyDescent="0.25">
      <c r="G143" t="s">
        <v>4410</v>
      </c>
    </row>
    <row r="144" spans="3:8" x14ac:dyDescent="0.25">
      <c r="G144" t="s">
        <v>4411</v>
      </c>
    </row>
    <row r="145" spans="7:7" x14ac:dyDescent="0.25">
      <c r="G145" t="s">
        <v>4412</v>
      </c>
    </row>
    <row r="146" spans="7:7" x14ac:dyDescent="0.25">
      <c r="G146" t="s">
        <v>4413</v>
      </c>
    </row>
    <row r="147" spans="7:7" x14ac:dyDescent="0.25">
      <c r="G147" t="s">
        <v>4414</v>
      </c>
    </row>
    <row r="148" spans="7:7" x14ac:dyDescent="0.25">
      <c r="G148" t="s">
        <v>4415</v>
      </c>
    </row>
    <row r="149" spans="7:7" x14ac:dyDescent="0.25">
      <c r="G149" t="s">
        <v>4416</v>
      </c>
    </row>
    <row r="150" spans="7:7" x14ac:dyDescent="0.25">
      <c r="G150" t="s">
        <v>4417</v>
      </c>
    </row>
    <row r="151" spans="7:7" x14ac:dyDescent="0.25">
      <c r="G151" t="s">
        <v>4418</v>
      </c>
    </row>
    <row r="152" spans="7:7" x14ac:dyDescent="0.25">
      <c r="G152" t="s">
        <v>4419</v>
      </c>
    </row>
    <row r="153" spans="7:7" x14ac:dyDescent="0.25">
      <c r="G153" t="s">
        <v>4420</v>
      </c>
    </row>
    <row r="154" spans="7:7" x14ac:dyDescent="0.25">
      <c r="G154" t="s">
        <v>4421</v>
      </c>
    </row>
    <row r="155" spans="7:7" x14ac:dyDescent="0.25">
      <c r="G155" t="s">
        <v>4422</v>
      </c>
    </row>
    <row r="156" spans="7:7" x14ac:dyDescent="0.25">
      <c r="G156" t="s">
        <v>4423</v>
      </c>
    </row>
    <row r="157" spans="7:7" x14ac:dyDescent="0.25">
      <c r="G157" t="s">
        <v>4424</v>
      </c>
    </row>
    <row r="158" spans="7:7" x14ac:dyDescent="0.25">
      <c r="G158" t="s">
        <v>4425</v>
      </c>
    </row>
    <row r="159" spans="7:7" x14ac:dyDescent="0.25">
      <c r="G159" t="s">
        <v>4426</v>
      </c>
    </row>
    <row r="160" spans="7:7" x14ac:dyDescent="0.25">
      <c r="G160" t="s">
        <v>4427</v>
      </c>
    </row>
    <row r="161" spans="7:8" x14ac:dyDescent="0.25">
      <c r="G161" t="s">
        <v>4428</v>
      </c>
    </row>
    <row r="162" spans="7:8" x14ac:dyDescent="0.25">
      <c r="G162" t="s">
        <v>4429</v>
      </c>
    </row>
    <row r="163" spans="7:8" x14ac:dyDescent="0.25">
      <c r="G163" t="s">
        <v>4430</v>
      </c>
    </row>
    <row r="164" spans="7:8" x14ac:dyDescent="0.25">
      <c r="G164" t="s">
        <v>4431</v>
      </c>
      <c r="H164" t="s">
        <v>4432</v>
      </c>
    </row>
    <row r="165" spans="7:8" x14ac:dyDescent="0.25">
      <c r="G165" t="s">
        <v>4433</v>
      </c>
    </row>
    <row r="166" spans="7:8" x14ac:dyDescent="0.25">
      <c r="G166" t="s">
        <v>4434</v>
      </c>
    </row>
    <row r="167" spans="7:8" x14ac:dyDescent="0.25">
      <c r="G167" t="s">
        <v>4435</v>
      </c>
    </row>
    <row r="168" spans="7:8" x14ac:dyDescent="0.25">
      <c r="G168" t="s">
        <v>4436</v>
      </c>
    </row>
    <row r="169" spans="7:8" x14ac:dyDescent="0.25">
      <c r="G169" t="s">
        <v>4437</v>
      </c>
    </row>
    <row r="170" spans="7:8" x14ac:dyDescent="0.25">
      <c r="G170" t="s">
        <v>4438</v>
      </c>
    </row>
    <row r="171" spans="7:8" x14ac:dyDescent="0.25">
      <c r="G171" t="s">
        <v>4439</v>
      </c>
    </row>
    <row r="172" spans="7:8" x14ac:dyDescent="0.25">
      <c r="G172" t="s">
        <v>4440</v>
      </c>
    </row>
    <row r="173" spans="7:8" x14ac:dyDescent="0.25">
      <c r="G173" t="s">
        <v>4441</v>
      </c>
    </row>
    <row r="174" spans="7:8" x14ac:dyDescent="0.25">
      <c r="G174" t="s">
        <v>4442</v>
      </c>
    </row>
    <row r="175" spans="7:8" x14ac:dyDescent="0.25">
      <c r="G175" t="s">
        <v>4443</v>
      </c>
    </row>
    <row r="176" spans="7:8" x14ac:dyDescent="0.25">
      <c r="G176" t="s">
        <v>4444</v>
      </c>
    </row>
    <row r="177" spans="4:7" x14ac:dyDescent="0.25">
      <c r="G177" t="s">
        <v>4445</v>
      </c>
    </row>
    <row r="178" spans="4:7" x14ac:dyDescent="0.25">
      <c r="G178" t="s">
        <v>4446</v>
      </c>
    </row>
    <row r="179" spans="4:7" x14ac:dyDescent="0.25">
      <c r="G179" t="s">
        <v>4447</v>
      </c>
    </row>
    <row r="180" spans="4:7" x14ac:dyDescent="0.25">
      <c r="D180" t="s">
        <v>4448</v>
      </c>
      <c r="G180" t="s">
        <v>4449</v>
      </c>
    </row>
    <row r="181" spans="4:7" x14ac:dyDescent="0.25">
      <c r="D181" t="s">
        <v>4450</v>
      </c>
      <c r="G181" t="s">
        <v>4451</v>
      </c>
    </row>
    <row r="182" spans="4:7" x14ac:dyDescent="0.25">
      <c r="G182" t="s">
        <v>4452</v>
      </c>
    </row>
    <row r="183" spans="4:7" x14ac:dyDescent="0.25">
      <c r="G183" t="s">
        <v>4453</v>
      </c>
    </row>
    <row r="184" spans="4:7" x14ac:dyDescent="0.25">
      <c r="G184" t="s">
        <v>4454</v>
      </c>
    </row>
    <row r="185" spans="4:7" x14ac:dyDescent="0.25">
      <c r="G185" t="s">
        <v>4455</v>
      </c>
    </row>
    <row r="186" spans="4:7" x14ac:dyDescent="0.25">
      <c r="G186" t="s">
        <v>4456</v>
      </c>
    </row>
    <row r="187" spans="4:7" x14ac:dyDescent="0.25">
      <c r="G187" t="s">
        <v>4457</v>
      </c>
    </row>
    <row r="188" spans="4:7" x14ac:dyDescent="0.25">
      <c r="G188" t="s">
        <v>4458</v>
      </c>
    </row>
    <row r="189" spans="4:7" x14ac:dyDescent="0.25">
      <c r="G189" t="s">
        <v>4459</v>
      </c>
    </row>
    <row r="190" spans="4:7" x14ac:dyDescent="0.25">
      <c r="G190" t="s">
        <v>4460</v>
      </c>
    </row>
    <row r="191" spans="4:7" x14ac:dyDescent="0.25">
      <c r="G191" t="s">
        <v>4461</v>
      </c>
    </row>
    <row r="192" spans="4:7" x14ac:dyDescent="0.25">
      <c r="G192" t="s">
        <v>4462</v>
      </c>
    </row>
    <row r="193" spans="4:8" x14ac:dyDescent="0.25">
      <c r="D193" t="s">
        <v>4463</v>
      </c>
      <c r="G193" t="s">
        <v>4464</v>
      </c>
    </row>
    <row r="194" spans="4:8" x14ac:dyDescent="0.25">
      <c r="G194" t="s">
        <v>4465</v>
      </c>
    </row>
    <row r="195" spans="4:8" x14ac:dyDescent="0.25">
      <c r="D195" t="s">
        <v>4466</v>
      </c>
      <c r="G195" t="s">
        <v>4467</v>
      </c>
    </row>
    <row r="196" spans="4:8" x14ac:dyDescent="0.25">
      <c r="G196" t="s">
        <v>4468</v>
      </c>
    </row>
    <row r="197" spans="4:8" x14ac:dyDescent="0.25">
      <c r="D197" t="s">
        <v>4469</v>
      </c>
      <c r="G197" t="s">
        <v>4470</v>
      </c>
    </row>
    <row r="198" spans="4:8" x14ac:dyDescent="0.25">
      <c r="G198" t="s">
        <v>4471</v>
      </c>
    </row>
    <row r="199" spans="4:8" x14ac:dyDescent="0.25">
      <c r="G199" t="s">
        <v>4472</v>
      </c>
    </row>
    <row r="200" spans="4:8" x14ac:dyDescent="0.25">
      <c r="D200" t="s">
        <v>4473</v>
      </c>
      <c r="G200" t="s">
        <v>4474</v>
      </c>
    </row>
    <row r="201" spans="4:8" x14ac:dyDescent="0.25">
      <c r="G201" t="s">
        <v>4475</v>
      </c>
    </row>
    <row r="202" spans="4:8" x14ac:dyDescent="0.25">
      <c r="G202" t="s">
        <v>4476</v>
      </c>
    </row>
    <row r="203" spans="4:8" x14ac:dyDescent="0.25">
      <c r="D203" t="s">
        <v>4477</v>
      </c>
      <c r="G203" t="s">
        <v>4478</v>
      </c>
      <c r="H203" t="s">
        <v>4479</v>
      </c>
    </row>
    <row r="204" spans="4:8" x14ac:dyDescent="0.25">
      <c r="D204" t="s">
        <v>3417</v>
      </c>
      <c r="G204" t="s">
        <v>3416</v>
      </c>
    </row>
    <row r="205" spans="4:8" x14ac:dyDescent="0.25">
      <c r="G205" t="s">
        <v>4480</v>
      </c>
    </row>
    <row r="206" spans="4:8" x14ac:dyDescent="0.25">
      <c r="D206" t="s">
        <v>4481</v>
      </c>
      <c r="G206" t="s">
        <v>4482</v>
      </c>
    </row>
    <row r="207" spans="4:8" x14ac:dyDescent="0.25">
      <c r="G207" t="s">
        <v>4483</v>
      </c>
    </row>
    <row r="208" spans="4:8" x14ac:dyDescent="0.25">
      <c r="G208" t="s">
        <v>4484</v>
      </c>
    </row>
    <row r="209" spans="4:8" x14ac:dyDescent="0.25">
      <c r="G209" t="s">
        <v>4485</v>
      </c>
    </row>
    <row r="210" spans="4:8" x14ac:dyDescent="0.25">
      <c r="D210" t="s">
        <v>4486</v>
      </c>
      <c r="G210" t="s">
        <v>4487</v>
      </c>
      <c r="H210" t="s">
        <v>4488</v>
      </c>
    </row>
    <row r="211" spans="4:8" x14ac:dyDescent="0.25">
      <c r="G211" t="s">
        <v>4489</v>
      </c>
    </row>
    <row r="212" spans="4:8" x14ac:dyDescent="0.25">
      <c r="G212" t="s">
        <v>4490</v>
      </c>
    </row>
    <row r="213" spans="4:8" x14ac:dyDescent="0.25">
      <c r="G213" t="s">
        <v>4491</v>
      </c>
    </row>
    <row r="214" spans="4:8" x14ac:dyDescent="0.25">
      <c r="G214" t="s">
        <v>4492</v>
      </c>
    </row>
    <row r="215" spans="4:8" x14ac:dyDescent="0.25">
      <c r="G215" t="s">
        <v>4493</v>
      </c>
    </row>
    <row r="216" spans="4:8" x14ac:dyDescent="0.25">
      <c r="G216" t="s">
        <v>4494</v>
      </c>
    </row>
    <row r="217" spans="4:8" x14ac:dyDescent="0.25">
      <c r="G217" t="s">
        <v>4495</v>
      </c>
    </row>
    <row r="218" spans="4:8" x14ac:dyDescent="0.25">
      <c r="G218" t="s">
        <v>4496</v>
      </c>
    </row>
    <row r="219" spans="4:8" x14ac:dyDescent="0.25">
      <c r="G219" t="s">
        <v>4497</v>
      </c>
    </row>
    <row r="220" spans="4:8" x14ac:dyDescent="0.25">
      <c r="D220" t="s">
        <v>4498</v>
      </c>
      <c r="G220" t="s">
        <v>4499</v>
      </c>
    </row>
    <row r="221" spans="4:8" x14ac:dyDescent="0.25">
      <c r="G221" t="s">
        <v>4500</v>
      </c>
    </row>
    <row r="222" spans="4:8" x14ac:dyDescent="0.25">
      <c r="G222" t="s">
        <v>4501</v>
      </c>
    </row>
    <row r="223" spans="4:8" x14ac:dyDescent="0.25">
      <c r="G223" t="s">
        <v>4502</v>
      </c>
    </row>
    <row r="224" spans="4:8" x14ac:dyDescent="0.25">
      <c r="G224" t="s">
        <v>4503</v>
      </c>
    </row>
    <row r="225" spans="3:13" x14ac:dyDescent="0.25">
      <c r="G225" t="s">
        <v>4504</v>
      </c>
    </row>
    <row r="226" spans="3:13" x14ac:dyDescent="0.25">
      <c r="G226" t="s">
        <v>4505</v>
      </c>
    </row>
    <row r="227" spans="3:13" x14ac:dyDescent="0.25">
      <c r="G227" t="s">
        <v>4506</v>
      </c>
    </row>
    <row r="228" spans="3:13" x14ac:dyDescent="0.25">
      <c r="G228" t="s">
        <v>4507</v>
      </c>
    </row>
    <row r="229" spans="3:13" x14ac:dyDescent="0.25">
      <c r="G229" t="s">
        <v>4508</v>
      </c>
    </row>
    <row r="230" spans="3:13" x14ac:dyDescent="0.25">
      <c r="G230" t="s">
        <v>4509</v>
      </c>
    </row>
    <row r="231" spans="3:13" x14ac:dyDescent="0.25">
      <c r="G231" t="s">
        <v>4510</v>
      </c>
    </row>
    <row r="232" spans="3:13" x14ac:dyDescent="0.25">
      <c r="G232" t="s">
        <v>4511</v>
      </c>
    </row>
    <row r="233" spans="3:13" x14ac:dyDescent="0.25">
      <c r="G233" t="s">
        <v>4512</v>
      </c>
    </row>
    <row r="234" spans="3:13" x14ac:dyDescent="0.25">
      <c r="D234" t="s">
        <v>4513</v>
      </c>
      <c r="E234" s="105">
        <v>45730</v>
      </c>
      <c r="F234" s="105">
        <v>45730</v>
      </c>
      <c r="G234" t="s">
        <v>4514</v>
      </c>
      <c r="H234" t="s">
        <v>4515</v>
      </c>
      <c r="J234" s="105">
        <v>45730</v>
      </c>
      <c r="K234" s="105">
        <v>45730</v>
      </c>
      <c r="L234">
        <v>1</v>
      </c>
    </row>
    <row r="235" spans="3:13" x14ac:dyDescent="0.25">
      <c r="C235" t="s">
        <v>2580</v>
      </c>
      <c r="D235" t="s">
        <v>4516</v>
      </c>
      <c r="E235" s="105">
        <v>45742</v>
      </c>
      <c r="F235" s="105">
        <v>45744</v>
      </c>
      <c r="G235" t="s">
        <v>4517</v>
      </c>
      <c r="H235" t="s">
        <v>4518</v>
      </c>
      <c r="J235" s="105">
        <v>45742</v>
      </c>
      <c r="K235" s="105">
        <v>45745</v>
      </c>
    </row>
    <row r="236" spans="3:13" x14ac:dyDescent="0.25">
      <c r="D236" t="s">
        <v>4519</v>
      </c>
      <c r="G236" t="s">
        <v>4335</v>
      </c>
      <c r="H236" t="s">
        <v>4520</v>
      </c>
      <c r="I236" s="26" t="s">
        <v>4521</v>
      </c>
      <c r="M236" s="214">
        <v>2978.83</v>
      </c>
    </row>
    <row r="237" spans="3:13" x14ac:dyDescent="0.25">
      <c r="G237" t="s">
        <v>4359</v>
      </c>
      <c r="H237" t="s">
        <v>4522</v>
      </c>
      <c r="I237" s="26" t="s">
        <v>4523</v>
      </c>
      <c r="M237" s="214">
        <v>1787.3</v>
      </c>
    </row>
    <row r="238" spans="3:13" x14ac:dyDescent="0.25">
      <c r="G238" t="s">
        <v>4337</v>
      </c>
      <c r="H238" t="s">
        <v>4524</v>
      </c>
      <c r="I238" s="26" t="s">
        <v>4525</v>
      </c>
      <c r="M238" s="214">
        <v>1390.11</v>
      </c>
    </row>
    <row r="239" spans="3:13" x14ac:dyDescent="0.25">
      <c r="G239" t="s">
        <v>4273</v>
      </c>
      <c r="H239" t="s">
        <v>4526</v>
      </c>
      <c r="I239" s="26" t="s">
        <v>4527</v>
      </c>
      <c r="M239" s="214">
        <v>3243.59</v>
      </c>
    </row>
    <row r="240" spans="3:13" x14ac:dyDescent="0.25">
      <c r="G240" t="s">
        <v>4360</v>
      </c>
      <c r="H240" t="s">
        <v>4528</v>
      </c>
      <c r="I240" s="26" t="s">
        <v>4529</v>
      </c>
      <c r="M240" s="214">
        <v>3243.59</v>
      </c>
    </row>
    <row r="241" spans="7:13" x14ac:dyDescent="0.25">
      <c r="G241" t="s">
        <v>4273</v>
      </c>
      <c r="H241" t="s">
        <v>4530</v>
      </c>
      <c r="I241" s="26" t="s">
        <v>4531</v>
      </c>
      <c r="M241" s="214">
        <v>1191.53</v>
      </c>
    </row>
    <row r="242" spans="7:13" x14ac:dyDescent="0.25">
      <c r="G242" t="s">
        <v>4464</v>
      </c>
      <c r="H242" t="s">
        <v>4532</v>
      </c>
      <c r="I242" s="26" t="s">
        <v>4533</v>
      </c>
      <c r="M242" s="214">
        <v>1588.71</v>
      </c>
    </row>
    <row r="243" spans="7:13" x14ac:dyDescent="0.25">
      <c r="G243" t="s">
        <v>4534</v>
      </c>
      <c r="H243" t="s">
        <v>4535</v>
      </c>
      <c r="I243" s="26" t="s">
        <v>4536</v>
      </c>
      <c r="M243" s="214">
        <v>1588.71</v>
      </c>
    </row>
    <row r="244" spans="7:13" x14ac:dyDescent="0.25">
      <c r="G244" t="s">
        <v>4334</v>
      </c>
      <c r="H244" t="s">
        <v>4537</v>
      </c>
      <c r="I244" s="26" t="s">
        <v>4538</v>
      </c>
      <c r="M244" s="214">
        <v>1787.3</v>
      </c>
    </row>
    <row r="245" spans="7:13" x14ac:dyDescent="0.25">
      <c r="G245" t="s">
        <v>4404</v>
      </c>
      <c r="H245" t="s">
        <v>4539</v>
      </c>
      <c r="I245" s="26" t="s">
        <v>4540</v>
      </c>
      <c r="M245" s="214">
        <v>3309.8</v>
      </c>
    </row>
    <row r="246" spans="7:13" x14ac:dyDescent="0.25">
      <c r="G246" t="s">
        <v>4464</v>
      </c>
      <c r="H246" t="s">
        <v>4541</v>
      </c>
      <c r="I246" s="26" t="s">
        <v>4542</v>
      </c>
      <c r="M246" s="214">
        <v>3309.8</v>
      </c>
    </row>
    <row r="247" spans="7:13" x14ac:dyDescent="0.25">
      <c r="G247" t="s">
        <v>4361</v>
      </c>
      <c r="H247" t="s">
        <v>4543</v>
      </c>
      <c r="I247" s="26" t="s">
        <v>4544</v>
      </c>
      <c r="M247" s="214">
        <v>2316.85</v>
      </c>
    </row>
    <row r="248" spans="7:13" x14ac:dyDescent="0.25">
      <c r="G248" t="s">
        <v>4545</v>
      </c>
      <c r="H248" t="s">
        <v>4546</v>
      </c>
      <c r="I248" s="26" t="s">
        <v>4547</v>
      </c>
      <c r="M248" s="214">
        <v>4170.3500000000004</v>
      </c>
    </row>
    <row r="249" spans="7:13" x14ac:dyDescent="0.25">
      <c r="G249" t="s">
        <v>4366</v>
      </c>
      <c r="H249" t="s">
        <v>4548</v>
      </c>
      <c r="I249" s="26" t="s">
        <v>4547</v>
      </c>
      <c r="M249" s="214">
        <v>2978.82</v>
      </c>
    </row>
    <row r="250" spans="7:13" x14ac:dyDescent="0.25">
      <c r="G250" t="s">
        <v>4545</v>
      </c>
      <c r="H250" t="s">
        <v>4549</v>
      </c>
      <c r="I250" s="26" t="s">
        <v>4550</v>
      </c>
      <c r="M250" s="214">
        <v>4633.72</v>
      </c>
    </row>
    <row r="251" spans="7:13" x14ac:dyDescent="0.25">
      <c r="G251" t="s">
        <v>4362</v>
      </c>
      <c r="H251" t="s">
        <v>4551</v>
      </c>
      <c r="I251" s="26" t="s">
        <v>4552</v>
      </c>
      <c r="M251" s="214">
        <v>1588.71</v>
      </c>
    </row>
    <row r="252" spans="7:13" x14ac:dyDescent="0.25">
      <c r="G252" t="s">
        <v>4273</v>
      </c>
      <c r="H252" t="s">
        <v>4553</v>
      </c>
      <c r="I252" s="26" t="s">
        <v>4554</v>
      </c>
      <c r="M252" s="214">
        <v>2780.23</v>
      </c>
    </row>
    <row r="253" spans="7:13" x14ac:dyDescent="0.25">
      <c r="G253" t="s">
        <v>4364</v>
      </c>
      <c r="H253" t="s">
        <v>4555</v>
      </c>
      <c r="I253" s="26" t="s">
        <v>4556</v>
      </c>
      <c r="M253" s="214">
        <v>3706.99</v>
      </c>
    </row>
    <row r="254" spans="7:13" x14ac:dyDescent="0.25">
      <c r="G254" t="s">
        <v>4363</v>
      </c>
      <c r="H254" t="s">
        <v>4557</v>
      </c>
      <c r="I254" s="26" t="s">
        <v>4558</v>
      </c>
      <c r="M254" s="214">
        <v>2647.85</v>
      </c>
    </row>
    <row r="255" spans="7:13" x14ac:dyDescent="0.25">
      <c r="G255" t="s">
        <v>4340</v>
      </c>
      <c r="H255" t="s">
        <v>4559</v>
      </c>
      <c r="I255" s="26" t="s">
        <v>4560</v>
      </c>
      <c r="M255" s="214">
        <v>1390.11</v>
      </c>
    </row>
    <row r="256" spans="7:13" x14ac:dyDescent="0.25">
      <c r="G256" t="s">
        <v>4273</v>
      </c>
      <c r="H256" t="s">
        <v>4561</v>
      </c>
      <c r="I256" s="26" t="s">
        <v>4562</v>
      </c>
      <c r="M256" s="214">
        <v>1985.88</v>
      </c>
    </row>
    <row r="257" spans="7:13" x14ac:dyDescent="0.25">
      <c r="G257" t="s">
        <v>4273</v>
      </c>
      <c r="H257" t="s">
        <v>4563</v>
      </c>
      <c r="I257" s="26" t="s">
        <v>4564</v>
      </c>
      <c r="M257" s="214">
        <v>3706.99</v>
      </c>
    </row>
    <row r="258" spans="7:13" x14ac:dyDescent="0.25">
      <c r="G258" t="s">
        <v>4474</v>
      </c>
      <c r="H258" t="s">
        <v>4565</v>
      </c>
      <c r="I258" s="26" t="s">
        <v>4566</v>
      </c>
      <c r="M258" s="214">
        <v>1985.88</v>
      </c>
    </row>
    <row r="259" spans="7:13" x14ac:dyDescent="0.25">
      <c r="G259" t="s">
        <v>4464</v>
      </c>
      <c r="H259" t="s">
        <v>4567</v>
      </c>
      <c r="I259" s="26" t="s">
        <v>4568</v>
      </c>
      <c r="M259" s="214">
        <v>1985.88</v>
      </c>
    </row>
    <row r="260" spans="7:13" x14ac:dyDescent="0.25">
      <c r="G260" t="s">
        <v>4464</v>
      </c>
      <c r="H260" t="s">
        <v>4569</v>
      </c>
      <c r="I260" s="26" t="s">
        <v>4570</v>
      </c>
      <c r="M260" s="214">
        <v>2978.82</v>
      </c>
    </row>
    <row r="261" spans="7:13" x14ac:dyDescent="0.25">
      <c r="G261" t="s">
        <v>4431</v>
      </c>
      <c r="H261" t="s">
        <v>4571</v>
      </c>
      <c r="I261" s="26" t="s">
        <v>4572</v>
      </c>
      <c r="M261" s="26">
        <v>926.74</v>
      </c>
    </row>
    <row r="262" spans="7:13" x14ac:dyDescent="0.25">
      <c r="G262" t="s">
        <v>4371</v>
      </c>
      <c r="H262" t="s">
        <v>4573</v>
      </c>
      <c r="I262" s="26" t="s">
        <v>4574</v>
      </c>
      <c r="M262" s="214">
        <v>3309.8</v>
      </c>
    </row>
    <row r="263" spans="7:13" x14ac:dyDescent="0.25">
      <c r="G263" t="s">
        <v>4273</v>
      </c>
      <c r="H263" t="s">
        <v>4575</v>
      </c>
      <c r="I263" s="26" t="s">
        <v>4576</v>
      </c>
      <c r="M263" s="214">
        <v>4170.3599999999997</v>
      </c>
    </row>
    <row r="264" spans="7:13" x14ac:dyDescent="0.25">
      <c r="G264" t="s">
        <v>4332</v>
      </c>
      <c r="H264" t="s">
        <v>4577</v>
      </c>
      <c r="I264" s="26" t="s">
        <v>4578</v>
      </c>
      <c r="M264" s="214">
        <v>1390.11</v>
      </c>
    </row>
    <row r="265" spans="7:13" x14ac:dyDescent="0.25">
      <c r="G265" t="s">
        <v>4579</v>
      </c>
      <c r="H265" t="s">
        <v>4580</v>
      </c>
      <c r="I265" s="26" t="s">
        <v>4581</v>
      </c>
      <c r="M265" s="214">
        <v>1787.29</v>
      </c>
    </row>
    <row r="266" spans="7:13" x14ac:dyDescent="0.25">
      <c r="G266" t="s">
        <v>4464</v>
      </c>
      <c r="H266" t="s">
        <v>4582</v>
      </c>
      <c r="I266" s="26" t="s">
        <v>4583</v>
      </c>
      <c r="M266" s="214">
        <v>1390.11</v>
      </c>
    </row>
    <row r="267" spans="7:13" x14ac:dyDescent="0.25">
      <c r="G267" t="s">
        <v>4273</v>
      </c>
      <c r="H267" t="s">
        <v>4584</v>
      </c>
      <c r="I267" s="26" t="s">
        <v>4585</v>
      </c>
      <c r="M267" s="214">
        <v>1985.88</v>
      </c>
    </row>
    <row r="268" spans="7:13" x14ac:dyDescent="0.25">
      <c r="G268" t="s">
        <v>4464</v>
      </c>
      <c r="H268" t="s">
        <v>4586</v>
      </c>
      <c r="I268" s="26" t="s">
        <v>4587</v>
      </c>
      <c r="M268" s="214">
        <v>1588.71</v>
      </c>
    </row>
    <row r="269" spans="7:13" x14ac:dyDescent="0.25">
      <c r="G269" t="s">
        <v>4273</v>
      </c>
      <c r="H269" t="s">
        <v>4588</v>
      </c>
      <c r="I269" s="26" t="s">
        <v>4589</v>
      </c>
      <c r="M269" s="214">
        <v>1191.53</v>
      </c>
    </row>
    <row r="270" spans="7:13" x14ac:dyDescent="0.25">
      <c r="G270" t="s">
        <v>4365</v>
      </c>
      <c r="H270" t="s">
        <v>4590</v>
      </c>
      <c r="I270" s="26" t="s">
        <v>4591</v>
      </c>
      <c r="M270" s="214">
        <v>2316.85</v>
      </c>
    </row>
    <row r="271" spans="7:13" x14ac:dyDescent="0.25">
      <c r="G271" t="s">
        <v>4370</v>
      </c>
      <c r="H271" t="s">
        <v>4592</v>
      </c>
      <c r="I271" s="26" t="s">
        <v>4593</v>
      </c>
      <c r="M271" s="214">
        <v>3309.8</v>
      </c>
    </row>
    <row r="272" spans="7:13" x14ac:dyDescent="0.25">
      <c r="G272" t="s">
        <v>4273</v>
      </c>
      <c r="H272" t="s">
        <v>4594</v>
      </c>
      <c r="I272" s="26" t="s">
        <v>4595</v>
      </c>
      <c r="M272" s="214">
        <v>1985.88</v>
      </c>
    </row>
    <row r="273" spans="3:13" x14ac:dyDescent="0.25">
      <c r="G273" t="s">
        <v>4336</v>
      </c>
      <c r="H273" t="s">
        <v>4596</v>
      </c>
      <c r="I273" s="26" t="s">
        <v>4597</v>
      </c>
      <c r="M273" s="214">
        <v>2647.85</v>
      </c>
    </row>
    <row r="274" spans="3:13" x14ac:dyDescent="0.25">
      <c r="G274" t="s">
        <v>4464</v>
      </c>
      <c r="H274" t="s">
        <v>4598</v>
      </c>
      <c r="I274" s="26" t="s">
        <v>4599</v>
      </c>
      <c r="M274" s="214">
        <v>1985.88</v>
      </c>
    </row>
    <row r="275" spans="3:13" x14ac:dyDescent="0.25">
      <c r="C275" t="s">
        <v>3993</v>
      </c>
      <c r="D275" t="s">
        <v>4600</v>
      </c>
      <c r="E275" s="105">
        <v>45775</v>
      </c>
      <c r="F275" s="105">
        <v>45777</v>
      </c>
      <c r="G275" t="s">
        <v>4601</v>
      </c>
      <c r="H275" t="s">
        <v>4602</v>
      </c>
    </row>
    <row r="276" spans="3:13" x14ac:dyDescent="0.25">
      <c r="C276" t="s">
        <v>3993</v>
      </c>
      <c r="D276" t="s">
        <v>4600</v>
      </c>
      <c r="E276" s="315">
        <v>45775</v>
      </c>
      <c r="F276" s="315">
        <v>45777</v>
      </c>
      <c r="G276" t="s">
        <v>4603</v>
      </c>
      <c r="H276" t="s">
        <v>4604</v>
      </c>
    </row>
    <row r="277" spans="3:13" x14ac:dyDescent="0.25">
      <c r="C277" t="s">
        <v>3993</v>
      </c>
      <c r="D277" t="s">
        <v>4600</v>
      </c>
      <c r="E277" s="105">
        <v>45775</v>
      </c>
      <c r="F277" s="105">
        <v>45777</v>
      </c>
      <c r="G277" t="s">
        <v>4605</v>
      </c>
      <c r="H277" t="s">
        <v>4606</v>
      </c>
    </row>
    <row r="278" spans="3:13" x14ac:dyDescent="0.25">
      <c r="C278" t="s">
        <v>3993</v>
      </c>
      <c r="D278" t="s">
        <v>4600</v>
      </c>
      <c r="E278" s="315">
        <v>45775</v>
      </c>
      <c r="F278" s="315">
        <v>45777</v>
      </c>
      <c r="G278" t="s">
        <v>4607</v>
      </c>
      <c r="H278" t="s">
        <v>4608</v>
      </c>
    </row>
    <row r="279" spans="3:13" x14ac:dyDescent="0.25">
      <c r="C279" t="s">
        <v>3993</v>
      </c>
      <c r="D279" t="s">
        <v>4600</v>
      </c>
      <c r="E279" s="105">
        <v>45775</v>
      </c>
      <c r="F279" s="105">
        <v>45777</v>
      </c>
      <c r="G279" t="s">
        <v>4609</v>
      </c>
      <c r="H279" t="s">
        <v>4610</v>
      </c>
    </row>
    <row r="280" spans="3:13" x14ac:dyDescent="0.25">
      <c r="C280" t="s">
        <v>3993</v>
      </c>
      <c r="D280" t="s">
        <v>4600</v>
      </c>
      <c r="E280" s="315">
        <v>45775</v>
      </c>
      <c r="F280" s="315">
        <v>45777</v>
      </c>
      <c r="G280" t="s">
        <v>4611</v>
      </c>
      <c r="H280" t="s">
        <v>4612</v>
      </c>
    </row>
    <row r="281" spans="3:13" x14ac:dyDescent="0.25">
      <c r="C281" t="s">
        <v>3993</v>
      </c>
      <c r="D281" t="s">
        <v>4600</v>
      </c>
      <c r="E281" s="105">
        <v>45775</v>
      </c>
      <c r="F281" s="105">
        <v>45777</v>
      </c>
      <c r="G281" t="s">
        <v>4613</v>
      </c>
      <c r="H281" t="s">
        <v>4614</v>
      </c>
    </row>
    <row r="282" spans="3:13" x14ac:dyDescent="0.25">
      <c r="C282" t="s">
        <v>3993</v>
      </c>
      <c r="D282" t="s">
        <v>4600</v>
      </c>
      <c r="E282" s="315">
        <v>45775</v>
      </c>
      <c r="F282" s="315">
        <v>45777</v>
      </c>
      <c r="G282" t="s">
        <v>4615</v>
      </c>
      <c r="H282" t="s">
        <v>4616</v>
      </c>
    </row>
    <row r="283" spans="3:13" x14ac:dyDescent="0.25">
      <c r="C283" t="s">
        <v>3993</v>
      </c>
      <c r="D283" t="s">
        <v>4600</v>
      </c>
      <c r="E283" s="105">
        <v>45775</v>
      </c>
      <c r="F283" s="105">
        <v>45777</v>
      </c>
      <c r="G283" t="s">
        <v>4617</v>
      </c>
      <c r="H283" t="s">
        <v>4618</v>
      </c>
    </row>
    <row r="284" spans="3:13" x14ac:dyDescent="0.25">
      <c r="C284" t="s">
        <v>4619</v>
      </c>
      <c r="D284" t="s">
        <v>4620</v>
      </c>
      <c r="E284" s="105">
        <v>45757</v>
      </c>
      <c r="F284" s="105">
        <v>45759</v>
      </c>
      <c r="G284" t="s">
        <v>4619</v>
      </c>
      <c r="H284" t="s">
        <v>4515</v>
      </c>
      <c r="J284" s="105">
        <v>45757</v>
      </c>
      <c r="K284" s="105">
        <v>45759</v>
      </c>
    </row>
    <row r="285" spans="3:13" x14ac:dyDescent="0.25">
      <c r="C285" t="s">
        <v>2778</v>
      </c>
      <c r="D285" t="s">
        <v>4622</v>
      </c>
      <c r="E285" s="105">
        <v>45812</v>
      </c>
      <c r="F285" s="105">
        <v>45814</v>
      </c>
      <c r="G285" t="s">
        <v>4621</v>
      </c>
      <c r="H285" t="s">
        <v>4623</v>
      </c>
    </row>
    <row r="286" spans="3:13" x14ac:dyDescent="0.25">
      <c r="C286" t="s">
        <v>2778</v>
      </c>
      <c r="D286" t="s">
        <v>4622</v>
      </c>
      <c r="E286" s="105">
        <v>45812</v>
      </c>
      <c r="F286" s="105">
        <v>45814</v>
      </c>
      <c r="G286" t="s">
        <v>4777</v>
      </c>
      <c r="H286" t="s">
        <v>4778</v>
      </c>
    </row>
    <row r="287" spans="3:13" x14ac:dyDescent="0.25">
      <c r="C287" t="s">
        <v>2778</v>
      </c>
      <c r="D287" t="s">
        <v>4622</v>
      </c>
      <c r="E287" s="105">
        <v>45812</v>
      </c>
      <c r="F287" s="105">
        <v>45814</v>
      </c>
      <c r="G287" t="s">
        <v>4779</v>
      </c>
      <c r="H287" t="s">
        <v>4780</v>
      </c>
    </row>
    <row r="288" spans="3:13" x14ac:dyDescent="0.25">
      <c r="C288" t="s">
        <v>2778</v>
      </c>
      <c r="D288" t="s">
        <v>4622</v>
      </c>
      <c r="E288" s="105">
        <v>45812</v>
      </c>
      <c r="F288" s="105">
        <v>45814</v>
      </c>
      <c r="G288" t="s">
        <v>4781</v>
      </c>
      <c r="H288" t="s">
        <v>4782</v>
      </c>
    </row>
    <row r="289" spans="3:8" x14ac:dyDescent="0.25">
      <c r="C289" t="s">
        <v>2778</v>
      </c>
      <c r="D289" t="s">
        <v>4622</v>
      </c>
      <c r="E289" s="105">
        <v>45812</v>
      </c>
      <c r="F289" s="105">
        <v>45814</v>
      </c>
      <c r="G289" t="s">
        <v>4783</v>
      </c>
      <c r="H289" t="s">
        <v>4784</v>
      </c>
    </row>
    <row r="290" spans="3:8" x14ac:dyDescent="0.25">
      <c r="C290" t="s">
        <v>2778</v>
      </c>
      <c r="D290" t="s">
        <v>4622</v>
      </c>
      <c r="E290" s="105">
        <v>45812</v>
      </c>
      <c r="F290" s="105">
        <v>45814</v>
      </c>
      <c r="G290" t="s">
        <v>4862</v>
      </c>
      <c r="H290" t="s">
        <v>4672</v>
      </c>
    </row>
  </sheetData>
  <phoneticPr fontId="30" type="noConversion"/>
  <pageMargins left="0.511811024" right="0.511811024" top="0.78740157499999996" bottom="0.78740157499999996" header="0.31496062000000002" footer="0.3149606200000000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EA1E8-80F9-4323-A324-27CDFB870534}">
  <dimension ref="A1:W7"/>
  <sheetViews>
    <sheetView zoomScale="85" zoomScaleNormal="85" workbookViewId="0">
      <selection activeCell="A7" sqref="A7:XFD7"/>
    </sheetView>
  </sheetViews>
  <sheetFormatPr defaultRowHeight="15" x14ac:dyDescent="0.25"/>
  <cols>
    <col min="1" max="1" width="9.5703125" customWidth="1"/>
    <col min="2" max="2" width="8.42578125" customWidth="1"/>
    <col min="3" max="3" width="9.140625" style="172"/>
    <col min="4" max="4" width="29.85546875" customWidth="1"/>
    <col min="5" max="5" width="49.28515625" customWidth="1"/>
    <col min="6" max="9" width="15.42578125" customWidth="1"/>
    <col min="11" max="18" width="15.42578125" customWidth="1"/>
    <col min="19" max="19" width="13" customWidth="1"/>
    <col min="20" max="20" width="27.7109375" customWidth="1"/>
    <col min="22" max="22" width="15" customWidth="1"/>
    <col min="23" max="23" width="19.28515625" customWidth="1"/>
  </cols>
  <sheetData>
    <row r="1" spans="1:23" ht="83.25" customHeight="1" x14ac:dyDescent="0.25">
      <c r="A1" s="375" t="s">
        <v>4750</v>
      </c>
    </row>
    <row r="2" spans="1:23" ht="112.5" x14ac:dyDescent="0.25">
      <c r="A2" s="376" t="s">
        <v>4760</v>
      </c>
      <c r="B2" s="377" t="s">
        <v>4759</v>
      </c>
      <c r="C2" s="377" t="s">
        <v>3633</v>
      </c>
      <c r="D2" s="378" t="s">
        <v>101</v>
      </c>
      <c r="E2" s="378" t="s">
        <v>102</v>
      </c>
      <c r="F2" s="376" t="s">
        <v>118</v>
      </c>
      <c r="G2" s="376" t="s">
        <v>19</v>
      </c>
      <c r="H2" s="376" t="s">
        <v>119</v>
      </c>
      <c r="I2" s="376" t="s">
        <v>120</v>
      </c>
      <c r="J2" s="376" t="s">
        <v>123</v>
      </c>
      <c r="K2" s="376" t="s">
        <v>99</v>
      </c>
      <c r="L2" s="379" t="s">
        <v>124</v>
      </c>
      <c r="M2" s="379" t="s">
        <v>125</v>
      </c>
      <c r="N2" s="380" t="s">
        <v>3642</v>
      </c>
      <c r="O2" s="380" t="s">
        <v>22</v>
      </c>
      <c r="P2" s="380" t="s">
        <v>23</v>
      </c>
      <c r="Q2" s="381" t="s">
        <v>127</v>
      </c>
      <c r="R2" s="380" t="s">
        <v>128</v>
      </c>
      <c r="S2" s="382" t="s">
        <v>4753</v>
      </c>
      <c r="T2" s="382" t="s">
        <v>4751</v>
      </c>
      <c r="U2" s="382" t="s">
        <v>4752</v>
      </c>
      <c r="V2" s="382" t="s">
        <v>127</v>
      </c>
      <c r="W2" s="382" t="s">
        <v>4754</v>
      </c>
    </row>
    <row r="3" spans="1:23" x14ac:dyDescent="0.25">
      <c r="A3" s="26" t="s">
        <v>2983</v>
      </c>
      <c r="B3" s="273">
        <v>1221</v>
      </c>
      <c r="C3" s="36">
        <v>2025</v>
      </c>
      <c r="D3" s="118" t="s">
        <v>3553</v>
      </c>
      <c r="E3" s="118" t="s">
        <v>3554</v>
      </c>
      <c r="F3" s="27" t="s">
        <v>3555</v>
      </c>
      <c r="G3" s="27" t="s">
        <v>423</v>
      </c>
      <c r="H3" s="118" t="s">
        <v>1961</v>
      </c>
      <c r="I3" s="118">
        <v>40</v>
      </c>
      <c r="J3" t="s">
        <v>2626</v>
      </c>
      <c r="K3" s="184">
        <v>2025</v>
      </c>
      <c r="L3" s="38">
        <v>45749</v>
      </c>
      <c r="M3" s="38">
        <v>45779</v>
      </c>
      <c r="N3" s="39" t="s">
        <v>664</v>
      </c>
      <c r="O3" s="39" t="s">
        <v>31</v>
      </c>
      <c r="P3" s="37" t="s">
        <v>91</v>
      </c>
      <c r="Q3" s="42" t="s">
        <v>1894</v>
      </c>
      <c r="R3" s="42" t="s">
        <v>2983</v>
      </c>
      <c r="S3" t="s">
        <v>4756</v>
      </c>
      <c r="T3" t="s">
        <v>4755</v>
      </c>
    </row>
    <row r="4" spans="1:23" x14ac:dyDescent="0.25">
      <c r="A4" t="s">
        <v>2983</v>
      </c>
      <c r="B4" s="273">
        <v>1221</v>
      </c>
      <c r="C4" s="36">
        <v>2025</v>
      </c>
      <c r="D4" s="118" t="s">
        <v>3553</v>
      </c>
      <c r="E4" s="118" t="s">
        <v>3554</v>
      </c>
      <c r="F4" s="27" t="s">
        <v>3555</v>
      </c>
      <c r="G4" s="27" t="s">
        <v>423</v>
      </c>
      <c r="H4" s="118" t="s">
        <v>1961</v>
      </c>
      <c r="I4" s="118">
        <v>40</v>
      </c>
      <c r="J4" t="s">
        <v>2626</v>
      </c>
      <c r="K4" s="184">
        <v>2025</v>
      </c>
      <c r="L4" s="38">
        <v>45749</v>
      </c>
      <c r="M4" s="38">
        <v>45779</v>
      </c>
      <c r="N4" s="39" t="s">
        <v>664</v>
      </c>
      <c r="O4" s="39" t="s">
        <v>31</v>
      </c>
      <c r="P4" s="37" t="s">
        <v>91</v>
      </c>
      <c r="Q4" s="42" t="s">
        <v>1894</v>
      </c>
      <c r="R4" s="42" t="s">
        <v>2983</v>
      </c>
      <c r="S4" t="s">
        <v>4758</v>
      </c>
      <c r="T4" t="s">
        <v>4757</v>
      </c>
    </row>
    <row r="5" spans="1:23" x14ac:dyDescent="0.25">
      <c r="A5" s="26" t="s">
        <v>2983</v>
      </c>
      <c r="B5" s="273">
        <v>1221</v>
      </c>
      <c r="C5" s="36">
        <v>2025</v>
      </c>
      <c r="D5" s="118" t="s">
        <v>3553</v>
      </c>
      <c r="E5" s="118" t="s">
        <v>3554</v>
      </c>
      <c r="F5" s="27" t="s">
        <v>3555</v>
      </c>
      <c r="G5" s="27" t="s">
        <v>423</v>
      </c>
      <c r="H5" s="118" t="s">
        <v>1961</v>
      </c>
      <c r="I5" s="118">
        <v>40</v>
      </c>
      <c r="J5" t="s">
        <v>2626</v>
      </c>
      <c r="K5" s="184">
        <v>2025</v>
      </c>
      <c r="L5" s="38">
        <v>45749</v>
      </c>
      <c r="M5" s="38">
        <v>45779</v>
      </c>
      <c r="N5" s="39" t="s">
        <v>664</v>
      </c>
      <c r="O5" s="39" t="s">
        <v>31</v>
      </c>
      <c r="P5" s="37" t="s">
        <v>91</v>
      </c>
      <c r="Q5" s="42" t="s">
        <v>1894</v>
      </c>
      <c r="R5" s="42" t="s">
        <v>2983</v>
      </c>
      <c r="S5" t="s">
        <v>4758</v>
      </c>
      <c r="T5" t="s">
        <v>4761</v>
      </c>
    </row>
    <row r="6" spans="1:23" ht="15.75" thickBot="1" x14ac:dyDescent="0.3">
      <c r="A6" s="26" t="s">
        <v>2983</v>
      </c>
      <c r="B6">
        <v>1432</v>
      </c>
      <c r="C6" s="172">
        <v>2025</v>
      </c>
      <c r="D6" t="s">
        <v>4114</v>
      </c>
      <c r="E6" t="s">
        <v>4115</v>
      </c>
      <c r="I6" s="118">
        <v>40</v>
      </c>
      <c r="J6" s="27" t="s">
        <v>239</v>
      </c>
      <c r="K6" s="184">
        <v>2025</v>
      </c>
      <c r="L6" s="38">
        <v>45778</v>
      </c>
      <c r="M6" s="38">
        <v>45792</v>
      </c>
      <c r="N6" s="39"/>
      <c r="O6" s="383" t="s">
        <v>1656</v>
      </c>
      <c r="P6" s="37"/>
      <c r="Q6" s="42" t="s">
        <v>4116</v>
      </c>
      <c r="R6" s="42" t="s">
        <v>2983</v>
      </c>
    </row>
    <row r="7" spans="1:23" ht="15.75" thickBot="1" x14ac:dyDescent="0.3">
      <c r="J7" s="384"/>
      <c r="K7" s="385"/>
      <c r="L7" s="386"/>
      <c r="M7" s="386"/>
      <c r="N7" s="387"/>
      <c r="O7" s="387"/>
      <c r="P7" s="388"/>
      <c r="Q7" s="389"/>
      <c r="R7" s="390"/>
      <c r="S7" s="387"/>
    </row>
  </sheetData>
  <phoneticPr fontId="30" type="noConversion"/>
  <conditionalFormatting sqref="A3:E3 R3:R6 B4:E4 A5:E5 A6">
    <cfRule type="expression" dxfId="1" priority="2">
      <formula>$A3 = "autoinstrucional"</formula>
    </cfRule>
  </conditionalFormatting>
  <conditionalFormatting sqref="S7">
    <cfRule type="expression" dxfId="0" priority="1">
      <formula>$A7 = "autoinstrucional"</formula>
    </cfRule>
  </conditionalFormatting>
  <pageMargins left="0.511811024" right="0.511811024" top="0.78740157499999996" bottom="0.78740157499999996" header="0.31496062000000002" footer="0.3149606200000000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B8EF3-4125-4940-96E3-69A2372201FB}">
  <dimension ref="A1:M121"/>
  <sheetViews>
    <sheetView zoomScale="85" zoomScaleNormal="85" workbookViewId="0">
      <selection activeCell="E118" sqref="E118"/>
    </sheetView>
  </sheetViews>
  <sheetFormatPr defaultRowHeight="15" x14ac:dyDescent="0.25"/>
  <cols>
    <col min="1" max="1" width="17.28515625" customWidth="1"/>
    <col min="2" max="2" width="28.85546875" customWidth="1"/>
    <col min="3" max="3" width="25.28515625" customWidth="1"/>
    <col min="4" max="4" width="18" style="109" customWidth="1"/>
    <col min="5" max="5" width="78.5703125" style="339" customWidth="1"/>
    <col min="6" max="6" width="12" style="335" customWidth="1"/>
    <col min="7" max="7" width="10.5703125" style="335" customWidth="1"/>
    <col min="8" max="9" width="24.5703125" style="334" customWidth="1"/>
    <col min="10" max="10" width="13.28515625" style="335" customWidth="1"/>
    <col min="11" max="11" width="13.140625" style="336" customWidth="1"/>
    <col min="12" max="12" width="39.42578125" style="358" customWidth="1"/>
  </cols>
  <sheetData>
    <row r="1" spans="1:12" x14ac:dyDescent="0.25">
      <c r="A1" t="s">
        <v>4638</v>
      </c>
      <c r="B1" t="s">
        <v>4639</v>
      </c>
    </row>
    <row r="3" spans="1:12" ht="15.75" x14ac:dyDescent="0.25">
      <c r="B3" s="319"/>
      <c r="C3" s="320"/>
      <c r="D3" s="396" t="s">
        <v>4637</v>
      </c>
      <c r="E3" s="397"/>
      <c r="F3" s="397"/>
      <c r="G3" s="397"/>
      <c r="H3" s="397"/>
      <c r="I3" s="397"/>
      <c r="J3" s="397"/>
      <c r="K3" s="397"/>
      <c r="L3" s="397"/>
    </row>
    <row r="4" spans="1:12" ht="30" x14ac:dyDescent="0.25">
      <c r="A4" s="321" t="s">
        <v>4636</v>
      </c>
      <c r="B4" s="322" t="s">
        <v>4625</v>
      </c>
      <c r="C4" s="323" t="s">
        <v>101</v>
      </c>
      <c r="D4" s="324" t="s">
        <v>4626</v>
      </c>
      <c r="E4" s="324" t="s">
        <v>4627</v>
      </c>
      <c r="F4" s="324" t="s">
        <v>4628</v>
      </c>
      <c r="G4" s="324" t="s">
        <v>4629</v>
      </c>
      <c r="H4" s="325" t="s">
        <v>4630</v>
      </c>
      <c r="I4" s="325" t="s">
        <v>4631</v>
      </c>
      <c r="J4" s="326" t="s">
        <v>4632</v>
      </c>
      <c r="K4" s="327" t="s">
        <v>4633</v>
      </c>
      <c r="L4" s="359" t="s">
        <v>4634</v>
      </c>
    </row>
    <row r="5" spans="1:12" ht="30" x14ac:dyDescent="0.25">
      <c r="A5" t="s">
        <v>4635</v>
      </c>
      <c r="B5" t="s">
        <v>4637</v>
      </c>
      <c r="C5" t="s">
        <v>2747</v>
      </c>
      <c r="D5" s="298" t="s">
        <v>4657</v>
      </c>
      <c r="E5" s="340" t="s">
        <v>2748</v>
      </c>
      <c r="F5" s="341"/>
      <c r="G5" s="341">
        <v>2022</v>
      </c>
      <c r="H5" s="342" t="s">
        <v>29</v>
      </c>
      <c r="I5" s="342" t="s">
        <v>29</v>
      </c>
      <c r="J5" s="341" t="s">
        <v>1871</v>
      </c>
      <c r="K5" s="343"/>
      <c r="L5" s="360" t="s">
        <v>4641</v>
      </c>
    </row>
    <row r="6" spans="1:12" x14ac:dyDescent="0.25">
      <c r="A6" t="s">
        <v>4635</v>
      </c>
      <c r="B6" t="s">
        <v>4637</v>
      </c>
      <c r="C6" t="s">
        <v>893</v>
      </c>
      <c r="D6" s="298" t="s">
        <v>4657</v>
      </c>
      <c r="E6" s="340" t="s">
        <v>4640</v>
      </c>
      <c r="F6" s="341"/>
      <c r="G6" s="341">
        <v>2023</v>
      </c>
      <c r="H6" s="342" t="s">
        <v>29</v>
      </c>
      <c r="I6" s="342" t="s">
        <v>29</v>
      </c>
      <c r="J6" s="341" t="s">
        <v>807</v>
      </c>
      <c r="K6" s="343">
        <v>1</v>
      </c>
      <c r="L6" s="360" t="s">
        <v>4642</v>
      </c>
    </row>
    <row r="7" spans="1:12" ht="30" x14ac:dyDescent="0.25">
      <c r="A7" t="s">
        <v>4635</v>
      </c>
      <c r="B7" t="s">
        <v>4637</v>
      </c>
      <c r="C7" t="s">
        <v>705</v>
      </c>
      <c r="D7" s="298" t="s">
        <v>4657</v>
      </c>
      <c r="E7" s="340" t="s">
        <v>706</v>
      </c>
      <c r="F7" s="341"/>
      <c r="G7" s="341">
        <v>2022</v>
      </c>
      <c r="H7" s="342" t="s">
        <v>29</v>
      </c>
      <c r="I7" s="342" t="s">
        <v>29</v>
      </c>
      <c r="J7" s="341" t="s">
        <v>1151</v>
      </c>
      <c r="K7" s="343">
        <v>1</v>
      </c>
      <c r="L7" s="360" t="s">
        <v>4643</v>
      </c>
    </row>
    <row r="8" spans="1:12" x14ac:dyDescent="0.25">
      <c r="A8" t="s">
        <v>4635</v>
      </c>
      <c r="B8" t="s">
        <v>4637</v>
      </c>
      <c r="C8" t="s">
        <v>1866</v>
      </c>
      <c r="D8" s="298" t="s">
        <v>4657</v>
      </c>
      <c r="E8" s="340" t="s">
        <v>1867</v>
      </c>
      <c r="F8" s="341" t="s">
        <v>1834</v>
      </c>
      <c r="G8" s="341">
        <v>2023</v>
      </c>
      <c r="H8" s="342">
        <v>45082</v>
      </c>
      <c r="I8" s="342">
        <v>45082</v>
      </c>
      <c r="J8" s="341" t="s">
        <v>1871</v>
      </c>
      <c r="K8" s="343">
        <v>1</v>
      </c>
      <c r="L8" s="360" t="s">
        <v>4644</v>
      </c>
    </row>
    <row r="9" spans="1:12" ht="45" x14ac:dyDescent="0.25">
      <c r="A9" t="s">
        <v>4635</v>
      </c>
      <c r="B9" t="s">
        <v>4637</v>
      </c>
      <c r="C9" t="s">
        <v>2231</v>
      </c>
      <c r="D9" s="298" t="s">
        <v>4657</v>
      </c>
      <c r="E9" s="340" t="s">
        <v>2232</v>
      </c>
      <c r="F9" s="341" t="s">
        <v>2236</v>
      </c>
      <c r="G9" s="341">
        <v>2024</v>
      </c>
      <c r="H9" s="342">
        <v>45414</v>
      </c>
      <c r="I9" s="342">
        <v>45453</v>
      </c>
      <c r="J9" s="341" t="s">
        <v>1894</v>
      </c>
      <c r="K9" s="343">
        <v>1</v>
      </c>
      <c r="L9" s="360" t="s">
        <v>4645</v>
      </c>
    </row>
    <row r="10" spans="1:12" x14ac:dyDescent="0.25">
      <c r="A10" t="s">
        <v>4635</v>
      </c>
      <c r="B10" t="s">
        <v>4637</v>
      </c>
      <c r="C10" t="s">
        <v>2369</v>
      </c>
      <c r="D10" s="298" t="s">
        <v>4657</v>
      </c>
      <c r="E10" s="340" t="s">
        <v>2370</v>
      </c>
      <c r="F10" s="341"/>
      <c r="G10" s="341">
        <v>2024</v>
      </c>
      <c r="H10" s="342">
        <v>45462</v>
      </c>
      <c r="I10" s="342">
        <v>45464</v>
      </c>
      <c r="J10" s="341" t="s">
        <v>1864</v>
      </c>
      <c r="K10" s="343">
        <v>1</v>
      </c>
      <c r="L10" s="360" t="s">
        <v>4646</v>
      </c>
    </row>
    <row r="11" spans="1:12" x14ac:dyDescent="0.25">
      <c r="A11" t="s">
        <v>4635</v>
      </c>
      <c r="B11" t="s">
        <v>4637</v>
      </c>
      <c r="C11" t="s">
        <v>1971</v>
      </c>
      <c r="D11" s="298" t="s">
        <v>4657</v>
      </c>
      <c r="E11" s="340" t="s">
        <v>1972</v>
      </c>
      <c r="F11" s="341" t="s">
        <v>1976</v>
      </c>
      <c r="G11" s="341">
        <v>2024</v>
      </c>
      <c r="H11" s="342">
        <v>45456</v>
      </c>
      <c r="I11" s="342">
        <v>45488</v>
      </c>
      <c r="J11" s="341" t="s">
        <v>1794</v>
      </c>
      <c r="K11" s="343">
        <v>1</v>
      </c>
      <c r="L11" s="360" t="s">
        <v>4647</v>
      </c>
    </row>
    <row r="12" spans="1:12" x14ac:dyDescent="0.25">
      <c r="A12" t="s">
        <v>4635</v>
      </c>
      <c r="B12" t="s">
        <v>4637</v>
      </c>
      <c r="C12" t="s">
        <v>2419</v>
      </c>
      <c r="D12" s="298" t="s">
        <v>4657</v>
      </c>
      <c r="E12" s="340" t="s">
        <v>2420</v>
      </c>
      <c r="F12" s="341" t="s">
        <v>2423</v>
      </c>
      <c r="G12" s="341">
        <v>2024</v>
      </c>
      <c r="H12" s="342">
        <v>45512</v>
      </c>
      <c r="I12" s="342">
        <v>45548</v>
      </c>
      <c r="J12" s="341" t="s">
        <v>1894</v>
      </c>
      <c r="K12" s="343">
        <v>1</v>
      </c>
      <c r="L12" s="360" t="s">
        <v>4648</v>
      </c>
    </row>
    <row r="13" spans="1:12" ht="30" x14ac:dyDescent="0.25">
      <c r="A13" t="s">
        <v>4635</v>
      </c>
      <c r="B13" t="s">
        <v>4637</v>
      </c>
      <c r="C13" t="s">
        <v>2386</v>
      </c>
      <c r="D13" s="298" t="s">
        <v>4657</v>
      </c>
      <c r="E13" s="340" t="s">
        <v>2387</v>
      </c>
      <c r="F13" s="341" t="s">
        <v>2082</v>
      </c>
      <c r="G13" s="341">
        <v>2024</v>
      </c>
      <c r="H13" s="342">
        <v>45512</v>
      </c>
      <c r="I13" s="342">
        <v>45544</v>
      </c>
      <c r="J13" s="341" t="s">
        <v>2390</v>
      </c>
      <c r="K13" s="343">
        <v>1</v>
      </c>
      <c r="L13" s="360" t="s">
        <v>4649</v>
      </c>
    </row>
    <row r="14" spans="1:12" x14ac:dyDescent="0.25">
      <c r="A14" t="s">
        <v>4635</v>
      </c>
      <c r="B14" t="s">
        <v>4637</v>
      </c>
      <c r="C14" t="s">
        <v>1548</v>
      </c>
      <c r="D14" s="298" t="s">
        <v>4657</v>
      </c>
      <c r="E14" s="340" t="s">
        <v>1549</v>
      </c>
      <c r="F14" s="341"/>
      <c r="G14" s="341">
        <v>2024</v>
      </c>
      <c r="H14" s="342" t="s">
        <v>29</v>
      </c>
      <c r="I14" s="342" t="s">
        <v>29</v>
      </c>
      <c r="J14" s="341" t="s">
        <v>807</v>
      </c>
      <c r="K14" s="343">
        <v>1</v>
      </c>
      <c r="L14" s="360" t="s">
        <v>4650</v>
      </c>
    </row>
    <row r="15" spans="1:12" x14ac:dyDescent="0.25">
      <c r="A15" t="s">
        <v>4635</v>
      </c>
      <c r="B15" t="s">
        <v>4637</v>
      </c>
      <c r="C15" t="s">
        <v>2042</v>
      </c>
      <c r="D15" s="298" t="s">
        <v>4657</v>
      </c>
      <c r="E15" s="340" t="s">
        <v>2043</v>
      </c>
      <c r="F15" s="341"/>
      <c r="G15" s="341">
        <v>2024</v>
      </c>
      <c r="H15" s="342" t="s">
        <v>29</v>
      </c>
      <c r="I15" s="342" t="s">
        <v>29</v>
      </c>
      <c r="J15" s="341" t="s">
        <v>2019</v>
      </c>
      <c r="K15" s="343">
        <v>1</v>
      </c>
      <c r="L15" s="360" t="s">
        <v>4651</v>
      </c>
    </row>
    <row r="16" spans="1:12" x14ac:dyDescent="0.25">
      <c r="A16" t="s">
        <v>4635</v>
      </c>
      <c r="B16" t="s">
        <v>4637</v>
      </c>
      <c r="C16" t="s">
        <v>792</v>
      </c>
      <c r="D16" s="298" t="s">
        <v>4657</v>
      </c>
      <c r="E16" s="340" t="s">
        <v>793</v>
      </c>
      <c r="F16" s="341"/>
      <c r="G16" s="341">
        <v>2024</v>
      </c>
      <c r="H16" s="342" t="s">
        <v>29</v>
      </c>
      <c r="I16" s="342" t="s">
        <v>29</v>
      </c>
      <c r="J16" s="341" t="s">
        <v>489</v>
      </c>
      <c r="K16" s="343">
        <v>1</v>
      </c>
      <c r="L16" s="360" t="s">
        <v>4652</v>
      </c>
    </row>
    <row r="17" spans="1:12" ht="30" x14ac:dyDescent="0.25">
      <c r="A17" t="s">
        <v>4635</v>
      </c>
      <c r="B17" t="s">
        <v>4637</v>
      </c>
      <c r="C17" t="s">
        <v>2520</v>
      </c>
      <c r="D17" s="298" t="s">
        <v>4657</v>
      </c>
      <c r="E17" s="340" t="s">
        <v>2521</v>
      </c>
      <c r="F17" s="341"/>
      <c r="G17" s="341">
        <v>2024</v>
      </c>
      <c r="H17" s="342">
        <v>45561</v>
      </c>
      <c r="I17" s="342">
        <v>45600</v>
      </c>
      <c r="J17" s="341" t="s">
        <v>1894</v>
      </c>
      <c r="K17" s="343">
        <v>1</v>
      </c>
      <c r="L17" s="360" t="s">
        <v>4653</v>
      </c>
    </row>
    <row r="18" spans="1:12" ht="30" x14ac:dyDescent="0.25">
      <c r="A18" t="s">
        <v>4635</v>
      </c>
      <c r="B18" t="s">
        <v>4637</v>
      </c>
      <c r="C18" t="s">
        <v>2485</v>
      </c>
      <c r="D18" s="298" t="s">
        <v>4657</v>
      </c>
      <c r="E18" s="340" t="s">
        <v>2486</v>
      </c>
      <c r="F18" s="341" t="s">
        <v>990</v>
      </c>
      <c r="G18" s="341">
        <v>2024</v>
      </c>
      <c r="H18" s="342">
        <v>45561</v>
      </c>
      <c r="I18" s="342">
        <v>45600</v>
      </c>
      <c r="J18" s="341" t="s">
        <v>1894</v>
      </c>
      <c r="K18" s="343">
        <v>1</v>
      </c>
      <c r="L18" s="360" t="s">
        <v>4654</v>
      </c>
    </row>
    <row r="19" spans="1:12" x14ac:dyDescent="0.25">
      <c r="A19" t="s">
        <v>4635</v>
      </c>
      <c r="B19" t="s">
        <v>4637</v>
      </c>
      <c r="C19" t="s">
        <v>2557</v>
      </c>
      <c r="D19" s="298" t="s">
        <v>4657</v>
      </c>
      <c r="E19" s="340" t="s">
        <v>2558</v>
      </c>
      <c r="F19" s="341"/>
      <c r="G19" s="341">
        <v>2025</v>
      </c>
      <c r="H19" s="342">
        <v>45672</v>
      </c>
      <c r="I19" s="342">
        <v>45674</v>
      </c>
      <c r="J19" s="341">
        <v>10</v>
      </c>
      <c r="K19" s="343"/>
      <c r="L19" s="360" t="s">
        <v>4655</v>
      </c>
    </row>
    <row r="20" spans="1:12" x14ac:dyDescent="0.25">
      <c r="A20" t="s">
        <v>4635</v>
      </c>
      <c r="B20" t="s">
        <v>4637</v>
      </c>
      <c r="C20" t="s">
        <v>2795</v>
      </c>
      <c r="D20" s="298" t="s">
        <v>4657</v>
      </c>
      <c r="E20" s="340" t="s">
        <v>3889</v>
      </c>
      <c r="F20" s="341"/>
      <c r="G20" s="341">
        <v>2025</v>
      </c>
      <c r="H20" s="342">
        <v>45728</v>
      </c>
      <c r="I20" s="342">
        <v>45728</v>
      </c>
      <c r="J20" s="341" t="s">
        <v>833</v>
      </c>
      <c r="K20" s="343"/>
      <c r="L20" s="360" t="s">
        <v>4656</v>
      </c>
    </row>
    <row r="21" spans="1:12" x14ac:dyDescent="0.25">
      <c r="C21" t="s">
        <v>4742</v>
      </c>
      <c r="D21" s="298" t="s">
        <v>4657</v>
      </c>
      <c r="E21" s="340" t="s">
        <v>4743</v>
      </c>
      <c r="F21" s="344" t="s">
        <v>2907</v>
      </c>
      <c r="G21" s="345">
        <v>2025</v>
      </c>
      <c r="H21" s="346">
        <v>45742</v>
      </c>
      <c r="I21" s="346">
        <v>45751</v>
      </c>
      <c r="J21" s="341" t="s">
        <v>1841</v>
      </c>
      <c r="K21" s="347"/>
      <c r="L21" s="360" t="s">
        <v>4744</v>
      </c>
    </row>
    <row r="23" spans="1:12" ht="15.75" x14ac:dyDescent="0.25">
      <c r="B23" s="319"/>
      <c r="C23" s="320"/>
      <c r="D23" s="396" t="s">
        <v>4658</v>
      </c>
      <c r="E23" s="397"/>
      <c r="F23" s="397"/>
      <c r="G23" s="397"/>
      <c r="H23" s="397"/>
      <c r="I23" s="397"/>
      <c r="J23" s="397"/>
      <c r="K23" s="397"/>
      <c r="L23" s="397"/>
    </row>
    <row r="24" spans="1:12" ht="30" x14ac:dyDescent="0.25">
      <c r="A24" s="321" t="s">
        <v>4636</v>
      </c>
      <c r="B24" s="322" t="s">
        <v>4625</v>
      </c>
      <c r="C24" s="323" t="s">
        <v>101</v>
      </c>
      <c r="D24" s="324" t="s">
        <v>4626</v>
      </c>
      <c r="E24" s="324" t="s">
        <v>4627</v>
      </c>
      <c r="F24" s="324" t="s">
        <v>4628</v>
      </c>
      <c r="G24" s="324" t="s">
        <v>4629</v>
      </c>
      <c r="H24" s="325" t="s">
        <v>4630</v>
      </c>
      <c r="I24" s="325" t="s">
        <v>4631</v>
      </c>
      <c r="J24" s="326" t="s">
        <v>4632</v>
      </c>
      <c r="K24" s="327" t="s">
        <v>4633</v>
      </c>
      <c r="L24" s="359" t="s">
        <v>4634</v>
      </c>
    </row>
    <row r="25" spans="1:12" ht="30" x14ac:dyDescent="0.25">
      <c r="A25" t="s">
        <v>4635</v>
      </c>
      <c r="B25" t="s">
        <v>4658</v>
      </c>
      <c r="C25" t="s">
        <v>1663</v>
      </c>
      <c r="D25" s="298" t="s">
        <v>4657</v>
      </c>
      <c r="E25" s="340" t="s">
        <v>1664</v>
      </c>
      <c r="F25" s="341" t="s">
        <v>1666</v>
      </c>
      <c r="G25" s="341">
        <v>2023</v>
      </c>
      <c r="H25" s="342">
        <v>44981</v>
      </c>
      <c r="I25" s="342">
        <v>45026</v>
      </c>
      <c r="J25" s="341" t="s">
        <v>1894</v>
      </c>
      <c r="K25" s="343">
        <v>1</v>
      </c>
      <c r="L25" s="360" t="s">
        <v>4659</v>
      </c>
    </row>
    <row r="28" spans="1:12" ht="15.75" x14ac:dyDescent="0.25">
      <c r="B28" s="319"/>
      <c r="C28" s="320"/>
      <c r="D28" s="396" t="s">
        <v>4660</v>
      </c>
      <c r="E28" s="397"/>
      <c r="F28" s="397"/>
      <c r="G28" s="397"/>
      <c r="H28" s="397"/>
      <c r="I28" s="397"/>
      <c r="J28" s="397"/>
      <c r="K28" s="397"/>
      <c r="L28" s="397"/>
    </row>
    <row r="29" spans="1:12" ht="30" x14ac:dyDescent="0.25">
      <c r="A29" s="321" t="s">
        <v>4636</v>
      </c>
      <c r="B29" s="322" t="s">
        <v>4625</v>
      </c>
      <c r="C29" s="323" t="s">
        <v>101</v>
      </c>
      <c r="D29" s="324" t="s">
        <v>4626</v>
      </c>
      <c r="E29" s="324" t="s">
        <v>4627</v>
      </c>
      <c r="F29" s="324" t="s">
        <v>4628</v>
      </c>
      <c r="G29" s="324" t="s">
        <v>4629</v>
      </c>
      <c r="H29" s="325" t="s">
        <v>4630</v>
      </c>
      <c r="I29" s="325" t="s">
        <v>4631</v>
      </c>
      <c r="J29" s="326" t="s">
        <v>4632</v>
      </c>
      <c r="K29" s="327" t="s">
        <v>4633</v>
      </c>
      <c r="L29" s="359" t="s">
        <v>4634</v>
      </c>
    </row>
    <row r="30" spans="1:12" x14ac:dyDescent="0.25">
      <c r="B30" t="s">
        <v>4660</v>
      </c>
      <c r="C30" t="s">
        <v>1866</v>
      </c>
      <c r="D30" s="298" t="s">
        <v>4657</v>
      </c>
      <c r="E30" s="340" t="s">
        <v>1867</v>
      </c>
      <c r="F30" s="341" t="s">
        <v>1834</v>
      </c>
      <c r="G30" s="341">
        <v>2023</v>
      </c>
      <c r="H30" s="342">
        <v>45082</v>
      </c>
      <c r="I30" s="342">
        <v>45082</v>
      </c>
      <c r="J30" s="341" t="s">
        <v>1871</v>
      </c>
      <c r="K30" s="347">
        <v>1</v>
      </c>
      <c r="L30" s="360" t="s">
        <v>4661</v>
      </c>
    </row>
    <row r="31" spans="1:12" ht="45" x14ac:dyDescent="0.25">
      <c r="C31" t="s">
        <v>1844</v>
      </c>
      <c r="D31" s="298" t="s">
        <v>4657</v>
      </c>
      <c r="E31" s="340" t="s">
        <v>1845</v>
      </c>
      <c r="F31" s="341" t="s">
        <v>1847</v>
      </c>
      <c r="G31" s="341">
        <v>2023</v>
      </c>
      <c r="H31" s="342">
        <v>45092</v>
      </c>
      <c r="I31" s="342">
        <v>45131</v>
      </c>
      <c r="J31" s="341" t="s">
        <v>807</v>
      </c>
      <c r="K31" s="347">
        <v>0.99</v>
      </c>
      <c r="L31" s="360" t="s">
        <v>4662</v>
      </c>
    </row>
    <row r="32" spans="1:12" ht="30" x14ac:dyDescent="0.25">
      <c r="C32" t="s">
        <v>2386</v>
      </c>
      <c r="D32" s="298" t="s">
        <v>4657</v>
      </c>
      <c r="E32" s="340" t="s">
        <v>2387</v>
      </c>
      <c r="F32" s="341" t="s">
        <v>2082</v>
      </c>
      <c r="G32" s="341">
        <v>2024</v>
      </c>
      <c r="H32" s="342">
        <v>45512</v>
      </c>
      <c r="I32" s="342">
        <v>45544</v>
      </c>
      <c r="J32" s="341" t="s">
        <v>2390</v>
      </c>
      <c r="K32" s="347">
        <v>1</v>
      </c>
      <c r="L32" s="360" t="s">
        <v>4663</v>
      </c>
    </row>
    <row r="33" spans="1:13" x14ac:dyDescent="0.25">
      <c r="C33" t="s">
        <v>2660</v>
      </c>
      <c r="D33" s="298" t="s">
        <v>4657</v>
      </c>
      <c r="E33" s="340" t="s">
        <v>2661</v>
      </c>
      <c r="F33" s="341"/>
      <c r="G33" s="341">
        <v>2024</v>
      </c>
      <c r="H33" s="342">
        <v>45596</v>
      </c>
      <c r="I33" s="342">
        <v>45596</v>
      </c>
      <c r="J33" s="341" t="s">
        <v>833</v>
      </c>
      <c r="K33" s="347"/>
      <c r="L33" s="360" t="s">
        <v>4664</v>
      </c>
    </row>
    <row r="34" spans="1:13" x14ac:dyDescent="0.25">
      <c r="C34" t="s">
        <v>1981</v>
      </c>
      <c r="D34" s="298" t="s">
        <v>4657</v>
      </c>
      <c r="E34" s="340" t="s">
        <v>1982</v>
      </c>
      <c r="F34" s="341" t="s">
        <v>1984</v>
      </c>
      <c r="G34" s="341">
        <v>2024</v>
      </c>
      <c r="H34" s="342">
        <v>45589</v>
      </c>
      <c r="I34" s="342">
        <v>45621</v>
      </c>
      <c r="J34" s="341" t="s">
        <v>1986</v>
      </c>
      <c r="K34" s="347">
        <v>1</v>
      </c>
      <c r="L34" s="360" t="s">
        <v>4665</v>
      </c>
    </row>
    <row r="35" spans="1:13" x14ac:dyDescent="0.25">
      <c r="C35" t="s">
        <v>2475</v>
      </c>
      <c r="D35" s="298" t="s">
        <v>4657</v>
      </c>
      <c r="E35" s="340" t="s">
        <v>2476</v>
      </c>
      <c r="F35" s="341" t="s">
        <v>2477</v>
      </c>
      <c r="G35" s="341">
        <v>2024</v>
      </c>
      <c r="H35" s="342">
        <v>45568</v>
      </c>
      <c r="I35" s="342">
        <v>45607</v>
      </c>
      <c r="J35" s="341" t="s">
        <v>1894</v>
      </c>
      <c r="K35" s="347">
        <v>0.95</v>
      </c>
      <c r="L35" s="360" t="s">
        <v>4666</v>
      </c>
    </row>
    <row r="36" spans="1:13" x14ac:dyDescent="0.25">
      <c r="K36" s="337"/>
    </row>
    <row r="39" spans="1:13" ht="15.75" x14ac:dyDescent="0.25">
      <c r="B39" s="319"/>
      <c r="C39" s="320"/>
      <c r="D39" s="396" t="s">
        <v>4667</v>
      </c>
      <c r="E39" s="397"/>
      <c r="F39" s="397"/>
      <c r="G39" s="397"/>
      <c r="H39" s="397"/>
      <c r="I39" s="397"/>
      <c r="J39" s="397"/>
      <c r="K39" s="397"/>
      <c r="L39" s="397"/>
    </row>
    <row r="40" spans="1:13" ht="30" x14ac:dyDescent="0.25">
      <c r="A40" s="321" t="s">
        <v>4636</v>
      </c>
      <c r="B40" s="322" t="s">
        <v>4625</v>
      </c>
      <c r="C40" s="323" t="s">
        <v>101</v>
      </c>
      <c r="D40" s="324" t="s">
        <v>4626</v>
      </c>
      <c r="E40" s="324" t="s">
        <v>4627</v>
      </c>
      <c r="F40" s="324" t="s">
        <v>4628</v>
      </c>
      <c r="G40" s="324" t="s">
        <v>4629</v>
      </c>
      <c r="H40" s="325" t="s">
        <v>4630</v>
      </c>
      <c r="I40" s="325" t="s">
        <v>4631</v>
      </c>
      <c r="J40" s="326" t="s">
        <v>4632</v>
      </c>
      <c r="K40" s="327" t="s">
        <v>4633</v>
      </c>
      <c r="L40" s="359" t="s">
        <v>4634</v>
      </c>
    </row>
    <row r="41" spans="1:13" x14ac:dyDescent="0.25">
      <c r="B41" t="s">
        <v>4667</v>
      </c>
      <c r="C41" s="328" t="s">
        <v>1866</v>
      </c>
      <c r="D41" s="298" t="s">
        <v>4657</v>
      </c>
      <c r="E41" s="348" t="s">
        <v>1867</v>
      </c>
      <c r="F41" s="341" t="s">
        <v>1834</v>
      </c>
      <c r="G41" s="341">
        <v>2023</v>
      </c>
      <c r="H41" s="342">
        <v>45082</v>
      </c>
      <c r="I41" s="342">
        <v>45082</v>
      </c>
      <c r="J41" s="341" t="s">
        <v>1871</v>
      </c>
      <c r="K41" s="347">
        <v>1</v>
      </c>
      <c r="L41" s="360" t="s">
        <v>4668</v>
      </c>
      <c r="M41" s="329"/>
    </row>
    <row r="42" spans="1:13" x14ac:dyDescent="0.25">
      <c r="C42" s="328" t="s">
        <v>1890</v>
      </c>
      <c r="D42" s="298" t="s">
        <v>4657</v>
      </c>
      <c r="E42" s="348" t="s">
        <v>1891</v>
      </c>
      <c r="F42" s="341" t="s">
        <v>1893</v>
      </c>
      <c r="G42" s="341">
        <v>2023</v>
      </c>
      <c r="H42" s="342">
        <v>45141</v>
      </c>
      <c r="I42" s="342">
        <v>45180</v>
      </c>
      <c r="J42" s="341" t="s">
        <v>1894</v>
      </c>
      <c r="K42" s="347">
        <v>0.83</v>
      </c>
      <c r="L42" s="360" t="s">
        <v>4669</v>
      </c>
      <c r="M42" s="329"/>
    </row>
    <row r="43" spans="1:13" x14ac:dyDescent="0.25">
      <c r="C43" s="330" t="s">
        <v>1178</v>
      </c>
      <c r="D43" s="298" t="s">
        <v>4657</v>
      </c>
      <c r="E43" s="340" t="s">
        <v>1179</v>
      </c>
      <c r="F43" s="341"/>
      <c r="G43" s="341">
        <v>2021</v>
      </c>
      <c r="H43" s="342">
        <v>44491</v>
      </c>
      <c r="I43" s="342">
        <v>44491</v>
      </c>
      <c r="J43" s="341" t="s">
        <v>833</v>
      </c>
      <c r="K43" s="347"/>
      <c r="L43" s="360" t="s">
        <v>4670</v>
      </c>
      <c r="M43" s="329"/>
    </row>
    <row r="44" spans="1:13" ht="30" x14ac:dyDescent="0.25">
      <c r="C44" s="328" t="s">
        <v>2174</v>
      </c>
      <c r="D44" s="298" t="s">
        <v>4657</v>
      </c>
      <c r="E44" s="348" t="s">
        <v>2175</v>
      </c>
      <c r="F44" s="344" t="s">
        <v>1953</v>
      </c>
      <c r="G44" s="341">
        <v>2024</v>
      </c>
      <c r="H44" s="342">
        <v>45372</v>
      </c>
      <c r="I44" s="342">
        <v>45411</v>
      </c>
      <c r="J44" s="341" t="s">
        <v>1894</v>
      </c>
      <c r="K44" s="347">
        <v>1</v>
      </c>
      <c r="L44" s="360" t="s">
        <v>4671</v>
      </c>
      <c r="M44" s="329"/>
    </row>
    <row r="45" spans="1:13" x14ac:dyDescent="0.25">
      <c r="M45" s="329"/>
    </row>
    <row r="46" spans="1:13" x14ac:dyDescent="0.25">
      <c r="M46" s="329"/>
    </row>
    <row r="47" spans="1:13" x14ac:dyDescent="0.25">
      <c r="C47" s="320"/>
      <c r="D47" s="394" t="s">
        <v>4672</v>
      </c>
      <c r="E47" s="395"/>
      <c r="F47" s="395"/>
      <c r="G47" s="395"/>
      <c r="H47" s="395"/>
      <c r="I47" s="395"/>
      <c r="J47" s="395"/>
      <c r="K47" s="395"/>
      <c r="L47" s="395"/>
      <c r="M47" s="329"/>
    </row>
    <row r="48" spans="1:13" ht="30" x14ac:dyDescent="0.25">
      <c r="C48" s="331" t="s">
        <v>101</v>
      </c>
      <c r="D48" s="324" t="s">
        <v>4626</v>
      </c>
      <c r="E48" s="324" t="s">
        <v>4627</v>
      </c>
      <c r="F48" s="324" t="s">
        <v>4628</v>
      </c>
      <c r="G48" s="324" t="s">
        <v>4629</v>
      </c>
      <c r="H48" s="325" t="s">
        <v>4630</v>
      </c>
      <c r="I48" s="325" t="s">
        <v>4631</v>
      </c>
      <c r="J48" s="326" t="s">
        <v>4632</v>
      </c>
      <c r="K48" s="327" t="s">
        <v>4633</v>
      </c>
      <c r="L48" s="359" t="s">
        <v>4634</v>
      </c>
    </row>
    <row r="49" spans="1:13" x14ac:dyDescent="0.25">
      <c r="A49" s="321" t="s">
        <v>4636</v>
      </c>
      <c r="B49" s="322" t="s">
        <v>4625</v>
      </c>
      <c r="C49" s="188" t="s">
        <v>985</v>
      </c>
      <c r="D49" s="298" t="s">
        <v>4657</v>
      </c>
      <c r="E49" s="348" t="s">
        <v>986</v>
      </c>
      <c r="F49" s="341"/>
      <c r="G49" s="341">
        <v>2022</v>
      </c>
      <c r="H49" s="342">
        <v>44343</v>
      </c>
      <c r="I49" s="342">
        <v>44344</v>
      </c>
      <c r="J49" s="341" t="s">
        <v>1968</v>
      </c>
      <c r="K49" s="347" t="s">
        <v>209</v>
      </c>
      <c r="L49" s="360" t="s">
        <v>4673</v>
      </c>
    </row>
    <row r="50" spans="1:13" x14ac:dyDescent="0.25">
      <c r="B50" t="s">
        <v>4672</v>
      </c>
      <c r="C50" s="188" t="s">
        <v>1687</v>
      </c>
      <c r="D50" s="298" t="s">
        <v>4657</v>
      </c>
      <c r="E50" s="348" t="s">
        <v>1688</v>
      </c>
      <c r="F50" s="341" t="s">
        <v>990</v>
      </c>
      <c r="G50" s="341">
        <v>2023</v>
      </c>
      <c r="H50" s="342">
        <v>44994</v>
      </c>
      <c r="I50" s="342">
        <v>45035</v>
      </c>
      <c r="J50" s="341" t="s">
        <v>1894</v>
      </c>
      <c r="K50" s="347">
        <v>0.96</v>
      </c>
      <c r="L50" s="360" t="s">
        <v>4674</v>
      </c>
      <c r="M50" s="196"/>
    </row>
    <row r="51" spans="1:13" x14ac:dyDescent="0.25">
      <c r="C51" s="188" t="s">
        <v>1640</v>
      </c>
      <c r="D51" s="298" t="s">
        <v>4657</v>
      </c>
      <c r="E51" s="348" t="s">
        <v>1641</v>
      </c>
      <c r="F51" s="341" t="s">
        <v>1642</v>
      </c>
      <c r="G51" s="341">
        <v>2023</v>
      </c>
      <c r="H51" s="342">
        <v>45029</v>
      </c>
      <c r="I51" s="342">
        <v>45068</v>
      </c>
      <c r="J51" s="341" t="s">
        <v>1894</v>
      </c>
      <c r="K51" s="347">
        <v>1</v>
      </c>
      <c r="L51" s="360" t="s">
        <v>4675</v>
      </c>
      <c r="M51" s="196"/>
    </row>
    <row r="52" spans="1:13" x14ac:dyDescent="0.25">
      <c r="C52" s="188" t="s">
        <v>2271</v>
      </c>
      <c r="D52" s="298" t="s">
        <v>4657</v>
      </c>
      <c r="E52" s="348" t="s">
        <v>2272</v>
      </c>
      <c r="F52" s="341"/>
      <c r="G52" s="341">
        <v>2024</v>
      </c>
      <c r="H52" s="342">
        <v>45415</v>
      </c>
      <c r="I52" s="342">
        <v>45415</v>
      </c>
      <c r="J52" s="341" t="s">
        <v>833</v>
      </c>
      <c r="K52" s="347" t="s">
        <v>209</v>
      </c>
      <c r="L52" s="360" t="s">
        <v>4676</v>
      </c>
      <c r="M52" s="196"/>
    </row>
    <row r="53" spans="1:13" x14ac:dyDescent="0.25">
      <c r="M53" s="196"/>
    </row>
    <row r="54" spans="1:13" x14ac:dyDescent="0.25">
      <c r="C54" s="320"/>
      <c r="D54" s="394" t="s">
        <v>4677</v>
      </c>
      <c r="E54" s="395"/>
      <c r="F54" s="395"/>
      <c r="G54" s="395"/>
      <c r="H54" s="395"/>
      <c r="I54" s="395"/>
      <c r="J54" s="395"/>
      <c r="K54" s="395"/>
      <c r="L54" s="395"/>
      <c r="M54" s="196"/>
    </row>
    <row r="55" spans="1:13" ht="30" x14ac:dyDescent="0.25">
      <c r="C55" s="331" t="s">
        <v>101</v>
      </c>
      <c r="D55" s="324" t="s">
        <v>4626</v>
      </c>
      <c r="E55" s="324" t="s">
        <v>4627</v>
      </c>
      <c r="F55" s="324" t="s">
        <v>4628</v>
      </c>
      <c r="G55" s="324" t="s">
        <v>4629</v>
      </c>
      <c r="H55" s="325" t="s">
        <v>4630</v>
      </c>
      <c r="I55" s="325" t="s">
        <v>4631</v>
      </c>
      <c r="J55" s="326" t="s">
        <v>4632</v>
      </c>
      <c r="K55" s="327" t="s">
        <v>4633</v>
      </c>
      <c r="L55" s="359" t="s">
        <v>4634</v>
      </c>
      <c r="M55" s="105"/>
    </row>
    <row r="56" spans="1:13" x14ac:dyDescent="0.25">
      <c r="C56" s="328" t="s">
        <v>1440</v>
      </c>
      <c r="D56" s="298" t="s">
        <v>4657</v>
      </c>
      <c r="E56" s="348" t="s">
        <v>1441</v>
      </c>
      <c r="F56" s="341" t="s">
        <v>1442</v>
      </c>
      <c r="G56" s="341">
        <v>2022</v>
      </c>
      <c r="H56" s="342">
        <v>44770</v>
      </c>
      <c r="I56" s="342">
        <v>44801</v>
      </c>
      <c r="J56" s="341" t="s">
        <v>1225</v>
      </c>
      <c r="K56" s="347">
        <v>1</v>
      </c>
      <c r="L56" s="360" t="s">
        <v>4678</v>
      </c>
    </row>
    <row r="57" spans="1:13" x14ac:dyDescent="0.25">
      <c r="B57" s="319"/>
      <c r="C57" s="328" t="s">
        <v>1866</v>
      </c>
      <c r="D57" s="298" t="s">
        <v>4657</v>
      </c>
      <c r="E57" s="348" t="s">
        <v>1867</v>
      </c>
      <c r="F57" s="341" t="s">
        <v>1834</v>
      </c>
      <c r="G57" s="341">
        <v>2023</v>
      </c>
      <c r="H57" s="342">
        <v>45082</v>
      </c>
      <c r="I57" s="342">
        <v>45082</v>
      </c>
      <c r="J57" s="341" t="s">
        <v>1871</v>
      </c>
      <c r="K57" s="347">
        <v>1</v>
      </c>
      <c r="L57" s="360" t="s">
        <v>4679</v>
      </c>
    </row>
    <row r="58" spans="1:13" ht="30" x14ac:dyDescent="0.25">
      <c r="A58" s="321" t="s">
        <v>4636</v>
      </c>
      <c r="B58" s="322" t="s">
        <v>4625</v>
      </c>
      <c r="C58" s="328" t="s">
        <v>2520</v>
      </c>
      <c r="D58" s="298" t="s">
        <v>4657</v>
      </c>
      <c r="E58" s="348" t="s">
        <v>2521</v>
      </c>
      <c r="F58" s="341"/>
      <c r="G58" s="341">
        <v>2024</v>
      </c>
      <c r="H58" s="342">
        <v>45561</v>
      </c>
      <c r="I58" s="342">
        <v>45600</v>
      </c>
      <c r="J58" s="341" t="s">
        <v>1894</v>
      </c>
      <c r="K58" s="347">
        <v>1</v>
      </c>
      <c r="L58" s="360" t="s">
        <v>4680</v>
      </c>
    </row>
    <row r="59" spans="1:13" x14ac:dyDescent="0.25">
      <c r="B59" t="s">
        <v>4677</v>
      </c>
      <c r="C59" s="328" t="s">
        <v>2631</v>
      </c>
      <c r="D59" s="298" t="s">
        <v>4657</v>
      </c>
      <c r="E59" s="348" t="s">
        <v>2632</v>
      </c>
      <c r="F59" s="344" t="s">
        <v>2634</v>
      </c>
      <c r="G59" s="341">
        <v>2024</v>
      </c>
      <c r="H59" s="342">
        <v>45603</v>
      </c>
      <c r="I59" s="342">
        <v>45635</v>
      </c>
      <c r="J59" s="341" t="s">
        <v>1794</v>
      </c>
      <c r="K59" s="347"/>
      <c r="L59" s="360" t="s">
        <v>4681</v>
      </c>
    </row>
    <row r="61" spans="1:13" x14ac:dyDescent="0.25">
      <c r="C61" s="320"/>
      <c r="D61" s="394" t="s">
        <v>4682</v>
      </c>
      <c r="E61" s="395"/>
      <c r="F61" s="395"/>
      <c r="G61" s="395"/>
      <c r="H61" s="395"/>
      <c r="I61" s="395"/>
      <c r="J61" s="395"/>
      <c r="K61" s="395"/>
      <c r="L61" s="395"/>
    </row>
    <row r="62" spans="1:13" ht="30" x14ac:dyDescent="0.25">
      <c r="C62" s="331" t="s">
        <v>101</v>
      </c>
      <c r="D62" s="324" t="s">
        <v>4626</v>
      </c>
      <c r="E62" s="324" t="s">
        <v>4627</v>
      </c>
      <c r="F62" s="324" t="s">
        <v>4628</v>
      </c>
      <c r="G62" s="324" t="s">
        <v>4629</v>
      </c>
      <c r="H62" s="325" t="s">
        <v>4630</v>
      </c>
      <c r="I62" s="325" t="s">
        <v>4631</v>
      </c>
      <c r="J62" s="326" t="s">
        <v>4632</v>
      </c>
      <c r="K62" s="327" t="s">
        <v>4633</v>
      </c>
      <c r="L62" s="359" t="s">
        <v>4634</v>
      </c>
    </row>
    <row r="63" spans="1:13" x14ac:dyDescent="0.25">
      <c r="A63" s="321" t="s">
        <v>4636</v>
      </c>
      <c r="B63" s="322" t="s">
        <v>4625</v>
      </c>
      <c r="C63" t="s">
        <v>1471</v>
      </c>
      <c r="D63" s="298" t="s">
        <v>4657</v>
      </c>
      <c r="E63" s="340" t="s">
        <v>4683</v>
      </c>
      <c r="F63" s="341" t="s">
        <v>4684</v>
      </c>
      <c r="G63" s="341">
        <v>2022</v>
      </c>
      <c r="H63" s="342" t="s">
        <v>4685</v>
      </c>
      <c r="I63" s="342">
        <v>44795</v>
      </c>
      <c r="J63" s="341" t="s">
        <v>1894</v>
      </c>
      <c r="K63" s="343">
        <v>0.88</v>
      </c>
      <c r="L63" s="361" t="s">
        <v>4686</v>
      </c>
    </row>
    <row r="64" spans="1:13" x14ac:dyDescent="0.25">
      <c r="B64" t="s">
        <v>4682</v>
      </c>
      <c r="C64" t="s">
        <v>1440</v>
      </c>
      <c r="D64" s="298" t="s">
        <v>4657</v>
      </c>
      <c r="E64" s="340" t="s">
        <v>1441</v>
      </c>
      <c r="F64" s="341" t="s">
        <v>1442</v>
      </c>
      <c r="G64" s="341">
        <v>2022</v>
      </c>
      <c r="H64" s="342">
        <v>44770</v>
      </c>
      <c r="I64" s="342">
        <v>44801</v>
      </c>
      <c r="J64" s="341" t="s">
        <v>1225</v>
      </c>
      <c r="K64" s="343">
        <v>0.8</v>
      </c>
      <c r="L64" s="361" t="s">
        <v>4687</v>
      </c>
    </row>
    <row r="65" spans="1:12" x14ac:dyDescent="0.25">
      <c r="C65" t="s">
        <v>692</v>
      </c>
      <c r="D65" s="298" t="s">
        <v>4657</v>
      </c>
      <c r="E65" s="340" t="s">
        <v>693</v>
      </c>
      <c r="F65" s="341"/>
      <c r="G65" s="341">
        <v>2022</v>
      </c>
      <c r="H65" s="342" t="s">
        <v>29</v>
      </c>
      <c r="I65" s="342" t="s">
        <v>29</v>
      </c>
      <c r="J65" s="341" t="s">
        <v>2832</v>
      </c>
      <c r="K65" s="343">
        <v>1</v>
      </c>
      <c r="L65" s="361" t="s">
        <v>4688</v>
      </c>
    </row>
    <row r="66" spans="1:12" x14ac:dyDescent="0.25">
      <c r="C66" t="s">
        <v>985</v>
      </c>
      <c r="D66" s="298" t="s">
        <v>4657</v>
      </c>
      <c r="E66" s="340" t="s">
        <v>986</v>
      </c>
      <c r="F66" s="341"/>
      <c r="G66" s="341">
        <v>2022</v>
      </c>
      <c r="H66" s="342">
        <v>44343</v>
      </c>
      <c r="I66" s="342">
        <v>44344</v>
      </c>
      <c r="J66" s="341" t="s">
        <v>1968</v>
      </c>
      <c r="K66" s="343"/>
      <c r="L66" s="361" t="s">
        <v>4689</v>
      </c>
    </row>
    <row r="67" spans="1:12" x14ac:dyDescent="0.25">
      <c r="C67" t="s">
        <v>805</v>
      </c>
      <c r="D67" s="298" t="s">
        <v>4657</v>
      </c>
      <c r="E67" s="340" t="s">
        <v>806</v>
      </c>
      <c r="F67" s="341"/>
      <c r="G67" s="341">
        <v>2022</v>
      </c>
      <c r="H67" s="342" t="s">
        <v>29</v>
      </c>
      <c r="I67" s="342" t="s">
        <v>29</v>
      </c>
      <c r="J67" s="341" t="s">
        <v>807</v>
      </c>
      <c r="K67" s="343"/>
      <c r="L67" s="361" t="s">
        <v>4690</v>
      </c>
    </row>
    <row r="68" spans="1:12" x14ac:dyDescent="0.25">
      <c r="C68" t="s">
        <v>871</v>
      </c>
      <c r="D68" s="298" t="s">
        <v>4657</v>
      </c>
      <c r="E68" s="340" t="s">
        <v>872</v>
      </c>
      <c r="F68" s="341"/>
      <c r="G68" s="341">
        <v>2022</v>
      </c>
      <c r="H68" s="342" t="s">
        <v>29</v>
      </c>
      <c r="I68" s="342" t="s">
        <v>29</v>
      </c>
      <c r="J68" s="341" t="s">
        <v>874</v>
      </c>
      <c r="K68" s="343"/>
      <c r="L68" s="361" t="s">
        <v>4691</v>
      </c>
    </row>
    <row r="69" spans="1:12" x14ac:dyDescent="0.25">
      <c r="C69" t="s">
        <v>908</v>
      </c>
      <c r="D69" s="298" t="s">
        <v>4657</v>
      </c>
      <c r="E69" s="340" t="s">
        <v>909</v>
      </c>
      <c r="F69" s="341"/>
      <c r="G69" s="341">
        <v>2022</v>
      </c>
      <c r="H69" s="342" t="s">
        <v>29</v>
      </c>
      <c r="I69" s="342" t="s">
        <v>29</v>
      </c>
      <c r="J69" s="341" t="s">
        <v>807</v>
      </c>
      <c r="K69" s="343"/>
      <c r="L69" s="361" t="s">
        <v>4692</v>
      </c>
    </row>
    <row r="70" spans="1:12" x14ac:dyDescent="0.25">
      <c r="C70" t="s">
        <v>1687</v>
      </c>
      <c r="D70" s="298" t="s">
        <v>4657</v>
      </c>
      <c r="E70" s="340" t="s">
        <v>1688</v>
      </c>
      <c r="F70" s="341" t="s">
        <v>990</v>
      </c>
      <c r="G70" s="341">
        <v>2023</v>
      </c>
      <c r="H70" s="342">
        <v>44994</v>
      </c>
      <c r="I70" s="342">
        <v>45035</v>
      </c>
      <c r="J70" s="341" t="s">
        <v>1894</v>
      </c>
      <c r="K70" s="343">
        <v>1</v>
      </c>
      <c r="L70" s="361" t="s">
        <v>4693</v>
      </c>
    </row>
    <row r="71" spans="1:12" x14ac:dyDescent="0.25">
      <c r="C71" t="s">
        <v>1866</v>
      </c>
      <c r="D71" s="298" t="s">
        <v>4657</v>
      </c>
      <c r="E71" s="340" t="s">
        <v>1867</v>
      </c>
      <c r="F71" s="341" t="s">
        <v>1834</v>
      </c>
      <c r="G71" s="341">
        <v>2023</v>
      </c>
      <c r="H71" s="342">
        <v>45082</v>
      </c>
      <c r="I71" s="342">
        <v>45082</v>
      </c>
      <c r="J71" s="341" t="s">
        <v>1871</v>
      </c>
      <c r="K71" s="343">
        <v>1</v>
      </c>
      <c r="L71" s="361" t="s">
        <v>4694</v>
      </c>
    </row>
    <row r="72" spans="1:12" ht="45" x14ac:dyDescent="0.25">
      <c r="C72" t="s">
        <v>2231</v>
      </c>
      <c r="D72" s="298" t="s">
        <v>4657</v>
      </c>
      <c r="E72" s="340" t="s">
        <v>2232</v>
      </c>
      <c r="F72" s="341" t="s">
        <v>2236</v>
      </c>
      <c r="G72" s="341">
        <v>2024</v>
      </c>
      <c r="H72" s="342">
        <v>45414</v>
      </c>
      <c r="I72" s="342">
        <v>45453</v>
      </c>
      <c r="J72" s="341" t="s">
        <v>1894</v>
      </c>
      <c r="K72" s="343">
        <v>0.98</v>
      </c>
      <c r="L72" s="361" t="s">
        <v>4695</v>
      </c>
    </row>
    <row r="75" spans="1:12" x14ac:dyDescent="0.25">
      <c r="C75" s="320"/>
      <c r="D75" s="394" t="s">
        <v>4696</v>
      </c>
      <c r="E75" s="395"/>
      <c r="F75" s="395"/>
      <c r="G75" s="395"/>
      <c r="H75" s="395"/>
      <c r="I75" s="395"/>
      <c r="J75" s="395"/>
      <c r="K75" s="395"/>
      <c r="L75" s="395"/>
    </row>
    <row r="76" spans="1:12" ht="30" x14ac:dyDescent="0.25">
      <c r="C76" s="331" t="s">
        <v>101</v>
      </c>
      <c r="D76" s="324" t="s">
        <v>4626</v>
      </c>
      <c r="E76" s="324" t="s">
        <v>4627</v>
      </c>
      <c r="F76" s="324" t="s">
        <v>4628</v>
      </c>
      <c r="G76" s="324" t="s">
        <v>4629</v>
      </c>
      <c r="H76" s="325" t="s">
        <v>4630</v>
      </c>
      <c r="I76" s="325" t="s">
        <v>4631</v>
      </c>
      <c r="J76" s="326" t="s">
        <v>4632</v>
      </c>
      <c r="K76" s="327" t="s">
        <v>4633</v>
      </c>
      <c r="L76" s="359" t="s">
        <v>4634</v>
      </c>
    </row>
    <row r="77" spans="1:12" x14ac:dyDescent="0.25">
      <c r="B77" s="319"/>
      <c r="C77" s="328" t="s">
        <v>1866</v>
      </c>
      <c r="D77" s="298" t="s">
        <v>4657</v>
      </c>
      <c r="E77" s="348" t="s">
        <v>4697</v>
      </c>
      <c r="F77" s="341" t="s">
        <v>1834</v>
      </c>
      <c r="G77" s="341">
        <v>2023</v>
      </c>
      <c r="H77" s="342">
        <v>45082</v>
      </c>
      <c r="I77" s="342">
        <v>45082</v>
      </c>
      <c r="J77" s="341" t="s">
        <v>1871</v>
      </c>
      <c r="K77" s="347">
        <v>1</v>
      </c>
      <c r="L77" s="360" t="s">
        <v>4698</v>
      </c>
    </row>
    <row r="78" spans="1:12" x14ac:dyDescent="0.25">
      <c r="A78" s="321" t="s">
        <v>4636</v>
      </c>
      <c r="B78" s="322" t="s">
        <v>4625</v>
      </c>
      <c r="C78" s="328" t="s">
        <v>1837</v>
      </c>
      <c r="D78" s="298" t="s">
        <v>4657</v>
      </c>
      <c r="E78" s="348" t="s">
        <v>1838</v>
      </c>
      <c r="F78" s="341" t="s">
        <v>1834</v>
      </c>
      <c r="G78" s="341">
        <v>2023</v>
      </c>
      <c r="H78" s="342">
        <v>45077</v>
      </c>
      <c r="I78" s="342">
        <v>45079</v>
      </c>
      <c r="J78" s="341" t="s">
        <v>1841</v>
      </c>
      <c r="K78" s="347">
        <v>1</v>
      </c>
      <c r="L78" s="360" t="s">
        <v>4699</v>
      </c>
    </row>
    <row r="79" spans="1:12" x14ac:dyDescent="0.25">
      <c r="B79" t="s">
        <v>4696</v>
      </c>
      <c r="C79" s="328" t="s">
        <v>2271</v>
      </c>
      <c r="D79" s="298" t="s">
        <v>4657</v>
      </c>
      <c r="E79" s="348" t="s">
        <v>2272</v>
      </c>
      <c r="F79" s="341"/>
      <c r="G79" s="341">
        <v>2024</v>
      </c>
      <c r="H79" s="342">
        <v>45415</v>
      </c>
      <c r="I79" s="342">
        <v>45415</v>
      </c>
      <c r="J79" s="341" t="s">
        <v>833</v>
      </c>
      <c r="K79" s="347" t="s">
        <v>209</v>
      </c>
      <c r="L79" s="360" t="s">
        <v>4700</v>
      </c>
    </row>
    <row r="80" spans="1:12" ht="45" x14ac:dyDescent="0.25">
      <c r="C80" s="328" t="s">
        <v>2231</v>
      </c>
      <c r="D80" s="298" t="s">
        <v>4657</v>
      </c>
      <c r="E80" s="348" t="s">
        <v>2232</v>
      </c>
      <c r="F80" s="341" t="s">
        <v>2236</v>
      </c>
      <c r="G80" s="341">
        <v>2024</v>
      </c>
      <c r="H80" s="342">
        <v>45414</v>
      </c>
      <c r="I80" s="342">
        <v>45453</v>
      </c>
      <c r="J80" s="341" t="s">
        <v>1894</v>
      </c>
      <c r="K80" s="347">
        <v>1</v>
      </c>
      <c r="L80" s="360" t="s">
        <v>4701</v>
      </c>
    </row>
    <row r="81" spans="3:12" x14ac:dyDescent="0.25">
      <c r="C81" s="328" t="s">
        <v>2795</v>
      </c>
      <c r="D81" s="298" t="s">
        <v>4657</v>
      </c>
      <c r="E81" s="348" t="s">
        <v>3889</v>
      </c>
      <c r="F81" s="341"/>
      <c r="G81" s="341">
        <v>2025</v>
      </c>
      <c r="H81" s="342">
        <v>45728</v>
      </c>
      <c r="I81" s="342">
        <v>45728</v>
      </c>
      <c r="J81" s="341" t="s">
        <v>833</v>
      </c>
      <c r="K81" s="347"/>
      <c r="L81" s="360" t="s">
        <v>4702</v>
      </c>
    </row>
    <row r="84" spans="3:12" x14ac:dyDescent="0.25">
      <c r="C84" s="320"/>
      <c r="D84" s="394" t="s">
        <v>4703</v>
      </c>
      <c r="E84" s="395"/>
      <c r="F84" s="395"/>
      <c r="G84" s="395"/>
      <c r="H84" s="395"/>
      <c r="I84" s="395"/>
      <c r="J84" s="395"/>
      <c r="K84" s="395"/>
      <c r="L84" s="395"/>
    </row>
    <row r="85" spans="3:12" ht="30" x14ac:dyDescent="0.25">
      <c r="C85" s="331" t="s">
        <v>101</v>
      </c>
      <c r="D85" s="324" t="s">
        <v>4626</v>
      </c>
      <c r="E85" s="324" t="s">
        <v>4627</v>
      </c>
      <c r="F85" s="324" t="s">
        <v>4628</v>
      </c>
      <c r="G85" s="324" t="s">
        <v>4629</v>
      </c>
      <c r="H85" s="325" t="s">
        <v>4630</v>
      </c>
      <c r="I85" s="325" t="s">
        <v>4631</v>
      </c>
      <c r="J85" s="326" t="s">
        <v>4632</v>
      </c>
      <c r="K85" s="327" t="s">
        <v>4633</v>
      </c>
      <c r="L85" s="359" t="s">
        <v>4634</v>
      </c>
    </row>
    <row r="86" spans="3:12" x14ac:dyDescent="0.25">
      <c r="C86" s="328" t="s">
        <v>1866</v>
      </c>
      <c r="D86" s="298" t="s">
        <v>4657</v>
      </c>
      <c r="E86" s="348" t="s">
        <v>1867</v>
      </c>
      <c r="F86" s="341" t="s">
        <v>1834</v>
      </c>
      <c r="G86" s="341">
        <v>2023</v>
      </c>
      <c r="H86" s="342">
        <v>45082</v>
      </c>
      <c r="I86" s="342">
        <v>45082</v>
      </c>
      <c r="J86" s="341" t="s">
        <v>1871</v>
      </c>
      <c r="K86" s="347">
        <v>1</v>
      </c>
      <c r="L86" s="360" t="s">
        <v>4704</v>
      </c>
    </row>
    <row r="87" spans="3:12" x14ac:dyDescent="0.25">
      <c r="C87" s="328" t="s">
        <v>1875</v>
      </c>
      <c r="D87" s="298" t="s">
        <v>4657</v>
      </c>
      <c r="E87" s="348" t="s">
        <v>1876</v>
      </c>
      <c r="F87" s="341" t="s">
        <v>1878</v>
      </c>
      <c r="G87" s="341">
        <v>2023</v>
      </c>
      <c r="H87" s="342">
        <v>45141</v>
      </c>
      <c r="I87" s="342">
        <v>45166</v>
      </c>
      <c r="J87" s="341" t="s">
        <v>1225</v>
      </c>
      <c r="K87" s="347">
        <v>1</v>
      </c>
      <c r="L87" s="360" t="s">
        <v>4705</v>
      </c>
    </row>
    <row r="88" spans="3:12" x14ac:dyDescent="0.25">
      <c r="C88" s="332" t="s">
        <v>1941</v>
      </c>
      <c r="D88" s="298" t="s">
        <v>4657</v>
      </c>
      <c r="E88" s="349" t="s">
        <v>1942</v>
      </c>
      <c r="F88" s="350" t="s">
        <v>1943</v>
      </c>
      <c r="G88" s="350">
        <v>2023</v>
      </c>
      <c r="H88" s="351">
        <v>45210</v>
      </c>
      <c r="I88" s="351">
        <v>45243</v>
      </c>
      <c r="J88" s="350" t="s">
        <v>1794</v>
      </c>
      <c r="K88" s="352">
        <v>0.85</v>
      </c>
      <c r="L88" s="360" t="s">
        <v>4706</v>
      </c>
    </row>
    <row r="89" spans="3:12" x14ac:dyDescent="0.25">
      <c r="C89" s="328" t="s">
        <v>2062</v>
      </c>
      <c r="D89" s="298" t="s">
        <v>4657</v>
      </c>
      <c r="E89" s="348" t="s">
        <v>2063</v>
      </c>
      <c r="F89" s="344" t="s">
        <v>1400</v>
      </c>
      <c r="G89" s="341">
        <v>2023</v>
      </c>
      <c r="H89" s="342">
        <v>45236</v>
      </c>
      <c r="I89" s="342">
        <v>45265</v>
      </c>
      <c r="J89" s="341" t="s">
        <v>2065</v>
      </c>
      <c r="K89" s="347">
        <v>1</v>
      </c>
      <c r="L89" s="360" t="s">
        <v>4707</v>
      </c>
    </row>
    <row r="90" spans="3:12" x14ac:dyDescent="0.25">
      <c r="C90" s="192" t="s">
        <v>2309</v>
      </c>
      <c r="D90" s="298" t="s">
        <v>4657</v>
      </c>
      <c r="E90" s="353" t="s">
        <v>2310</v>
      </c>
      <c r="F90" s="344" t="s">
        <v>1621</v>
      </c>
      <c r="G90" s="341">
        <v>2024</v>
      </c>
      <c r="H90" s="342">
        <v>45467</v>
      </c>
      <c r="I90" s="342">
        <v>45468</v>
      </c>
      <c r="J90" s="341" t="s">
        <v>1151</v>
      </c>
      <c r="K90" s="347">
        <v>1</v>
      </c>
      <c r="L90" s="360" t="s">
        <v>4708</v>
      </c>
    </row>
    <row r="91" spans="3:12" ht="30" x14ac:dyDescent="0.25">
      <c r="C91" s="328" t="s">
        <v>2482</v>
      </c>
      <c r="D91" s="298" t="s">
        <v>4657</v>
      </c>
      <c r="E91" s="348" t="s">
        <v>2483</v>
      </c>
      <c r="F91" s="341"/>
      <c r="G91" s="341">
        <v>2024</v>
      </c>
      <c r="H91" s="342">
        <v>45530</v>
      </c>
      <c r="I91" s="342">
        <v>45530</v>
      </c>
      <c r="J91" s="341" t="s">
        <v>611</v>
      </c>
      <c r="K91" s="347" t="s">
        <v>209</v>
      </c>
      <c r="L91" s="360" t="s">
        <v>4709</v>
      </c>
    </row>
    <row r="92" spans="3:12" x14ac:dyDescent="0.25">
      <c r="C92" s="328" t="s">
        <v>2441</v>
      </c>
      <c r="D92" s="298" t="s">
        <v>4657</v>
      </c>
      <c r="E92" s="348" t="s">
        <v>2442</v>
      </c>
      <c r="F92" s="341"/>
      <c r="G92" s="341">
        <v>2024</v>
      </c>
      <c r="H92" s="342">
        <v>45525</v>
      </c>
      <c r="I92" s="342">
        <v>45525</v>
      </c>
      <c r="J92" s="341" t="s">
        <v>833</v>
      </c>
      <c r="K92" s="347"/>
      <c r="L92" s="360" t="s">
        <v>4710</v>
      </c>
    </row>
    <row r="93" spans="3:12" x14ac:dyDescent="0.25">
      <c r="C93" s="188"/>
      <c r="K93" s="338"/>
    </row>
    <row r="94" spans="3:12" x14ac:dyDescent="0.25">
      <c r="C94" s="188"/>
      <c r="E94" s="294"/>
      <c r="K94" s="338"/>
    </row>
    <row r="96" spans="3:12" x14ac:dyDescent="0.25">
      <c r="C96" s="320"/>
      <c r="D96" s="394" t="s">
        <v>4711</v>
      </c>
      <c r="E96" s="395"/>
      <c r="F96" s="395"/>
      <c r="G96" s="395"/>
      <c r="H96" s="395"/>
      <c r="I96" s="395"/>
      <c r="J96" s="395"/>
      <c r="K96" s="395"/>
      <c r="L96" s="395"/>
    </row>
    <row r="97" spans="1:12" ht="30" x14ac:dyDescent="0.25">
      <c r="C97" s="331" t="s">
        <v>101</v>
      </c>
      <c r="D97" s="324" t="s">
        <v>4626</v>
      </c>
      <c r="E97" s="324" t="s">
        <v>4627</v>
      </c>
      <c r="F97" s="324" t="s">
        <v>4628</v>
      </c>
      <c r="G97" s="324" t="s">
        <v>4629</v>
      </c>
      <c r="H97" s="325" t="s">
        <v>4630</v>
      </c>
      <c r="I97" s="325" t="s">
        <v>4631</v>
      </c>
      <c r="J97" s="326" t="s">
        <v>4632</v>
      </c>
      <c r="K97" s="327" t="s">
        <v>4633</v>
      </c>
      <c r="L97" s="359" t="s">
        <v>4634</v>
      </c>
    </row>
    <row r="98" spans="1:12" x14ac:dyDescent="0.25">
      <c r="B98" s="319"/>
      <c r="C98" s="328" t="s">
        <v>1272</v>
      </c>
      <c r="D98" s="298" t="s">
        <v>4657</v>
      </c>
      <c r="E98" s="348" t="s">
        <v>1273</v>
      </c>
      <c r="F98" s="341" t="s">
        <v>4712</v>
      </c>
      <c r="G98" s="341">
        <v>2022</v>
      </c>
      <c r="H98" s="342" t="s">
        <v>4713</v>
      </c>
      <c r="I98" s="342">
        <v>44718</v>
      </c>
      <c r="J98" s="341" t="s">
        <v>1894</v>
      </c>
      <c r="K98" s="347">
        <v>1</v>
      </c>
      <c r="L98" s="360" t="s">
        <v>4714</v>
      </c>
    </row>
    <row r="99" spans="1:12" x14ac:dyDescent="0.25">
      <c r="A99" s="321" t="s">
        <v>4636</v>
      </c>
      <c r="B99" s="322" t="s">
        <v>4625</v>
      </c>
      <c r="C99" s="328" t="s">
        <v>1248</v>
      </c>
      <c r="D99" s="298" t="s">
        <v>4657</v>
      </c>
      <c r="E99" s="348" t="s">
        <v>4715</v>
      </c>
      <c r="F99" s="341" t="s">
        <v>4716</v>
      </c>
      <c r="G99" s="341">
        <v>2022</v>
      </c>
      <c r="H99" s="342" t="s">
        <v>4717</v>
      </c>
      <c r="I99" s="342">
        <v>44753</v>
      </c>
      <c r="J99" s="341" t="s">
        <v>1894</v>
      </c>
      <c r="K99" s="347">
        <v>1</v>
      </c>
      <c r="L99" s="360" t="s">
        <v>4718</v>
      </c>
    </row>
    <row r="100" spans="1:12" ht="30" x14ac:dyDescent="0.25">
      <c r="B100" t="s">
        <v>4711</v>
      </c>
      <c r="C100" s="328" t="s">
        <v>1377</v>
      </c>
      <c r="D100" s="298" t="s">
        <v>4657</v>
      </c>
      <c r="E100" s="348" t="s">
        <v>1378</v>
      </c>
      <c r="F100" s="341" t="s">
        <v>4719</v>
      </c>
      <c r="G100" s="341">
        <v>2022</v>
      </c>
      <c r="H100" s="342">
        <v>44707</v>
      </c>
      <c r="I100" s="342">
        <v>44715</v>
      </c>
      <c r="J100" s="341" t="s">
        <v>1962</v>
      </c>
      <c r="K100" s="347">
        <v>1</v>
      </c>
      <c r="L100" s="360" t="s">
        <v>4720</v>
      </c>
    </row>
    <row r="101" spans="1:12" ht="30" x14ac:dyDescent="0.25">
      <c r="C101" s="328" t="s">
        <v>1276</v>
      </c>
      <c r="D101" s="298" t="s">
        <v>4657</v>
      </c>
      <c r="E101" s="348" t="s">
        <v>4721</v>
      </c>
      <c r="F101" s="341" t="s">
        <v>4722</v>
      </c>
      <c r="G101" s="341">
        <v>2022</v>
      </c>
      <c r="H101" s="342">
        <v>44840</v>
      </c>
      <c r="I101" s="342">
        <v>44879</v>
      </c>
      <c r="J101" s="341" t="s">
        <v>1894</v>
      </c>
      <c r="K101" s="347">
        <v>1</v>
      </c>
      <c r="L101" s="360" t="s">
        <v>4723</v>
      </c>
    </row>
    <row r="102" spans="1:12" x14ac:dyDescent="0.25">
      <c r="C102" s="328" t="s">
        <v>1640</v>
      </c>
      <c r="D102" s="298" t="s">
        <v>4657</v>
      </c>
      <c r="E102" s="348" t="s">
        <v>1641</v>
      </c>
      <c r="F102" s="341" t="s">
        <v>1642</v>
      </c>
      <c r="G102" s="341">
        <v>2023</v>
      </c>
      <c r="H102" s="342">
        <v>45029</v>
      </c>
      <c r="I102" s="342">
        <v>45068</v>
      </c>
      <c r="J102" s="341" t="s">
        <v>1894</v>
      </c>
      <c r="K102" s="347">
        <v>1</v>
      </c>
      <c r="L102" s="360" t="s">
        <v>4724</v>
      </c>
    </row>
    <row r="103" spans="1:12" x14ac:dyDescent="0.25">
      <c r="C103" s="328" t="s">
        <v>1866</v>
      </c>
      <c r="D103" s="298" t="s">
        <v>4657</v>
      </c>
      <c r="E103" s="348" t="s">
        <v>4697</v>
      </c>
      <c r="F103" s="341" t="s">
        <v>1834</v>
      </c>
      <c r="G103" s="341">
        <v>2023</v>
      </c>
      <c r="H103" s="342">
        <v>45082</v>
      </c>
      <c r="I103" s="342">
        <v>45082</v>
      </c>
      <c r="J103" s="341" t="s">
        <v>1871</v>
      </c>
      <c r="K103" s="347">
        <v>1</v>
      </c>
      <c r="L103" s="360" t="s">
        <v>4725</v>
      </c>
    </row>
    <row r="104" spans="1:12" x14ac:dyDescent="0.25">
      <c r="C104" s="328" t="s">
        <v>1875</v>
      </c>
      <c r="D104" s="298" t="s">
        <v>4657</v>
      </c>
      <c r="E104" s="348" t="s">
        <v>1876</v>
      </c>
      <c r="F104" s="341" t="s">
        <v>1878</v>
      </c>
      <c r="G104" s="341">
        <v>2023</v>
      </c>
      <c r="H104" s="342">
        <v>45141</v>
      </c>
      <c r="I104" s="342">
        <v>45166</v>
      </c>
      <c r="J104" s="341" t="s">
        <v>1225</v>
      </c>
      <c r="K104" s="347">
        <v>1</v>
      </c>
      <c r="L104" s="360" t="s">
        <v>4726</v>
      </c>
    </row>
    <row r="105" spans="1:12" x14ac:dyDescent="0.25">
      <c r="C105" s="328" t="s">
        <v>2062</v>
      </c>
      <c r="D105" s="298" t="s">
        <v>4657</v>
      </c>
      <c r="E105" s="348" t="s">
        <v>2063</v>
      </c>
      <c r="F105" s="344" t="s">
        <v>1400</v>
      </c>
      <c r="G105" s="341">
        <v>2023</v>
      </c>
      <c r="H105" s="342">
        <v>45236</v>
      </c>
      <c r="I105" s="342">
        <v>45265</v>
      </c>
      <c r="J105" s="341" t="s">
        <v>2065</v>
      </c>
      <c r="K105" s="347">
        <v>1</v>
      </c>
      <c r="L105" s="360" t="s">
        <v>4727</v>
      </c>
    </row>
    <row r="106" spans="1:12" x14ac:dyDescent="0.25">
      <c r="C106" s="192" t="s">
        <v>2309</v>
      </c>
      <c r="D106" s="298" t="s">
        <v>4657</v>
      </c>
      <c r="E106" s="353" t="s">
        <v>2310</v>
      </c>
      <c r="F106" s="344" t="s">
        <v>1621</v>
      </c>
      <c r="G106" s="341">
        <v>2024</v>
      </c>
      <c r="H106" s="342">
        <v>45467</v>
      </c>
      <c r="I106" s="342">
        <v>45468</v>
      </c>
      <c r="J106" s="341" t="s">
        <v>1151</v>
      </c>
      <c r="K106" s="347">
        <v>1</v>
      </c>
      <c r="L106" s="360" t="s">
        <v>4728</v>
      </c>
    </row>
    <row r="107" spans="1:12" ht="30" x14ac:dyDescent="0.25">
      <c r="C107" s="328" t="s">
        <v>2520</v>
      </c>
      <c r="D107" s="298" t="s">
        <v>4657</v>
      </c>
      <c r="E107" s="348" t="s">
        <v>2521</v>
      </c>
      <c r="F107" s="341"/>
      <c r="G107" s="341">
        <v>2024</v>
      </c>
      <c r="H107" s="342">
        <v>45561</v>
      </c>
      <c r="I107" s="342">
        <v>45600</v>
      </c>
      <c r="J107" s="341" t="s">
        <v>1894</v>
      </c>
      <c r="K107" s="347">
        <v>1</v>
      </c>
      <c r="L107" s="360" t="s">
        <v>4729</v>
      </c>
    </row>
    <row r="108" spans="1:12" x14ac:dyDescent="0.25">
      <c r="C108" s="328" t="s">
        <v>2795</v>
      </c>
      <c r="D108" s="298" t="s">
        <v>4657</v>
      </c>
      <c r="E108" s="348" t="s">
        <v>3889</v>
      </c>
      <c r="F108" s="341"/>
      <c r="G108" s="341">
        <v>2025</v>
      </c>
      <c r="H108" s="342">
        <v>45728</v>
      </c>
      <c r="I108" s="342">
        <v>45728</v>
      </c>
      <c r="J108" s="341" t="s">
        <v>833</v>
      </c>
      <c r="K108" s="347"/>
      <c r="L108" s="360" t="s">
        <v>4730</v>
      </c>
    </row>
    <row r="110" spans="1:12" x14ac:dyDescent="0.25">
      <c r="C110" s="320"/>
      <c r="D110" s="394" t="s">
        <v>4731</v>
      </c>
      <c r="E110" s="395"/>
      <c r="F110" s="395"/>
      <c r="G110" s="395"/>
      <c r="H110" s="395"/>
      <c r="I110" s="395"/>
      <c r="J110" s="395"/>
      <c r="K110" s="395"/>
      <c r="L110" s="395"/>
    </row>
    <row r="111" spans="1:12" ht="30" x14ac:dyDescent="0.25">
      <c r="C111" s="331" t="s">
        <v>101</v>
      </c>
      <c r="D111" s="324" t="s">
        <v>4626</v>
      </c>
      <c r="E111" s="324" t="s">
        <v>4627</v>
      </c>
      <c r="F111" s="324" t="s">
        <v>4628</v>
      </c>
      <c r="G111" s="324" t="s">
        <v>4629</v>
      </c>
      <c r="H111" s="325" t="s">
        <v>4630</v>
      </c>
      <c r="I111" s="325" t="s">
        <v>4631</v>
      </c>
      <c r="J111" s="326" t="s">
        <v>4632</v>
      </c>
      <c r="K111" s="327" t="s">
        <v>4633</v>
      </c>
      <c r="L111" s="359" t="s">
        <v>4634</v>
      </c>
    </row>
    <row r="112" spans="1:12" x14ac:dyDescent="0.25">
      <c r="C112" s="328" t="s">
        <v>1440</v>
      </c>
      <c r="D112" s="298" t="s">
        <v>4657</v>
      </c>
      <c r="E112" s="348" t="s">
        <v>1441</v>
      </c>
      <c r="F112" s="341" t="s">
        <v>1442</v>
      </c>
      <c r="G112" s="341">
        <v>2022</v>
      </c>
      <c r="H112" s="342">
        <v>44770</v>
      </c>
      <c r="I112" s="342">
        <v>44801</v>
      </c>
      <c r="J112" s="341" t="s">
        <v>1225</v>
      </c>
      <c r="K112" s="347">
        <v>1</v>
      </c>
      <c r="L112" s="360" t="s">
        <v>4732</v>
      </c>
    </row>
    <row r="113" spans="1:12" x14ac:dyDescent="0.25">
      <c r="B113" s="319"/>
      <c r="C113" s="328" t="s">
        <v>1259</v>
      </c>
      <c r="D113" s="298" t="s">
        <v>4657</v>
      </c>
      <c r="E113" s="348" t="s">
        <v>4733</v>
      </c>
      <c r="F113" s="341"/>
      <c r="G113" s="341">
        <v>2022</v>
      </c>
      <c r="H113" s="342" t="s">
        <v>29</v>
      </c>
      <c r="I113" s="342" t="s">
        <v>29</v>
      </c>
      <c r="J113" s="341" t="s">
        <v>807</v>
      </c>
      <c r="K113" s="347">
        <v>0.875</v>
      </c>
      <c r="L113" s="360" t="s">
        <v>4734</v>
      </c>
    </row>
    <row r="114" spans="1:12" x14ac:dyDescent="0.25">
      <c r="A114" s="321" t="s">
        <v>4636</v>
      </c>
      <c r="B114" s="322" t="s">
        <v>4625</v>
      </c>
      <c r="C114" s="328" t="s">
        <v>1866</v>
      </c>
      <c r="D114" s="298" t="s">
        <v>4657</v>
      </c>
      <c r="E114" s="348" t="s">
        <v>1867</v>
      </c>
      <c r="F114" s="341" t="s">
        <v>1834</v>
      </c>
      <c r="G114" s="341">
        <v>2023</v>
      </c>
      <c r="H114" s="342">
        <v>45082</v>
      </c>
      <c r="I114" s="342">
        <v>45082</v>
      </c>
      <c r="J114" s="341" t="s">
        <v>1871</v>
      </c>
      <c r="K114" s="347">
        <v>1</v>
      </c>
      <c r="L114" s="360" t="s">
        <v>4735</v>
      </c>
    </row>
    <row r="115" spans="1:12" x14ac:dyDescent="0.25">
      <c r="B115" t="s">
        <v>4731</v>
      </c>
      <c r="C115" s="328" t="s">
        <v>1837</v>
      </c>
      <c r="D115" s="298" t="s">
        <v>4657</v>
      </c>
      <c r="E115" s="348" t="s">
        <v>1838</v>
      </c>
      <c r="F115" s="341" t="s">
        <v>1834</v>
      </c>
      <c r="G115" s="341">
        <v>2023</v>
      </c>
      <c r="H115" s="342">
        <v>45077</v>
      </c>
      <c r="I115" s="342">
        <v>45079</v>
      </c>
      <c r="J115" s="341" t="s">
        <v>1841</v>
      </c>
      <c r="K115" s="347">
        <v>1</v>
      </c>
      <c r="L115" s="360" t="s">
        <v>4736</v>
      </c>
    </row>
    <row r="116" spans="1:12" x14ac:dyDescent="0.25">
      <c r="C116" s="328" t="s">
        <v>2494</v>
      </c>
      <c r="D116" s="357" t="s">
        <v>4657</v>
      </c>
      <c r="E116" s="348" t="s">
        <v>4737</v>
      </c>
      <c r="F116" s="341" t="s">
        <v>2497</v>
      </c>
      <c r="G116" s="341">
        <v>2024</v>
      </c>
      <c r="H116" s="342">
        <v>45526</v>
      </c>
      <c r="I116" s="342">
        <v>45565</v>
      </c>
      <c r="J116" s="341" t="s">
        <v>2065</v>
      </c>
      <c r="K116" s="347">
        <v>0.96</v>
      </c>
      <c r="L116" s="360" t="s">
        <v>4738</v>
      </c>
    </row>
    <row r="117" spans="1:12" ht="30" x14ac:dyDescent="0.25">
      <c r="C117" s="328" t="s">
        <v>2520</v>
      </c>
      <c r="D117" s="298" t="s">
        <v>4657</v>
      </c>
      <c r="E117" s="348" t="s">
        <v>2521</v>
      </c>
      <c r="F117" s="341"/>
      <c r="G117" s="341">
        <v>2024</v>
      </c>
      <c r="H117" s="342">
        <v>45561</v>
      </c>
      <c r="I117" s="342">
        <v>45600</v>
      </c>
      <c r="J117" s="341" t="s">
        <v>1894</v>
      </c>
      <c r="K117" s="347">
        <v>1</v>
      </c>
      <c r="L117" s="360" t="s">
        <v>4739</v>
      </c>
    </row>
    <row r="118" spans="1:12" x14ac:dyDescent="0.25">
      <c r="C118" s="328" t="s">
        <v>2631</v>
      </c>
      <c r="D118" s="298" t="s">
        <v>4657</v>
      </c>
      <c r="E118" s="348" t="s">
        <v>2632</v>
      </c>
      <c r="F118" s="344" t="s">
        <v>2634</v>
      </c>
      <c r="G118" s="341">
        <v>2024</v>
      </c>
      <c r="H118" s="342">
        <v>45603</v>
      </c>
      <c r="I118" s="342">
        <v>45635</v>
      </c>
      <c r="J118" s="341" t="s">
        <v>1794</v>
      </c>
      <c r="K118" s="347">
        <v>0.95</v>
      </c>
      <c r="L118" s="360" t="s">
        <v>4740</v>
      </c>
    </row>
    <row r="119" spans="1:12" x14ac:dyDescent="0.25">
      <c r="C119" s="328" t="s">
        <v>2795</v>
      </c>
      <c r="D119" s="298" t="s">
        <v>4657</v>
      </c>
      <c r="E119" s="348" t="s">
        <v>3889</v>
      </c>
      <c r="F119" s="341"/>
      <c r="G119" s="341">
        <v>2025</v>
      </c>
      <c r="H119" s="342">
        <v>45728</v>
      </c>
      <c r="I119" s="342">
        <v>45728</v>
      </c>
      <c r="J119" s="341" t="s">
        <v>833</v>
      </c>
      <c r="K119" s="347"/>
      <c r="L119" s="360" t="s">
        <v>4741</v>
      </c>
    </row>
    <row r="120" spans="1:12" x14ac:dyDescent="0.25">
      <c r="C120" s="333"/>
      <c r="E120" s="354"/>
      <c r="F120" s="355"/>
      <c r="G120" s="355"/>
      <c r="H120" s="356"/>
      <c r="I120" s="356"/>
      <c r="K120" s="337"/>
      <c r="L120" s="362"/>
    </row>
    <row r="121" spans="1:12" x14ac:dyDescent="0.25">
      <c r="K121" s="337"/>
    </row>
  </sheetData>
  <mergeCells count="11">
    <mergeCell ref="D54:L54"/>
    <mergeCell ref="D3:L3"/>
    <mergeCell ref="D23:L23"/>
    <mergeCell ref="D28:L28"/>
    <mergeCell ref="D39:L39"/>
    <mergeCell ref="D47:L47"/>
    <mergeCell ref="D61:L61"/>
    <mergeCell ref="D75:L75"/>
    <mergeCell ref="D84:L84"/>
    <mergeCell ref="D96:L96"/>
    <mergeCell ref="D110:L110"/>
  </mergeCells>
  <phoneticPr fontId="30" type="noConversion"/>
  <pageMargins left="0.511811024" right="0.511811024" top="0.78740157499999996" bottom="0.78740157499999996" header="0.31496062000000002" footer="0.31496062000000002"/>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BAE13-D3E6-4EB8-B3B2-776CD20BDB1D}">
  <dimension ref="A1:M53"/>
  <sheetViews>
    <sheetView topLeftCell="A36" zoomScale="85" zoomScaleNormal="85" workbookViewId="0">
      <selection activeCell="N53" sqref="N53"/>
    </sheetView>
  </sheetViews>
  <sheetFormatPr defaultRowHeight="15" x14ac:dyDescent="0.25"/>
  <cols>
    <col min="1" max="1" width="17.28515625" customWidth="1"/>
    <col min="2" max="2" width="28.85546875" customWidth="1"/>
    <col min="3" max="3" width="25.28515625" customWidth="1"/>
    <col min="4" max="4" width="18" style="109" customWidth="1"/>
    <col min="5" max="5" width="78.5703125" style="339" customWidth="1"/>
    <col min="6" max="6" width="12" style="335" customWidth="1"/>
    <col min="7" max="7" width="10.5703125" style="335" customWidth="1"/>
    <col min="8" max="9" width="24.5703125" style="334" customWidth="1"/>
    <col min="10" max="10" width="13.28515625" style="335" customWidth="1"/>
    <col min="11" max="11" width="13.140625" style="336" customWidth="1"/>
    <col min="12" max="12" width="39.42578125" style="358" customWidth="1"/>
  </cols>
  <sheetData>
    <row r="1" spans="1:12" x14ac:dyDescent="0.25">
      <c r="A1" t="s">
        <v>4638</v>
      </c>
      <c r="B1" t="s">
        <v>4639</v>
      </c>
    </row>
    <row r="3" spans="1:12" ht="15.75" x14ac:dyDescent="0.25">
      <c r="B3" s="319"/>
      <c r="C3" s="320"/>
      <c r="D3" s="396" t="s">
        <v>4637</v>
      </c>
      <c r="E3" s="397"/>
      <c r="F3" s="397"/>
      <c r="G3" s="397"/>
      <c r="H3" s="397"/>
      <c r="I3" s="397"/>
      <c r="J3" s="397"/>
      <c r="K3" s="397"/>
      <c r="L3" s="397"/>
    </row>
    <row r="4" spans="1:12" ht="30" x14ac:dyDescent="0.25">
      <c r="A4" s="321" t="s">
        <v>4636</v>
      </c>
      <c r="B4" s="322" t="s">
        <v>4625</v>
      </c>
      <c r="C4" s="323" t="s">
        <v>101</v>
      </c>
      <c r="D4" s="324" t="s">
        <v>4626</v>
      </c>
      <c r="E4" s="324" t="s">
        <v>4627</v>
      </c>
      <c r="F4" s="324" t="s">
        <v>4628</v>
      </c>
      <c r="G4" s="324" t="s">
        <v>4629</v>
      </c>
      <c r="H4" s="325" t="s">
        <v>4630</v>
      </c>
      <c r="I4" s="325" t="s">
        <v>4631</v>
      </c>
      <c r="J4" s="326" t="s">
        <v>4632</v>
      </c>
      <c r="K4" s="327" t="s">
        <v>4633</v>
      </c>
      <c r="L4" s="359" t="s">
        <v>4634</v>
      </c>
    </row>
    <row r="5" spans="1:12" ht="30" x14ac:dyDescent="0.25">
      <c r="A5" t="s">
        <v>4635</v>
      </c>
      <c r="B5" t="s">
        <v>4637</v>
      </c>
      <c r="C5" t="s">
        <v>2747</v>
      </c>
      <c r="D5" s="298" t="s">
        <v>4657</v>
      </c>
      <c r="E5" s="340" t="s">
        <v>2748</v>
      </c>
      <c r="F5" s="341"/>
      <c r="G5" s="341">
        <v>2022</v>
      </c>
      <c r="H5" s="342" t="s">
        <v>29</v>
      </c>
      <c r="I5" s="342" t="s">
        <v>29</v>
      </c>
      <c r="J5" s="341" t="s">
        <v>1871</v>
      </c>
      <c r="K5" s="343"/>
      <c r="L5" s="360" t="s">
        <v>4641</v>
      </c>
    </row>
    <row r="6" spans="1:12" x14ac:dyDescent="0.25">
      <c r="A6" t="s">
        <v>4635</v>
      </c>
      <c r="B6" t="s">
        <v>4637</v>
      </c>
      <c r="C6" t="s">
        <v>893</v>
      </c>
      <c r="D6" s="298" t="s">
        <v>4657</v>
      </c>
      <c r="E6" s="340" t="s">
        <v>4640</v>
      </c>
      <c r="F6" s="341"/>
      <c r="G6" s="341">
        <v>2023</v>
      </c>
      <c r="H6" s="342" t="s">
        <v>29</v>
      </c>
      <c r="I6" s="342" t="s">
        <v>29</v>
      </c>
      <c r="J6" s="341" t="s">
        <v>807</v>
      </c>
      <c r="K6" s="343">
        <v>1</v>
      </c>
      <c r="L6" s="360" t="s">
        <v>4642</v>
      </c>
    </row>
    <row r="7" spans="1:12" ht="30" x14ac:dyDescent="0.25">
      <c r="A7" t="s">
        <v>4635</v>
      </c>
      <c r="B7" t="s">
        <v>4637</v>
      </c>
      <c r="C7" t="s">
        <v>705</v>
      </c>
      <c r="D7" s="298" t="s">
        <v>4657</v>
      </c>
      <c r="E7" s="340" t="s">
        <v>706</v>
      </c>
      <c r="F7" s="341"/>
      <c r="G7" s="341">
        <v>2022</v>
      </c>
      <c r="H7" s="342" t="s">
        <v>29</v>
      </c>
      <c r="I7" s="342" t="s">
        <v>29</v>
      </c>
      <c r="J7" s="341" t="s">
        <v>1151</v>
      </c>
      <c r="K7" s="343">
        <v>1</v>
      </c>
      <c r="L7" s="360" t="s">
        <v>4643</v>
      </c>
    </row>
    <row r="8" spans="1:12" x14ac:dyDescent="0.25">
      <c r="A8" t="s">
        <v>4635</v>
      </c>
      <c r="B8" t="s">
        <v>4637</v>
      </c>
      <c r="C8" t="s">
        <v>1866</v>
      </c>
      <c r="D8" s="298" t="s">
        <v>4657</v>
      </c>
      <c r="E8" s="340" t="s">
        <v>1867</v>
      </c>
      <c r="F8" s="341" t="s">
        <v>1834</v>
      </c>
      <c r="G8" s="341">
        <v>2023</v>
      </c>
      <c r="H8" s="342">
        <v>45082</v>
      </c>
      <c r="I8" s="342">
        <v>45082</v>
      </c>
      <c r="J8" s="341" t="s">
        <v>1871</v>
      </c>
      <c r="K8" s="343">
        <v>1</v>
      </c>
      <c r="L8" s="360" t="s">
        <v>4644</v>
      </c>
    </row>
    <row r="9" spans="1:12" ht="45" x14ac:dyDescent="0.25">
      <c r="A9" t="s">
        <v>4635</v>
      </c>
      <c r="B9" t="s">
        <v>4637</v>
      </c>
      <c r="C9" t="s">
        <v>2231</v>
      </c>
      <c r="D9" s="298" t="s">
        <v>4657</v>
      </c>
      <c r="E9" s="340" t="s">
        <v>2232</v>
      </c>
      <c r="F9" s="341" t="s">
        <v>2236</v>
      </c>
      <c r="G9" s="341">
        <v>2024</v>
      </c>
      <c r="H9" s="342">
        <v>45414</v>
      </c>
      <c r="I9" s="342">
        <v>45453</v>
      </c>
      <c r="J9" s="341" t="s">
        <v>1894</v>
      </c>
      <c r="K9" s="343">
        <v>1</v>
      </c>
      <c r="L9" s="360" t="s">
        <v>4645</v>
      </c>
    </row>
    <row r="10" spans="1:12" x14ac:dyDescent="0.25">
      <c r="A10" t="s">
        <v>4635</v>
      </c>
      <c r="B10" t="s">
        <v>4637</v>
      </c>
      <c r="C10" t="s">
        <v>2369</v>
      </c>
      <c r="D10" s="298" t="s">
        <v>4657</v>
      </c>
      <c r="E10" s="340" t="s">
        <v>2370</v>
      </c>
      <c r="F10" s="341"/>
      <c r="G10" s="341">
        <v>2024</v>
      </c>
      <c r="H10" s="342">
        <v>45462</v>
      </c>
      <c r="I10" s="342">
        <v>45464</v>
      </c>
      <c r="J10" s="341" t="s">
        <v>1864</v>
      </c>
      <c r="K10" s="343">
        <v>1</v>
      </c>
      <c r="L10" s="360" t="s">
        <v>4646</v>
      </c>
    </row>
    <row r="11" spans="1:12" x14ac:dyDescent="0.25">
      <c r="A11" t="s">
        <v>4635</v>
      </c>
      <c r="B11" t="s">
        <v>4637</v>
      </c>
      <c r="C11" t="s">
        <v>1971</v>
      </c>
      <c r="D11" s="298" t="s">
        <v>4657</v>
      </c>
      <c r="E11" s="340" t="s">
        <v>1972</v>
      </c>
      <c r="F11" s="341" t="s">
        <v>1976</v>
      </c>
      <c r="G11" s="341">
        <v>2024</v>
      </c>
      <c r="H11" s="342">
        <v>45456</v>
      </c>
      <c r="I11" s="342">
        <v>45488</v>
      </c>
      <c r="J11" s="341" t="s">
        <v>1794</v>
      </c>
      <c r="K11" s="343">
        <v>1</v>
      </c>
      <c r="L11" s="360" t="s">
        <v>4647</v>
      </c>
    </row>
    <row r="12" spans="1:12" x14ac:dyDescent="0.25">
      <c r="A12" t="s">
        <v>4635</v>
      </c>
      <c r="B12" t="s">
        <v>4637</v>
      </c>
      <c r="C12" t="s">
        <v>2419</v>
      </c>
      <c r="D12" s="298" t="s">
        <v>4657</v>
      </c>
      <c r="E12" s="340" t="s">
        <v>2420</v>
      </c>
      <c r="F12" s="341" t="s">
        <v>2423</v>
      </c>
      <c r="G12" s="341">
        <v>2024</v>
      </c>
      <c r="H12" s="342">
        <v>45512</v>
      </c>
      <c r="I12" s="342">
        <v>45548</v>
      </c>
      <c r="J12" s="341" t="s">
        <v>1894</v>
      </c>
      <c r="K12" s="343">
        <v>1</v>
      </c>
      <c r="L12" s="360" t="s">
        <v>4648</v>
      </c>
    </row>
    <row r="13" spans="1:12" ht="30" x14ac:dyDescent="0.25">
      <c r="A13" t="s">
        <v>4635</v>
      </c>
      <c r="B13" t="s">
        <v>4637</v>
      </c>
      <c r="C13" t="s">
        <v>2386</v>
      </c>
      <c r="D13" s="298" t="s">
        <v>4657</v>
      </c>
      <c r="E13" s="340" t="s">
        <v>2387</v>
      </c>
      <c r="F13" s="341" t="s">
        <v>2082</v>
      </c>
      <c r="G13" s="341">
        <v>2024</v>
      </c>
      <c r="H13" s="342">
        <v>45512</v>
      </c>
      <c r="I13" s="342">
        <v>45544</v>
      </c>
      <c r="J13" s="341" t="s">
        <v>2390</v>
      </c>
      <c r="K13" s="343">
        <v>1</v>
      </c>
      <c r="L13" s="360" t="s">
        <v>4649</v>
      </c>
    </row>
    <row r="14" spans="1:12" x14ac:dyDescent="0.25">
      <c r="A14" t="s">
        <v>4635</v>
      </c>
      <c r="B14" t="s">
        <v>4637</v>
      </c>
      <c r="C14" t="s">
        <v>1548</v>
      </c>
      <c r="D14" s="298" t="s">
        <v>4657</v>
      </c>
      <c r="E14" s="340" t="s">
        <v>1549</v>
      </c>
      <c r="F14" s="341"/>
      <c r="G14" s="341">
        <v>2024</v>
      </c>
      <c r="H14" s="342" t="s">
        <v>29</v>
      </c>
      <c r="I14" s="342" t="s">
        <v>29</v>
      </c>
      <c r="J14" s="341" t="s">
        <v>807</v>
      </c>
      <c r="K14" s="343">
        <v>1</v>
      </c>
      <c r="L14" s="360" t="s">
        <v>4650</v>
      </c>
    </row>
    <row r="15" spans="1:12" x14ac:dyDescent="0.25">
      <c r="A15" t="s">
        <v>4635</v>
      </c>
      <c r="B15" t="s">
        <v>4637</v>
      </c>
      <c r="C15" t="s">
        <v>2042</v>
      </c>
      <c r="D15" s="298" t="s">
        <v>4657</v>
      </c>
      <c r="E15" s="340" t="s">
        <v>2043</v>
      </c>
      <c r="F15" s="341"/>
      <c r="G15" s="341">
        <v>2024</v>
      </c>
      <c r="H15" s="342" t="s">
        <v>29</v>
      </c>
      <c r="I15" s="342" t="s">
        <v>29</v>
      </c>
      <c r="J15" s="341" t="s">
        <v>2019</v>
      </c>
      <c r="K15" s="343">
        <v>1</v>
      </c>
      <c r="L15" s="360" t="s">
        <v>4651</v>
      </c>
    </row>
    <row r="16" spans="1:12" x14ac:dyDescent="0.25">
      <c r="A16" t="s">
        <v>4635</v>
      </c>
      <c r="B16" t="s">
        <v>4637</v>
      </c>
      <c r="C16" t="s">
        <v>792</v>
      </c>
      <c r="D16" s="298" t="s">
        <v>4657</v>
      </c>
      <c r="E16" s="340" t="s">
        <v>793</v>
      </c>
      <c r="F16" s="341"/>
      <c r="G16" s="341">
        <v>2024</v>
      </c>
      <c r="H16" s="342" t="s">
        <v>29</v>
      </c>
      <c r="I16" s="342" t="s">
        <v>29</v>
      </c>
      <c r="J16" s="341" t="s">
        <v>489</v>
      </c>
      <c r="K16" s="343">
        <v>1</v>
      </c>
      <c r="L16" s="360" t="s">
        <v>4652</v>
      </c>
    </row>
    <row r="17" spans="1:13" ht="30" x14ac:dyDescent="0.25">
      <c r="A17" t="s">
        <v>4635</v>
      </c>
      <c r="B17" t="s">
        <v>4637</v>
      </c>
      <c r="C17" t="s">
        <v>2520</v>
      </c>
      <c r="D17" s="298" t="s">
        <v>4657</v>
      </c>
      <c r="E17" s="340" t="s">
        <v>2521</v>
      </c>
      <c r="F17" s="341"/>
      <c r="G17" s="341">
        <v>2024</v>
      </c>
      <c r="H17" s="342">
        <v>45561</v>
      </c>
      <c r="I17" s="342">
        <v>45600</v>
      </c>
      <c r="J17" s="341" t="s">
        <v>1894</v>
      </c>
      <c r="K17" s="343">
        <v>1</v>
      </c>
      <c r="L17" s="360" t="s">
        <v>4653</v>
      </c>
    </row>
    <row r="18" spans="1:13" ht="30" x14ac:dyDescent="0.25">
      <c r="A18" t="s">
        <v>4635</v>
      </c>
      <c r="B18" t="s">
        <v>4637</v>
      </c>
      <c r="C18" t="s">
        <v>2485</v>
      </c>
      <c r="D18" s="298" t="s">
        <v>4657</v>
      </c>
      <c r="E18" s="340" t="s">
        <v>2486</v>
      </c>
      <c r="F18" s="341" t="s">
        <v>990</v>
      </c>
      <c r="G18" s="341">
        <v>2024</v>
      </c>
      <c r="H18" s="342">
        <v>45561</v>
      </c>
      <c r="I18" s="342">
        <v>45600</v>
      </c>
      <c r="J18" s="341" t="s">
        <v>1894</v>
      </c>
      <c r="K18" s="343">
        <v>1</v>
      </c>
      <c r="L18" s="360" t="s">
        <v>4654</v>
      </c>
    </row>
    <row r="19" spans="1:13" x14ac:dyDescent="0.25">
      <c r="A19" t="s">
        <v>4635</v>
      </c>
      <c r="B19" t="s">
        <v>4637</v>
      </c>
      <c r="C19" t="s">
        <v>2557</v>
      </c>
      <c r="D19" s="298" t="s">
        <v>4657</v>
      </c>
      <c r="E19" s="340" t="s">
        <v>2558</v>
      </c>
      <c r="F19" s="341"/>
      <c r="G19" s="341">
        <v>2025</v>
      </c>
      <c r="H19" s="342">
        <v>45672</v>
      </c>
      <c r="I19" s="342">
        <v>45674</v>
      </c>
      <c r="J19" s="341">
        <v>10</v>
      </c>
      <c r="K19" s="343"/>
      <c r="L19" s="360" t="s">
        <v>4655</v>
      </c>
    </row>
    <row r="20" spans="1:13" x14ac:dyDescent="0.25">
      <c r="A20" t="s">
        <v>4635</v>
      </c>
      <c r="B20" t="s">
        <v>4637</v>
      </c>
      <c r="C20" t="s">
        <v>2795</v>
      </c>
      <c r="D20" s="298" t="s">
        <v>4657</v>
      </c>
      <c r="E20" s="340" t="s">
        <v>3889</v>
      </c>
      <c r="F20" s="341"/>
      <c r="G20" s="341">
        <v>2025</v>
      </c>
      <c r="H20" s="342">
        <v>45728</v>
      </c>
      <c r="I20" s="342">
        <v>45728</v>
      </c>
      <c r="J20" s="341" t="s">
        <v>833</v>
      </c>
      <c r="K20" s="343"/>
      <c r="L20" s="360" t="s">
        <v>4656</v>
      </c>
    </row>
    <row r="21" spans="1:13" x14ac:dyDescent="0.25">
      <c r="C21" t="s">
        <v>4742</v>
      </c>
      <c r="D21" s="298" t="s">
        <v>4657</v>
      </c>
      <c r="E21" s="340" t="s">
        <v>4743</v>
      </c>
      <c r="F21" s="344" t="s">
        <v>2907</v>
      </c>
      <c r="G21" s="345">
        <v>2025</v>
      </c>
      <c r="H21" s="346">
        <v>45742</v>
      </c>
      <c r="I21" s="346">
        <v>45751</v>
      </c>
      <c r="J21" s="341" t="s">
        <v>1841</v>
      </c>
      <c r="K21" s="347"/>
      <c r="L21" s="360" t="s">
        <v>4744</v>
      </c>
    </row>
    <row r="24" spans="1:13" x14ac:dyDescent="0.25">
      <c r="M24" s="329"/>
    </row>
    <row r="25" spans="1:13" x14ac:dyDescent="0.25">
      <c r="C25" s="320"/>
      <c r="D25" s="398" t="s">
        <v>4672</v>
      </c>
      <c r="E25" s="398"/>
      <c r="F25" s="398"/>
      <c r="G25" s="398"/>
      <c r="H25" s="398"/>
      <c r="I25" s="398"/>
      <c r="J25" s="398"/>
      <c r="K25" s="398"/>
      <c r="L25" s="398"/>
      <c r="M25" s="329"/>
    </row>
    <row r="26" spans="1:13" ht="30" x14ac:dyDescent="0.25">
      <c r="C26" s="331" t="s">
        <v>101</v>
      </c>
      <c r="D26" s="324" t="s">
        <v>4626</v>
      </c>
      <c r="E26" s="324" t="s">
        <v>4627</v>
      </c>
      <c r="F26" s="324" t="s">
        <v>4628</v>
      </c>
      <c r="G26" s="324" t="s">
        <v>4629</v>
      </c>
      <c r="H26" s="325" t="s">
        <v>4630</v>
      </c>
      <c r="I26" s="325" t="s">
        <v>4631</v>
      </c>
      <c r="J26" s="326" t="s">
        <v>4632</v>
      </c>
      <c r="K26" s="327" t="s">
        <v>4633</v>
      </c>
      <c r="L26" s="359" t="s">
        <v>4634</v>
      </c>
    </row>
    <row r="27" spans="1:13" x14ac:dyDescent="0.25">
      <c r="A27" s="321" t="s">
        <v>4636</v>
      </c>
      <c r="B27" s="322" t="s">
        <v>4625</v>
      </c>
      <c r="C27" s="188" t="s">
        <v>985</v>
      </c>
      <c r="D27" s="298" t="s">
        <v>4657</v>
      </c>
      <c r="E27" s="348" t="s">
        <v>986</v>
      </c>
      <c r="F27" s="341"/>
      <c r="G27" s="341">
        <v>2022</v>
      </c>
      <c r="H27" s="342">
        <v>44343</v>
      </c>
      <c r="I27" s="342">
        <v>44344</v>
      </c>
      <c r="J27" s="341" t="s">
        <v>1968</v>
      </c>
      <c r="K27" s="347" t="s">
        <v>209</v>
      </c>
      <c r="L27" s="360" t="s">
        <v>4673</v>
      </c>
    </row>
    <row r="28" spans="1:13" x14ac:dyDescent="0.25">
      <c r="B28" t="s">
        <v>4672</v>
      </c>
      <c r="C28" s="188" t="s">
        <v>1687</v>
      </c>
      <c r="D28" s="298" t="s">
        <v>4657</v>
      </c>
      <c r="E28" s="348" t="s">
        <v>1688</v>
      </c>
      <c r="F28" s="341" t="s">
        <v>990</v>
      </c>
      <c r="G28" s="341">
        <v>2023</v>
      </c>
      <c r="H28" s="342">
        <v>44994</v>
      </c>
      <c r="I28" s="342">
        <v>45035</v>
      </c>
      <c r="J28" s="341" t="s">
        <v>1894</v>
      </c>
      <c r="K28" s="347">
        <v>0.96</v>
      </c>
      <c r="L28" s="360" t="s">
        <v>4674</v>
      </c>
      <c r="M28" s="196"/>
    </row>
    <row r="29" spans="1:13" x14ac:dyDescent="0.25">
      <c r="C29" s="188" t="s">
        <v>1640</v>
      </c>
      <c r="D29" s="298" t="s">
        <v>4657</v>
      </c>
      <c r="E29" s="348" t="s">
        <v>1641</v>
      </c>
      <c r="F29" s="341" t="s">
        <v>1642</v>
      </c>
      <c r="G29" s="341">
        <v>2023</v>
      </c>
      <c r="H29" s="342">
        <v>45029</v>
      </c>
      <c r="I29" s="342">
        <v>45068</v>
      </c>
      <c r="J29" s="341" t="s">
        <v>1894</v>
      </c>
      <c r="K29" s="347">
        <v>1</v>
      </c>
      <c r="L29" s="360" t="s">
        <v>4675</v>
      </c>
      <c r="M29" s="196"/>
    </row>
    <row r="30" spans="1:13" x14ac:dyDescent="0.25">
      <c r="C30" s="188" t="s">
        <v>2271</v>
      </c>
      <c r="D30" s="298" t="s">
        <v>4657</v>
      </c>
      <c r="E30" s="348" t="s">
        <v>2272</v>
      </c>
      <c r="F30" s="341"/>
      <c r="G30" s="341">
        <v>2024</v>
      </c>
      <c r="H30" s="342">
        <v>45415</v>
      </c>
      <c r="I30" s="342">
        <v>45415</v>
      </c>
      <c r="J30" s="341" t="s">
        <v>833</v>
      </c>
      <c r="K30" s="347" t="s">
        <v>209</v>
      </c>
      <c r="L30" s="360" t="s">
        <v>4676</v>
      </c>
      <c r="M30" s="196"/>
    </row>
    <row r="31" spans="1:13" x14ac:dyDescent="0.25">
      <c r="M31" s="196"/>
    </row>
    <row r="32" spans="1:13" x14ac:dyDescent="0.25">
      <c r="C32" s="320"/>
      <c r="D32" s="398" t="s">
        <v>4677</v>
      </c>
      <c r="E32" s="398"/>
      <c r="F32" s="398"/>
      <c r="G32" s="398"/>
      <c r="H32" s="398"/>
      <c r="I32" s="398"/>
      <c r="J32" s="398"/>
      <c r="K32" s="398"/>
      <c r="L32" s="398"/>
      <c r="M32" s="196"/>
    </row>
    <row r="33" spans="1:13" ht="30" x14ac:dyDescent="0.25">
      <c r="C33" s="331" t="s">
        <v>101</v>
      </c>
      <c r="D33" s="324" t="s">
        <v>4626</v>
      </c>
      <c r="E33" s="324" t="s">
        <v>4627</v>
      </c>
      <c r="F33" s="324" t="s">
        <v>4628</v>
      </c>
      <c r="G33" s="324" t="s">
        <v>4629</v>
      </c>
      <c r="H33" s="325" t="s">
        <v>4630</v>
      </c>
      <c r="I33" s="325" t="s">
        <v>4631</v>
      </c>
      <c r="J33" s="326" t="s">
        <v>4632</v>
      </c>
      <c r="K33" s="327" t="s">
        <v>4633</v>
      </c>
      <c r="L33" s="359" t="s">
        <v>4634</v>
      </c>
      <c r="M33" s="105"/>
    </row>
    <row r="34" spans="1:13" x14ac:dyDescent="0.25">
      <c r="C34" s="328" t="s">
        <v>1440</v>
      </c>
      <c r="D34" s="298" t="s">
        <v>4657</v>
      </c>
      <c r="E34" s="348" t="s">
        <v>1441</v>
      </c>
      <c r="F34" s="341" t="s">
        <v>1442</v>
      </c>
      <c r="G34" s="341">
        <v>2022</v>
      </c>
      <c r="H34" s="342">
        <v>44770</v>
      </c>
      <c r="I34" s="342">
        <v>44801</v>
      </c>
      <c r="J34" s="341" t="s">
        <v>1225</v>
      </c>
      <c r="K34" s="347">
        <v>1</v>
      </c>
      <c r="L34" s="360" t="s">
        <v>4678</v>
      </c>
    </row>
    <row r="35" spans="1:13" x14ac:dyDescent="0.25">
      <c r="B35" s="319"/>
      <c r="C35" s="328" t="s">
        <v>1866</v>
      </c>
      <c r="D35" s="298" t="s">
        <v>4657</v>
      </c>
      <c r="E35" s="348" t="s">
        <v>1867</v>
      </c>
      <c r="F35" s="341" t="s">
        <v>1834</v>
      </c>
      <c r="G35" s="341">
        <v>2023</v>
      </c>
      <c r="H35" s="342">
        <v>45082</v>
      </c>
      <c r="I35" s="342">
        <v>45082</v>
      </c>
      <c r="J35" s="341" t="s">
        <v>1871</v>
      </c>
      <c r="K35" s="347">
        <v>1</v>
      </c>
      <c r="L35" s="360" t="s">
        <v>4679</v>
      </c>
    </row>
    <row r="36" spans="1:13" ht="30" x14ac:dyDescent="0.25">
      <c r="A36" s="321" t="s">
        <v>4636</v>
      </c>
      <c r="B36" s="322" t="s">
        <v>4625</v>
      </c>
      <c r="C36" s="328" t="s">
        <v>2520</v>
      </c>
      <c r="D36" s="298" t="s">
        <v>4657</v>
      </c>
      <c r="E36" s="348" t="s">
        <v>2521</v>
      </c>
      <c r="F36" s="341"/>
      <c r="G36" s="341">
        <v>2024</v>
      </c>
      <c r="H36" s="342">
        <v>45561</v>
      </c>
      <c r="I36" s="342">
        <v>45600</v>
      </c>
      <c r="J36" s="341" t="s">
        <v>1894</v>
      </c>
      <c r="K36" s="347">
        <v>1</v>
      </c>
      <c r="L36" s="360" t="s">
        <v>4680</v>
      </c>
    </row>
    <row r="37" spans="1:13" x14ac:dyDescent="0.25">
      <c r="B37" t="s">
        <v>4677</v>
      </c>
      <c r="C37" s="328" t="s">
        <v>2631</v>
      </c>
      <c r="D37" s="298" t="s">
        <v>4657</v>
      </c>
      <c r="E37" s="348" t="s">
        <v>2632</v>
      </c>
      <c r="F37" s="344" t="s">
        <v>2634</v>
      </c>
      <c r="G37" s="341">
        <v>2024</v>
      </c>
      <c r="H37" s="342">
        <v>45603</v>
      </c>
      <c r="I37" s="342">
        <v>45635</v>
      </c>
      <c r="J37" s="341" t="s">
        <v>1794</v>
      </c>
      <c r="K37" s="347"/>
      <c r="L37" s="360" t="s">
        <v>4681</v>
      </c>
    </row>
    <row r="39" spans="1:13" x14ac:dyDescent="0.25">
      <c r="C39" s="188"/>
      <c r="E39" s="294"/>
      <c r="K39" s="338"/>
    </row>
    <row r="41" spans="1:13" x14ac:dyDescent="0.25">
      <c r="C41" s="320"/>
      <c r="D41" s="398" t="s">
        <v>4711</v>
      </c>
      <c r="E41" s="398"/>
      <c r="F41" s="398"/>
      <c r="G41" s="398"/>
      <c r="H41" s="398"/>
      <c r="I41" s="398"/>
      <c r="J41" s="398"/>
      <c r="K41" s="398"/>
      <c r="L41" s="398"/>
    </row>
    <row r="42" spans="1:13" ht="30" x14ac:dyDescent="0.25">
      <c r="C42" s="331" t="s">
        <v>101</v>
      </c>
      <c r="D42" s="324" t="s">
        <v>4626</v>
      </c>
      <c r="E42" s="324" t="s">
        <v>4627</v>
      </c>
      <c r="F42" s="324" t="s">
        <v>4628</v>
      </c>
      <c r="G42" s="324" t="s">
        <v>4629</v>
      </c>
      <c r="H42" s="325" t="s">
        <v>4630</v>
      </c>
      <c r="I42" s="325" t="s">
        <v>4631</v>
      </c>
      <c r="J42" s="326" t="s">
        <v>4632</v>
      </c>
      <c r="K42" s="327" t="s">
        <v>4633</v>
      </c>
      <c r="L42" s="359" t="s">
        <v>4634</v>
      </c>
    </row>
    <row r="43" spans="1:13" x14ac:dyDescent="0.25">
      <c r="B43" s="319"/>
      <c r="C43" s="328" t="s">
        <v>1272</v>
      </c>
      <c r="D43" s="298" t="s">
        <v>4657</v>
      </c>
      <c r="E43" s="348" t="s">
        <v>1273</v>
      </c>
      <c r="F43" s="341" t="s">
        <v>4712</v>
      </c>
      <c r="G43" s="341">
        <v>2022</v>
      </c>
      <c r="H43" s="342" t="s">
        <v>4713</v>
      </c>
      <c r="I43" s="342">
        <v>44718</v>
      </c>
      <c r="J43" s="341" t="s">
        <v>1894</v>
      </c>
      <c r="K43" s="347">
        <v>1</v>
      </c>
      <c r="L43" s="360" t="s">
        <v>4714</v>
      </c>
    </row>
    <row r="44" spans="1:13" x14ac:dyDescent="0.25">
      <c r="A44" s="321" t="s">
        <v>4636</v>
      </c>
      <c r="B44" s="322" t="s">
        <v>4625</v>
      </c>
      <c r="C44" s="328" t="s">
        <v>1248</v>
      </c>
      <c r="D44" s="298" t="s">
        <v>4657</v>
      </c>
      <c r="E44" s="348" t="s">
        <v>4715</v>
      </c>
      <c r="F44" s="341" t="s">
        <v>4716</v>
      </c>
      <c r="G44" s="341">
        <v>2022</v>
      </c>
      <c r="H44" s="342" t="s">
        <v>4717</v>
      </c>
      <c r="I44" s="342">
        <v>44753</v>
      </c>
      <c r="J44" s="341" t="s">
        <v>1894</v>
      </c>
      <c r="K44" s="347">
        <v>1</v>
      </c>
      <c r="L44" s="360" t="s">
        <v>4718</v>
      </c>
    </row>
    <row r="45" spans="1:13" ht="30" x14ac:dyDescent="0.25">
      <c r="B45" t="s">
        <v>4711</v>
      </c>
      <c r="C45" s="328" t="s">
        <v>1377</v>
      </c>
      <c r="D45" s="298" t="s">
        <v>4657</v>
      </c>
      <c r="E45" s="348" t="s">
        <v>1378</v>
      </c>
      <c r="F45" s="341" t="s">
        <v>4719</v>
      </c>
      <c r="G45" s="341">
        <v>2022</v>
      </c>
      <c r="H45" s="342">
        <v>44707</v>
      </c>
      <c r="I45" s="342">
        <v>44715</v>
      </c>
      <c r="J45" s="341" t="s">
        <v>1962</v>
      </c>
      <c r="K45" s="347">
        <v>1</v>
      </c>
      <c r="L45" s="360" t="s">
        <v>4720</v>
      </c>
    </row>
    <row r="46" spans="1:13" ht="30" x14ac:dyDescent="0.25">
      <c r="C46" s="328" t="s">
        <v>1276</v>
      </c>
      <c r="D46" s="298" t="s">
        <v>4657</v>
      </c>
      <c r="E46" s="348" t="s">
        <v>4721</v>
      </c>
      <c r="F46" s="341" t="s">
        <v>4722</v>
      </c>
      <c r="G46" s="341">
        <v>2022</v>
      </c>
      <c r="H46" s="342">
        <v>44840</v>
      </c>
      <c r="I46" s="342">
        <v>44879</v>
      </c>
      <c r="J46" s="341" t="s">
        <v>1894</v>
      </c>
      <c r="K46" s="347">
        <v>1</v>
      </c>
      <c r="L46" s="360" t="s">
        <v>4723</v>
      </c>
    </row>
    <row r="47" spans="1:13" x14ac:dyDescent="0.25">
      <c r="C47" s="328" t="s">
        <v>1640</v>
      </c>
      <c r="D47" s="298" t="s">
        <v>4657</v>
      </c>
      <c r="E47" s="348" t="s">
        <v>1641</v>
      </c>
      <c r="F47" s="341" t="s">
        <v>1642</v>
      </c>
      <c r="G47" s="341">
        <v>2023</v>
      </c>
      <c r="H47" s="342">
        <v>45029</v>
      </c>
      <c r="I47" s="342">
        <v>45068</v>
      </c>
      <c r="J47" s="341" t="s">
        <v>1894</v>
      </c>
      <c r="K47" s="347">
        <v>1</v>
      </c>
      <c r="L47" s="360" t="s">
        <v>4724</v>
      </c>
    </row>
    <row r="48" spans="1:13" x14ac:dyDescent="0.25">
      <c r="C48" s="328" t="s">
        <v>1866</v>
      </c>
      <c r="D48" s="298" t="s">
        <v>4657</v>
      </c>
      <c r="E48" s="348" t="s">
        <v>4697</v>
      </c>
      <c r="F48" s="341" t="s">
        <v>1834</v>
      </c>
      <c r="G48" s="341">
        <v>2023</v>
      </c>
      <c r="H48" s="342">
        <v>45082</v>
      </c>
      <c r="I48" s="342">
        <v>45082</v>
      </c>
      <c r="J48" s="341" t="s">
        <v>1871</v>
      </c>
      <c r="K48" s="347">
        <v>1</v>
      </c>
      <c r="L48" s="360" t="s">
        <v>4725</v>
      </c>
    </row>
    <row r="49" spans="3:12" x14ac:dyDescent="0.25">
      <c r="C49" s="328" t="s">
        <v>1875</v>
      </c>
      <c r="D49" s="298" t="s">
        <v>4657</v>
      </c>
      <c r="E49" s="348" t="s">
        <v>1876</v>
      </c>
      <c r="F49" s="341" t="s">
        <v>1878</v>
      </c>
      <c r="G49" s="341">
        <v>2023</v>
      </c>
      <c r="H49" s="342">
        <v>45141</v>
      </c>
      <c r="I49" s="342">
        <v>45166</v>
      </c>
      <c r="J49" s="341" t="s">
        <v>1225</v>
      </c>
      <c r="K49" s="347">
        <v>1</v>
      </c>
      <c r="L49" s="360" t="s">
        <v>4726</v>
      </c>
    </row>
    <row r="50" spans="3:12" x14ac:dyDescent="0.25">
      <c r="C50" s="328" t="s">
        <v>2062</v>
      </c>
      <c r="D50" s="298" t="s">
        <v>4657</v>
      </c>
      <c r="E50" s="348" t="s">
        <v>2063</v>
      </c>
      <c r="F50" s="344" t="s">
        <v>1400</v>
      </c>
      <c r="G50" s="341">
        <v>2023</v>
      </c>
      <c r="H50" s="342">
        <v>45236</v>
      </c>
      <c r="I50" s="342">
        <v>45265</v>
      </c>
      <c r="J50" s="341" t="s">
        <v>2065</v>
      </c>
      <c r="K50" s="347">
        <v>1</v>
      </c>
      <c r="L50" s="360" t="s">
        <v>4727</v>
      </c>
    </row>
    <row r="51" spans="3:12" x14ac:dyDescent="0.25">
      <c r="C51" s="192" t="s">
        <v>2309</v>
      </c>
      <c r="D51" s="298" t="s">
        <v>4657</v>
      </c>
      <c r="E51" s="353" t="s">
        <v>2310</v>
      </c>
      <c r="F51" s="344" t="s">
        <v>1621</v>
      </c>
      <c r="G51" s="341">
        <v>2024</v>
      </c>
      <c r="H51" s="342">
        <v>45467</v>
      </c>
      <c r="I51" s="342">
        <v>45468</v>
      </c>
      <c r="J51" s="341" t="s">
        <v>1151</v>
      </c>
      <c r="K51" s="347">
        <v>1</v>
      </c>
      <c r="L51" s="360" t="s">
        <v>4728</v>
      </c>
    </row>
    <row r="52" spans="3:12" ht="30" x14ac:dyDescent="0.25">
      <c r="C52" s="328" t="s">
        <v>2520</v>
      </c>
      <c r="D52" s="298" t="s">
        <v>4657</v>
      </c>
      <c r="E52" s="348" t="s">
        <v>2521</v>
      </c>
      <c r="F52" s="341"/>
      <c r="G52" s="341">
        <v>2024</v>
      </c>
      <c r="H52" s="342">
        <v>45561</v>
      </c>
      <c r="I52" s="342">
        <v>45600</v>
      </c>
      <c r="J52" s="341" t="s">
        <v>1894</v>
      </c>
      <c r="K52" s="347">
        <v>1</v>
      </c>
      <c r="L52" s="360" t="s">
        <v>4729</v>
      </c>
    </row>
    <row r="53" spans="3:12" x14ac:dyDescent="0.25">
      <c r="C53" s="328" t="s">
        <v>2795</v>
      </c>
      <c r="D53" s="298" t="s">
        <v>4657</v>
      </c>
      <c r="E53" s="348" t="s">
        <v>3889</v>
      </c>
      <c r="F53" s="341"/>
      <c r="G53" s="341">
        <v>2025</v>
      </c>
      <c r="H53" s="342">
        <v>45728</v>
      </c>
      <c r="I53" s="342">
        <v>45728</v>
      </c>
      <c r="J53" s="341" t="s">
        <v>833</v>
      </c>
      <c r="K53" s="347"/>
      <c r="L53" s="360" t="s">
        <v>4730</v>
      </c>
    </row>
  </sheetData>
  <mergeCells count="4">
    <mergeCell ref="D25:L25"/>
    <mergeCell ref="D41:L41"/>
    <mergeCell ref="D32:L32"/>
    <mergeCell ref="D3:L3"/>
  </mergeCells>
  <pageMargins left="0.511811024" right="0.511811024" top="0.78740157499999996" bottom="0.78740157499999996" header="0.31496062000000002" footer="0.31496062000000002"/>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c8a7858a-0a71-4e87-bd6f-643345e1ac88" xsi:nil="true"/>
    <lcf76f155ced4ddcb4097134ff3c332f xmlns="2d95d4ec-4372-49fe-a1d1-ad82e1475f27">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D9A4E0E41F2D72429D7596D6FCADED8E" ma:contentTypeVersion="12" ma:contentTypeDescription="Crie um novo documento." ma:contentTypeScope="" ma:versionID="95d01f181588c463b1e795a7803caf80">
  <xsd:schema xmlns:xsd="http://www.w3.org/2001/XMLSchema" xmlns:xs="http://www.w3.org/2001/XMLSchema" xmlns:p="http://schemas.microsoft.com/office/2006/metadata/properties" xmlns:ns2="2d95d4ec-4372-49fe-a1d1-ad82e1475f27" xmlns:ns3="c8a7858a-0a71-4e87-bd6f-643345e1ac88" targetNamespace="http://schemas.microsoft.com/office/2006/metadata/properties" ma:root="true" ma:fieldsID="6f5200278ff79cfcea2ed0cce7081992" ns2:_="" ns3:_="">
    <xsd:import namespace="2d95d4ec-4372-49fe-a1d1-ad82e1475f27"/>
    <xsd:import namespace="c8a7858a-0a71-4e87-bd6f-643345e1ac88"/>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d95d4ec-4372-49fe-a1d1-ad82e1475f2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Marcações de imagem" ma:readOnly="false" ma:fieldId="{5cf76f15-5ced-4ddc-b409-7134ff3c332f}" ma:taxonomyMulti="true" ma:sspId="b67eaf0a-f2cb-4adb-8ec3-a80bcab9db5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8a7858a-0a71-4e87-bd6f-643345e1ac88"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element name="TaxCatchAll" ma:index="14" nillable="true" ma:displayName="Taxonomy Catch All Column" ma:hidden="true" ma:list="{08090cf2-f63c-4c3b-af86-6dd72b805585}" ma:internalName="TaxCatchAll" ma:showField="CatchAllData" ma:web="c8a7858a-0a71-4e87-bd6f-643345e1ac8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05702CD-BA27-42DD-9246-84D2E68A5193}">
  <ds:schemaRefs>
    <ds:schemaRef ds:uri="http://schemas.microsoft.com/sharepoint/v3/contenttype/forms"/>
  </ds:schemaRefs>
</ds:datastoreItem>
</file>

<file path=customXml/itemProps2.xml><?xml version="1.0" encoding="utf-8"?>
<ds:datastoreItem xmlns:ds="http://schemas.openxmlformats.org/officeDocument/2006/customXml" ds:itemID="{986F5C11-55DE-4EDC-9D78-24122A913405}">
  <ds:schemaRefs>
    <ds:schemaRef ds:uri="http://schemas.microsoft.com/office/2006/metadata/properties"/>
    <ds:schemaRef ds:uri="http://schemas.microsoft.com/office/infopath/2007/PartnerControls"/>
    <ds:schemaRef ds:uri="c8a7858a-0a71-4e87-bd6f-643345e1ac88"/>
    <ds:schemaRef ds:uri="2d95d4ec-4372-49fe-a1d1-ad82e1475f27"/>
  </ds:schemaRefs>
</ds:datastoreItem>
</file>

<file path=customXml/itemProps3.xml><?xml version="1.0" encoding="utf-8"?>
<ds:datastoreItem xmlns:ds="http://schemas.openxmlformats.org/officeDocument/2006/customXml" ds:itemID="{F8F05C08-E400-4DDF-A174-7589C9FA63F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d95d4ec-4372-49fe-a1d1-ad82e1475f27"/>
    <ds:schemaRef ds:uri="c8a7858a-0a71-4e87-bd6f-643345e1ac8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12</vt:i4>
      </vt:variant>
    </vt:vector>
  </HeadingPairs>
  <TitlesOfParts>
    <vt:vector size="12" baseType="lpstr">
      <vt:lpstr>indice</vt:lpstr>
      <vt:lpstr>Cursos antigos</vt:lpstr>
      <vt:lpstr>controle de cursos</vt:lpstr>
      <vt:lpstr>controle_matriz</vt:lpstr>
      <vt:lpstr>autoistrucionais</vt:lpstr>
      <vt:lpstr>Sandro-informação simplificada</vt:lpstr>
      <vt:lpstr>plano de contratação</vt:lpstr>
      <vt:lpstr>libras</vt:lpstr>
      <vt:lpstr>diarias</vt:lpstr>
      <vt:lpstr>EMAP - PGTO PELO TJPR</vt:lpstr>
      <vt:lpstr>informação de magistrados</vt:lpstr>
      <vt:lpstr>0010491-19.2025.8.16.6000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Cristina Miyadaira</dc:creator>
  <cp:keywords/>
  <dc:description/>
  <cp:lastModifiedBy>Cristina Miyadaira Pezzotti</cp:lastModifiedBy>
  <cp:revision/>
  <dcterms:created xsi:type="dcterms:W3CDTF">2025-02-25T17:43:57Z</dcterms:created>
  <dcterms:modified xsi:type="dcterms:W3CDTF">2025-04-30T21:05:46Z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0x010100D9A4E0E41F2D72429D7596D6FCADED8E</vt:lpwstr>
  </property>
  <property fmtid="{D5CDD505-2E9C-101B-9397-08002B2CF9AE}" pid="3" name="MediaServiceImageTags">
    <vt:lpwstr/>
  </property>
</Properties>
</file>